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สมุดงานนี้" defaultThemeVersion="124226"/>
  <bookViews>
    <workbookView xWindow="2175" yWindow="-135" windowWidth="14310" windowHeight="12840" tabRatio="706" firstSheet="1" activeTab="9"/>
  </bookViews>
  <sheets>
    <sheet name="PV-IW39" sheetId="8" r:id="rId1"/>
    <sheet name="PV-ZCSR181" sheetId="32" r:id="rId2"/>
    <sheet name="DATA_IW39" sheetId="1" r:id="rId3"/>
    <sheet name="CA" sheetId="9" state="hidden" r:id="rId4"/>
    <sheet name="Constrain" sheetId="4" state="hidden" r:id="rId5"/>
    <sheet name="DATA_ZCSR181" sheetId="5" r:id="rId6"/>
    <sheet name="สรุปผลการเรียกเก็บค่าเช่า2561" sheetId="62" r:id="rId7"/>
    <sheet name="สรุปผลค่าเช่าประเภท1&amp;3ปี2561" sheetId="84" r:id="rId8"/>
    <sheet name="สรุปผลค่าเช่าประเภท1&amp;3 ALL" sheetId="92" r:id="rId9"/>
    <sheet name="สรุปผลค่าเช่าประเภท1&amp;3 ALL2" sheetId="93" r:id="rId10"/>
    <sheet name="สรุปผลค่าเช่าประเภท1&amp;3แยกบริษัท" sheetId="94" r:id="rId11"/>
    <sheet name="สรุปผลค่าเช่ารวมแยก-กฟฟ" sheetId="95" r:id="rId12"/>
    <sheet name="เช็คสถานะผู้ใช้กับสถานะระบบ" sheetId="71" r:id="rId13"/>
    <sheet name="เช็คสถานะการสร้างคำร้อง" sheetId="74" r:id="rId14"/>
    <sheet name="เช็คServiceMat" sheetId="80" r:id="rId15"/>
    <sheet name="เช็ควันตั้งหนี้" sheetId="81" r:id="rId16"/>
    <sheet name="เช็ค CAแม่แบบตรงกับตัวย่อบริษัท" sheetId="82" r:id="rId17"/>
    <sheet name="ziw58" sheetId="70" r:id="rId18"/>
    <sheet name="181" sheetId="88" r:id="rId19"/>
  </sheets>
  <functionGroups builtInGroupCount="17"/>
  <definedNames>
    <definedName name="_xlnm._FilterDatabase" localSheetId="3" hidden="1">CA!$A$1:$B$499</definedName>
    <definedName name="_xlnm._FilterDatabase" localSheetId="2" hidden="1">DATA_IW39!$A$1:$AS$669</definedName>
    <definedName name="_xlnm._FilterDatabase" localSheetId="5" hidden="1">DATA_ZCSR181!$A$1:$AP$691</definedName>
    <definedName name="_xlnm._FilterDatabase" localSheetId="17" hidden="1">ziw58!$AL$1:$CV$601</definedName>
  </definedNames>
  <calcPr calcId="145621"/>
  <pivotCaches>
    <pivotCache cacheId="3" r:id="rId20"/>
    <pivotCache cacheId="4" r:id="rId21"/>
    <pivotCache cacheId="5" r:id="rId22"/>
    <pivotCache cacheId="6" r:id="rId23"/>
  </pivotCaches>
</workbook>
</file>

<file path=xl/calcChain.xml><?xml version="1.0" encoding="utf-8"?>
<calcChain xmlns="http://schemas.openxmlformats.org/spreadsheetml/2006/main">
  <c r="AC713" i="5" l="1"/>
  <c r="AD713" i="5"/>
  <c r="AE713" i="5"/>
  <c r="AF713" i="5"/>
  <c r="AG713" i="5"/>
  <c r="AH713" i="5"/>
  <c r="AI713" i="5"/>
  <c r="AL713" i="5"/>
  <c r="AM713" i="5"/>
  <c r="AN713" i="5"/>
  <c r="AO713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B714" i="5"/>
  <c r="AB713" i="5"/>
  <c r="P670" i="1" l="1"/>
  <c r="Q670" i="1"/>
  <c r="R670" i="1"/>
  <c r="S670" i="1"/>
  <c r="AK670" i="1" s="1"/>
  <c r="T670" i="1"/>
  <c r="U670" i="1"/>
  <c r="V670" i="1"/>
  <c r="AM670" i="1" s="1"/>
  <c r="W670" i="1"/>
  <c r="X670" i="1" s="1"/>
  <c r="Y670" i="1" s="1"/>
  <c r="AB670" i="1"/>
  <c r="AC670" i="1"/>
  <c r="AD670" i="1"/>
  <c r="AE670" i="1"/>
  <c r="AF670" i="1"/>
  <c r="AG670" i="1"/>
  <c r="AH670" i="1"/>
  <c r="AI670" i="1"/>
  <c r="AJ670" i="1"/>
  <c r="AL670" i="1"/>
  <c r="AS670" i="1"/>
  <c r="P671" i="1"/>
  <c r="Q671" i="1"/>
  <c r="R671" i="1"/>
  <c r="S671" i="1"/>
  <c r="AK671" i="1" s="1"/>
  <c r="T671" i="1"/>
  <c r="U671" i="1"/>
  <c r="V671" i="1"/>
  <c r="W671" i="1"/>
  <c r="AB671" i="1"/>
  <c r="AC671" i="1"/>
  <c r="AD671" i="1"/>
  <c r="AE671" i="1"/>
  <c r="AF671" i="1"/>
  <c r="AG671" i="1"/>
  <c r="AH671" i="1"/>
  <c r="AI671" i="1"/>
  <c r="AJ671" i="1"/>
  <c r="AL671" i="1"/>
  <c r="AM671" i="1"/>
  <c r="AS671" i="1"/>
  <c r="AC694" i="5"/>
  <c r="AD694" i="5"/>
  <c r="AE694" i="5"/>
  <c r="AF694" i="5"/>
  <c r="AG694" i="5"/>
  <c r="AH694" i="5"/>
  <c r="AI694" i="5"/>
  <c r="AL694" i="5"/>
  <c r="AM694" i="5"/>
  <c r="AN694" i="5"/>
  <c r="AO694" i="5"/>
  <c r="AC695" i="5"/>
  <c r="AD695" i="5"/>
  <c r="AE695" i="5"/>
  <c r="AF695" i="5"/>
  <c r="AG695" i="5"/>
  <c r="AH695" i="5"/>
  <c r="AI695" i="5"/>
  <c r="AL695" i="5"/>
  <c r="AM695" i="5"/>
  <c r="AN695" i="5"/>
  <c r="AO695" i="5"/>
  <c r="AC696" i="5"/>
  <c r="AD696" i="5"/>
  <c r="AE696" i="5"/>
  <c r="AF696" i="5"/>
  <c r="AG696" i="5"/>
  <c r="AH696" i="5"/>
  <c r="AI696" i="5"/>
  <c r="AL696" i="5"/>
  <c r="AM696" i="5"/>
  <c r="AN696" i="5"/>
  <c r="AO696" i="5"/>
  <c r="AC697" i="5"/>
  <c r="AD697" i="5"/>
  <c r="AE697" i="5"/>
  <c r="AF697" i="5"/>
  <c r="AG697" i="5"/>
  <c r="AH697" i="5"/>
  <c r="AI697" i="5"/>
  <c r="AL697" i="5"/>
  <c r="AM697" i="5"/>
  <c r="AN697" i="5"/>
  <c r="AO697" i="5"/>
  <c r="AC698" i="5"/>
  <c r="AD698" i="5"/>
  <c r="AE698" i="5"/>
  <c r="AF698" i="5"/>
  <c r="AG698" i="5"/>
  <c r="AH698" i="5"/>
  <c r="AI698" i="5"/>
  <c r="AL698" i="5"/>
  <c r="AM698" i="5"/>
  <c r="AN698" i="5"/>
  <c r="AO698" i="5"/>
  <c r="AC699" i="5"/>
  <c r="AD699" i="5"/>
  <c r="AE699" i="5"/>
  <c r="AF699" i="5"/>
  <c r="AG699" i="5"/>
  <c r="AH699" i="5"/>
  <c r="AI699" i="5"/>
  <c r="AL699" i="5"/>
  <c r="AM699" i="5"/>
  <c r="AN699" i="5"/>
  <c r="AO699" i="5"/>
  <c r="AC700" i="5"/>
  <c r="AD700" i="5"/>
  <c r="AE700" i="5"/>
  <c r="AF700" i="5"/>
  <c r="AG700" i="5"/>
  <c r="AH700" i="5"/>
  <c r="AI700" i="5"/>
  <c r="AL700" i="5"/>
  <c r="AM700" i="5"/>
  <c r="AN700" i="5"/>
  <c r="AO700" i="5"/>
  <c r="AC701" i="5"/>
  <c r="AD701" i="5"/>
  <c r="AE701" i="5"/>
  <c r="AF701" i="5"/>
  <c r="AG701" i="5"/>
  <c r="AH701" i="5"/>
  <c r="AI701" i="5"/>
  <c r="AL701" i="5"/>
  <c r="AM701" i="5"/>
  <c r="AN701" i="5"/>
  <c r="AO701" i="5"/>
  <c r="AC702" i="5"/>
  <c r="AD702" i="5"/>
  <c r="AE702" i="5"/>
  <c r="AF702" i="5"/>
  <c r="AG702" i="5"/>
  <c r="AH702" i="5"/>
  <c r="AI702" i="5"/>
  <c r="AL702" i="5"/>
  <c r="AM702" i="5"/>
  <c r="AN702" i="5"/>
  <c r="AO702" i="5"/>
  <c r="AC703" i="5"/>
  <c r="AD703" i="5"/>
  <c r="AE703" i="5"/>
  <c r="AF703" i="5"/>
  <c r="AG703" i="5"/>
  <c r="AH703" i="5"/>
  <c r="AI703" i="5"/>
  <c r="AL703" i="5"/>
  <c r="AM703" i="5"/>
  <c r="AN703" i="5"/>
  <c r="AO703" i="5"/>
  <c r="AC704" i="5"/>
  <c r="AD704" i="5"/>
  <c r="AE704" i="5"/>
  <c r="AF704" i="5"/>
  <c r="AG704" i="5"/>
  <c r="AH704" i="5"/>
  <c r="AI704" i="5"/>
  <c r="AL704" i="5"/>
  <c r="AM704" i="5"/>
  <c r="AN704" i="5"/>
  <c r="AO704" i="5"/>
  <c r="AC705" i="5"/>
  <c r="AD705" i="5"/>
  <c r="AE705" i="5"/>
  <c r="AF705" i="5"/>
  <c r="AG705" i="5"/>
  <c r="AH705" i="5"/>
  <c r="AI705" i="5"/>
  <c r="AL705" i="5"/>
  <c r="AM705" i="5"/>
  <c r="AN705" i="5"/>
  <c r="AO705" i="5"/>
  <c r="AC706" i="5"/>
  <c r="AD706" i="5"/>
  <c r="AE706" i="5"/>
  <c r="AF706" i="5"/>
  <c r="AG706" i="5"/>
  <c r="AH706" i="5"/>
  <c r="AI706" i="5"/>
  <c r="AL706" i="5"/>
  <c r="AM706" i="5"/>
  <c r="AN706" i="5"/>
  <c r="AO706" i="5"/>
  <c r="AC707" i="5"/>
  <c r="AD707" i="5"/>
  <c r="AE707" i="5"/>
  <c r="AF707" i="5"/>
  <c r="AG707" i="5"/>
  <c r="AH707" i="5"/>
  <c r="AI707" i="5"/>
  <c r="AL707" i="5"/>
  <c r="AM707" i="5"/>
  <c r="AN707" i="5"/>
  <c r="AO707" i="5"/>
  <c r="AC708" i="5"/>
  <c r="AD708" i="5"/>
  <c r="AE708" i="5"/>
  <c r="AF708" i="5"/>
  <c r="AG708" i="5"/>
  <c r="AH708" i="5"/>
  <c r="AI708" i="5"/>
  <c r="AL708" i="5"/>
  <c r="AM708" i="5"/>
  <c r="AN708" i="5"/>
  <c r="AO708" i="5"/>
  <c r="AC709" i="5"/>
  <c r="AD709" i="5"/>
  <c r="AE709" i="5"/>
  <c r="AF709" i="5"/>
  <c r="AG709" i="5"/>
  <c r="AH709" i="5"/>
  <c r="AI709" i="5"/>
  <c r="AL709" i="5"/>
  <c r="AM709" i="5"/>
  <c r="AN709" i="5"/>
  <c r="AO709" i="5"/>
  <c r="AC710" i="5"/>
  <c r="AD710" i="5"/>
  <c r="AE710" i="5"/>
  <c r="AF710" i="5"/>
  <c r="AG710" i="5"/>
  <c r="AH710" i="5"/>
  <c r="AI710" i="5"/>
  <c r="AL710" i="5"/>
  <c r="AM710" i="5"/>
  <c r="AN710" i="5"/>
  <c r="AO710" i="5"/>
  <c r="AC711" i="5"/>
  <c r="AD711" i="5"/>
  <c r="AE711" i="5"/>
  <c r="AF711" i="5"/>
  <c r="AG711" i="5"/>
  <c r="AH711" i="5"/>
  <c r="AI711" i="5"/>
  <c r="AL711" i="5"/>
  <c r="AM711" i="5"/>
  <c r="AN711" i="5"/>
  <c r="AO711" i="5"/>
  <c r="AC712" i="5"/>
  <c r="AD712" i="5"/>
  <c r="AE712" i="5"/>
  <c r="AF712" i="5"/>
  <c r="AG712" i="5"/>
  <c r="AH712" i="5"/>
  <c r="AI712" i="5"/>
  <c r="AL712" i="5"/>
  <c r="AM712" i="5"/>
  <c r="AN712" i="5"/>
  <c r="AO712" i="5"/>
  <c r="AB695" i="5"/>
  <c r="AB711" i="5"/>
  <c r="AB694" i="5"/>
  <c r="AB704" i="5"/>
  <c r="AB712" i="5"/>
  <c r="AO670" i="1"/>
  <c r="AP670" i="1"/>
  <c r="AA670" i="1"/>
  <c r="AB702" i="5"/>
  <c r="AB699" i="5"/>
  <c r="AB703" i="5"/>
  <c r="AB697" i="5"/>
  <c r="AB700" i="5"/>
  <c r="AB709" i="5"/>
  <c r="AB701" i="5"/>
  <c r="AB696" i="5"/>
  <c r="AB710" i="5"/>
  <c r="AB698" i="5"/>
  <c r="AB708" i="5"/>
  <c r="AB706" i="5"/>
  <c r="AB707" i="5"/>
  <c r="AB705" i="5"/>
  <c r="AN670" i="1" l="1"/>
  <c r="Z670" i="1"/>
  <c r="AN671" i="1"/>
  <c r="X671" i="1"/>
  <c r="AR670" i="1"/>
  <c r="AA671" i="1"/>
  <c r="AO671" i="1"/>
  <c r="Y671" i="1" l="1"/>
  <c r="Z671" i="1" s="1"/>
  <c r="AQ670" i="1"/>
  <c r="AP671" i="1"/>
  <c r="AR671" i="1"/>
  <c r="AQ671" i="1" l="1"/>
  <c r="AC692" i="5" l="1"/>
  <c r="AD692" i="5"/>
  <c r="AE692" i="5"/>
  <c r="AF692" i="5"/>
  <c r="AG692" i="5"/>
  <c r="AH692" i="5"/>
  <c r="AI692" i="5"/>
  <c r="AL692" i="5"/>
  <c r="AM692" i="5"/>
  <c r="AN692" i="5"/>
  <c r="AO692" i="5"/>
  <c r="AC693" i="5"/>
  <c r="AD693" i="5"/>
  <c r="AE693" i="5"/>
  <c r="AF693" i="5"/>
  <c r="AG693" i="5"/>
  <c r="AH693" i="5"/>
  <c r="AI693" i="5"/>
  <c r="AL693" i="5"/>
  <c r="AM693" i="5"/>
  <c r="AN693" i="5"/>
  <c r="AO693" i="5"/>
  <c r="AB693" i="5"/>
  <c r="AB692" i="5"/>
  <c r="AD26" i="5" l="1"/>
  <c r="AC509" i="5" l="1"/>
  <c r="AD509" i="5"/>
  <c r="AE509" i="5"/>
  <c r="AF509" i="5"/>
  <c r="AG509" i="5"/>
  <c r="AH509" i="5"/>
  <c r="AI509" i="5"/>
  <c r="AL509" i="5"/>
  <c r="AM509" i="5"/>
  <c r="AN509" i="5"/>
  <c r="AO509" i="5"/>
  <c r="AC123" i="5"/>
  <c r="AD123" i="5"/>
  <c r="AE123" i="5"/>
  <c r="AF123" i="5"/>
  <c r="AG123" i="5"/>
  <c r="AH123" i="5"/>
  <c r="AI123" i="5"/>
  <c r="AL123" i="5"/>
  <c r="AM123" i="5"/>
  <c r="AN123" i="5"/>
  <c r="AO123" i="5"/>
  <c r="AC431" i="5"/>
  <c r="AD431" i="5"/>
  <c r="AE431" i="5"/>
  <c r="AF431" i="5"/>
  <c r="AG431" i="5"/>
  <c r="AH431" i="5"/>
  <c r="AI431" i="5"/>
  <c r="AL431" i="5"/>
  <c r="AM431" i="5"/>
  <c r="AN431" i="5"/>
  <c r="AO431" i="5"/>
  <c r="AC148" i="5"/>
  <c r="AD148" i="5"/>
  <c r="AE148" i="5"/>
  <c r="AF148" i="5"/>
  <c r="AG148" i="5"/>
  <c r="AH148" i="5"/>
  <c r="AI148" i="5"/>
  <c r="AL148" i="5"/>
  <c r="AM148" i="5"/>
  <c r="AN148" i="5"/>
  <c r="AO148" i="5"/>
  <c r="AC149" i="5"/>
  <c r="AD149" i="5"/>
  <c r="AE149" i="5"/>
  <c r="AF149" i="5"/>
  <c r="AG149" i="5"/>
  <c r="AH149" i="5"/>
  <c r="AI149" i="5"/>
  <c r="AL149" i="5"/>
  <c r="AM149" i="5"/>
  <c r="AN149" i="5"/>
  <c r="AO149" i="5"/>
  <c r="AC150" i="5"/>
  <c r="AD150" i="5"/>
  <c r="AE150" i="5"/>
  <c r="AF150" i="5"/>
  <c r="AG150" i="5"/>
  <c r="AH150" i="5"/>
  <c r="AI150" i="5"/>
  <c r="AL150" i="5"/>
  <c r="AM150" i="5"/>
  <c r="AN150" i="5"/>
  <c r="AO150" i="5"/>
  <c r="AC151" i="5"/>
  <c r="AD151" i="5"/>
  <c r="AE151" i="5"/>
  <c r="AF151" i="5"/>
  <c r="AG151" i="5"/>
  <c r="AH151" i="5"/>
  <c r="AI151" i="5"/>
  <c r="AL151" i="5"/>
  <c r="AM151" i="5"/>
  <c r="AN151" i="5"/>
  <c r="AO151" i="5"/>
  <c r="AC152" i="5"/>
  <c r="AD152" i="5"/>
  <c r="AE152" i="5"/>
  <c r="AF152" i="5"/>
  <c r="AG152" i="5"/>
  <c r="AH152" i="5"/>
  <c r="AI152" i="5"/>
  <c r="AL152" i="5"/>
  <c r="AM152" i="5"/>
  <c r="AN152" i="5"/>
  <c r="AO152" i="5"/>
  <c r="AC153" i="5"/>
  <c r="AD153" i="5"/>
  <c r="AE153" i="5"/>
  <c r="AF153" i="5"/>
  <c r="AG153" i="5"/>
  <c r="AH153" i="5"/>
  <c r="AI153" i="5"/>
  <c r="AL153" i="5"/>
  <c r="AM153" i="5"/>
  <c r="AN153" i="5"/>
  <c r="AO153" i="5"/>
  <c r="AC154" i="5"/>
  <c r="AD154" i="5"/>
  <c r="AE154" i="5"/>
  <c r="AF154" i="5"/>
  <c r="AG154" i="5"/>
  <c r="AH154" i="5"/>
  <c r="AI154" i="5"/>
  <c r="AL154" i="5"/>
  <c r="AM154" i="5"/>
  <c r="AN154" i="5"/>
  <c r="AO154" i="5"/>
  <c r="AC155" i="5"/>
  <c r="AD155" i="5"/>
  <c r="AE155" i="5"/>
  <c r="AF155" i="5"/>
  <c r="AG155" i="5"/>
  <c r="AH155" i="5"/>
  <c r="AI155" i="5"/>
  <c r="AL155" i="5"/>
  <c r="AM155" i="5"/>
  <c r="AN155" i="5"/>
  <c r="AO155" i="5"/>
  <c r="AC691" i="5"/>
  <c r="AD691" i="5"/>
  <c r="AE691" i="5"/>
  <c r="AF691" i="5"/>
  <c r="AG691" i="5"/>
  <c r="AH691" i="5"/>
  <c r="AI691" i="5"/>
  <c r="AL691" i="5"/>
  <c r="AM691" i="5"/>
  <c r="AN691" i="5"/>
  <c r="AO691" i="5"/>
  <c r="AC238" i="5"/>
  <c r="AD238" i="5"/>
  <c r="AE238" i="5"/>
  <c r="AF238" i="5"/>
  <c r="AG238" i="5"/>
  <c r="AH238" i="5"/>
  <c r="AI238" i="5"/>
  <c r="AL238" i="5"/>
  <c r="AM238" i="5"/>
  <c r="AN238" i="5"/>
  <c r="AO238" i="5"/>
  <c r="AC52" i="5"/>
  <c r="AD52" i="5"/>
  <c r="AE52" i="5"/>
  <c r="AF52" i="5"/>
  <c r="AG52" i="5"/>
  <c r="AH52" i="5"/>
  <c r="AI52" i="5"/>
  <c r="AL52" i="5"/>
  <c r="AM52" i="5"/>
  <c r="AN52" i="5"/>
  <c r="AO52" i="5"/>
  <c r="AC432" i="5"/>
  <c r="AD432" i="5"/>
  <c r="AE432" i="5"/>
  <c r="AF432" i="5"/>
  <c r="AG432" i="5"/>
  <c r="AH432" i="5"/>
  <c r="AI432" i="5"/>
  <c r="AL432" i="5"/>
  <c r="AM432" i="5"/>
  <c r="AN432" i="5"/>
  <c r="AO432" i="5"/>
  <c r="AC678" i="5"/>
  <c r="AD678" i="5"/>
  <c r="AE678" i="5"/>
  <c r="AF678" i="5"/>
  <c r="AG678" i="5"/>
  <c r="AH678" i="5"/>
  <c r="AI678" i="5"/>
  <c r="AL678" i="5"/>
  <c r="AM678" i="5"/>
  <c r="AN678" i="5"/>
  <c r="AO678" i="5"/>
  <c r="AC39" i="5"/>
  <c r="AD39" i="5"/>
  <c r="AE39" i="5"/>
  <c r="AF39" i="5"/>
  <c r="AG39" i="5"/>
  <c r="AH39" i="5"/>
  <c r="AI39" i="5"/>
  <c r="AL39" i="5"/>
  <c r="AM39" i="5"/>
  <c r="AN39" i="5"/>
  <c r="AO39" i="5"/>
  <c r="AC40" i="5"/>
  <c r="AD40" i="5"/>
  <c r="AE40" i="5"/>
  <c r="AF40" i="5"/>
  <c r="AG40" i="5"/>
  <c r="AH40" i="5"/>
  <c r="AI40" i="5"/>
  <c r="AL40" i="5"/>
  <c r="AM40" i="5"/>
  <c r="AN40" i="5"/>
  <c r="AO40" i="5"/>
  <c r="AC679" i="5"/>
  <c r="AD679" i="5"/>
  <c r="AE679" i="5"/>
  <c r="AF679" i="5"/>
  <c r="AG679" i="5"/>
  <c r="AH679" i="5"/>
  <c r="AI679" i="5"/>
  <c r="AL679" i="5"/>
  <c r="AM679" i="5"/>
  <c r="AN679" i="5"/>
  <c r="AO679" i="5"/>
  <c r="AB153" i="5"/>
  <c r="AB154" i="5"/>
  <c r="AB238" i="5"/>
  <c r="AB691" i="5"/>
  <c r="AB509" i="5"/>
  <c r="AB155" i="5"/>
  <c r="AB679" i="5"/>
  <c r="AB52" i="5"/>
  <c r="AB39" i="5"/>
  <c r="AB150" i="5"/>
  <c r="AB152" i="5"/>
  <c r="AB432" i="5"/>
  <c r="AB40" i="5"/>
  <c r="AB151" i="5"/>
  <c r="AB431" i="5"/>
  <c r="AB123" i="5"/>
  <c r="AB149" i="5"/>
  <c r="AB678" i="5"/>
  <c r="AB148" i="5"/>
  <c r="P586" i="1" l="1"/>
  <c r="Q586" i="1"/>
  <c r="R586" i="1"/>
  <c r="AJ586" i="1" s="1"/>
  <c r="S586" i="1"/>
  <c r="AK586" i="1" s="1"/>
  <c r="T586" i="1"/>
  <c r="U586" i="1"/>
  <c r="V586" i="1"/>
  <c r="AM586" i="1" s="1"/>
  <c r="W586" i="1"/>
  <c r="X586" i="1" s="1"/>
  <c r="AB586" i="1"/>
  <c r="AC586" i="1"/>
  <c r="AD586" i="1"/>
  <c r="AE586" i="1"/>
  <c r="AF586" i="1"/>
  <c r="AG586" i="1"/>
  <c r="AH586" i="1"/>
  <c r="AI586" i="1"/>
  <c r="AL586" i="1"/>
  <c r="AS586" i="1"/>
  <c r="P205" i="1"/>
  <c r="Q205" i="1"/>
  <c r="R205" i="1"/>
  <c r="S205" i="1"/>
  <c r="AK205" i="1" s="1"/>
  <c r="T205" i="1"/>
  <c r="U205" i="1"/>
  <c r="AL205" i="1" s="1"/>
  <c r="V205" i="1"/>
  <c r="AM205" i="1" s="1"/>
  <c r="W205" i="1"/>
  <c r="X205" i="1" s="1"/>
  <c r="AB205" i="1"/>
  <c r="AC205" i="1"/>
  <c r="AD205" i="1"/>
  <c r="AE205" i="1"/>
  <c r="AF205" i="1"/>
  <c r="AG205" i="1"/>
  <c r="AH205" i="1"/>
  <c r="AI205" i="1"/>
  <c r="AJ205" i="1"/>
  <c r="AS205" i="1"/>
  <c r="P38" i="1"/>
  <c r="Q38" i="1"/>
  <c r="R38" i="1"/>
  <c r="AJ38" i="1" s="1"/>
  <c r="S38" i="1"/>
  <c r="T38" i="1"/>
  <c r="U38" i="1"/>
  <c r="AL38" i="1" s="1"/>
  <c r="V38" i="1"/>
  <c r="AM38" i="1" s="1"/>
  <c r="W38" i="1"/>
  <c r="X38" i="1" s="1"/>
  <c r="Y38" i="1" s="1"/>
  <c r="Z38" i="1" s="1"/>
  <c r="AQ38" i="1" s="1"/>
  <c r="AB38" i="1"/>
  <c r="AC38" i="1"/>
  <c r="AD38" i="1"/>
  <c r="AE38" i="1"/>
  <c r="AF38" i="1"/>
  <c r="AG38" i="1"/>
  <c r="AH38" i="1"/>
  <c r="AI38" i="1"/>
  <c r="AK38" i="1"/>
  <c r="AS38" i="1"/>
  <c r="P533" i="1"/>
  <c r="Q533" i="1"/>
  <c r="R533" i="1"/>
  <c r="AJ533" i="1" s="1"/>
  <c r="S533" i="1"/>
  <c r="AK533" i="1" s="1"/>
  <c r="T533" i="1"/>
  <c r="U533" i="1"/>
  <c r="AL533" i="1" s="1"/>
  <c r="V533" i="1"/>
  <c r="AM533" i="1" s="1"/>
  <c r="W533" i="1"/>
  <c r="X533" i="1" s="1"/>
  <c r="AB533" i="1"/>
  <c r="AC533" i="1"/>
  <c r="AD533" i="1"/>
  <c r="AE533" i="1"/>
  <c r="AF533" i="1"/>
  <c r="AG533" i="1"/>
  <c r="AH533" i="1"/>
  <c r="AI533" i="1"/>
  <c r="AS533" i="1"/>
  <c r="P620" i="1"/>
  <c r="Q620" i="1"/>
  <c r="R620" i="1"/>
  <c r="AJ620" i="1" s="1"/>
  <c r="S620" i="1"/>
  <c r="AK620" i="1" s="1"/>
  <c r="T620" i="1"/>
  <c r="U620" i="1"/>
  <c r="AL620" i="1" s="1"/>
  <c r="V620" i="1"/>
  <c r="AM620" i="1" s="1"/>
  <c r="W620" i="1"/>
  <c r="X620" i="1" s="1"/>
  <c r="AB620" i="1"/>
  <c r="AC620" i="1"/>
  <c r="AD620" i="1"/>
  <c r="AE620" i="1"/>
  <c r="AF620" i="1"/>
  <c r="AG620" i="1"/>
  <c r="AH620" i="1"/>
  <c r="AI620" i="1"/>
  <c r="AS620" i="1"/>
  <c r="P149" i="1"/>
  <c r="Q149" i="1"/>
  <c r="R149" i="1"/>
  <c r="AJ149" i="1" s="1"/>
  <c r="S149" i="1"/>
  <c r="AK149" i="1" s="1"/>
  <c r="T149" i="1"/>
  <c r="U149" i="1"/>
  <c r="AL149" i="1" s="1"/>
  <c r="V149" i="1"/>
  <c r="AM149" i="1" s="1"/>
  <c r="W149" i="1"/>
  <c r="X149" i="1" s="1"/>
  <c r="AB149" i="1"/>
  <c r="AC149" i="1"/>
  <c r="AD149" i="1"/>
  <c r="AE149" i="1"/>
  <c r="AF149" i="1"/>
  <c r="AG149" i="1"/>
  <c r="AH149" i="1"/>
  <c r="AI149" i="1"/>
  <c r="AS149" i="1"/>
  <c r="P114" i="1"/>
  <c r="Q114" i="1"/>
  <c r="R114" i="1"/>
  <c r="AJ114" i="1" s="1"/>
  <c r="S114" i="1"/>
  <c r="AK114" i="1" s="1"/>
  <c r="T114" i="1"/>
  <c r="U114" i="1"/>
  <c r="AL114" i="1" s="1"/>
  <c r="V114" i="1"/>
  <c r="AM114" i="1" s="1"/>
  <c r="W114" i="1"/>
  <c r="X114" i="1" s="1"/>
  <c r="AB114" i="1"/>
  <c r="AC114" i="1"/>
  <c r="AD114" i="1"/>
  <c r="AE114" i="1"/>
  <c r="AF114" i="1"/>
  <c r="AG114" i="1"/>
  <c r="AH114" i="1"/>
  <c r="AI114" i="1"/>
  <c r="AS114" i="1"/>
  <c r="P476" i="1"/>
  <c r="Q476" i="1"/>
  <c r="R476" i="1"/>
  <c r="AJ476" i="1" s="1"/>
  <c r="S476" i="1"/>
  <c r="AK476" i="1" s="1"/>
  <c r="T476" i="1"/>
  <c r="U476" i="1"/>
  <c r="AL476" i="1" s="1"/>
  <c r="V476" i="1"/>
  <c r="AM476" i="1" s="1"/>
  <c r="W476" i="1"/>
  <c r="X476" i="1" s="1"/>
  <c r="AB476" i="1"/>
  <c r="AC476" i="1"/>
  <c r="AD476" i="1"/>
  <c r="AE476" i="1"/>
  <c r="AF476" i="1"/>
  <c r="AG476" i="1"/>
  <c r="AH476" i="1"/>
  <c r="AI476" i="1"/>
  <c r="AS476" i="1"/>
  <c r="P51" i="1"/>
  <c r="Q51" i="1"/>
  <c r="R51" i="1"/>
  <c r="AJ51" i="1" s="1"/>
  <c r="S51" i="1"/>
  <c r="AK51" i="1" s="1"/>
  <c r="T51" i="1"/>
  <c r="U51" i="1"/>
  <c r="AL51" i="1" s="1"/>
  <c r="V51" i="1"/>
  <c r="AM51" i="1" s="1"/>
  <c r="W51" i="1"/>
  <c r="X51" i="1" s="1"/>
  <c r="AB51" i="1"/>
  <c r="AC51" i="1"/>
  <c r="AD51" i="1"/>
  <c r="AE51" i="1"/>
  <c r="AF51" i="1"/>
  <c r="AG51" i="1"/>
  <c r="AH51" i="1"/>
  <c r="AI51" i="1"/>
  <c r="AS51" i="1"/>
  <c r="P132" i="1"/>
  <c r="Q132" i="1"/>
  <c r="R132" i="1"/>
  <c r="AJ132" i="1" s="1"/>
  <c r="S132" i="1"/>
  <c r="AK132" i="1" s="1"/>
  <c r="T132" i="1"/>
  <c r="U132" i="1"/>
  <c r="AL132" i="1" s="1"/>
  <c r="V132" i="1"/>
  <c r="AM132" i="1" s="1"/>
  <c r="W132" i="1"/>
  <c r="X132" i="1" s="1"/>
  <c r="AB132" i="1"/>
  <c r="AC132" i="1"/>
  <c r="AD132" i="1"/>
  <c r="AE132" i="1"/>
  <c r="AF132" i="1"/>
  <c r="AG132" i="1"/>
  <c r="AH132" i="1"/>
  <c r="AI132" i="1"/>
  <c r="AS132" i="1"/>
  <c r="P518" i="1"/>
  <c r="Q518" i="1"/>
  <c r="R518" i="1"/>
  <c r="AJ518" i="1" s="1"/>
  <c r="S518" i="1"/>
  <c r="AK518" i="1" s="1"/>
  <c r="T518" i="1"/>
  <c r="U518" i="1"/>
  <c r="AL518" i="1" s="1"/>
  <c r="V518" i="1"/>
  <c r="AM518" i="1" s="1"/>
  <c r="W518" i="1"/>
  <c r="X518" i="1" s="1"/>
  <c r="Y518" i="1" s="1"/>
  <c r="Z518" i="1" s="1"/>
  <c r="AQ518" i="1" s="1"/>
  <c r="AB518" i="1"/>
  <c r="AC518" i="1"/>
  <c r="AD518" i="1"/>
  <c r="AE518" i="1"/>
  <c r="AF518" i="1"/>
  <c r="AG518" i="1"/>
  <c r="AH518" i="1"/>
  <c r="AI518" i="1"/>
  <c r="AS518" i="1"/>
  <c r="P650" i="1"/>
  <c r="Q650" i="1"/>
  <c r="R650" i="1"/>
  <c r="AJ650" i="1" s="1"/>
  <c r="S650" i="1"/>
  <c r="AK650" i="1" s="1"/>
  <c r="T650" i="1"/>
  <c r="U650" i="1"/>
  <c r="AL650" i="1" s="1"/>
  <c r="V650" i="1"/>
  <c r="AM650" i="1" s="1"/>
  <c r="W650" i="1"/>
  <c r="X650" i="1" s="1"/>
  <c r="AB650" i="1"/>
  <c r="AC650" i="1"/>
  <c r="AD650" i="1"/>
  <c r="AE650" i="1"/>
  <c r="AF650" i="1"/>
  <c r="AG650" i="1"/>
  <c r="AH650" i="1"/>
  <c r="AI650" i="1"/>
  <c r="AS650" i="1"/>
  <c r="P651" i="1"/>
  <c r="Q651" i="1"/>
  <c r="R651" i="1"/>
  <c r="AJ651" i="1" s="1"/>
  <c r="S651" i="1"/>
  <c r="AK651" i="1" s="1"/>
  <c r="T651" i="1"/>
  <c r="U651" i="1"/>
  <c r="AL651" i="1" s="1"/>
  <c r="V651" i="1"/>
  <c r="AM651" i="1" s="1"/>
  <c r="W651" i="1"/>
  <c r="X651" i="1" s="1"/>
  <c r="Y651" i="1" s="1"/>
  <c r="AB651" i="1"/>
  <c r="AC651" i="1"/>
  <c r="AD651" i="1"/>
  <c r="AE651" i="1"/>
  <c r="AF651" i="1"/>
  <c r="AG651" i="1"/>
  <c r="AH651" i="1"/>
  <c r="AI651" i="1"/>
  <c r="AS651" i="1"/>
  <c r="P206" i="1"/>
  <c r="Q206" i="1"/>
  <c r="R206" i="1"/>
  <c r="AJ206" i="1" s="1"/>
  <c r="S206" i="1"/>
  <c r="AK206" i="1" s="1"/>
  <c r="T206" i="1"/>
  <c r="U206" i="1"/>
  <c r="AL206" i="1" s="1"/>
  <c r="V206" i="1"/>
  <c r="AM206" i="1" s="1"/>
  <c r="W206" i="1"/>
  <c r="X206" i="1" s="1"/>
  <c r="AB206" i="1"/>
  <c r="AC206" i="1"/>
  <c r="AD206" i="1"/>
  <c r="AE206" i="1"/>
  <c r="AF206" i="1"/>
  <c r="AG206" i="1"/>
  <c r="AH206" i="1"/>
  <c r="AI206" i="1"/>
  <c r="AS206" i="1"/>
  <c r="P243" i="1"/>
  <c r="Q243" i="1"/>
  <c r="R243" i="1"/>
  <c r="AJ243" i="1" s="1"/>
  <c r="S243" i="1"/>
  <c r="AK243" i="1" s="1"/>
  <c r="T243" i="1"/>
  <c r="U243" i="1"/>
  <c r="AL243" i="1" s="1"/>
  <c r="V243" i="1"/>
  <c r="AM243" i="1" s="1"/>
  <c r="W243" i="1"/>
  <c r="X243" i="1" s="1"/>
  <c r="AB243" i="1"/>
  <c r="AC243" i="1"/>
  <c r="AD243" i="1"/>
  <c r="AE243" i="1"/>
  <c r="AF243" i="1"/>
  <c r="AG243" i="1"/>
  <c r="AH243" i="1"/>
  <c r="AI243" i="1"/>
  <c r="AS243" i="1"/>
  <c r="P385" i="1"/>
  <c r="Q385" i="1"/>
  <c r="R385" i="1"/>
  <c r="AJ385" i="1" s="1"/>
  <c r="S385" i="1"/>
  <c r="AK385" i="1" s="1"/>
  <c r="T385" i="1"/>
  <c r="U385" i="1"/>
  <c r="AL385" i="1" s="1"/>
  <c r="V385" i="1"/>
  <c r="AM385" i="1" s="1"/>
  <c r="W385" i="1"/>
  <c r="X385" i="1" s="1"/>
  <c r="AB385" i="1"/>
  <c r="AC385" i="1"/>
  <c r="AD385" i="1"/>
  <c r="AE385" i="1"/>
  <c r="AF385" i="1"/>
  <c r="AG385" i="1"/>
  <c r="AH385" i="1"/>
  <c r="AI385" i="1"/>
  <c r="AS385" i="1"/>
  <c r="P347" i="1"/>
  <c r="Q347" i="1"/>
  <c r="R347" i="1"/>
  <c r="AJ347" i="1" s="1"/>
  <c r="S347" i="1"/>
  <c r="AK347" i="1" s="1"/>
  <c r="T347" i="1"/>
  <c r="U347" i="1"/>
  <c r="AL347" i="1" s="1"/>
  <c r="V347" i="1"/>
  <c r="AM347" i="1" s="1"/>
  <c r="W347" i="1"/>
  <c r="X347" i="1" s="1"/>
  <c r="Y347" i="1" s="1"/>
  <c r="AB347" i="1"/>
  <c r="AC347" i="1"/>
  <c r="AD347" i="1"/>
  <c r="AE347" i="1"/>
  <c r="AF347" i="1"/>
  <c r="AG347" i="1"/>
  <c r="AH347" i="1"/>
  <c r="AI347" i="1"/>
  <c r="AS347" i="1"/>
  <c r="P162" i="1"/>
  <c r="Q162" i="1"/>
  <c r="R162" i="1"/>
  <c r="AJ162" i="1" s="1"/>
  <c r="S162" i="1"/>
  <c r="AK162" i="1" s="1"/>
  <c r="T162" i="1"/>
  <c r="U162" i="1"/>
  <c r="AL162" i="1" s="1"/>
  <c r="V162" i="1"/>
  <c r="AM162" i="1" s="1"/>
  <c r="W162" i="1"/>
  <c r="AN162" i="1" s="1"/>
  <c r="AB162" i="1"/>
  <c r="AC162" i="1"/>
  <c r="AD162" i="1"/>
  <c r="AE162" i="1"/>
  <c r="AF162" i="1"/>
  <c r="AG162" i="1"/>
  <c r="AH162" i="1"/>
  <c r="AI162" i="1"/>
  <c r="AS162" i="1"/>
  <c r="P587" i="1"/>
  <c r="Q587" i="1"/>
  <c r="R587" i="1"/>
  <c r="AJ587" i="1" s="1"/>
  <c r="S587" i="1"/>
  <c r="AK587" i="1" s="1"/>
  <c r="T587" i="1"/>
  <c r="U587" i="1"/>
  <c r="AL587" i="1" s="1"/>
  <c r="V587" i="1"/>
  <c r="AM587" i="1" s="1"/>
  <c r="W587" i="1"/>
  <c r="X587" i="1" s="1"/>
  <c r="AB587" i="1"/>
  <c r="AC587" i="1"/>
  <c r="AD587" i="1"/>
  <c r="AE587" i="1"/>
  <c r="AF587" i="1"/>
  <c r="AG587" i="1"/>
  <c r="AH587" i="1"/>
  <c r="AI587" i="1"/>
  <c r="AS587" i="1"/>
  <c r="P375" i="1"/>
  <c r="Q375" i="1"/>
  <c r="R375" i="1"/>
  <c r="AJ375" i="1" s="1"/>
  <c r="S375" i="1"/>
  <c r="AK375" i="1" s="1"/>
  <c r="T375" i="1"/>
  <c r="U375" i="1"/>
  <c r="AL375" i="1" s="1"/>
  <c r="V375" i="1"/>
  <c r="AM375" i="1" s="1"/>
  <c r="W375" i="1"/>
  <c r="X375" i="1" s="1"/>
  <c r="AB375" i="1"/>
  <c r="AC375" i="1"/>
  <c r="AD375" i="1"/>
  <c r="AE375" i="1"/>
  <c r="AF375" i="1"/>
  <c r="AG375" i="1"/>
  <c r="AH375" i="1"/>
  <c r="AI375" i="1"/>
  <c r="AS375" i="1"/>
  <c r="P24" i="1"/>
  <c r="Q24" i="1"/>
  <c r="R24" i="1"/>
  <c r="AJ24" i="1" s="1"/>
  <c r="S24" i="1"/>
  <c r="AK24" i="1" s="1"/>
  <c r="T24" i="1"/>
  <c r="U24" i="1"/>
  <c r="AL24" i="1" s="1"/>
  <c r="V24" i="1"/>
  <c r="AM24" i="1" s="1"/>
  <c r="W24" i="1"/>
  <c r="X24" i="1" s="1"/>
  <c r="Y24" i="1" s="1"/>
  <c r="AB24" i="1"/>
  <c r="AC24" i="1"/>
  <c r="AD24" i="1"/>
  <c r="AE24" i="1"/>
  <c r="AF24" i="1"/>
  <c r="AG24" i="1"/>
  <c r="AH24" i="1"/>
  <c r="AI24" i="1"/>
  <c r="AS24" i="1"/>
  <c r="P67" i="1"/>
  <c r="Q67" i="1"/>
  <c r="R67" i="1"/>
  <c r="AJ67" i="1" s="1"/>
  <c r="S67" i="1"/>
  <c r="AK67" i="1" s="1"/>
  <c r="T67" i="1"/>
  <c r="U67" i="1"/>
  <c r="AL67" i="1" s="1"/>
  <c r="V67" i="1"/>
  <c r="AM67" i="1" s="1"/>
  <c r="W67" i="1"/>
  <c r="AB67" i="1"/>
  <c r="AC67" i="1"/>
  <c r="AD67" i="1"/>
  <c r="AE67" i="1"/>
  <c r="AF67" i="1"/>
  <c r="AG67" i="1"/>
  <c r="AH67" i="1"/>
  <c r="AI67" i="1"/>
  <c r="AS67" i="1"/>
  <c r="P77" i="1"/>
  <c r="Q77" i="1"/>
  <c r="R77" i="1"/>
  <c r="AJ77" i="1" s="1"/>
  <c r="S77" i="1"/>
  <c r="AK77" i="1" s="1"/>
  <c r="T77" i="1"/>
  <c r="U77" i="1"/>
  <c r="AL77" i="1" s="1"/>
  <c r="V77" i="1"/>
  <c r="AM77" i="1" s="1"/>
  <c r="W77" i="1"/>
  <c r="AB77" i="1"/>
  <c r="AC77" i="1"/>
  <c r="AD77" i="1"/>
  <c r="AE77" i="1"/>
  <c r="AF77" i="1"/>
  <c r="AG77" i="1"/>
  <c r="AH77" i="1"/>
  <c r="AI77" i="1"/>
  <c r="AS77" i="1"/>
  <c r="P95" i="1"/>
  <c r="Q95" i="1"/>
  <c r="R95" i="1"/>
  <c r="AJ95" i="1" s="1"/>
  <c r="S95" i="1"/>
  <c r="AK95" i="1" s="1"/>
  <c r="T95" i="1"/>
  <c r="U95" i="1"/>
  <c r="AL95" i="1" s="1"/>
  <c r="V95" i="1"/>
  <c r="AM95" i="1" s="1"/>
  <c r="W95" i="1"/>
  <c r="X95" i="1" s="1"/>
  <c r="AB95" i="1"/>
  <c r="AC95" i="1"/>
  <c r="AD95" i="1"/>
  <c r="AE95" i="1"/>
  <c r="AF95" i="1"/>
  <c r="AG95" i="1"/>
  <c r="AH95" i="1"/>
  <c r="AI95" i="1"/>
  <c r="AS95" i="1"/>
  <c r="P2" i="1"/>
  <c r="Q2" i="1"/>
  <c r="R2" i="1"/>
  <c r="AJ2" i="1" s="1"/>
  <c r="S2" i="1"/>
  <c r="AK2" i="1" s="1"/>
  <c r="T2" i="1"/>
  <c r="U2" i="1"/>
  <c r="AL2" i="1" s="1"/>
  <c r="V2" i="1"/>
  <c r="AM2" i="1" s="1"/>
  <c r="W2" i="1"/>
  <c r="AB2" i="1"/>
  <c r="AC2" i="1"/>
  <c r="AD2" i="1"/>
  <c r="AE2" i="1"/>
  <c r="AF2" i="1"/>
  <c r="AG2" i="1"/>
  <c r="AH2" i="1"/>
  <c r="AI2" i="1"/>
  <c r="AS2" i="1"/>
  <c r="P506" i="1"/>
  <c r="Q506" i="1"/>
  <c r="R506" i="1"/>
  <c r="AJ506" i="1" s="1"/>
  <c r="S506" i="1"/>
  <c r="AK506" i="1" s="1"/>
  <c r="T506" i="1"/>
  <c r="U506" i="1"/>
  <c r="AL506" i="1" s="1"/>
  <c r="V506" i="1"/>
  <c r="AM506" i="1" s="1"/>
  <c r="W506" i="1"/>
  <c r="X506" i="1" s="1"/>
  <c r="AB506" i="1"/>
  <c r="AC506" i="1"/>
  <c r="AD506" i="1"/>
  <c r="AE506" i="1"/>
  <c r="AF506" i="1"/>
  <c r="AG506" i="1"/>
  <c r="AH506" i="1"/>
  <c r="AI506" i="1"/>
  <c r="AS506" i="1"/>
  <c r="P360" i="1"/>
  <c r="Q360" i="1"/>
  <c r="R360" i="1"/>
  <c r="S360" i="1"/>
  <c r="AK360" i="1" s="1"/>
  <c r="T360" i="1"/>
  <c r="U360" i="1"/>
  <c r="AL360" i="1" s="1"/>
  <c r="V360" i="1"/>
  <c r="AM360" i="1" s="1"/>
  <c r="W360" i="1"/>
  <c r="X360" i="1" s="1"/>
  <c r="Y360" i="1" s="1"/>
  <c r="AB360" i="1"/>
  <c r="AC360" i="1"/>
  <c r="AD360" i="1"/>
  <c r="AE360" i="1"/>
  <c r="AF360" i="1"/>
  <c r="AG360" i="1"/>
  <c r="AH360" i="1"/>
  <c r="AI360" i="1"/>
  <c r="AJ360" i="1"/>
  <c r="AS360" i="1"/>
  <c r="P406" i="1"/>
  <c r="Q406" i="1"/>
  <c r="R406" i="1"/>
  <c r="AJ406" i="1" s="1"/>
  <c r="S406" i="1"/>
  <c r="AK406" i="1" s="1"/>
  <c r="T406" i="1"/>
  <c r="U406" i="1"/>
  <c r="AL406" i="1" s="1"/>
  <c r="V406" i="1"/>
  <c r="AM406" i="1" s="1"/>
  <c r="W406" i="1"/>
  <c r="X406" i="1" s="1"/>
  <c r="AB406" i="1"/>
  <c r="AC406" i="1"/>
  <c r="AD406" i="1"/>
  <c r="AE406" i="1"/>
  <c r="AF406" i="1"/>
  <c r="AG406" i="1"/>
  <c r="AH406" i="1"/>
  <c r="AI406" i="1"/>
  <c r="AS406" i="1"/>
  <c r="P630" i="1"/>
  <c r="Q630" i="1"/>
  <c r="R630" i="1"/>
  <c r="AJ630" i="1" s="1"/>
  <c r="S630" i="1"/>
  <c r="AK630" i="1" s="1"/>
  <c r="T630" i="1"/>
  <c r="U630" i="1"/>
  <c r="AL630" i="1" s="1"/>
  <c r="V630" i="1"/>
  <c r="AM630" i="1" s="1"/>
  <c r="W630" i="1"/>
  <c r="AB630" i="1"/>
  <c r="AC630" i="1"/>
  <c r="AD630" i="1"/>
  <c r="AE630" i="1"/>
  <c r="AF630" i="1"/>
  <c r="AG630" i="1"/>
  <c r="AH630" i="1"/>
  <c r="AI630" i="1"/>
  <c r="AS630" i="1"/>
  <c r="P284" i="1"/>
  <c r="Q284" i="1"/>
  <c r="R284" i="1"/>
  <c r="AJ284" i="1" s="1"/>
  <c r="S284" i="1"/>
  <c r="AK284" i="1" s="1"/>
  <c r="T284" i="1"/>
  <c r="U284" i="1"/>
  <c r="AL284" i="1" s="1"/>
  <c r="V284" i="1"/>
  <c r="AM284" i="1" s="1"/>
  <c r="W284" i="1"/>
  <c r="AB284" i="1"/>
  <c r="AC284" i="1"/>
  <c r="AD284" i="1"/>
  <c r="AE284" i="1"/>
  <c r="AF284" i="1"/>
  <c r="AG284" i="1"/>
  <c r="AH284" i="1"/>
  <c r="AI284" i="1"/>
  <c r="AS284" i="1"/>
  <c r="P546" i="1"/>
  <c r="Q546" i="1"/>
  <c r="R546" i="1"/>
  <c r="AJ546" i="1" s="1"/>
  <c r="S546" i="1"/>
  <c r="AK546" i="1" s="1"/>
  <c r="T546" i="1"/>
  <c r="U546" i="1"/>
  <c r="AL546" i="1" s="1"/>
  <c r="V546" i="1"/>
  <c r="AM546" i="1" s="1"/>
  <c r="W546" i="1"/>
  <c r="AB546" i="1"/>
  <c r="AC546" i="1"/>
  <c r="AD546" i="1"/>
  <c r="AE546" i="1"/>
  <c r="AF546" i="1"/>
  <c r="AG546" i="1"/>
  <c r="AH546" i="1"/>
  <c r="AI546" i="1"/>
  <c r="AS546" i="1"/>
  <c r="P430" i="1"/>
  <c r="Q430" i="1"/>
  <c r="R430" i="1"/>
  <c r="AJ430" i="1" s="1"/>
  <c r="S430" i="1"/>
  <c r="AK430" i="1" s="1"/>
  <c r="T430" i="1"/>
  <c r="U430" i="1"/>
  <c r="AL430" i="1" s="1"/>
  <c r="V430" i="1"/>
  <c r="AM430" i="1" s="1"/>
  <c r="W430" i="1"/>
  <c r="X430" i="1" s="1"/>
  <c r="AB430" i="1"/>
  <c r="AC430" i="1"/>
  <c r="AD430" i="1"/>
  <c r="AE430" i="1"/>
  <c r="AF430" i="1"/>
  <c r="AG430" i="1"/>
  <c r="AH430" i="1"/>
  <c r="AI430" i="1"/>
  <c r="AS430" i="1"/>
  <c r="P256" i="1"/>
  <c r="Q256" i="1"/>
  <c r="R256" i="1"/>
  <c r="AJ256" i="1" s="1"/>
  <c r="S256" i="1"/>
  <c r="AK256" i="1" s="1"/>
  <c r="T256" i="1"/>
  <c r="U256" i="1"/>
  <c r="AL256" i="1" s="1"/>
  <c r="V256" i="1"/>
  <c r="AM256" i="1" s="1"/>
  <c r="W256" i="1"/>
  <c r="AB256" i="1"/>
  <c r="AC256" i="1"/>
  <c r="AD256" i="1"/>
  <c r="AE256" i="1"/>
  <c r="AF256" i="1"/>
  <c r="AG256" i="1"/>
  <c r="AH256" i="1"/>
  <c r="AI256" i="1"/>
  <c r="AS256" i="1"/>
  <c r="P334" i="1"/>
  <c r="Q334" i="1"/>
  <c r="R334" i="1"/>
  <c r="AJ334" i="1" s="1"/>
  <c r="S334" i="1"/>
  <c r="AK334" i="1" s="1"/>
  <c r="T334" i="1"/>
  <c r="U334" i="1"/>
  <c r="AL334" i="1" s="1"/>
  <c r="V334" i="1"/>
  <c r="AM334" i="1" s="1"/>
  <c r="W334" i="1"/>
  <c r="AB334" i="1"/>
  <c r="AC334" i="1"/>
  <c r="AD334" i="1"/>
  <c r="AE334" i="1"/>
  <c r="AF334" i="1"/>
  <c r="AG334" i="1"/>
  <c r="AH334" i="1"/>
  <c r="AI334" i="1"/>
  <c r="AS334" i="1"/>
  <c r="P295" i="1"/>
  <c r="Q295" i="1"/>
  <c r="R295" i="1"/>
  <c r="AJ295" i="1" s="1"/>
  <c r="S295" i="1"/>
  <c r="AK295" i="1" s="1"/>
  <c r="T295" i="1"/>
  <c r="U295" i="1"/>
  <c r="AL295" i="1" s="1"/>
  <c r="V295" i="1"/>
  <c r="AM295" i="1" s="1"/>
  <c r="W295" i="1"/>
  <c r="AB295" i="1"/>
  <c r="AC295" i="1"/>
  <c r="AD295" i="1"/>
  <c r="AE295" i="1"/>
  <c r="AF295" i="1"/>
  <c r="AG295" i="1"/>
  <c r="AH295" i="1"/>
  <c r="AI295" i="1"/>
  <c r="AS295" i="1"/>
  <c r="P323" i="1"/>
  <c r="Q323" i="1"/>
  <c r="R323" i="1"/>
  <c r="AJ323" i="1" s="1"/>
  <c r="S323" i="1"/>
  <c r="AK323" i="1" s="1"/>
  <c r="T323" i="1"/>
  <c r="U323" i="1"/>
  <c r="AL323" i="1" s="1"/>
  <c r="V323" i="1"/>
  <c r="AM323" i="1" s="1"/>
  <c r="W323" i="1"/>
  <c r="AB323" i="1"/>
  <c r="AC323" i="1"/>
  <c r="AD323" i="1"/>
  <c r="AE323" i="1"/>
  <c r="AF323" i="1"/>
  <c r="AG323" i="1"/>
  <c r="AH323" i="1"/>
  <c r="AI323" i="1"/>
  <c r="AS323" i="1"/>
  <c r="P597" i="1"/>
  <c r="Q597" i="1"/>
  <c r="R597" i="1"/>
  <c r="AJ597" i="1" s="1"/>
  <c r="S597" i="1"/>
  <c r="AK597" i="1" s="1"/>
  <c r="T597" i="1"/>
  <c r="U597" i="1"/>
  <c r="AL597" i="1" s="1"/>
  <c r="V597" i="1"/>
  <c r="AM597" i="1" s="1"/>
  <c r="W597" i="1"/>
  <c r="X597" i="1" s="1"/>
  <c r="Y597" i="1" s="1"/>
  <c r="AB597" i="1"/>
  <c r="AC597" i="1"/>
  <c r="AD597" i="1"/>
  <c r="AE597" i="1"/>
  <c r="AF597" i="1"/>
  <c r="AG597" i="1"/>
  <c r="AH597" i="1"/>
  <c r="AI597" i="1"/>
  <c r="AS597" i="1"/>
  <c r="P229" i="1"/>
  <c r="Q229" i="1"/>
  <c r="R229" i="1"/>
  <c r="S229" i="1"/>
  <c r="AK229" i="1" s="1"/>
  <c r="T229" i="1"/>
  <c r="U229" i="1"/>
  <c r="AL229" i="1" s="1"/>
  <c r="V229" i="1"/>
  <c r="AM229" i="1" s="1"/>
  <c r="W229" i="1"/>
  <c r="AN229" i="1" s="1"/>
  <c r="AB229" i="1"/>
  <c r="AC229" i="1"/>
  <c r="AD229" i="1"/>
  <c r="AE229" i="1"/>
  <c r="AF229" i="1"/>
  <c r="AG229" i="1"/>
  <c r="AH229" i="1"/>
  <c r="AI229" i="1"/>
  <c r="AJ229" i="1"/>
  <c r="AS229" i="1"/>
  <c r="P308" i="1"/>
  <c r="Q308" i="1"/>
  <c r="R308" i="1"/>
  <c r="AJ308" i="1" s="1"/>
  <c r="S308" i="1"/>
  <c r="AK308" i="1" s="1"/>
  <c r="T308" i="1"/>
  <c r="U308" i="1"/>
  <c r="AL308" i="1" s="1"/>
  <c r="V308" i="1"/>
  <c r="AM308" i="1" s="1"/>
  <c r="W308" i="1"/>
  <c r="X308" i="1" s="1"/>
  <c r="AB308" i="1"/>
  <c r="AC308" i="1"/>
  <c r="AD308" i="1"/>
  <c r="AE308" i="1"/>
  <c r="AF308" i="1"/>
  <c r="AG308" i="1"/>
  <c r="AH308" i="1"/>
  <c r="AI308" i="1"/>
  <c r="AS308" i="1"/>
  <c r="P575" i="1"/>
  <c r="Q575" i="1"/>
  <c r="R575" i="1"/>
  <c r="AJ575" i="1" s="1"/>
  <c r="S575" i="1"/>
  <c r="AK575" i="1" s="1"/>
  <c r="T575" i="1"/>
  <c r="U575" i="1"/>
  <c r="AL575" i="1" s="1"/>
  <c r="V575" i="1"/>
  <c r="AM575" i="1" s="1"/>
  <c r="W575" i="1"/>
  <c r="AN575" i="1" s="1"/>
  <c r="AB575" i="1"/>
  <c r="AC575" i="1"/>
  <c r="AD575" i="1"/>
  <c r="AE575" i="1"/>
  <c r="AF575" i="1"/>
  <c r="AG575" i="1"/>
  <c r="AH575" i="1"/>
  <c r="AI575" i="1"/>
  <c r="AS575" i="1"/>
  <c r="P397" i="1"/>
  <c r="Q397" i="1"/>
  <c r="R397" i="1"/>
  <c r="AJ397" i="1" s="1"/>
  <c r="S397" i="1"/>
  <c r="AK397" i="1" s="1"/>
  <c r="T397" i="1"/>
  <c r="U397" i="1"/>
  <c r="AL397" i="1" s="1"/>
  <c r="V397" i="1"/>
  <c r="AM397" i="1" s="1"/>
  <c r="W397" i="1"/>
  <c r="AB397" i="1"/>
  <c r="AC397" i="1"/>
  <c r="AD397" i="1"/>
  <c r="AE397" i="1"/>
  <c r="AF397" i="1"/>
  <c r="AG397" i="1"/>
  <c r="AH397" i="1"/>
  <c r="AI397" i="1"/>
  <c r="AS397" i="1"/>
  <c r="P177" i="1"/>
  <c r="Q177" i="1"/>
  <c r="R177" i="1"/>
  <c r="AJ177" i="1" s="1"/>
  <c r="S177" i="1"/>
  <c r="AK177" i="1" s="1"/>
  <c r="T177" i="1"/>
  <c r="U177" i="1"/>
  <c r="AL177" i="1" s="1"/>
  <c r="V177" i="1"/>
  <c r="AM177" i="1" s="1"/>
  <c r="W177" i="1"/>
  <c r="AN177" i="1" s="1"/>
  <c r="AB177" i="1"/>
  <c r="AC177" i="1"/>
  <c r="AD177" i="1"/>
  <c r="AE177" i="1"/>
  <c r="AF177" i="1"/>
  <c r="AG177" i="1"/>
  <c r="AH177" i="1"/>
  <c r="AI177" i="1"/>
  <c r="AS177" i="1"/>
  <c r="P190" i="1"/>
  <c r="Q190" i="1"/>
  <c r="R190" i="1"/>
  <c r="AJ190" i="1" s="1"/>
  <c r="S190" i="1"/>
  <c r="AK190" i="1" s="1"/>
  <c r="T190" i="1"/>
  <c r="U190" i="1"/>
  <c r="AL190" i="1" s="1"/>
  <c r="V190" i="1"/>
  <c r="AM190" i="1" s="1"/>
  <c r="W190" i="1"/>
  <c r="X190" i="1" s="1"/>
  <c r="AB190" i="1"/>
  <c r="AC190" i="1"/>
  <c r="AD190" i="1"/>
  <c r="AE190" i="1"/>
  <c r="AF190" i="1"/>
  <c r="AG190" i="1"/>
  <c r="AH190" i="1"/>
  <c r="AI190" i="1"/>
  <c r="AS190" i="1"/>
  <c r="P492" i="1"/>
  <c r="Q492" i="1"/>
  <c r="R492" i="1"/>
  <c r="AJ492" i="1" s="1"/>
  <c r="S492" i="1"/>
  <c r="AK492" i="1" s="1"/>
  <c r="T492" i="1"/>
  <c r="U492" i="1"/>
  <c r="AL492" i="1" s="1"/>
  <c r="V492" i="1"/>
  <c r="AM492" i="1" s="1"/>
  <c r="W492" i="1"/>
  <c r="AN492" i="1" s="1"/>
  <c r="AB492" i="1"/>
  <c r="AC492" i="1"/>
  <c r="AD492" i="1"/>
  <c r="AE492" i="1"/>
  <c r="AF492" i="1"/>
  <c r="AG492" i="1"/>
  <c r="AH492" i="1"/>
  <c r="AI492" i="1"/>
  <c r="AS492" i="1"/>
  <c r="P39" i="1"/>
  <c r="Q39" i="1"/>
  <c r="R39" i="1"/>
  <c r="AJ39" i="1" s="1"/>
  <c r="S39" i="1"/>
  <c r="AK39" i="1" s="1"/>
  <c r="T39" i="1"/>
  <c r="U39" i="1"/>
  <c r="AL39" i="1" s="1"/>
  <c r="V39" i="1"/>
  <c r="AM39" i="1" s="1"/>
  <c r="W39" i="1"/>
  <c r="X39" i="1" s="1"/>
  <c r="Y39" i="1" s="1"/>
  <c r="AB39" i="1"/>
  <c r="AC39" i="1"/>
  <c r="AD39" i="1"/>
  <c r="AE39" i="1"/>
  <c r="AF39" i="1"/>
  <c r="AG39" i="1"/>
  <c r="AH39" i="1"/>
  <c r="AI39" i="1"/>
  <c r="AS39" i="1"/>
  <c r="P534" i="1"/>
  <c r="Q534" i="1"/>
  <c r="R534" i="1"/>
  <c r="AJ534" i="1" s="1"/>
  <c r="S534" i="1"/>
  <c r="AK534" i="1" s="1"/>
  <c r="T534" i="1"/>
  <c r="U534" i="1"/>
  <c r="AL534" i="1" s="1"/>
  <c r="V534" i="1"/>
  <c r="AM534" i="1" s="1"/>
  <c r="W534" i="1"/>
  <c r="AB534" i="1"/>
  <c r="AC534" i="1"/>
  <c r="AD534" i="1"/>
  <c r="AE534" i="1"/>
  <c r="AF534" i="1"/>
  <c r="AG534" i="1"/>
  <c r="AH534" i="1"/>
  <c r="AI534" i="1"/>
  <c r="AS534" i="1"/>
  <c r="P621" i="1"/>
  <c r="Q621" i="1"/>
  <c r="R621" i="1"/>
  <c r="S621" i="1"/>
  <c r="AK621" i="1" s="1"/>
  <c r="T621" i="1"/>
  <c r="U621" i="1"/>
  <c r="AL621" i="1" s="1"/>
  <c r="V621" i="1"/>
  <c r="AM621" i="1" s="1"/>
  <c r="W621" i="1"/>
  <c r="AB621" i="1"/>
  <c r="AC621" i="1"/>
  <c r="AD621" i="1"/>
  <c r="AE621" i="1"/>
  <c r="AF621" i="1"/>
  <c r="AG621" i="1"/>
  <c r="AH621" i="1"/>
  <c r="AI621" i="1"/>
  <c r="AJ621" i="1"/>
  <c r="AS621" i="1"/>
  <c r="P150" i="1"/>
  <c r="Q150" i="1"/>
  <c r="R150" i="1"/>
  <c r="AJ150" i="1" s="1"/>
  <c r="S150" i="1"/>
  <c r="AK150" i="1" s="1"/>
  <c r="T150" i="1"/>
  <c r="U150" i="1"/>
  <c r="AL150" i="1" s="1"/>
  <c r="V150" i="1"/>
  <c r="AM150" i="1" s="1"/>
  <c r="W150" i="1"/>
  <c r="AN150" i="1" s="1"/>
  <c r="AB150" i="1"/>
  <c r="AC150" i="1"/>
  <c r="AD150" i="1"/>
  <c r="AE150" i="1"/>
  <c r="AF150" i="1"/>
  <c r="AG150" i="1"/>
  <c r="AH150" i="1"/>
  <c r="AI150" i="1"/>
  <c r="AS150" i="1"/>
  <c r="P115" i="1"/>
  <c r="Q115" i="1"/>
  <c r="R115" i="1"/>
  <c r="AJ115" i="1" s="1"/>
  <c r="S115" i="1"/>
  <c r="AK115" i="1" s="1"/>
  <c r="T115" i="1"/>
  <c r="U115" i="1"/>
  <c r="AL115" i="1" s="1"/>
  <c r="V115" i="1"/>
  <c r="AM115" i="1" s="1"/>
  <c r="W115" i="1"/>
  <c r="X115" i="1" s="1"/>
  <c r="AB115" i="1"/>
  <c r="AC115" i="1"/>
  <c r="AD115" i="1"/>
  <c r="AE115" i="1"/>
  <c r="AF115" i="1"/>
  <c r="AG115" i="1"/>
  <c r="AH115" i="1"/>
  <c r="AI115" i="1"/>
  <c r="AS115" i="1"/>
  <c r="P477" i="1"/>
  <c r="Q477" i="1"/>
  <c r="R477" i="1"/>
  <c r="AJ477" i="1" s="1"/>
  <c r="S477" i="1"/>
  <c r="AK477" i="1" s="1"/>
  <c r="T477" i="1"/>
  <c r="U477" i="1"/>
  <c r="AL477" i="1" s="1"/>
  <c r="V477" i="1"/>
  <c r="AM477" i="1" s="1"/>
  <c r="W477" i="1"/>
  <c r="AN477" i="1" s="1"/>
  <c r="AB477" i="1"/>
  <c r="AC477" i="1"/>
  <c r="AD477" i="1"/>
  <c r="AE477" i="1"/>
  <c r="AF477" i="1"/>
  <c r="AG477" i="1"/>
  <c r="AH477" i="1"/>
  <c r="AI477" i="1"/>
  <c r="AS477" i="1"/>
  <c r="P52" i="1"/>
  <c r="Q52" i="1"/>
  <c r="R52" i="1"/>
  <c r="AJ52" i="1" s="1"/>
  <c r="S52" i="1"/>
  <c r="AK52" i="1" s="1"/>
  <c r="T52" i="1"/>
  <c r="U52" i="1"/>
  <c r="AL52" i="1" s="1"/>
  <c r="V52" i="1"/>
  <c r="AM52" i="1" s="1"/>
  <c r="W52" i="1"/>
  <c r="X52" i="1" s="1"/>
  <c r="Y52" i="1" s="1"/>
  <c r="Z52" i="1" s="1"/>
  <c r="AQ52" i="1" s="1"/>
  <c r="AB52" i="1"/>
  <c r="AC52" i="1"/>
  <c r="AD52" i="1"/>
  <c r="AE52" i="1"/>
  <c r="AF52" i="1"/>
  <c r="AG52" i="1"/>
  <c r="AH52" i="1"/>
  <c r="AI52" i="1"/>
  <c r="AS52" i="1"/>
  <c r="P133" i="1"/>
  <c r="Q133" i="1"/>
  <c r="R133" i="1"/>
  <c r="AJ133" i="1" s="1"/>
  <c r="S133" i="1"/>
  <c r="AK133" i="1" s="1"/>
  <c r="T133" i="1"/>
  <c r="U133" i="1"/>
  <c r="AL133" i="1" s="1"/>
  <c r="V133" i="1"/>
  <c r="AM133" i="1" s="1"/>
  <c r="W133" i="1"/>
  <c r="X133" i="1" s="1"/>
  <c r="AB133" i="1"/>
  <c r="AC133" i="1"/>
  <c r="AD133" i="1"/>
  <c r="AE133" i="1"/>
  <c r="AF133" i="1"/>
  <c r="AG133" i="1"/>
  <c r="AH133" i="1"/>
  <c r="AI133" i="1"/>
  <c r="AS133" i="1"/>
  <c r="P562" i="1"/>
  <c r="Q562" i="1"/>
  <c r="R562" i="1"/>
  <c r="AJ562" i="1" s="1"/>
  <c r="S562" i="1"/>
  <c r="AK562" i="1" s="1"/>
  <c r="T562" i="1"/>
  <c r="U562" i="1"/>
  <c r="AL562" i="1" s="1"/>
  <c r="V562" i="1"/>
  <c r="AM562" i="1" s="1"/>
  <c r="W562" i="1"/>
  <c r="X562" i="1" s="1"/>
  <c r="AB562" i="1"/>
  <c r="AC562" i="1"/>
  <c r="AD562" i="1"/>
  <c r="AE562" i="1"/>
  <c r="AF562" i="1"/>
  <c r="AG562" i="1"/>
  <c r="AH562" i="1"/>
  <c r="AI562" i="1"/>
  <c r="AS562" i="1"/>
  <c r="P563" i="1"/>
  <c r="Q563" i="1"/>
  <c r="R563" i="1"/>
  <c r="AJ563" i="1" s="1"/>
  <c r="S563" i="1"/>
  <c r="AK563" i="1" s="1"/>
  <c r="T563" i="1"/>
  <c r="U563" i="1"/>
  <c r="AL563" i="1" s="1"/>
  <c r="V563" i="1"/>
  <c r="AM563" i="1" s="1"/>
  <c r="W563" i="1"/>
  <c r="AN563" i="1" s="1"/>
  <c r="AB563" i="1"/>
  <c r="AC563" i="1"/>
  <c r="AD563" i="1"/>
  <c r="AE563" i="1"/>
  <c r="AF563" i="1"/>
  <c r="AG563" i="1"/>
  <c r="AH563" i="1"/>
  <c r="AI563" i="1"/>
  <c r="AS563" i="1"/>
  <c r="P519" i="1"/>
  <c r="Q519" i="1"/>
  <c r="R519" i="1"/>
  <c r="AJ519" i="1" s="1"/>
  <c r="S519" i="1"/>
  <c r="AK519" i="1" s="1"/>
  <c r="T519" i="1"/>
  <c r="U519" i="1"/>
  <c r="AL519" i="1" s="1"/>
  <c r="V519" i="1"/>
  <c r="AM519" i="1" s="1"/>
  <c r="W519" i="1"/>
  <c r="X519" i="1" s="1"/>
  <c r="AB519" i="1"/>
  <c r="AC519" i="1"/>
  <c r="AD519" i="1"/>
  <c r="AE519" i="1"/>
  <c r="AF519" i="1"/>
  <c r="AG519" i="1"/>
  <c r="AH519" i="1"/>
  <c r="AI519" i="1"/>
  <c r="AS519" i="1"/>
  <c r="P218" i="1"/>
  <c r="Q218" i="1"/>
  <c r="R218" i="1"/>
  <c r="AJ218" i="1" s="1"/>
  <c r="S218" i="1"/>
  <c r="AK218" i="1" s="1"/>
  <c r="T218" i="1"/>
  <c r="U218" i="1"/>
  <c r="AL218" i="1" s="1"/>
  <c r="V218" i="1"/>
  <c r="AM218" i="1" s="1"/>
  <c r="W218" i="1"/>
  <c r="AN218" i="1" s="1"/>
  <c r="AB218" i="1"/>
  <c r="AC218" i="1"/>
  <c r="AD218" i="1"/>
  <c r="AE218" i="1"/>
  <c r="AF218" i="1"/>
  <c r="AG218" i="1"/>
  <c r="AH218" i="1"/>
  <c r="AI218" i="1"/>
  <c r="AS218" i="1"/>
  <c r="P652" i="1"/>
  <c r="Q652" i="1"/>
  <c r="R652" i="1"/>
  <c r="AJ652" i="1" s="1"/>
  <c r="S652" i="1"/>
  <c r="AK652" i="1" s="1"/>
  <c r="T652" i="1"/>
  <c r="U652" i="1"/>
  <c r="AL652" i="1" s="1"/>
  <c r="V652" i="1"/>
  <c r="AM652" i="1" s="1"/>
  <c r="W652" i="1"/>
  <c r="AB652" i="1"/>
  <c r="AC652" i="1"/>
  <c r="AD652" i="1"/>
  <c r="AE652" i="1"/>
  <c r="AF652" i="1"/>
  <c r="AG652" i="1"/>
  <c r="AH652" i="1"/>
  <c r="AI652" i="1"/>
  <c r="AS652" i="1"/>
  <c r="P207" i="1"/>
  <c r="Q207" i="1"/>
  <c r="R207" i="1"/>
  <c r="AJ207" i="1" s="1"/>
  <c r="S207" i="1"/>
  <c r="AK207" i="1" s="1"/>
  <c r="T207" i="1"/>
  <c r="U207" i="1"/>
  <c r="AL207" i="1" s="1"/>
  <c r="V207" i="1"/>
  <c r="AM207" i="1" s="1"/>
  <c r="W207" i="1"/>
  <c r="X207" i="1" s="1"/>
  <c r="AB207" i="1"/>
  <c r="AC207" i="1"/>
  <c r="AD207" i="1"/>
  <c r="AE207" i="1"/>
  <c r="AF207" i="1"/>
  <c r="AG207" i="1"/>
  <c r="AH207" i="1"/>
  <c r="AI207" i="1"/>
  <c r="AS207" i="1"/>
  <c r="P244" i="1"/>
  <c r="Q244" i="1"/>
  <c r="R244" i="1"/>
  <c r="AJ244" i="1" s="1"/>
  <c r="S244" i="1"/>
  <c r="AK244" i="1" s="1"/>
  <c r="T244" i="1"/>
  <c r="U244" i="1"/>
  <c r="AL244" i="1" s="1"/>
  <c r="V244" i="1"/>
  <c r="AM244" i="1" s="1"/>
  <c r="W244" i="1"/>
  <c r="X244" i="1" s="1"/>
  <c r="Y244" i="1" s="1"/>
  <c r="Z244" i="1" s="1"/>
  <c r="AQ244" i="1" s="1"/>
  <c r="AB244" i="1"/>
  <c r="AC244" i="1"/>
  <c r="AD244" i="1"/>
  <c r="AE244" i="1"/>
  <c r="AF244" i="1"/>
  <c r="AG244" i="1"/>
  <c r="AH244" i="1"/>
  <c r="AI244" i="1"/>
  <c r="AS244" i="1"/>
  <c r="P386" i="1"/>
  <c r="Q386" i="1"/>
  <c r="R386" i="1"/>
  <c r="AJ386" i="1" s="1"/>
  <c r="S386" i="1"/>
  <c r="AK386" i="1" s="1"/>
  <c r="T386" i="1"/>
  <c r="U386" i="1"/>
  <c r="AL386" i="1" s="1"/>
  <c r="V386" i="1"/>
  <c r="AM386" i="1" s="1"/>
  <c r="W386" i="1"/>
  <c r="X386" i="1" s="1"/>
  <c r="AB386" i="1"/>
  <c r="AC386" i="1"/>
  <c r="AD386" i="1"/>
  <c r="AE386" i="1"/>
  <c r="AF386" i="1"/>
  <c r="AG386" i="1"/>
  <c r="AH386" i="1"/>
  <c r="AI386" i="1"/>
  <c r="AS386" i="1"/>
  <c r="P348" i="1"/>
  <c r="Q348" i="1"/>
  <c r="R348" i="1"/>
  <c r="AJ348" i="1" s="1"/>
  <c r="S348" i="1"/>
  <c r="AK348" i="1" s="1"/>
  <c r="T348" i="1"/>
  <c r="U348" i="1"/>
  <c r="AL348" i="1" s="1"/>
  <c r="V348" i="1"/>
  <c r="AM348" i="1" s="1"/>
  <c r="W348" i="1"/>
  <c r="X348" i="1" s="1"/>
  <c r="AB348" i="1"/>
  <c r="AC348" i="1"/>
  <c r="AD348" i="1"/>
  <c r="AE348" i="1"/>
  <c r="AF348" i="1"/>
  <c r="AG348" i="1"/>
  <c r="AH348" i="1"/>
  <c r="AI348" i="1"/>
  <c r="AS348" i="1"/>
  <c r="P163" i="1"/>
  <c r="Q163" i="1"/>
  <c r="R163" i="1"/>
  <c r="AJ163" i="1" s="1"/>
  <c r="S163" i="1"/>
  <c r="AK163" i="1" s="1"/>
  <c r="T163" i="1"/>
  <c r="U163" i="1"/>
  <c r="AL163" i="1" s="1"/>
  <c r="V163" i="1"/>
  <c r="AM163" i="1" s="1"/>
  <c r="W163" i="1"/>
  <c r="AN163" i="1" s="1"/>
  <c r="AB163" i="1"/>
  <c r="AC163" i="1"/>
  <c r="AD163" i="1"/>
  <c r="AE163" i="1"/>
  <c r="AF163" i="1"/>
  <c r="AG163" i="1"/>
  <c r="AH163" i="1"/>
  <c r="AI163" i="1"/>
  <c r="AS163" i="1"/>
  <c r="P588" i="1"/>
  <c r="Q588" i="1"/>
  <c r="R588" i="1"/>
  <c r="AJ588" i="1" s="1"/>
  <c r="S588" i="1"/>
  <c r="AK588" i="1" s="1"/>
  <c r="T588" i="1"/>
  <c r="U588" i="1"/>
  <c r="AL588" i="1" s="1"/>
  <c r="V588" i="1"/>
  <c r="AM588" i="1" s="1"/>
  <c r="W588" i="1"/>
  <c r="X588" i="1" s="1"/>
  <c r="AB588" i="1"/>
  <c r="AC588" i="1"/>
  <c r="AD588" i="1"/>
  <c r="AE588" i="1"/>
  <c r="AF588" i="1"/>
  <c r="AG588" i="1"/>
  <c r="AH588" i="1"/>
  <c r="AI588" i="1"/>
  <c r="AS588" i="1"/>
  <c r="P376" i="1"/>
  <c r="Q376" i="1"/>
  <c r="R376" i="1"/>
  <c r="AJ376" i="1" s="1"/>
  <c r="S376" i="1"/>
  <c r="AK376" i="1" s="1"/>
  <c r="T376" i="1"/>
  <c r="U376" i="1"/>
  <c r="AL376" i="1" s="1"/>
  <c r="V376" i="1"/>
  <c r="AM376" i="1" s="1"/>
  <c r="W376" i="1"/>
  <c r="AN376" i="1" s="1"/>
  <c r="AB376" i="1"/>
  <c r="AC376" i="1"/>
  <c r="AD376" i="1"/>
  <c r="AE376" i="1"/>
  <c r="AF376" i="1"/>
  <c r="AG376" i="1"/>
  <c r="AH376" i="1"/>
  <c r="AI376" i="1"/>
  <c r="AS376" i="1"/>
  <c r="P25" i="1"/>
  <c r="Q25" i="1"/>
  <c r="R25" i="1"/>
  <c r="AJ25" i="1" s="1"/>
  <c r="S25" i="1"/>
  <c r="AK25" i="1" s="1"/>
  <c r="T25" i="1"/>
  <c r="U25" i="1"/>
  <c r="AL25" i="1" s="1"/>
  <c r="V25" i="1"/>
  <c r="AM25" i="1" s="1"/>
  <c r="W25" i="1"/>
  <c r="X25" i="1" s="1"/>
  <c r="AB25" i="1"/>
  <c r="AC25" i="1"/>
  <c r="AD25" i="1"/>
  <c r="AE25" i="1"/>
  <c r="AF25" i="1"/>
  <c r="AG25" i="1"/>
  <c r="AH25" i="1"/>
  <c r="AI25" i="1"/>
  <c r="AS25" i="1"/>
  <c r="P68" i="1"/>
  <c r="Q68" i="1"/>
  <c r="R68" i="1"/>
  <c r="AJ68" i="1" s="1"/>
  <c r="S68" i="1"/>
  <c r="AK68" i="1" s="1"/>
  <c r="T68" i="1"/>
  <c r="U68" i="1"/>
  <c r="AL68" i="1" s="1"/>
  <c r="V68" i="1"/>
  <c r="AM68" i="1" s="1"/>
  <c r="W68" i="1"/>
  <c r="X68" i="1" s="1"/>
  <c r="AB68" i="1"/>
  <c r="AC68" i="1"/>
  <c r="AD68" i="1"/>
  <c r="AE68" i="1"/>
  <c r="AF68" i="1"/>
  <c r="AG68" i="1"/>
  <c r="AH68" i="1"/>
  <c r="AI68" i="1"/>
  <c r="AS68" i="1"/>
  <c r="P78" i="1"/>
  <c r="Q78" i="1"/>
  <c r="R78" i="1"/>
  <c r="AJ78" i="1" s="1"/>
  <c r="S78" i="1"/>
  <c r="AK78" i="1" s="1"/>
  <c r="T78" i="1"/>
  <c r="U78" i="1"/>
  <c r="AL78" i="1" s="1"/>
  <c r="V78" i="1"/>
  <c r="AM78" i="1" s="1"/>
  <c r="W78" i="1"/>
  <c r="X78" i="1" s="1"/>
  <c r="AB78" i="1"/>
  <c r="AC78" i="1"/>
  <c r="AD78" i="1"/>
  <c r="AE78" i="1"/>
  <c r="AF78" i="1"/>
  <c r="AG78" i="1"/>
  <c r="AH78" i="1"/>
  <c r="AI78" i="1"/>
  <c r="AS78" i="1"/>
  <c r="P96" i="1"/>
  <c r="Q96" i="1"/>
  <c r="R96" i="1"/>
  <c r="AJ96" i="1" s="1"/>
  <c r="S96" i="1"/>
  <c r="AK96" i="1" s="1"/>
  <c r="T96" i="1"/>
  <c r="U96" i="1"/>
  <c r="AL96" i="1" s="1"/>
  <c r="V96" i="1"/>
  <c r="AM96" i="1" s="1"/>
  <c r="W96" i="1"/>
  <c r="X96" i="1" s="1"/>
  <c r="AB96" i="1"/>
  <c r="AC96" i="1"/>
  <c r="AD96" i="1"/>
  <c r="AE96" i="1"/>
  <c r="AF96" i="1"/>
  <c r="AG96" i="1"/>
  <c r="AH96" i="1"/>
  <c r="AI96" i="1"/>
  <c r="AS96" i="1"/>
  <c r="P3" i="1"/>
  <c r="Q3" i="1"/>
  <c r="R3" i="1"/>
  <c r="AJ3" i="1" s="1"/>
  <c r="S3" i="1"/>
  <c r="AK3" i="1" s="1"/>
  <c r="T3" i="1"/>
  <c r="U3" i="1"/>
  <c r="AL3" i="1" s="1"/>
  <c r="V3" i="1"/>
  <c r="AM3" i="1" s="1"/>
  <c r="W3" i="1"/>
  <c r="X3" i="1" s="1"/>
  <c r="AB3" i="1"/>
  <c r="AC3" i="1"/>
  <c r="AD3" i="1"/>
  <c r="AE3" i="1"/>
  <c r="AF3" i="1"/>
  <c r="AG3" i="1"/>
  <c r="AH3" i="1"/>
  <c r="AI3" i="1"/>
  <c r="AS3" i="1"/>
  <c r="P507" i="1"/>
  <c r="Q507" i="1"/>
  <c r="R507" i="1"/>
  <c r="AJ507" i="1" s="1"/>
  <c r="S507" i="1"/>
  <c r="AK507" i="1" s="1"/>
  <c r="T507" i="1"/>
  <c r="U507" i="1"/>
  <c r="AL507" i="1" s="1"/>
  <c r="V507" i="1"/>
  <c r="AM507" i="1" s="1"/>
  <c r="W507" i="1"/>
  <c r="AN507" i="1" s="1"/>
  <c r="AB507" i="1"/>
  <c r="AC507" i="1"/>
  <c r="AD507" i="1"/>
  <c r="AE507" i="1"/>
  <c r="AF507" i="1"/>
  <c r="AG507" i="1"/>
  <c r="AH507" i="1"/>
  <c r="AI507" i="1"/>
  <c r="AS507" i="1"/>
  <c r="P361" i="1"/>
  <c r="Q361" i="1"/>
  <c r="R361" i="1"/>
  <c r="AJ361" i="1" s="1"/>
  <c r="S361" i="1"/>
  <c r="AK361" i="1" s="1"/>
  <c r="T361" i="1"/>
  <c r="U361" i="1"/>
  <c r="AL361" i="1" s="1"/>
  <c r="V361" i="1"/>
  <c r="AM361" i="1" s="1"/>
  <c r="W361" i="1"/>
  <c r="X361" i="1" s="1"/>
  <c r="AB361" i="1"/>
  <c r="AC361" i="1"/>
  <c r="AD361" i="1"/>
  <c r="AE361" i="1"/>
  <c r="AF361" i="1"/>
  <c r="AG361" i="1"/>
  <c r="AH361" i="1"/>
  <c r="AI361" i="1"/>
  <c r="AS361" i="1"/>
  <c r="P407" i="1"/>
  <c r="Q407" i="1"/>
  <c r="R407" i="1"/>
  <c r="AJ407" i="1" s="1"/>
  <c r="S407" i="1"/>
  <c r="AK407" i="1" s="1"/>
  <c r="T407" i="1"/>
  <c r="U407" i="1"/>
  <c r="AL407" i="1" s="1"/>
  <c r="V407" i="1"/>
  <c r="AM407" i="1" s="1"/>
  <c r="W407" i="1"/>
  <c r="AN407" i="1" s="1"/>
  <c r="AB407" i="1"/>
  <c r="AC407" i="1"/>
  <c r="AD407" i="1"/>
  <c r="AE407" i="1"/>
  <c r="AF407" i="1"/>
  <c r="AG407" i="1"/>
  <c r="AH407" i="1"/>
  <c r="AI407" i="1"/>
  <c r="AS407" i="1"/>
  <c r="P607" i="1"/>
  <c r="Q607" i="1"/>
  <c r="R607" i="1"/>
  <c r="AJ607" i="1" s="1"/>
  <c r="S607" i="1"/>
  <c r="AK607" i="1" s="1"/>
  <c r="T607" i="1"/>
  <c r="U607" i="1"/>
  <c r="AL607" i="1" s="1"/>
  <c r="V607" i="1"/>
  <c r="AM607" i="1" s="1"/>
  <c r="W607" i="1"/>
  <c r="X607" i="1" s="1"/>
  <c r="AB607" i="1"/>
  <c r="AC607" i="1"/>
  <c r="AD607" i="1"/>
  <c r="AE607" i="1"/>
  <c r="AF607" i="1"/>
  <c r="AG607" i="1"/>
  <c r="AH607" i="1"/>
  <c r="AI607" i="1"/>
  <c r="AS607" i="1"/>
  <c r="P631" i="1"/>
  <c r="Q631" i="1"/>
  <c r="R631" i="1"/>
  <c r="AJ631" i="1" s="1"/>
  <c r="S631" i="1"/>
  <c r="AK631" i="1" s="1"/>
  <c r="T631" i="1"/>
  <c r="U631" i="1"/>
  <c r="AL631" i="1" s="1"/>
  <c r="V631" i="1"/>
  <c r="AM631" i="1" s="1"/>
  <c r="W631" i="1"/>
  <c r="X631" i="1" s="1"/>
  <c r="AB631" i="1"/>
  <c r="AC631" i="1"/>
  <c r="AD631" i="1"/>
  <c r="AE631" i="1"/>
  <c r="AF631" i="1"/>
  <c r="AG631" i="1"/>
  <c r="AH631" i="1"/>
  <c r="AI631" i="1"/>
  <c r="AS631" i="1"/>
  <c r="P632" i="1"/>
  <c r="Q632" i="1"/>
  <c r="R632" i="1"/>
  <c r="AJ632" i="1" s="1"/>
  <c r="S632" i="1"/>
  <c r="AK632" i="1" s="1"/>
  <c r="T632" i="1"/>
  <c r="U632" i="1"/>
  <c r="AL632" i="1" s="1"/>
  <c r="V632" i="1"/>
  <c r="AM632" i="1" s="1"/>
  <c r="W632" i="1"/>
  <c r="X632" i="1" s="1"/>
  <c r="Y632" i="1" s="1"/>
  <c r="Z632" i="1" s="1"/>
  <c r="AQ632" i="1" s="1"/>
  <c r="AB632" i="1"/>
  <c r="AC632" i="1"/>
  <c r="AD632" i="1"/>
  <c r="AE632" i="1"/>
  <c r="AF632" i="1"/>
  <c r="AG632" i="1"/>
  <c r="AH632" i="1"/>
  <c r="AI632" i="1"/>
  <c r="AS632" i="1"/>
  <c r="P285" i="1"/>
  <c r="Q285" i="1"/>
  <c r="R285" i="1"/>
  <c r="AJ285" i="1" s="1"/>
  <c r="S285" i="1"/>
  <c r="AK285" i="1" s="1"/>
  <c r="T285" i="1"/>
  <c r="U285" i="1"/>
  <c r="AL285" i="1" s="1"/>
  <c r="V285" i="1"/>
  <c r="AM285" i="1" s="1"/>
  <c r="W285" i="1"/>
  <c r="X285" i="1" s="1"/>
  <c r="AB285" i="1"/>
  <c r="AC285" i="1"/>
  <c r="AD285" i="1"/>
  <c r="AE285" i="1"/>
  <c r="AF285" i="1"/>
  <c r="AG285" i="1"/>
  <c r="AH285" i="1"/>
  <c r="AI285" i="1"/>
  <c r="AS285" i="1"/>
  <c r="P547" i="1"/>
  <c r="Q547" i="1"/>
  <c r="R547" i="1"/>
  <c r="AJ547" i="1" s="1"/>
  <c r="S547" i="1"/>
  <c r="AK547" i="1" s="1"/>
  <c r="T547" i="1"/>
  <c r="U547" i="1"/>
  <c r="AL547" i="1" s="1"/>
  <c r="V547" i="1"/>
  <c r="AM547" i="1" s="1"/>
  <c r="W547" i="1"/>
  <c r="X547" i="1" s="1"/>
  <c r="AB547" i="1"/>
  <c r="AC547" i="1"/>
  <c r="AD547" i="1"/>
  <c r="AE547" i="1"/>
  <c r="AF547" i="1"/>
  <c r="AG547" i="1"/>
  <c r="AH547" i="1"/>
  <c r="AI547" i="1"/>
  <c r="AS547" i="1"/>
  <c r="P431" i="1"/>
  <c r="Q431" i="1"/>
  <c r="R431" i="1"/>
  <c r="AJ431" i="1" s="1"/>
  <c r="S431" i="1"/>
  <c r="AK431" i="1" s="1"/>
  <c r="T431" i="1"/>
  <c r="U431" i="1"/>
  <c r="AL431" i="1" s="1"/>
  <c r="V431" i="1"/>
  <c r="AM431" i="1" s="1"/>
  <c r="W431" i="1"/>
  <c r="X431" i="1" s="1"/>
  <c r="AB431" i="1"/>
  <c r="AC431" i="1"/>
  <c r="AD431" i="1"/>
  <c r="AE431" i="1"/>
  <c r="AF431" i="1"/>
  <c r="AG431" i="1"/>
  <c r="AH431" i="1"/>
  <c r="AI431" i="1"/>
  <c r="AS431" i="1"/>
  <c r="P257" i="1"/>
  <c r="Q257" i="1"/>
  <c r="R257" i="1"/>
  <c r="AJ257" i="1" s="1"/>
  <c r="S257" i="1"/>
  <c r="AK257" i="1" s="1"/>
  <c r="T257" i="1"/>
  <c r="U257" i="1"/>
  <c r="AL257" i="1" s="1"/>
  <c r="V257" i="1"/>
  <c r="AM257" i="1" s="1"/>
  <c r="W257" i="1"/>
  <c r="X257" i="1" s="1"/>
  <c r="AB257" i="1"/>
  <c r="AC257" i="1"/>
  <c r="AD257" i="1"/>
  <c r="AE257" i="1"/>
  <c r="AF257" i="1"/>
  <c r="AG257" i="1"/>
  <c r="AH257" i="1"/>
  <c r="AI257" i="1"/>
  <c r="AS257" i="1"/>
  <c r="P335" i="1"/>
  <c r="Q335" i="1"/>
  <c r="R335" i="1"/>
  <c r="AJ335" i="1" s="1"/>
  <c r="S335" i="1"/>
  <c r="AK335" i="1" s="1"/>
  <c r="T335" i="1"/>
  <c r="U335" i="1"/>
  <c r="AL335" i="1" s="1"/>
  <c r="V335" i="1"/>
  <c r="AM335" i="1" s="1"/>
  <c r="W335" i="1"/>
  <c r="AN335" i="1" s="1"/>
  <c r="AB335" i="1"/>
  <c r="AC335" i="1"/>
  <c r="AD335" i="1"/>
  <c r="AE335" i="1"/>
  <c r="AF335" i="1"/>
  <c r="AG335" i="1"/>
  <c r="AH335" i="1"/>
  <c r="AI335" i="1"/>
  <c r="AS335" i="1"/>
  <c r="P296" i="1"/>
  <c r="Q296" i="1"/>
  <c r="R296" i="1"/>
  <c r="AJ296" i="1" s="1"/>
  <c r="S296" i="1"/>
  <c r="AK296" i="1" s="1"/>
  <c r="T296" i="1"/>
  <c r="U296" i="1"/>
  <c r="AL296" i="1" s="1"/>
  <c r="V296" i="1"/>
  <c r="AM296" i="1" s="1"/>
  <c r="W296" i="1"/>
  <c r="AB296" i="1"/>
  <c r="AC296" i="1"/>
  <c r="AD296" i="1"/>
  <c r="AE296" i="1"/>
  <c r="AF296" i="1"/>
  <c r="AG296" i="1"/>
  <c r="AH296" i="1"/>
  <c r="AI296" i="1"/>
  <c r="AS296" i="1"/>
  <c r="P324" i="1"/>
  <c r="Q324" i="1"/>
  <c r="R324" i="1"/>
  <c r="AJ324" i="1" s="1"/>
  <c r="S324" i="1"/>
  <c r="AK324" i="1" s="1"/>
  <c r="T324" i="1"/>
  <c r="U324" i="1"/>
  <c r="AL324" i="1" s="1"/>
  <c r="V324" i="1"/>
  <c r="AM324" i="1" s="1"/>
  <c r="W324" i="1"/>
  <c r="X324" i="1" s="1"/>
  <c r="AB324" i="1"/>
  <c r="AC324" i="1"/>
  <c r="AD324" i="1"/>
  <c r="AE324" i="1"/>
  <c r="AF324" i="1"/>
  <c r="AG324" i="1"/>
  <c r="AH324" i="1"/>
  <c r="AI324" i="1"/>
  <c r="AS324" i="1"/>
  <c r="P267" i="1"/>
  <c r="Q267" i="1"/>
  <c r="R267" i="1"/>
  <c r="AJ267" i="1" s="1"/>
  <c r="S267" i="1"/>
  <c r="AK267" i="1" s="1"/>
  <c r="T267" i="1"/>
  <c r="U267" i="1"/>
  <c r="AL267" i="1" s="1"/>
  <c r="V267" i="1"/>
  <c r="AM267" i="1" s="1"/>
  <c r="W267" i="1"/>
  <c r="X267" i="1" s="1"/>
  <c r="AB267" i="1"/>
  <c r="AC267" i="1"/>
  <c r="AD267" i="1"/>
  <c r="AE267" i="1"/>
  <c r="AF267" i="1"/>
  <c r="AG267" i="1"/>
  <c r="AH267" i="1"/>
  <c r="AI267" i="1"/>
  <c r="AS267" i="1"/>
  <c r="P445" i="1"/>
  <c r="Q445" i="1"/>
  <c r="R445" i="1"/>
  <c r="AJ445" i="1" s="1"/>
  <c r="S445" i="1"/>
  <c r="AK445" i="1" s="1"/>
  <c r="T445" i="1"/>
  <c r="U445" i="1"/>
  <c r="AL445" i="1" s="1"/>
  <c r="V445" i="1"/>
  <c r="AM445" i="1" s="1"/>
  <c r="W445" i="1"/>
  <c r="X445" i="1" s="1"/>
  <c r="AB445" i="1"/>
  <c r="AC445" i="1"/>
  <c r="AD445" i="1"/>
  <c r="AE445" i="1"/>
  <c r="AF445" i="1"/>
  <c r="AG445" i="1"/>
  <c r="AH445" i="1"/>
  <c r="AI445" i="1"/>
  <c r="AS445" i="1"/>
  <c r="P598" i="1"/>
  <c r="Q598" i="1"/>
  <c r="R598" i="1"/>
  <c r="AJ598" i="1" s="1"/>
  <c r="S598" i="1"/>
  <c r="AK598" i="1" s="1"/>
  <c r="T598" i="1"/>
  <c r="U598" i="1"/>
  <c r="AL598" i="1" s="1"/>
  <c r="V598" i="1"/>
  <c r="AM598" i="1" s="1"/>
  <c r="W598" i="1"/>
  <c r="AB598" i="1"/>
  <c r="AC598" i="1"/>
  <c r="AD598" i="1"/>
  <c r="AE598" i="1"/>
  <c r="AF598" i="1"/>
  <c r="AG598" i="1"/>
  <c r="AH598" i="1"/>
  <c r="AI598" i="1"/>
  <c r="AS598" i="1"/>
  <c r="P230" i="1"/>
  <c r="Q230" i="1"/>
  <c r="R230" i="1"/>
  <c r="AJ230" i="1" s="1"/>
  <c r="S230" i="1"/>
  <c r="AK230" i="1" s="1"/>
  <c r="T230" i="1"/>
  <c r="U230" i="1"/>
  <c r="AL230" i="1" s="1"/>
  <c r="V230" i="1"/>
  <c r="AM230" i="1" s="1"/>
  <c r="W230" i="1"/>
  <c r="AB230" i="1"/>
  <c r="AC230" i="1"/>
  <c r="AD230" i="1"/>
  <c r="AE230" i="1"/>
  <c r="AF230" i="1"/>
  <c r="AG230" i="1"/>
  <c r="AH230" i="1"/>
  <c r="AI230" i="1"/>
  <c r="AS230" i="1"/>
  <c r="P459" i="1"/>
  <c r="Q459" i="1"/>
  <c r="R459" i="1"/>
  <c r="AJ459" i="1" s="1"/>
  <c r="S459" i="1"/>
  <c r="AK459" i="1" s="1"/>
  <c r="T459" i="1"/>
  <c r="U459" i="1"/>
  <c r="AL459" i="1" s="1"/>
  <c r="V459" i="1"/>
  <c r="AM459" i="1" s="1"/>
  <c r="W459" i="1"/>
  <c r="X459" i="1" s="1"/>
  <c r="AB459" i="1"/>
  <c r="AC459" i="1"/>
  <c r="AD459" i="1"/>
  <c r="AE459" i="1"/>
  <c r="AF459" i="1"/>
  <c r="AG459" i="1"/>
  <c r="AH459" i="1"/>
  <c r="AI459" i="1"/>
  <c r="AS459" i="1"/>
  <c r="P309" i="1"/>
  <c r="Q309" i="1"/>
  <c r="R309" i="1"/>
  <c r="AJ309" i="1" s="1"/>
  <c r="S309" i="1"/>
  <c r="AK309" i="1" s="1"/>
  <c r="T309" i="1"/>
  <c r="U309" i="1"/>
  <c r="AL309" i="1" s="1"/>
  <c r="V309" i="1"/>
  <c r="AM309" i="1" s="1"/>
  <c r="W309" i="1"/>
  <c r="X309" i="1" s="1"/>
  <c r="AB309" i="1"/>
  <c r="AC309" i="1"/>
  <c r="AD309" i="1"/>
  <c r="AE309" i="1"/>
  <c r="AF309" i="1"/>
  <c r="AG309" i="1"/>
  <c r="AH309" i="1"/>
  <c r="AI309" i="1"/>
  <c r="AS309" i="1"/>
  <c r="P576" i="1"/>
  <c r="Q576" i="1"/>
  <c r="R576" i="1"/>
  <c r="AJ576" i="1" s="1"/>
  <c r="S576" i="1"/>
  <c r="AK576" i="1" s="1"/>
  <c r="T576" i="1"/>
  <c r="U576" i="1"/>
  <c r="AL576" i="1" s="1"/>
  <c r="V576" i="1"/>
  <c r="AM576" i="1" s="1"/>
  <c r="W576" i="1"/>
  <c r="AB576" i="1"/>
  <c r="AC576" i="1"/>
  <c r="AD576" i="1"/>
  <c r="AE576" i="1"/>
  <c r="AF576" i="1"/>
  <c r="AG576" i="1"/>
  <c r="AH576" i="1"/>
  <c r="AI576" i="1"/>
  <c r="AS576" i="1"/>
  <c r="P493" i="1"/>
  <c r="Q493" i="1"/>
  <c r="R493" i="1"/>
  <c r="AJ493" i="1" s="1"/>
  <c r="S493" i="1"/>
  <c r="AK493" i="1" s="1"/>
  <c r="T493" i="1"/>
  <c r="U493" i="1"/>
  <c r="AL493" i="1" s="1"/>
  <c r="V493" i="1"/>
  <c r="AM493" i="1" s="1"/>
  <c r="W493" i="1"/>
  <c r="X493" i="1" s="1"/>
  <c r="AB493" i="1"/>
  <c r="AC493" i="1"/>
  <c r="AD493" i="1"/>
  <c r="AE493" i="1"/>
  <c r="AF493" i="1"/>
  <c r="AG493" i="1"/>
  <c r="AH493" i="1"/>
  <c r="AI493" i="1"/>
  <c r="AS493" i="1"/>
  <c r="P508" i="1"/>
  <c r="Q508" i="1"/>
  <c r="R508" i="1"/>
  <c r="AJ508" i="1" s="1"/>
  <c r="S508" i="1"/>
  <c r="AK508" i="1" s="1"/>
  <c r="T508" i="1"/>
  <c r="U508" i="1"/>
  <c r="AL508" i="1" s="1"/>
  <c r="V508" i="1"/>
  <c r="AM508" i="1" s="1"/>
  <c r="W508" i="1"/>
  <c r="X508" i="1" s="1"/>
  <c r="AB508" i="1"/>
  <c r="AC508" i="1"/>
  <c r="AD508" i="1"/>
  <c r="AE508" i="1"/>
  <c r="AF508" i="1"/>
  <c r="AG508" i="1"/>
  <c r="AH508" i="1"/>
  <c r="AI508" i="1"/>
  <c r="AS508" i="1"/>
  <c r="P398" i="1"/>
  <c r="Q398" i="1"/>
  <c r="R398" i="1"/>
  <c r="AJ398" i="1" s="1"/>
  <c r="S398" i="1"/>
  <c r="AK398" i="1" s="1"/>
  <c r="T398" i="1"/>
  <c r="U398" i="1"/>
  <c r="AL398" i="1" s="1"/>
  <c r="V398" i="1"/>
  <c r="AM398" i="1" s="1"/>
  <c r="W398" i="1"/>
  <c r="X398" i="1" s="1"/>
  <c r="AB398" i="1"/>
  <c r="AC398" i="1"/>
  <c r="AD398" i="1"/>
  <c r="AE398" i="1"/>
  <c r="AF398" i="1"/>
  <c r="AG398" i="1"/>
  <c r="AH398" i="1"/>
  <c r="AI398" i="1"/>
  <c r="AS398" i="1"/>
  <c r="P178" i="1"/>
  <c r="Q178" i="1"/>
  <c r="R178" i="1"/>
  <c r="AJ178" i="1" s="1"/>
  <c r="S178" i="1"/>
  <c r="AK178" i="1" s="1"/>
  <c r="T178" i="1"/>
  <c r="U178" i="1"/>
  <c r="AL178" i="1" s="1"/>
  <c r="V178" i="1"/>
  <c r="AM178" i="1" s="1"/>
  <c r="W178" i="1"/>
  <c r="X178" i="1" s="1"/>
  <c r="AB178" i="1"/>
  <c r="AC178" i="1"/>
  <c r="AD178" i="1"/>
  <c r="AE178" i="1"/>
  <c r="AF178" i="1"/>
  <c r="AG178" i="1"/>
  <c r="AH178" i="1"/>
  <c r="AI178" i="1"/>
  <c r="AS178" i="1"/>
  <c r="P191" i="1"/>
  <c r="Q191" i="1"/>
  <c r="R191" i="1"/>
  <c r="AJ191" i="1" s="1"/>
  <c r="S191" i="1"/>
  <c r="AK191" i="1" s="1"/>
  <c r="T191" i="1"/>
  <c r="U191" i="1"/>
  <c r="AL191" i="1" s="1"/>
  <c r="V191" i="1"/>
  <c r="AM191" i="1" s="1"/>
  <c r="W191" i="1"/>
  <c r="X191" i="1" s="1"/>
  <c r="AB191" i="1"/>
  <c r="AC191" i="1"/>
  <c r="AD191" i="1"/>
  <c r="AE191" i="1"/>
  <c r="AF191" i="1"/>
  <c r="AG191" i="1"/>
  <c r="AH191" i="1"/>
  <c r="AI191" i="1"/>
  <c r="AS191" i="1"/>
  <c r="P494" i="1"/>
  <c r="Q494" i="1"/>
  <c r="R494" i="1"/>
  <c r="AJ494" i="1" s="1"/>
  <c r="S494" i="1"/>
  <c r="AK494" i="1" s="1"/>
  <c r="T494" i="1"/>
  <c r="U494" i="1"/>
  <c r="AL494" i="1" s="1"/>
  <c r="V494" i="1"/>
  <c r="AM494" i="1" s="1"/>
  <c r="W494" i="1"/>
  <c r="AB494" i="1"/>
  <c r="AC494" i="1"/>
  <c r="AD494" i="1"/>
  <c r="AE494" i="1"/>
  <c r="AF494" i="1"/>
  <c r="AG494" i="1"/>
  <c r="AH494" i="1"/>
  <c r="AI494" i="1"/>
  <c r="AS494" i="1"/>
  <c r="P40" i="1"/>
  <c r="Q40" i="1"/>
  <c r="R40" i="1"/>
  <c r="AJ40" i="1" s="1"/>
  <c r="S40" i="1"/>
  <c r="AK40" i="1" s="1"/>
  <c r="T40" i="1"/>
  <c r="U40" i="1"/>
  <c r="AL40" i="1" s="1"/>
  <c r="V40" i="1"/>
  <c r="AM40" i="1" s="1"/>
  <c r="W40" i="1"/>
  <c r="AB40" i="1"/>
  <c r="AC40" i="1"/>
  <c r="AD40" i="1"/>
  <c r="AE40" i="1"/>
  <c r="AF40" i="1"/>
  <c r="AG40" i="1"/>
  <c r="AH40" i="1"/>
  <c r="AI40" i="1"/>
  <c r="AS40" i="1"/>
  <c r="P151" i="1"/>
  <c r="Q151" i="1"/>
  <c r="R151" i="1"/>
  <c r="AJ151" i="1" s="1"/>
  <c r="S151" i="1"/>
  <c r="AK151" i="1" s="1"/>
  <c r="T151" i="1"/>
  <c r="U151" i="1"/>
  <c r="AL151" i="1" s="1"/>
  <c r="V151" i="1"/>
  <c r="AM151" i="1" s="1"/>
  <c r="W151" i="1"/>
  <c r="AN151" i="1" s="1"/>
  <c r="AB151" i="1"/>
  <c r="AC151" i="1"/>
  <c r="AD151" i="1"/>
  <c r="AE151" i="1"/>
  <c r="AF151" i="1"/>
  <c r="AG151" i="1"/>
  <c r="AH151" i="1"/>
  <c r="AI151" i="1"/>
  <c r="AS151" i="1"/>
  <c r="P116" i="1"/>
  <c r="Q116" i="1"/>
  <c r="R116" i="1"/>
  <c r="AJ116" i="1" s="1"/>
  <c r="S116" i="1"/>
  <c r="AK116" i="1" s="1"/>
  <c r="T116" i="1"/>
  <c r="U116" i="1"/>
  <c r="AL116" i="1" s="1"/>
  <c r="V116" i="1"/>
  <c r="AM116" i="1" s="1"/>
  <c r="W116" i="1"/>
  <c r="X116" i="1" s="1"/>
  <c r="Y116" i="1" s="1"/>
  <c r="AB116" i="1"/>
  <c r="AC116" i="1"/>
  <c r="AD116" i="1"/>
  <c r="AE116" i="1"/>
  <c r="AF116" i="1"/>
  <c r="AG116" i="1"/>
  <c r="AH116" i="1"/>
  <c r="AI116" i="1"/>
  <c r="AS116" i="1"/>
  <c r="P478" i="1"/>
  <c r="Q478" i="1"/>
  <c r="R478" i="1"/>
  <c r="AJ478" i="1" s="1"/>
  <c r="S478" i="1"/>
  <c r="AK478" i="1" s="1"/>
  <c r="T478" i="1"/>
  <c r="U478" i="1"/>
  <c r="AL478" i="1" s="1"/>
  <c r="V478" i="1"/>
  <c r="AM478" i="1" s="1"/>
  <c r="W478" i="1"/>
  <c r="X478" i="1" s="1"/>
  <c r="AB478" i="1"/>
  <c r="AC478" i="1"/>
  <c r="AD478" i="1"/>
  <c r="AE478" i="1"/>
  <c r="AF478" i="1"/>
  <c r="AG478" i="1"/>
  <c r="AH478" i="1"/>
  <c r="AI478" i="1"/>
  <c r="AS478" i="1"/>
  <c r="P134" i="1"/>
  <c r="Q134" i="1"/>
  <c r="R134" i="1"/>
  <c r="AJ134" i="1" s="1"/>
  <c r="S134" i="1"/>
  <c r="AK134" i="1" s="1"/>
  <c r="T134" i="1"/>
  <c r="U134" i="1"/>
  <c r="AL134" i="1" s="1"/>
  <c r="V134" i="1"/>
  <c r="AM134" i="1" s="1"/>
  <c r="W134" i="1"/>
  <c r="AB134" i="1"/>
  <c r="AC134" i="1"/>
  <c r="AD134" i="1"/>
  <c r="AE134" i="1"/>
  <c r="AF134" i="1"/>
  <c r="AG134" i="1"/>
  <c r="AH134" i="1"/>
  <c r="AI134" i="1"/>
  <c r="AS134" i="1"/>
  <c r="P520" i="1"/>
  <c r="Q520" i="1"/>
  <c r="R520" i="1"/>
  <c r="AJ520" i="1" s="1"/>
  <c r="S520" i="1"/>
  <c r="AK520" i="1" s="1"/>
  <c r="T520" i="1"/>
  <c r="U520" i="1"/>
  <c r="AL520" i="1" s="1"/>
  <c r="V520" i="1"/>
  <c r="AM520" i="1" s="1"/>
  <c r="W520" i="1"/>
  <c r="AN520" i="1" s="1"/>
  <c r="AB520" i="1"/>
  <c r="AC520" i="1"/>
  <c r="AD520" i="1"/>
  <c r="AE520" i="1"/>
  <c r="AF520" i="1"/>
  <c r="AG520" i="1"/>
  <c r="AH520" i="1"/>
  <c r="AI520" i="1"/>
  <c r="AS520" i="1"/>
  <c r="P219" i="1"/>
  <c r="Q219" i="1"/>
  <c r="R219" i="1"/>
  <c r="AJ219" i="1" s="1"/>
  <c r="S219" i="1"/>
  <c r="AK219" i="1" s="1"/>
  <c r="T219" i="1"/>
  <c r="U219" i="1"/>
  <c r="AL219" i="1" s="1"/>
  <c r="V219" i="1"/>
  <c r="AM219" i="1" s="1"/>
  <c r="W219" i="1"/>
  <c r="AB219" i="1"/>
  <c r="AC219" i="1"/>
  <c r="AD219" i="1"/>
  <c r="AE219" i="1"/>
  <c r="AF219" i="1"/>
  <c r="AG219" i="1"/>
  <c r="AH219" i="1"/>
  <c r="AI219" i="1"/>
  <c r="AS219" i="1"/>
  <c r="P653" i="1"/>
  <c r="Q653" i="1"/>
  <c r="R653" i="1"/>
  <c r="AJ653" i="1" s="1"/>
  <c r="S653" i="1"/>
  <c r="AK653" i="1" s="1"/>
  <c r="T653" i="1"/>
  <c r="U653" i="1"/>
  <c r="AL653" i="1" s="1"/>
  <c r="V653" i="1"/>
  <c r="AM653" i="1" s="1"/>
  <c r="W653" i="1"/>
  <c r="AN653" i="1" s="1"/>
  <c r="AB653" i="1"/>
  <c r="AC653" i="1"/>
  <c r="AD653" i="1"/>
  <c r="AE653" i="1"/>
  <c r="AF653" i="1"/>
  <c r="AG653" i="1"/>
  <c r="AH653" i="1"/>
  <c r="AI653" i="1"/>
  <c r="AS653" i="1"/>
  <c r="P208" i="1"/>
  <c r="Q208" i="1"/>
  <c r="R208" i="1"/>
  <c r="AJ208" i="1" s="1"/>
  <c r="S208" i="1"/>
  <c r="AK208" i="1" s="1"/>
  <c r="T208" i="1"/>
  <c r="U208" i="1"/>
  <c r="AL208" i="1" s="1"/>
  <c r="V208" i="1"/>
  <c r="AM208" i="1" s="1"/>
  <c r="W208" i="1"/>
  <c r="AB208" i="1"/>
  <c r="AC208" i="1"/>
  <c r="AD208" i="1"/>
  <c r="AE208" i="1"/>
  <c r="AF208" i="1"/>
  <c r="AG208" i="1"/>
  <c r="AH208" i="1"/>
  <c r="AI208" i="1"/>
  <c r="AS208" i="1"/>
  <c r="P245" i="1"/>
  <c r="Q245" i="1"/>
  <c r="R245" i="1"/>
  <c r="AJ245" i="1" s="1"/>
  <c r="S245" i="1"/>
  <c r="AK245" i="1" s="1"/>
  <c r="T245" i="1"/>
  <c r="U245" i="1"/>
  <c r="AL245" i="1" s="1"/>
  <c r="V245" i="1"/>
  <c r="AM245" i="1" s="1"/>
  <c r="W245" i="1"/>
  <c r="AN245" i="1" s="1"/>
  <c r="AB245" i="1"/>
  <c r="AC245" i="1"/>
  <c r="AD245" i="1"/>
  <c r="AE245" i="1"/>
  <c r="AF245" i="1"/>
  <c r="AG245" i="1"/>
  <c r="AH245" i="1"/>
  <c r="AI245" i="1"/>
  <c r="AS245" i="1"/>
  <c r="P387" i="1"/>
  <c r="Q387" i="1"/>
  <c r="R387" i="1"/>
  <c r="AJ387" i="1" s="1"/>
  <c r="S387" i="1"/>
  <c r="AK387" i="1" s="1"/>
  <c r="T387" i="1"/>
  <c r="U387" i="1"/>
  <c r="AL387" i="1" s="1"/>
  <c r="V387" i="1"/>
  <c r="AM387" i="1" s="1"/>
  <c r="W387" i="1"/>
  <c r="X387" i="1" s="1"/>
  <c r="Y387" i="1" s="1"/>
  <c r="AB387" i="1"/>
  <c r="AC387" i="1"/>
  <c r="AD387" i="1"/>
  <c r="AE387" i="1"/>
  <c r="AF387" i="1"/>
  <c r="AG387" i="1"/>
  <c r="AH387" i="1"/>
  <c r="AI387" i="1"/>
  <c r="AS387" i="1"/>
  <c r="P349" i="1"/>
  <c r="Q349" i="1"/>
  <c r="R349" i="1"/>
  <c r="AJ349" i="1" s="1"/>
  <c r="S349" i="1"/>
  <c r="AK349" i="1" s="1"/>
  <c r="T349" i="1"/>
  <c r="U349" i="1"/>
  <c r="AL349" i="1" s="1"/>
  <c r="V349" i="1"/>
  <c r="AM349" i="1" s="1"/>
  <c r="W349" i="1"/>
  <c r="X349" i="1" s="1"/>
  <c r="AB349" i="1"/>
  <c r="AC349" i="1"/>
  <c r="AD349" i="1"/>
  <c r="AE349" i="1"/>
  <c r="AF349" i="1"/>
  <c r="AG349" i="1"/>
  <c r="AH349" i="1"/>
  <c r="AI349" i="1"/>
  <c r="AS349" i="1"/>
  <c r="P164" i="1"/>
  <c r="Q164" i="1"/>
  <c r="R164" i="1"/>
  <c r="AJ164" i="1" s="1"/>
  <c r="S164" i="1"/>
  <c r="AK164" i="1" s="1"/>
  <c r="T164" i="1"/>
  <c r="U164" i="1"/>
  <c r="AL164" i="1" s="1"/>
  <c r="V164" i="1"/>
  <c r="AM164" i="1" s="1"/>
  <c r="W164" i="1"/>
  <c r="AB164" i="1"/>
  <c r="AC164" i="1"/>
  <c r="AD164" i="1"/>
  <c r="AE164" i="1"/>
  <c r="AF164" i="1"/>
  <c r="AG164" i="1"/>
  <c r="AH164" i="1"/>
  <c r="AI164" i="1"/>
  <c r="AS164" i="1"/>
  <c r="P377" i="1"/>
  <c r="Q377" i="1"/>
  <c r="R377" i="1"/>
  <c r="AJ377" i="1" s="1"/>
  <c r="S377" i="1"/>
  <c r="AK377" i="1" s="1"/>
  <c r="T377" i="1"/>
  <c r="U377" i="1"/>
  <c r="AL377" i="1" s="1"/>
  <c r="V377" i="1"/>
  <c r="AM377" i="1" s="1"/>
  <c r="W377" i="1"/>
  <c r="X377" i="1" s="1"/>
  <c r="AB377" i="1"/>
  <c r="AC377" i="1"/>
  <c r="AD377" i="1"/>
  <c r="AE377" i="1"/>
  <c r="AF377" i="1"/>
  <c r="AG377" i="1"/>
  <c r="AH377" i="1"/>
  <c r="AI377" i="1"/>
  <c r="AS377" i="1"/>
  <c r="P26" i="1"/>
  <c r="Q26" i="1"/>
  <c r="R26" i="1"/>
  <c r="AJ26" i="1" s="1"/>
  <c r="S26" i="1"/>
  <c r="AK26" i="1" s="1"/>
  <c r="T26" i="1"/>
  <c r="U26" i="1"/>
  <c r="AL26" i="1" s="1"/>
  <c r="V26" i="1"/>
  <c r="AM26" i="1" s="1"/>
  <c r="W26" i="1"/>
  <c r="X26" i="1" s="1"/>
  <c r="Y26" i="1" s="1"/>
  <c r="AB26" i="1"/>
  <c r="AC26" i="1"/>
  <c r="AD26" i="1"/>
  <c r="AE26" i="1"/>
  <c r="AF26" i="1"/>
  <c r="AG26" i="1"/>
  <c r="AH26" i="1"/>
  <c r="AI26" i="1"/>
  <c r="AS26" i="1"/>
  <c r="P69" i="1"/>
  <c r="Q69" i="1"/>
  <c r="R69" i="1"/>
  <c r="AJ69" i="1" s="1"/>
  <c r="S69" i="1"/>
  <c r="AK69" i="1" s="1"/>
  <c r="T69" i="1"/>
  <c r="U69" i="1"/>
  <c r="AL69" i="1" s="1"/>
  <c r="V69" i="1"/>
  <c r="AM69" i="1" s="1"/>
  <c r="W69" i="1"/>
  <c r="AB69" i="1"/>
  <c r="AC69" i="1"/>
  <c r="AD69" i="1"/>
  <c r="AE69" i="1"/>
  <c r="AF69" i="1"/>
  <c r="AG69" i="1"/>
  <c r="AH69" i="1"/>
  <c r="AI69" i="1"/>
  <c r="AS69" i="1"/>
  <c r="P79" i="1"/>
  <c r="Q79" i="1"/>
  <c r="R79" i="1"/>
  <c r="AJ79" i="1" s="1"/>
  <c r="S79" i="1"/>
  <c r="AK79" i="1" s="1"/>
  <c r="T79" i="1"/>
  <c r="U79" i="1"/>
  <c r="AL79" i="1" s="1"/>
  <c r="V79" i="1"/>
  <c r="AM79" i="1" s="1"/>
  <c r="W79" i="1"/>
  <c r="X79" i="1" s="1"/>
  <c r="Y79" i="1" s="1"/>
  <c r="AB79" i="1"/>
  <c r="AC79" i="1"/>
  <c r="AD79" i="1"/>
  <c r="AE79" i="1"/>
  <c r="AF79" i="1"/>
  <c r="AG79" i="1"/>
  <c r="AH79" i="1"/>
  <c r="AI79" i="1"/>
  <c r="AS79" i="1"/>
  <c r="P97" i="1"/>
  <c r="Q97" i="1"/>
  <c r="R97" i="1"/>
  <c r="AJ97" i="1" s="1"/>
  <c r="S97" i="1"/>
  <c r="AK97" i="1" s="1"/>
  <c r="T97" i="1"/>
  <c r="U97" i="1"/>
  <c r="AL97" i="1" s="1"/>
  <c r="V97" i="1"/>
  <c r="AM97" i="1" s="1"/>
  <c r="W97" i="1"/>
  <c r="AB97" i="1"/>
  <c r="AC97" i="1"/>
  <c r="AD97" i="1"/>
  <c r="AE97" i="1"/>
  <c r="AF97" i="1"/>
  <c r="AG97" i="1"/>
  <c r="AH97" i="1"/>
  <c r="AI97" i="1"/>
  <c r="AS97" i="1"/>
  <c r="P509" i="1"/>
  <c r="Q509" i="1"/>
  <c r="R509" i="1"/>
  <c r="AJ509" i="1" s="1"/>
  <c r="S509" i="1"/>
  <c r="AK509" i="1" s="1"/>
  <c r="T509" i="1"/>
  <c r="U509" i="1"/>
  <c r="AL509" i="1" s="1"/>
  <c r="V509" i="1"/>
  <c r="AM509" i="1" s="1"/>
  <c r="W509" i="1"/>
  <c r="AN509" i="1" s="1"/>
  <c r="AB509" i="1"/>
  <c r="AC509" i="1"/>
  <c r="AD509" i="1"/>
  <c r="AE509" i="1"/>
  <c r="AF509" i="1"/>
  <c r="AG509" i="1"/>
  <c r="AH509" i="1"/>
  <c r="AI509" i="1"/>
  <c r="AS509" i="1"/>
  <c r="P362" i="1"/>
  <c r="Q362" i="1"/>
  <c r="R362" i="1"/>
  <c r="AJ362" i="1" s="1"/>
  <c r="S362" i="1"/>
  <c r="AK362" i="1" s="1"/>
  <c r="T362" i="1"/>
  <c r="U362" i="1"/>
  <c r="AL362" i="1" s="1"/>
  <c r="V362" i="1"/>
  <c r="AM362" i="1" s="1"/>
  <c r="W362" i="1"/>
  <c r="AN362" i="1" s="1"/>
  <c r="AB362" i="1"/>
  <c r="AC362" i="1"/>
  <c r="AD362" i="1"/>
  <c r="AE362" i="1"/>
  <c r="AF362" i="1"/>
  <c r="AG362" i="1"/>
  <c r="AH362" i="1"/>
  <c r="AI362" i="1"/>
  <c r="AS362" i="1"/>
  <c r="P408" i="1"/>
  <c r="Q408" i="1"/>
  <c r="R408" i="1"/>
  <c r="AJ408" i="1" s="1"/>
  <c r="S408" i="1"/>
  <c r="AK408" i="1" s="1"/>
  <c r="T408" i="1"/>
  <c r="U408" i="1"/>
  <c r="AL408" i="1" s="1"/>
  <c r="V408" i="1"/>
  <c r="AM408" i="1" s="1"/>
  <c r="W408" i="1"/>
  <c r="AB408" i="1"/>
  <c r="AC408" i="1"/>
  <c r="AD408" i="1"/>
  <c r="AE408" i="1"/>
  <c r="AF408" i="1"/>
  <c r="AG408" i="1"/>
  <c r="AH408" i="1"/>
  <c r="AI408" i="1"/>
  <c r="AS408" i="1"/>
  <c r="P633" i="1"/>
  <c r="Q633" i="1"/>
  <c r="R633" i="1"/>
  <c r="AJ633" i="1" s="1"/>
  <c r="S633" i="1"/>
  <c r="AK633" i="1" s="1"/>
  <c r="T633" i="1"/>
  <c r="U633" i="1"/>
  <c r="AL633" i="1" s="1"/>
  <c r="V633" i="1"/>
  <c r="AM633" i="1" s="1"/>
  <c r="W633" i="1"/>
  <c r="AB633" i="1"/>
  <c r="AC633" i="1"/>
  <c r="AD633" i="1"/>
  <c r="AE633" i="1"/>
  <c r="AF633" i="1"/>
  <c r="AG633" i="1"/>
  <c r="AH633" i="1"/>
  <c r="AI633" i="1"/>
  <c r="AS633" i="1"/>
  <c r="P286" i="1"/>
  <c r="Q286" i="1"/>
  <c r="R286" i="1"/>
  <c r="AJ286" i="1" s="1"/>
  <c r="S286" i="1"/>
  <c r="AK286" i="1" s="1"/>
  <c r="T286" i="1"/>
  <c r="U286" i="1"/>
  <c r="AL286" i="1" s="1"/>
  <c r="V286" i="1"/>
  <c r="AM286" i="1" s="1"/>
  <c r="W286" i="1"/>
  <c r="AB286" i="1"/>
  <c r="AC286" i="1"/>
  <c r="AD286" i="1"/>
  <c r="AE286" i="1"/>
  <c r="AF286" i="1"/>
  <c r="AG286" i="1"/>
  <c r="AH286" i="1"/>
  <c r="AI286" i="1"/>
  <c r="AS286" i="1"/>
  <c r="P548" i="1"/>
  <c r="Q548" i="1"/>
  <c r="R548" i="1"/>
  <c r="AJ548" i="1" s="1"/>
  <c r="S548" i="1"/>
  <c r="AK548" i="1" s="1"/>
  <c r="T548" i="1"/>
  <c r="U548" i="1"/>
  <c r="AL548" i="1" s="1"/>
  <c r="V548" i="1"/>
  <c r="AM548" i="1" s="1"/>
  <c r="W548" i="1"/>
  <c r="AB548" i="1"/>
  <c r="AC548" i="1"/>
  <c r="AD548" i="1"/>
  <c r="AE548" i="1"/>
  <c r="AF548" i="1"/>
  <c r="AG548" i="1"/>
  <c r="AH548" i="1"/>
  <c r="AI548" i="1"/>
  <c r="AS548" i="1"/>
  <c r="P432" i="1"/>
  <c r="Q432" i="1"/>
  <c r="R432" i="1"/>
  <c r="AJ432" i="1" s="1"/>
  <c r="S432" i="1"/>
  <c r="AK432" i="1" s="1"/>
  <c r="T432" i="1"/>
  <c r="U432" i="1"/>
  <c r="AL432" i="1" s="1"/>
  <c r="V432" i="1"/>
  <c r="AM432" i="1" s="1"/>
  <c r="W432" i="1"/>
  <c r="X432" i="1" s="1"/>
  <c r="AB432" i="1"/>
  <c r="AC432" i="1"/>
  <c r="AD432" i="1"/>
  <c r="AE432" i="1"/>
  <c r="AF432" i="1"/>
  <c r="AG432" i="1"/>
  <c r="AH432" i="1"/>
  <c r="AI432" i="1"/>
  <c r="AS432" i="1"/>
  <c r="P258" i="1"/>
  <c r="Q258" i="1"/>
  <c r="R258" i="1"/>
  <c r="AJ258" i="1" s="1"/>
  <c r="S258" i="1"/>
  <c r="AK258" i="1" s="1"/>
  <c r="T258" i="1"/>
  <c r="U258" i="1"/>
  <c r="AL258" i="1" s="1"/>
  <c r="V258" i="1"/>
  <c r="AM258" i="1" s="1"/>
  <c r="W258" i="1"/>
  <c r="X258" i="1" s="1"/>
  <c r="AB258" i="1"/>
  <c r="AC258" i="1"/>
  <c r="AD258" i="1"/>
  <c r="AE258" i="1"/>
  <c r="AF258" i="1"/>
  <c r="AG258" i="1"/>
  <c r="AH258" i="1"/>
  <c r="AI258" i="1"/>
  <c r="AS258" i="1"/>
  <c r="P336" i="1"/>
  <c r="Q336" i="1"/>
  <c r="R336" i="1"/>
  <c r="AJ336" i="1" s="1"/>
  <c r="S336" i="1"/>
  <c r="AK336" i="1" s="1"/>
  <c r="T336" i="1"/>
  <c r="U336" i="1"/>
  <c r="AL336" i="1" s="1"/>
  <c r="V336" i="1"/>
  <c r="AM336" i="1" s="1"/>
  <c r="W336" i="1"/>
  <c r="X336" i="1" s="1"/>
  <c r="AB336" i="1"/>
  <c r="AC336" i="1"/>
  <c r="AD336" i="1"/>
  <c r="AE336" i="1"/>
  <c r="AF336" i="1"/>
  <c r="AG336" i="1"/>
  <c r="AH336" i="1"/>
  <c r="AI336" i="1"/>
  <c r="AS336" i="1"/>
  <c r="P297" i="1"/>
  <c r="Q297" i="1"/>
  <c r="R297" i="1"/>
  <c r="AJ297" i="1" s="1"/>
  <c r="S297" i="1"/>
  <c r="AK297" i="1" s="1"/>
  <c r="T297" i="1"/>
  <c r="U297" i="1"/>
  <c r="AL297" i="1" s="1"/>
  <c r="V297" i="1"/>
  <c r="AM297" i="1" s="1"/>
  <c r="W297" i="1"/>
  <c r="X297" i="1" s="1"/>
  <c r="AB297" i="1"/>
  <c r="AC297" i="1"/>
  <c r="AD297" i="1"/>
  <c r="AE297" i="1"/>
  <c r="AF297" i="1"/>
  <c r="AG297" i="1"/>
  <c r="AH297" i="1"/>
  <c r="AI297" i="1"/>
  <c r="AS297" i="1"/>
  <c r="P325" i="1"/>
  <c r="Q325" i="1"/>
  <c r="R325" i="1"/>
  <c r="AJ325" i="1" s="1"/>
  <c r="S325" i="1"/>
  <c r="AK325" i="1" s="1"/>
  <c r="T325" i="1"/>
  <c r="U325" i="1"/>
  <c r="AL325" i="1" s="1"/>
  <c r="V325" i="1"/>
  <c r="AM325" i="1" s="1"/>
  <c r="W325" i="1"/>
  <c r="X325" i="1" s="1"/>
  <c r="Y325" i="1" s="1"/>
  <c r="Z325" i="1" s="1"/>
  <c r="AQ325" i="1" s="1"/>
  <c r="AB325" i="1"/>
  <c r="AC325" i="1"/>
  <c r="AD325" i="1"/>
  <c r="AE325" i="1"/>
  <c r="AF325" i="1"/>
  <c r="AG325" i="1"/>
  <c r="AH325" i="1"/>
  <c r="AI325" i="1"/>
  <c r="AS325" i="1"/>
  <c r="P268" i="1"/>
  <c r="Q268" i="1"/>
  <c r="R268" i="1"/>
  <c r="AJ268" i="1" s="1"/>
  <c r="S268" i="1"/>
  <c r="AK268" i="1" s="1"/>
  <c r="T268" i="1"/>
  <c r="U268" i="1"/>
  <c r="AL268" i="1" s="1"/>
  <c r="V268" i="1"/>
  <c r="AM268" i="1" s="1"/>
  <c r="W268" i="1"/>
  <c r="X268" i="1" s="1"/>
  <c r="AB268" i="1"/>
  <c r="AC268" i="1"/>
  <c r="AD268" i="1"/>
  <c r="AE268" i="1"/>
  <c r="AF268" i="1"/>
  <c r="AG268" i="1"/>
  <c r="AH268" i="1"/>
  <c r="AI268" i="1"/>
  <c r="AS268" i="1"/>
  <c r="P231" i="1"/>
  <c r="Q231" i="1"/>
  <c r="R231" i="1"/>
  <c r="AJ231" i="1" s="1"/>
  <c r="S231" i="1"/>
  <c r="AK231" i="1" s="1"/>
  <c r="T231" i="1"/>
  <c r="U231" i="1"/>
  <c r="AL231" i="1" s="1"/>
  <c r="V231" i="1"/>
  <c r="AM231" i="1" s="1"/>
  <c r="W231" i="1"/>
  <c r="X231" i="1" s="1"/>
  <c r="AB231" i="1"/>
  <c r="AC231" i="1"/>
  <c r="AD231" i="1"/>
  <c r="AE231" i="1"/>
  <c r="AF231" i="1"/>
  <c r="AG231" i="1"/>
  <c r="AH231" i="1"/>
  <c r="AI231" i="1"/>
  <c r="AS231" i="1"/>
  <c r="P460" i="1"/>
  <c r="Q460" i="1"/>
  <c r="R460" i="1"/>
  <c r="AJ460" i="1" s="1"/>
  <c r="S460" i="1"/>
  <c r="AK460" i="1" s="1"/>
  <c r="T460" i="1"/>
  <c r="U460" i="1"/>
  <c r="AL460" i="1" s="1"/>
  <c r="V460" i="1"/>
  <c r="AM460" i="1" s="1"/>
  <c r="W460" i="1"/>
  <c r="X460" i="1" s="1"/>
  <c r="AB460" i="1"/>
  <c r="AC460" i="1"/>
  <c r="AD460" i="1"/>
  <c r="AE460" i="1"/>
  <c r="AF460" i="1"/>
  <c r="AG460" i="1"/>
  <c r="AH460" i="1"/>
  <c r="AI460" i="1"/>
  <c r="AS460" i="1"/>
  <c r="P461" i="1"/>
  <c r="Q461" i="1"/>
  <c r="R461" i="1"/>
  <c r="AJ461" i="1" s="1"/>
  <c r="S461" i="1"/>
  <c r="AK461" i="1" s="1"/>
  <c r="T461" i="1"/>
  <c r="U461" i="1"/>
  <c r="AL461" i="1" s="1"/>
  <c r="V461" i="1"/>
  <c r="AM461" i="1" s="1"/>
  <c r="W461" i="1"/>
  <c r="AB461" i="1"/>
  <c r="AC461" i="1"/>
  <c r="AD461" i="1"/>
  <c r="AE461" i="1"/>
  <c r="AF461" i="1"/>
  <c r="AG461" i="1"/>
  <c r="AH461" i="1"/>
  <c r="AI461" i="1"/>
  <c r="AS461" i="1"/>
  <c r="P310" i="1"/>
  <c r="Q310" i="1"/>
  <c r="R310" i="1"/>
  <c r="AJ310" i="1" s="1"/>
  <c r="S310" i="1"/>
  <c r="AK310" i="1" s="1"/>
  <c r="T310" i="1"/>
  <c r="U310" i="1"/>
  <c r="AL310" i="1" s="1"/>
  <c r="V310" i="1"/>
  <c r="AM310" i="1" s="1"/>
  <c r="W310" i="1"/>
  <c r="X310" i="1" s="1"/>
  <c r="AB310" i="1"/>
  <c r="AC310" i="1"/>
  <c r="AD310" i="1"/>
  <c r="AE310" i="1"/>
  <c r="AF310" i="1"/>
  <c r="AG310" i="1"/>
  <c r="AH310" i="1"/>
  <c r="AI310" i="1"/>
  <c r="AS310" i="1"/>
  <c r="P577" i="1"/>
  <c r="Q577" i="1"/>
  <c r="R577" i="1"/>
  <c r="AJ577" i="1" s="1"/>
  <c r="S577" i="1"/>
  <c r="AK577" i="1" s="1"/>
  <c r="T577" i="1"/>
  <c r="U577" i="1"/>
  <c r="AL577" i="1" s="1"/>
  <c r="V577" i="1"/>
  <c r="AM577" i="1" s="1"/>
  <c r="W577" i="1"/>
  <c r="X577" i="1" s="1"/>
  <c r="Y577" i="1" s="1"/>
  <c r="AB577" i="1"/>
  <c r="AC577" i="1"/>
  <c r="AD577" i="1"/>
  <c r="AE577" i="1"/>
  <c r="AF577" i="1"/>
  <c r="AG577" i="1"/>
  <c r="AH577" i="1"/>
  <c r="AI577" i="1"/>
  <c r="AS577" i="1"/>
  <c r="P399" i="1"/>
  <c r="Q399" i="1"/>
  <c r="R399" i="1"/>
  <c r="AJ399" i="1" s="1"/>
  <c r="S399" i="1"/>
  <c r="AK399" i="1" s="1"/>
  <c r="T399" i="1"/>
  <c r="U399" i="1"/>
  <c r="AL399" i="1" s="1"/>
  <c r="V399" i="1"/>
  <c r="AM399" i="1" s="1"/>
  <c r="W399" i="1"/>
  <c r="AN399" i="1" s="1"/>
  <c r="AB399" i="1"/>
  <c r="AC399" i="1"/>
  <c r="AD399" i="1"/>
  <c r="AE399" i="1"/>
  <c r="AF399" i="1"/>
  <c r="AG399" i="1"/>
  <c r="AH399" i="1"/>
  <c r="AI399" i="1"/>
  <c r="AS399" i="1"/>
  <c r="P179" i="1"/>
  <c r="Q179" i="1"/>
  <c r="R179" i="1"/>
  <c r="AJ179" i="1" s="1"/>
  <c r="S179" i="1"/>
  <c r="T179" i="1"/>
  <c r="U179" i="1"/>
  <c r="AL179" i="1" s="1"/>
  <c r="V179" i="1"/>
  <c r="AM179" i="1" s="1"/>
  <c r="W179" i="1"/>
  <c r="AB179" i="1"/>
  <c r="AC179" i="1"/>
  <c r="AD179" i="1"/>
  <c r="AE179" i="1"/>
  <c r="AF179" i="1"/>
  <c r="AG179" i="1"/>
  <c r="AH179" i="1"/>
  <c r="AI179" i="1"/>
  <c r="AK179" i="1"/>
  <c r="AS179" i="1"/>
  <c r="P192" i="1"/>
  <c r="Q192" i="1"/>
  <c r="R192" i="1"/>
  <c r="AJ192" i="1" s="1"/>
  <c r="S192" i="1"/>
  <c r="AK192" i="1" s="1"/>
  <c r="T192" i="1"/>
  <c r="U192" i="1"/>
  <c r="AL192" i="1" s="1"/>
  <c r="V192" i="1"/>
  <c r="AM192" i="1" s="1"/>
  <c r="W192" i="1"/>
  <c r="X192" i="1" s="1"/>
  <c r="AB192" i="1"/>
  <c r="AC192" i="1"/>
  <c r="AD192" i="1"/>
  <c r="AE192" i="1"/>
  <c r="AF192" i="1"/>
  <c r="AG192" i="1"/>
  <c r="AH192" i="1"/>
  <c r="AI192" i="1"/>
  <c r="AS192" i="1"/>
  <c r="P495" i="1"/>
  <c r="Q495" i="1"/>
  <c r="R495" i="1"/>
  <c r="AJ495" i="1" s="1"/>
  <c r="S495" i="1"/>
  <c r="AK495" i="1" s="1"/>
  <c r="T495" i="1"/>
  <c r="U495" i="1"/>
  <c r="AL495" i="1" s="1"/>
  <c r="V495" i="1"/>
  <c r="AM495" i="1" s="1"/>
  <c r="W495" i="1"/>
  <c r="AB495" i="1"/>
  <c r="AC495" i="1"/>
  <c r="AD495" i="1"/>
  <c r="AE495" i="1"/>
  <c r="AF495" i="1"/>
  <c r="AG495" i="1"/>
  <c r="AH495" i="1"/>
  <c r="AI495" i="1"/>
  <c r="AS495" i="1"/>
  <c r="P41" i="1"/>
  <c r="Q41" i="1"/>
  <c r="R41" i="1"/>
  <c r="AJ41" i="1" s="1"/>
  <c r="S41" i="1"/>
  <c r="AK41" i="1" s="1"/>
  <c r="T41" i="1"/>
  <c r="U41" i="1"/>
  <c r="AL41" i="1" s="1"/>
  <c r="V41" i="1"/>
  <c r="AM41" i="1" s="1"/>
  <c r="W41" i="1"/>
  <c r="AN41" i="1" s="1"/>
  <c r="AB41" i="1"/>
  <c r="AC41" i="1"/>
  <c r="AD41" i="1"/>
  <c r="AE41" i="1"/>
  <c r="AF41" i="1"/>
  <c r="AG41" i="1"/>
  <c r="AH41" i="1"/>
  <c r="AI41" i="1"/>
  <c r="AS41" i="1"/>
  <c r="P535" i="1"/>
  <c r="Q535" i="1"/>
  <c r="R535" i="1"/>
  <c r="AJ535" i="1" s="1"/>
  <c r="S535" i="1"/>
  <c r="AK535" i="1" s="1"/>
  <c r="T535" i="1"/>
  <c r="U535" i="1"/>
  <c r="AL535" i="1" s="1"/>
  <c r="V535" i="1"/>
  <c r="AM535" i="1" s="1"/>
  <c r="W535" i="1"/>
  <c r="AB535" i="1"/>
  <c r="AC535" i="1"/>
  <c r="AD535" i="1"/>
  <c r="AE535" i="1"/>
  <c r="AF535" i="1"/>
  <c r="AG535" i="1"/>
  <c r="AH535" i="1"/>
  <c r="AI535" i="1"/>
  <c r="AS535" i="1"/>
  <c r="P622" i="1"/>
  <c r="Q622" i="1"/>
  <c r="R622" i="1"/>
  <c r="AJ622" i="1" s="1"/>
  <c r="S622" i="1"/>
  <c r="AK622" i="1" s="1"/>
  <c r="T622" i="1"/>
  <c r="U622" i="1"/>
  <c r="AL622" i="1" s="1"/>
  <c r="V622" i="1"/>
  <c r="AM622" i="1" s="1"/>
  <c r="W622" i="1"/>
  <c r="AB622" i="1"/>
  <c r="AC622" i="1"/>
  <c r="AD622" i="1"/>
  <c r="AE622" i="1"/>
  <c r="AF622" i="1"/>
  <c r="AG622" i="1"/>
  <c r="AH622" i="1"/>
  <c r="AI622" i="1"/>
  <c r="AS622" i="1"/>
  <c r="P152" i="1"/>
  <c r="Q152" i="1"/>
  <c r="R152" i="1"/>
  <c r="AJ152" i="1" s="1"/>
  <c r="S152" i="1"/>
  <c r="AK152" i="1" s="1"/>
  <c r="T152" i="1"/>
  <c r="U152" i="1"/>
  <c r="AL152" i="1" s="1"/>
  <c r="V152" i="1"/>
  <c r="AM152" i="1" s="1"/>
  <c r="W152" i="1"/>
  <c r="X152" i="1" s="1"/>
  <c r="AB152" i="1"/>
  <c r="AC152" i="1"/>
  <c r="AD152" i="1"/>
  <c r="AE152" i="1"/>
  <c r="AF152" i="1"/>
  <c r="AG152" i="1"/>
  <c r="AH152" i="1"/>
  <c r="AI152" i="1"/>
  <c r="AS152" i="1"/>
  <c r="P117" i="1"/>
  <c r="Q117" i="1"/>
  <c r="R117" i="1"/>
  <c r="AJ117" i="1" s="1"/>
  <c r="S117" i="1"/>
  <c r="AK117" i="1" s="1"/>
  <c r="T117" i="1"/>
  <c r="U117" i="1"/>
  <c r="AL117" i="1" s="1"/>
  <c r="V117" i="1"/>
  <c r="AM117" i="1" s="1"/>
  <c r="W117" i="1"/>
  <c r="X117" i="1" s="1"/>
  <c r="AB117" i="1"/>
  <c r="AC117" i="1"/>
  <c r="AD117" i="1"/>
  <c r="AE117" i="1"/>
  <c r="AF117" i="1"/>
  <c r="AG117" i="1"/>
  <c r="AH117" i="1"/>
  <c r="AI117" i="1"/>
  <c r="AS117" i="1"/>
  <c r="P479" i="1"/>
  <c r="Q479" i="1"/>
  <c r="R479" i="1"/>
  <c r="AJ479" i="1" s="1"/>
  <c r="S479" i="1"/>
  <c r="AK479" i="1" s="1"/>
  <c r="T479" i="1"/>
  <c r="U479" i="1"/>
  <c r="AL479" i="1" s="1"/>
  <c r="V479" i="1"/>
  <c r="AM479" i="1" s="1"/>
  <c r="W479" i="1"/>
  <c r="X479" i="1" s="1"/>
  <c r="AB479" i="1"/>
  <c r="AC479" i="1"/>
  <c r="AD479" i="1"/>
  <c r="AE479" i="1"/>
  <c r="AF479" i="1"/>
  <c r="AG479" i="1"/>
  <c r="AH479" i="1"/>
  <c r="AI479" i="1"/>
  <c r="AS479" i="1"/>
  <c r="P53" i="1"/>
  <c r="Q53" i="1"/>
  <c r="R53" i="1"/>
  <c r="AJ53" i="1" s="1"/>
  <c r="S53" i="1"/>
  <c r="AK53" i="1" s="1"/>
  <c r="T53" i="1"/>
  <c r="U53" i="1"/>
  <c r="AL53" i="1" s="1"/>
  <c r="V53" i="1"/>
  <c r="AM53" i="1" s="1"/>
  <c r="W53" i="1"/>
  <c r="AN53" i="1" s="1"/>
  <c r="AB53" i="1"/>
  <c r="AC53" i="1"/>
  <c r="AD53" i="1"/>
  <c r="AE53" i="1"/>
  <c r="AF53" i="1"/>
  <c r="AG53" i="1"/>
  <c r="AH53" i="1"/>
  <c r="AI53" i="1"/>
  <c r="AS53" i="1"/>
  <c r="P135" i="1"/>
  <c r="Q135" i="1"/>
  <c r="R135" i="1"/>
  <c r="AJ135" i="1" s="1"/>
  <c r="S135" i="1"/>
  <c r="AK135" i="1" s="1"/>
  <c r="T135" i="1"/>
  <c r="U135" i="1"/>
  <c r="AL135" i="1" s="1"/>
  <c r="V135" i="1"/>
  <c r="AM135" i="1" s="1"/>
  <c r="W135" i="1"/>
  <c r="X135" i="1" s="1"/>
  <c r="AB135" i="1"/>
  <c r="AC135" i="1"/>
  <c r="AD135" i="1"/>
  <c r="AE135" i="1"/>
  <c r="AF135" i="1"/>
  <c r="AG135" i="1"/>
  <c r="AH135" i="1"/>
  <c r="AI135" i="1"/>
  <c r="AS135" i="1"/>
  <c r="P564" i="1"/>
  <c r="Q564" i="1"/>
  <c r="R564" i="1"/>
  <c r="AJ564" i="1" s="1"/>
  <c r="S564" i="1"/>
  <c r="AK564" i="1" s="1"/>
  <c r="T564" i="1"/>
  <c r="U564" i="1"/>
  <c r="AL564" i="1" s="1"/>
  <c r="V564" i="1"/>
  <c r="AM564" i="1" s="1"/>
  <c r="W564" i="1"/>
  <c r="X564" i="1" s="1"/>
  <c r="AB564" i="1"/>
  <c r="AC564" i="1"/>
  <c r="AD564" i="1"/>
  <c r="AE564" i="1"/>
  <c r="AF564" i="1"/>
  <c r="AG564" i="1"/>
  <c r="AH564" i="1"/>
  <c r="AI564" i="1"/>
  <c r="AN564" i="1"/>
  <c r="AS564" i="1"/>
  <c r="P521" i="1"/>
  <c r="Q521" i="1"/>
  <c r="R521" i="1"/>
  <c r="AJ521" i="1" s="1"/>
  <c r="S521" i="1"/>
  <c r="T521" i="1"/>
  <c r="U521" i="1"/>
  <c r="AL521" i="1" s="1"/>
  <c r="V521" i="1"/>
  <c r="AM521" i="1" s="1"/>
  <c r="W521" i="1"/>
  <c r="AN521" i="1" s="1"/>
  <c r="AB521" i="1"/>
  <c r="AC521" i="1"/>
  <c r="AD521" i="1"/>
  <c r="AE521" i="1"/>
  <c r="AF521" i="1"/>
  <c r="AG521" i="1"/>
  <c r="AH521" i="1"/>
  <c r="AI521" i="1"/>
  <c r="AK521" i="1"/>
  <c r="AS521" i="1"/>
  <c r="P220" i="1"/>
  <c r="Q220" i="1"/>
  <c r="R220" i="1"/>
  <c r="AJ220" i="1" s="1"/>
  <c r="S220" i="1"/>
  <c r="AK220" i="1" s="1"/>
  <c r="T220" i="1"/>
  <c r="U220" i="1"/>
  <c r="AL220" i="1" s="1"/>
  <c r="V220" i="1"/>
  <c r="AM220" i="1" s="1"/>
  <c r="W220" i="1"/>
  <c r="X220" i="1" s="1"/>
  <c r="AB220" i="1"/>
  <c r="AC220" i="1"/>
  <c r="AD220" i="1"/>
  <c r="AE220" i="1"/>
  <c r="AF220" i="1"/>
  <c r="AG220" i="1"/>
  <c r="AH220" i="1"/>
  <c r="AI220" i="1"/>
  <c r="AS220" i="1"/>
  <c r="P654" i="1"/>
  <c r="Q654" i="1"/>
  <c r="R654" i="1"/>
  <c r="AJ654" i="1" s="1"/>
  <c r="S654" i="1"/>
  <c r="AK654" i="1" s="1"/>
  <c r="T654" i="1"/>
  <c r="U654" i="1"/>
  <c r="AL654" i="1" s="1"/>
  <c r="V654" i="1"/>
  <c r="AM654" i="1" s="1"/>
  <c r="W654" i="1"/>
  <c r="X654" i="1" s="1"/>
  <c r="Y654" i="1" s="1"/>
  <c r="AB654" i="1"/>
  <c r="AC654" i="1"/>
  <c r="AD654" i="1"/>
  <c r="AE654" i="1"/>
  <c r="AF654" i="1"/>
  <c r="AG654" i="1"/>
  <c r="AH654" i="1"/>
  <c r="AI654" i="1"/>
  <c r="AS654" i="1"/>
  <c r="P209" i="1"/>
  <c r="Q209" i="1"/>
  <c r="R209" i="1"/>
  <c r="AJ209" i="1" s="1"/>
  <c r="S209" i="1"/>
  <c r="AK209" i="1" s="1"/>
  <c r="T209" i="1"/>
  <c r="U209" i="1"/>
  <c r="AL209" i="1" s="1"/>
  <c r="V209" i="1"/>
  <c r="AM209" i="1" s="1"/>
  <c r="W209" i="1"/>
  <c r="AB209" i="1"/>
  <c r="AC209" i="1"/>
  <c r="AD209" i="1"/>
  <c r="AE209" i="1"/>
  <c r="AF209" i="1"/>
  <c r="AG209" i="1"/>
  <c r="AH209" i="1"/>
  <c r="AI209" i="1"/>
  <c r="AS209" i="1"/>
  <c r="P246" i="1"/>
  <c r="Q246" i="1"/>
  <c r="R246" i="1"/>
  <c r="AJ246" i="1" s="1"/>
  <c r="S246" i="1"/>
  <c r="AK246" i="1" s="1"/>
  <c r="T246" i="1"/>
  <c r="U246" i="1"/>
  <c r="AL246" i="1" s="1"/>
  <c r="V246" i="1"/>
  <c r="AM246" i="1" s="1"/>
  <c r="W246" i="1"/>
  <c r="AK39" i="5" s="1"/>
  <c r="AB246" i="1"/>
  <c r="AC246" i="1"/>
  <c r="AD246" i="1"/>
  <c r="AE246" i="1"/>
  <c r="AF246" i="1"/>
  <c r="AG246" i="1"/>
  <c r="AH246" i="1"/>
  <c r="AI246" i="1"/>
  <c r="AS246" i="1"/>
  <c r="P388" i="1"/>
  <c r="Q388" i="1"/>
  <c r="R388" i="1"/>
  <c r="AJ388" i="1" s="1"/>
  <c r="S388" i="1"/>
  <c r="AK388" i="1" s="1"/>
  <c r="T388" i="1"/>
  <c r="U388" i="1"/>
  <c r="AL388" i="1" s="1"/>
  <c r="V388" i="1"/>
  <c r="AM388" i="1" s="1"/>
  <c r="W388" i="1"/>
  <c r="AN388" i="1" s="1"/>
  <c r="AB388" i="1"/>
  <c r="AC388" i="1"/>
  <c r="AD388" i="1"/>
  <c r="AE388" i="1"/>
  <c r="AF388" i="1"/>
  <c r="AG388" i="1"/>
  <c r="AH388" i="1"/>
  <c r="AI388" i="1"/>
  <c r="AS388" i="1"/>
  <c r="P350" i="1"/>
  <c r="Q350" i="1"/>
  <c r="R350" i="1"/>
  <c r="AJ350" i="1" s="1"/>
  <c r="S350" i="1"/>
  <c r="AK350" i="1" s="1"/>
  <c r="T350" i="1"/>
  <c r="U350" i="1"/>
  <c r="AL350" i="1" s="1"/>
  <c r="V350" i="1"/>
  <c r="AM350" i="1" s="1"/>
  <c r="W350" i="1"/>
  <c r="AB350" i="1"/>
  <c r="AC350" i="1"/>
  <c r="AD350" i="1"/>
  <c r="AE350" i="1"/>
  <c r="AF350" i="1"/>
  <c r="AG350" i="1"/>
  <c r="AH350" i="1"/>
  <c r="AI350" i="1"/>
  <c r="AS350" i="1"/>
  <c r="P165" i="1"/>
  <c r="Q165" i="1"/>
  <c r="R165" i="1"/>
  <c r="AJ165" i="1" s="1"/>
  <c r="S165" i="1"/>
  <c r="AK165" i="1" s="1"/>
  <c r="T165" i="1"/>
  <c r="U165" i="1"/>
  <c r="AL165" i="1" s="1"/>
  <c r="V165" i="1"/>
  <c r="AM165" i="1" s="1"/>
  <c r="W165" i="1"/>
  <c r="X165" i="1" s="1"/>
  <c r="Y165" i="1" s="1"/>
  <c r="AB165" i="1"/>
  <c r="AC165" i="1"/>
  <c r="AD165" i="1"/>
  <c r="AE165" i="1"/>
  <c r="AF165" i="1"/>
  <c r="AG165" i="1"/>
  <c r="AH165" i="1"/>
  <c r="AI165" i="1"/>
  <c r="AS165" i="1"/>
  <c r="P589" i="1"/>
  <c r="Q589" i="1"/>
  <c r="R589" i="1"/>
  <c r="AJ589" i="1" s="1"/>
  <c r="S589" i="1"/>
  <c r="AK589" i="1" s="1"/>
  <c r="T589" i="1"/>
  <c r="U589" i="1"/>
  <c r="AL589" i="1" s="1"/>
  <c r="V589" i="1"/>
  <c r="AM589" i="1" s="1"/>
  <c r="W589" i="1"/>
  <c r="AB589" i="1"/>
  <c r="AC589" i="1"/>
  <c r="AD589" i="1"/>
  <c r="AE589" i="1"/>
  <c r="AF589" i="1"/>
  <c r="AG589" i="1"/>
  <c r="AH589" i="1"/>
  <c r="AI589" i="1"/>
  <c r="AS589" i="1"/>
  <c r="P378" i="1"/>
  <c r="Q378" i="1"/>
  <c r="R378" i="1"/>
  <c r="S378" i="1"/>
  <c r="AK378" i="1" s="1"/>
  <c r="T378" i="1"/>
  <c r="U378" i="1"/>
  <c r="AL378" i="1" s="1"/>
  <c r="V378" i="1"/>
  <c r="AM378" i="1" s="1"/>
  <c r="W378" i="1"/>
  <c r="X378" i="1" s="1"/>
  <c r="Y378" i="1" s="1"/>
  <c r="AB378" i="1"/>
  <c r="AC378" i="1"/>
  <c r="AD378" i="1"/>
  <c r="AE378" i="1"/>
  <c r="AF378" i="1"/>
  <c r="AG378" i="1"/>
  <c r="AH378" i="1"/>
  <c r="AI378" i="1"/>
  <c r="AJ378" i="1"/>
  <c r="AS378" i="1"/>
  <c r="P27" i="1"/>
  <c r="Q27" i="1"/>
  <c r="R27" i="1"/>
  <c r="AJ27" i="1" s="1"/>
  <c r="S27" i="1"/>
  <c r="AK27" i="1" s="1"/>
  <c r="T27" i="1"/>
  <c r="U27" i="1"/>
  <c r="AL27" i="1" s="1"/>
  <c r="V27" i="1"/>
  <c r="AM27" i="1" s="1"/>
  <c r="W27" i="1"/>
  <c r="AN27" i="1" s="1"/>
  <c r="AB27" i="1"/>
  <c r="AC27" i="1"/>
  <c r="AD27" i="1"/>
  <c r="AE27" i="1"/>
  <c r="AF27" i="1"/>
  <c r="AG27" i="1"/>
  <c r="AH27" i="1"/>
  <c r="AI27" i="1"/>
  <c r="AS27" i="1"/>
  <c r="P70" i="1"/>
  <c r="Q70" i="1"/>
  <c r="R70" i="1"/>
  <c r="AJ70" i="1" s="1"/>
  <c r="S70" i="1"/>
  <c r="AK70" i="1" s="1"/>
  <c r="T70" i="1"/>
  <c r="U70" i="1"/>
  <c r="AL70" i="1" s="1"/>
  <c r="V70" i="1"/>
  <c r="AM70" i="1" s="1"/>
  <c r="W70" i="1"/>
  <c r="X70" i="1" s="1"/>
  <c r="Y70" i="1" s="1"/>
  <c r="AB70" i="1"/>
  <c r="AC70" i="1"/>
  <c r="AD70" i="1"/>
  <c r="AE70" i="1"/>
  <c r="AF70" i="1"/>
  <c r="AG70" i="1"/>
  <c r="AH70" i="1"/>
  <c r="AI70" i="1"/>
  <c r="AS70" i="1"/>
  <c r="P80" i="1"/>
  <c r="Q80" i="1"/>
  <c r="R80" i="1"/>
  <c r="AJ80" i="1" s="1"/>
  <c r="S80" i="1"/>
  <c r="AK80" i="1" s="1"/>
  <c r="T80" i="1"/>
  <c r="U80" i="1"/>
  <c r="AL80" i="1" s="1"/>
  <c r="V80" i="1"/>
  <c r="AM80" i="1" s="1"/>
  <c r="W80" i="1"/>
  <c r="AB80" i="1"/>
  <c r="AC80" i="1"/>
  <c r="AD80" i="1"/>
  <c r="AE80" i="1"/>
  <c r="AF80" i="1"/>
  <c r="AG80" i="1"/>
  <c r="AH80" i="1"/>
  <c r="AI80" i="1"/>
  <c r="AS80" i="1"/>
  <c r="P98" i="1"/>
  <c r="Q98" i="1"/>
  <c r="R98" i="1"/>
  <c r="AJ98" i="1" s="1"/>
  <c r="S98" i="1"/>
  <c r="AK98" i="1" s="1"/>
  <c r="T98" i="1"/>
  <c r="U98" i="1"/>
  <c r="AL98" i="1" s="1"/>
  <c r="V98" i="1"/>
  <c r="AM98" i="1" s="1"/>
  <c r="W98" i="1"/>
  <c r="X98" i="1" s="1"/>
  <c r="Y98" i="1" s="1"/>
  <c r="AB98" i="1"/>
  <c r="AC98" i="1"/>
  <c r="AD98" i="1"/>
  <c r="AE98" i="1"/>
  <c r="AF98" i="1"/>
  <c r="AG98" i="1"/>
  <c r="AH98" i="1"/>
  <c r="AI98" i="1"/>
  <c r="AS98" i="1"/>
  <c r="P4" i="1"/>
  <c r="Q4" i="1"/>
  <c r="R4" i="1"/>
  <c r="AJ4" i="1" s="1"/>
  <c r="S4" i="1"/>
  <c r="AK4" i="1" s="1"/>
  <c r="T4" i="1"/>
  <c r="U4" i="1"/>
  <c r="AL4" i="1" s="1"/>
  <c r="V4" i="1"/>
  <c r="AM4" i="1" s="1"/>
  <c r="W4" i="1"/>
  <c r="AB4" i="1"/>
  <c r="AC4" i="1"/>
  <c r="AD4" i="1"/>
  <c r="AE4" i="1"/>
  <c r="AF4" i="1"/>
  <c r="AG4" i="1"/>
  <c r="AH4" i="1"/>
  <c r="AI4" i="1"/>
  <c r="AS4" i="1"/>
  <c r="P510" i="1"/>
  <c r="Q510" i="1"/>
  <c r="R510" i="1"/>
  <c r="AJ510" i="1" s="1"/>
  <c r="S510" i="1"/>
  <c r="AK510" i="1" s="1"/>
  <c r="T510" i="1"/>
  <c r="U510" i="1"/>
  <c r="AL510" i="1" s="1"/>
  <c r="V510" i="1"/>
  <c r="AM510" i="1" s="1"/>
  <c r="W510" i="1"/>
  <c r="X510" i="1" s="1"/>
  <c r="Y510" i="1" s="1"/>
  <c r="AB510" i="1"/>
  <c r="AC510" i="1"/>
  <c r="AD510" i="1"/>
  <c r="AE510" i="1"/>
  <c r="AF510" i="1"/>
  <c r="AG510" i="1"/>
  <c r="AH510" i="1"/>
  <c r="AI510" i="1"/>
  <c r="AS510" i="1"/>
  <c r="P363" i="1"/>
  <c r="Q363" i="1"/>
  <c r="R363" i="1"/>
  <c r="AJ363" i="1" s="1"/>
  <c r="S363" i="1"/>
  <c r="AK363" i="1" s="1"/>
  <c r="T363" i="1"/>
  <c r="U363" i="1"/>
  <c r="AL363" i="1" s="1"/>
  <c r="V363" i="1"/>
  <c r="AM363" i="1" s="1"/>
  <c r="W363" i="1"/>
  <c r="AB363" i="1"/>
  <c r="AC363" i="1"/>
  <c r="AD363" i="1"/>
  <c r="AE363" i="1"/>
  <c r="AF363" i="1"/>
  <c r="AG363" i="1"/>
  <c r="AH363" i="1"/>
  <c r="AI363" i="1"/>
  <c r="AS363" i="1"/>
  <c r="P364" i="1"/>
  <c r="Q364" i="1"/>
  <c r="R364" i="1"/>
  <c r="AJ364" i="1" s="1"/>
  <c r="S364" i="1"/>
  <c r="AK364" i="1" s="1"/>
  <c r="T364" i="1"/>
  <c r="U364" i="1"/>
  <c r="AL364" i="1" s="1"/>
  <c r="V364" i="1"/>
  <c r="AM364" i="1" s="1"/>
  <c r="W364" i="1"/>
  <c r="AN364" i="1" s="1"/>
  <c r="AB364" i="1"/>
  <c r="AC364" i="1"/>
  <c r="AD364" i="1"/>
  <c r="AE364" i="1"/>
  <c r="AF364" i="1"/>
  <c r="AG364" i="1"/>
  <c r="AH364" i="1"/>
  <c r="AI364" i="1"/>
  <c r="AS364" i="1"/>
  <c r="P409" i="1"/>
  <c r="Q409" i="1"/>
  <c r="R409" i="1"/>
  <c r="AJ409" i="1" s="1"/>
  <c r="S409" i="1"/>
  <c r="AK409" i="1" s="1"/>
  <c r="T409" i="1"/>
  <c r="U409" i="1"/>
  <c r="AL409" i="1" s="1"/>
  <c r="V409" i="1"/>
  <c r="AM409" i="1" s="1"/>
  <c r="W409" i="1"/>
  <c r="AN409" i="1" s="1"/>
  <c r="AB409" i="1"/>
  <c r="AC409" i="1"/>
  <c r="AD409" i="1"/>
  <c r="AE409" i="1"/>
  <c r="AF409" i="1"/>
  <c r="AG409" i="1"/>
  <c r="AH409" i="1"/>
  <c r="AI409" i="1"/>
  <c r="AS409" i="1"/>
  <c r="P608" i="1"/>
  <c r="Q608" i="1"/>
  <c r="R608" i="1"/>
  <c r="AJ608" i="1" s="1"/>
  <c r="S608" i="1"/>
  <c r="AK608" i="1" s="1"/>
  <c r="T608" i="1"/>
  <c r="U608" i="1"/>
  <c r="AL608" i="1" s="1"/>
  <c r="V608" i="1"/>
  <c r="AM608" i="1" s="1"/>
  <c r="W608" i="1"/>
  <c r="X608" i="1" s="1"/>
  <c r="Y608" i="1" s="1"/>
  <c r="AB608" i="1"/>
  <c r="AC608" i="1"/>
  <c r="AD608" i="1"/>
  <c r="AE608" i="1"/>
  <c r="AF608" i="1"/>
  <c r="AG608" i="1"/>
  <c r="AH608" i="1"/>
  <c r="AI608" i="1"/>
  <c r="AS608" i="1"/>
  <c r="P634" i="1"/>
  <c r="Q634" i="1"/>
  <c r="R634" i="1"/>
  <c r="AJ634" i="1" s="1"/>
  <c r="S634" i="1"/>
  <c r="AK634" i="1" s="1"/>
  <c r="T634" i="1"/>
  <c r="U634" i="1"/>
  <c r="AL634" i="1" s="1"/>
  <c r="V634" i="1"/>
  <c r="AM634" i="1" s="1"/>
  <c r="W634" i="1"/>
  <c r="AB634" i="1"/>
  <c r="AC634" i="1"/>
  <c r="AD634" i="1"/>
  <c r="AE634" i="1"/>
  <c r="AF634" i="1"/>
  <c r="AG634" i="1"/>
  <c r="AH634" i="1"/>
  <c r="AI634" i="1"/>
  <c r="AS634" i="1"/>
  <c r="P287" i="1"/>
  <c r="Q287" i="1"/>
  <c r="R287" i="1"/>
  <c r="AJ287" i="1" s="1"/>
  <c r="S287" i="1"/>
  <c r="AK287" i="1" s="1"/>
  <c r="T287" i="1"/>
  <c r="U287" i="1"/>
  <c r="AL287" i="1" s="1"/>
  <c r="V287" i="1"/>
  <c r="AM287" i="1" s="1"/>
  <c r="W287" i="1"/>
  <c r="AB287" i="1"/>
  <c r="AC287" i="1"/>
  <c r="AD287" i="1"/>
  <c r="AE287" i="1"/>
  <c r="AF287" i="1"/>
  <c r="AG287" i="1"/>
  <c r="AH287" i="1"/>
  <c r="AI287" i="1"/>
  <c r="AS287" i="1"/>
  <c r="P549" i="1"/>
  <c r="Q549" i="1"/>
  <c r="R549" i="1"/>
  <c r="AJ549" i="1" s="1"/>
  <c r="S549" i="1"/>
  <c r="AK549" i="1" s="1"/>
  <c r="T549" i="1"/>
  <c r="U549" i="1"/>
  <c r="AL549" i="1" s="1"/>
  <c r="V549" i="1"/>
  <c r="AM549" i="1" s="1"/>
  <c r="W549" i="1"/>
  <c r="AN549" i="1" s="1"/>
  <c r="AB549" i="1"/>
  <c r="AC549" i="1"/>
  <c r="AD549" i="1"/>
  <c r="AE549" i="1"/>
  <c r="AF549" i="1"/>
  <c r="AG549" i="1"/>
  <c r="AH549" i="1"/>
  <c r="AI549" i="1"/>
  <c r="AS549" i="1"/>
  <c r="P433" i="1"/>
  <c r="Q433" i="1"/>
  <c r="R433" i="1"/>
  <c r="AJ433" i="1" s="1"/>
  <c r="S433" i="1"/>
  <c r="AK433" i="1" s="1"/>
  <c r="T433" i="1"/>
  <c r="U433" i="1"/>
  <c r="AL433" i="1" s="1"/>
  <c r="V433" i="1"/>
  <c r="AM433" i="1" s="1"/>
  <c r="W433" i="1"/>
  <c r="AB433" i="1"/>
  <c r="AC433" i="1"/>
  <c r="AD433" i="1"/>
  <c r="AE433" i="1"/>
  <c r="AF433" i="1"/>
  <c r="AG433" i="1"/>
  <c r="AH433" i="1"/>
  <c r="AI433" i="1"/>
  <c r="AS433" i="1"/>
  <c r="P259" i="1"/>
  <c r="Q259" i="1"/>
  <c r="R259" i="1"/>
  <c r="AJ259" i="1" s="1"/>
  <c r="S259" i="1"/>
  <c r="AK259" i="1" s="1"/>
  <c r="T259" i="1"/>
  <c r="U259" i="1"/>
  <c r="AL259" i="1" s="1"/>
  <c r="V259" i="1"/>
  <c r="AM259" i="1" s="1"/>
  <c r="W259" i="1"/>
  <c r="X259" i="1" s="1"/>
  <c r="AB259" i="1"/>
  <c r="AC259" i="1"/>
  <c r="AD259" i="1"/>
  <c r="AE259" i="1"/>
  <c r="AF259" i="1"/>
  <c r="AG259" i="1"/>
  <c r="AH259" i="1"/>
  <c r="AI259" i="1"/>
  <c r="AS259" i="1"/>
  <c r="P337" i="1"/>
  <c r="Q337" i="1"/>
  <c r="R337" i="1"/>
  <c r="AJ337" i="1" s="1"/>
  <c r="S337" i="1"/>
  <c r="AK337" i="1" s="1"/>
  <c r="T337" i="1"/>
  <c r="U337" i="1"/>
  <c r="AL337" i="1" s="1"/>
  <c r="V337" i="1"/>
  <c r="AM337" i="1" s="1"/>
  <c r="W337" i="1"/>
  <c r="X337" i="1" s="1"/>
  <c r="Y337" i="1" s="1"/>
  <c r="AB337" i="1"/>
  <c r="AC337" i="1"/>
  <c r="AD337" i="1"/>
  <c r="AE337" i="1"/>
  <c r="AF337" i="1"/>
  <c r="AG337" i="1"/>
  <c r="AH337" i="1"/>
  <c r="AI337" i="1"/>
  <c r="AS337" i="1"/>
  <c r="P410" i="1"/>
  <c r="Q410" i="1"/>
  <c r="R410" i="1"/>
  <c r="AJ410" i="1" s="1"/>
  <c r="S410" i="1"/>
  <c r="AK410" i="1" s="1"/>
  <c r="T410" i="1"/>
  <c r="U410" i="1"/>
  <c r="AL410" i="1" s="1"/>
  <c r="V410" i="1"/>
  <c r="AM410" i="1" s="1"/>
  <c r="W410" i="1"/>
  <c r="AN410" i="1" s="1"/>
  <c r="AB410" i="1"/>
  <c r="AC410" i="1"/>
  <c r="AD410" i="1"/>
  <c r="AE410" i="1"/>
  <c r="AF410" i="1"/>
  <c r="AG410" i="1"/>
  <c r="AH410" i="1"/>
  <c r="AI410" i="1"/>
  <c r="AS410" i="1"/>
  <c r="P411" i="1"/>
  <c r="Q411" i="1"/>
  <c r="R411" i="1"/>
  <c r="AJ411" i="1" s="1"/>
  <c r="S411" i="1"/>
  <c r="AK411" i="1" s="1"/>
  <c r="T411" i="1"/>
  <c r="U411" i="1"/>
  <c r="AL411" i="1" s="1"/>
  <c r="V411" i="1"/>
  <c r="AM411" i="1" s="1"/>
  <c r="W411" i="1"/>
  <c r="AN411" i="1" s="1"/>
  <c r="AB411" i="1"/>
  <c r="AC411" i="1"/>
  <c r="AD411" i="1"/>
  <c r="AE411" i="1"/>
  <c r="AF411" i="1"/>
  <c r="AG411" i="1"/>
  <c r="AH411" i="1"/>
  <c r="AI411" i="1"/>
  <c r="AS411" i="1"/>
  <c r="P298" i="1"/>
  <c r="Q298" i="1"/>
  <c r="R298" i="1"/>
  <c r="AJ298" i="1" s="1"/>
  <c r="S298" i="1"/>
  <c r="AK298" i="1" s="1"/>
  <c r="T298" i="1"/>
  <c r="U298" i="1"/>
  <c r="AL298" i="1" s="1"/>
  <c r="V298" i="1"/>
  <c r="AM298" i="1" s="1"/>
  <c r="W298" i="1"/>
  <c r="X298" i="1" s="1"/>
  <c r="AB298" i="1"/>
  <c r="AC298" i="1"/>
  <c r="AD298" i="1"/>
  <c r="AE298" i="1"/>
  <c r="AF298" i="1"/>
  <c r="AG298" i="1"/>
  <c r="AH298" i="1"/>
  <c r="AI298" i="1"/>
  <c r="AS298" i="1"/>
  <c r="P326" i="1"/>
  <c r="Q326" i="1"/>
  <c r="R326" i="1"/>
  <c r="AJ326" i="1" s="1"/>
  <c r="S326" i="1"/>
  <c r="AK326" i="1" s="1"/>
  <c r="T326" i="1"/>
  <c r="U326" i="1"/>
  <c r="AL326" i="1" s="1"/>
  <c r="V326" i="1"/>
  <c r="AM326" i="1" s="1"/>
  <c r="W326" i="1"/>
  <c r="X326" i="1" s="1"/>
  <c r="AB326" i="1"/>
  <c r="AC326" i="1"/>
  <c r="AD326" i="1"/>
  <c r="AE326" i="1"/>
  <c r="AF326" i="1"/>
  <c r="AG326" i="1"/>
  <c r="AH326" i="1"/>
  <c r="AI326" i="1"/>
  <c r="AS326" i="1"/>
  <c r="P269" i="1"/>
  <c r="Q269" i="1"/>
  <c r="R269" i="1"/>
  <c r="AJ269" i="1" s="1"/>
  <c r="S269" i="1"/>
  <c r="AK269" i="1" s="1"/>
  <c r="T269" i="1"/>
  <c r="U269" i="1"/>
  <c r="AL269" i="1" s="1"/>
  <c r="V269" i="1"/>
  <c r="AM269" i="1" s="1"/>
  <c r="W269" i="1"/>
  <c r="X269" i="1" s="1"/>
  <c r="AB269" i="1"/>
  <c r="AC269" i="1"/>
  <c r="AD269" i="1"/>
  <c r="AE269" i="1"/>
  <c r="AF269" i="1"/>
  <c r="AG269" i="1"/>
  <c r="AH269" i="1"/>
  <c r="AI269" i="1"/>
  <c r="AS269" i="1"/>
  <c r="P446" i="1"/>
  <c r="Q446" i="1"/>
  <c r="R446" i="1"/>
  <c r="AJ446" i="1" s="1"/>
  <c r="S446" i="1"/>
  <c r="AK446" i="1" s="1"/>
  <c r="T446" i="1"/>
  <c r="U446" i="1"/>
  <c r="AL446" i="1" s="1"/>
  <c r="V446" i="1"/>
  <c r="AM446" i="1" s="1"/>
  <c r="W446" i="1"/>
  <c r="X446" i="1" s="1"/>
  <c r="Y446" i="1" s="1"/>
  <c r="AB446" i="1"/>
  <c r="AC446" i="1"/>
  <c r="AD446" i="1"/>
  <c r="AE446" i="1"/>
  <c r="AF446" i="1"/>
  <c r="AG446" i="1"/>
  <c r="AH446" i="1"/>
  <c r="AI446" i="1"/>
  <c r="AS446" i="1"/>
  <c r="P599" i="1"/>
  <c r="Q599" i="1"/>
  <c r="R599" i="1"/>
  <c r="AJ599" i="1" s="1"/>
  <c r="S599" i="1"/>
  <c r="AK599" i="1" s="1"/>
  <c r="T599" i="1"/>
  <c r="U599" i="1"/>
  <c r="AL599" i="1" s="1"/>
  <c r="V599" i="1"/>
  <c r="AM599" i="1" s="1"/>
  <c r="W599" i="1"/>
  <c r="X599" i="1" s="1"/>
  <c r="AB599" i="1"/>
  <c r="AC599" i="1"/>
  <c r="AD599" i="1"/>
  <c r="AE599" i="1"/>
  <c r="AF599" i="1"/>
  <c r="AG599" i="1"/>
  <c r="AH599" i="1"/>
  <c r="AI599" i="1"/>
  <c r="AS599" i="1"/>
  <c r="P412" i="1"/>
  <c r="Q412" i="1"/>
  <c r="R412" i="1"/>
  <c r="S412" i="1"/>
  <c r="AK412" i="1" s="1"/>
  <c r="T412" i="1"/>
  <c r="U412" i="1"/>
  <c r="AL412" i="1" s="1"/>
  <c r="V412" i="1"/>
  <c r="AM412" i="1" s="1"/>
  <c r="W412" i="1"/>
  <c r="X412" i="1" s="1"/>
  <c r="Y412" i="1" s="1"/>
  <c r="AB412" i="1"/>
  <c r="AC412" i="1"/>
  <c r="AD412" i="1"/>
  <c r="AE412" i="1"/>
  <c r="AF412" i="1"/>
  <c r="AG412" i="1"/>
  <c r="AH412" i="1"/>
  <c r="AI412" i="1"/>
  <c r="AJ412" i="1"/>
  <c r="AS412" i="1"/>
  <c r="P232" i="1"/>
  <c r="Q232" i="1"/>
  <c r="R232" i="1"/>
  <c r="AJ232" i="1" s="1"/>
  <c r="S232" i="1"/>
  <c r="AK232" i="1" s="1"/>
  <c r="T232" i="1"/>
  <c r="U232" i="1"/>
  <c r="AL232" i="1" s="1"/>
  <c r="V232" i="1"/>
  <c r="AM232" i="1" s="1"/>
  <c r="W232" i="1"/>
  <c r="X232" i="1" s="1"/>
  <c r="AB232" i="1"/>
  <c r="AC232" i="1"/>
  <c r="AD232" i="1"/>
  <c r="AE232" i="1"/>
  <c r="AF232" i="1"/>
  <c r="AG232" i="1"/>
  <c r="AH232" i="1"/>
  <c r="AI232" i="1"/>
  <c r="AS232" i="1"/>
  <c r="P462" i="1"/>
  <c r="Q462" i="1"/>
  <c r="R462" i="1"/>
  <c r="AJ462" i="1" s="1"/>
  <c r="S462" i="1"/>
  <c r="AK462" i="1" s="1"/>
  <c r="T462" i="1"/>
  <c r="U462" i="1"/>
  <c r="AL462" i="1" s="1"/>
  <c r="V462" i="1"/>
  <c r="AM462" i="1" s="1"/>
  <c r="W462" i="1"/>
  <c r="X462" i="1" s="1"/>
  <c r="Y462" i="1" s="1"/>
  <c r="AB462" i="1"/>
  <c r="AC462" i="1"/>
  <c r="AD462" i="1"/>
  <c r="AE462" i="1"/>
  <c r="AF462" i="1"/>
  <c r="AG462" i="1"/>
  <c r="AH462" i="1"/>
  <c r="AI462" i="1"/>
  <c r="AS462" i="1"/>
  <c r="P463" i="1"/>
  <c r="Q463" i="1"/>
  <c r="R463" i="1"/>
  <c r="AJ463" i="1" s="1"/>
  <c r="S463" i="1"/>
  <c r="AK463" i="1" s="1"/>
  <c r="T463" i="1"/>
  <c r="U463" i="1"/>
  <c r="AL463" i="1" s="1"/>
  <c r="V463" i="1"/>
  <c r="AM463" i="1" s="1"/>
  <c r="W463" i="1"/>
  <c r="X463" i="1" s="1"/>
  <c r="AB463" i="1"/>
  <c r="AC463" i="1"/>
  <c r="AD463" i="1"/>
  <c r="AE463" i="1"/>
  <c r="AF463" i="1"/>
  <c r="AG463" i="1"/>
  <c r="AH463" i="1"/>
  <c r="AI463" i="1"/>
  <c r="AS463" i="1"/>
  <c r="P400" i="1"/>
  <c r="Q400" i="1"/>
  <c r="R400" i="1"/>
  <c r="AJ400" i="1" s="1"/>
  <c r="S400" i="1"/>
  <c r="AK400" i="1" s="1"/>
  <c r="T400" i="1"/>
  <c r="U400" i="1"/>
  <c r="AL400" i="1" s="1"/>
  <c r="V400" i="1"/>
  <c r="AM400" i="1" s="1"/>
  <c r="W400" i="1"/>
  <c r="X400" i="1" s="1"/>
  <c r="Y400" i="1" s="1"/>
  <c r="AB400" i="1"/>
  <c r="AC400" i="1"/>
  <c r="AD400" i="1"/>
  <c r="AE400" i="1"/>
  <c r="AF400" i="1"/>
  <c r="AG400" i="1"/>
  <c r="AH400" i="1"/>
  <c r="AI400" i="1"/>
  <c r="AS400" i="1"/>
  <c r="P180" i="1"/>
  <c r="Q180" i="1"/>
  <c r="R180" i="1"/>
  <c r="AJ180" i="1" s="1"/>
  <c r="S180" i="1"/>
  <c r="AK180" i="1" s="1"/>
  <c r="T180" i="1"/>
  <c r="U180" i="1"/>
  <c r="AL180" i="1" s="1"/>
  <c r="V180" i="1"/>
  <c r="AM180" i="1" s="1"/>
  <c r="W180" i="1"/>
  <c r="X180" i="1" s="1"/>
  <c r="AB180" i="1"/>
  <c r="AC180" i="1"/>
  <c r="AD180" i="1"/>
  <c r="AE180" i="1"/>
  <c r="AF180" i="1"/>
  <c r="AG180" i="1"/>
  <c r="AH180" i="1"/>
  <c r="AI180" i="1"/>
  <c r="AS180" i="1"/>
  <c r="P193" i="1"/>
  <c r="Q193" i="1"/>
  <c r="R193" i="1"/>
  <c r="AJ193" i="1" s="1"/>
  <c r="S193" i="1"/>
  <c r="AK193" i="1" s="1"/>
  <c r="T193" i="1"/>
  <c r="U193" i="1"/>
  <c r="AL193" i="1" s="1"/>
  <c r="V193" i="1"/>
  <c r="AM193" i="1" s="1"/>
  <c r="W193" i="1"/>
  <c r="X193" i="1" s="1"/>
  <c r="Y193" i="1" s="1"/>
  <c r="AB193" i="1"/>
  <c r="AC193" i="1"/>
  <c r="AD193" i="1"/>
  <c r="AE193" i="1"/>
  <c r="AF193" i="1"/>
  <c r="AG193" i="1"/>
  <c r="AH193" i="1"/>
  <c r="AI193" i="1"/>
  <c r="AS193" i="1"/>
  <c r="P496" i="1"/>
  <c r="Q496" i="1"/>
  <c r="R496" i="1"/>
  <c r="AJ496" i="1" s="1"/>
  <c r="S496" i="1"/>
  <c r="AK496" i="1" s="1"/>
  <c r="T496" i="1"/>
  <c r="U496" i="1"/>
  <c r="AL496" i="1" s="1"/>
  <c r="V496" i="1"/>
  <c r="AM496" i="1" s="1"/>
  <c r="W496" i="1"/>
  <c r="X496" i="1" s="1"/>
  <c r="AB496" i="1"/>
  <c r="AC496" i="1"/>
  <c r="AD496" i="1"/>
  <c r="AE496" i="1"/>
  <c r="AF496" i="1"/>
  <c r="AG496" i="1"/>
  <c r="AH496" i="1"/>
  <c r="AI496" i="1"/>
  <c r="AS496" i="1"/>
  <c r="P153" i="1"/>
  <c r="Q153" i="1"/>
  <c r="R153" i="1"/>
  <c r="AJ153" i="1" s="1"/>
  <c r="S153" i="1"/>
  <c r="AK153" i="1" s="1"/>
  <c r="T153" i="1"/>
  <c r="U153" i="1"/>
  <c r="AL153" i="1" s="1"/>
  <c r="V153" i="1"/>
  <c r="AM153" i="1" s="1"/>
  <c r="W153" i="1"/>
  <c r="X153" i="1" s="1"/>
  <c r="Y153" i="1" s="1"/>
  <c r="AB153" i="1"/>
  <c r="AC153" i="1"/>
  <c r="AD153" i="1"/>
  <c r="AE153" i="1"/>
  <c r="AF153" i="1"/>
  <c r="AG153" i="1"/>
  <c r="AH153" i="1"/>
  <c r="AI153" i="1"/>
  <c r="AS153" i="1"/>
  <c r="P118" i="1"/>
  <c r="Q118" i="1"/>
  <c r="R118" i="1"/>
  <c r="AJ118" i="1" s="1"/>
  <c r="S118" i="1"/>
  <c r="AK118" i="1" s="1"/>
  <c r="T118" i="1"/>
  <c r="U118" i="1"/>
  <c r="AL118" i="1" s="1"/>
  <c r="V118" i="1"/>
  <c r="AM118" i="1" s="1"/>
  <c r="W118" i="1"/>
  <c r="X118" i="1" s="1"/>
  <c r="AB118" i="1"/>
  <c r="AC118" i="1"/>
  <c r="AD118" i="1"/>
  <c r="AE118" i="1"/>
  <c r="AF118" i="1"/>
  <c r="AG118" i="1"/>
  <c r="AH118" i="1"/>
  <c r="AI118" i="1"/>
  <c r="AS118" i="1"/>
  <c r="P480" i="1"/>
  <c r="Q480" i="1"/>
  <c r="R480" i="1"/>
  <c r="AJ480" i="1" s="1"/>
  <c r="S480" i="1"/>
  <c r="AK480" i="1" s="1"/>
  <c r="T480" i="1"/>
  <c r="U480" i="1"/>
  <c r="AL480" i="1" s="1"/>
  <c r="V480" i="1"/>
  <c r="AM480" i="1" s="1"/>
  <c r="W480" i="1"/>
  <c r="X480" i="1" s="1"/>
  <c r="Y480" i="1" s="1"/>
  <c r="AB480" i="1"/>
  <c r="AC480" i="1"/>
  <c r="AD480" i="1"/>
  <c r="AE480" i="1"/>
  <c r="AF480" i="1"/>
  <c r="AG480" i="1"/>
  <c r="AH480" i="1"/>
  <c r="AI480" i="1"/>
  <c r="AS480" i="1"/>
  <c r="P136" i="1"/>
  <c r="Q136" i="1"/>
  <c r="R136" i="1"/>
  <c r="AJ136" i="1" s="1"/>
  <c r="S136" i="1"/>
  <c r="AK136" i="1" s="1"/>
  <c r="T136" i="1"/>
  <c r="U136" i="1"/>
  <c r="AL136" i="1" s="1"/>
  <c r="V136" i="1"/>
  <c r="AM136" i="1" s="1"/>
  <c r="W136" i="1"/>
  <c r="AB136" i="1"/>
  <c r="AC136" i="1"/>
  <c r="AD136" i="1"/>
  <c r="AE136" i="1"/>
  <c r="AF136" i="1"/>
  <c r="AG136" i="1"/>
  <c r="AH136" i="1"/>
  <c r="AI136" i="1"/>
  <c r="AS136" i="1"/>
  <c r="P522" i="1"/>
  <c r="Q522" i="1"/>
  <c r="R522" i="1"/>
  <c r="AJ522" i="1" s="1"/>
  <c r="S522" i="1"/>
  <c r="AK522" i="1" s="1"/>
  <c r="T522" i="1"/>
  <c r="U522" i="1"/>
  <c r="AL522" i="1" s="1"/>
  <c r="V522" i="1"/>
  <c r="AM522" i="1" s="1"/>
  <c r="W522" i="1"/>
  <c r="X522" i="1" s="1"/>
  <c r="Y522" i="1" s="1"/>
  <c r="AB522" i="1"/>
  <c r="AC522" i="1"/>
  <c r="AD522" i="1"/>
  <c r="AE522" i="1"/>
  <c r="AF522" i="1"/>
  <c r="AG522" i="1"/>
  <c r="AH522" i="1"/>
  <c r="AI522" i="1"/>
  <c r="AS522" i="1"/>
  <c r="P221" i="1"/>
  <c r="Q221" i="1"/>
  <c r="R221" i="1"/>
  <c r="AJ221" i="1" s="1"/>
  <c r="S221" i="1"/>
  <c r="AK221" i="1" s="1"/>
  <c r="T221" i="1"/>
  <c r="U221" i="1"/>
  <c r="AL221" i="1" s="1"/>
  <c r="V221" i="1"/>
  <c r="AM221" i="1" s="1"/>
  <c r="W221" i="1"/>
  <c r="X221" i="1" s="1"/>
  <c r="AB221" i="1"/>
  <c r="AC221" i="1"/>
  <c r="AD221" i="1"/>
  <c r="AE221" i="1"/>
  <c r="AF221" i="1"/>
  <c r="AG221" i="1"/>
  <c r="AH221" i="1"/>
  <c r="AI221" i="1"/>
  <c r="AS221" i="1"/>
  <c r="P655" i="1"/>
  <c r="Q655" i="1"/>
  <c r="R655" i="1"/>
  <c r="AJ655" i="1" s="1"/>
  <c r="S655" i="1"/>
  <c r="AK655" i="1" s="1"/>
  <c r="T655" i="1"/>
  <c r="U655" i="1"/>
  <c r="AL655" i="1" s="1"/>
  <c r="V655" i="1"/>
  <c r="AM655" i="1" s="1"/>
  <c r="W655" i="1"/>
  <c r="X655" i="1" s="1"/>
  <c r="Y655" i="1" s="1"/>
  <c r="AB655" i="1"/>
  <c r="AC655" i="1"/>
  <c r="AD655" i="1"/>
  <c r="AE655" i="1"/>
  <c r="AF655" i="1"/>
  <c r="AG655" i="1"/>
  <c r="AH655" i="1"/>
  <c r="AI655" i="1"/>
  <c r="AS655" i="1"/>
  <c r="P210" i="1"/>
  <c r="Q210" i="1"/>
  <c r="R210" i="1"/>
  <c r="AJ210" i="1" s="1"/>
  <c r="S210" i="1"/>
  <c r="AK210" i="1" s="1"/>
  <c r="T210" i="1"/>
  <c r="U210" i="1"/>
  <c r="AL210" i="1" s="1"/>
  <c r="V210" i="1"/>
  <c r="AM210" i="1" s="1"/>
  <c r="W210" i="1"/>
  <c r="AN210" i="1" s="1"/>
  <c r="AB210" i="1"/>
  <c r="AC210" i="1"/>
  <c r="AD210" i="1"/>
  <c r="AE210" i="1"/>
  <c r="AF210" i="1"/>
  <c r="AG210" i="1"/>
  <c r="AH210" i="1"/>
  <c r="AI210" i="1"/>
  <c r="AS210" i="1"/>
  <c r="P247" i="1"/>
  <c r="Q247" i="1"/>
  <c r="R247" i="1"/>
  <c r="AJ247" i="1" s="1"/>
  <c r="S247" i="1"/>
  <c r="AK247" i="1" s="1"/>
  <c r="T247" i="1"/>
  <c r="U247" i="1"/>
  <c r="AL247" i="1" s="1"/>
  <c r="V247" i="1"/>
  <c r="AM247" i="1" s="1"/>
  <c r="W247" i="1"/>
  <c r="AB247" i="1"/>
  <c r="AC247" i="1"/>
  <c r="AD247" i="1"/>
  <c r="AE247" i="1"/>
  <c r="AF247" i="1"/>
  <c r="AG247" i="1"/>
  <c r="AH247" i="1"/>
  <c r="AI247" i="1"/>
  <c r="AS247" i="1"/>
  <c r="P389" i="1"/>
  <c r="Q389" i="1"/>
  <c r="R389" i="1"/>
  <c r="AJ389" i="1" s="1"/>
  <c r="S389" i="1"/>
  <c r="AK389" i="1" s="1"/>
  <c r="T389" i="1"/>
  <c r="U389" i="1"/>
  <c r="AL389" i="1" s="1"/>
  <c r="V389" i="1"/>
  <c r="AM389" i="1" s="1"/>
  <c r="W389" i="1"/>
  <c r="AN389" i="1" s="1"/>
  <c r="AB389" i="1"/>
  <c r="AC389" i="1"/>
  <c r="AD389" i="1"/>
  <c r="AE389" i="1"/>
  <c r="AF389" i="1"/>
  <c r="AG389" i="1"/>
  <c r="AH389" i="1"/>
  <c r="AI389" i="1"/>
  <c r="AS389" i="1"/>
  <c r="P351" i="1"/>
  <c r="Q351" i="1"/>
  <c r="R351" i="1"/>
  <c r="AJ351" i="1" s="1"/>
  <c r="S351" i="1"/>
  <c r="AK351" i="1" s="1"/>
  <c r="T351" i="1"/>
  <c r="U351" i="1"/>
  <c r="AL351" i="1" s="1"/>
  <c r="V351" i="1"/>
  <c r="AM351" i="1" s="1"/>
  <c r="W351" i="1"/>
  <c r="X351" i="1" s="1"/>
  <c r="AB351" i="1"/>
  <c r="AC351" i="1"/>
  <c r="AD351" i="1"/>
  <c r="AE351" i="1"/>
  <c r="AF351" i="1"/>
  <c r="AG351" i="1"/>
  <c r="AH351" i="1"/>
  <c r="AI351" i="1"/>
  <c r="AS351" i="1"/>
  <c r="P166" i="1"/>
  <c r="Q166" i="1"/>
  <c r="R166" i="1"/>
  <c r="AJ166" i="1" s="1"/>
  <c r="S166" i="1"/>
  <c r="AK166" i="1" s="1"/>
  <c r="T166" i="1"/>
  <c r="U166" i="1"/>
  <c r="AL166" i="1" s="1"/>
  <c r="V166" i="1"/>
  <c r="AM166" i="1" s="1"/>
  <c r="W166" i="1"/>
  <c r="AN166" i="1" s="1"/>
  <c r="AB166" i="1"/>
  <c r="AC166" i="1"/>
  <c r="AD166" i="1"/>
  <c r="AE166" i="1"/>
  <c r="AF166" i="1"/>
  <c r="AG166" i="1"/>
  <c r="AH166" i="1"/>
  <c r="AI166" i="1"/>
  <c r="AS166" i="1"/>
  <c r="P379" i="1"/>
  <c r="Q379" i="1"/>
  <c r="R379" i="1"/>
  <c r="AJ379" i="1" s="1"/>
  <c r="S379" i="1"/>
  <c r="AK379" i="1" s="1"/>
  <c r="T379" i="1"/>
  <c r="U379" i="1"/>
  <c r="AL379" i="1" s="1"/>
  <c r="V379" i="1"/>
  <c r="AM379" i="1" s="1"/>
  <c r="W379" i="1"/>
  <c r="X379" i="1" s="1"/>
  <c r="AB379" i="1"/>
  <c r="AC379" i="1"/>
  <c r="AD379" i="1"/>
  <c r="AE379" i="1"/>
  <c r="AF379" i="1"/>
  <c r="AG379" i="1"/>
  <c r="AH379" i="1"/>
  <c r="AI379" i="1"/>
  <c r="AS379" i="1"/>
  <c r="P28" i="1"/>
  <c r="Q28" i="1"/>
  <c r="R28" i="1"/>
  <c r="AJ28" i="1" s="1"/>
  <c r="S28" i="1"/>
  <c r="AK28" i="1" s="1"/>
  <c r="T28" i="1"/>
  <c r="U28" i="1"/>
  <c r="AL28" i="1" s="1"/>
  <c r="V28" i="1"/>
  <c r="AM28" i="1" s="1"/>
  <c r="W28" i="1"/>
  <c r="X28" i="1" s="1"/>
  <c r="AB28" i="1"/>
  <c r="AC28" i="1"/>
  <c r="AD28" i="1"/>
  <c r="AE28" i="1"/>
  <c r="AF28" i="1"/>
  <c r="AG28" i="1"/>
  <c r="AH28" i="1"/>
  <c r="AI28" i="1"/>
  <c r="AS28" i="1"/>
  <c r="P99" i="1"/>
  <c r="Q99" i="1"/>
  <c r="R99" i="1"/>
  <c r="AJ99" i="1" s="1"/>
  <c r="S99" i="1"/>
  <c r="AK99" i="1" s="1"/>
  <c r="T99" i="1"/>
  <c r="U99" i="1"/>
  <c r="AL99" i="1" s="1"/>
  <c r="V99" i="1"/>
  <c r="AM99" i="1" s="1"/>
  <c r="W99" i="1"/>
  <c r="X99" i="1" s="1"/>
  <c r="Y99" i="1" s="1"/>
  <c r="AB99" i="1"/>
  <c r="AC99" i="1"/>
  <c r="AD99" i="1"/>
  <c r="AE99" i="1"/>
  <c r="AF99" i="1"/>
  <c r="AG99" i="1"/>
  <c r="AH99" i="1"/>
  <c r="AI99" i="1"/>
  <c r="AS99" i="1"/>
  <c r="P511" i="1"/>
  <c r="Q511" i="1"/>
  <c r="R511" i="1"/>
  <c r="AJ511" i="1" s="1"/>
  <c r="S511" i="1"/>
  <c r="AK511" i="1" s="1"/>
  <c r="T511" i="1"/>
  <c r="U511" i="1"/>
  <c r="AL511" i="1" s="1"/>
  <c r="V511" i="1"/>
  <c r="AM511" i="1" s="1"/>
  <c r="W511" i="1"/>
  <c r="X511" i="1" s="1"/>
  <c r="AB511" i="1"/>
  <c r="AC511" i="1"/>
  <c r="AD511" i="1"/>
  <c r="AE511" i="1"/>
  <c r="AF511" i="1"/>
  <c r="AG511" i="1"/>
  <c r="AH511" i="1"/>
  <c r="AI511" i="1"/>
  <c r="AS511" i="1"/>
  <c r="P365" i="1"/>
  <c r="Q365" i="1"/>
  <c r="R365" i="1"/>
  <c r="AJ365" i="1" s="1"/>
  <c r="S365" i="1"/>
  <c r="AK365" i="1" s="1"/>
  <c r="T365" i="1"/>
  <c r="U365" i="1"/>
  <c r="AL365" i="1" s="1"/>
  <c r="V365" i="1"/>
  <c r="AM365" i="1" s="1"/>
  <c r="W365" i="1"/>
  <c r="X365" i="1" s="1"/>
  <c r="Y365" i="1" s="1"/>
  <c r="AB365" i="1"/>
  <c r="AC365" i="1"/>
  <c r="AD365" i="1"/>
  <c r="AE365" i="1"/>
  <c r="AF365" i="1"/>
  <c r="AG365" i="1"/>
  <c r="AH365" i="1"/>
  <c r="AI365" i="1"/>
  <c r="AS365" i="1"/>
  <c r="P413" i="1"/>
  <c r="Q413" i="1"/>
  <c r="R413" i="1"/>
  <c r="AJ413" i="1" s="1"/>
  <c r="S413" i="1"/>
  <c r="AK413" i="1" s="1"/>
  <c r="T413" i="1"/>
  <c r="U413" i="1"/>
  <c r="AL413" i="1" s="1"/>
  <c r="V413" i="1"/>
  <c r="AM413" i="1" s="1"/>
  <c r="W413" i="1"/>
  <c r="X413" i="1" s="1"/>
  <c r="AB413" i="1"/>
  <c r="AC413" i="1"/>
  <c r="AD413" i="1"/>
  <c r="AE413" i="1"/>
  <c r="AF413" i="1"/>
  <c r="AG413" i="1"/>
  <c r="AH413" i="1"/>
  <c r="AI413" i="1"/>
  <c r="AS413" i="1"/>
  <c r="P635" i="1"/>
  <c r="Q635" i="1"/>
  <c r="R635" i="1"/>
  <c r="AJ635" i="1" s="1"/>
  <c r="S635" i="1"/>
  <c r="AK635" i="1" s="1"/>
  <c r="T635" i="1"/>
  <c r="U635" i="1"/>
  <c r="AL635" i="1" s="1"/>
  <c r="V635" i="1"/>
  <c r="AM635" i="1" s="1"/>
  <c r="W635" i="1"/>
  <c r="AB635" i="1"/>
  <c r="AC635" i="1"/>
  <c r="AD635" i="1"/>
  <c r="AE635" i="1"/>
  <c r="AF635" i="1"/>
  <c r="AG635" i="1"/>
  <c r="AH635" i="1"/>
  <c r="AI635" i="1"/>
  <c r="AS635" i="1"/>
  <c r="P288" i="1"/>
  <c r="Q288" i="1"/>
  <c r="R288" i="1"/>
  <c r="AJ288" i="1" s="1"/>
  <c r="S288" i="1"/>
  <c r="AK288" i="1" s="1"/>
  <c r="T288" i="1"/>
  <c r="U288" i="1"/>
  <c r="AL288" i="1" s="1"/>
  <c r="V288" i="1"/>
  <c r="AM288" i="1" s="1"/>
  <c r="W288" i="1"/>
  <c r="X288" i="1" s="1"/>
  <c r="AB288" i="1"/>
  <c r="AC288" i="1"/>
  <c r="AD288" i="1"/>
  <c r="AE288" i="1"/>
  <c r="AF288" i="1"/>
  <c r="AG288" i="1"/>
  <c r="AH288" i="1"/>
  <c r="AI288" i="1"/>
  <c r="AS288" i="1"/>
  <c r="P434" i="1"/>
  <c r="Q434" i="1"/>
  <c r="R434" i="1"/>
  <c r="AJ434" i="1" s="1"/>
  <c r="S434" i="1"/>
  <c r="AK434" i="1" s="1"/>
  <c r="T434" i="1"/>
  <c r="U434" i="1"/>
  <c r="AL434" i="1" s="1"/>
  <c r="V434" i="1"/>
  <c r="AM434" i="1" s="1"/>
  <c r="W434" i="1"/>
  <c r="X434" i="1" s="1"/>
  <c r="Y434" i="1" s="1"/>
  <c r="AB434" i="1"/>
  <c r="AC434" i="1"/>
  <c r="AD434" i="1"/>
  <c r="AE434" i="1"/>
  <c r="AF434" i="1"/>
  <c r="AG434" i="1"/>
  <c r="AH434" i="1"/>
  <c r="AI434" i="1"/>
  <c r="AS434" i="1"/>
  <c r="P260" i="1"/>
  <c r="Q260" i="1"/>
  <c r="R260" i="1"/>
  <c r="AJ260" i="1" s="1"/>
  <c r="S260" i="1"/>
  <c r="AK260" i="1" s="1"/>
  <c r="T260" i="1"/>
  <c r="U260" i="1"/>
  <c r="AL260" i="1" s="1"/>
  <c r="V260" i="1"/>
  <c r="AM260" i="1" s="1"/>
  <c r="W260" i="1"/>
  <c r="X260" i="1" s="1"/>
  <c r="AB260" i="1"/>
  <c r="AC260" i="1"/>
  <c r="AD260" i="1"/>
  <c r="AE260" i="1"/>
  <c r="AF260" i="1"/>
  <c r="AG260" i="1"/>
  <c r="AH260" i="1"/>
  <c r="AI260" i="1"/>
  <c r="AS260" i="1"/>
  <c r="P338" i="1"/>
  <c r="Q338" i="1"/>
  <c r="R338" i="1"/>
  <c r="AJ338" i="1" s="1"/>
  <c r="S338" i="1"/>
  <c r="AK338" i="1" s="1"/>
  <c r="T338" i="1"/>
  <c r="U338" i="1"/>
  <c r="AL338" i="1" s="1"/>
  <c r="V338" i="1"/>
  <c r="AM338" i="1" s="1"/>
  <c r="W338" i="1"/>
  <c r="X338" i="1" s="1"/>
  <c r="Y338" i="1" s="1"/>
  <c r="AB338" i="1"/>
  <c r="AC338" i="1"/>
  <c r="AD338" i="1"/>
  <c r="AE338" i="1"/>
  <c r="AF338" i="1"/>
  <c r="AG338" i="1"/>
  <c r="AH338" i="1"/>
  <c r="AI338" i="1"/>
  <c r="AS338" i="1"/>
  <c r="P299" i="1"/>
  <c r="Q299" i="1"/>
  <c r="R299" i="1"/>
  <c r="AJ299" i="1" s="1"/>
  <c r="S299" i="1"/>
  <c r="AK299" i="1" s="1"/>
  <c r="T299" i="1"/>
  <c r="U299" i="1"/>
  <c r="AL299" i="1" s="1"/>
  <c r="V299" i="1"/>
  <c r="AM299" i="1" s="1"/>
  <c r="W299" i="1"/>
  <c r="X299" i="1" s="1"/>
  <c r="AB299" i="1"/>
  <c r="AC299" i="1"/>
  <c r="AD299" i="1"/>
  <c r="AE299" i="1"/>
  <c r="AF299" i="1"/>
  <c r="AG299" i="1"/>
  <c r="AH299" i="1"/>
  <c r="AI299" i="1"/>
  <c r="AS299" i="1"/>
  <c r="P327" i="1"/>
  <c r="Q327" i="1"/>
  <c r="R327" i="1"/>
  <c r="AJ327" i="1" s="1"/>
  <c r="S327" i="1"/>
  <c r="AK327" i="1" s="1"/>
  <c r="T327" i="1"/>
  <c r="U327" i="1"/>
  <c r="AL327" i="1" s="1"/>
  <c r="V327" i="1"/>
  <c r="AM327" i="1" s="1"/>
  <c r="W327" i="1"/>
  <c r="X327" i="1" s="1"/>
  <c r="Y327" i="1" s="1"/>
  <c r="AB327" i="1"/>
  <c r="AC327" i="1"/>
  <c r="AD327" i="1"/>
  <c r="AE327" i="1"/>
  <c r="AF327" i="1"/>
  <c r="AG327" i="1"/>
  <c r="AH327" i="1"/>
  <c r="AI327" i="1"/>
  <c r="AS327" i="1"/>
  <c r="P270" i="1"/>
  <c r="Q270" i="1"/>
  <c r="R270" i="1"/>
  <c r="AJ270" i="1" s="1"/>
  <c r="S270" i="1"/>
  <c r="AK270" i="1" s="1"/>
  <c r="T270" i="1"/>
  <c r="U270" i="1"/>
  <c r="AL270" i="1" s="1"/>
  <c r="V270" i="1"/>
  <c r="AM270" i="1" s="1"/>
  <c r="W270" i="1"/>
  <c r="X270" i="1" s="1"/>
  <c r="AB270" i="1"/>
  <c r="AC270" i="1"/>
  <c r="AD270" i="1"/>
  <c r="AE270" i="1"/>
  <c r="AF270" i="1"/>
  <c r="AG270" i="1"/>
  <c r="AH270" i="1"/>
  <c r="AI270" i="1"/>
  <c r="AS270" i="1"/>
  <c r="P600" i="1"/>
  <c r="Q600" i="1"/>
  <c r="R600" i="1"/>
  <c r="AJ600" i="1" s="1"/>
  <c r="S600" i="1"/>
  <c r="AK600" i="1" s="1"/>
  <c r="T600" i="1"/>
  <c r="U600" i="1"/>
  <c r="AL600" i="1" s="1"/>
  <c r="V600" i="1"/>
  <c r="AM600" i="1" s="1"/>
  <c r="W600" i="1"/>
  <c r="X600" i="1" s="1"/>
  <c r="Y600" i="1" s="1"/>
  <c r="AB600" i="1"/>
  <c r="AC600" i="1"/>
  <c r="AD600" i="1"/>
  <c r="AE600" i="1"/>
  <c r="AF600" i="1"/>
  <c r="AG600" i="1"/>
  <c r="AH600" i="1"/>
  <c r="AI600" i="1"/>
  <c r="AS600" i="1"/>
  <c r="P233" i="1"/>
  <c r="Q233" i="1"/>
  <c r="R233" i="1"/>
  <c r="AJ233" i="1" s="1"/>
  <c r="S233" i="1"/>
  <c r="AK233" i="1" s="1"/>
  <c r="T233" i="1"/>
  <c r="U233" i="1"/>
  <c r="AL233" i="1" s="1"/>
  <c r="V233" i="1"/>
  <c r="AM233" i="1" s="1"/>
  <c r="W233" i="1"/>
  <c r="X233" i="1" s="1"/>
  <c r="AB233" i="1"/>
  <c r="AC233" i="1"/>
  <c r="AD233" i="1"/>
  <c r="AE233" i="1"/>
  <c r="AF233" i="1"/>
  <c r="AG233" i="1"/>
  <c r="AH233" i="1"/>
  <c r="AI233" i="1"/>
  <c r="AS233" i="1"/>
  <c r="P311" i="1"/>
  <c r="Q311" i="1"/>
  <c r="R311" i="1"/>
  <c r="AJ311" i="1" s="1"/>
  <c r="S311" i="1"/>
  <c r="AK311" i="1" s="1"/>
  <c r="T311" i="1"/>
  <c r="U311" i="1"/>
  <c r="AL311" i="1" s="1"/>
  <c r="V311" i="1"/>
  <c r="AM311" i="1" s="1"/>
  <c r="W311" i="1"/>
  <c r="X311" i="1" s="1"/>
  <c r="Y311" i="1" s="1"/>
  <c r="AB311" i="1"/>
  <c r="AC311" i="1"/>
  <c r="AD311" i="1"/>
  <c r="AE311" i="1"/>
  <c r="AF311" i="1"/>
  <c r="AG311" i="1"/>
  <c r="AH311" i="1"/>
  <c r="AI311" i="1"/>
  <c r="AS311" i="1"/>
  <c r="P312" i="1"/>
  <c r="Q312" i="1"/>
  <c r="R312" i="1"/>
  <c r="AJ312" i="1" s="1"/>
  <c r="S312" i="1"/>
  <c r="AK312" i="1" s="1"/>
  <c r="T312" i="1"/>
  <c r="U312" i="1"/>
  <c r="AL312" i="1" s="1"/>
  <c r="V312" i="1"/>
  <c r="AM312" i="1" s="1"/>
  <c r="W312" i="1"/>
  <c r="X312" i="1" s="1"/>
  <c r="AB312" i="1"/>
  <c r="AC312" i="1"/>
  <c r="AD312" i="1"/>
  <c r="AE312" i="1"/>
  <c r="AF312" i="1"/>
  <c r="AG312" i="1"/>
  <c r="AH312" i="1"/>
  <c r="AI312" i="1"/>
  <c r="AS312" i="1"/>
  <c r="P578" i="1"/>
  <c r="Q578" i="1"/>
  <c r="R578" i="1"/>
  <c r="AJ578" i="1" s="1"/>
  <c r="S578" i="1"/>
  <c r="AK578" i="1" s="1"/>
  <c r="T578" i="1"/>
  <c r="U578" i="1"/>
  <c r="AL578" i="1" s="1"/>
  <c r="V578" i="1"/>
  <c r="AM578" i="1" s="1"/>
  <c r="W578" i="1"/>
  <c r="X578" i="1" s="1"/>
  <c r="AB578" i="1"/>
  <c r="AC578" i="1"/>
  <c r="AD578" i="1"/>
  <c r="AE578" i="1"/>
  <c r="AF578" i="1"/>
  <c r="AG578" i="1"/>
  <c r="AH578" i="1"/>
  <c r="AI578" i="1"/>
  <c r="AS578" i="1"/>
  <c r="P636" i="1"/>
  <c r="Q636" i="1"/>
  <c r="R636" i="1"/>
  <c r="AJ636" i="1" s="1"/>
  <c r="S636" i="1"/>
  <c r="AK636" i="1" s="1"/>
  <c r="T636" i="1"/>
  <c r="U636" i="1"/>
  <c r="AL636" i="1" s="1"/>
  <c r="V636" i="1"/>
  <c r="AM636" i="1" s="1"/>
  <c r="W636" i="1"/>
  <c r="AB636" i="1"/>
  <c r="AC636" i="1"/>
  <c r="AD636" i="1"/>
  <c r="AE636" i="1"/>
  <c r="AF636" i="1"/>
  <c r="AG636" i="1"/>
  <c r="AH636" i="1"/>
  <c r="AI636" i="1"/>
  <c r="AS636" i="1"/>
  <c r="P181" i="1"/>
  <c r="Q181" i="1"/>
  <c r="R181" i="1"/>
  <c r="AJ181" i="1" s="1"/>
  <c r="S181" i="1"/>
  <c r="AK181" i="1" s="1"/>
  <c r="T181" i="1"/>
  <c r="U181" i="1"/>
  <c r="AL181" i="1" s="1"/>
  <c r="V181" i="1"/>
  <c r="AM181" i="1" s="1"/>
  <c r="W181" i="1"/>
  <c r="AB181" i="1"/>
  <c r="AC181" i="1"/>
  <c r="AD181" i="1"/>
  <c r="AE181" i="1"/>
  <c r="AF181" i="1"/>
  <c r="AG181" i="1"/>
  <c r="AH181" i="1"/>
  <c r="AI181" i="1"/>
  <c r="AS181" i="1"/>
  <c r="P81" i="1"/>
  <c r="Q81" i="1"/>
  <c r="R81" i="1"/>
  <c r="AJ81" i="1" s="1"/>
  <c r="S81" i="1"/>
  <c r="AK81" i="1" s="1"/>
  <c r="T81" i="1"/>
  <c r="U81" i="1"/>
  <c r="AL81" i="1" s="1"/>
  <c r="V81" i="1"/>
  <c r="AM81" i="1" s="1"/>
  <c r="W81" i="1"/>
  <c r="X81" i="1" s="1"/>
  <c r="AB81" i="1"/>
  <c r="AC81" i="1"/>
  <c r="AD81" i="1"/>
  <c r="AE81" i="1"/>
  <c r="AF81" i="1"/>
  <c r="AG81" i="1"/>
  <c r="AH81" i="1"/>
  <c r="AI81" i="1"/>
  <c r="AS81" i="1"/>
  <c r="P100" i="1"/>
  <c r="Q100" i="1"/>
  <c r="R100" i="1"/>
  <c r="AJ100" i="1" s="1"/>
  <c r="S100" i="1"/>
  <c r="AK100" i="1" s="1"/>
  <c r="T100" i="1"/>
  <c r="U100" i="1"/>
  <c r="AL100" i="1" s="1"/>
  <c r="V100" i="1"/>
  <c r="AM100" i="1" s="1"/>
  <c r="W100" i="1"/>
  <c r="AB100" i="1"/>
  <c r="AC100" i="1"/>
  <c r="AD100" i="1"/>
  <c r="AE100" i="1"/>
  <c r="AF100" i="1"/>
  <c r="AG100" i="1"/>
  <c r="AH100" i="1"/>
  <c r="AI100" i="1"/>
  <c r="AS100" i="1"/>
  <c r="P5" i="1"/>
  <c r="Q5" i="1"/>
  <c r="R5" i="1"/>
  <c r="AJ5" i="1" s="1"/>
  <c r="S5" i="1"/>
  <c r="AK5" i="1" s="1"/>
  <c r="T5" i="1"/>
  <c r="U5" i="1"/>
  <c r="AL5" i="1" s="1"/>
  <c r="V5" i="1"/>
  <c r="AM5" i="1" s="1"/>
  <c r="W5" i="1"/>
  <c r="AN5" i="1" s="1"/>
  <c r="AB5" i="1"/>
  <c r="AC5" i="1"/>
  <c r="AD5" i="1"/>
  <c r="AE5" i="1"/>
  <c r="AF5" i="1"/>
  <c r="AG5" i="1"/>
  <c r="AH5" i="1"/>
  <c r="AI5" i="1"/>
  <c r="AS5" i="1"/>
  <c r="P182" i="1"/>
  <c r="Q182" i="1"/>
  <c r="R182" i="1"/>
  <c r="AJ182" i="1" s="1"/>
  <c r="S182" i="1"/>
  <c r="AK182" i="1" s="1"/>
  <c r="T182" i="1"/>
  <c r="U182" i="1"/>
  <c r="AL182" i="1" s="1"/>
  <c r="V182" i="1"/>
  <c r="AM182" i="1" s="1"/>
  <c r="W182" i="1"/>
  <c r="X182" i="1" s="1"/>
  <c r="Y182" i="1" s="1"/>
  <c r="Z182" i="1" s="1"/>
  <c r="AQ182" i="1" s="1"/>
  <c r="AB182" i="1"/>
  <c r="AC182" i="1"/>
  <c r="AD182" i="1"/>
  <c r="AE182" i="1"/>
  <c r="AF182" i="1"/>
  <c r="AG182" i="1"/>
  <c r="AH182" i="1"/>
  <c r="AI182" i="1"/>
  <c r="AS182" i="1"/>
  <c r="P194" i="1"/>
  <c r="Q194" i="1"/>
  <c r="R194" i="1"/>
  <c r="AJ194" i="1" s="1"/>
  <c r="S194" i="1"/>
  <c r="AK194" i="1" s="1"/>
  <c r="T194" i="1"/>
  <c r="U194" i="1"/>
  <c r="AL194" i="1" s="1"/>
  <c r="V194" i="1"/>
  <c r="AM194" i="1" s="1"/>
  <c r="W194" i="1"/>
  <c r="X194" i="1" s="1"/>
  <c r="AB194" i="1"/>
  <c r="AC194" i="1"/>
  <c r="AD194" i="1"/>
  <c r="AE194" i="1"/>
  <c r="AF194" i="1"/>
  <c r="AG194" i="1"/>
  <c r="AH194" i="1"/>
  <c r="AI194" i="1"/>
  <c r="AS194" i="1"/>
  <c r="P497" i="1"/>
  <c r="Q497" i="1"/>
  <c r="R497" i="1"/>
  <c r="AJ497" i="1" s="1"/>
  <c r="S497" i="1"/>
  <c r="AK497" i="1" s="1"/>
  <c r="T497" i="1"/>
  <c r="U497" i="1"/>
  <c r="AL497" i="1" s="1"/>
  <c r="V497" i="1"/>
  <c r="AM497" i="1" s="1"/>
  <c r="W497" i="1"/>
  <c r="X497" i="1" s="1"/>
  <c r="Y497" i="1" s="1"/>
  <c r="AB497" i="1"/>
  <c r="AC497" i="1"/>
  <c r="AD497" i="1"/>
  <c r="AE497" i="1"/>
  <c r="AF497" i="1"/>
  <c r="AG497" i="1"/>
  <c r="AH497" i="1"/>
  <c r="AI497" i="1"/>
  <c r="AS497" i="1"/>
  <c r="P536" i="1"/>
  <c r="Q536" i="1"/>
  <c r="R536" i="1"/>
  <c r="AJ536" i="1" s="1"/>
  <c r="S536" i="1"/>
  <c r="AK536" i="1" s="1"/>
  <c r="T536" i="1"/>
  <c r="U536" i="1"/>
  <c r="AL536" i="1" s="1"/>
  <c r="V536" i="1"/>
  <c r="AM536" i="1" s="1"/>
  <c r="W536" i="1"/>
  <c r="AN536" i="1" s="1"/>
  <c r="AB536" i="1"/>
  <c r="AC536" i="1"/>
  <c r="AD536" i="1"/>
  <c r="AE536" i="1"/>
  <c r="AF536" i="1"/>
  <c r="AG536" i="1"/>
  <c r="AH536" i="1"/>
  <c r="AI536" i="1"/>
  <c r="AS536" i="1"/>
  <c r="P119" i="1"/>
  <c r="Q119" i="1"/>
  <c r="R119" i="1"/>
  <c r="AJ119" i="1" s="1"/>
  <c r="S119" i="1"/>
  <c r="AK119" i="1" s="1"/>
  <c r="T119" i="1"/>
  <c r="U119" i="1"/>
  <c r="AL119" i="1" s="1"/>
  <c r="V119" i="1"/>
  <c r="AM119" i="1" s="1"/>
  <c r="W119" i="1"/>
  <c r="X119" i="1" s="1"/>
  <c r="Y119" i="1" s="1"/>
  <c r="AB119" i="1"/>
  <c r="AC119" i="1"/>
  <c r="AD119" i="1"/>
  <c r="AE119" i="1"/>
  <c r="AF119" i="1"/>
  <c r="AG119" i="1"/>
  <c r="AH119" i="1"/>
  <c r="AI119" i="1"/>
  <c r="AS119" i="1"/>
  <c r="P481" i="1"/>
  <c r="Q481" i="1"/>
  <c r="R481" i="1"/>
  <c r="AJ481" i="1" s="1"/>
  <c r="S481" i="1"/>
  <c r="AK481" i="1" s="1"/>
  <c r="T481" i="1"/>
  <c r="U481" i="1"/>
  <c r="AL481" i="1" s="1"/>
  <c r="V481" i="1"/>
  <c r="AM481" i="1" s="1"/>
  <c r="W481" i="1"/>
  <c r="X481" i="1" s="1"/>
  <c r="AB481" i="1"/>
  <c r="AC481" i="1"/>
  <c r="AD481" i="1"/>
  <c r="AE481" i="1"/>
  <c r="AF481" i="1"/>
  <c r="AG481" i="1"/>
  <c r="AH481" i="1"/>
  <c r="AI481" i="1"/>
  <c r="AS481" i="1"/>
  <c r="P54" i="1"/>
  <c r="Q54" i="1"/>
  <c r="R54" i="1"/>
  <c r="AJ54" i="1" s="1"/>
  <c r="S54" i="1"/>
  <c r="AK54" i="1" s="1"/>
  <c r="T54" i="1"/>
  <c r="U54" i="1"/>
  <c r="AL54" i="1" s="1"/>
  <c r="V54" i="1"/>
  <c r="AM54" i="1" s="1"/>
  <c r="W54" i="1"/>
  <c r="AN54" i="1" s="1"/>
  <c r="AB54" i="1"/>
  <c r="AC54" i="1"/>
  <c r="AD54" i="1"/>
  <c r="AE54" i="1"/>
  <c r="AF54" i="1"/>
  <c r="AG54" i="1"/>
  <c r="AH54" i="1"/>
  <c r="AI54" i="1"/>
  <c r="AS54" i="1"/>
  <c r="P137" i="1"/>
  <c r="Q137" i="1"/>
  <c r="R137" i="1"/>
  <c r="AJ137" i="1" s="1"/>
  <c r="S137" i="1"/>
  <c r="AK137" i="1" s="1"/>
  <c r="T137" i="1"/>
  <c r="U137" i="1"/>
  <c r="AL137" i="1" s="1"/>
  <c r="V137" i="1"/>
  <c r="AM137" i="1" s="1"/>
  <c r="W137" i="1"/>
  <c r="X137" i="1" s="1"/>
  <c r="AB137" i="1"/>
  <c r="AC137" i="1"/>
  <c r="AD137" i="1"/>
  <c r="AE137" i="1"/>
  <c r="AF137" i="1"/>
  <c r="AG137" i="1"/>
  <c r="AH137" i="1"/>
  <c r="AI137" i="1"/>
  <c r="AS137" i="1"/>
  <c r="P565" i="1"/>
  <c r="Q565" i="1"/>
  <c r="R565" i="1"/>
  <c r="AJ565" i="1" s="1"/>
  <c r="S565" i="1"/>
  <c r="AK565" i="1" s="1"/>
  <c r="T565" i="1"/>
  <c r="U565" i="1"/>
  <c r="AL565" i="1" s="1"/>
  <c r="V565" i="1"/>
  <c r="AM565" i="1" s="1"/>
  <c r="W565" i="1"/>
  <c r="X565" i="1" s="1"/>
  <c r="AB565" i="1"/>
  <c r="AC565" i="1"/>
  <c r="AD565" i="1"/>
  <c r="AE565" i="1"/>
  <c r="AF565" i="1"/>
  <c r="AG565" i="1"/>
  <c r="AH565" i="1"/>
  <c r="AI565" i="1"/>
  <c r="AS565" i="1"/>
  <c r="P523" i="1"/>
  <c r="Q523" i="1"/>
  <c r="R523" i="1"/>
  <c r="AJ523" i="1" s="1"/>
  <c r="S523" i="1"/>
  <c r="AK523" i="1" s="1"/>
  <c r="T523" i="1"/>
  <c r="U523" i="1"/>
  <c r="AL523" i="1" s="1"/>
  <c r="V523" i="1"/>
  <c r="AM523" i="1" s="1"/>
  <c r="W523" i="1"/>
  <c r="X523" i="1" s="1"/>
  <c r="AB523" i="1"/>
  <c r="AC523" i="1"/>
  <c r="AD523" i="1"/>
  <c r="AE523" i="1"/>
  <c r="AF523" i="1"/>
  <c r="AG523" i="1"/>
  <c r="AH523" i="1"/>
  <c r="AI523" i="1"/>
  <c r="AS523" i="1"/>
  <c r="P656" i="1"/>
  <c r="Q656" i="1"/>
  <c r="R656" i="1"/>
  <c r="AJ656" i="1" s="1"/>
  <c r="S656" i="1"/>
  <c r="AK656" i="1" s="1"/>
  <c r="T656" i="1"/>
  <c r="U656" i="1"/>
  <c r="AL656" i="1" s="1"/>
  <c r="V656" i="1"/>
  <c r="AM656" i="1" s="1"/>
  <c r="W656" i="1"/>
  <c r="X656" i="1" s="1"/>
  <c r="AB656" i="1"/>
  <c r="AC656" i="1"/>
  <c r="AD656" i="1"/>
  <c r="AE656" i="1"/>
  <c r="AF656" i="1"/>
  <c r="AG656" i="1"/>
  <c r="AH656" i="1"/>
  <c r="AI656" i="1"/>
  <c r="AS656" i="1"/>
  <c r="P657" i="1"/>
  <c r="Q657" i="1"/>
  <c r="R657" i="1"/>
  <c r="AJ657" i="1" s="1"/>
  <c r="S657" i="1"/>
  <c r="AK657" i="1" s="1"/>
  <c r="T657" i="1"/>
  <c r="U657" i="1"/>
  <c r="AL657" i="1" s="1"/>
  <c r="V657" i="1"/>
  <c r="AM657" i="1" s="1"/>
  <c r="W657" i="1"/>
  <c r="AN657" i="1" s="1"/>
  <c r="AB657" i="1"/>
  <c r="AC657" i="1"/>
  <c r="AD657" i="1"/>
  <c r="AE657" i="1"/>
  <c r="AF657" i="1"/>
  <c r="AG657" i="1"/>
  <c r="AH657" i="1"/>
  <c r="AI657" i="1"/>
  <c r="AS657" i="1"/>
  <c r="P658" i="1"/>
  <c r="Q658" i="1"/>
  <c r="R658" i="1"/>
  <c r="AJ658" i="1" s="1"/>
  <c r="S658" i="1"/>
  <c r="AK658" i="1" s="1"/>
  <c r="T658" i="1"/>
  <c r="U658" i="1"/>
  <c r="AL658" i="1" s="1"/>
  <c r="V658" i="1"/>
  <c r="AM658" i="1" s="1"/>
  <c r="W658" i="1"/>
  <c r="AB658" i="1"/>
  <c r="AC658" i="1"/>
  <c r="AD658" i="1"/>
  <c r="AE658" i="1"/>
  <c r="AF658" i="1"/>
  <c r="AG658" i="1"/>
  <c r="AH658" i="1"/>
  <c r="AI658" i="1"/>
  <c r="AS658" i="1"/>
  <c r="P211" i="1"/>
  <c r="Q211" i="1"/>
  <c r="R211" i="1"/>
  <c r="AJ211" i="1" s="1"/>
  <c r="S211" i="1"/>
  <c r="AK211" i="1" s="1"/>
  <c r="T211" i="1"/>
  <c r="U211" i="1"/>
  <c r="AL211" i="1" s="1"/>
  <c r="V211" i="1"/>
  <c r="AM211" i="1" s="1"/>
  <c r="W211" i="1"/>
  <c r="X211" i="1" s="1"/>
  <c r="AB211" i="1"/>
  <c r="AC211" i="1"/>
  <c r="AD211" i="1"/>
  <c r="AE211" i="1"/>
  <c r="AF211" i="1"/>
  <c r="AG211" i="1"/>
  <c r="AH211" i="1"/>
  <c r="AI211" i="1"/>
  <c r="AS211" i="1"/>
  <c r="P352" i="1"/>
  <c r="Q352" i="1"/>
  <c r="R352" i="1"/>
  <c r="AJ352" i="1" s="1"/>
  <c r="S352" i="1"/>
  <c r="AK352" i="1" s="1"/>
  <c r="T352" i="1"/>
  <c r="U352" i="1"/>
  <c r="AL352" i="1" s="1"/>
  <c r="V352" i="1"/>
  <c r="AM352" i="1" s="1"/>
  <c r="W352" i="1"/>
  <c r="X352" i="1" s="1"/>
  <c r="Y352" i="1" s="1"/>
  <c r="AB352" i="1"/>
  <c r="AC352" i="1"/>
  <c r="AD352" i="1"/>
  <c r="AE352" i="1"/>
  <c r="AF352" i="1"/>
  <c r="AG352" i="1"/>
  <c r="AH352" i="1"/>
  <c r="AI352" i="1"/>
  <c r="AS352" i="1"/>
  <c r="P167" i="1"/>
  <c r="Q167" i="1"/>
  <c r="R167" i="1"/>
  <c r="AJ167" i="1" s="1"/>
  <c r="S167" i="1"/>
  <c r="AK167" i="1" s="1"/>
  <c r="T167" i="1"/>
  <c r="U167" i="1"/>
  <c r="AL167" i="1" s="1"/>
  <c r="V167" i="1"/>
  <c r="AM167" i="1" s="1"/>
  <c r="W167" i="1"/>
  <c r="AB167" i="1"/>
  <c r="AC167" i="1"/>
  <c r="AD167" i="1"/>
  <c r="AE167" i="1"/>
  <c r="AF167" i="1"/>
  <c r="AG167" i="1"/>
  <c r="AH167" i="1"/>
  <c r="AI167" i="1"/>
  <c r="AS167" i="1"/>
  <c r="P29" i="1"/>
  <c r="Q29" i="1"/>
  <c r="R29" i="1"/>
  <c r="AJ29" i="1" s="1"/>
  <c r="S29" i="1"/>
  <c r="AK29" i="1" s="1"/>
  <c r="T29" i="1"/>
  <c r="U29" i="1"/>
  <c r="AL29" i="1" s="1"/>
  <c r="V29" i="1"/>
  <c r="AM29" i="1" s="1"/>
  <c r="W29" i="1"/>
  <c r="X29" i="1" s="1"/>
  <c r="Y29" i="1" s="1"/>
  <c r="AB29" i="1"/>
  <c r="AC29" i="1"/>
  <c r="AD29" i="1"/>
  <c r="AE29" i="1"/>
  <c r="AF29" i="1"/>
  <c r="AG29" i="1"/>
  <c r="AH29" i="1"/>
  <c r="AI29" i="1"/>
  <c r="AS29" i="1"/>
  <c r="P6" i="1"/>
  <c r="Q6" i="1"/>
  <c r="R6" i="1"/>
  <c r="AJ6" i="1" s="1"/>
  <c r="S6" i="1"/>
  <c r="AK6" i="1" s="1"/>
  <c r="T6" i="1"/>
  <c r="U6" i="1"/>
  <c r="AL6" i="1" s="1"/>
  <c r="V6" i="1"/>
  <c r="AM6" i="1" s="1"/>
  <c r="W6" i="1"/>
  <c r="X6" i="1" s="1"/>
  <c r="AB6" i="1"/>
  <c r="AC6" i="1"/>
  <c r="AD6" i="1"/>
  <c r="AE6" i="1"/>
  <c r="AF6" i="1"/>
  <c r="AG6" i="1"/>
  <c r="AH6" i="1"/>
  <c r="AI6" i="1"/>
  <c r="AS6" i="1"/>
  <c r="P366" i="1"/>
  <c r="Q366" i="1"/>
  <c r="R366" i="1"/>
  <c r="AJ366" i="1" s="1"/>
  <c r="S366" i="1"/>
  <c r="AK366" i="1" s="1"/>
  <c r="T366" i="1"/>
  <c r="U366" i="1"/>
  <c r="AL366" i="1" s="1"/>
  <c r="V366" i="1"/>
  <c r="AM366" i="1" s="1"/>
  <c r="W366" i="1"/>
  <c r="X366" i="1" s="1"/>
  <c r="AB366" i="1"/>
  <c r="AC366" i="1"/>
  <c r="AD366" i="1"/>
  <c r="AE366" i="1"/>
  <c r="AF366" i="1"/>
  <c r="AG366" i="1"/>
  <c r="AH366" i="1"/>
  <c r="AI366" i="1"/>
  <c r="AS366" i="1"/>
  <c r="P414" i="1"/>
  <c r="Q414" i="1"/>
  <c r="R414" i="1"/>
  <c r="AJ414" i="1" s="1"/>
  <c r="S414" i="1"/>
  <c r="AK414" i="1" s="1"/>
  <c r="T414" i="1"/>
  <c r="U414" i="1"/>
  <c r="AL414" i="1" s="1"/>
  <c r="V414" i="1"/>
  <c r="AM414" i="1" s="1"/>
  <c r="W414" i="1"/>
  <c r="X414" i="1" s="1"/>
  <c r="AB414" i="1"/>
  <c r="AC414" i="1"/>
  <c r="AD414" i="1"/>
  <c r="AE414" i="1"/>
  <c r="AF414" i="1"/>
  <c r="AG414" i="1"/>
  <c r="AH414" i="1"/>
  <c r="AI414" i="1"/>
  <c r="AS414" i="1"/>
  <c r="P637" i="1"/>
  <c r="Q637" i="1"/>
  <c r="R637" i="1"/>
  <c r="AJ637" i="1" s="1"/>
  <c r="S637" i="1"/>
  <c r="AK637" i="1" s="1"/>
  <c r="T637" i="1"/>
  <c r="U637" i="1"/>
  <c r="AL637" i="1" s="1"/>
  <c r="V637" i="1"/>
  <c r="AM637" i="1" s="1"/>
  <c r="W637" i="1"/>
  <c r="AN637" i="1" s="1"/>
  <c r="AB637" i="1"/>
  <c r="AC637" i="1"/>
  <c r="AD637" i="1"/>
  <c r="AE637" i="1"/>
  <c r="AF637" i="1"/>
  <c r="AG637" i="1"/>
  <c r="AH637" i="1"/>
  <c r="AI637" i="1"/>
  <c r="AS637" i="1"/>
  <c r="P289" i="1"/>
  <c r="Q289" i="1"/>
  <c r="R289" i="1"/>
  <c r="AJ289" i="1" s="1"/>
  <c r="S289" i="1"/>
  <c r="AK289" i="1" s="1"/>
  <c r="T289" i="1"/>
  <c r="U289" i="1"/>
  <c r="AL289" i="1" s="1"/>
  <c r="V289" i="1"/>
  <c r="AM289" i="1" s="1"/>
  <c r="W289" i="1"/>
  <c r="X289" i="1" s="1"/>
  <c r="AB289" i="1"/>
  <c r="AC289" i="1"/>
  <c r="AD289" i="1"/>
  <c r="AE289" i="1"/>
  <c r="AF289" i="1"/>
  <c r="AG289" i="1"/>
  <c r="AH289" i="1"/>
  <c r="AI289" i="1"/>
  <c r="AS289" i="1"/>
  <c r="P550" i="1"/>
  <c r="Q550" i="1"/>
  <c r="R550" i="1"/>
  <c r="AJ550" i="1" s="1"/>
  <c r="S550" i="1"/>
  <c r="AK550" i="1" s="1"/>
  <c r="T550" i="1"/>
  <c r="U550" i="1"/>
  <c r="AL550" i="1" s="1"/>
  <c r="V550" i="1"/>
  <c r="AM550" i="1" s="1"/>
  <c r="W550" i="1"/>
  <c r="AN550" i="1" s="1"/>
  <c r="AB550" i="1"/>
  <c r="AC550" i="1"/>
  <c r="AD550" i="1"/>
  <c r="AE550" i="1"/>
  <c r="AF550" i="1"/>
  <c r="AG550" i="1"/>
  <c r="AH550" i="1"/>
  <c r="AI550" i="1"/>
  <c r="AS550" i="1"/>
  <c r="P261" i="1"/>
  <c r="Q261" i="1"/>
  <c r="R261" i="1"/>
  <c r="AJ261" i="1" s="1"/>
  <c r="S261" i="1"/>
  <c r="AK261" i="1" s="1"/>
  <c r="T261" i="1"/>
  <c r="U261" i="1"/>
  <c r="AL261" i="1" s="1"/>
  <c r="V261" i="1"/>
  <c r="AM261" i="1" s="1"/>
  <c r="W261" i="1"/>
  <c r="X261" i="1" s="1"/>
  <c r="Y261" i="1" s="1"/>
  <c r="Z261" i="1" s="1"/>
  <c r="AQ261" i="1" s="1"/>
  <c r="AB261" i="1"/>
  <c r="AC261" i="1"/>
  <c r="AD261" i="1"/>
  <c r="AE261" i="1"/>
  <c r="AF261" i="1"/>
  <c r="AG261" i="1"/>
  <c r="AH261" i="1"/>
  <c r="AI261" i="1"/>
  <c r="AS261" i="1"/>
  <c r="P339" i="1"/>
  <c r="Q339" i="1"/>
  <c r="R339" i="1"/>
  <c r="AJ339" i="1" s="1"/>
  <c r="S339" i="1"/>
  <c r="AK339" i="1" s="1"/>
  <c r="T339" i="1"/>
  <c r="U339" i="1"/>
  <c r="AL339" i="1" s="1"/>
  <c r="V339" i="1"/>
  <c r="AM339" i="1" s="1"/>
  <c r="W339" i="1"/>
  <c r="X339" i="1" s="1"/>
  <c r="AB339" i="1"/>
  <c r="AC339" i="1"/>
  <c r="AD339" i="1"/>
  <c r="AE339" i="1"/>
  <c r="AF339" i="1"/>
  <c r="AG339" i="1"/>
  <c r="AH339" i="1"/>
  <c r="AI339" i="1"/>
  <c r="AS339" i="1"/>
  <c r="P300" i="1"/>
  <c r="Q300" i="1"/>
  <c r="R300" i="1"/>
  <c r="AJ300" i="1" s="1"/>
  <c r="S300" i="1"/>
  <c r="AK300" i="1" s="1"/>
  <c r="T300" i="1"/>
  <c r="U300" i="1"/>
  <c r="AL300" i="1" s="1"/>
  <c r="V300" i="1"/>
  <c r="AM300" i="1" s="1"/>
  <c r="W300" i="1"/>
  <c r="AB300" i="1"/>
  <c r="AC300" i="1"/>
  <c r="AD300" i="1"/>
  <c r="AE300" i="1"/>
  <c r="AF300" i="1"/>
  <c r="AG300" i="1"/>
  <c r="AH300" i="1"/>
  <c r="AI300" i="1"/>
  <c r="AS300" i="1"/>
  <c r="P328" i="1"/>
  <c r="Q328" i="1"/>
  <c r="R328" i="1"/>
  <c r="AJ328" i="1" s="1"/>
  <c r="S328" i="1"/>
  <c r="AK328" i="1" s="1"/>
  <c r="T328" i="1"/>
  <c r="U328" i="1"/>
  <c r="AL328" i="1" s="1"/>
  <c r="V328" i="1"/>
  <c r="AM328" i="1" s="1"/>
  <c r="W328" i="1"/>
  <c r="X328" i="1" s="1"/>
  <c r="AB328" i="1"/>
  <c r="AC328" i="1"/>
  <c r="AD328" i="1"/>
  <c r="AE328" i="1"/>
  <c r="AF328" i="1"/>
  <c r="AG328" i="1"/>
  <c r="AH328" i="1"/>
  <c r="AI328" i="1"/>
  <c r="AS328" i="1"/>
  <c r="P271" i="1"/>
  <c r="Q271" i="1"/>
  <c r="R271" i="1"/>
  <c r="AJ271" i="1" s="1"/>
  <c r="S271" i="1"/>
  <c r="AK271" i="1" s="1"/>
  <c r="T271" i="1"/>
  <c r="U271" i="1"/>
  <c r="AL271" i="1" s="1"/>
  <c r="V271" i="1"/>
  <c r="AM271" i="1" s="1"/>
  <c r="W271" i="1"/>
  <c r="AB271" i="1"/>
  <c r="AC271" i="1"/>
  <c r="AD271" i="1"/>
  <c r="AE271" i="1"/>
  <c r="AF271" i="1"/>
  <c r="AG271" i="1"/>
  <c r="AH271" i="1"/>
  <c r="AI271" i="1"/>
  <c r="AS271" i="1"/>
  <c r="P447" i="1"/>
  <c r="Q447" i="1"/>
  <c r="R447" i="1"/>
  <c r="AJ447" i="1" s="1"/>
  <c r="S447" i="1"/>
  <c r="AK447" i="1" s="1"/>
  <c r="T447" i="1"/>
  <c r="U447" i="1"/>
  <c r="AL447" i="1" s="1"/>
  <c r="V447" i="1"/>
  <c r="AM447" i="1" s="1"/>
  <c r="W447" i="1"/>
  <c r="X447" i="1" s="1"/>
  <c r="AB447" i="1"/>
  <c r="AC447" i="1"/>
  <c r="AD447" i="1"/>
  <c r="AE447" i="1"/>
  <c r="AF447" i="1"/>
  <c r="AG447" i="1"/>
  <c r="AH447" i="1"/>
  <c r="AI447" i="1"/>
  <c r="AS447" i="1"/>
  <c r="P601" i="1"/>
  <c r="Q601" i="1"/>
  <c r="R601" i="1"/>
  <c r="AJ601" i="1" s="1"/>
  <c r="S601" i="1"/>
  <c r="AK601" i="1" s="1"/>
  <c r="T601" i="1"/>
  <c r="U601" i="1"/>
  <c r="AL601" i="1" s="1"/>
  <c r="V601" i="1"/>
  <c r="AM601" i="1" s="1"/>
  <c r="W601" i="1"/>
  <c r="X601" i="1" s="1"/>
  <c r="AB601" i="1"/>
  <c r="AC601" i="1"/>
  <c r="AD601" i="1"/>
  <c r="AE601" i="1"/>
  <c r="AF601" i="1"/>
  <c r="AG601" i="1"/>
  <c r="AH601" i="1"/>
  <c r="AI601" i="1"/>
  <c r="AS601" i="1"/>
  <c r="P234" i="1"/>
  <c r="Q234" i="1"/>
  <c r="R234" i="1"/>
  <c r="AJ234" i="1" s="1"/>
  <c r="S234" i="1"/>
  <c r="AK234" i="1" s="1"/>
  <c r="T234" i="1"/>
  <c r="U234" i="1"/>
  <c r="AL234" i="1" s="1"/>
  <c r="V234" i="1"/>
  <c r="AM234" i="1" s="1"/>
  <c r="W234" i="1"/>
  <c r="AB234" i="1"/>
  <c r="AC234" i="1"/>
  <c r="AD234" i="1"/>
  <c r="AE234" i="1"/>
  <c r="AF234" i="1"/>
  <c r="AG234" i="1"/>
  <c r="AH234" i="1"/>
  <c r="AI234" i="1"/>
  <c r="AS234" i="1"/>
  <c r="P464" i="1"/>
  <c r="Q464" i="1"/>
  <c r="R464" i="1"/>
  <c r="AJ464" i="1" s="1"/>
  <c r="S464" i="1"/>
  <c r="AK464" i="1" s="1"/>
  <c r="T464" i="1"/>
  <c r="U464" i="1"/>
  <c r="AL464" i="1" s="1"/>
  <c r="V464" i="1"/>
  <c r="AM464" i="1" s="1"/>
  <c r="W464" i="1"/>
  <c r="AN464" i="1" s="1"/>
  <c r="AB464" i="1"/>
  <c r="AC464" i="1"/>
  <c r="AD464" i="1"/>
  <c r="AE464" i="1"/>
  <c r="AF464" i="1"/>
  <c r="AG464" i="1"/>
  <c r="AH464" i="1"/>
  <c r="AI464" i="1"/>
  <c r="AS464" i="1"/>
  <c r="P313" i="1"/>
  <c r="Q313" i="1"/>
  <c r="R313" i="1"/>
  <c r="AJ313" i="1" s="1"/>
  <c r="S313" i="1"/>
  <c r="AK313" i="1" s="1"/>
  <c r="T313" i="1"/>
  <c r="U313" i="1"/>
  <c r="AL313" i="1" s="1"/>
  <c r="V313" i="1"/>
  <c r="AM313" i="1" s="1"/>
  <c r="W313" i="1"/>
  <c r="X313" i="1" s="1"/>
  <c r="AB313" i="1"/>
  <c r="AC313" i="1"/>
  <c r="AD313" i="1"/>
  <c r="AE313" i="1"/>
  <c r="AF313" i="1"/>
  <c r="AG313" i="1"/>
  <c r="AH313" i="1"/>
  <c r="AI313" i="1"/>
  <c r="AS313" i="1"/>
  <c r="P579" i="1"/>
  <c r="Q579" i="1"/>
  <c r="R579" i="1"/>
  <c r="AJ579" i="1" s="1"/>
  <c r="S579" i="1"/>
  <c r="AK579" i="1" s="1"/>
  <c r="T579" i="1"/>
  <c r="U579" i="1"/>
  <c r="AL579" i="1" s="1"/>
  <c r="V579" i="1"/>
  <c r="AM579" i="1" s="1"/>
  <c r="W579" i="1"/>
  <c r="X579" i="1" s="1"/>
  <c r="Y579" i="1" s="1"/>
  <c r="AB579" i="1"/>
  <c r="AC579" i="1"/>
  <c r="AD579" i="1"/>
  <c r="AE579" i="1"/>
  <c r="AF579" i="1"/>
  <c r="AG579" i="1"/>
  <c r="AH579" i="1"/>
  <c r="AI579" i="1"/>
  <c r="AS579" i="1"/>
  <c r="P138" i="1"/>
  <c r="Q138" i="1"/>
  <c r="R138" i="1"/>
  <c r="AJ138" i="1" s="1"/>
  <c r="S138" i="1"/>
  <c r="AK138" i="1" s="1"/>
  <c r="T138" i="1"/>
  <c r="U138" i="1"/>
  <c r="AL138" i="1" s="1"/>
  <c r="V138" i="1"/>
  <c r="AM138" i="1" s="1"/>
  <c r="W138" i="1"/>
  <c r="X138" i="1" s="1"/>
  <c r="AB138" i="1"/>
  <c r="AC138" i="1"/>
  <c r="AD138" i="1"/>
  <c r="AE138" i="1"/>
  <c r="AF138" i="1"/>
  <c r="AG138" i="1"/>
  <c r="AH138" i="1"/>
  <c r="AI138" i="1"/>
  <c r="AS138" i="1"/>
  <c r="P139" i="1"/>
  <c r="Q139" i="1"/>
  <c r="R139" i="1"/>
  <c r="AJ139" i="1" s="1"/>
  <c r="S139" i="1"/>
  <c r="AK139" i="1" s="1"/>
  <c r="T139" i="1"/>
  <c r="U139" i="1"/>
  <c r="AL139" i="1" s="1"/>
  <c r="V139" i="1"/>
  <c r="AM139" i="1" s="1"/>
  <c r="W139" i="1"/>
  <c r="AB139" i="1"/>
  <c r="AC139" i="1"/>
  <c r="AD139" i="1"/>
  <c r="AE139" i="1"/>
  <c r="AF139" i="1"/>
  <c r="AG139" i="1"/>
  <c r="AH139" i="1"/>
  <c r="AI139" i="1"/>
  <c r="AS139" i="1"/>
  <c r="P140" i="1"/>
  <c r="Q140" i="1"/>
  <c r="R140" i="1"/>
  <c r="AJ140" i="1" s="1"/>
  <c r="S140" i="1"/>
  <c r="AK140" i="1" s="1"/>
  <c r="T140" i="1"/>
  <c r="U140" i="1"/>
  <c r="AL140" i="1" s="1"/>
  <c r="V140" i="1"/>
  <c r="W140" i="1"/>
  <c r="X140" i="1" s="1"/>
  <c r="AB140" i="1"/>
  <c r="AC140" i="1"/>
  <c r="AD140" i="1"/>
  <c r="AE140" i="1"/>
  <c r="AF140" i="1"/>
  <c r="AG140" i="1"/>
  <c r="AH140" i="1"/>
  <c r="AI140" i="1"/>
  <c r="AM140" i="1"/>
  <c r="AS140" i="1"/>
  <c r="P141" i="1"/>
  <c r="Q141" i="1"/>
  <c r="R141" i="1"/>
  <c r="AJ141" i="1" s="1"/>
  <c r="S141" i="1"/>
  <c r="AK141" i="1" s="1"/>
  <c r="T141" i="1"/>
  <c r="U141" i="1"/>
  <c r="AL141" i="1" s="1"/>
  <c r="V141" i="1"/>
  <c r="AM141" i="1" s="1"/>
  <c r="W141" i="1"/>
  <c r="X141" i="1" s="1"/>
  <c r="AB141" i="1"/>
  <c r="AC141" i="1"/>
  <c r="AD141" i="1"/>
  <c r="AE141" i="1"/>
  <c r="AF141" i="1"/>
  <c r="AG141" i="1"/>
  <c r="AH141" i="1"/>
  <c r="AI141" i="1"/>
  <c r="AS141" i="1"/>
  <c r="P609" i="1"/>
  <c r="Q609" i="1"/>
  <c r="R609" i="1"/>
  <c r="AJ609" i="1" s="1"/>
  <c r="S609" i="1"/>
  <c r="AK609" i="1" s="1"/>
  <c r="T609" i="1"/>
  <c r="U609" i="1"/>
  <c r="AL609" i="1" s="1"/>
  <c r="V609" i="1"/>
  <c r="AM609" i="1" s="1"/>
  <c r="W609" i="1"/>
  <c r="AN609" i="1" s="1"/>
  <c r="AB609" i="1"/>
  <c r="AC609" i="1"/>
  <c r="AD609" i="1"/>
  <c r="AE609" i="1"/>
  <c r="AF609" i="1"/>
  <c r="AG609" i="1"/>
  <c r="AH609" i="1"/>
  <c r="AI609" i="1"/>
  <c r="AS609" i="1"/>
  <c r="P7" i="1"/>
  <c r="Q7" i="1"/>
  <c r="R7" i="1"/>
  <c r="AJ7" i="1" s="1"/>
  <c r="S7" i="1"/>
  <c r="AK7" i="1" s="1"/>
  <c r="T7" i="1"/>
  <c r="U7" i="1"/>
  <c r="AL7" i="1" s="1"/>
  <c r="V7" i="1"/>
  <c r="AM7" i="1" s="1"/>
  <c r="W7" i="1"/>
  <c r="X7" i="1" s="1"/>
  <c r="Y7" i="1" s="1"/>
  <c r="Z7" i="1" s="1"/>
  <c r="AQ7" i="1" s="1"/>
  <c r="AB7" i="1"/>
  <c r="AC7" i="1"/>
  <c r="AD7" i="1"/>
  <c r="AE7" i="1"/>
  <c r="AF7" i="1"/>
  <c r="AG7" i="1"/>
  <c r="AH7" i="1"/>
  <c r="AI7" i="1"/>
  <c r="AS7" i="1"/>
  <c r="P183" i="1"/>
  <c r="Q183" i="1"/>
  <c r="R183" i="1"/>
  <c r="AJ183" i="1" s="1"/>
  <c r="S183" i="1"/>
  <c r="AK183" i="1" s="1"/>
  <c r="T183" i="1"/>
  <c r="U183" i="1"/>
  <c r="AL183" i="1" s="1"/>
  <c r="V183" i="1"/>
  <c r="AM183" i="1" s="1"/>
  <c r="W183" i="1"/>
  <c r="X183" i="1" s="1"/>
  <c r="AB183" i="1"/>
  <c r="AC183" i="1"/>
  <c r="AD183" i="1"/>
  <c r="AE183" i="1"/>
  <c r="AF183" i="1"/>
  <c r="AG183" i="1"/>
  <c r="AH183" i="1"/>
  <c r="AI183" i="1"/>
  <c r="AS183" i="1"/>
  <c r="P195" i="1"/>
  <c r="Q195" i="1"/>
  <c r="R195" i="1"/>
  <c r="AJ195" i="1" s="1"/>
  <c r="S195" i="1"/>
  <c r="AK195" i="1" s="1"/>
  <c r="T195" i="1"/>
  <c r="U195" i="1"/>
  <c r="AL195" i="1" s="1"/>
  <c r="V195" i="1"/>
  <c r="AM195" i="1" s="1"/>
  <c r="W195" i="1"/>
  <c r="AN195" i="1" s="1"/>
  <c r="AB195" i="1"/>
  <c r="AC195" i="1"/>
  <c r="AD195" i="1"/>
  <c r="AE195" i="1"/>
  <c r="AF195" i="1"/>
  <c r="AG195" i="1"/>
  <c r="AH195" i="1"/>
  <c r="AI195" i="1"/>
  <c r="AS195" i="1"/>
  <c r="P498" i="1"/>
  <c r="Q498" i="1"/>
  <c r="R498" i="1"/>
  <c r="AJ498" i="1" s="1"/>
  <c r="S498" i="1"/>
  <c r="AK498" i="1" s="1"/>
  <c r="T498" i="1"/>
  <c r="U498" i="1"/>
  <c r="AL498" i="1" s="1"/>
  <c r="V498" i="1"/>
  <c r="AM498" i="1" s="1"/>
  <c r="W498" i="1"/>
  <c r="X498" i="1" s="1"/>
  <c r="AB498" i="1"/>
  <c r="AC498" i="1"/>
  <c r="AD498" i="1"/>
  <c r="AE498" i="1"/>
  <c r="AF498" i="1"/>
  <c r="AG498" i="1"/>
  <c r="AH498" i="1"/>
  <c r="AI498" i="1"/>
  <c r="AS498" i="1"/>
  <c r="P42" i="1"/>
  <c r="Q42" i="1"/>
  <c r="R42" i="1"/>
  <c r="AJ42" i="1" s="1"/>
  <c r="S42" i="1"/>
  <c r="AK42" i="1" s="1"/>
  <c r="T42" i="1"/>
  <c r="U42" i="1"/>
  <c r="AL42" i="1" s="1"/>
  <c r="V42" i="1"/>
  <c r="AM42" i="1" s="1"/>
  <c r="W42" i="1"/>
  <c r="AB42" i="1"/>
  <c r="AC42" i="1"/>
  <c r="AD42" i="1"/>
  <c r="AE42" i="1"/>
  <c r="AF42" i="1"/>
  <c r="AG42" i="1"/>
  <c r="AH42" i="1"/>
  <c r="AI42" i="1"/>
  <c r="AS42" i="1"/>
  <c r="P537" i="1"/>
  <c r="Q537" i="1"/>
  <c r="R537" i="1"/>
  <c r="AJ537" i="1" s="1"/>
  <c r="S537" i="1"/>
  <c r="AK537" i="1" s="1"/>
  <c r="T537" i="1"/>
  <c r="U537" i="1"/>
  <c r="AL537" i="1" s="1"/>
  <c r="V537" i="1"/>
  <c r="AM537" i="1" s="1"/>
  <c r="W537" i="1"/>
  <c r="X537" i="1" s="1"/>
  <c r="AB537" i="1"/>
  <c r="AC537" i="1"/>
  <c r="AD537" i="1"/>
  <c r="AE537" i="1"/>
  <c r="AF537" i="1"/>
  <c r="AG537" i="1"/>
  <c r="AH537" i="1"/>
  <c r="AI537" i="1"/>
  <c r="AS537" i="1"/>
  <c r="P154" i="1"/>
  <c r="Q154" i="1"/>
  <c r="R154" i="1"/>
  <c r="AJ154" i="1" s="1"/>
  <c r="S154" i="1"/>
  <c r="AK154" i="1" s="1"/>
  <c r="T154" i="1"/>
  <c r="U154" i="1"/>
  <c r="AL154" i="1" s="1"/>
  <c r="V154" i="1"/>
  <c r="AM154" i="1" s="1"/>
  <c r="W154" i="1"/>
  <c r="X154" i="1" s="1"/>
  <c r="AB154" i="1"/>
  <c r="AC154" i="1"/>
  <c r="AD154" i="1"/>
  <c r="AE154" i="1"/>
  <c r="AF154" i="1"/>
  <c r="AG154" i="1"/>
  <c r="AH154" i="1"/>
  <c r="AI154" i="1"/>
  <c r="AS154" i="1"/>
  <c r="P120" i="1"/>
  <c r="Q120" i="1"/>
  <c r="R120" i="1"/>
  <c r="AJ120" i="1" s="1"/>
  <c r="S120" i="1"/>
  <c r="AK120" i="1" s="1"/>
  <c r="T120" i="1"/>
  <c r="U120" i="1"/>
  <c r="AL120" i="1" s="1"/>
  <c r="V120" i="1"/>
  <c r="AM120" i="1" s="1"/>
  <c r="W120" i="1"/>
  <c r="AN120" i="1" s="1"/>
  <c r="AB120" i="1"/>
  <c r="AC120" i="1"/>
  <c r="AD120" i="1"/>
  <c r="AE120" i="1"/>
  <c r="AF120" i="1"/>
  <c r="AG120" i="1"/>
  <c r="AH120" i="1"/>
  <c r="AI120" i="1"/>
  <c r="AS120" i="1"/>
  <c r="P482" i="1"/>
  <c r="Q482" i="1"/>
  <c r="R482" i="1"/>
  <c r="AJ482" i="1" s="1"/>
  <c r="S482" i="1"/>
  <c r="AK482" i="1" s="1"/>
  <c r="T482" i="1"/>
  <c r="U482" i="1"/>
  <c r="AL482" i="1" s="1"/>
  <c r="V482" i="1"/>
  <c r="AM482" i="1" s="1"/>
  <c r="W482" i="1"/>
  <c r="AB482" i="1"/>
  <c r="AC482" i="1"/>
  <c r="AD482" i="1"/>
  <c r="AE482" i="1"/>
  <c r="AF482" i="1"/>
  <c r="AG482" i="1"/>
  <c r="AH482" i="1"/>
  <c r="AI482" i="1"/>
  <c r="AS482" i="1"/>
  <c r="P55" i="1"/>
  <c r="Q55" i="1"/>
  <c r="R55" i="1"/>
  <c r="AJ55" i="1" s="1"/>
  <c r="S55" i="1"/>
  <c r="AK55" i="1" s="1"/>
  <c r="T55" i="1"/>
  <c r="U55" i="1"/>
  <c r="AL55" i="1" s="1"/>
  <c r="V55" i="1"/>
  <c r="AM55" i="1" s="1"/>
  <c r="W55" i="1"/>
  <c r="X55" i="1" s="1"/>
  <c r="AB55" i="1"/>
  <c r="AC55" i="1"/>
  <c r="AD55" i="1"/>
  <c r="AE55" i="1"/>
  <c r="AF55" i="1"/>
  <c r="AG55" i="1"/>
  <c r="AH55" i="1"/>
  <c r="AI55" i="1"/>
  <c r="AS55" i="1"/>
  <c r="P142" i="1"/>
  <c r="Q142" i="1"/>
  <c r="R142" i="1"/>
  <c r="AJ142" i="1" s="1"/>
  <c r="S142" i="1"/>
  <c r="AK142" i="1" s="1"/>
  <c r="T142" i="1"/>
  <c r="U142" i="1"/>
  <c r="AL142" i="1" s="1"/>
  <c r="V142" i="1"/>
  <c r="AM142" i="1" s="1"/>
  <c r="W142" i="1"/>
  <c r="X142" i="1" s="1"/>
  <c r="AB142" i="1"/>
  <c r="AC142" i="1"/>
  <c r="AD142" i="1"/>
  <c r="AE142" i="1"/>
  <c r="AF142" i="1"/>
  <c r="AG142" i="1"/>
  <c r="AH142" i="1"/>
  <c r="AI142" i="1"/>
  <c r="AS142" i="1"/>
  <c r="P524" i="1"/>
  <c r="Q524" i="1"/>
  <c r="R524" i="1"/>
  <c r="AJ524" i="1" s="1"/>
  <c r="S524" i="1"/>
  <c r="AK524" i="1" s="1"/>
  <c r="T524" i="1"/>
  <c r="U524" i="1"/>
  <c r="AL524" i="1" s="1"/>
  <c r="V524" i="1"/>
  <c r="AM524" i="1" s="1"/>
  <c r="W524" i="1"/>
  <c r="X524" i="1" s="1"/>
  <c r="AB524" i="1"/>
  <c r="AC524" i="1"/>
  <c r="AD524" i="1"/>
  <c r="AE524" i="1"/>
  <c r="AF524" i="1"/>
  <c r="AG524" i="1"/>
  <c r="AH524" i="1"/>
  <c r="AI524" i="1"/>
  <c r="AS524" i="1"/>
  <c r="P248" i="1"/>
  <c r="Q248" i="1"/>
  <c r="R248" i="1"/>
  <c r="AJ248" i="1" s="1"/>
  <c r="S248" i="1"/>
  <c r="AK248" i="1" s="1"/>
  <c r="T248" i="1"/>
  <c r="U248" i="1"/>
  <c r="AL248" i="1" s="1"/>
  <c r="V248" i="1"/>
  <c r="AM248" i="1" s="1"/>
  <c r="W248" i="1"/>
  <c r="AB248" i="1"/>
  <c r="AC248" i="1"/>
  <c r="AD248" i="1"/>
  <c r="AE248" i="1"/>
  <c r="AF248" i="1"/>
  <c r="AG248" i="1"/>
  <c r="AH248" i="1"/>
  <c r="AI248" i="1"/>
  <c r="AS248" i="1"/>
  <c r="P30" i="1"/>
  <c r="Q30" i="1"/>
  <c r="R30" i="1"/>
  <c r="AJ30" i="1" s="1"/>
  <c r="S30" i="1"/>
  <c r="AK30" i="1" s="1"/>
  <c r="T30" i="1"/>
  <c r="U30" i="1"/>
  <c r="AL30" i="1" s="1"/>
  <c r="V30" i="1"/>
  <c r="AM30" i="1" s="1"/>
  <c r="W30" i="1"/>
  <c r="X30" i="1" s="1"/>
  <c r="AB30" i="1"/>
  <c r="AC30" i="1"/>
  <c r="AD30" i="1"/>
  <c r="AE30" i="1"/>
  <c r="AF30" i="1"/>
  <c r="AG30" i="1"/>
  <c r="AH30" i="1"/>
  <c r="AI30" i="1"/>
  <c r="AS30" i="1"/>
  <c r="P71" i="1"/>
  <c r="Q71" i="1"/>
  <c r="R71" i="1"/>
  <c r="AJ71" i="1" s="1"/>
  <c r="S71" i="1"/>
  <c r="AK71" i="1" s="1"/>
  <c r="T71" i="1"/>
  <c r="U71" i="1"/>
  <c r="AL71" i="1" s="1"/>
  <c r="V71" i="1"/>
  <c r="AM71" i="1" s="1"/>
  <c r="W71" i="1"/>
  <c r="X71" i="1" s="1"/>
  <c r="AB71" i="1"/>
  <c r="AC71" i="1"/>
  <c r="AD71" i="1"/>
  <c r="AE71" i="1"/>
  <c r="AF71" i="1"/>
  <c r="AG71" i="1"/>
  <c r="AH71" i="1"/>
  <c r="AI71" i="1"/>
  <c r="AS71" i="1"/>
  <c r="P82" i="1"/>
  <c r="Q82" i="1"/>
  <c r="R82" i="1"/>
  <c r="AJ82" i="1" s="1"/>
  <c r="S82" i="1"/>
  <c r="AK82" i="1" s="1"/>
  <c r="T82" i="1"/>
  <c r="U82" i="1"/>
  <c r="AL82" i="1" s="1"/>
  <c r="V82" i="1"/>
  <c r="AM82" i="1" s="1"/>
  <c r="W82" i="1"/>
  <c r="AN82" i="1" s="1"/>
  <c r="AB82" i="1"/>
  <c r="AC82" i="1"/>
  <c r="AD82" i="1"/>
  <c r="AE82" i="1"/>
  <c r="AF82" i="1"/>
  <c r="AG82" i="1"/>
  <c r="AH82" i="1"/>
  <c r="AI82" i="1"/>
  <c r="AS82" i="1"/>
  <c r="P101" i="1"/>
  <c r="Q101" i="1"/>
  <c r="R101" i="1"/>
  <c r="AJ101" i="1" s="1"/>
  <c r="S101" i="1"/>
  <c r="AK101" i="1" s="1"/>
  <c r="T101" i="1"/>
  <c r="U101" i="1"/>
  <c r="AL101" i="1" s="1"/>
  <c r="V101" i="1"/>
  <c r="AM101" i="1" s="1"/>
  <c r="W101" i="1"/>
  <c r="X101" i="1" s="1"/>
  <c r="Y101" i="1" s="1"/>
  <c r="Z101" i="1" s="1"/>
  <c r="AQ101" i="1" s="1"/>
  <c r="AB101" i="1"/>
  <c r="AC101" i="1"/>
  <c r="AD101" i="1"/>
  <c r="AE101" i="1"/>
  <c r="AF101" i="1"/>
  <c r="AG101" i="1"/>
  <c r="AH101" i="1"/>
  <c r="AI101" i="1"/>
  <c r="AS101" i="1"/>
  <c r="P8" i="1"/>
  <c r="Q8" i="1"/>
  <c r="R8" i="1"/>
  <c r="AJ8" i="1" s="1"/>
  <c r="S8" i="1"/>
  <c r="AK8" i="1" s="1"/>
  <c r="T8" i="1"/>
  <c r="U8" i="1"/>
  <c r="AL8" i="1" s="1"/>
  <c r="V8" i="1"/>
  <c r="AM8" i="1" s="1"/>
  <c r="W8" i="1"/>
  <c r="X8" i="1" s="1"/>
  <c r="AB8" i="1"/>
  <c r="AC8" i="1"/>
  <c r="AD8" i="1"/>
  <c r="AE8" i="1"/>
  <c r="AF8" i="1"/>
  <c r="AG8" i="1"/>
  <c r="AH8" i="1"/>
  <c r="AI8" i="1"/>
  <c r="AS8" i="1"/>
  <c r="P415" i="1"/>
  <c r="Q415" i="1"/>
  <c r="R415" i="1"/>
  <c r="AJ415" i="1" s="1"/>
  <c r="S415" i="1"/>
  <c r="AK415" i="1" s="1"/>
  <c r="T415" i="1"/>
  <c r="U415" i="1"/>
  <c r="AL415" i="1" s="1"/>
  <c r="V415" i="1"/>
  <c r="AM415" i="1" s="1"/>
  <c r="W415" i="1"/>
  <c r="X415" i="1" s="1"/>
  <c r="AB415" i="1"/>
  <c r="AC415" i="1"/>
  <c r="AD415" i="1"/>
  <c r="AE415" i="1"/>
  <c r="AF415" i="1"/>
  <c r="AG415" i="1"/>
  <c r="AH415" i="1"/>
  <c r="AI415" i="1"/>
  <c r="AS415" i="1"/>
  <c r="P610" i="1"/>
  <c r="Q610" i="1"/>
  <c r="R610" i="1"/>
  <c r="AJ610" i="1" s="1"/>
  <c r="S610" i="1"/>
  <c r="AK610" i="1" s="1"/>
  <c r="T610" i="1"/>
  <c r="U610" i="1"/>
  <c r="AL610" i="1" s="1"/>
  <c r="V610" i="1"/>
  <c r="AM610" i="1" s="1"/>
  <c r="W610" i="1"/>
  <c r="AN610" i="1" s="1"/>
  <c r="AB610" i="1"/>
  <c r="AC610" i="1"/>
  <c r="AD610" i="1"/>
  <c r="AE610" i="1"/>
  <c r="AF610" i="1"/>
  <c r="AG610" i="1"/>
  <c r="AH610" i="1"/>
  <c r="AI610" i="1"/>
  <c r="AS610" i="1"/>
  <c r="P638" i="1"/>
  <c r="Q638" i="1"/>
  <c r="R638" i="1"/>
  <c r="AJ638" i="1" s="1"/>
  <c r="S638" i="1"/>
  <c r="AK638" i="1" s="1"/>
  <c r="T638" i="1"/>
  <c r="U638" i="1"/>
  <c r="AL638" i="1" s="1"/>
  <c r="V638" i="1"/>
  <c r="AM638" i="1" s="1"/>
  <c r="W638" i="1"/>
  <c r="AB638" i="1"/>
  <c r="AC638" i="1"/>
  <c r="AD638" i="1"/>
  <c r="AE638" i="1"/>
  <c r="AF638" i="1"/>
  <c r="AG638" i="1"/>
  <c r="AH638" i="1"/>
  <c r="AI638" i="1"/>
  <c r="AS638" i="1"/>
  <c r="P551" i="1"/>
  <c r="Q551" i="1"/>
  <c r="R551" i="1"/>
  <c r="AJ551" i="1" s="1"/>
  <c r="S551" i="1"/>
  <c r="AK551" i="1" s="1"/>
  <c r="T551" i="1"/>
  <c r="U551" i="1"/>
  <c r="AL551" i="1" s="1"/>
  <c r="V551" i="1"/>
  <c r="AM551" i="1" s="1"/>
  <c r="W551" i="1"/>
  <c r="X551" i="1" s="1"/>
  <c r="AB551" i="1"/>
  <c r="AC551" i="1"/>
  <c r="AD551" i="1"/>
  <c r="AE551" i="1"/>
  <c r="AF551" i="1"/>
  <c r="AG551" i="1"/>
  <c r="AH551" i="1"/>
  <c r="AI551" i="1"/>
  <c r="AS551" i="1"/>
  <c r="P340" i="1"/>
  <c r="Q340" i="1"/>
  <c r="R340" i="1"/>
  <c r="AJ340" i="1" s="1"/>
  <c r="S340" i="1"/>
  <c r="AK340" i="1" s="1"/>
  <c r="T340" i="1"/>
  <c r="U340" i="1"/>
  <c r="AL340" i="1" s="1"/>
  <c r="V340" i="1"/>
  <c r="AM340" i="1" s="1"/>
  <c r="W340" i="1"/>
  <c r="X340" i="1" s="1"/>
  <c r="Y340" i="1" s="1"/>
  <c r="AB340" i="1"/>
  <c r="AC340" i="1"/>
  <c r="AD340" i="1"/>
  <c r="AE340" i="1"/>
  <c r="AF340" i="1"/>
  <c r="AG340" i="1"/>
  <c r="AH340" i="1"/>
  <c r="AI340" i="1"/>
  <c r="AS340" i="1"/>
  <c r="P301" i="1"/>
  <c r="Q301" i="1"/>
  <c r="R301" i="1"/>
  <c r="AJ301" i="1" s="1"/>
  <c r="S301" i="1"/>
  <c r="AK301" i="1" s="1"/>
  <c r="T301" i="1"/>
  <c r="U301" i="1"/>
  <c r="AL301" i="1" s="1"/>
  <c r="V301" i="1"/>
  <c r="AM301" i="1" s="1"/>
  <c r="W301" i="1"/>
  <c r="AB301" i="1"/>
  <c r="AC301" i="1"/>
  <c r="AD301" i="1"/>
  <c r="AE301" i="1"/>
  <c r="AF301" i="1"/>
  <c r="AG301" i="1"/>
  <c r="AH301" i="1"/>
  <c r="AI301" i="1"/>
  <c r="AS301" i="1"/>
  <c r="P272" i="1"/>
  <c r="Q272" i="1"/>
  <c r="R272" i="1"/>
  <c r="AJ272" i="1" s="1"/>
  <c r="S272" i="1"/>
  <c r="AK272" i="1" s="1"/>
  <c r="T272" i="1"/>
  <c r="U272" i="1"/>
  <c r="AL272" i="1" s="1"/>
  <c r="V272" i="1"/>
  <c r="AM272" i="1" s="1"/>
  <c r="W272" i="1"/>
  <c r="X272" i="1" s="1"/>
  <c r="Y272" i="1" s="1"/>
  <c r="Z272" i="1" s="1"/>
  <c r="AQ272" i="1" s="1"/>
  <c r="AB272" i="1"/>
  <c r="AC272" i="1"/>
  <c r="AD272" i="1"/>
  <c r="AE272" i="1"/>
  <c r="AF272" i="1"/>
  <c r="AG272" i="1"/>
  <c r="AH272" i="1"/>
  <c r="AI272" i="1"/>
  <c r="AS272" i="1"/>
  <c r="P448" i="1"/>
  <c r="Q448" i="1"/>
  <c r="R448" i="1"/>
  <c r="AJ448" i="1" s="1"/>
  <c r="S448" i="1"/>
  <c r="AK448" i="1" s="1"/>
  <c r="T448" i="1"/>
  <c r="U448" i="1"/>
  <c r="AL448" i="1" s="1"/>
  <c r="V448" i="1"/>
  <c r="AM448" i="1" s="1"/>
  <c r="W448" i="1"/>
  <c r="X448" i="1" s="1"/>
  <c r="AB448" i="1"/>
  <c r="AC448" i="1"/>
  <c r="AD448" i="1"/>
  <c r="AE448" i="1"/>
  <c r="AF448" i="1"/>
  <c r="AG448" i="1"/>
  <c r="AH448" i="1"/>
  <c r="AI448" i="1"/>
  <c r="AS448" i="1"/>
  <c r="P235" i="1"/>
  <c r="Q235" i="1"/>
  <c r="R235" i="1"/>
  <c r="AJ235" i="1" s="1"/>
  <c r="S235" i="1"/>
  <c r="AK235" i="1" s="1"/>
  <c r="T235" i="1"/>
  <c r="U235" i="1"/>
  <c r="AL235" i="1" s="1"/>
  <c r="V235" i="1"/>
  <c r="AM235" i="1" s="1"/>
  <c r="W235" i="1"/>
  <c r="AB235" i="1"/>
  <c r="AC235" i="1"/>
  <c r="AD235" i="1"/>
  <c r="AE235" i="1"/>
  <c r="AF235" i="1"/>
  <c r="AG235" i="1"/>
  <c r="AH235" i="1"/>
  <c r="AI235" i="1"/>
  <c r="AS235" i="1"/>
  <c r="P465" i="1"/>
  <c r="Q465" i="1"/>
  <c r="R465" i="1"/>
  <c r="AJ465" i="1" s="1"/>
  <c r="S465" i="1"/>
  <c r="AK465" i="1" s="1"/>
  <c r="T465" i="1"/>
  <c r="U465" i="1"/>
  <c r="AL465" i="1" s="1"/>
  <c r="V465" i="1"/>
  <c r="AM465" i="1" s="1"/>
  <c r="W465" i="1"/>
  <c r="X465" i="1" s="1"/>
  <c r="AB465" i="1"/>
  <c r="AC465" i="1"/>
  <c r="AD465" i="1"/>
  <c r="AE465" i="1"/>
  <c r="AF465" i="1"/>
  <c r="AG465" i="1"/>
  <c r="AH465" i="1"/>
  <c r="AI465" i="1"/>
  <c r="AS465" i="1"/>
  <c r="P314" i="1"/>
  <c r="Q314" i="1"/>
  <c r="R314" i="1"/>
  <c r="AJ314" i="1" s="1"/>
  <c r="S314" i="1"/>
  <c r="AK314" i="1" s="1"/>
  <c r="T314" i="1"/>
  <c r="U314" i="1"/>
  <c r="AL314" i="1" s="1"/>
  <c r="V314" i="1"/>
  <c r="AM314" i="1" s="1"/>
  <c r="W314" i="1"/>
  <c r="X314" i="1" s="1"/>
  <c r="Y314" i="1" s="1"/>
  <c r="Z314" i="1" s="1"/>
  <c r="AQ314" i="1" s="1"/>
  <c r="AB314" i="1"/>
  <c r="AC314" i="1"/>
  <c r="AD314" i="1"/>
  <c r="AE314" i="1"/>
  <c r="AF314" i="1"/>
  <c r="AG314" i="1"/>
  <c r="AH314" i="1"/>
  <c r="AI314" i="1"/>
  <c r="AS314" i="1"/>
  <c r="P611" i="1"/>
  <c r="Q611" i="1"/>
  <c r="R611" i="1"/>
  <c r="AJ611" i="1" s="1"/>
  <c r="S611" i="1"/>
  <c r="AK611" i="1" s="1"/>
  <c r="T611" i="1"/>
  <c r="U611" i="1"/>
  <c r="AL611" i="1" s="1"/>
  <c r="V611" i="1"/>
  <c r="AM611" i="1" s="1"/>
  <c r="W611" i="1"/>
  <c r="X611" i="1" s="1"/>
  <c r="AB611" i="1"/>
  <c r="AC611" i="1"/>
  <c r="AD611" i="1"/>
  <c r="AE611" i="1"/>
  <c r="AF611" i="1"/>
  <c r="AG611" i="1"/>
  <c r="AH611" i="1"/>
  <c r="AI611" i="1"/>
  <c r="AS611" i="1"/>
  <c r="P83" i="1"/>
  <c r="Q83" i="1"/>
  <c r="R83" i="1"/>
  <c r="AJ83" i="1" s="1"/>
  <c r="S83" i="1"/>
  <c r="AK83" i="1" s="1"/>
  <c r="T83" i="1"/>
  <c r="U83" i="1"/>
  <c r="AL83" i="1" s="1"/>
  <c r="V83" i="1"/>
  <c r="AM83" i="1" s="1"/>
  <c r="W83" i="1"/>
  <c r="AB83" i="1"/>
  <c r="AC83" i="1"/>
  <c r="AD83" i="1"/>
  <c r="AE83" i="1"/>
  <c r="AF83" i="1"/>
  <c r="AG83" i="1"/>
  <c r="AH83" i="1"/>
  <c r="AI83" i="1"/>
  <c r="AS83" i="1"/>
  <c r="P102" i="1"/>
  <c r="Q102" i="1"/>
  <c r="R102" i="1"/>
  <c r="AJ102" i="1" s="1"/>
  <c r="S102" i="1"/>
  <c r="AK102" i="1" s="1"/>
  <c r="T102" i="1"/>
  <c r="U102" i="1"/>
  <c r="AL102" i="1" s="1"/>
  <c r="V102" i="1"/>
  <c r="AM102" i="1" s="1"/>
  <c r="W102" i="1"/>
  <c r="AN102" i="1" s="1"/>
  <c r="AB102" i="1"/>
  <c r="AC102" i="1"/>
  <c r="AD102" i="1"/>
  <c r="AE102" i="1"/>
  <c r="AF102" i="1"/>
  <c r="AG102" i="1"/>
  <c r="AH102" i="1"/>
  <c r="AI102" i="1"/>
  <c r="AS102" i="1"/>
  <c r="P9" i="1"/>
  <c r="Q9" i="1"/>
  <c r="R9" i="1"/>
  <c r="AJ9" i="1" s="1"/>
  <c r="S9" i="1"/>
  <c r="AK9" i="1" s="1"/>
  <c r="T9" i="1"/>
  <c r="U9" i="1"/>
  <c r="AL9" i="1" s="1"/>
  <c r="V9" i="1"/>
  <c r="AM9" i="1" s="1"/>
  <c r="W9" i="1"/>
  <c r="X9" i="1" s="1"/>
  <c r="Y9" i="1" s="1"/>
  <c r="Z9" i="1" s="1"/>
  <c r="AQ9" i="1" s="1"/>
  <c r="AB9" i="1"/>
  <c r="AC9" i="1"/>
  <c r="AD9" i="1"/>
  <c r="AE9" i="1"/>
  <c r="AF9" i="1"/>
  <c r="AG9" i="1"/>
  <c r="AH9" i="1"/>
  <c r="AI9" i="1"/>
  <c r="AS9" i="1"/>
  <c r="P566" i="1"/>
  <c r="Q566" i="1"/>
  <c r="R566" i="1"/>
  <c r="AJ566" i="1" s="1"/>
  <c r="S566" i="1"/>
  <c r="AK566" i="1" s="1"/>
  <c r="T566" i="1"/>
  <c r="U566" i="1"/>
  <c r="AL566" i="1" s="1"/>
  <c r="V566" i="1"/>
  <c r="AM566" i="1" s="1"/>
  <c r="W566" i="1"/>
  <c r="AK713" i="5" s="1"/>
  <c r="AB566" i="1"/>
  <c r="AC566" i="1"/>
  <c r="AD566" i="1"/>
  <c r="AE566" i="1"/>
  <c r="AF566" i="1"/>
  <c r="AG566" i="1"/>
  <c r="AH566" i="1"/>
  <c r="AI566" i="1"/>
  <c r="AS566" i="1"/>
  <c r="P499" i="1"/>
  <c r="Q499" i="1"/>
  <c r="R499" i="1"/>
  <c r="AJ499" i="1" s="1"/>
  <c r="S499" i="1"/>
  <c r="AK499" i="1" s="1"/>
  <c r="T499" i="1"/>
  <c r="U499" i="1"/>
  <c r="AL499" i="1" s="1"/>
  <c r="V499" i="1"/>
  <c r="AM499" i="1" s="1"/>
  <c r="W499" i="1"/>
  <c r="X499" i="1" s="1"/>
  <c r="AB499" i="1"/>
  <c r="AC499" i="1"/>
  <c r="AD499" i="1"/>
  <c r="AE499" i="1"/>
  <c r="AF499" i="1"/>
  <c r="AG499" i="1"/>
  <c r="AH499" i="1"/>
  <c r="AI499" i="1"/>
  <c r="AS499" i="1"/>
  <c r="P43" i="1"/>
  <c r="Q43" i="1"/>
  <c r="R43" i="1"/>
  <c r="AJ43" i="1" s="1"/>
  <c r="S43" i="1"/>
  <c r="AK43" i="1" s="1"/>
  <c r="T43" i="1"/>
  <c r="U43" i="1"/>
  <c r="AL43" i="1" s="1"/>
  <c r="V43" i="1"/>
  <c r="AM43" i="1" s="1"/>
  <c r="W43" i="1"/>
  <c r="X43" i="1" s="1"/>
  <c r="AB43" i="1"/>
  <c r="AC43" i="1"/>
  <c r="AD43" i="1"/>
  <c r="AE43" i="1"/>
  <c r="AF43" i="1"/>
  <c r="AG43" i="1"/>
  <c r="AH43" i="1"/>
  <c r="AI43" i="1"/>
  <c r="AS43" i="1"/>
  <c r="P623" i="1"/>
  <c r="Q623" i="1"/>
  <c r="R623" i="1"/>
  <c r="AJ623" i="1" s="1"/>
  <c r="S623" i="1"/>
  <c r="AK623" i="1" s="1"/>
  <c r="T623" i="1"/>
  <c r="U623" i="1"/>
  <c r="AL623" i="1" s="1"/>
  <c r="V623" i="1"/>
  <c r="AM623" i="1" s="1"/>
  <c r="W623" i="1"/>
  <c r="X623" i="1" s="1"/>
  <c r="Y623" i="1" s="1"/>
  <c r="Z623" i="1" s="1"/>
  <c r="AQ623" i="1" s="1"/>
  <c r="AB623" i="1"/>
  <c r="AC623" i="1"/>
  <c r="AD623" i="1"/>
  <c r="AE623" i="1"/>
  <c r="AF623" i="1"/>
  <c r="AG623" i="1"/>
  <c r="AH623" i="1"/>
  <c r="AI623" i="1"/>
  <c r="AS623" i="1"/>
  <c r="P483" i="1"/>
  <c r="Q483" i="1"/>
  <c r="R483" i="1"/>
  <c r="AJ483" i="1" s="1"/>
  <c r="S483" i="1"/>
  <c r="AK483" i="1" s="1"/>
  <c r="T483" i="1"/>
  <c r="U483" i="1"/>
  <c r="AL483" i="1" s="1"/>
  <c r="V483" i="1"/>
  <c r="AM483" i="1" s="1"/>
  <c r="W483" i="1"/>
  <c r="X483" i="1" s="1"/>
  <c r="AB483" i="1"/>
  <c r="AC483" i="1"/>
  <c r="AD483" i="1"/>
  <c r="AE483" i="1"/>
  <c r="AF483" i="1"/>
  <c r="AG483" i="1"/>
  <c r="AH483" i="1"/>
  <c r="AI483" i="1"/>
  <c r="AS483" i="1"/>
  <c r="P567" i="1"/>
  <c r="Q567" i="1"/>
  <c r="R567" i="1"/>
  <c r="AJ567" i="1" s="1"/>
  <c r="S567" i="1"/>
  <c r="AK567" i="1" s="1"/>
  <c r="T567" i="1"/>
  <c r="U567" i="1"/>
  <c r="AL567" i="1" s="1"/>
  <c r="V567" i="1"/>
  <c r="AM567" i="1" s="1"/>
  <c r="W567" i="1"/>
  <c r="X567" i="1" s="1"/>
  <c r="Y567" i="1" s="1"/>
  <c r="AB567" i="1"/>
  <c r="AC567" i="1"/>
  <c r="AD567" i="1"/>
  <c r="AE567" i="1"/>
  <c r="AF567" i="1"/>
  <c r="AG567" i="1"/>
  <c r="AH567" i="1"/>
  <c r="AI567" i="1"/>
  <c r="AS567" i="1"/>
  <c r="P659" i="1"/>
  <c r="Q659" i="1"/>
  <c r="R659" i="1"/>
  <c r="AJ659" i="1" s="1"/>
  <c r="S659" i="1"/>
  <c r="AK659" i="1" s="1"/>
  <c r="T659" i="1"/>
  <c r="U659" i="1"/>
  <c r="AL659" i="1" s="1"/>
  <c r="V659" i="1"/>
  <c r="AM659" i="1" s="1"/>
  <c r="W659" i="1"/>
  <c r="X659" i="1" s="1"/>
  <c r="Y659" i="1" s="1"/>
  <c r="AB659" i="1"/>
  <c r="AC659" i="1"/>
  <c r="AD659" i="1"/>
  <c r="AE659" i="1"/>
  <c r="AF659" i="1"/>
  <c r="AG659" i="1"/>
  <c r="AH659" i="1"/>
  <c r="AI659" i="1"/>
  <c r="AS659" i="1"/>
  <c r="P168" i="1"/>
  <c r="Q168" i="1"/>
  <c r="R168" i="1"/>
  <c r="AJ168" i="1" s="1"/>
  <c r="S168" i="1"/>
  <c r="AK168" i="1" s="1"/>
  <c r="T168" i="1"/>
  <c r="U168" i="1"/>
  <c r="AL168" i="1" s="1"/>
  <c r="V168" i="1"/>
  <c r="AM168" i="1" s="1"/>
  <c r="W168" i="1"/>
  <c r="AB168" i="1"/>
  <c r="AC168" i="1"/>
  <c r="AD168" i="1"/>
  <c r="AE168" i="1"/>
  <c r="AF168" i="1"/>
  <c r="AG168" i="1"/>
  <c r="AH168" i="1"/>
  <c r="AI168" i="1"/>
  <c r="AS168" i="1"/>
  <c r="P449" i="1"/>
  <c r="Q449" i="1"/>
  <c r="R449" i="1"/>
  <c r="AJ449" i="1" s="1"/>
  <c r="S449" i="1"/>
  <c r="AK449" i="1" s="1"/>
  <c r="T449" i="1"/>
  <c r="U449" i="1"/>
  <c r="AL449" i="1" s="1"/>
  <c r="V449" i="1"/>
  <c r="AM449" i="1" s="1"/>
  <c r="W449" i="1"/>
  <c r="X449" i="1" s="1"/>
  <c r="Y449" i="1" s="1"/>
  <c r="AB449" i="1"/>
  <c r="AC449" i="1"/>
  <c r="AD449" i="1"/>
  <c r="AE449" i="1"/>
  <c r="AF449" i="1"/>
  <c r="AG449" i="1"/>
  <c r="AH449" i="1"/>
  <c r="AI449" i="1"/>
  <c r="AS449" i="1"/>
  <c r="P466" i="1"/>
  <c r="Q466" i="1"/>
  <c r="R466" i="1"/>
  <c r="AJ466" i="1" s="1"/>
  <c r="S466" i="1"/>
  <c r="AK466" i="1" s="1"/>
  <c r="T466" i="1"/>
  <c r="U466" i="1"/>
  <c r="AL466" i="1" s="1"/>
  <c r="V466" i="1"/>
  <c r="AM466" i="1" s="1"/>
  <c r="W466" i="1"/>
  <c r="AN466" i="1" s="1"/>
  <c r="AB466" i="1"/>
  <c r="AC466" i="1"/>
  <c r="AD466" i="1"/>
  <c r="AE466" i="1"/>
  <c r="AF466" i="1"/>
  <c r="AG466" i="1"/>
  <c r="AH466" i="1"/>
  <c r="AI466" i="1"/>
  <c r="AS466" i="1"/>
  <c r="P580" i="1"/>
  <c r="Q580" i="1"/>
  <c r="R580" i="1"/>
  <c r="AJ580" i="1" s="1"/>
  <c r="S580" i="1"/>
  <c r="AK580" i="1" s="1"/>
  <c r="T580" i="1"/>
  <c r="U580" i="1"/>
  <c r="AL580" i="1" s="1"/>
  <c r="V580" i="1"/>
  <c r="AM580" i="1" s="1"/>
  <c r="W580" i="1"/>
  <c r="X580" i="1" s="1"/>
  <c r="Y580" i="1" s="1"/>
  <c r="AB580" i="1"/>
  <c r="AC580" i="1"/>
  <c r="AD580" i="1"/>
  <c r="AE580" i="1"/>
  <c r="AF580" i="1"/>
  <c r="AG580" i="1"/>
  <c r="AH580" i="1"/>
  <c r="AI580" i="1"/>
  <c r="AS580" i="1"/>
  <c r="P31" i="1"/>
  <c r="Q31" i="1"/>
  <c r="R31" i="1"/>
  <c r="AJ31" i="1" s="1"/>
  <c r="S31" i="1"/>
  <c r="AK31" i="1" s="1"/>
  <c r="T31" i="1"/>
  <c r="U31" i="1"/>
  <c r="AL31" i="1" s="1"/>
  <c r="V31" i="1"/>
  <c r="AM31" i="1" s="1"/>
  <c r="W31" i="1"/>
  <c r="X31" i="1" s="1"/>
  <c r="AB31" i="1"/>
  <c r="AC31" i="1"/>
  <c r="AD31" i="1"/>
  <c r="AE31" i="1"/>
  <c r="AF31" i="1"/>
  <c r="AG31" i="1"/>
  <c r="AH31" i="1"/>
  <c r="AI31" i="1"/>
  <c r="AS31" i="1"/>
  <c r="P450" i="1"/>
  <c r="Q450" i="1"/>
  <c r="R450" i="1"/>
  <c r="AJ450" i="1" s="1"/>
  <c r="S450" i="1"/>
  <c r="AK450" i="1" s="1"/>
  <c r="T450" i="1"/>
  <c r="U450" i="1"/>
  <c r="AL450" i="1" s="1"/>
  <c r="V450" i="1"/>
  <c r="AM450" i="1" s="1"/>
  <c r="W450" i="1"/>
  <c r="X450" i="1" s="1"/>
  <c r="Y450" i="1" s="1"/>
  <c r="Z450" i="1" s="1"/>
  <c r="AQ450" i="1" s="1"/>
  <c r="AB450" i="1"/>
  <c r="AC450" i="1"/>
  <c r="AD450" i="1"/>
  <c r="AE450" i="1"/>
  <c r="AF450" i="1"/>
  <c r="AG450" i="1"/>
  <c r="AH450" i="1"/>
  <c r="AI450" i="1"/>
  <c r="AS450" i="1"/>
  <c r="P56" i="1"/>
  <c r="Q56" i="1"/>
  <c r="R56" i="1"/>
  <c r="AJ56" i="1" s="1"/>
  <c r="S56" i="1"/>
  <c r="AK56" i="1" s="1"/>
  <c r="T56" i="1"/>
  <c r="U56" i="1"/>
  <c r="AL56" i="1" s="1"/>
  <c r="V56" i="1"/>
  <c r="AM56" i="1" s="1"/>
  <c r="W56" i="1"/>
  <c r="AB56" i="1"/>
  <c r="AC56" i="1"/>
  <c r="AD56" i="1"/>
  <c r="AE56" i="1"/>
  <c r="AF56" i="1"/>
  <c r="AG56" i="1"/>
  <c r="AH56" i="1"/>
  <c r="AI56" i="1"/>
  <c r="AS56" i="1"/>
  <c r="P84" i="1"/>
  <c r="Q84" i="1"/>
  <c r="R84" i="1"/>
  <c r="AJ84" i="1" s="1"/>
  <c r="S84" i="1"/>
  <c r="AK84" i="1" s="1"/>
  <c r="T84" i="1"/>
  <c r="U84" i="1"/>
  <c r="AL84" i="1" s="1"/>
  <c r="V84" i="1"/>
  <c r="AM84" i="1" s="1"/>
  <c r="W84" i="1"/>
  <c r="X84" i="1" s="1"/>
  <c r="Y84" i="1" s="1"/>
  <c r="AB84" i="1"/>
  <c r="AC84" i="1"/>
  <c r="AD84" i="1"/>
  <c r="AE84" i="1"/>
  <c r="AF84" i="1"/>
  <c r="AG84" i="1"/>
  <c r="AH84" i="1"/>
  <c r="AI84" i="1"/>
  <c r="AS84" i="1"/>
  <c r="P103" i="1"/>
  <c r="Q103" i="1"/>
  <c r="R103" i="1"/>
  <c r="AJ103" i="1" s="1"/>
  <c r="S103" i="1"/>
  <c r="AK103" i="1" s="1"/>
  <c r="T103" i="1"/>
  <c r="U103" i="1"/>
  <c r="AL103" i="1" s="1"/>
  <c r="V103" i="1"/>
  <c r="AM103" i="1" s="1"/>
  <c r="W103" i="1"/>
  <c r="X103" i="1" s="1"/>
  <c r="AB103" i="1"/>
  <c r="AC103" i="1"/>
  <c r="AD103" i="1"/>
  <c r="AE103" i="1"/>
  <c r="AF103" i="1"/>
  <c r="AG103" i="1"/>
  <c r="AH103" i="1"/>
  <c r="AI103" i="1"/>
  <c r="AS103" i="1"/>
  <c r="P10" i="1"/>
  <c r="Q10" i="1"/>
  <c r="R10" i="1"/>
  <c r="AJ10" i="1" s="1"/>
  <c r="S10" i="1"/>
  <c r="AK10" i="1" s="1"/>
  <c r="T10" i="1"/>
  <c r="U10" i="1"/>
  <c r="AL10" i="1" s="1"/>
  <c r="V10" i="1"/>
  <c r="AM10" i="1" s="1"/>
  <c r="W10" i="1"/>
  <c r="X10" i="1" s="1"/>
  <c r="Y10" i="1" s="1"/>
  <c r="Z10" i="1" s="1"/>
  <c r="AQ10" i="1" s="1"/>
  <c r="AB10" i="1"/>
  <c r="AC10" i="1"/>
  <c r="AD10" i="1"/>
  <c r="AE10" i="1"/>
  <c r="AF10" i="1"/>
  <c r="AG10" i="1"/>
  <c r="AH10" i="1"/>
  <c r="AI10" i="1"/>
  <c r="AS10" i="1"/>
  <c r="P184" i="1"/>
  <c r="Q184" i="1"/>
  <c r="R184" i="1"/>
  <c r="AJ184" i="1" s="1"/>
  <c r="S184" i="1"/>
  <c r="AK184" i="1" s="1"/>
  <c r="T184" i="1"/>
  <c r="U184" i="1"/>
  <c r="AL184" i="1" s="1"/>
  <c r="V184" i="1"/>
  <c r="AM184" i="1" s="1"/>
  <c r="W184" i="1"/>
  <c r="AB184" i="1"/>
  <c r="AC184" i="1"/>
  <c r="AD184" i="1"/>
  <c r="AE184" i="1"/>
  <c r="AF184" i="1"/>
  <c r="AG184" i="1"/>
  <c r="AH184" i="1"/>
  <c r="AI184" i="1"/>
  <c r="AS184" i="1"/>
  <c r="P236" i="1"/>
  <c r="Q236" i="1"/>
  <c r="R236" i="1"/>
  <c r="AJ236" i="1" s="1"/>
  <c r="S236" i="1"/>
  <c r="AK236" i="1" s="1"/>
  <c r="T236" i="1"/>
  <c r="U236" i="1"/>
  <c r="AL236" i="1" s="1"/>
  <c r="V236" i="1"/>
  <c r="AM236" i="1" s="1"/>
  <c r="W236" i="1"/>
  <c r="X236" i="1" s="1"/>
  <c r="Y236" i="1" s="1"/>
  <c r="AB236" i="1"/>
  <c r="AC236" i="1"/>
  <c r="AD236" i="1"/>
  <c r="AE236" i="1"/>
  <c r="AF236" i="1"/>
  <c r="AG236" i="1"/>
  <c r="AH236" i="1"/>
  <c r="AI236" i="1"/>
  <c r="AS236" i="1"/>
  <c r="P273" i="1"/>
  <c r="Q273" i="1"/>
  <c r="R273" i="1"/>
  <c r="AJ273" i="1" s="1"/>
  <c r="S273" i="1"/>
  <c r="AK273" i="1" s="1"/>
  <c r="T273" i="1"/>
  <c r="U273" i="1"/>
  <c r="AL273" i="1" s="1"/>
  <c r="V273" i="1"/>
  <c r="AM273" i="1" s="1"/>
  <c r="W273" i="1"/>
  <c r="X273" i="1" s="1"/>
  <c r="AB273" i="1"/>
  <c r="AC273" i="1"/>
  <c r="AD273" i="1"/>
  <c r="AE273" i="1"/>
  <c r="AF273" i="1"/>
  <c r="AG273" i="1"/>
  <c r="AH273" i="1"/>
  <c r="AI273" i="1"/>
  <c r="AS273" i="1"/>
  <c r="P500" i="1"/>
  <c r="Q500" i="1"/>
  <c r="R500" i="1"/>
  <c r="AJ500" i="1" s="1"/>
  <c r="S500" i="1"/>
  <c r="AK500" i="1" s="1"/>
  <c r="T500" i="1"/>
  <c r="U500" i="1"/>
  <c r="AL500" i="1" s="1"/>
  <c r="V500" i="1"/>
  <c r="AM500" i="1" s="1"/>
  <c r="W500" i="1"/>
  <c r="X500" i="1" s="1"/>
  <c r="Y500" i="1" s="1"/>
  <c r="Z500" i="1" s="1"/>
  <c r="AQ500" i="1" s="1"/>
  <c r="AB500" i="1"/>
  <c r="AC500" i="1"/>
  <c r="AD500" i="1"/>
  <c r="AE500" i="1"/>
  <c r="AF500" i="1"/>
  <c r="AG500" i="1"/>
  <c r="AH500" i="1"/>
  <c r="AI500" i="1"/>
  <c r="AS500" i="1"/>
  <c r="P538" i="1"/>
  <c r="Q538" i="1"/>
  <c r="R538" i="1"/>
  <c r="AJ538" i="1" s="1"/>
  <c r="S538" i="1"/>
  <c r="AK538" i="1" s="1"/>
  <c r="T538" i="1"/>
  <c r="U538" i="1"/>
  <c r="AL538" i="1" s="1"/>
  <c r="V538" i="1"/>
  <c r="AM538" i="1" s="1"/>
  <c r="W538" i="1"/>
  <c r="AB538" i="1"/>
  <c r="AC538" i="1"/>
  <c r="AD538" i="1"/>
  <c r="AE538" i="1"/>
  <c r="AF538" i="1"/>
  <c r="AG538" i="1"/>
  <c r="AH538" i="1"/>
  <c r="AI538" i="1"/>
  <c r="AS538" i="1"/>
  <c r="P57" i="1"/>
  <c r="Q57" i="1"/>
  <c r="R57" i="1"/>
  <c r="AJ57" i="1" s="1"/>
  <c r="S57" i="1"/>
  <c r="AK57" i="1" s="1"/>
  <c r="T57" i="1"/>
  <c r="U57" i="1"/>
  <c r="AL57" i="1" s="1"/>
  <c r="V57" i="1"/>
  <c r="AM57" i="1" s="1"/>
  <c r="W57" i="1"/>
  <c r="X57" i="1" s="1"/>
  <c r="Y57" i="1" s="1"/>
  <c r="AB57" i="1"/>
  <c r="AC57" i="1"/>
  <c r="AD57" i="1"/>
  <c r="AE57" i="1"/>
  <c r="AF57" i="1"/>
  <c r="AG57" i="1"/>
  <c r="AH57" i="1"/>
  <c r="AI57" i="1"/>
  <c r="AS57" i="1"/>
  <c r="P525" i="1"/>
  <c r="Q525" i="1"/>
  <c r="R525" i="1"/>
  <c r="AJ525" i="1" s="1"/>
  <c r="S525" i="1"/>
  <c r="AK525" i="1" s="1"/>
  <c r="T525" i="1"/>
  <c r="U525" i="1"/>
  <c r="AL525" i="1" s="1"/>
  <c r="V525" i="1"/>
  <c r="AM525" i="1" s="1"/>
  <c r="W525" i="1"/>
  <c r="X525" i="1" s="1"/>
  <c r="AB525" i="1"/>
  <c r="AC525" i="1"/>
  <c r="AD525" i="1"/>
  <c r="AE525" i="1"/>
  <c r="AF525" i="1"/>
  <c r="AG525" i="1"/>
  <c r="AH525" i="1"/>
  <c r="AI525" i="1"/>
  <c r="AS525" i="1"/>
  <c r="P32" i="1"/>
  <c r="Q32" i="1"/>
  <c r="R32" i="1"/>
  <c r="AJ32" i="1" s="1"/>
  <c r="S32" i="1"/>
  <c r="AK32" i="1" s="1"/>
  <c r="T32" i="1"/>
  <c r="U32" i="1"/>
  <c r="AL32" i="1" s="1"/>
  <c r="V32" i="1"/>
  <c r="AM32" i="1" s="1"/>
  <c r="W32" i="1"/>
  <c r="AN32" i="1" s="1"/>
  <c r="AB32" i="1"/>
  <c r="AC32" i="1"/>
  <c r="AD32" i="1"/>
  <c r="AE32" i="1"/>
  <c r="AF32" i="1"/>
  <c r="AG32" i="1"/>
  <c r="AH32" i="1"/>
  <c r="AI32" i="1"/>
  <c r="AS32" i="1"/>
  <c r="P85" i="1"/>
  <c r="Q85" i="1"/>
  <c r="R85" i="1"/>
  <c r="AJ85" i="1" s="1"/>
  <c r="S85" i="1"/>
  <c r="AK85" i="1" s="1"/>
  <c r="T85" i="1"/>
  <c r="U85" i="1"/>
  <c r="AL85" i="1" s="1"/>
  <c r="V85" i="1"/>
  <c r="AM85" i="1" s="1"/>
  <c r="W85" i="1"/>
  <c r="AB85" i="1"/>
  <c r="AC85" i="1"/>
  <c r="AD85" i="1"/>
  <c r="AE85" i="1"/>
  <c r="AF85" i="1"/>
  <c r="AG85" i="1"/>
  <c r="AH85" i="1"/>
  <c r="AI85" i="1"/>
  <c r="AS85" i="1"/>
  <c r="P104" i="1"/>
  <c r="Q104" i="1"/>
  <c r="R104" i="1"/>
  <c r="AJ104" i="1" s="1"/>
  <c r="S104" i="1"/>
  <c r="AK104" i="1" s="1"/>
  <c r="T104" i="1"/>
  <c r="U104" i="1"/>
  <c r="AL104" i="1" s="1"/>
  <c r="V104" i="1"/>
  <c r="AM104" i="1" s="1"/>
  <c r="W104" i="1"/>
  <c r="X104" i="1" s="1"/>
  <c r="Y104" i="1" s="1"/>
  <c r="AB104" i="1"/>
  <c r="AC104" i="1"/>
  <c r="AD104" i="1"/>
  <c r="AE104" i="1"/>
  <c r="AF104" i="1"/>
  <c r="AG104" i="1"/>
  <c r="AH104" i="1"/>
  <c r="AI104" i="1"/>
  <c r="AS104" i="1"/>
  <c r="P11" i="1"/>
  <c r="Q11" i="1"/>
  <c r="R11" i="1"/>
  <c r="AJ11" i="1" s="1"/>
  <c r="S11" i="1"/>
  <c r="AK11" i="1" s="1"/>
  <c r="T11" i="1"/>
  <c r="U11" i="1"/>
  <c r="AL11" i="1" s="1"/>
  <c r="V11" i="1"/>
  <c r="AM11" i="1" s="1"/>
  <c r="W11" i="1"/>
  <c r="X11" i="1" s="1"/>
  <c r="AB11" i="1"/>
  <c r="AC11" i="1"/>
  <c r="AD11" i="1"/>
  <c r="AE11" i="1"/>
  <c r="AF11" i="1"/>
  <c r="AG11" i="1"/>
  <c r="AH11" i="1"/>
  <c r="AI11" i="1"/>
  <c r="AS11" i="1"/>
  <c r="P512" i="1"/>
  <c r="Q512" i="1"/>
  <c r="R512" i="1"/>
  <c r="AJ512" i="1" s="1"/>
  <c r="S512" i="1"/>
  <c r="AK512" i="1" s="1"/>
  <c r="T512" i="1"/>
  <c r="U512" i="1"/>
  <c r="AL512" i="1" s="1"/>
  <c r="V512" i="1"/>
  <c r="AM512" i="1" s="1"/>
  <c r="W512" i="1"/>
  <c r="X512" i="1" s="1"/>
  <c r="Y512" i="1" s="1"/>
  <c r="Z512" i="1" s="1"/>
  <c r="AQ512" i="1" s="1"/>
  <c r="AB512" i="1"/>
  <c r="AC512" i="1"/>
  <c r="AD512" i="1"/>
  <c r="AE512" i="1"/>
  <c r="AF512" i="1"/>
  <c r="AG512" i="1"/>
  <c r="AH512" i="1"/>
  <c r="AI512" i="1"/>
  <c r="AS512" i="1"/>
  <c r="P416" i="1"/>
  <c r="Q416" i="1"/>
  <c r="R416" i="1"/>
  <c r="AJ416" i="1" s="1"/>
  <c r="S416" i="1"/>
  <c r="AK416" i="1" s="1"/>
  <c r="T416" i="1"/>
  <c r="U416" i="1"/>
  <c r="AL416" i="1" s="1"/>
  <c r="V416" i="1"/>
  <c r="AM416" i="1" s="1"/>
  <c r="W416" i="1"/>
  <c r="AB416" i="1"/>
  <c r="AC416" i="1"/>
  <c r="AD416" i="1"/>
  <c r="AE416" i="1"/>
  <c r="AF416" i="1"/>
  <c r="AG416" i="1"/>
  <c r="AH416" i="1"/>
  <c r="AI416" i="1"/>
  <c r="AS416" i="1"/>
  <c r="P612" i="1"/>
  <c r="Q612" i="1"/>
  <c r="R612" i="1"/>
  <c r="AJ612" i="1" s="1"/>
  <c r="S612" i="1"/>
  <c r="AK612" i="1" s="1"/>
  <c r="T612" i="1"/>
  <c r="U612" i="1"/>
  <c r="AL612" i="1" s="1"/>
  <c r="V612" i="1"/>
  <c r="AM612" i="1" s="1"/>
  <c r="W612" i="1"/>
  <c r="X612" i="1" s="1"/>
  <c r="Y612" i="1" s="1"/>
  <c r="AB612" i="1"/>
  <c r="AC612" i="1"/>
  <c r="AD612" i="1"/>
  <c r="AE612" i="1"/>
  <c r="AF612" i="1"/>
  <c r="AG612" i="1"/>
  <c r="AH612" i="1"/>
  <c r="AI612" i="1"/>
  <c r="AS612" i="1"/>
  <c r="P639" i="1"/>
  <c r="Q639" i="1"/>
  <c r="R639" i="1"/>
  <c r="AJ639" i="1" s="1"/>
  <c r="S639" i="1"/>
  <c r="AK639" i="1" s="1"/>
  <c r="T639" i="1"/>
  <c r="U639" i="1"/>
  <c r="AL639" i="1" s="1"/>
  <c r="V639" i="1"/>
  <c r="AM639" i="1" s="1"/>
  <c r="W639" i="1"/>
  <c r="X639" i="1" s="1"/>
  <c r="AB639" i="1"/>
  <c r="AC639" i="1"/>
  <c r="AD639" i="1"/>
  <c r="AE639" i="1"/>
  <c r="AF639" i="1"/>
  <c r="AG639" i="1"/>
  <c r="AH639" i="1"/>
  <c r="AI639" i="1"/>
  <c r="AS639" i="1"/>
  <c r="P552" i="1"/>
  <c r="Q552" i="1"/>
  <c r="R552" i="1"/>
  <c r="AJ552" i="1" s="1"/>
  <c r="S552" i="1"/>
  <c r="AK552" i="1" s="1"/>
  <c r="T552" i="1"/>
  <c r="U552" i="1"/>
  <c r="AL552" i="1" s="1"/>
  <c r="V552" i="1"/>
  <c r="AM552" i="1" s="1"/>
  <c r="W552" i="1"/>
  <c r="X552" i="1" s="1"/>
  <c r="Y552" i="1" s="1"/>
  <c r="Z552" i="1" s="1"/>
  <c r="AQ552" i="1" s="1"/>
  <c r="AB552" i="1"/>
  <c r="AC552" i="1"/>
  <c r="AD552" i="1"/>
  <c r="AE552" i="1"/>
  <c r="AF552" i="1"/>
  <c r="AG552" i="1"/>
  <c r="AH552" i="1"/>
  <c r="AI552" i="1"/>
  <c r="AS552" i="1"/>
  <c r="P451" i="1"/>
  <c r="Q451" i="1"/>
  <c r="R451" i="1"/>
  <c r="AJ451" i="1" s="1"/>
  <c r="S451" i="1"/>
  <c r="AK451" i="1" s="1"/>
  <c r="T451" i="1"/>
  <c r="U451" i="1"/>
  <c r="AL451" i="1" s="1"/>
  <c r="V451" i="1"/>
  <c r="AM451" i="1" s="1"/>
  <c r="W451" i="1"/>
  <c r="AB451" i="1"/>
  <c r="AC451" i="1"/>
  <c r="AD451" i="1"/>
  <c r="AE451" i="1"/>
  <c r="AF451" i="1"/>
  <c r="AG451" i="1"/>
  <c r="AH451" i="1"/>
  <c r="AI451" i="1"/>
  <c r="AS451" i="1"/>
  <c r="P467" i="1"/>
  <c r="Q467" i="1"/>
  <c r="R467" i="1"/>
  <c r="AJ467" i="1" s="1"/>
  <c r="S467" i="1"/>
  <c r="AK467" i="1" s="1"/>
  <c r="T467" i="1"/>
  <c r="U467" i="1"/>
  <c r="AL467" i="1" s="1"/>
  <c r="V467" i="1"/>
  <c r="AM467" i="1" s="1"/>
  <c r="W467" i="1"/>
  <c r="X467" i="1" s="1"/>
  <c r="Y467" i="1" s="1"/>
  <c r="AB467" i="1"/>
  <c r="AC467" i="1"/>
  <c r="AD467" i="1"/>
  <c r="AE467" i="1"/>
  <c r="AF467" i="1"/>
  <c r="AG467" i="1"/>
  <c r="AH467" i="1"/>
  <c r="AI467" i="1"/>
  <c r="AS467" i="1"/>
  <c r="P401" i="1"/>
  <c r="Q401" i="1"/>
  <c r="R401" i="1"/>
  <c r="AJ401" i="1" s="1"/>
  <c r="S401" i="1"/>
  <c r="AK401" i="1" s="1"/>
  <c r="T401" i="1"/>
  <c r="U401" i="1"/>
  <c r="AL401" i="1" s="1"/>
  <c r="V401" i="1"/>
  <c r="AM401" i="1" s="1"/>
  <c r="W401" i="1"/>
  <c r="X401" i="1" s="1"/>
  <c r="AB401" i="1"/>
  <c r="AC401" i="1"/>
  <c r="AD401" i="1"/>
  <c r="AE401" i="1"/>
  <c r="AF401" i="1"/>
  <c r="AG401" i="1"/>
  <c r="AH401" i="1"/>
  <c r="AI401" i="1"/>
  <c r="AS401" i="1"/>
  <c r="P185" i="1"/>
  <c r="Q185" i="1"/>
  <c r="R185" i="1"/>
  <c r="AJ185" i="1" s="1"/>
  <c r="S185" i="1"/>
  <c r="AK185" i="1" s="1"/>
  <c r="T185" i="1"/>
  <c r="U185" i="1"/>
  <c r="AL185" i="1" s="1"/>
  <c r="V185" i="1"/>
  <c r="AM185" i="1" s="1"/>
  <c r="W185" i="1"/>
  <c r="AN185" i="1" s="1"/>
  <c r="AB185" i="1"/>
  <c r="AC185" i="1"/>
  <c r="AD185" i="1"/>
  <c r="AE185" i="1"/>
  <c r="AF185" i="1"/>
  <c r="AG185" i="1"/>
  <c r="AH185" i="1"/>
  <c r="AI185" i="1"/>
  <c r="AS185" i="1"/>
  <c r="P196" i="1"/>
  <c r="Q196" i="1"/>
  <c r="R196" i="1"/>
  <c r="AJ196" i="1" s="1"/>
  <c r="S196" i="1"/>
  <c r="AK196" i="1" s="1"/>
  <c r="T196" i="1"/>
  <c r="U196" i="1"/>
  <c r="AL196" i="1" s="1"/>
  <c r="V196" i="1"/>
  <c r="AM196" i="1" s="1"/>
  <c r="W196" i="1"/>
  <c r="AB196" i="1"/>
  <c r="AC196" i="1"/>
  <c r="AD196" i="1"/>
  <c r="AE196" i="1"/>
  <c r="AF196" i="1"/>
  <c r="AG196" i="1"/>
  <c r="AH196" i="1"/>
  <c r="AI196" i="1"/>
  <c r="AS196" i="1"/>
  <c r="P501" i="1"/>
  <c r="Q501" i="1"/>
  <c r="R501" i="1"/>
  <c r="AJ501" i="1" s="1"/>
  <c r="S501" i="1"/>
  <c r="AK501" i="1" s="1"/>
  <c r="T501" i="1"/>
  <c r="U501" i="1"/>
  <c r="AL501" i="1" s="1"/>
  <c r="V501" i="1"/>
  <c r="AM501" i="1" s="1"/>
  <c r="W501" i="1"/>
  <c r="X501" i="1" s="1"/>
  <c r="Y501" i="1" s="1"/>
  <c r="AB501" i="1"/>
  <c r="AC501" i="1"/>
  <c r="AD501" i="1"/>
  <c r="AE501" i="1"/>
  <c r="AF501" i="1"/>
  <c r="AG501" i="1"/>
  <c r="AH501" i="1"/>
  <c r="AI501" i="1"/>
  <c r="AS501" i="1"/>
  <c r="P44" i="1"/>
  <c r="Q44" i="1"/>
  <c r="R44" i="1"/>
  <c r="AJ44" i="1" s="1"/>
  <c r="S44" i="1"/>
  <c r="AK44" i="1" s="1"/>
  <c r="T44" i="1"/>
  <c r="U44" i="1"/>
  <c r="AL44" i="1" s="1"/>
  <c r="V44" i="1"/>
  <c r="AM44" i="1" s="1"/>
  <c r="W44" i="1"/>
  <c r="X44" i="1" s="1"/>
  <c r="AB44" i="1"/>
  <c r="AC44" i="1"/>
  <c r="AD44" i="1"/>
  <c r="AE44" i="1"/>
  <c r="AF44" i="1"/>
  <c r="AG44" i="1"/>
  <c r="AH44" i="1"/>
  <c r="AI44" i="1"/>
  <c r="AS44" i="1"/>
  <c r="P539" i="1"/>
  <c r="Q539" i="1"/>
  <c r="R539" i="1"/>
  <c r="AJ539" i="1" s="1"/>
  <c r="S539" i="1"/>
  <c r="AK539" i="1" s="1"/>
  <c r="T539" i="1"/>
  <c r="U539" i="1"/>
  <c r="AL539" i="1" s="1"/>
  <c r="V539" i="1"/>
  <c r="AM539" i="1" s="1"/>
  <c r="W539" i="1"/>
  <c r="AN539" i="1" s="1"/>
  <c r="AB539" i="1"/>
  <c r="AC539" i="1"/>
  <c r="AD539" i="1"/>
  <c r="AE539" i="1"/>
  <c r="AF539" i="1"/>
  <c r="AG539" i="1"/>
  <c r="AH539" i="1"/>
  <c r="AI539" i="1"/>
  <c r="AS539" i="1"/>
  <c r="P624" i="1"/>
  <c r="Q624" i="1"/>
  <c r="R624" i="1"/>
  <c r="AJ624" i="1" s="1"/>
  <c r="S624" i="1"/>
  <c r="AK624" i="1" s="1"/>
  <c r="T624" i="1"/>
  <c r="U624" i="1"/>
  <c r="AL624" i="1" s="1"/>
  <c r="V624" i="1"/>
  <c r="AM624" i="1" s="1"/>
  <c r="W624" i="1"/>
  <c r="AB624" i="1"/>
  <c r="AC624" i="1"/>
  <c r="AD624" i="1"/>
  <c r="AE624" i="1"/>
  <c r="AF624" i="1"/>
  <c r="AG624" i="1"/>
  <c r="AH624" i="1"/>
  <c r="AI624" i="1"/>
  <c r="AS624" i="1"/>
  <c r="P155" i="1"/>
  <c r="Q155" i="1"/>
  <c r="R155" i="1"/>
  <c r="AJ155" i="1" s="1"/>
  <c r="S155" i="1"/>
  <c r="AK155" i="1" s="1"/>
  <c r="T155" i="1"/>
  <c r="U155" i="1"/>
  <c r="AL155" i="1" s="1"/>
  <c r="V155" i="1"/>
  <c r="AM155" i="1" s="1"/>
  <c r="W155" i="1"/>
  <c r="X155" i="1" s="1"/>
  <c r="Y155" i="1" s="1"/>
  <c r="AB155" i="1"/>
  <c r="AC155" i="1"/>
  <c r="AD155" i="1"/>
  <c r="AE155" i="1"/>
  <c r="AF155" i="1"/>
  <c r="AG155" i="1"/>
  <c r="AH155" i="1"/>
  <c r="AI155" i="1"/>
  <c r="AS155" i="1"/>
  <c r="P121" i="1"/>
  <c r="Q121" i="1"/>
  <c r="R121" i="1"/>
  <c r="AJ121" i="1" s="1"/>
  <c r="S121" i="1"/>
  <c r="AK121" i="1" s="1"/>
  <c r="T121" i="1"/>
  <c r="U121" i="1"/>
  <c r="AL121" i="1" s="1"/>
  <c r="V121" i="1"/>
  <c r="AM121" i="1" s="1"/>
  <c r="W121" i="1"/>
  <c r="X121" i="1" s="1"/>
  <c r="AB121" i="1"/>
  <c r="AC121" i="1"/>
  <c r="AD121" i="1"/>
  <c r="AE121" i="1"/>
  <c r="AF121" i="1"/>
  <c r="AG121" i="1"/>
  <c r="AH121" i="1"/>
  <c r="AI121" i="1"/>
  <c r="AS121" i="1"/>
  <c r="P484" i="1"/>
  <c r="Q484" i="1"/>
  <c r="R484" i="1"/>
  <c r="AJ484" i="1" s="1"/>
  <c r="S484" i="1"/>
  <c r="AK484" i="1" s="1"/>
  <c r="T484" i="1"/>
  <c r="U484" i="1"/>
  <c r="AL484" i="1" s="1"/>
  <c r="V484" i="1"/>
  <c r="AM484" i="1" s="1"/>
  <c r="W484" i="1"/>
  <c r="X484" i="1" s="1"/>
  <c r="Y484" i="1" s="1"/>
  <c r="Z484" i="1" s="1"/>
  <c r="AQ484" i="1" s="1"/>
  <c r="AB484" i="1"/>
  <c r="AC484" i="1"/>
  <c r="AD484" i="1"/>
  <c r="AE484" i="1"/>
  <c r="AF484" i="1"/>
  <c r="AG484" i="1"/>
  <c r="AH484" i="1"/>
  <c r="AI484" i="1"/>
  <c r="AS484" i="1"/>
  <c r="P58" i="1"/>
  <c r="Q58" i="1"/>
  <c r="R58" i="1"/>
  <c r="AJ58" i="1" s="1"/>
  <c r="S58" i="1"/>
  <c r="AK58" i="1" s="1"/>
  <c r="T58" i="1"/>
  <c r="U58" i="1"/>
  <c r="AL58" i="1" s="1"/>
  <c r="V58" i="1"/>
  <c r="AM58" i="1" s="1"/>
  <c r="W58" i="1"/>
  <c r="AB58" i="1"/>
  <c r="AC58" i="1"/>
  <c r="AD58" i="1"/>
  <c r="AE58" i="1"/>
  <c r="AF58" i="1"/>
  <c r="AG58" i="1"/>
  <c r="AH58" i="1"/>
  <c r="AI58" i="1"/>
  <c r="AS58" i="1"/>
  <c r="P143" i="1"/>
  <c r="Q143" i="1"/>
  <c r="R143" i="1"/>
  <c r="AJ143" i="1" s="1"/>
  <c r="S143" i="1"/>
  <c r="AK143" i="1" s="1"/>
  <c r="T143" i="1"/>
  <c r="U143" i="1"/>
  <c r="AL143" i="1" s="1"/>
  <c r="V143" i="1"/>
  <c r="AM143" i="1" s="1"/>
  <c r="W143" i="1"/>
  <c r="X143" i="1" s="1"/>
  <c r="Y143" i="1" s="1"/>
  <c r="AB143" i="1"/>
  <c r="AC143" i="1"/>
  <c r="AD143" i="1"/>
  <c r="AE143" i="1"/>
  <c r="AF143" i="1"/>
  <c r="AG143" i="1"/>
  <c r="AH143" i="1"/>
  <c r="AI143" i="1"/>
  <c r="AS143" i="1"/>
  <c r="P568" i="1"/>
  <c r="Q568" i="1"/>
  <c r="R568" i="1"/>
  <c r="AJ568" i="1" s="1"/>
  <c r="S568" i="1"/>
  <c r="AK568" i="1" s="1"/>
  <c r="T568" i="1"/>
  <c r="U568" i="1"/>
  <c r="AL568" i="1" s="1"/>
  <c r="V568" i="1"/>
  <c r="AM568" i="1" s="1"/>
  <c r="W568" i="1"/>
  <c r="X568" i="1" s="1"/>
  <c r="AB568" i="1"/>
  <c r="AC568" i="1"/>
  <c r="AD568" i="1"/>
  <c r="AE568" i="1"/>
  <c r="AF568" i="1"/>
  <c r="AG568" i="1"/>
  <c r="AH568" i="1"/>
  <c r="AI568" i="1"/>
  <c r="AS568" i="1"/>
  <c r="P526" i="1"/>
  <c r="Q526" i="1"/>
  <c r="R526" i="1"/>
  <c r="AJ526" i="1" s="1"/>
  <c r="S526" i="1"/>
  <c r="AK526" i="1" s="1"/>
  <c r="T526" i="1"/>
  <c r="U526" i="1"/>
  <c r="AL526" i="1" s="1"/>
  <c r="V526" i="1"/>
  <c r="AM526" i="1" s="1"/>
  <c r="W526" i="1"/>
  <c r="X526" i="1" s="1"/>
  <c r="Y526" i="1" s="1"/>
  <c r="Z526" i="1" s="1"/>
  <c r="AQ526" i="1" s="1"/>
  <c r="AB526" i="1"/>
  <c r="AC526" i="1"/>
  <c r="AD526" i="1"/>
  <c r="AE526" i="1"/>
  <c r="AF526" i="1"/>
  <c r="AG526" i="1"/>
  <c r="AH526" i="1"/>
  <c r="AI526" i="1"/>
  <c r="AS526" i="1"/>
  <c r="P222" i="1"/>
  <c r="Q222" i="1"/>
  <c r="R222" i="1"/>
  <c r="AJ222" i="1" s="1"/>
  <c r="S222" i="1"/>
  <c r="AK222" i="1" s="1"/>
  <c r="T222" i="1"/>
  <c r="U222" i="1"/>
  <c r="AL222" i="1" s="1"/>
  <c r="V222" i="1"/>
  <c r="AM222" i="1" s="1"/>
  <c r="W222" i="1"/>
  <c r="AB222" i="1"/>
  <c r="AC222" i="1"/>
  <c r="AD222" i="1"/>
  <c r="AE222" i="1"/>
  <c r="AF222" i="1"/>
  <c r="AG222" i="1"/>
  <c r="AH222" i="1"/>
  <c r="AI222" i="1"/>
  <c r="AS222" i="1"/>
  <c r="P660" i="1"/>
  <c r="Q660" i="1"/>
  <c r="R660" i="1"/>
  <c r="AJ660" i="1" s="1"/>
  <c r="S660" i="1"/>
  <c r="AK660" i="1" s="1"/>
  <c r="T660" i="1"/>
  <c r="U660" i="1"/>
  <c r="AL660" i="1" s="1"/>
  <c r="V660" i="1"/>
  <c r="AM660" i="1" s="1"/>
  <c r="W660" i="1"/>
  <c r="X660" i="1" s="1"/>
  <c r="Y660" i="1" s="1"/>
  <c r="AB660" i="1"/>
  <c r="AC660" i="1"/>
  <c r="AD660" i="1"/>
  <c r="AE660" i="1"/>
  <c r="AF660" i="1"/>
  <c r="AG660" i="1"/>
  <c r="AH660" i="1"/>
  <c r="AI660" i="1"/>
  <c r="AS660" i="1"/>
  <c r="P661" i="1"/>
  <c r="Q661" i="1"/>
  <c r="R661" i="1"/>
  <c r="AJ661" i="1" s="1"/>
  <c r="S661" i="1"/>
  <c r="AK661" i="1" s="1"/>
  <c r="T661" i="1"/>
  <c r="U661" i="1"/>
  <c r="AL661" i="1" s="1"/>
  <c r="V661" i="1"/>
  <c r="AM661" i="1" s="1"/>
  <c r="W661" i="1"/>
  <c r="X661" i="1" s="1"/>
  <c r="AB661" i="1"/>
  <c r="AC661" i="1"/>
  <c r="AD661" i="1"/>
  <c r="AE661" i="1"/>
  <c r="AF661" i="1"/>
  <c r="AG661" i="1"/>
  <c r="AH661" i="1"/>
  <c r="AI661" i="1"/>
  <c r="AS661" i="1"/>
  <c r="P662" i="1"/>
  <c r="Q662" i="1"/>
  <c r="R662" i="1"/>
  <c r="AJ662" i="1" s="1"/>
  <c r="S662" i="1"/>
  <c r="AK662" i="1" s="1"/>
  <c r="T662" i="1"/>
  <c r="U662" i="1"/>
  <c r="AL662" i="1" s="1"/>
  <c r="V662" i="1"/>
  <c r="AM662" i="1" s="1"/>
  <c r="W662" i="1"/>
  <c r="X662" i="1" s="1"/>
  <c r="Y662" i="1" s="1"/>
  <c r="Z662" i="1" s="1"/>
  <c r="AQ662" i="1" s="1"/>
  <c r="AB662" i="1"/>
  <c r="AC662" i="1"/>
  <c r="AD662" i="1"/>
  <c r="AE662" i="1"/>
  <c r="AF662" i="1"/>
  <c r="AG662" i="1"/>
  <c r="AH662" i="1"/>
  <c r="AI662" i="1"/>
  <c r="AS662" i="1"/>
  <c r="P212" i="1"/>
  <c r="Q212" i="1"/>
  <c r="R212" i="1"/>
  <c r="AJ212" i="1" s="1"/>
  <c r="S212" i="1"/>
  <c r="AK212" i="1" s="1"/>
  <c r="T212" i="1"/>
  <c r="U212" i="1"/>
  <c r="AL212" i="1" s="1"/>
  <c r="V212" i="1"/>
  <c r="AM212" i="1" s="1"/>
  <c r="W212" i="1"/>
  <c r="AB212" i="1"/>
  <c r="AC212" i="1"/>
  <c r="AD212" i="1"/>
  <c r="AE212" i="1"/>
  <c r="AF212" i="1"/>
  <c r="AG212" i="1"/>
  <c r="AH212" i="1"/>
  <c r="AI212" i="1"/>
  <c r="AS212" i="1"/>
  <c r="P249" i="1"/>
  <c r="Q249" i="1"/>
  <c r="R249" i="1"/>
  <c r="AJ249" i="1" s="1"/>
  <c r="S249" i="1"/>
  <c r="AK249" i="1" s="1"/>
  <c r="T249" i="1"/>
  <c r="U249" i="1"/>
  <c r="AL249" i="1" s="1"/>
  <c r="V249" i="1"/>
  <c r="AM249" i="1" s="1"/>
  <c r="W249" i="1"/>
  <c r="X249" i="1" s="1"/>
  <c r="Y249" i="1" s="1"/>
  <c r="AB249" i="1"/>
  <c r="AC249" i="1"/>
  <c r="AD249" i="1"/>
  <c r="AE249" i="1"/>
  <c r="AF249" i="1"/>
  <c r="AG249" i="1"/>
  <c r="AH249" i="1"/>
  <c r="AI249" i="1"/>
  <c r="AS249" i="1"/>
  <c r="P390" i="1"/>
  <c r="Q390" i="1"/>
  <c r="R390" i="1"/>
  <c r="AJ390" i="1" s="1"/>
  <c r="S390" i="1"/>
  <c r="AK390" i="1" s="1"/>
  <c r="T390" i="1"/>
  <c r="U390" i="1"/>
  <c r="AL390" i="1" s="1"/>
  <c r="V390" i="1"/>
  <c r="AM390" i="1" s="1"/>
  <c r="W390" i="1"/>
  <c r="X390" i="1" s="1"/>
  <c r="AB390" i="1"/>
  <c r="AC390" i="1"/>
  <c r="AD390" i="1"/>
  <c r="AE390" i="1"/>
  <c r="AF390" i="1"/>
  <c r="AG390" i="1"/>
  <c r="AH390" i="1"/>
  <c r="AI390" i="1"/>
  <c r="AS390" i="1"/>
  <c r="P353" i="1"/>
  <c r="Q353" i="1"/>
  <c r="R353" i="1"/>
  <c r="AJ353" i="1" s="1"/>
  <c r="S353" i="1"/>
  <c r="AK353" i="1" s="1"/>
  <c r="T353" i="1"/>
  <c r="U353" i="1"/>
  <c r="AL353" i="1" s="1"/>
  <c r="V353" i="1"/>
  <c r="AM353" i="1" s="1"/>
  <c r="W353" i="1"/>
  <c r="X353" i="1" s="1"/>
  <c r="Y353" i="1" s="1"/>
  <c r="Z353" i="1" s="1"/>
  <c r="AQ353" i="1" s="1"/>
  <c r="AB353" i="1"/>
  <c r="AC353" i="1"/>
  <c r="AD353" i="1"/>
  <c r="AE353" i="1"/>
  <c r="AF353" i="1"/>
  <c r="AG353" i="1"/>
  <c r="AH353" i="1"/>
  <c r="AI353" i="1"/>
  <c r="AS353" i="1"/>
  <c r="P169" i="1"/>
  <c r="Q169" i="1"/>
  <c r="R169" i="1"/>
  <c r="AJ169" i="1" s="1"/>
  <c r="S169" i="1"/>
  <c r="AK169" i="1" s="1"/>
  <c r="T169" i="1"/>
  <c r="U169" i="1"/>
  <c r="AL169" i="1" s="1"/>
  <c r="V169" i="1"/>
  <c r="AM169" i="1" s="1"/>
  <c r="W169" i="1"/>
  <c r="AB169" i="1"/>
  <c r="AC169" i="1"/>
  <c r="AD169" i="1"/>
  <c r="AE169" i="1"/>
  <c r="AF169" i="1"/>
  <c r="AG169" i="1"/>
  <c r="AH169" i="1"/>
  <c r="AI169" i="1"/>
  <c r="AS169" i="1"/>
  <c r="P590" i="1"/>
  <c r="Q590" i="1"/>
  <c r="R590" i="1"/>
  <c r="AJ590" i="1" s="1"/>
  <c r="S590" i="1"/>
  <c r="AK590" i="1" s="1"/>
  <c r="T590" i="1"/>
  <c r="U590" i="1"/>
  <c r="AL590" i="1" s="1"/>
  <c r="V590" i="1"/>
  <c r="AM590" i="1" s="1"/>
  <c r="W590" i="1"/>
  <c r="X590" i="1" s="1"/>
  <c r="Y590" i="1" s="1"/>
  <c r="AB590" i="1"/>
  <c r="AC590" i="1"/>
  <c r="AD590" i="1"/>
  <c r="AE590" i="1"/>
  <c r="AF590" i="1"/>
  <c r="AG590" i="1"/>
  <c r="AH590" i="1"/>
  <c r="AI590" i="1"/>
  <c r="AS590" i="1"/>
  <c r="P380" i="1"/>
  <c r="Q380" i="1"/>
  <c r="R380" i="1"/>
  <c r="AJ380" i="1" s="1"/>
  <c r="S380" i="1"/>
  <c r="AK380" i="1" s="1"/>
  <c r="T380" i="1"/>
  <c r="U380" i="1"/>
  <c r="AL380" i="1" s="1"/>
  <c r="V380" i="1"/>
  <c r="AM380" i="1" s="1"/>
  <c r="W380" i="1"/>
  <c r="X380" i="1" s="1"/>
  <c r="AB380" i="1"/>
  <c r="AC380" i="1"/>
  <c r="AD380" i="1"/>
  <c r="AE380" i="1"/>
  <c r="AF380" i="1"/>
  <c r="AG380" i="1"/>
  <c r="AH380" i="1"/>
  <c r="AI380" i="1"/>
  <c r="AS380" i="1"/>
  <c r="P33" i="1"/>
  <c r="Q33" i="1"/>
  <c r="R33" i="1"/>
  <c r="AJ33" i="1" s="1"/>
  <c r="S33" i="1"/>
  <c r="AK33" i="1" s="1"/>
  <c r="T33" i="1"/>
  <c r="U33" i="1"/>
  <c r="AL33" i="1" s="1"/>
  <c r="V33" i="1"/>
  <c r="AM33" i="1" s="1"/>
  <c r="W33" i="1"/>
  <c r="X33" i="1" s="1"/>
  <c r="Y33" i="1" s="1"/>
  <c r="Z33" i="1" s="1"/>
  <c r="AQ33" i="1" s="1"/>
  <c r="AB33" i="1"/>
  <c r="AC33" i="1"/>
  <c r="AD33" i="1"/>
  <c r="AE33" i="1"/>
  <c r="AF33" i="1"/>
  <c r="AG33" i="1"/>
  <c r="AH33" i="1"/>
  <c r="AI33" i="1"/>
  <c r="AS33" i="1"/>
  <c r="P72" i="1"/>
  <c r="Q72" i="1"/>
  <c r="R72" i="1"/>
  <c r="AJ72" i="1" s="1"/>
  <c r="S72" i="1"/>
  <c r="AK72" i="1" s="1"/>
  <c r="T72" i="1"/>
  <c r="U72" i="1"/>
  <c r="AL72" i="1" s="1"/>
  <c r="V72" i="1"/>
  <c r="AM72" i="1" s="1"/>
  <c r="W72" i="1"/>
  <c r="AB72" i="1"/>
  <c r="AC72" i="1"/>
  <c r="AD72" i="1"/>
  <c r="AE72" i="1"/>
  <c r="AF72" i="1"/>
  <c r="AG72" i="1"/>
  <c r="AH72" i="1"/>
  <c r="AI72" i="1"/>
  <c r="AS72" i="1"/>
  <c r="P86" i="1"/>
  <c r="Q86" i="1"/>
  <c r="R86" i="1"/>
  <c r="AJ86" i="1" s="1"/>
  <c r="S86" i="1"/>
  <c r="AK86" i="1" s="1"/>
  <c r="T86" i="1"/>
  <c r="U86" i="1"/>
  <c r="AL86" i="1" s="1"/>
  <c r="V86" i="1"/>
  <c r="AM86" i="1" s="1"/>
  <c r="W86" i="1"/>
  <c r="X86" i="1" s="1"/>
  <c r="Y86" i="1" s="1"/>
  <c r="AB86" i="1"/>
  <c r="AC86" i="1"/>
  <c r="AD86" i="1"/>
  <c r="AE86" i="1"/>
  <c r="AF86" i="1"/>
  <c r="AG86" i="1"/>
  <c r="AH86" i="1"/>
  <c r="AI86" i="1"/>
  <c r="AS86" i="1"/>
  <c r="P105" i="1"/>
  <c r="Q105" i="1"/>
  <c r="R105" i="1"/>
  <c r="AJ105" i="1" s="1"/>
  <c r="S105" i="1"/>
  <c r="AK105" i="1" s="1"/>
  <c r="T105" i="1"/>
  <c r="U105" i="1"/>
  <c r="AL105" i="1" s="1"/>
  <c r="V105" i="1"/>
  <c r="AM105" i="1" s="1"/>
  <c r="W105" i="1"/>
  <c r="X105" i="1" s="1"/>
  <c r="AB105" i="1"/>
  <c r="AC105" i="1"/>
  <c r="AD105" i="1"/>
  <c r="AE105" i="1"/>
  <c r="AF105" i="1"/>
  <c r="AG105" i="1"/>
  <c r="AH105" i="1"/>
  <c r="AI105" i="1"/>
  <c r="AS105" i="1"/>
  <c r="P12" i="1"/>
  <c r="Q12" i="1"/>
  <c r="R12" i="1"/>
  <c r="AJ12" i="1" s="1"/>
  <c r="S12" i="1"/>
  <c r="AK12" i="1" s="1"/>
  <c r="T12" i="1"/>
  <c r="U12" i="1"/>
  <c r="AL12" i="1" s="1"/>
  <c r="V12" i="1"/>
  <c r="AM12" i="1" s="1"/>
  <c r="W12" i="1"/>
  <c r="X12" i="1" s="1"/>
  <c r="Y12" i="1" s="1"/>
  <c r="Z12" i="1" s="1"/>
  <c r="AQ12" i="1" s="1"/>
  <c r="AB12" i="1"/>
  <c r="AC12" i="1"/>
  <c r="AD12" i="1"/>
  <c r="AE12" i="1"/>
  <c r="AF12" i="1"/>
  <c r="AG12" i="1"/>
  <c r="AH12" i="1"/>
  <c r="AI12" i="1"/>
  <c r="AS12" i="1"/>
  <c r="P513" i="1"/>
  <c r="Q513" i="1"/>
  <c r="R513" i="1"/>
  <c r="AJ513" i="1" s="1"/>
  <c r="S513" i="1"/>
  <c r="AK513" i="1" s="1"/>
  <c r="T513" i="1"/>
  <c r="U513" i="1"/>
  <c r="AL513" i="1" s="1"/>
  <c r="V513" i="1"/>
  <c r="AM513" i="1" s="1"/>
  <c r="W513" i="1"/>
  <c r="AB513" i="1"/>
  <c r="AC513" i="1"/>
  <c r="AD513" i="1"/>
  <c r="AE513" i="1"/>
  <c r="AF513" i="1"/>
  <c r="AG513" i="1"/>
  <c r="AH513" i="1"/>
  <c r="AI513" i="1"/>
  <c r="AS513" i="1"/>
  <c r="P367" i="1"/>
  <c r="Q367" i="1"/>
  <c r="R367" i="1"/>
  <c r="AJ367" i="1" s="1"/>
  <c r="S367" i="1"/>
  <c r="AK367" i="1" s="1"/>
  <c r="T367" i="1"/>
  <c r="U367" i="1"/>
  <c r="AL367" i="1" s="1"/>
  <c r="V367" i="1"/>
  <c r="AM367" i="1" s="1"/>
  <c r="W367" i="1"/>
  <c r="X367" i="1" s="1"/>
  <c r="Y367" i="1" s="1"/>
  <c r="AB367" i="1"/>
  <c r="AC367" i="1"/>
  <c r="AD367" i="1"/>
  <c r="AE367" i="1"/>
  <c r="AF367" i="1"/>
  <c r="AG367" i="1"/>
  <c r="AH367" i="1"/>
  <c r="AI367" i="1"/>
  <c r="AS367" i="1"/>
  <c r="P368" i="1"/>
  <c r="Q368" i="1"/>
  <c r="R368" i="1"/>
  <c r="AJ368" i="1" s="1"/>
  <c r="S368" i="1"/>
  <c r="AK368" i="1" s="1"/>
  <c r="T368" i="1"/>
  <c r="U368" i="1"/>
  <c r="AL368" i="1" s="1"/>
  <c r="V368" i="1"/>
  <c r="AM368" i="1" s="1"/>
  <c r="W368" i="1"/>
  <c r="X368" i="1" s="1"/>
  <c r="AB368" i="1"/>
  <c r="AC368" i="1"/>
  <c r="AD368" i="1"/>
  <c r="AE368" i="1"/>
  <c r="AF368" i="1"/>
  <c r="AG368" i="1"/>
  <c r="AH368" i="1"/>
  <c r="AI368" i="1"/>
  <c r="AS368" i="1"/>
  <c r="P417" i="1"/>
  <c r="Q417" i="1"/>
  <c r="R417" i="1"/>
  <c r="AJ417" i="1" s="1"/>
  <c r="S417" i="1"/>
  <c r="AK417" i="1" s="1"/>
  <c r="T417" i="1"/>
  <c r="U417" i="1"/>
  <c r="AL417" i="1" s="1"/>
  <c r="V417" i="1"/>
  <c r="AM417" i="1" s="1"/>
  <c r="W417" i="1"/>
  <c r="AN417" i="1" s="1"/>
  <c r="AB417" i="1"/>
  <c r="AC417" i="1"/>
  <c r="AD417" i="1"/>
  <c r="AE417" i="1"/>
  <c r="AF417" i="1"/>
  <c r="AG417" i="1"/>
  <c r="AH417" i="1"/>
  <c r="AI417" i="1"/>
  <c r="AS417" i="1"/>
  <c r="P418" i="1"/>
  <c r="Q418" i="1"/>
  <c r="R418" i="1"/>
  <c r="AJ418" i="1" s="1"/>
  <c r="S418" i="1"/>
  <c r="AK418" i="1" s="1"/>
  <c r="T418" i="1"/>
  <c r="U418" i="1"/>
  <c r="AL418" i="1" s="1"/>
  <c r="V418" i="1"/>
  <c r="AM418" i="1" s="1"/>
  <c r="W418" i="1"/>
  <c r="AB418" i="1"/>
  <c r="AC418" i="1"/>
  <c r="AD418" i="1"/>
  <c r="AE418" i="1"/>
  <c r="AF418" i="1"/>
  <c r="AG418" i="1"/>
  <c r="AH418" i="1"/>
  <c r="AI418" i="1"/>
  <c r="AS418" i="1"/>
  <c r="P613" i="1"/>
  <c r="Q613" i="1"/>
  <c r="R613" i="1"/>
  <c r="AJ613" i="1" s="1"/>
  <c r="S613" i="1"/>
  <c r="AK613" i="1" s="1"/>
  <c r="T613" i="1"/>
  <c r="U613" i="1"/>
  <c r="AL613" i="1" s="1"/>
  <c r="V613" i="1"/>
  <c r="AM613" i="1" s="1"/>
  <c r="W613" i="1"/>
  <c r="X613" i="1" s="1"/>
  <c r="Y613" i="1" s="1"/>
  <c r="AB613" i="1"/>
  <c r="AC613" i="1"/>
  <c r="AD613" i="1"/>
  <c r="AE613" i="1"/>
  <c r="AF613" i="1"/>
  <c r="AG613" i="1"/>
  <c r="AH613" i="1"/>
  <c r="AI613" i="1"/>
  <c r="AS613" i="1"/>
  <c r="P640" i="1"/>
  <c r="Q640" i="1"/>
  <c r="R640" i="1"/>
  <c r="AJ640" i="1" s="1"/>
  <c r="S640" i="1"/>
  <c r="AK640" i="1" s="1"/>
  <c r="T640" i="1"/>
  <c r="U640" i="1"/>
  <c r="AL640" i="1" s="1"/>
  <c r="V640" i="1"/>
  <c r="AM640" i="1" s="1"/>
  <c r="W640" i="1"/>
  <c r="X640" i="1" s="1"/>
  <c r="AB640" i="1"/>
  <c r="AC640" i="1"/>
  <c r="AD640" i="1"/>
  <c r="AE640" i="1"/>
  <c r="AF640" i="1"/>
  <c r="AG640" i="1"/>
  <c r="AH640" i="1"/>
  <c r="AI640" i="1"/>
  <c r="AS640" i="1"/>
  <c r="P641" i="1"/>
  <c r="Q641" i="1"/>
  <c r="R641" i="1"/>
  <c r="AJ641" i="1" s="1"/>
  <c r="S641" i="1"/>
  <c r="AK641" i="1" s="1"/>
  <c r="T641" i="1"/>
  <c r="U641" i="1"/>
  <c r="AL641" i="1" s="1"/>
  <c r="V641" i="1"/>
  <c r="AM641" i="1" s="1"/>
  <c r="W641" i="1"/>
  <c r="AB641" i="1"/>
  <c r="AC641" i="1"/>
  <c r="AD641" i="1"/>
  <c r="AE641" i="1"/>
  <c r="AF641" i="1"/>
  <c r="AG641" i="1"/>
  <c r="AH641" i="1"/>
  <c r="AI641" i="1"/>
  <c r="AS641" i="1"/>
  <c r="P290" i="1"/>
  <c r="Q290" i="1"/>
  <c r="R290" i="1"/>
  <c r="AJ290" i="1" s="1"/>
  <c r="S290" i="1"/>
  <c r="AK290" i="1" s="1"/>
  <c r="T290" i="1"/>
  <c r="U290" i="1"/>
  <c r="AL290" i="1" s="1"/>
  <c r="V290" i="1"/>
  <c r="AM290" i="1" s="1"/>
  <c r="W290" i="1"/>
  <c r="AB290" i="1"/>
  <c r="AC290" i="1"/>
  <c r="AD290" i="1"/>
  <c r="AE290" i="1"/>
  <c r="AF290" i="1"/>
  <c r="AG290" i="1"/>
  <c r="AH290" i="1"/>
  <c r="AI290" i="1"/>
  <c r="AS290" i="1"/>
  <c r="P553" i="1"/>
  <c r="Q553" i="1"/>
  <c r="R553" i="1"/>
  <c r="AJ553" i="1" s="1"/>
  <c r="S553" i="1"/>
  <c r="AK553" i="1" s="1"/>
  <c r="T553" i="1"/>
  <c r="U553" i="1"/>
  <c r="AL553" i="1" s="1"/>
  <c r="V553" i="1"/>
  <c r="AM553" i="1" s="1"/>
  <c r="W553" i="1"/>
  <c r="X553" i="1" s="1"/>
  <c r="Y553" i="1" s="1"/>
  <c r="AB553" i="1"/>
  <c r="AC553" i="1"/>
  <c r="AD553" i="1"/>
  <c r="AE553" i="1"/>
  <c r="AF553" i="1"/>
  <c r="AG553" i="1"/>
  <c r="AH553" i="1"/>
  <c r="AI553" i="1"/>
  <c r="AS553" i="1"/>
  <c r="P435" i="1"/>
  <c r="Q435" i="1"/>
  <c r="R435" i="1"/>
  <c r="AJ435" i="1" s="1"/>
  <c r="S435" i="1"/>
  <c r="AK435" i="1" s="1"/>
  <c r="T435" i="1"/>
  <c r="U435" i="1"/>
  <c r="AL435" i="1" s="1"/>
  <c r="V435" i="1"/>
  <c r="AM435" i="1" s="1"/>
  <c r="W435" i="1"/>
  <c r="X435" i="1" s="1"/>
  <c r="AB435" i="1"/>
  <c r="AC435" i="1"/>
  <c r="AD435" i="1"/>
  <c r="AE435" i="1"/>
  <c r="AF435" i="1"/>
  <c r="AG435" i="1"/>
  <c r="AH435" i="1"/>
  <c r="AI435" i="1"/>
  <c r="AS435" i="1"/>
  <c r="P262" i="1"/>
  <c r="Q262" i="1"/>
  <c r="R262" i="1"/>
  <c r="AJ262" i="1" s="1"/>
  <c r="S262" i="1"/>
  <c r="AK262" i="1" s="1"/>
  <c r="T262" i="1"/>
  <c r="U262" i="1"/>
  <c r="AL262" i="1" s="1"/>
  <c r="V262" i="1"/>
  <c r="AM262" i="1" s="1"/>
  <c r="W262" i="1"/>
  <c r="X262" i="1" s="1"/>
  <c r="Y262" i="1" s="1"/>
  <c r="Z262" i="1" s="1"/>
  <c r="AQ262" i="1" s="1"/>
  <c r="AB262" i="1"/>
  <c r="AC262" i="1"/>
  <c r="AD262" i="1"/>
  <c r="AE262" i="1"/>
  <c r="AF262" i="1"/>
  <c r="AG262" i="1"/>
  <c r="AH262" i="1"/>
  <c r="AI262" i="1"/>
  <c r="AS262" i="1"/>
  <c r="P341" i="1"/>
  <c r="Q341" i="1"/>
  <c r="R341" i="1"/>
  <c r="AJ341" i="1" s="1"/>
  <c r="S341" i="1"/>
  <c r="AK341" i="1" s="1"/>
  <c r="T341" i="1"/>
  <c r="U341" i="1"/>
  <c r="AL341" i="1" s="1"/>
  <c r="V341" i="1"/>
  <c r="AM341" i="1" s="1"/>
  <c r="W341" i="1"/>
  <c r="AB341" i="1"/>
  <c r="AC341" i="1"/>
  <c r="AD341" i="1"/>
  <c r="AE341" i="1"/>
  <c r="AF341" i="1"/>
  <c r="AG341" i="1"/>
  <c r="AH341" i="1"/>
  <c r="AI341" i="1"/>
  <c r="AS341" i="1"/>
  <c r="P302" i="1"/>
  <c r="Q302" i="1"/>
  <c r="R302" i="1"/>
  <c r="AJ302" i="1" s="1"/>
  <c r="S302" i="1"/>
  <c r="AK302" i="1" s="1"/>
  <c r="T302" i="1"/>
  <c r="U302" i="1"/>
  <c r="AL302" i="1" s="1"/>
  <c r="V302" i="1"/>
  <c r="AM302" i="1" s="1"/>
  <c r="W302" i="1"/>
  <c r="X302" i="1" s="1"/>
  <c r="Y302" i="1" s="1"/>
  <c r="AB302" i="1"/>
  <c r="AC302" i="1"/>
  <c r="AD302" i="1"/>
  <c r="AE302" i="1"/>
  <c r="AF302" i="1"/>
  <c r="AG302" i="1"/>
  <c r="AH302" i="1"/>
  <c r="AI302" i="1"/>
  <c r="AS302" i="1"/>
  <c r="P274" i="1"/>
  <c r="Q274" i="1"/>
  <c r="R274" i="1"/>
  <c r="AJ274" i="1" s="1"/>
  <c r="S274" i="1"/>
  <c r="AK274" i="1" s="1"/>
  <c r="T274" i="1"/>
  <c r="U274" i="1"/>
  <c r="AL274" i="1" s="1"/>
  <c r="V274" i="1"/>
  <c r="AM274" i="1" s="1"/>
  <c r="W274" i="1"/>
  <c r="X274" i="1" s="1"/>
  <c r="AB274" i="1"/>
  <c r="AC274" i="1"/>
  <c r="AD274" i="1"/>
  <c r="AE274" i="1"/>
  <c r="AF274" i="1"/>
  <c r="AG274" i="1"/>
  <c r="AH274" i="1"/>
  <c r="AI274" i="1"/>
  <c r="AS274" i="1"/>
  <c r="P452" i="1"/>
  <c r="Q452" i="1"/>
  <c r="R452" i="1"/>
  <c r="AJ452" i="1" s="1"/>
  <c r="S452" i="1"/>
  <c r="AK452" i="1" s="1"/>
  <c r="T452" i="1"/>
  <c r="U452" i="1"/>
  <c r="AL452" i="1" s="1"/>
  <c r="V452" i="1"/>
  <c r="AM452" i="1" s="1"/>
  <c r="W452" i="1"/>
  <c r="X452" i="1" s="1"/>
  <c r="Y452" i="1" s="1"/>
  <c r="Z452" i="1" s="1"/>
  <c r="AQ452" i="1" s="1"/>
  <c r="AB452" i="1"/>
  <c r="AC452" i="1"/>
  <c r="AD452" i="1"/>
  <c r="AE452" i="1"/>
  <c r="AF452" i="1"/>
  <c r="AG452" i="1"/>
  <c r="AH452" i="1"/>
  <c r="AI452" i="1"/>
  <c r="AS452" i="1"/>
  <c r="P602" i="1"/>
  <c r="Q602" i="1"/>
  <c r="R602" i="1"/>
  <c r="AJ602" i="1" s="1"/>
  <c r="S602" i="1"/>
  <c r="AK602" i="1" s="1"/>
  <c r="T602" i="1"/>
  <c r="U602" i="1"/>
  <c r="AL602" i="1" s="1"/>
  <c r="V602" i="1"/>
  <c r="AM602" i="1" s="1"/>
  <c r="W602" i="1"/>
  <c r="AB602" i="1"/>
  <c r="AC602" i="1"/>
  <c r="AD602" i="1"/>
  <c r="AE602" i="1"/>
  <c r="AF602" i="1"/>
  <c r="AG602" i="1"/>
  <c r="AH602" i="1"/>
  <c r="AI602" i="1"/>
  <c r="AS602" i="1"/>
  <c r="P237" i="1"/>
  <c r="Q237" i="1"/>
  <c r="R237" i="1"/>
  <c r="AJ237" i="1" s="1"/>
  <c r="S237" i="1"/>
  <c r="AK237" i="1" s="1"/>
  <c r="T237" i="1"/>
  <c r="U237" i="1"/>
  <c r="AL237" i="1" s="1"/>
  <c r="V237" i="1"/>
  <c r="AM237" i="1" s="1"/>
  <c r="W237" i="1"/>
  <c r="X237" i="1" s="1"/>
  <c r="Y237" i="1" s="1"/>
  <c r="AB237" i="1"/>
  <c r="AC237" i="1"/>
  <c r="AD237" i="1"/>
  <c r="AE237" i="1"/>
  <c r="AF237" i="1"/>
  <c r="AG237" i="1"/>
  <c r="AH237" i="1"/>
  <c r="AI237" i="1"/>
  <c r="AS237" i="1"/>
  <c r="P468" i="1"/>
  <c r="Q468" i="1"/>
  <c r="R468" i="1"/>
  <c r="AJ468" i="1" s="1"/>
  <c r="S468" i="1"/>
  <c r="AK468" i="1" s="1"/>
  <c r="T468" i="1"/>
  <c r="U468" i="1"/>
  <c r="AL468" i="1" s="1"/>
  <c r="V468" i="1"/>
  <c r="AM468" i="1" s="1"/>
  <c r="W468" i="1"/>
  <c r="X468" i="1" s="1"/>
  <c r="AB468" i="1"/>
  <c r="AC468" i="1"/>
  <c r="AD468" i="1"/>
  <c r="AE468" i="1"/>
  <c r="AF468" i="1"/>
  <c r="AG468" i="1"/>
  <c r="AH468" i="1"/>
  <c r="AI468" i="1"/>
  <c r="AS468" i="1"/>
  <c r="P315" i="1"/>
  <c r="Q315" i="1"/>
  <c r="R315" i="1"/>
  <c r="AJ315" i="1" s="1"/>
  <c r="S315" i="1"/>
  <c r="AK315" i="1" s="1"/>
  <c r="T315" i="1"/>
  <c r="U315" i="1"/>
  <c r="AL315" i="1" s="1"/>
  <c r="V315" i="1"/>
  <c r="AM315" i="1" s="1"/>
  <c r="W315" i="1"/>
  <c r="X315" i="1" s="1"/>
  <c r="Y315" i="1" s="1"/>
  <c r="Z315" i="1" s="1"/>
  <c r="AQ315" i="1" s="1"/>
  <c r="AB315" i="1"/>
  <c r="AC315" i="1"/>
  <c r="AD315" i="1"/>
  <c r="AE315" i="1"/>
  <c r="AF315" i="1"/>
  <c r="AG315" i="1"/>
  <c r="AH315" i="1"/>
  <c r="AI315" i="1"/>
  <c r="AS315" i="1"/>
  <c r="P581" i="1"/>
  <c r="Q581" i="1"/>
  <c r="R581" i="1"/>
  <c r="AJ581" i="1" s="1"/>
  <c r="S581" i="1"/>
  <c r="AK581" i="1" s="1"/>
  <c r="T581" i="1"/>
  <c r="U581" i="1"/>
  <c r="AL581" i="1" s="1"/>
  <c r="V581" i="1"/>
  <c r="AM581" i="1" s="1"/>
  <c r="W581" i="1"/>
  <c r="AB581" i="1"/>
  <c r="AC581" i="1"/>
  <c r="AD581" i="1"/>
  <c r="AE581" i="1"/>
  <c r="AF581" i="1"/>
  <c r="AG581" i="1"/>
  <c r="AH581" i="1"/>
  <c r="AI581" i="1"/>
  <c r="AS581" i="1"/>
  <c r="P469" i="1"/>
  <c r="Q469" i="1"/>
  <c r="R469" i="1"/>
  <c r="AJ469" i="1" s="1"/>
  <c r="S469" i="1"/>
  <c r="AK469" i="1" s="1"/>
  <c r="T469" i="1"/>
  <c r="U469" i="1"/>
  <c r="AL469" i="1" s="1"/>
  <c r="V469" i="1"/>
  <c r="AM469" i="1" s="1"/>
  <c r="W469" i="1"/>
  <c r="X469" i="1" s="1"/>
  <c r="Y469" i="1" s="1"/>
  <c r="AB469" i="1"/>
  <c r="AC469" i="1"/>
  <c r="AD469" i="1"/>
  <c r="AE469" i="1"/>
  <c r="AF469" i="1"/>
  <c r="AG469" i="1"/>
  <c r="AH469" i="1"/>
  <c r="AI469" i="1"/>
  <c r="AS469" i="1"/>
  <c r="P156" i="1"/>
  <c r="Q156" i="1"/>
  <c r="R156" i="1"/>
  <c r="AJ156" i="1" s="1"/>
  <c r="S156" i="1"/>
  <c r="AK156" i="1" s="1"/>
  <c r="T156" i="1"/>
  <c r="U156" i="1"/>
  <c r="AL156" i="1" s="1"/>
  <c r="V156" i="1"/>
  <c r="AM156" i="1" s="1"/>
  <c r="W156" i="1"/>
  <c r="X156" i="1" s="1"/>
  <c r="AB156" i="1"/>
  <c r="AC156" i="1"/>
  <c r="AD156" i="1"/>
  <c r="AE156" i="1"/>
  <c r="AF156" i="1"/>
  <c r="AG156" i="1"/>
  <c r="AH156" i="1"/>
  <c r="AI156" i="1"/>
  <c r="AS156" i="1"/>
  <c r="P122" i="1"/>
  <c r="Q122" i="1"/>
  <c r="R122" i="1"/>
  <c r="AJ122" i="1" s="1"/>
  <c r="S122" i="1"/>
  <c r="AK122" i="1" s="1"/>
  <c r="T122" i="1"/>
  <c r="U122" i="1"/>
  <c r="AL122" i="1" s="1"/>
  <c r="V122" i="1"/>
  <c r="AM122" i="1" s="1"/>
  <c r="W122" i="1"/>
  <c r="X122" i="1" s="1"/>
  <c r="Y122" i="1" s="1"/>
  <c r="Z122" i="1" s="1"/>
  <c r="AQ122" i="1" s="1"/>
  <c r="AB122" i="1"/>
  <c r="AC122" i="1"/>
  <c r="AD122" i="1"/>
  <c r="AE122" i="1"/>
  <c r="AF122" i="1"/>
  <c r="AG122" i="1"/>
  <c r="AH122" i="1"/>
  <c r="AI122" i="1"/>
  <c r="AS122" i="1"/>
  <c r="P223" i="1"/>
  <c r="Q223" i="1"/>
  <c r="R223" i="1"/>
  <c r="AJ223" i="1" s="1"/>
  <c r="S223" i="1"/>
  <c r="AK223" i="1" s="1"/>
  <c r="T223" i="1"/>
  <c r="U223" i="1"/>
  <c r="AL223" i="1" s="1"/>
  <c r="V223" i="1"/>
  <c r="AM223" i="1" s="1"/>
  <c r="W223" i="1"/>
  <c r="AB223" i="1"/>
  <c r="AC223" i="1"/>
  <c r="AD223" i="1"/>
  <c r="AE223" i="1"/>
  <c r="AF223" i="1"/>
  <c r="AG223" i="1"/>
  <c r="AH223" i="1"/>
  <c r="AI223" i="1"/>
  <c r="AS223" i="1"/>
  <c r="P250" i="1"/>
  <c r="Q250" i="1"/>
  <c r="R250" i="1"/>
  <c r="AJ250" i="1" s="1"/>
  <c r="S250" i="1"/>
  <c r="AK250" i="1" s="1"/>
  <c r="T250" i="1"/>
  <c r="U250" i="1"/>
  <c r="AL250" i="1" s="1"/>
  <c r="V250" i="1"/>
  <c r="AM250" i="1" s="1"/>
  <c r="W250" i="1"/>
  <c r="X250" i="1" s="1"/>
  <c r="Y250" i="1" s="1"/>
  <c r="AB250" i="1"/>
  <c r="AC250" i="1"/>
  <c r="AD250" i="1"/>
  <c r="AE250" i="1"/>
  <c r="AF250" i="1"/>
  <c r="AG250" i="1"/>
  <c r="AH250" i="1"/>
  <c r="AI250" i="1"/>
  <c r="AS250" i="1"/>
  <c r="P170" i="1"/>
  <c r="Q170" i="1"/>
  <c r="R170" i="1"/>
  <c r="AJ170" i="1" s="1"/>
  <c r="S170" i="1"/>
  <c r="AK170" i="1" s="1"/>
  <c r="T170" i="1"/>
  <c r="U170" i="1"/>
  <c r="AL170" i="1" s="1"/>
  <c r="V170" i="1"/>
  <c r="AM170" i="1" s="1"/>
  <c r="W170" i="1"/>
  <c r="X170" i="1" s="1"/>
  <c r="AB170" i="1"/>
  <c r="AC170" i="1"/>
  <c r="AD170" i="1"/>
  <c r="AE170" i="1"/>
  <c r="AF170" i="1"/>
  <c r="AG170" i="1"/>
  <c r="AH170" i="1"/>
  <c r="AI170" i="1"/>
  <c r="AS170" i="1"/>
  <c r="P419" i="1"/>
  <c r="Q419" i="1"/>
  <c r="R419" i="1"/>
  <c r="AJ419" i="1" s="1"/>
  <c r="S419" i="1"/>
  <c r="AK419" i="1" s="1"/>
  <c r="T419" i="1"/>
  <c r="U419" i="1"/>
  <c r="AL419" i="1" s="1"/>
  <c r="V419" i="1"/>
  <c r="AM419" i="1" s="1"/>
  <c r="W419" i="1"/>
  <c r="X419" i="1" s="1"/>
  <c r="Y419" i="1" s="1"/>
  <c r="Z419" i="1" s="1"/>
  <c r="AQ419" i="1" s="1"/>
  <c r="AB419" i="1"/>
  <c r="AC419" i="1"/>
  <c r="AD419" i="1"/>
  <c r="AE419" i="1"/>
  <c r="AF419" i="1"/>
  <c r="AG419" i="1"/>
  <c r="AH419" i="1"/>
  <c r="AI419" i="1"/>
  <c r="AS419" i="1"/>
  <c r="P642" i="1"/>
  <c r="Q642" i="1"/>
  <c r="R642" i="1"/>
  <c r="AJ642" i="1" s="1"/>
  <c r="S642" i="1"/>
  <c r="AK642" i="1" s="1"/>
  <c r="T642" i="1"/>
  <c r="U642" i="1"/>
  <c r="AL642" i="1" s="1"/>
  <c r="V642" i="1"/>
  <c r="AM642" i="1" s="1"/>
  <c r="W642" i="1"/>
  <c r="AB642" i="1"/>
  <c r="AC642" i="1"/>
  <c r="AD642" i="1"/>
  <c r="AE642" i="1"/>
  <c r="AF642" i="1"/>
  <c r="AG642" i="1"/>
  <c r="AH642" i="1"/>
  <c r="AI642" i="1"/>
  <c r="AS642" i="1"/>
  <c r="P436" i="1"/>
  <c r="Q436" i="1"/>
  <c r="R436" i="1"/>
  <c r="AJ436" i="1" s="1"/>
  <c r="S436" i="1"/>
  <c r="AK436" i="1" s="1"/>
  <c r="T436" i="1"/>
  <c r="U436" i="1"/>
  <c r="AL436" i="1" s="1"/>
  <c r="V436" i="1"/>
  <c r="AM436" i="1" s="1"/>
  <c r="W436" i="1"/>
  <c r="X436" i="1" s="1"/>
  <c r="Y436" i="1" s="1"/>
  <c r="AB436" i="1"/>
  <c r="AC436" i="1"/>
  <c r="AD436" i="1"/>
  <c r="AE436" i="1"/>
  <c r="AF436" i="1"/>
  <c r="AG436" i="1"/>
  <c r="AH436" i="1"/>
  <c r="AI436" i="1"/>
  <c r="AS436" i="1"/>
  <c r="P316" i="1"/>
  <c r="Q316" i="1"/>
  <c r="R316" i="1"/>
  <c r="AJ316" i="1" s="1"/>
  <c r="S316" i="1"/>
  <c r="AK316" i="1" s="1"/>
  <c r="T316" i="1"/>
  <c r="U316" i="1"/>
  <c r="AL316" i="1" s="1"/>
  <c r="V316" i="1"/>
  <c r="AM316" i="1" s="1"/>
  <c r="W316" i="1"/>
  <c r="X316" i="1" s="1"/>
  <c r="AB316" i="1"/>
  <c r="AC316" i="1"/>
  <c r="AD316" i="1"/>
  <c r="AE316" i="1"/>
  <c r="AF316" i="1"/>
  <c r="AG316" i="1"/>
  <c r="AH316" i="1"/>
  <c r="AI316" i="1"/>
  <c r="AS316" i="1"/>
  <c r="P402" i="1"/>
  <c r="Q402" i="1"/>
  <c r="R402" i="1"/>
  <c r="AJ402" i="1" s="1"/>
  <c r="S402" i="1"/>
  <c r="AK402" i="1" s="1"/>
  <c r="T402" i="1"/>
  <c r="U402" i="1"/>
  <c r="AL402" i="1" s="1"/>
  <c r="V402" i="1"/>
  <c r="AM402" i="1" s="1"/>
  <c r="W402" i="1"/>
  <c r="AN402" i="1" s="1"/>
  <c r="AB402" i="1"/>
  <c r="AC402" i="1"/>
  <c r="AD402" i="1"/>
  <c r="AE402" i="1"/>
  <c r="AF402" i="1"/>
  <c r="AG402" i="1"/>
  <c r="AH402" i="1"/>
  <c r="AI402" i="1"/>
  <c r="AS402" i="1"/>
  <c r="P186" i="1"/>
  <c r="Q186" i="1"/>
  <c r="R186" i="1"/>
  <c r="AJ186" i="1" s="1"/>
  <c r="S186" i="1"/>
  <c r="AK186" i="1" s="1"/>
  <c r="T186" i="1"/>
  <c r="U186" i="1"/>
  <c r="AL186" i="1" s="1"/>
  <c r="V186" i="1"/>
  <c r="AM186" i="1" s="1"/>
  <c r="W186" i="1"/>
  <c r="AB186" i="1"/>
  <c r="AC186" i="1"/>
  <c r="AD186" i="1"/>
  <c r="AE186" i="1"/>
  <c r="AF186" i="1"/>
  <c r="AG186" i="1"/>
  <c r="AH186" i="1"/>
  <c r="AI186" i="1"/>
  <c r="AS186" i="1"/>
  <c r="P197" i="1"/>
  <c r="Q197" i="1"/>
  <c r="R197" i="1"/>
  <c r="AJ197" i="1" s="1"/>
  <c r="S197" i="1"/>
  <c r="AK197" i="1" s="1"/>
  <c r="T197" i="1"/>
  <c r="U197" i="1"/>
  <c r="AL197" i="1" s="1"/>
  <c r="V197" i="1"/>
  <c r="AM197" i="1" s="1"/>
  <c r="W197" i="1"/>
  <c r="X197" i="1" s="1"/>
  <c r="Y197" i="1" s="1"/>
  <c r="AB197" i="1"/>
  <c r="AC197" i="1"/>
  <c r="AD197" i="1"/>
  <c r="AE197" i="1"/>
  <c r="AF197" i="1"/>
  <c r="AG197" i="1"/>
  <c r="AH197" i="1"/>
  <c r="AI197" i="1"/>
  <c r="AS197" i="1"/>
  <c r="P502" i="1"/>
  <c r="Q502" i="1"/>
  <c r="R502" i="1"/>
  <c r="AJ502" i="1" s="1"/>
  <c r="S502" i="1"/>
  <c r="AK502" i="1" s="1"/>
  <c r="T502" i="1"/>
  <c r="U502" i="1"/>
  <c r="AL502" i="1" s="1"/>
  <c r="V502" i="1"/>
  <c r="AM502" i="1" s="1"/>
  <c r="W502" i="1"/>
  <c r="X502" i="1" s="1"/>
  <c r="AB502" i="1"/>
  <c r="AC502" i="1"/>
  <c r="AD502" i="1"/>
  <c r="AE502" i="1"/>
  <c r="AF502" i="1"/>
  <c r="AG502" i="1"/>
  <c r="AH502" i="1"/>
  <c r="AI502" i="1"/>
  <c r="AS502" i="1"/>
  <c r="P45" i="1"/>
  <c r="Q45" i="1"/>
  <c r="R45" i="1"/>
  <c r="AJ45" i="1" s="1"/>
  <c r="S45" i="1"/>
  <c r="AK45" i="1" s="1"/>
  <c r="T45" i="1"/>
  <c r="U45" i="1"/>
  <c r="AL45" i="1" s="1"/>
  <c r="V45" i="1"/>
  <c r="AM45" i="1" s="1"/>
  <c r="W45" i="1"/>
  <c r="X45" i="1" s="1"/>
  <c r="Y45" i="1" s="1"/>
  <c r="Z45" i="1" s="1"/>
  <c r="AQ45" i="1" s="1"/>
  <c r="AB45" i="1"/>
  <c r="AC45" i="1"/>
  <c r="AD45" i="1"/>
  <c r="AE45" i="1"/>
  <c r="AF45" i="1"/>
  <c r="AG45" i="1"/>
  <c r="AH45" i="1"/>
  <c r="AI45" i="1"/>
  <c r="AS45" i="1"/>
  <c r="P540" i="1"/>
  <c r="Q540" i="1"/>
  <c r="R540" i="1"/>
  <c r="AJ540" i="1" s="1"/>
  <c r="S540" i="1"/>
  <c r="AK540" i="1" s="1"/>
  <c r="T540" i="1"/>
  <c r="U540" i="1"/>
  <c r="AL540" i="1" s="1"/>
  <c r="V540" i="1"/>
  <c r="AM540" i="1" s="1"/>
  <c r="W540" i="1"/>
  <c r="AB540" i="1"/>
  <c r="AC540" i="1"/>
  <c r="AD540" i="1"/>
  <c r="AE540" i="1"/>
  <c r="AF540" i="1"/>
  <c r="AG540" i="1"/>
  <c r="AH540" i="1"/>
  <c r="AI540" i="1"/>
  <c r="AS540" i="1"/>
  <c r="P625" i="1"/>
  <c r="Q625" i="1"/>
  <c r="R625" i="1"/>
  <c r="AJ625" i="1" s="1"/>
  <c r="S625" i="1"/>
  <c r="AK625" i="1" s="1"/>
  <c r="T625" i="1"/>
  <c r="U625" i="1"/>
  <c r="AL625" i="1" s="1"/>
  <c r="V625" i="1"/>
  <c r="AM625" i="1" s="1"/>
  <c r="W625" i="1"/>
  <c r="X625" i="1" s="1"/>
  <c r="AB625" i="1"/>
  <c r="AC625" i="1"/>
  <c r="AD625" i="1"/>
  <c r="AE625" i="1"/>
  <c r="AF625" i="1"/>
  <c r="AG625" i="1"/>
  <c r="AH625" i="1"/>
  <c r="AI625" i="1"/>
  <c r="AS625" i="1"/>
  <c r="P157" i="1"/>
  <c r="Q157" i="1"/>
  <c r="R157" i="1"/>
  <c r="AJ157" i="1" s="1"/>
  <c r="S157" i="1"/>
  <c r="AK157" i="1" s="1"/>
  <c r="T157" i="1"/>
  <c r="U157" i="1"/>
  <c r="AL157" i="1" s="1"/>
  <c r="V157" i="1"/>
  <c r="AM157" i="1" s="1"/>
  <c r="W157" i="1"/>
  <c r="X157" i="1" s="1"/>
  <c r="AB157" i="1"/>
  <c r="AC157" i="1"/>
  <c r="AD157" i="1"/>
  <c r="AE157" i="1"/>
  <c r="AF157" i="1"/>
  <c r="AG157" i="1"/>
  <c r="AH157" i="1"/>
  <c r="AI157" i="1"/>
  <c r="AS157" i="1"/>
  <c r="P123" i="1"/>
  <c r="Q123" i="1"/>
  <c r="R123" i="1"/>
  <c r="AJ123" i="1" s="1"/>
  <c r="S123" i="1"/>
  <c r="AK123" i="1" s="1"/>
  <c r="T123" i="1"/>
  <c r="U123" i="1"/>
  <c r="AL123" i="1" s="1"/>
  <c r="V123" i="1"/>
  <c r="AM123" i="1" s="1"/>
  <c r="W123" i="1"/>
  <c r="AN123" i="1" s="1"/>
  <c r="AB123" i="1"/>
  <c r="AC123" i="1"/>
  <c r="AD123" i="1"/>
  <c r="AE123" i="1"/>
  <c r="AF123" i="1"/>
  <c r="AG123" i="1"/>
  <c r="AH123" i="1"/>
  <c r="AI123" i="1"/>
  <c r="AS123" i="1"/>
  <c r="P485" i="1"/>
  <c r="Q485" i="1"/>
  <c r="R485" i="1"/>
  <c r="S485" i="1"/>
  <c r="AK485" i="1" s="1"/>
  <c r="T485" i="1"/>
  <c r="U485" i="1"/>
  <c r="AL485" i="1" s="1"/>
  <c r="V485" i="1"/>
  <c r="AM485" i="1" s="1"/>
  <c r="W485" i="1"/>
  <c r="AN485" i="1" s="1"/>
  <c r="AB485" i="1"/>
  <c r="AC485" i="1"/>
  <c r="AD485" i="1"/>
  <c r="AE485" i="1"/>
  <c r="AF485" i="1"/>
  <c r="AG485" i="1"/>
  <c r="AH485" i="1"/>
  <c r="AI485" i="1"/>
  <c r="AJ485" i="1"/>
  <c r="AS485" i="1"/>
  <c r="P59" i="1"/>
  <c r="Q59" i="1"/>
  <c r="R59" i="1"/>
  <c r="AJ59" i="1" s="1"/>
  <c r="S59" i="1"/>
  <c r="AK59" i="1" s="1"/>
  <c r="T59" i="1"/>
  <c r="U59" i="1"/>
  <c r="AL59" i="1" s="1"/>
  <c r="V59" i="1"/>
  <c r="AM59" i="1" s="1"/>
  <c r="W59" i="1"/>
  <c r="AB59" i="1"/>
  <c r="AC59" i="1"/>
  <c r="AD59" i="1"/>
  <c r="AE59" i="1"/>
  <c r="AF59" i="1"/>
  <c r="AG59" i="1"/>
  <c r="AH59" i="1"/>
  <c r="AI59" i="1"/>
  <c r="AS59" i="1"/>
  <c r="P144" i="1"/>
  <c r="Q144" i="1"/>
  <c r="R144" i="1"/>
  <c r="AJ144" i="1" s="1"/>
  <c r="S144" i="1"/>
  <c r="AK144" i="1" s="1"/>
  <c r="T144" i="1"/>
  <c r="U144" i="1"/>
  <c r="AL144" i="1" s="1"/>
  <c r="V144" i="1"/>
  <c r="AM144" i="1" s="1"/>
  <c r="W144" i="1"/>
  <c r="X144" i="1" s="1"/>
  <c r="AB144" i="1"/>
  <c r="AC144" i="1"/>
  <c r="AD144" i="1"/>
  <c r="AE144" i="1"/>
  <c r="AF144" i="1"/>
  <c r="AG144" i="1"/>
  <c r="AH144" i="1"/>
  <c r="AI144" i="1"/>
  <c r="AS144" i="1"/>
  <c r="P569" i="1"/>
  <c r="Q569" i="1"/>
  <c r="R569" i="1"/>
  <c r="AJ569" i="1" s="1"/>
  <c r="S569" i="1"/>
  <c r="AK569" i="1" s="1"/>
  <c r="T569" i="1"/>
  <c r="U569" i="1"/>
  <c r="AL569" i="1" s="1"/>
  <c r="V569" i="1"/>
  <c r="AM569" i="1" s="1"/>
  <c r="W569" i="1"/>
  <c r="AB569" i="1"/>
  <c r="AC569" i="1"/>
  <c r="AD569" i="1"/>
  <c r="AE569" i="1"/>
  <c r="AF569" i="1"/>
  <c r="AG569" i="1"/>
  <c r="AH569" i="1"/>
  <c r="AI569" i="1"/>
  <c r="AS569" i="1"/>
  <c r="P527" i="1"/>
  <c r="Q527" i="1"/>
  <c r="R527" i="1"/>
  <c r="AJ527" i="1" s="1"/>
  <c r="S527" i="1"/>
  <c r="AK527" i="1" s="1"/>
  <c r="T527" i="1"/>
  <c r="U527" i="1"/>
  <c r="AL527" i="1" s="1"/>
  <c r="V527" i="1"/>
  <c r="AM527" i="1" s="1"/>
  <c r="W527" i="1"/>
  <c r="X527" i="1" s="1"/>
  <c r="Y527" i="1" s="1"/>
  <c r="AB527" i="1"/>
  <c r="AC527" i="1"/>
  <c r="AD527" i="1"/>
  <c r="AE527" i="1"/>
  <c r="AF527" i="1"/>
  <c r="AG527" i="1"/>
  <c r="AH527" i="1"/>
  <c r="AI527" i="1"/>
  <c r="AS527" i="1"/>
  <c r="P224" i="1"/>
  <c r="Q224" i="1"/>
  <c r="R224" i="1"/>
  <c r="AJ224" i="1" s="1"/>
  <c r="S224" i="1"/>
  <c r="AK224" i="1" s="1"/>
  <c r="T224" i="1"/>
  <c r="U224" i="1"/>
  <c r="AL224" i="1" s="1"/>
  <c r="V224" i="1"/>
  <c r="AM224" i="1" s="1"/>
  <c r="W224" i="1"/>
  <c r="AN224" i="1" s="1"/>
  <c r="AB224" i="1"/>
  <c r="AC224" i="1"/>
  <c r="AD224" i="1"/>
  <c r="AE224" i="1"/>
  <c r="AF224" i="1"/>
  <c r="AG224" i="1"/>
  <c r="AH224" i="1"/>
  <c r="AI224" i="1"/>
  <c r="AS224" i="1"/>
  <c r="P663" i="1"/>
  <c r="Q663" i="1"/>
  <c r="R663" i="1"/>
  <c r="AJ663" i="1" s="1"/>
  <c r="S663" i="1"/>
  <c r="AK663" i="1" s="1"/>
  <c r="T663" i="1"/>
  <c r="U663" i="1"/>
  <c r="AL663" i="1" s="1"/>
  <c r="V663" i="1"/>
  <c r="AM663" i="1" s="1"/>
  <c r="W663" i="1"/>
  <c r="X663" i="1" s="1"/>
  <c r="Y663" i="1" s="1"/>
  <c r="AB663" i="1"/>
  <c r="AC663" i="1"/>
  <c r="AD663" i="1"/>
  <c r="AE663" i="1"/>
  <c r="AF663" i="1"/>
  <c r="AG663" i="1"/>
  <c r="AH663" i="1"/>
  <c r="AI663" i="1"/>
  <c r="AS663" i="1"/>
  <c r="P213" i="1"/>
  <c r="Q213" i="1"/>
  <c r="R213" i="1"/>
  <c r="AJ213" i="1" s="1"/>
  <c r="S213" i="1"/>
  <c r="AK213" i="1" s="1"/>
  <c r="T213" i="1"/>
  <c r="U213" i="1"/>
  <c r="AL213" i="1" s="1"/>
  <c r="V213" i="1"/>
  <c r="AM213" i="1" s="1"/>
  <c r="W213" i="1"/>
  <c r="AB213" i="1"/>
  <c r="AC213" i="1"/>
  <c r="AD213" i="1"/>
  <c r="AE213" i="1"/>
  <c r="AF213" i="1"/>
  <c r="AG213" i="1"/>
  <c r="AH213" i="1"/>
  <c r="AI213" i="1"/>
  <c r="AS213" i="1"/>
  <c r="P251" i="1"/>
  <c r="Q251" i="1"/>
  <c r="R251" i="1"/>
  <c r="AJ251" i="1" s="1"/>
  <c r="S251" i="1"/>
  <c r="AK251" i="1" s="1"/>
  <c r="T251" i="1"/>
  <c r="U251" i="1"/>
  <c r="AL251" i="1" s="1"/>
  <c r="V251" i="1"/>
  <c r="AM251" i="1" s="1"/>
  <c r="W251" i="1"/>
  <c r="X251" i="1" s="1"/>
  <c r="Y251" i="1" s="1"/>
  <c r="Z251" i="1" s="1"/>
  <c r="AQ251" i="1" s="1"/>
  <c r="AB251" i="1"/>
  <c r="AC251" i="1"/>
  <c r="AD251" i="1"/>
  <c r="AE251" i="1"/>
  <c r="AF251" i="1"/>
  <c r="AG251" i="1"/>
  <c r="AH251" i="1"/>
  <c r="AI251" i="1"/>
  <c r="AS251" i="1"/>
  <c r="P391" i="1"/>
  <c r="Q391" i="1"/>
  <c r="R391" i="1"/>
  <c r="AJ391" i="1" s="1"/>
  <c r="S391" i="1"/>
  <c r="AK391" i="1" s="1"/>
  <c r="T391" i="1"/>
  <c r="U391" i="1"/>
  <c r="AL391" i="1" s="1"/>
  <c r="V391" i="1"/>
  <c r="AM391" i="1" s="1"/>
  <c r="W391" i="1"/>
  <c r="AB391" i="1"/>
  <c r="AC391" i="1"/>
  <c r="AD391" i="1"/>
  <c r="AE391" i="1"/>
  <c r="AF391" i="1"/>
  <c r="AG391" i="1"/>
  <c r="AH391" i="1"/>
  <c r="AI391" i="1"/>
  <c r="AS391" i="1"/>
  <c r="P354" i="1"/>
  <c r="Q354" i="1"/>
  <c r="R354" i="1"/>
  <c r="AJ354" i="1" s="1"/>
  <c r="S354" i="1"/>
  <c r="AK354" i="1" s="1"/>
  <c r="T354" i="1"/>
  <c r="U354" i="1"/>
  <c r="AL354" i="1" s="1"/>
  <c r="V354" i="1"/>
  <c r="AM354" i="1" s="1"/>
  <c r="W354" i="1"/>
  <c r="X354" i="1" s="1"/>
  <c r="Y354" i="1" s="1"/>
  <c r="AB354" i="1"/>
  <c r="AC354" i="1"/>
  <c r="AD354" i="1"/>
  <c r="AE354" i="1"/>
  <c r="AF354" i="1"/>
  <c r="AG354" i="1"/>
  <c r="AH354" i="1"/>
  <c r="AI354" i="1"/>
  <c r="AS354" i="1"/>
  <c r="P171" i="1"/>
  <c r="Q171" i="1"/>
  <c r="R171" i="1"/>
  <c r="AJ171" i="1" s="1"/>
  <c r="S171" i="1"/>
  <c r="AK171" i="1" s="1"/>
  <c r="T171" i="1"/>
  <c r="U171" i="1"/>
  <c r="AL171" i="1" s="1"/>
  <c r="V171" i="1"/>
  <c r="AM171" i="1" s="1"/>
  <c r="W171" i="1"/>
  <c r="X171" i="1" s="1"/>
  <c r="AB171" i="1"/>
  <c r="AC171" i="1"/>
  <c r="AD171" i="1"/>
  <c r="AE171" i="1"/>
  <c r="AF171" i="1"/>
  <c r="AG171" i="1"/>
  <c r="AH171" i="1"/>
  <c r="AI171" i="1"/>
  <c r="AS171" i="1"/>
  <c r="P591" i="1"/>
  <c r="Q591" i="1"/>
  <c r="R591" i="1"/>
  <c r="AJ591" i="1" s="1"/>
  <c r="S591" i="1"/>
  <c r="AK591" i="1" s="1"/>
  <c r="T591" i="1"/>
  <c r="U591" i="1"/>
  <c r="AL591" i="1" s="1"/>
  <c r="V591" i="1"/>
  <c r="AM591" i="1" s="1"/>
  <c r="W591" i="1"/>
  <c r="X591" i="1" s="1"/>
  <c r="Y591" i="1" s="1"/>
  <c r="Z591" i="1" s="1"/>
  <c r="AQ591" i="1" s="1"/>
  <c r="AB591" i="1"/>
  <c r="AC591" i="1"/>
  <c r="AD591" i="1"/>
  <c r="AE591" i="1"/>
  <c r="AF591" i="1"/>
  <c r="AG591" i="1"/>
  <c r="AH591" i="1"/>
  <c r="AI591" i="1"/>
  <c r="AS591" i="1"/>
  <c r="P381" i="1"/>
  <c r="Q381" i="1"/>
  <c r="R381" i="1"/>
  <c r="AJ381" i="1" s="1"/>
  <c r="S381" i="1"/>
  <c r="AK381" i="1" s="1"/>
  <c r="T381" i="1"/>
  <c r="U381" i="1"/>
  <c r="AL381" i="1" s="1"/>
  <c r="V381" i="1"/>
  <c r="AM381" i="1" s="1"/>
  <c r="W381" i="1"/>
  <c r="AB381" i="1"/>
  <c r="AC381" i="1"/>
  <c r="AD381" i="1"/>
  <c r="AE381" i="1"/>
  <c r="AF381" i="1"/>
  <c r="AG381" i="1"/>
  <c r="AH381" i="1"/>
  <c r="AI381" i="1"/>
  <c r="AS381" i="1"/>
  <c r="P34" i="1"/>
  <c r="Q34" i="1"/>
  <c r="R34" i="1"/>
  <c r="AJ34" i="1" s="1"/>
  <c r="S34" i="1"/>
  <c r="AK34" i="1" s="1"/>
  <c r="T34" i="1"/>
  <c r="U34" i="1"/>
  <c r="AL34" i="1" s="1"/>
  <c r="V34" i="1"/>
  <c r="AM34" i="1" s="1"/>
  <c r="W34" i="1"/>
  <c r="X34" i="1" s="1"/>
  <c r="Y34" i="1" s="1"/>
  <c r="AB34" i="1"/>
  <c r="AC34" i="1"/>
  <c r="AD34" i="1"/>
  <c r="AE34" i="1"/>
  <c r="AF34" i="1"/>
  <c r="AG34" i="1"/>
  <c r="AH34" i="1"/>
  <c r="AI34" i="1"/>
  <c r="AS34" i="1"/>
  <c r="P73" i="1"/>
  <c r="Q73" i="1"/>
  <c r="R73" i="1"/>
  <c r="AJ73" i="1" s="1"/>
  <c r="S73" i="1"/>
  <c r="AK73" i="1" s="1"/>
  <c r="T73" i="1"/>
  <c r="U73" i="1"/>
  <c r="AL73" i="1" s="1"/>
  <c r="V73" i="1"/>
  <c r="AM73" i="1" s="1"/>
  <c r="W73" i="1"/>
  <c r="X73" i="1" s="1"/>
  <c r="AB73" i="1"/>
  <c r="AC73" i="1"/>
  <c r="AD73" i="1"/>
  <c r="AE73" i="1"/>
  <c r="AF73" i="1"/>
  <c r="AG73" i="1"/>
  <c r="AH73" i="1"/>
  <c r="AI73" i="1"/>
  <c r="AS73" i="1"/>
  <c r="P87" i="1"/>
  <c r="Q87" i="1"/>
  <c r="R87" i="1"/>
  <c r="AJ87" i="1" s="1"/>
  <c r="S87" i="1"/>
  <c r="AK87" i="1" s="1"/>
  <c r="T87" i="1"/>
  <c r="U87" i="1"/>
  <c r="AL87" i="1" s="1"/>
  <c r="V87" i="1"/>
  <c r="AM87" i="1" s="1"/>
  <c r="W87" i="1"/>
  <c r="AB87" i="1"/>
  <c r="AC87" i="1"/>
  <c r="AD87" i="1"/>
  <c r="AE87" i="1"/>
  <c r="AF87" i="1"/>
  <c r="AG87" i="1"/>
  <c r="AH87" i="1"/>
  <c r="AI87" i="1"/>
  <c r="AS87" i="1"/>
  <c r="P106" i="1"/>
  <c r="Q106" i="1"/>
  <c r="R106" i="1"/>
  <c r="AJ106" i="1" s="1"/>
  <c r="S106" i="1"/>
  <c r="AK106" i="1" s="1"/>
  <c r="T106" i="1"/>
  <c r="U106" i="1"/>
  <c r="AL106" i="1" s="1"/>
  <c r="V106" i="1"/>
  <c r="AM106" i="1" s="1"/>
  <c r="W106" i="1"/>
  <c r="AB106" i="1"/>
  <c r="AC106" i="1"/>
  <c r="AD106" i="1"/>
  <c r="AE106" i="1"/>
  <c r="AF106" i="1"/>
  <c r="AG106" i="1"/>
  <c r="AH106" i="1"/>
  <c r="AI106" i="1"/>
  <c r="AS106" i="1"/>
  <c r="P13" i="1"/>
  <c r="Q13" i="1"/>
  <c r="R13" i="1"/>
  <c r="AJ13" i="1" s="1"/>
  <c r="S13" i="1"/>
  <c r="AK13" i="1" s="1"/>
  <c r="T13" i="1"/>
  <c r="U13" i="1"/>
  <c r="AL13" i="1" s="1"/>
  <c r="V13" i="1"/>
  <c r="AM13" i="1" s="1"/>
  <c r="W13" i="1"/>
  <c r="X13" i="1" s="1"/>
  <c r="Y13" i="1" s="1"/>
  <c r="AB13" i="1"/>
  <c r="AC13" i="1"/>
  <c r="AD13" i="1"/>
  <c r="AE13" i="1"/>
  <c r="AF13" i="1"/>
  <c r="AG13" i="1"/>
  <c r="AH13" i="1"/>
  <c r="AI13" i="1"/>
  <c r="AS13" i="1"/>
  <c r="P514" i="1"/>
  <c r="Q514" i="1"/>
  <c r="R514" i="1"/>
  <c r="AJ514" i="1" s="1"/>
  <c r="S514" i="1"/>
  <c r="AK514" i="1" s="1"/>
  <c r="T514" i="1"/>
  <c r="U514" i="1"/>
  <c r="AL514" i="1" s="1"/>
  <c r="V514" i="1"/>
  <c r="AM514" i="1" s="1"/>
  <c r="W514" i="1"/>
  <c r="X514" i="1" s="1"/>
  <c r="AB514" i="1"/>
  <c r="AC514" i="1"/>
  <c r="AD514" i="1"/>
  <c r="AE514" i="1"/>
  <c r="AF514" i="1"/>
  <c r="AG514" i="1"/>
  <c r="AH514" i="1"/>
  <c r="AI514" i="1"/>
  <c r="AS514" i="1"/>
  <c r="P369" i="1"/>
  <c r="Q369" i="1"/>
  <c r="R369" i="1"/>
  <c r="AJ369" i="1" s="1"/>
  <c r="S369" i="1"/>
  <c r="AK369" i="1" s="1"/>
  <c r="T369" i="1"/>
  <c r="U369" i="1"/>
  <c r="AL369" i="1" s="1"/>
  <c r="V369" i="1"/>
  <c r="AM369" i="1" s="1"/>
  <c r="W369" i="1"/>
  <c r="X369" i="1" s="1"/>
  <c r="Y369" i="1" s="1"/>
  <c r="AB369" i="1"/>
  <c r="AC369" i="1"/>
  <c r="AD369" i="1"/>
  <c r="AE369" i="1"/>
  <c r="AF369" i="1"/>
  <c r="AG369" i="1"/>
  <c r="AH369" i="1"/>
  <c r="AI369" i="1"/>
  <c r="AS369" i="1"/>
  <c r="P370" i="1"/>
  <c r="Q370" i="1"/>
  <c r="R370" i="1"/>
  <c r="AJ370" i="1" s="1"/>
  <c r="S370" i="1"/>
  <c r="AK370" i="1" s="1"/>
  <c r="T370" i="1"/>
  <c r="U370" i="1"/>
  <c r="AL370" i="1" s="1"/>
  <c r="V370" i="1"/>
  <c r="AM370" i="1" s="1"/>
  <c r="W370" i="1"/>
  <c r="AB370" i="1"/>
  <c r="AC370" i="1"/>
  <c r="AD370" i="1"/>
  <c r="AE370" i="1"/>
  <c r="AF370" i="1"/>
  <c r="AG370" i="1"/>
  <c r="AH370" i="1"/>
  <c r="AI370" i="1"/>
  <c r="AS370" i="1"/>
  <c r="P420" i="1"/>
  <c r="Q420" i="1"/>
  <c r="R420" i="1"/>
  <c r="AJ420" i="1" s="1"/>
  <c r="S420" i="1"/>
  <c r="AK420" i="1" s="1"/>
  <c r="T420" i="1"/>
  <c r="U420" i="1"/>
  <c r="AL420" i="1" s="1"/>
  <c r="V420" i="1"/>
  <c r="AM420" i="1" s="1"/>
  <c r="W420" i="1"/>
  <c r="X420" i="1" s="1"/>
  <c r="Y420" i="1" s="1"/>
  <c r="AB420" i="1"/>
  <c r="AC420" i="1"/>
  <c r="AD420" i="1"/>
  <c r="AE420" i="1"/>
  <c r="AF420" i="1"/>
  <c r="AG420" i="1"/>
  <c r="AH420" i="1"/>
  <c r="AI420" i="1"/>
  <c r="AS420" i="1"/>
  <c r="P614" i="1"/>
  <c r="Q614" i="1"/>
  <c r="R614" i="1"/>
  <c r="AJ614" i="1" s="1"/>
  <c r="S614" i="1"/>
  <c r="AK614" i="1" s="1"/>
  <c r="T614" i="1"/>
  <c r="U614" i="1"/>
  <c r="AL614" i="1" s="1"/>
  <c r="V614" i="1"/>
  <c r="AM614" i="1" s="1"/>
  <c r="W614" i="1"/>
  <c r="X614" i="1" s="1"/>
  <c r="AB614" i="1"/>
  <c r="AC614" i="1"/>
  <c r="AD614" i="1"/>
  <c r="AE614" i="1"/>
  <c r="AF614" i="1"/>
  <c r="AG614" i="1"/>
  <c r="AH614" i="1"/>
  <c r="AI614" i="1"/>
  <c r="AS614" i="1"/>
  <c r="P643" i="1"/>
  <c r="Q643" i="1"/>
  <c r="R643" i="1"/>
  <c r="AJ643" i="1" s="1"/>
  <c r="S643" i="1"/>
  <c r="AK643" i="1" s="1"/>
  <c r="T643" i="1"/>
  <c r="U643" i="1"/>
  <c r="AL643" i="1" s="1"/>
  <c r="V643" i="1"/>
  <c r="AM643" i="1" s="1"/>
  <c r="W643" i="1"/>
  <c r="X643" i="1" s="1"/>
  <c r="Y643" i="1" s="1"/>
  <c r="AB643" i="1"/>
  <c r="AC643" i="1"/>
  <c r="AD643" i="1"/>
  <c r="AE643" i="1"/>
  <c r="AF643" i="1"/>
  <c r="AG643" i="1"/>
  <c r="AH643" i="1"/>
  <c r="AI643" i="1"/>
  <c r="AS643" i="1"/>
  <c r="P291" i="1"/>
  <c r="Q291" i="1"/>
  <c r="R291" i="1"/>
  <c r="AJ291" i="1" s="1"/>
  <c r="S291" i="1"/>
  <c r="AK291" i="1" s="1"/>
  <c r="T291" i="1"/>
  <c r="U291" i="1"/>
  <c r="AL291" i="1" s="1"/>
  <c r="V291" i="1"/>
  <c r="AM291" i="1" s="1"/>
  <c r="W291" i="1"/>
  <c r="AB291" i="1"/>
  <c r="AC291" i="1"/>
  <c r="AD291" i="1"/>
  <c r="AE291" i="1"/>
  <c r="AF291" i="1"/>
  <c r="AG291" i="1"/>
  <c r="AH291" i="1"/>
  <c r="AI291" i="1"/>
  <c r="AS291" i="1"/>
  <c r="P554" i="1"/>
  <c r="Q554" i="1"/>
  <c r="R554" i="1"/>
  <c r="AJ554" i="1" s="1"/>
  <c r="S554" i="1"/>
  <c r="AK554" i="1" s="1"/>
  <c r="T554" i="1"/>
  <c r="U554" i="1"/>
  <c r="AL554" i="1" s="1"/>
  <c r="V554" i="1"/>
  <c r="AM554" i="1" s="1"/>
  <c r="W554" i="1"/>
  <c r="X554" i="1" s="1"/>
  <c r="Y554" i="1" s="1"/>
  <c r="AB554" i="1"/>
  <c r="AC554" i="1"/>
  <c r="AD554" i="1"/>
  <c r="AE554" i="1"/>
  <c r="AF554" i="1"/>
  <c r="AG554" i="1"/>
  <c r="AH554" i="1"/>
  <c r="AI554" i="1"/>
  <c r="AS554" i="1"/>
  <c r="P453" i="1"/>
  <c r="Q453" i="1"/>
  <c r="R453" i="1"/>
  <c r="AJ453" i="1" s="1"/>
  <c r="S453" i="1"/>
  <c r="AK453" i="1" s="1"/>
  <c r="T453" i="1"/>
  <c r="U453" i="1"/>
  <c r="AL453" i="1" s="1"/>
  <c r="V453" i="1"/>
  <c r="AM453" i="1" s="1"/>
  <c r="W453" i="1"/>
  <c r="X453" i="1" s="1"/>
  <c r="AB453" i="1"/>
  <c r="AC453" i="1"/>
  <c r="AD453" i="1"/>
  <c r="AE453" i="1"/>
  <c r="AF453" i="1"/>
  <c r="AG453" i="1"/>
  <c r="AH453" i="1"/>
  <c r="AI453" i="1"/>
  <c r="AS453" i="1"/>
  <c r="P437" i="1"/>
  <c r="Q437" i="1"/>
  <c r="R437" i="1"/>
  <c r="AJ437" i="1" s="1"/>
  <c r="S437" i="1"/>
  <c r="AK437" i="1" s="1"/>
  <c r="T437" i="1"/>
  <c r="U437" i="1"/>
  <c r="AL437" i="1" s="1"/>
  <c r="V437" i="1"/>
  <c r="AM437" i="1" s="1"/>
  <c r="W437" i="1"/>
  <c r="AB437" i="1"/>
  <c r="AC437" i="1"/>
  <c r="AD437" i="1"/>
  <c r="AE437" i="1"/>
  <c r="AF437" i="1"/>
  <c r="AG437" i="1"/>
  <c r="AH437" i="1"/>
  <c r="AI437" i="1"/>
  <c r="AS437" i="1"/>
  <c r="P263" i="1"/>
  <c r="Q263" i="1"/>
  <c r="R263" i="1"/>
  <c r="AJ263" i="1" s="1"/>
  <c r="S263" i="1"/>
  <c r="AK263" i="1" s="1"/>
  <c r="T263" i="1"/>
  <c r="U263" i="1"/>
  <c r="AL263" i="1" s="1"/>
  <c r="V263" i="1"/>
  <c r="AM263" i="1" s="1"/>
  <c r="W263" i="1"/>
  <c r="AB263" i="1"/>
  <c r="AC263" i="1"/>
  <c r="AD263" i="1"/>
  <c r="AE263" i="1"/>
  <c r="AF263" i="1"/>
  <c r="AG263" i="1"/>
  <c r="AH263" i="1"/>
  <c r="AI263" i="1"/>
  <c r="AS263" i="1"/>
  <c r="P342" i="1"/>
  <c r="Q342" i="1"/>
  <c r="R342" i="1"/>
  <c r="AJ342" i="1" s="1"/>
  <c r="S342" i="1"/>
  <c r="AK342" i="1" s="1"/>
  <c r="T342" i="1"/>
  <c r="U342" i="1"/>
  <c r="AL342" i="1" s="1"/>
  <c r="V342" i="1"/>
  <c r="AM342" i="1" s="1"/>
  <c r="W342" i="1"/>
  <c r="X342" i="1" s="1"/>
  <c r="Y342" i="1" s="1"/>
  <c r="AB342" i="1"/>
  <c r="AC342" i="1"/>
  <c r="AD342" i="1"/>
  <c r="AE342" i="1"/>
  <c r="AF342" i="1"/>
  <c r="AG342" i="1"/>
  <c r="AH342" i="1"/>
  <c r="AI342" i="1"/>
  <c r="AS342" i="1"/>
  <c r="P303" i="1"/>
  <c r="Q303" i="1"/>
  <c r="R303" i="1"/>
  <c r="AJ303" i="1" s="1"/>
  <c r="S303" i="1"/>
  <c r="AK303" i="1" s="1"/>
  <c r="T303" i="1"/>
  <c r="U303" i="1"/>
  <c r="AL303" i="1" s="1"/>
  <c r="V303" i="1"/>
  <c r="AM303" i="1" s="1"/>
  <c r="W303" i="1"/>
  <c r="AB303" i="1"/>
  <c r="AC303" i="1"/>
  <c r="AD303" i="1"/>
  <c r="AE303" i="1"/>
  <c r="AF303" i="1"/>
  <c r="AG303" i="1"/>
  <c r="AH303" i="1"/>
  <c r="AI303" i="1"/>
  <c r="AS303" i="1"/>
  <c r="P329" i="1"/>
  <c r="Q329" i="1"/>
  <c r="R329" i="1"/>
  <c r="AJ329" i="1" s="1"/>
  <c r="S329" i="1"/>
  <c r="AK329" i="1" s="1"/>
  <c r="T329" i="1"/>
  <c r="U329" i="1"/>
  <c r="AL329" i="1" s="1"/>
  <c r="V329" i="1"/>
  <c r="AM329" i="1" s="1"/>
  <c r="W329" i="1"/>
  <c r="X329" i="1" s="1"/>
  <c r="Y329" i="1" s="1"/>
  <c r="AB329" i="1"/>
  <c r="AC329" i="1"/>
  <c r="AD329" i="1"/>
  <c r="AE329" i="1"/>
  <c r="AF329" i="1"/>
  <c r="AG329" i="1"/>
  <c r="AH329" i="1"/>
  <c r="AI329" i="1"/>
  <c r="AS329" i="1"/>
  <c r="P275" i="1"/>
  <c r="Q275" i="1"/>
  <c r="R275" i="1"/>
  <c r="AJ275" i="1" s="1"/>
  <c r="S275" i="1"/>
  <c r="AK275" i="1" s="1"/>
  <c r="T275" i="1"/>
  <c r="U275" i="1"/>
  <c r="AL275" i="1" s="1"/>
  <c r="V275" i="1"/>
  <c r="AM275" i="1" s="1"/>
  <c r="W275" i="1"/>
  <c r="AB275" i="1"/>
  <c r="AC275" i="1"/>
  <c r="AD275" i="1"/>
  <c r="AE275" i="1"/>
  <c r="AF275" i="1"/>
  <c r="AG275" i="1"/>
  <c r="AH275" i="1"/>
  <c r="AI275" i="1"/>
  <c r="AS275" i="1"/>
  <c r="P454" i="1"/>
  <c r="Q454" i="1"/>
  <c r="R454" i="1"/>
  <c r="AJ454" i="1" s="1"/>
  <c r="S454" i="1"/>
  <c r="AK454" i="1" s="1"/>
  <c r="T454" i="1"/>
  <c r="U454" i="1"/>
  <c r="AL454" i="1" s="1"/>
  <c r="V454" i="1"/>
  <c r="AM454" i="1" s="1"/>
  <c r="W454" i="1"/>
  <c r="X454" i="1" s="1"/>
  <c r="Y454" i="1" s="1"/>
  <c r="AB454" i="1"/>
  <c r="AC454" i="1"/>
  <c r="AD454" i="1"/>
  <c r="AE454" i="1"/>
  <c r="AF454" i="1"/>
  <c r="AG454" i="1"/>
  <c r="AH454" i="1"/>
  <c r="AI454" i="1"/>
  <c r="AS454" i="1"/>
  <c r="P603" i="1"/>
  <c r="Q603" i="1"/>
  <c r="R603" i="1"/>
  <c r="AJ603" i="1" s="1"/>
  <c r="S603" i="1"/>
  <c r="AK603" i="1" s="1"/>
  <c r="T603" i="1"/>
  <c r="U603" i="1"/>
  <c r="AL603" i="1" s="1"/>
  <c r="V603" i="1"/>
  <c r="AM603" i="1" s="1"/>
  <c r="W603" i="1"/>
  <c r="X603" i="1" s="1"/>
  <c r="AB603" i="1"/>
  <c r="AC603" i="1"/>
  <c r="AD603" i="1"/>
  <c r="AE603" i="1"/>
  <c r="AF603" i="1"/>
  <c r="AG603" i="1"/>
  <c r="AH603" i="1"/>
  <c r="AI603" i="1"/>
  <c r="AS603" i="1"/>
  <c r="P238" i="1"/>
  <c r="Q238" i="1"/>
  <c r="R238" i="1"/>
  <c r="AJ238" i="1" s="1"/>
  <c r="S238" i="1"/>
  <c r="AK238" i="1" s="1"/>
  <c r="T238" i="1"/>
  <c r="U238" i="1"/>
  <c r="AL238" i="1" s="1"/>
  <c r="V238" i="1"/>
  <c r="AM238" i="1" s="1"/>
  <c r="W238" i="1"/>
  <c r="AB238" i="1"/>
  <c r="AC238" i="1"/>
  <c r="AD238" i="1"/>
  <c r="AE238" i="1"/>
  <c r="AF238" i="1"/>
  <c r="AG238" i="1"/>
  <c r="AH238" i="1"/>
  <c r="AI238" i="1"/>
  <c r="AS238" i="1"/>
  <c r="P470" i="1"/>
  <c r="Q470" i="1"/>
  <c r="R470" i="1"/>
  <c r="AJ470" i="1" s="1"/>
  <c r="S470" i="1"/>
  <c r="AK470" i="1" s="1"/>
  <c r="T470" i="1"/>
  <c r="U470" i="1"/>
  <c r="AL470" i="1" s="1"/>
  <c r="V470" i="1"/>
  <c r="AM470" i="1" s="1"/>
  <c r="W470" i="1"/>
  <c r="AB470" i="1"/>
  <c r="AC470" i="1"/>
  <c r="AD470" i="1"/>
  <c r="AE470" i="1"/>
  <c r="AF470" i="1"/>
  <c r="AG470" i="1"/>
  <c r="AH470" i="1"/>
  <c r="AI470" i="1"/>
  <c r="AS470" i="1"/>
  <c r="P317" i="1"/>
  <c r="Q317" i="1"/>
  <c r="R317" i="1"/>
  <c r="AJ317" i="1" s="1"/>
  <c r="S317" i="1"/>
  <c r="AK317" i="1" s="1"/>
  <c r="T317" i="1"/>
  <c r="U317" i="1"/>
  <c r="AL317" i="1" s="1"/>
  <c r="V317" i="1"/>
  <c r="AM317" i="1" s="1"/>
  <c r="W317" i="1"/>
  <c r="AN317" i="1" s="1"/>
  <c r="AB317" i="1"/>
  <c r="AC317" i="1"/>
  <c r="AD317" i="1"/>
  <c r="AE317" i="1"/>
  <c r="AF317" i="1"/>
  <c r="AG317" i="1"/>
  <c r="AH317" i="1"/>
  <c r="AI317" i="1"/>
  <c r="AS317" i="1"/>
  <c r="P158" i="1"/>
  <c r="Q158" i="1"/>
  <c r="R158" i="1"/>
  <c r="AJ158" i="1" s="1"/>
  <c r="S158" i="1"/>
  <c r="AK158" i="1" s="1"/>
  <c r="T158" i="1"/>
  <c r="U158" i="1"/>
  <c r="AL158" i="1" s="1"/>
  <c r="V158" i="1"/>
  <c r="AM158" i="1" s="1"/>
  <c r="W158" i="1"/>
  <c r="X158" i="1" s="1"/>
  <c r="AB158" i="1"/>
  <c r="AC158" i="1"/>
  <c r="AD158" i="1"/>
  <c r="AE158" i="1"/>
  <c r="AF158" i="1"/>
  <c r="AG158" i="1"/>
  <c r="AH158" i="1"/>
  <c r="AI158" i="1"/>
  <c r="AS158" i="1"/>
  <c r="P124" i="1"/>
  <c r="Q124" i="1"/>
  <c r="R124" i="1"/>
  <c r="AJ124" i="1" s="1"/>
  <c r="S124" i="1"/>
  <c r="AK124" i="1" s="1"/>
  <c r="T124" i="1"/>
  <c r="U124" i="1"/>
  <c r="AL124" i="1" s="1"/>
  <c r="V124" i="1"/>
  <c r="AM124" i="1" s="1"/>
  <c r="W124" i="1"/>
  <c r="AB124" i="1"/>
  <c r="AC124" i="1"/>
  <c r="AD124" i="1"/>
  <c r="AE124" i="1"/>
  <c r="AF124" i="1"/>
  <c r="AG124" i="1"/>
  <c r="AH124" i="1"/>
  <c r="AI124" i="1"/>
  <c r="AS124" i="1"/>
  <c r="P225" i="1"/>
  <c r="Q225" i="1"/>
  <c r="R225" i="1"/>
  <c r="AJ225" i="1" s="1"/>
  <c r="S225" i="1"/>
  <c r="AK225" i="1" s="1"/>
  <c r="T225" i="1"/>
  <c r="U225" i="1"/>
  <c r="AL225" i="1" s="1"/>
  <c r="V225" i="1"/>
  <c r="AM225" i="1" s="1"/>
  <c r="W225" i="1"/>
  <c r="AB225" i="1"/>
  <c r="AC225" i="1"/>
  <c r="AD225" i="1"/>
  <c r="AE225" i="1"/>
  <c r="AF225" i="1"/>
  <c r="AG225" i="1"/>
  <c r="AH225" i="1"/>
  <c r="AI225" i="1"/>
  <c r="AS225" i="1"/>
  <c r="P664" i="1"/>
  <c r="Q664" i="1"/>
  <c r="R664" i="1"/>
  <c r="AJ664" i="1" s="1"/>
  <c r="S664" i="1"/>
  <c r="AK664" i="1" s="1"/>
  <c r="T664" i="1"/>
  <c r="U664" i="1"/>
  <c r="AL664" i="1" s="1"/>
  <c r="V664" i="1"/>
  <c r="AM664" i="1" s="1"/>
  <c r="W664" i="1"/>
  <c r="X664" i="1" s="1"/>
  <c r="Y664" i="1" s="1"/>
  <c r="AB664" i="1"/>
  <c r="AC664" i="1"/>
  <c r="AD664" i="1"/>
  <c r="AE664" i="1"/>
  <c r="AF664" i="1"/>
  <c r="AG664" i="1"/>
  <c r="AH664" i="1"/>
  <c r="AI664" i="1"/>
  <c r="AS664" i="1"/>
  <c r="P252" i="1"/>
  <c r="Q252" i="1"/>
  <c r="R252" i="1"/>
  <c r="AJ252" i="1" s="1"/>
  <c r="S252" i="1"/>
  <c r="AK252" i="1" s="1"/>
  <c r="T252" i="1"/>
  <c r="U252" i="1"/>
  <c r="AL252" i="1" s="1"/>
  <c r="V252" i="1"/>
  <c r="AM252" i="1" s="1"/>
  <c r="W252" i="1"/>
  <c r="X252" i="1" s="1"/>
  <c r="AB252" i="1"/>
  <c r="AC252" i="1"/>
  <c r="AD252" i="1"/>
  <c r="AE252" i="1"/>
  <c r="AF252" i="1"/>
  <c r="AG252" i="1"/>
  <c r="AH252" i="1"/>
  <c r="AI252" i="1"/>
  <c r="AS252" i="1"/>
  <c r="P421" i="1"/>
  <c r="Q421" i="1"/>
  <c r="R421" i="1"/>
  <c r="AJ421" i="1" s="1"/>
  <c r="S421" i="1"/>
  <c r="AK421" i="1" s="1"/>
  <c r="T421" i="1"/>
  <c r="U421" i="1"/>
  <c r="AL421" i="1" s="1"/>
  <c r="V421" i="1"/>
  <c r="AM421" i="1" s="1"/>
  <c r="W421" i="1"/>
  <c r="X421" i="1" s="1"/>
  <c r="Y421" i="1" s="1"/>
  <c r="AB421" i="1"/>
  <c r="AC421" i="1"/>
  <c r="AD421" i="1"/>
  <c r="AE421" i="1"/>
  <c r="AF421" i="1"/>
  <c r="AG421" i="1"/>
  <c r="AH421" i="1"/>
  <c r="AI421" i="1"/>
  <c r="AS421" i="1"/>
  <c r="P644" i="1"/>
  <c r="Q644" i="1"/>
  <c r="R644" i="1"/>
  <c r="AJ644" i="1" s="1"/>
  <c r="S644" i="1"/>
  <c r="AK644" i="1" s="1"/>
  <c r="T644" i="1"/>
  <c r="U644" i="1"/>
  <c r="AL644" i="1" s="1"/>
  <c r="V644" i="1"/>
  <c r="AM644" i="1" s="1"/>
  <c r="W644" i="1"/>
  <c r="X644" i="1" s="1"/>
  <c r="AB644" i="1"/>
  <c r="AC644" i="1"/>
  <c r="AD644" i="1"/>
  <c r="AE644" i="1"/>
  <c r="AF644" i="1"/>
  <c r="AG644" i="1"/>
  <c r="AH644" i="1"/>
  <c r="AI644" i="1"/>
  <c r="AS644" i="1"/>
  <c r="P438" i="1"/>
  <c r="Q438" i="1"/>
  <c r="R438" i="1"/>
  <c r="AJ438" i="1" s="1"/>
  <c r="S438" i="1"/>
  <c r="AK438" i="1" s="1"/>
  <c r="T438" i="1"/>
  <c r="U438" i="1"/>
  <c r="AL438" i="1" s="1"/>
  <c r="V438" i="1"/>
  <c r="AM438" i="1" s="1"/>
  <c r="W438" i="1"/>
  <c r="X438" i="1" s="1"/>
  <c r="Y438" i="1" s="1"/>
  <c r="AB438" i="1"/>
  <c r="AC438" i="1"/>
  <c r="AD438" i="1"/>
  <c r="AE438" i="1"/>
  <c r="AF438" i="1"/>
  <c r="AG438" i="1"/>
  <c r="AH438" i="1"/>
  <c r="AI438" i="1"/>
  <c r="AS438" i="1"/>
  <c r="P582" i="1"/>
  <c r="Q582" i="1"/>
  <c r="R582" i="1"/>
  <c r="AJ582" i="1" s="1"/>
  <c r="S582" i="1"/>
  <c r="AK582" i="1" s="1"/>
  <c r="T582" i="1"/>
  <c r="U582" i="1"/>
  <c r="AL582" i="1" s="1"/>
  <c r="V582" i="1"/>
  <c r="AM582" i="1" s="1"/>
  <c r="W582" i="1"/>
  <c r="X582" i="1" s="1"/>
  <c r="AB582" i="1"/>
  <c r="AC582" i="1"/>
  <c r="AD582" i="1"/>
  <c r="AE582" i="1"/>
  <c r="AF582" i="1"/>
  <c r="AG582" i="1"/>
  <c r="AH582" i="1"/>
  <c r="AI582" i="1"/>
  <c r="AS582" i="1"/>
  <c r="P403" i="1"/>
  <c r="Q403" i="1"/>
  <c r="R403" i="1"/>
  <c r="AJ403" i="1" s="1"/>
  <c r="S403" i="1"/>
  <c r="AK403" i="1" s="1"/>
  <c r="T403" i="1"/>
  <c r="U403" i="1"/>
  <c r="AL403" i="1" s="1"/>
  <c r="V403" i="1"/>
  <c r="AM403" i="1" s="1"/>
  <c r="W403" i="1"/>
  <c r="X403" i="1" s="1"/>
  <c r="Y403" i="1" s="1"/>
  <c r="AB403" i="1"/>
  <c r="AC403" i="1"/>
  <c r="AD403" i="1"/>
  <c r="AE403" i="1"/>
  <c r="AF403" i="1"/>
  <c r="AG403" i="1"/>
  <c r="AH403" i="1"/>
  <c r="AI403" i="1"/>
  <c r="AS403" i="1"/>
  <c r="P187" i="1"/>
  <c r="Q187" i="1"/>
  <c r="R187" i="1"/>
  <c r="AJ187" i="1" s="1"/>
  <c r="S187" i="1"/>
  <c r="AK187" i="1" s="1"/>
  <c r="T187" i="1"/>
  <c r="U187" i="1"/>
  <c r="AL187" i="1" s="1"/>
  <c r="V187" i="1"/>
  <c r="AM187" i="1" s="1"/>
  <c r="W187" i="1"/>
  <c r="X187" i="1" s="1"/>
  <c r="AB187" i="1"/>
  <c r="AC187" i="1"/>
  <c r="AD187" i="1"/>
  <c r="AE187" i="1"/>
  <c r="AF187" i="1"/>
  <c r="AG187" i="1"/>
  <c r="AH187" i="1"/>
  <c r="AI187" i="1"/>
  <c r="AS187" i="1"/>
  <c r="P198" i="1"/>
  <c r="Q198" i="1"/>
  <c r="R198" i="1"/>
  <c r="AJ198" i="1" s="1"/>
  <c r="S198" i="1"/>
  <c r="AK198" i="1" s="1"/>
  <c r="T198" i="1"/>
  <c r="U198" i="1"/>
  <c r="AL198" i="1" s="1"/>
  <c r="V198" i="1"/>
  <c r="AM198" i="1" s="1"/>
  <c r="W198" i="1"/>
  <c r="X198" i="1" s="1"/>
  <c r="Y198" i="1" s="1"/>
  <c r="AB198" i="1"/>
  <c r="AC198" i="1"/>
  <c r="AD198" i="1"/>
  <c r="AE198" i="1"/>
  <c r="AF198" i="1"/>
  <c r="AG198" i="1"/>
  <c r="AH198" i="1"/>
  <c r="AI198" i="1"/>
  <c r="AS198" i="1"/>
  <c r="P503" i="1"/>
  <c r="Q503" i="1"/>
  <c r="R503" i="1"/>
  <c r="AJ503" i="1" s="1"/>
  <c r="S503" i="1"/>
  <c r="AK503" i="1" s="1"/>
  <c r="T503" i="1"/>
  <c r="U503" i="1"/>
  <c r="AL503" i="1" s="1"/>
  <c r="V503" i="1"/>
  <c r="AM503" i="1" s="1"/>
  <c r="W503" i="1"/>
  <c r="X503" i="1" s="1"/>
  <c r="AB503" i="1"/>
  <c r="AC503" i="1"/>
  <c r="AD503" i="1"/>
  <c r="AE503" i="1"/>
  <c r="AF503" i="1"/>
  <c r="AG503" i="1"/>
  <c r="AH503" i="1"/>
  <c r="AI503" i="1"/>
  <c r="AS503" i="1"/>
  <c r="P46" i="1"/>
  <c r="Q46" i="1"/>
  <c r="R46" i="1"/>
  <c r="AJ46" i="1" s="1"/>
  <c r="S46" i="1"/>
  <c r="AK46" i="1" s="1"/>
  <c r="T46" i="1"/>
  <c r="U46" i="1"/>
  <c r="AL46" i="1" s="1"/>
  <c r="V46" i="1"/>
  <c r="AM46" i="1" s="1"/>
  <c r="W46" i="1"/>
  <c r="X46" i="1" s="1"/>
  <c r="Y46" i="1" s="1"/>
  <c r="AB46" i="1"/>
  <c r="AC46" i="1"/>
  <c r="AD46" i="1"/>
  <c r="AE46" i="1"/>
  <c r="AF46" i="1"/>
  <c r="AG46" i="1"/>
  <c r="AH46" i="1"/>
  <c r="AI46" i="1"/>
  <c r="AS46" i="1"/>
  <c r="P47" i="1"/>
  <c r="Q47" i="1"/>
  <c r="R47" i="1"/>
  <c r="AJ47" i="1" s="1"/>
  <c r="S47" i="1"/>
  <c r="AK47" i="1" s="1"/>
  <c r="T47" i="1"/>
  <c r="U47" i="1"/>
  <c r="AL47" i="1" s="1"/>
  <c r="V47" i="1"/>
  <c r="AM47" i="1" s="1"/>
  <c r="W47" i="1"/>
  <c r="X47" i="1" s="1"/>
  <c r="AB47" i="1"/>
  <c r="AC47" i="1"/>
  <c r="AD47" i="1"/>
  <c r="AE47" i="1"/>
  <c r="AF47" i="1"/>
  <c r="AG47" i="1"/>
  <c r="AH47" i="1"/>
  <c r="AI47" i="1"/>
  <c r="AS47" i="1"/>
  <c r="P541" i="1"/>
  <c r="Q541" i="1"/>
  <c r="R541" i="1"/>
  <c r="AJ541" i="1" s="1"/>
  <c r="S541" i="1"/>
  <c r="AK541" i="1" s="1"/>
  <c r="T541" i="1"/>
  <c r="U541" i="1"/>
  <c r="AL541" i="1" s="1"/>
  <c r="V541" i="1"/>
  <c r="AM541" i="1" s="1"/>
  <c r="W541" i="1"/>
  <c r="X541" i="1" s="1"/>
  <c r="Y541" i="1" s="1"/>
  <c r="AB541" i="1"/>
  <c r="AC541" i="1"/>
  <c r="AD541" i="1"/>
  <c r="AE541" i="1"/>
  <c r="AF541" i="1"/>
  <c r="AG541" i="1"/>
  <c r="AH541" i="1"/>
  <c r="AI541" i="1"/>
  <c r="AS541" i="1"/>
  <c r="P626" i="1"/>
  <c r="Q626" i="1"/>
  <c r="R626" i="1"/>
  <c r="AJ626" i="1" s="1"/>
  <c r="S626" i="1"/>
  <c r="AK626" i="1" s="1"/>
  <c r="T626" i="1"/>
  <c r="U626" i="1"/>
  <c r="AL626" i="1" s="1"/>
  <c r="V626" i="1"/>
  <c r="AM626" i="1" s="1"/>
  <c r="W626" i="1"/>
  <c r="X626" i="1" s="1"/>
  <c r="AB626" i="1"/>
  <c r="AC626" i="1"/>
  <c r="AD626" i="1"/>
  <c r="AE626" i="1"/>
  <c r="AF626" i="1"/>
  <c r="AG626" i="1"/>
  <c r="AH626" i="1"/>
  <c r="AI626" i="1"/>
  <c r="AS626" i="1"/>
  <c r="P627" i="1"/>
  <c r="Q627" i="1"/>
  <c r="R627" i="1"/>
  <c r="AJ627" i="1" s="1"/>
  <c r="S627" i="1"/>
  <c r="AK627" i="1" s="1"/>
  <c r="T627" i="1"/>
  <c r="U627" i="1"/>
  <c r="AL627" i="1" s="1"/>
  <c r="V627" i="1"/>
  <c r="AM627" i="1" s="1"/>
  <c r="W627" i="1"/>
  <c r="AB627" i="1"/>
  <c r="AC627" i="1"/>
  <c r="AD627" i="1"/>
  <c r="AE627" i="1"/>
  <c r="AF627" i="1"/>
  <c r="AG627" i="1"/>
  <c r="AH627" i="1"/>
  <c r="AI627" i="1"/>
  <c r="AS627" i="1"/>
  <c r="P159" i="1"/>
  <c r="Q159" i="1"/>
  <c r="R159" i="1"/>
  <c r="AJ159" i="1" s="1"/>
  <c r="S159" i="1"/>
  <c r="AK159" i="1" s="1"/>
  <c r="T159" i="1"/>
  <c r="U159" i="1"/>
  <c r="AL159" i="1" s="1"/>
  <c r="V159" i="1"/>
  <c r="AM159" i="1" s="1"/>
  <c r="W159" i="1"/>
  <c r="X159" i="1" s="1"/>
  <c r="AB159" i="1"/>
  <c r="AC159" i="1"/>
  <c r="AD159" i="1"/>
  <c r="AE159" i="1"/>
  <c r="AF159" i="1"/>
  <c r="AG159" i="1"/>
  <c r="AH159" i="1"/>
  <c r="AI159" i="1"/>
  <c r="AS159" i="1"/>
  <c r="P125" i="1"/>
  <c r="Q125" i="1"/>
  <c r="R125" i="1"/>
  <c r="AJ125" i="1" s="1"/>
  <c r="S125" i="1"/>
  <c r="AK125" i="1" s="1"/>
  <c r="T125" i="1"/>
  <c r="U125" i="1"/>
  <c r="AL125" i="1" s="1"/>
  <c r="V125" i="1"/>
  <c r="AM125" i="1" s="1"/>
  <c r="W125" i="1"/>
  <c r="X125" i="1" s="1"/>
  <c r="Y125" i="1" s="1"/>
  <c r="AB125" i="1"/>
  <c r="AC125" i="1"/>
  <c r="AD125" i="1"/>
  <c r="AE125" i="1"/>
  <c r="AF125" i="1"/>
  <c r="AG125" i="1"/>
  <c r="AH125" i="1"/>
  <c r="AI125" i="1"/>
  <c r="AS125" i="1"/>
  <c r="P486" i="1"/>
  <c r="Q486" i="1"/>
  <c r="R486" i="1"/>
  <c r="AJ486" i="1" s="1"/>
  <c r="S486" i="1"/>
  <c r="AK486" i="1" s="1"/>
  <c r="T486" i="1"/>
  <c r="U486" i="1"/>
  <c r="AL486" i="1" s="1"/>
  <c r="V486" i="1"/>
  <c r="AM486" i="1" s="1"/>
  <c r="W486" i="1"/>
  <c r="X486" i="1" s="1"/>
  <c r="AB486" i="1"/>
  <c r="AC486" i="1"/>
  <c r="AD486" i="1"/>
  <c r="AE486" i="1"/>
  <c r="AF486" i="1"/>
  <c r="AG486" i="1"/>
  <c r="AH486" i="1"/>
  <c r="AI486" i="1"/>
  <c r="AS486" i="1"/>
  <c r="P487" i="1"/>
  <c r="Q487" i="1"/>
  <c r="R487" i="1"/>
  <c r="AJ487" i="1" s="1"/>
  <c r="S487" i="1"/>
  <c r="AK487" i="1" s="1"/>
  <c r="T487" i="1"/>
  <c r="U487" i="1"/>
  <c r="AL487" i="1" s="1"/>
  <c r="V487" i="1"/>
  <c r="AM487" i="1" s="1"/>
  <c r="W487" i="1"/>
  <c r="X487" i="1" s="1"/>
  <c r="Y487" i="1" s="1"/>
  <c r="AB487" i="1"/>
  <c r="AC487" i="1"/>
  <c r="AD487" i="1"/>
  <c r="AE487" i="1"/>
  <c r="AF487" i="1"/>
  <c r="AG487" i="1"/>
  <c r="AH487" i="1"/>
  <c r="AI487" i="1"/>
  <c r="AS487" i="1"/>
  <c r="P60" i="1"/>
  <c r="Q60" i="1"/>
  <c r="R60" i="1"/>
  <c r="AJ60" i="1" s="1"/>
  <c r="S60" i="1"/>
  <c r="AK60" i="1" s="1"/>
  <c r="T60" i="1"/>
  <c r="U60" i="1"/>
  <c r="AL60" i="1" s="1"/>
  <c r="V60" i="1"/>
  <c r="AM60" i="1" s="1"/>
  <c r="W60" i="1"/>
  <c r="X60" i="1" s="1"/>
  <c r="AB60" i="1"/>
  <c r="AC60" i="1"/>
  <c r="AD60" i="1"/>
  <c r="AE60" i="1"/>
  <c r="AF60" i="1"/>
  <c r="AG60" i="1"/>
  <c r="AH60" i="1"/>
  <c r="AI60" i="1"/>
  <c r="AS60" i="1"/>
  <c r="P61" i="1"/>
  <c r="Q61" i="1"/>
  <c r="R61" i="1"/>
  <c r="AJ61" i="1" s="1"/>
  <c r="S61" i="1"/>
  <c r="AK61" i="1" s="1"/>
  <c r="T61" i="1"/>
  <c r="U61" i="1"/>
  <c r="AL61" i="1" s="1"/>
  <c r="V61" i="1"/>
  <c r="AM61" i="1" s="1"/>
  <c r="W61" i="1"/>
  <c r="X61" i="1" s="1"/>
  <c r="Y61" i="1" s="1"/>
  <c r="AB61" i="1"/>
  <c r="AC61" i="1"/>
  <c r="AD61" i="1"/>
  <c r="AE61" i="1"/>
  <c r="AF61" i="1"/>
  <c r="AG61" i="1"/>
  <c r="AH61" i="1"/>
  <c r="AI61" i="1"/>
  <c r="AS61" i="1"/>
  <c r="P62" i="1"/>
  <c r="Q62" i="1"/>
  <c r="R62" i="1"/>
  <c r="AJ62" i="1" s="1"/>
  <c r="S62" i="1"/>
  <c r="AK62" i="1" s="1"/>
  <c r="T62" i="1"/>
  <c r="U62" i="1"/>
  <c r="AL62" i="1" s="1"/>
  <c r="V62" i="1"/>
  <c r="AM62" i="1" s="1"/>
  <c r="W62" i="1"/>
  <c r="X62" i="1" s="1"/>
  <c r="AB62" i="1"/>
  <c r="AC62" i="1"/>
  <c r="AD62" i="1"/>
  <c r="AE62" i="1"/>
  <c r="AF62" i="1"/>
  <c r="AG62" i="1"/>
  <c r="AH62" i="1"/>
  <c r="AI62" i="1"/>
  <c r="AS62" i="1"/>
  <c r="P145" i="1"/>
  <c r="Q145" i="1"/>
  <c r="R145" i="1"/>
  <c r="AJ145" i="1" s="1"/>
  <c r="S145" i="1"/>
  <c r="AK145" i="1" s="1"/>
  <c r="T145" i="1"/>
  <c r="U145" i="1"/>
  <c r="AL145" i="1" s="1"/>
  <c r="V145" i="1"/>
  <c r="AM145" i="1" s="1"/>
  <c r="W145" i="1"/>
  <c r="X145" i="1" s="1"/>
  <c r="Y145" i="1" s="1"/>
  <c r="AB145" i="1"/>
  <c r="AC145" i="1"/>
  <c r="AD145" i="1"/>
  <c r="AE145" i="1"/>
  <c r="AF145" i="1"/>
  <c r="AG145" i="1"/>
  <c r="AH145" i="1"/>
  <c r="AI145" i="1"/>
  <c r="AS145" i="1"/>
  <c r="P146" i="1"/>
  <c r="Q146" i="1"/>
  <c r="R146" i="1"/>
  <c r="AJ146" i="1" s="1"/>
  <c r="S146" i="1"/>
  <c r="AK146" i="1" s="1"/>
  <c r="T146" i="1"/>
  <c r="U146" i="1"/>
  <c r="AL146" i="1" s="1"/>
  <c r="V146" i="1"/>
  <c r="AM146" i="1" s="1"/>
  <c r="W146" i="1"/>
  <c r="X146" i="1" s="1"/>
  <c r="AB146" i="1"/>
  <c r="AC146" i="1"/>
  <c r="AD146" i="1"/>
  <c r="AE146" i="1"/>
  <c r="AF146" i="1"/>
  <c r="AG146" i="1"/>
  <c r="AH146" i="1"/>
  <c r="AI146" i="1"/>
  <c r="AS146" i="1"/>
  <c r="P570" i="1"/>
  <c r="Q570" i="1"/>
  <c r="R570" i="1"/>
  <c r="AJ570" i="1" s="1"/>
  <c r="S570" i="1"/>
  <c r="AK570" i="1" s="1"/>
  <c r="T570" i="1"/>
  <c r="U570" i="1"/>
  <c r="AL570" i="1" s="1"/>
  <c r="V570" i="1"/>
  <c r="AM570" i="1" s="1"/>
  <c r="W570" i="1"/>
  <c r="X570" i="1" s="1"/>
  <c r="Y570" i="1" s="1"/>
  <c r="AB570" i="1"/>
  <c r="AC570" i="1"/>
  <c r="AD570" i="1"/>
  <c r="AE570" i="1"/>
  <c r="AF570" i="1"/>
  <c r="AG570" i="1"/>
  <c r="AH570" i="1"/>
  <c r="AI570" i="1"/>
  <c r="AS570" i="1"/>
  <c r="P571" i="1"/>
  <c r="Q571" i="1"/>
  <c r="R571" i="1"/>
  <c r="AJ571" i="1" s="1"/>
  <c r="S571" i="1"/>
  <c r="AK571" i="1" s="1"/>
  <c r="T571" i="1"/>
  <c r="U571" i="1"/>
  <c r="AL571" i="1" s="1"/>
  <c r="V571" i="1"/>
  <c r="AM571" i="1" s="1"/>
  <c r="W571" i="1"/>
  <c r="X571" i="1" s="1"/>
  <c r="AB571" i="1"/>
  <c r="AC571" i="1"/>
  <c r="AD571" i="1"/>
  <c r="AE571" i="1"/>
  <c r="AF571" i="1"/>
  <c r="AG571" i="1"/>
  <c r="AH571" i="1"/>
  <c r="AI571" i="1"/>
  <c r="AS571" i="1"/>
  <c r="P528" i="1"/>
  <c r="Q528" i="1"/>
  <c r="R528" i="1"/>
  <c r="AJ528" i="1" s="1"/>
  <c r="S528" i="1"/>
  <c r="AK528" i="1" s="1"/>
  <c r="T528" i="1"/>
  <c r="U528" i="1"/>
  <c r="AL528" i="1" s="1"/>
  <c r="V528" i="1"/>
  <c r="AM528" i="1" s="1"/>
  <c r="W528" i="1"/>
  <c r="X528" i="1" s="1"/>
  <c r="Y528" i="1" s="1"/>
  <c r="AB528" i="1"/>
  <c r="AC528" i="1"/>
  <c r="AD528" i="1"/>
  <c r="AE528" i="1"/>
  <c r="AF528" i="1"/>
  <c r="AG528" i="1"/>
  <c r="AH528" i="1"/>
  <c r="AI528" i="1"/>
  <c r="AS528" i="1"/>
  <c r="P529" i="1"/>
  <c r="Q529" i="1"/>
  <c r="R529" i="1"/>
  <c r="AJ529" i="1" s="1"/>
  <c r="S529" i="1"/>
  <c r="AK529" i="1" s="1"/>
  <c r="T529" i="1"/>
  <c r="U529" i="1"/>
  <c r="AL529" i="1" s="1"/>
  <c r="V529" i="1"/>
  <c r="AM529" i="1" s="1"/>
  <c r="W529" i="1"/>
  <c r="X529" i="1" s="1"/>
  <c r="AB529" i="1"/>
  <c r="AC529" i="1"/>
  <c r="AD529" i="1"/>
  <c r="AE529" i="1"/>
  <c r="AF529" i="1"/>
  <c r="AG529" i="1"/>
  <c r="AH529" i="1"/>
  <c r="AI529" i="1"/>
  <c r="AS529" i="1"/>
  <c r="P226" i="1"/>
  <c r="Q226" i="1"/>
  <c r="R226" i="1"/>
  <c r="AJ226" i="1" s="1"/>
  <c r="S226" i="1"/>
  <c r="AK226" i="1" s="1"/>
  <c r="T226" i="1"/>
  <c r="U226" i="1"/>
  <c r="AL226" i="1" s="1"/>
  <c r="V226" i="1"/>
  <c r="AM226" i="1" s="1"/>
  <c r="W226" i="1"/>
  <c r="X226" i="1" s="1"/>
  <c r="Y226" i="1" s="1"/>
  <c r="AB226" i="1"/>
  <c r="AC226" i="1"/>
  <c r="AD226" i="1"/>
  <c r="AE226" i="1"/>
  <c r="AF226" i="1"/>
  <c r="AG226" i="1"/>
  <c r="AH226" i="1"/>
  <c r="AI226" i="1"/>
  <c r="AS226" i="1"/>
  <c r="P665" i="1"/>
  <c r="Q665" i="1"/>
  <c r="R665" i="1"/>
  <c r="AJ665" i="1" s="1"/>
  <c r="S665" i="1"/>
  <c r="AK665" i="1" s="1"/>
  <c r="T665" i="1"/>
  <c r="U665" i="1"/>
  <c r="AL665" i="1" s="1"/>
  <c r="V665" i="1"/>
  <c r="AM665" i="1" s="1"/>
  <c r="W665" i="1"/>
  <c r="X665" i="1" s="1"/>
  <c r="AB665" i="1"/>
  <c r="AC665" i="1"/>
  <c r="AD665" i="1"/>
  <c r="AE665" i="1"/>
  <c r="AF665" i="1"/>
  <c r="AG665" i="1"/>
  <c r="AH665" i="1"/>
  <c r="AI665" i="1"/>
  <c r="AS665" i="1"/>
  <c r="P666" i="1"/>
  <c r="Q666" i="1"/>
  <c r="R666" i="1"/>
  <c r="AJ666" i="1" s="1"/>
  <c r="S666" i="1"/>
  <c r="AK666" i="1" s="1"/>
  <c r="T666" i="1"/>
  <c r="U666" i="1"/>
  <c r="AL666" i="1" s="1"/>
  <c r="V666" i="1"/>
  <c r="AM666" i="1" s="1"/>
  <c r="W666" i="1"/>
  <c r="AB666" i="1"/>
  <c r="AC666" i="1"/>
  <c r="AD666" i="1"/>
  <c r="AE666" i="1"/>
  <c r="AF666" i="1"/>
  <c r="AG666" i="1"/>
  <c r="AH666" i="1"/>
  <c r="AI666" i="1"/>
  <c r="AS666" i="1"/>
  <c r="P667" i="1"/>
  <c r="Q667" i="1"/>
  <c r="R667" i="1"/>
  <c r="AJ667" i="1" s="1"/>
  <c r="S667" i="1"/>
  <c r="AK667" i="1" s="1"/>
  <c r="T667" i="1"/>
  <c r="U667" i="1"/>
  <c r="AL667" i="1" s="1"/>
  <c r="V667" i="1"/>
  <c r="AM667" i="1" s="1"/>
  <c r="W667" i="1"/>
  <c r="AB667" i="1"/>
  <c r="AC667" i="1"/>
  <c r="AD667" i="1"/>
  <c r="AE667" i="1"/>
  <c r="AF667" i="1"/>
  <c r="AG667" i="1"/>
  <c r="AH667" i="1"/>
  <c r="AI667" i="1"/>
  <c r="AS667" i="1"/>
  <c r="P214" i="1"/>
  <c r="Q214" i="1"/>
  <c r="R214" i="1"/>
  <c r="AJ214" i="1" s="1"/>
  <c r="S214" i="1"/>
  <c r="AK214" i="1" s="1"/>
  <c r="T214" i="1"/>
  <c r="U214" i="1"/>
  <c r="AL214" i="1" s="1"/>
  <c r="V214" i="1"/>
  <c r="AM214" i="1" s="1"/>
  <c r="W214" i="1"/>
  <c r="X214" i="1" s="1"/>
  <c r="Y214" i="1" s="1"/>
  <c r="Z214" i="1" s="1"/>
  <c r="AQ214" i="1" s="1"/>
  <c r="AB214" i="1"/>
  <c r="AC214" i="1"/>
  <c r="AD214" i="1"/>
  <c r="AE214" i="1"/>
  <c r="AF214" i="1"/>
  <c r="AG214" i="1"/>
  <c r="AH214" i="1"/>
  <c r="AI214" i="1"/>
  <c r="AS214" i="1"/>
  <c r="P215" i="1"/>
  <c r="Q215" i="1"/>
  <c r="R215" i="1"/>
  <c r="AJ215" i="1" s="1"/>
  <c r="S215" i="1"/>
  <c r="AK215" i="1" s="1"/>
  <c r="T215" i="1"/>
  <c r="U215" i="1"/>
  <c r="AL215" i="1" s="1"/>
  <c r="V215" i="1"/>
  <c r="AM215" i="1" s="1"/>
  <c r="W215" i="1"/>
  <c r="X215" i="1" s="1"/>
  <c r="AB215" i="1"/>
  <c r="AC215" i="1"/>
  <c r="AD215" i="1"/>
  <c r="AE215" i="1"/>
  <c r="AF215" i="1"/>
  <c r="AG215" i="1"/>
  <c r="AH215" i="1"/>
  <c r="AI215" i="1"/>
  <c r="AS215" i="1"/>
  <c r="P253" i="1"/>
  <c r="Q253" i="1"/>
  <c r="R253" i="1"/>
  <c r="AJ253" i="1" s="1"/>
  <c r="S253" i="1"/>
  <c r="AK253" i="1" s="1"/>
  <c r="T253" i="1"/>
  <c r="U253" i="1"/>
  <c r="AL253" i="1" s="1"/>
  <c r="V253" i="1"/>
  <c r="AM253" i="1" s="1"/>
  <c r="W253" i="1"/>
  <c r="X253" i="1" s="1"/>
  <c r="Y253" i="1" s="1"/>
  <c r="AB253" i="1"/>
  <c r="AC253" i="1"/>
  <c r="AD253" i="1"/>
  <c r="AE253" i="1"/>
  <c r="AF253" i="1"/>
  <c r="AG253" i="1"/>
  <c r="AH253" i="1"/>
  <c r="AI253" i="1"/>
  <c r="AS253" i="1"/>
  <c r="P392" i="1"/>
  <c r="Q392" i="1"/>
  <c r="R392" i="1"/>
  <c r="AJ392" i="1" s="1"/>
  <c r="S392" i="1"/>
  <c r="AK392" i="1" s="1"/>
  <c r="T392" i="1"/>
  <c r="U392" i="1"/>
  <c r="AL392" i="1" s="1"/>
  <c r="V392" i="1"/>
  <c r="AM392" i="1" s="1"/>
  <c r="W392" i="1"/>
  <c r="X392" i="1" s="1"/>
  <c r="AB392" i="1"/>
  <c r="AC392" i="1"/>
  <c r="AD392" i="1"/>
  <c r="AE392" i="1"/>
  <c r="AF392" i="1"/>
  <c r="AG392" i="1"/>
  <c r="AH392" i="1"/>
  <c r="AI392" i="1"/>
  <c r="AS392" i="1"/>
  <c r="P393" i="1"/>
  <c r="Q393" i="1"/>
  <c r="R393" i="1"/>
  <c r="AJ393" i="1" s="1"/>
  <c r="S393" i="1"/>
  <c r="AK393" i="1" s="1"/>
  <c r="T393" i="1"/>
  <c r="U393" i="1"/>
  <c r="AL393" i="1" s="1"/>
  <c r="V393" i="1"/>
  <c r="AM393" i="1" s="1"/>
  <c r="W393" i="1"/>
  <c r="X393" i="1" s="1"/>
  <c r="Y393" i="1" s="1"/>
  <c r="Z393" i="1" s="1"/>
  <c r="AQ393" i="1" s="1"/>
  <c r="AB393" i="1"/>
  <c r="AC393" i="1"/>
  <c r="AD393" i="1"/>
  <c r="AE393" i="1"/>
  <c r="AF393" i="1"/>
  <c r="AG393" i="1"/>
  <c r="AH393" i="1"/>
  <c r="AI393" i="1"/>
  <c r="AS393" i="1"/>
  <c r="P355" i="1"/>
  <c r="Q355" i="1"/>
  <c r="R355" i="1"/>
  <c r="AJ355" i="1" s="1"/>
  <c r="S355" i="1"/>
  <c r="AK355" i="1" s="1"/>
  <c r="T355" i="1"/>
  <c r="U355" i="1"/>
  <c r="AL355" i="1" s="1"/>
  <c r="V355" i="1"/>
  <c r="AM355" i="1" s="1"/>
  <c r="W355" i="1"/>
  <c r="X355" i="1" s="1"/>
  <c r="AB355" i="1"/>
  <c r="AC355" i="1"/>
  <c r="AD355" i="1"/>
  <c r="AE355" i="1"/>
  <c r="AF355" i="1"/>
  <c r="AG355" i="1"/>
  <c r="AH355" i="1"/>
  <c r="AI355" i="1"/>
  <c r="AS355" i="1"/>
  <c r="P356" i="1"/>
  <c r="Q356" i="1"/>
  <c r="R356" i="1"/>
  <c r="AJ356" i="1" s="1"/>
  <c r="S356" i="1"/>
  <c r="AK356" i="1" s="1"/>
  <c r="T356" i="1"/>
  <c r="U356" i="1"/>
  <c r="AL356" i="1" s="1"/>
  <c r="V356" i="1"/>
  <c r="AM356" i="1" s="1"/>
  <c r="W356" i="1"/>
  <c r="AN356" i="1" s="1"/>
  <c r="AB356" i="1"/>
  <c r="AC356" i="1"/>
  <c r="AD356" i="1"/>
  <c r="AE356" i="1"/>
  <c r="AF356" i="1"/>
  <c r="AG356" i="1"/>
  <c r="AH356" i="1"/>
  <c r="AI356" i="1"/>
  <c r="AS356" i="1"/>
  <c r="P172" i="1"/>
  <c r="Q172" i="1"/>
  <c r="R172" i="1"/>
  <c r="AJ172" i="1" s="1"/>
  <c r="S172" i="1"/>
  <c r="AK172" i="1" s="1"/>
  <c r="T172" i="1"/>
  <c r="U172" i="1"/>
  <c r="AL172" i="1" s="1"/>
  <c r="V172" i="1"/>
  <c r="AM172" i="1" s="1"/>
  <c r="W172" i="1"/>
  <c r="X172" i="1" s="1"/>
  <c r="AB172" i="1"/>
  <c r="AC172" i="1"/>
  <c r="AD172" i="1"/>
  <c r="AE172" i="1"/>
  <c r="AF172" i="1"/>
  <c r="AG172" i="1"/>
  <c r="AH172" i="1"/>
  <c r="AI172" i="1"/>
  <c r="AS172" i="1"/>
  <c r="P592" i="1"/>
  <c r="Q592" i="1"/>
  <c r="R592" i="1"/>
  <c r="AJ592" i="1" s="1"/>
  <c r="S592" i="1"/>
  <c r="AK592" i="1" s="1"/>
  <c r="T592" i="1"/>
  <c r="U592" i="1"/>
  <c r="AL592" i="1" s="1"/>
  <c r="V592" i="1"/>
  <c r="AM592" i="1" s="1"/>
  <c r="W592" i="1"/>
  <c r="X592" i="1" s="1"/>
  <c r="Y592" i="1" s="1"/>
  <c r="Z592" i="1" s="1"/>
  <c r="AQ592" i="1" s="1"/>
  <c r="AB592" i="1"/>
  <c r="AC592" i="1"/>
  <c r="AD592" i="1"/>
  <c r="AE592" i="1"/>
  <c r="AF592" i="1"/>
  <c r="AG592" i="1"/>
  <c r="AH592" i="1"/>
  <c r="AI592" i="1"/>
  <c r="AS592" i="1"/>
  <c r="P382" i="1"/>
  <c r="Q382" i="1"/>
  <c r="R382" i="1"/>
  <c r="AJ382" i="1" s="1"/>
  <c r="S382" i="1"/>
  <c r="AK382" i="1" s="1"/>
  <c r="T382" i="1"/>
  <c r="U382" i="1"/>
  <c r="AL382" i="1" s="1"/>
  <c r="V382" i="1"/>
  <c r="AM382" i="1" s="1"/>
  <c r="W382" i="1"/>
  <c r="X382" i="1" s="1"/>
  <c r="AB382" i="1"/>
  <c r="AC382" i="1"/>
  <c r="AD382" i="1"/>
  <c r="AE382" i="1"/>
  <c r="AF382" i="1"/>
  <c r="AG382" i="1"/>
  <c r="AH382" i="1"/>
  <c r="AI382" i="1"/>
  <c r="AS382" i="1"/>
  <c r="P35" i="1"/>
  <c r="Q35" i="1"/>
  <c r="R35" i="1"/>
  <c r="AJ35" i="1" s="1"/>
  <c r="S35" i="1"/>
  <c r="AK35" i="1" s="1"/>
  <c r="T35" i="1"/>
  <c r="U35" i="1"/>
  <c r="AL35" i="1" s="1"/>
  <c r="V35" i="1"/>
  <c r="AM35" i="1" s="1"/>
  <c r="W35" i="1"/>
  <c r="X35" i="1" s="1"/>
  <c r="Y35" i="1" s="1"/>
  <c r="AB35" i="1"/>
  <c r="AC35" i="1"/>
  <c r="AD35" i="1"/>
  <c r="AE35" i="1"/>
  <c r="AF35" i="1"/>
  <c r="AG35" i="1"/>
  <c r="AH35" i="1"/>
  <c r="AI35" i="1"/>
  <c r="AS35" i="1"/>
  <c r="P74" i="1"/>
  <c r="Q74" i="1"/>
  <c r="R74" i="1"/>
  <c r="AJ74" i="1" s="1"/>
  <c r="S74" i="1"/>
  <c r="AK74" i="1" s="1"/>
  <c r="T74" i="1"/>
  <c r="U74" i="1"/>
  <c r="AL74" i="1" s="1"/>
  <c r="V74" i="1"/>
  <c r="AM74" i="1" s="1"/>
  <c r="W74" i="1"/>
  <c r="AN74" i="1" s="1"/>
  <c r="AB74" i="1"/>
  <c r="AC74" i="1"/>
  <c r="AD74" i="1"/>
  <c r="AE74" i="1"/>
  <c r="AF74" i="1"/>
  <c r="AG74" i="1"/>
  <c r="AH74" i="1"/>
  <c r="AI74" i="1"/>
  <c r="AS74" i="1"/>
  <c r="P88" i="1"/>
  <c r="Q88" i="1"/>
  <c r="R88" i="1"/>
  <c r="AJ88" i="1" s="1"/>
  <c r="S88" i="1"/>
  <c r="AK88" i="1" s="1"/>
  <c r="T88" i="1"/>
  <c r="U88" i="1"/>
  <c r="AL88" i="1" s="1"/>
  <c r="V88" i="1"/>
  <c r="AM88" i="1" s="1"/>
  <c r="W88" i="1"/>
  <c r="X88" i="1" s="1"/>
  <c r="Y88" i="1" s="1"/>
  <c r="Z88" i="1" s="1"/>
  <c r="AQ88" i="1" s="1"/>
  <c r="AB88" i="1"/>
  <c r="AC88" i="1"/>
  <c r="AD88" i="1"/>
  <c r="AE88" i="1"/>
  <c r="AF88" i="1"/>
  <c r="AG88" i="1"/>
  <c r="AH88" i="1"/>
  <c r="AI88" i="1"/>
  <c r="AS88" i="1"/>
  <c r="P89" i="1"/>
  <c r="Q89" i="1"/>
  <c r="R89" i="1"/>
  <c r="AJ89" i="1" s="1"/>
  <c r="S89" i="1"/>
  <c r="AK89" i="1" s="1"/>
  <c r="T89" i="1"/>
  <c r="U89" i="1"/>
  <c r="AL89" i="1" s="1"/>
  <c r="V89" i="1"/>
  <c r="AM89" i="1" s="1"/>
  <c r="W89" i="1"/>
  <c r="X89" i="1" s="1"/>
  <c r="AB89" i="1"/>
  <c r="AC89" i="1"/>
  <c r="AD89" i="1"/>
  <c r="AE89" i="1"/>
  <c r="AF89" i="1"/>
  <c r="AG89" i="1"/>
  <c r="AH89" i="1"/>
  <c r="AI89" i="1"/>
  <c r="AS89" i="1"/>
  <c r="P107" i="1"/>
  <c r="Q107" i="1"/>
  <c r="R107" i="1"/>
  <c r="AJ107" i="1" s="1"/>
  <c r="S107" i="1"/>
  <c r="AK107" i="1" s="1"/>
  <c r="T107" i="1"/>
  <c r="U107" i="1"/>
  <c r="AL107" i="1" s="1"/>
  <c r="V107" i="1"/>
  <c r="AM107" i="1" s="1"/>
  <c r="W107" i="1"/>
  <c r="X107" i="1" s="1"/>
  <c r="Y107" i="1" s="1"/>
  <c r="AB107" i="1"/>
  <c r="AC107" i="1"/>
  <c r="AD107" i="1"/>
  <c r="AE107" i="1"/>
  <c r="AF107" i="1"/>
  <c r="AG107" i="1"/>
  <c r="AH107" i="1"/>
  <c r="AI107" i="1"/>
  <c r="AS107" i="1"/>
  <c r="P14" i="1"/>
  <c r="Q14" i="1"/>
  <c r="R14" i="1"/>
  <c r="AJ14" i="1" s="1"/>
  <c r="S14" i="1"/>
  <c r="AK14" i="1" s="1"/>
  <c r="T14" i="1"/>
  <c r="U14" i="1"/>
  <c r="AL14" i="1" s="1"/>
  <c r="V14" i="1"/>
  <c r="AM14" i="1" s="1"/>
  <c r="W14" i="1"/>
  <c r="AN14" i="1" s="1"/>
  <c r="AB14" i="1"/>
  <c r="AC14" i="1"/>
  <c r="AD14" i="1"/>
  <c r="AE14" i="1"/>
  <c r="AF14" i="1"/>
  <c r="AG14" i="1"/>
  <c r="AH14" i="1"/>
  <c r="AI14" i="1"/>
  <c r="AS14" i="1"/>
  <c r="P15" i="1"/>
  <c r="Q15" i="1"/>
  <c r="R15" i="1"/>
  <c r="AJ15" i="1" s="1"/>
  <c r="S15" i="1"/>
  <c r="AK15" i="1" s="1"/>
  <c r="T15" i="1"/>
  <c r="U15" i="1"/>
  <c r="AL15" i="1" s="1"/>
  <c r="V15" i="1"/>
  <c r="AM15" i="1" s="1"/>
  <c r="W15" i="1"/>
  <c r="X15" i="1" s="1"/>
  <c r="Y15" i="1" s="1"/>
  <c r="Z15" i="1" s="1"/>
  <c r="AQ15" i="1" s="1"/>
  <c r="AB15" i="1"/>
  <c r="AC15" i="1"/>
  <c r="AD15" i="1"/>
  <c r="AE15" i="1"/>
  <c r="AF15" i="1"/>
  <c r="AG15" i="1"/>
  <c r="AH15" i="1"/>
  <c r="AI15" i="1"/>
  <c r="AS15" i="1"/>
  <c r="P515" i="1"/>
  <c r="Q515" i="1"/>
  <c r="R515" i="1"/>
  <c r="AJ515" i="1" s="1"/>
  <c r="S515" i="1"/>
  <c r="AK515" i="1" s="1"/>
  <c r="T515" i="1"/>
  <c r="U515" i="1"/>
  <c r="AL515" i="1" s="1"/>
  <c r="V515" i="1"/>
  <c r="AM515" i="1" s="1"/>
  <c r="W515" i="1"/>
  <c r="X515" i="1" s="1"/>
  <c r="AB515" i="1"/>
  <c r="AC515" i="1"/>
  <c r="AD515" i="1"/>
  <c r="AE515" i="1"/>
  <c r="AF515" i="1"/>
  <c r="AG515" i="1"/>
  <c r="AH515" i="1"/>
  <c r="AI515" i="1"/>
  <c r="AS515" i="1"/>
  <c r="P371" i="1"/>
  <c r="Q371" i="1"/>
  <c r="R371" i="1"/>
  <c r="AJ371" i="1" s="1"/>
  <c r="S371" i="1"/>
  <c r="AK371" i="1" s="1"/>
  <c r="T371" i="1"/>
  <c r="U371" i="1"/>
  <c r="AL371" i="1" s="1"/>
  <c r="V371" i="1"/>
  <c r="AM371" i="1" s="1"/>
  <c r="W371" i="1"/>
  <c r="AN371" i="1" s="1"/>
  <c r="AB371" i="1"/>
  <c r="AC371" i="1"/>
  <c r="AD371" i="1"/>
  <c r="AE371" i="1"/>
  <c r="AF371" i="1"/>
  <c r="AG371" i="1"/>
  <c r="AH371" i="1"/>
  <c r="AI371" i="1"/>
  <c r="AS371" i="1"/>
  <c r="P372" i="1"/>
  <c r="Q372" i="1"/>
  <c r="R372" i="1"/>
  <c r="AJ372" i="1" s="1"/>
  <c r="S372" i="1"/>
  <c r="AK372" i="1" s="1"/>
  <c r="T372" i="1"/>
  <c r="U372" i="1"/>
  <c r="AL372" i="1" s="1"/>
  <c r="V372" i="1"/>
  <c r="AM372" i="1" s="1"/>
  <c r="W372" i="1"/>
  <c r="AN372" i="1" s="1"/>
  <c r="AB372" i="1"/>
  <c r="AC372" i="1"/>
  <c r="AD372" i="1"/>
  <c r="AE372" i="1"/>
  <c r="AF372" i="1"/>
  <c r="AG372" i="1"/>
  <c r="AH372" i="1"/>
  <c r="AI372" i="1"/>
  <c r="AS372" i="1"/>
  <c r="P422" i="1"/>
  <c r="Q422" i="1"/>
  <c r="R422" i="1"/>
  <c r="AJ422" i="1" s="1"/>
  <c r="S422" i="1"/>
  <c r="AK422" i="1" s="1"/>
  <c r="T422" i="1"/>
  <c r="U422" i="1"/>
  <c r="AL422" i="1" s="1"/>
  <c r="V422" i="1"/>
  <c r="AM422" i="1" s="1"/>
  <c r="W422" i="1"/>
  <c r="X422" i="1" s="1"/>
  <c r="Y422" i="1" s="1"/>
  <c r="Z422" i="1" s="1"/>
  <c r="AQ422" i="1" s="1"/>
  <c r="AB422" i="1"/>
  <c r="AC422" i="1"/>
  <c r="AD422" i="1"/>
  <c r="AE422" i="1"/>
  <c r="AF422" i="1"/>
  <c r="AG422" i="1"/>
  <c r="AH422" i="1"/>
  <c r="AI422" i="1"/>
  <c r="AS422" i="1"/>
  <c r="P423" i="1"/>
  <c r="Q423" i="1"/>
  <c r="R423" i="1"/>
  <c r="AJ423" i="1" s="1"/>
  <c r="S423" i="1"/>
  <c r="AK423" i="1" s="1"/>
  <c r="T423" i="1"/>
  <c r="U423" i="1"/>
  <c r="AL423" i="1" s="1"/>
  <c r="V423" i="1"/>
  <c r="AM423" i="1" s="1"/>
  <c r="W423" i="1"/>
  <c r="X423" i="1" s="1"/>
  <c r="AB423" i="1"/>
  <c r="AC423" i="1"/>
  <c r="AD423" i="1"/>
  <c r="AE423" i="1"/>
  <c r="AF423" i="1"/>
  <c r="AG423" i="1"/>
  <c r="AH423" i="1"/>
  <c r="AI423" i="1"/>
  <c r="AS423" i="1"/>
  <c r="P615" i="1"/>
  <c r="Q615" i="1"/>
  <c r="R615" i="1"/>
  <c r="AJ615" i="1" s="1"/>
  <c r="S615" i="1"/>
  <c r="AK615" i="1" s="1"/>
  <c r="T615" i="1"/>
  <c r="U615" i="1"/>
  <c r="AL615" i="1" s="1"/>
  <c r="V615" i="1"/>
  <c r="AM615" i="1" s="1"/>
  <c r="W615" i="1"/>
  <c r="X615" i="1" s="1"/>
  <c r="Y615" i="1" s="1"/>
  <c r="AB615" i="1"/>
  <c r="AC615" i="1"/>
  <c r="AD615" i="1"/>
  <c r="AE615" i="1"/>
  <c r="AF615" i="1"/>
  <c r="AG615" i="1"/>
  <c r="AH615" i="1"/>
  <c r="AI615" i="1"/>
  <c r="AS615" i="1"/>
  <c r="P616" i="1"/>
  <c r="Q616" i="1"/>
  <c r="R616" i="1"/>
  <c r="AJ616" i="1" s="1"/>
  <c r="S616" i="1"/>
  <c r="AK616" i="1" s="1"/>
  <c r="T616" i="1"/>
  <c r="U616" i="1"/>
  <c r="AL616" i="1" s="1"/>
  <c r="V616" i="1"/>
  <c r="AM616" i="1" s="1"/>
  <c r="W616" i="1"/>
  <c r="AN616" i="1" s="1"/>
  <c r="AB616" i="1"/>
  <c r="AC616" i="1"/>
  <c r="AD616" i="1"/>
  <c r="AE616" i="1"/>
  <c r="AF616" i="1"/>
  <c r="AG616" i="1"/>
  <c r="AH616" i="1"/>
  <c r="AI616" i="1"/>
  <c r="AS616" i="1"/>
  <c r="P645" i="1"/>
  <c r="Q645" i="1"/>
  <c r="R645" i="1"/>
  <c r="AJ645" i="1" s="1"/>
  <c r="S645" i="1"/>
  <c r="AK645" i="1" s="1"/>
  <c r="T645" i="1"/>
  <c r="U645" i="1"/>
  <c r="AL645" i="1" s="1"/>
  <c r="V645" i="1"/>
  <c r="AM645" i="1" s="1"/>
  <c r="W645" i="1"/>
  <c r="X645" i="1" s="1"/>
  <c r="Y645" i="1" s="1"/>
  <c r="Z645" i="1" s="1"/>
  <c r="AQ645" i="1" s="1"/>
  <c r="AB645" i="1"/>
  <c r="AC645" i="1"/>
  <c r="AD645" i="1"/>
  <c r="AE645" i="1"/>
  <c r="AF645" i="1"/>
  <c r="AG645" i="1"/>
  <c r="AH645" i="1"/>
  <c r="AI645" i="1"/>
  <c r="AS645" i="1"/>
  <c r="P646" i="1"/>
  <c r="Q646" i="1"/>
  <c r="R646" i="1"/>
  <c r="AJ646" i="1" s="1"/>
  <c r="S646" i="1"/>
  <c r="AK646" i="1" s="1"/>
  <c r="T646" i="1"/>
  <c r="U646" i="1"/>
  <c r="AL646" i="1" s="1"/>
  <c r="V646" i="1"/>
  <c r="AM646" i="1" s="1"/>
  <c r="W646" i="1"/>
  <c r="X646" i="1" s="1"/>
  <c r="AB646" i="1"/>
  <c r="AC646" i="1"/>
  <c r="AD646" i="1"/>
  <c r="AE646" i="1"/>
  <c r="AF646" i="1"/>
  <c r="AG646" i="1"/>
  <c r="AH646" i="1"/>
  <c r="AI646" i="1"/>
  <c r="AS646" i="1"/>
  <c r="P292" i="1"/>
  <c r="Q292" i="1"/>
  <c r="R292" i="1"/>
  <c r="AJ292" i="1" s="1"/>
  <c r="S292" i="1"/>
  <c r="AK292" i="1" s="1"/>
  <c r="T292" i="1"/>
  <c r="U292" i="1"/>
  <c r="AL292" i="1" s="1"/>
  <c r="V292" i="1"/>
  <c r="AM292" i="1" s="1"/>
  <c r="W292" i="1"/>
  <c r="X292" i="1" s="1"/>
  <c r="Y292" i="1" s="1"/>
  <c r="AB292" i="1"/>
  <c r="AC292" i="1"/>
  <c r="AD292" i="1"/>
  <c r="AE292" i="1"/>
  <c r="AF292" i="1"/>
  <c r="AG292" i="1"/>
  <c r="AH292" i="1"/>
  <c r="AI292" i="1"/>
  <c r="AS292" i="1"/>
  <c r="P555" i="1"/>
  <c r="Q555" i="1"/>
  <c r="R555" i="1"/>
  <c r="AJ555" i="1" s="1"/>
  <c r="S555" i="1"/>
  <c r="AK555" i="1" s="1"/>
  <c r="T555" i="1"/>
  <c r="U555" i="1"/>
  <c r="AL555" i="1" s="1"/>
  <c r="V555" i="1"/>
  <c r="AM555" i="1" s="1"/>
  <c r="W555" i="1"/>
  <c r="AN555" i="1" s="1"/>
  <c r="AB555" i="1"/>
  <c r="AC555" i="1"/>
  <c r="AD555" i="1"/>
  <c r="AE555" i="1"/>
  <c r="AF555" i="1"/>
  <c r="AG555" i="1"/>
  <c r="AH555" i="1"/>
  <c r="AI555" i="1"/>
  <c r="AS555" i="1"/>
  <c r="P556" i="1"/>
  <c r="Q556" i="1"/>
  <c r="R556" i="1"/>
  <c r="AJ556" i="1" s="1"/>
  <c r="S556" i="1"/>
  <c r="AK556" i="1" s="1"/>
  <c r="T556" i="1"/>
  <c r="U556" i="1"/>
  <c r="AL556" i="1" s="1"/>
  <c r="V556" i="1"/>
  <c r="AM556" i="1" s="1"/>
  <c r="W556" i="1"/>
  <c r="X556" i="1" s="1"/>
  <c r="Y556" i="1" s="1"/>
  <c r="Z556" i="1" s="1"/>
  <c r="AQ556" i="1" s="1"/>
  <c r="AB556" i="1"/>
  <c r="AC556" i="1"/>
  <c r="AD556" i="1"/>
  <c r="AE556" i="1"/>
  <c r="AF556" i="1"/>
  <c r="AG556" i="1"/>
  <c r="AH556" i="1"/>
  <c r="AI556" i="1"/>
  <c r="AS556" i="1"/>
  <c r="P439" i="1"/>
  <c r="Q439" i="1"/>
  <c r="R439" i="1"/>
  <c r="AJ439" i="1" s="1"/>
  <c r="S439" i="1"/>
  <c r="AK439" i="1" s="1"/>
  <c r="T439" i="1"/>
  <c r="U439" i="1"/>
  <c r="AL439" i="1" s="1"/>
  <c r="V439" i="1"/>
  <c r="AM439" i="1" s="1"/>
  <c r="W439" i="1"/>
  <c r="X439" i="1" s="1"/>
  <c r="AB439" i="1"/>
  <c r="AC439" i="1"/>
  <c r="AD439" i="1"/>
  <c r="AE439" i="1"/>
  <c r="AF439" i="1"/>
  <c r="AG439" i="1"/>
  <c r="AH439" i="1"/>
  <c r="AI439" i="1"/>
  <c r="AS439" i="1"/>
  <c r="P440" i="1"/>
  <c r="Q440" i="1"/>
  <c r="R440" i="1"/>
  <c r="AJ440" i="1" s="1"/>
  <c r="S440" i="1"/>
  <c r="AK440" i="1" s="1"/>
  <c r="T440" i="1"/>
  <c r="U440" i="1"/>
  <c r="AL440" i="1" s="1"/>
  <c r="V440" i="1"/>
  <c r="AM440" i="1" s="1"/>
  <c r="W440" i="1"/>
  <c r="X440" i="1" s="1"/>
  <c r="Y440" i="1" s="1"/>
  <c r="AB440" i="1"/>
  <c r="AC440" i="1"/>
  <c r="AD440" i="1"/>
  <c r="AE440" i="1"/>
  <c r="AF440" i="1"/>
  <c r="AG440" i="1"/>
  <c r="AH440" i="1"/>
  <c r="AI440" i="1"/>
  <c r="AS440" i="1"/>
  <c r="P264" i="1"/>
  <c r="Q264" i="1"/>
  <c r="R264" i="1"/>
  <c r="AJ264" i="1" s="1"/>
  <c r="S264" i="1"/>
  <c r="AK264" i="1" s="1"/>
  <c r="T264" i="1"/>
  <c r="U264" i="1"/>
  <c r="AL264" i="1" s="1"/>
  <c r="V264" i="1"/>
  <c r="AM264" i="1" s="1"/>
  <c r="W264" i="1"/>
  <c r="AN264" i="1" s="1"/>
  <c r="AB264" i="1"/>
  <c r="AC264" i="1"/>
  <c r="AD264" i="1"/>
  <c r="AE264" i="1"/>
  <c r="AF264" i="1"/>
  <c r="AG264" i="1"/>
  <c r="AH264" i="1"/>
  <c r="AI264" i="1"/>
  <c r="AS264" i="1"/>
  <c r="P343" i="1"/>
  <c r="Q343" i="1"/>
  <c r="R343" i="1"/>
  <c r="AJ343" i="1" s="1"/>
  <c r="S343" i="1"/>
  <c r="AK343" i="1" s="1"/>
  <c r="T343" i="1"/>
  <c r="U343" i="1"/>
  <c r="AL343" i="1" s="1"/>
  <c r="V343" i="1"/>
  <c r="AM343" i="1" s="1"/>
  <c r="W343" i="1"/>
  <c r="X343" i="1" s="1"/>
  <c r="Y343" i="1" s="1"/>
  <c r="Z343" i="1" s="1"/>
  <c r="AQ343" i="1" s="1"/>
  <c r="AB343" i="1"/>
  <c r="AC343" i="1"/>
  <c r="AD343" i="1"/>
  <c r="AE343" i="1"/>
  <c r="AF343" i="1"/>
  <c r="AG343" i="1"/>
  <c r="AH343" i="1"/>
  <c r="AI343" i="1"/>
  <c r="AS343" i="1"/>
  <c r="P344" i="1"/>
  <c r="Q344" i="1"/>
  <c r="R344" i="1"/>
  <c r="AJ344" i="1" s="1"/>
  <c r="S344" i="1"/>
  <c r="AK344" i="1" s="1"/>
  <c r="T344" i="1"/>
  <c r="U344" i="1"/>
  <c r="AL344" i="1" s="1"/>
  <c r="V344" i="1"/>
  <c r="AM344" i="1" s="1"/>
  <c r="W344" i="1"/>
  <c r="X344" i="1" s="1"/>
  <c r="AB344" i="1"/>
  <c r="AC344" i="1"/>
  <c r="AD344" i="1"/>
  <c r="AE344" i="1"/>
  <c r="AF344" i="1"/>
  <c r="AG344" i="1"/>
  <c r="AH344" i="1"/>
  <c r="AI344" i="1"/>
  <c r="AS344" i="1"/>
  <c r="P330" i="1"/>
  <c r="Q330" i="1"/>
  <c r="R330" i="1"/>
  <c r="AJ330" i="1" s="1"/>
  <c r="S330" i="1"/>
  <c r="AK330" i="1" s="1"/>
  <c r="T330" i="1"/>
  <c r="U330" i="1"/>
  <c r="AL330" i="1" s="1"/>
  <c r="V330" i="1"/>
  <c r="AM330" i="1" s="1"/>
  <c r="W330" i="1"/>
  <c r="X330" i="1" s="1"/>
  <c r="Y330" i="1" s="1"/>
  <c r="AB330" i="1"/>
  <c r="AC330" i="1"/>
  <c r="AD330" i="1"/>
  <c r="AE330" i="1"/>
  <c r="AF330" i="1"/>
  <c r="AG330" i="1"/>
  <c r="AH330" i="1"/>
  <c r="AI330" i="1"/>
  <c r="AS330" i="1"/>
  <c r="P304" i="1"/>
  <c r="Q304" i="1"/>
  <c r="R304" i="1"/>
  <c r="AJ304" i="1" s="1"/>
  <c r="S304" i="1"/>
  <c r="AK304" i="1" s="1"/>
  <c r="T304" i="1"/>
  <c r="U304" i="1"/>
  <c r="AL304" i="1" s="1"/>
  <c r="V304" i="1"/>
  <c r="AM304" i="1" s="1"/>
  <c r="W304" i="1"/>
  <c r="AN304" i="1" s="1"/>
  <c r="AB304" i="1"/>
  <c r="AC304" i="1"/>
  <c r="AD304" i="1"/>
  <c r="AE304" i="1"/>
  <c r="AF304" i="1"/>
  <c r="AG304" i="1"/>
  <c r="AH304" i="1"/>
  <c r="AI304" i="1"/>
  <c r="AS304" i="1"/>
  <c r="P305" i="1"/>
  <c r="Q305" i="1"/>
  <c r="R305" i="1"/>
  <c r="AJ305" i="1" s="1"/>
  <c r="S305" i="1"/>
  <c r="AK305" i="1" s="1"/>
  <c r="T305" i="1"/>
  <c r="U305" i="1"/>
  <c r="AL305" i="1" s="1"/>
  <c r="V305" i="1"/>
  <c r="AM305" i="1" s="1"/>
  <c r="W305" i="1"/>
  <c r="X305" i="1" s="1"/>
  <c r="Y305" i="1" s="1"/>
  <c r="Z305" i="1" s="1"/>
  <c r="AQ305" i="1" s="1"/>
  <c r="AB305" i="1"/>
  <c r="AC305" i="1"/>
  <c r="AD305" i="1"/>
  <c r="AE305" i="1"/>
  <c r="AF305" i="1"/>
  <c r="AG305" i="1"/>
  <c r="AH305" i="1"/>
  <c r="AI305" i="1"/>
  <c r="AS305" i="1"/>
  <c r="P331" i="1"/>
  <c r="Q331" i="1"/>
  <c r="R331" i="1"/>
  <c r="AJ331" i="1" s="1"/>
  <c r="S331" i="1"/>
  <c r="AK331" i="1" s="1"/>
  <c r="T331" i="1"/>
  <c r="U331" i="1"/>
  <c r="AL331" i="1" s="1"/>
  <c r="V331" i="1"/>
  <c r="AM331" i="1" s="1"/>
  <c r="W331" i="1"/>
  <c r="X331" i="1" s="1"/>
  <c r="AB331" i="1"/>
  <c r="AC331" i="1"/>
  <c r="AD331" i="1"/>
  <c r="AE331" i="1"/>
  <c r="AF331" i="1"/>
  <c r="AG331" i="1"/>
  <c r="AH331" i="1"/>
  <c r="AI331" i="1"/>
  <c r="AS331" i="1"/>
  <c r="P276" i="1"/>
  <c r="Q276" i="1"/>
  <c r="R276" i="1"/>
  <c r="AJ276" i="1" s="1"/>
  <c r="S276" i="1"/>
  <c r="AK276" i="1" s="1"/>
  <c r="T276" i="1"/>
  <c r="U276" i="1"/>
  <c r="AL276" i="1" s="1"/>
  <c r="V276" i="1"/>
  <c r="AM276" i="1" s="1"/>
  <c r="W276" i="1"/>
  <c r="X276" i="1" s="1"/>
  <c r="Y276" i="1" s="1"/>
  <c r="AB276" i="1"/>
  <c r="AC276" i="1"/>
  <c r="AD276" i="1"/>
  <c r="AE276" i="1"/>
  <c r="AF276" i="1"/>
  <c r="AG276" i="1"/>
  <c r="AH276" i="1"/>
  <c r="AI276" i="1"/>
  <c r="AS276" i="1"/>
  <c r="P277" i="1"/>
  <c r="Q277" i="1"/>
  <c r="R277" i="1"/>
  <c r="AJ277" i="1" s="1"/>
  <c r="S277" i="1"/>
  <c r="AK277" i="1" s="1"/>
  <c r="T277" i="1"/>
  <c r="U277" i="1"/>
  <c r="AL277" i="1" s="1"/>
  <c r="V277" i="1"/>
  <c r="AM277" i="1" s="1"/>
  <c r="W277" i="1"/>
  <c r="AN277" i="1" s="1"/>
  <c r="AB277" i="1"/>
  <c r="AC277" i="1"/>
  <c r="AD277" i="1"/>
  <c r="AE277" i="1"/>
  <c r="AF277" i="1"/>
  <c r="AG277" i="1"/>
  <c r="AH277" i="1"/>
  <c r="AI277" i="1"/>
  <c r="AS277" i="1"/>
  <c r="P278" i="1"/>
  <c r="Q278" i="1"/>
  <c r="R278" i="1"/>
  <c r="AJ278" i="1" s="1"/>
  <c r="S278" i="1"/>
  <c r="AK278" i="1" s="1"/>
  <c r="T278" i="1"/>
  <c r="U278" i="1"/>
  <c r="AL278" i="1" s="1"/>
  <c r="V278" i="1"/>
  <c r="AM278" i="1" s="1"/>
  <c r="W278" i="1"/>
  <c r="X278" i="1" s="1"/>
  <c r="Y278" i="1" s="1"/>
  <c r="Z278" i="1" s="1"/>
  <c r="AQ278" i="1" s="1"/>
  <c r="AB278" i="1"/>
  <c r="AC278" i="1"/>
  <c r="AD278" i="1"/>
  <c r="AE278" i="1"/>
  <c r="AF278" i="1"/>
  <c r="AG278" i="1"/>
  <c r="AH278" i="1"/>
  <c r="AI278" i="1"/>
  <c r="AS278" i="1"/>
  <c r="P455" i="1"/>
  <c r="Q455" i="1"/>
  <c r="R455" i="1"/>
  <c r="AJ455" i="1" s="1"/>
  <c r="S455" i="1"/>
  <c r="AK455" i="1" s="1"/>
  <c r="T455" i="1"/>
  <c r="U455" i="1"/>
  <c r="AL455" i="1" s="1"/>
  <c r="V455" i="1"/>
  <c r="AM455" i="1" s="1"/>
  <c r="W455" i="1"/>
  <c r="X455" i="1" s="1"/>
  <c r="AB455" i="1"/>
  <c r="AC455" i="1"/>
  <c r="AD455" i="1"/>
  <c r="AE455" i="1"/>
  <c r="AF455" i="1"/>
  <c r="AG455" i="1"/>
  <c r="AH455" i="1"/>
  <c r="AI455" i="1"/>
  <c r="AS455" i="1"/>
  <c r="P456" i="1"/>
  <c r="Q456" i="1"/>
  <c r="R456" i="1"/>
  <c r="AJ456" i="1" s="1"/>
  <c r="S456" i="1"/>
  <c r="AK456" i="1" s="1"/>
  <c r="T456" i="1"/>
  <c r="U456" i="1"/>
  <c r="AL456" i="1" s="1"/>
  <c r="V456" i="1"/>
  <c r="AM456" i="1" s="1"/>
  <c r="W456" i="1"/>
  <c r="AN456" i="1" s="1"/>
  <c r="AB456" i="1"/>
  <c r="AC456" i="1"/>
  <c r="AD456" i="1"/>
  <c r="AE456" i="1"/>
  <c r="AF456" i="1"/>
  <c r="AG456" i="1"/>
  <c r="AH456" i="1"/>
  <c r="AI456" i="1"/>
  <c r="AS456" i="1"/>
  <c r="P604" i="1"/>
  <c r="Q604" i="1"/>
  <c r="R604" i="1"/>
  <c r="AJ604" i="1" s="1"/>
  <c r="S604" i="1"/>
  <c r="AK604" i="1" s="1"/>
  <c r="T604" i="1"/>
  <c r="U604" i="1"/>
  <c r="AL604" i="1" s="1"/>
  <c r="V604" i="1"/>
  <c r="AM604" i="1" s="1"/>
  <c r="W604" i="1"/>
  <c r="AN604" i="1" s="1"/>
  <c r="AB604" i="1"/>
  <c r="AC604" i="1"/>
  <c r="AD604" i="1"/>
  <c r="AE604" i="1"/>
  <c r="AF604" i="1"/>
  <c r="AG604" i="1"/>
  <c r="AH604" i="1"/>
  <c r="AI604" i="1"/>
  <c r="AS604" i="1"/>
  <c r="P239" i="1"/>
  <c r="Q239" i="1"/>
  <c r="R239" i="1"/>
  <c r="AJ239" i="1" s="1"/>
  <c r="S239" i="1"/>
  <c r="AK239" i="1" s="1"/>
  <c r="T239" i="1"/>
  <c r="U239" i="1"/>
  <c r="AL239" i="1" s="1"/>
  <c r="V239" i="1"/>
  <c r="AM239" i="1" s="1"/>
  <c r="W239" i="1"/>
  <c r="AN239" i="1" s="1"/>
  <c r="AB239" i="1"/>
  <c r="AC239" i="1"/>
  <c r="AD239" i="1"/>
  <c r="AE239" i="1"/>
  <c r="AF239" i="1"/>
  <c r="AG239" i="1"/>
  <c r="AH239" i="1"/>
  <c r="AI239" i="1"/>
  <c r="AS239" i="1"/>
  <c r="P471" i="1"/>
  <c r="Q471" i="1"/>
  <c r="R471" i="1"/>
  <c r="AJ471" i="1" s="1"/>
  <c r="S471" i="1"/>
  <c r="AK471" i="1" s="1"/>
  <c r="T471" i="1"/>
  <c r="U471" i="1"/>
  <c r="AL471" i="1" s="1"/>
  <c r="V471" i="1"/>
  <c r="AM471" i="1" s="1"/>
  <c r="W471" i="1"/>
  <c r="X471" i="1" s="1"/>
  <c r="AB471" i="1"/>
  <c r="AC471" i="1"/>
  <c r="AD471" i="1"/>
  <c r="AE471" i="1"/>
  <c r="AF471" i="1"/>
  <c r="AG471" i="1"/>
  <c r="AH471" i="1"/>
  <c r="AI471" i="1"/>
  <c r="AS471" i="1"/>
  <c r="P318" i="1"/>
  <c r="Q318" i="1"/>
  <c r="R318" i="1"/>
  <c r="AJ318" i="1" s="1"/>
  <c r="S318" i="1"/>
  <c r="AK318" i="1" s="1"/>
  <c r="T318" i="1"/>
  <c r="U318" i="1"/>
  <c r="AL318" i="1" s="1"/>
  <c r="V318" i="1"/>
  <c r="AM318" i="1" s="1"/>
  <c r="W318" i="1"/>
  <c r="X318" i="1" s="1"/>
  <c r="Y318" i="1" s="1"/>
  <c r="AB318" i="1"/>
  <c r="AC318" i="1"/>
  <c r="AD318" i="1"/>
  <c r="AE318" i="1"/>
  <c r="AF318" i="1"/>
  <c r="AG318" i="1"/>
  <c r="AH318" i="1"/>
  <c r="AI318" i="1"/>
  <c r="AS318" i="1"/>
  <c r="P583" i="1"/>
  <c r="Q583" i="1"/>
  <c r="R583" i="1"/>
  <c r="AJ583" i="1" s="1"/>
  <c r="S583" i="1"/>
  <c r="AK583" i="1" s="1"/>
  <c r="T583" i="1"/>
  <c r="U583" i="1"/>
  <c r="AL583" i="1" s="1"/>
  <c r="V583" i="1"/>
  <c r="AM583" i="1" s="1"/>
  <c r="W583" i="1"/>
  <c r="AN583" i="1" s="1"/>
  <c r="AB583" i="1"/>
  <c r="AC583" i="1"/>
  <c r="AD583" i="1"/>
  <c r="AE583" i="1"/>
  <c r="AF583" i="1"/>
  <c r="AG583" i="1"/>
  <c r="AH583" i="1"/>
  <c r="AI583" i="1"/>
  <c r="AS583" i="1"/>
  <c r="P404" i="1"/>
  <c r="Q404" i="1"/>
  <c r="R404" i="1"/>
  <c r="AJ404" i="1" s="1"/>
  <c r="S404" i="1"/>
  <c r="AK404" i="1" s="1"/>
  <c r="T404" i="1"/>
  <c r="U404" i="1"/>
  <c r="AL404" i="1" s="1"/>
  <c r="V404" i="1"/>
  <c r="AM404" i="1" s="1"/>
  <c r="W404" i="1"/>
  <c r="X404" i="1" s="1"/>
  <c r="Y404" i="1" s="1"/>
  <c r="Z404" i="1" s="1"/>
  <c r="AQ404" i="1" s="1"/>
  <c r="AB404" i="1"/>
  <c r="AC404" i="1"/>
  <c r="AD404" i="1"/>
  <c r="AE404" i="1"/>
  <c r="AF404" i="1"/>
  <c r="AG404" i="1"/>
  <c r="AH404" i="1"/>
  <c r="AI404" i="1"/>
  <c r="AS404" i="1"/>
  <c r="P188" i="1"/>
  <c r="Q188" i="1"/>
  <c r="R188" i="1"/>
  <c r="AJ188" i="1" s="1"/>
  <c r="S188" i="1"/>
  <c r="AK188" i="1" s="1"/>
  <c r="T188" i="1"/>
  <c r="U188" i="1"/>
  <c r="AL188" i="1" s="1"/>
  <c r="V188" i="1"/>
  <c r="AM188" i="1" s="1"/>
  <c r="W188" i="1"/>
  <c r="X188" i="1" s="1"/>
  <c r="AB188" i="1"/>
  <c r="AC188" i="1"/>
  <c r="AD188" i="1"/>
  <c r="AE188" i="1"/>
  <c r="AF188" i="1"/>
  <c r="AG188" i="1"/>
  <c r="AH188" i="1"/>
  <c r="AI188" i="1"/>
  <c r="AS188" i="1"/>
  <c r="P199" i="1"/>
  <c r="Q199" i="1"/>
  <c r="R199" i="1"/>
  <c r="AJ199" i="1" s="1"/>
  <c r="S199" i="1"/>
  <c r="AK199" i="1" s="1"/>
  <c r="T199" i="1"/>
  <c r="U199" i="1"/>
  <c r="AL199" i="1" s="1"/>
  <c r="V199" i="1"/>
  <c r="AM199" i="1" s="1"/>
  <c r="W199" i="1"/>
  <c r="X199" i="1" s="1"/>
  <c r="Y199" i="1" s="1"/>
  <c r="AB199" i="1"/>
  <c r="AC199" i="1"/>
  <c r="AD199" i="1"/>
  <c r="AE199" i="1"/>
  <c r="AF199" i="1"/>
  <c r="AG199" i="1"/>
  <c r="AH199" i="1"/>
  <c r="AI199" i="1"/>
  <c r="AS199" i="1"/>
  <c r="P504" i="1"/>
  <c r="Q504" i="1"/>
  <c r="R504" i="1"/>
  <c r="AJ504" i="1" s="1"/>
  <c r="S504" i="1"/>
  <c r="AK504" i="1" s="1"/>
  <c r="T504" i="1"/>
  <c r="U504" i="1"/>
  <c r="AL504" i="1" s="1"/>
  <c r="V504" i="1"/>
  <c r="AM504" i="1" s="1"/>
  <c r="W504" i="1"/>
  <c r="AN504" i="1" s="1"/>
  <c r="AB504" i="1"/>
  <c r="AC504" i="1"/>
  <c r="AD504" i="1"/>
  <c r="AE504" i="1"/>
  <c r="AF504" i="1"/>
  <c r="AG504" i="1"/>
  <c r="AH504" i="1"/>
  <c r="AI504" i="1"/>
  <c r="AS504" i="1"/>
  <c r="P48" i="1"/>
  <c r="Q48" i="1"/>
  <c r="R48" i="1"/>
  <c r="AJ48" i="1" s="1"/>
  <c r="S48" i="1"/>
  <c r="AK48" i="1" s="1"/>
  <c r="T48" i="1"/>
  <c r="U48" i="1"/>
  <c r="AL48" i="1" s="1"/>
  <c r="V48" i="1"/>
  <c r="AM48" i="1" s="1"/>
  <c r="W48" i="1"/>
  <c r="AN48" i="1" s="1"/>
  <c r="AB48" i="1"/>
  <c r="AC48" i="1"/>
  <c r="AD48" i="1"/>
  <c r="AE48" i="1"/>
  <c r="AF48" i="1"/>
  <c r="AG48" i="1"/>
  <c r="AH48" i="1"/>
  <c r="AI48" i="1"/>
  <c r="AS48" i="1"/>
  <c r="P542" i="1"/>
  <c r="Q542" i="1"/>
  <c r="R542" i="1"/>
  <c r="AJ542" i="1" s="1"/>
  <c r="S542" i="1"/>
  <c r="AK542" i="1" s="1"/>
  <c r="T542" i="1"/>
  <c r="U542" i="1"/>
  <c r="AL542" i="1" s="1"/>
  <c r="V542" i="1"/>
  <c r="AM542" i="1" s="1"/>
  <c r="W542" i="1"/>
  <c r="X542" i="1" s="1"/>
  <c r="AB542" i="1"/>
  <c r="AC542" i="1"/>
  <c r="AD542" i="1"/>
  <c r="AE542" i="1"/>
  <c r="AF542" i="1"/>
  <c r="AG542" i="1"/>
  <c r="AH542" i="1"/>
  <c r="AI542" i="1"/>
  <c r="AS542" i="1"/>
  <c r="P628" i="1"/>
  <c r="Q628" i="1"/>
  <c r="R628" i="1"/>
  <c r="AJ628" i="1" s="1"/>
  <c r="S628" i="1"/>
  <c r="AK628" i="1" s="1"/>
  <c r="T628" i="1"/>
  <c r="U628" i="1"/>
  <c r="AL628" i="1" s="1"/>
  <c r="V628" i="1"/>
  <c r="AM628" i="1" s="1"/>
  <c r="W628" i="1"/>
  <c r="AN628" i="1" s="1"/>
  <c r="AB628" i="1"/>
  <c r="AC628" i="1"/>
  <c r="AD628" i="1"/>
  <c r="AE628" i="1"/>
  <c r="AF628" i="1"/>
  <c r="AG628" i="1"/>
  <c r="AH628" i="1"/>
  <c r="AI628" i="1"/>
  <c r="AS628" i="1"/>
  <c r="P160" i="1"/>
  <c r="Q160" i="1"/>
  <c r="R160" i="1"/>
  <c r="AJ160" i="1" s="1"/>
  <c r="S160" i="1"/>
  <c r="AK160" i="1" s="1"/>
  <c r="T160" i="1"/>
  <c r="U160" i="1"/>
  <c r="AL160" i="1" s="1"/>
  <c r="V160" i="1"/>
  <c r="AM160" i="1" s="1"/>
  <c r="W160" i="1"/>
  <c r="AN160" i="1" s="1"/>
  <c r="AB160" i="1"/>
  <c r="AC160" i="1"/>
  <c r="AD160" i="1"/>
  <c r="AE160" i="1"/>
  <c r="AF160" i="1"/>
  <c r="AG160" i="1"/>
  <c r="AH160" i="1"/>
  <c r="AI160" i="1"/>
  <c r="AS160" i="1"/>
  <c r="P126" i="1"/>
  <c r="Q126" i="1"/>
  <c r="R126" i="1"/>
  <c r="AJ126" i="1" s="1"/>
  <c r="S126" i="1"/>
  <c r="AK126" i="1" s="1"/>
  <c r="T126" i="1"/>
  <c r="U126" i="1"/>
  <c r="AL126" i="1" s="1"/>
  <c r="V126" i="1"/>
  <c r="AM126" i="1" s="1"/>
  <c r="W126" i="1"/>
  <c r="X126" i="1" s="1"/>
  <c r="Y126" i="1" s="1"/>
  <c r="Z126" i="1" s="1"/>
  <c r="AQ126" i="1" s="1"/>
  <c r="AB126" i="1"/>
  <c r="AC126" i="1"/>
  <c r="AD126" i="1"/>
  <c r="AE126" i="1"/>
  <c r="AF126" i="1"/>
  <c r="AG126" i="1"/>
  <c r="AH126" i="1"/>
  <c r="AI126" i="1"/>
  <c r="AS126" i="1"/>
  <c r="P488" i="1"/>
  <c r="Q488" i="1"/>
  <c r="R488" i="1"/>
  <c r="AJ488" i="1" s="1"/>
  <c r="S488" i="1"/>
  <c r="AK488" i="1" s="1"/>
  <c r="T488" i="1"/>
  <c r="U488" i="1"/>
  <c r="AL488" i="1" s="1"/>
  <c r="V488" i="1"/>
  <c r="AM488" i="1" s="1"/>
  <c r="W488" i="1"/>
  <c r="X488" i="1" s="1"/>
  <c r="AB488" i="1"/>
  <c r="AC488" i="1"/>
  <c r="AD488" i="1"/>
  <c r="AE488" i="1"/>
  <c r="AF488" i="1"/>
  <c r="AG488" i="1"/>
  <c r="AH488" i="1"/>
  <c r="AI488" i="1"/>
  <c r="AS488" i="1"/>
  <c r="P63" i="1"/>
  <c r="Q63" i="1"/>
  <c r="R63" i="1"/>
  <c r="AJ63" i="1" s="1"/>
  <c r="S63" i="1"/>
  <c r="AK63" i="1" s="1"/>
  <c r="T63" i="1"/>
  <c r="U63" i="1"/>
  <c r="AL63" i="1" s="1"/>
  <c r="V63" i="1"/>
  <c r="AM63" i="1" s="1"/>
  <c r="W63" i="1"/>
  <c r="X63" i="1" s="1"/>
  <c r="Y63" i="1" s="1"/>
  <c r="AB63" i="1"/>
  <c r="AC63" i="1"/>
  <c r="AD63" i="1"/>
  <c r="AE63" i="1"/>
  <c r="AF63" i="1"/>
  <c r="AG63" i="1"/>
  <c r="AH63" i="1"/>
  <c r="AI63" i="1"/>
  <c r="AS63" i="1"/>
  <c r="P147" i="1"/>
  <c r="Q147" i="1"/>
  <c r="R147" i="1"/>
  <c r="AJ147" i="1" s="1"/>
  <c r="S147" i="1"/>
  <c r="AK147" i="1" s="1"/>
  <c r="T147" i="1"/>
  <c r="U147" i="1"/>
  <c r="AL147" i="1" s="1"/>
  <c r="V147" i="1"/>
  <c r="AM147" i="1" s="1"/>
  <c r="W147" i="1"/>
  <c r="AB147" i="1"/>
  <c r="AC147" i="1"/>
  <c r="AD147" i="1"/>
  <c r="AE147" i="1"/>
  <c r="AF147" i="1"/>
  <c r="AG147" i="1"/>
  <c r="AH147" i="1"/>
  <c r="AI147" i="1"/>
  <c r="AS147" i="1"/>
  <c r="P572" i="1"/>
  <c r="Q572" i="1"/>
  <c r="R572" i="1"/>
  <c r="AJ572" i="1" s="1"/>
  <c r="S572" i="1"/>
  <c r="AK572" i="1" s="1"/>
  <c r="T572" i="1"/>
  <c r="U572" i="1"/>
  <c r="AL572" i="1" s="1"/>
  <c r="V572" i="1"/>
  <c r="AM572" i="1" s="1"/>
  <c r="W572" i="1"/>
  <c r="X572" i="1" s="1"/>
  <c r="Y572" i="1" s="1"/>
  <c r="Z572" i="1" s="1"/>
  <c r="AQ572" i="1" s="1"/>
  <c r="AB572" i="1"/>
  <c r="AC572" i="1"/>
  <c r="AD572" i="1"/>
  <c r="AE572" i="1"/>
  <c r="AF572" i="1"/>
  <c r="AG572" i="1"/>
  <c r="AH572" i="1"/>
  <c r="AI572" i="1"/>
  <c r="AS572" i="1"/>
  <c r="P530" i="1"/>
  <c r="Q530" i="1"/>
  <c r="R530" i="1"/>
  <c r="AJ530" i="1" s="1"/>
  <c r="S530" i="1"/>
  <c r="AK530" i="1" s="1"/>
  <c r="T530" i="1"/>
  <c r="U530" i="1"/>
  <c r="AL530" i="1" s="1"/>
  <c r="V530" i="1"/>
  <c r="AM530" i="1" s="1"/>
  <c r="W530" i="1"/>
  <c r="X530" i="1" s="1"/>
  <c r="AB530" i="1"/>
  <c r="AC530" i="1"/>
  <c r="AD530" i="1"/>
  <c r="AE530" i="1"/>
  <c r="AF530" i="1"/>
  <c r="AG530" i="1"/>
  <c r="AH530" i="1"/>
  <c r="AI530" i="1"/>
  <c r="AS530" i="1"/>
  <c r="P227" i="1"/>
  <c r="Q227" i="1"/>
  <c r="R227" i="1"/>
  <c r="AJ227" i="1" s="1"/>
  <c r="S227" i="1"/>
  <c r="AK227" i="1" s="1"/>
  <c r="T227" i="1"/>
  <c r="U227" i="1"/>
  <c r="AL227" i="1" s="1"/>
  <c r="V227" i="1"/>
  <c r="AM227" i="1" s="1"/>
  <c r="W227" i="1"/>
  <c r="X227" i="1" s="1"/>
  <c r="Y227" i="1" s="1"/>
  <c r="AB227" i="1"/>
  <c r="AC227" i="1"/>
  <c r="AD227" i="1"/>
  <c r="AE227" i="1"/>
  <c r="AF227" i="1"/>
  <c r="AG227" i="1"/>
  <c r="AH227" i="1"/>
  <c r="AI227" i="1"/>
  <c r="AS227" i="1"/>
  <c r="P668" i="1"/>
  <c r="Q668" i="1"/>
  <c r="R668" i="1"/>
  <c r="AJ668" i="1" s="1"/>
  <c r="S668" i="1"/>
  <c r="AK668" i="1" s="1"/>
  <c r="T668" i="1"/>
  <c r="U668" i="1"/>
  <c r="AL668" i="1" s="1"/>
  <c r="V668" i="1"/>
  <c r="AM668" i="1" s="1"/>
  <c r="W668" i="1"/>
  <c r="AB668" i="1"/>
  <c r="AC668" i="1"/>
  <c r="AD668" i="1"/>
  <c r="AE668" i="1"/>
  <c r="AF668" i="1"/>
  <c r="AG668" i="1"/>
  <c r="AH668" i="1"/>
  <c r="AI668" i="1"/>
  <c r="AS668" i="1"/>
  <c r="P216" i="1"/>
  <c r="Q216" i="1"/>
  <c r="R216" i="1"/>
  <c r="AJ216" i="1" s="1"/>
  <c r="S216" i="1"/>
  <c r="AK216" i="1" s="1"/>
  <c r="T216" i="1"/>
  <c r="U216" i="1"/>
  <c r="AL216" i="1" s="1"/>
  <c r="V216" i="1"/>
  <c r="AM216" i="1" s="1"/>
  <c r="W216" i="1"/>
  <c r="X216" i="1" s="1"/>
  <c r="Y216" i="1" s="1"/>
  <c r="Z216" i="1" s="1"/>
  <c r="AQ216" i="1" s="1"/>
  <c r="AB216" i="1"/>
  <c r="AC216" i="1"/>
  <c r="AD216" i="1"/>
  <c r="AE216" i="1"/>
  <c r="AF216" i="1"/>
  <c r="AG216" i="1"/>
  <c r="AH216" i="1"/>
  <c r="AI216" i="1"/>
  <c r="AS216" i="1"/>
  <c r="P254" i="1"/>
  <c r="Q254" i="1"/>
  <c r="R254" i="1"/>
  <c r="AJ254" i="1" s="1"/>
  <c r="S254" i="1"/>
  <c r="AK254" i="1" s="1"/>
  <c r="T254" i="1"/>
  <c r="U254" i="1"/>
  <c r="AL254" i="1" s="1"/>
  <c r="V254" i="1"/>
  <c r="AM254" i="1" s="1"/>
  <c r="W254" i="1"/>
  <c r="X254" i="1" s="1"/>
  <c r="AB254" i="1"/>
  <c r="AC254" i="1"/>
  <c r="AD254" i="1"/>
  <c r="AE254" i="1"/>
  <c r="AF254" i="1"/>
  <c r="AG254" i="1"/>
  <c r="AH254" i="1"/>
  <c r="AI254" i="1"/>
  <c r="AS254" i="1"/>
  <c r="P394" i="1"/>
  <c r="Q394" i="1"/>
  <c r="R394" i="1"/>
  <c r="AJ394" i="1" s="1"/>
  <c r="S394" i="1"/>
  <c r="AK394" i="1" s="1"/>
  <c r="T394" i="1"/>
  <c r="U394" i="1"/>
  <c r="AL394" i="1" s="1"/>
  <c r="V394" i="1"/>
  <c r="AM394" i="1" s="1"/>
  <c r="W394" i="1"/>
  <c r="AB394" i="1"/>
  <c r="AC394" i="1"/>
  <c r="AD394" i="1"/>
  <c r="AE394" i="1"/>
  <c r="AF394" i="1"/>
  <c r="AG394" i="1"/>
  <c r="AH394" i="1"/>
  <c r="AI394" i="1"/>
  <c r="AS394" i="1"/>
  <c r="P357" i="1"/>
  <c r="Q357" i="1"/>
  <c r="R357" i="1"/>
  <c r="AJ357" i="1" s="1"/>
  <c r="S357" i="1"/>
  <c r="AK357" i="1" s="1"/>
  <c r="T357" i="1"/>
  <c r="U357" i="1"/>
  <c r="AL357" i="1" s="1"/>
  <c r="V357" i="1"/>
  <c r="AM357" i="1" s="1"/>
  <c r="W357" i="1"/>
  <c r="AB357" i="1"/>
  <c r="AC357" i="1"/>
  <c r="AD357" i="1"/>
  <c r="AE357" i="1"/>
  <c r="AF357" i="1"/>
  <c r="AG357" i="1"/>
  <c r="AH357" i="1"/>
  <c r="AI357" i="1"/>
  <c r="AS357" i="1"/>
  <c r="P173" i="1"/>
  <c r="Q173" i="1"/>
  <c r="R173" i="1"/>
  <c r="AJ173" i="1" s="1"/>
  <c r="S173" i="1"/>
  <c r="AK173" i="1" s="1"/>
  <c r="T173" i="1"/>
  <c r="U173" i="1"/>
  <c r="AL173" i="1" s="1"/>
  <c r="V173" i="1"/>
  <c r="AM173" i="1" s="1"/>
  <c r="W173" i="1"/>
  <c r="X173" i="1" s="1"/>
  <c r="Y173" i="1" s="1"/>
  <c r="Z173" i="1" s="1"/>
  <c r="AQ173" i="1" s="1"/>
  <c r="AB173" i="1"/>
  <c r="AC173" i="1"/>
  <c r="AD173" i="1"/>
  <c r="AE173" i="1"/>
  <c r="AF173" i="1"/>
  <c r="AG173" i="1"/>
  <c r="AH173" i="1"/>
  <c r="AI173" i="1"/>
  <c r="AS173" i="1"/>
  <c r="P593" i="1"/>
  <c r="Q593" i="1"/>
  <c r="R593" i="1"/>
  <c r="AJ593" i="1" s="1"/>
  <c r="S593" i="1"/>
  <c r="AK593" i="1" s="1"/>
  <c r="T593" i="1"/>
  <c r="U593" i="1"/>
  <c r="AL593" i="1" s="1"/>
  <c r="V593" i="1"/>
  <c r="AM593" i="1" s="1"/>
  <c r="W593" i="1"/>
  <c r="X593" i="1" s="1"/>
  <c r="AB593" i="1"/>
  <c r="AC593" i="1"/>
  <c r="AD593" i="1"/>
  <c r="AE593" i="1"/>
  <c r="AF593" i="1"/>
  <c r="AG593" i="1"/>
  <c r="AH593" i="1"/>
  <c r="AI593" i="1"/>
  <c r="AS593" i="1"/>
  <c r="P383" i="1"/>
  <c r="Q383" i="1"/>
  <c r="R383" i="1"/>
  <c r="AJ383" i="1" s="1"/>
  <c r="S383" i="1"/>
  <c r="AK383" i="1" s="1"/>
  <c r="T383" i="1"/>
  <c r="U383" i="1"/>
  <c r="AL383" i="1" s="1"/>
  <c r="V383" i="1"/>
  <c r="AM383" i="1" s="1"/>
  <c r="W383" i="1"/>
  <c r="X383" i="1" s="1"/>
  <c r="Y383" i="1" s="1"/>
  <c r="AB383" i="1"/>
  <c r="AC383" i="1"/>
  <c r="AD383" i="1"/>
  <c r="AE383" i="1"/>
  <c r="AF383" i="1"/>
  <c r="AG383" i="1"/>
  <c r="AH383" i="1"/>
  <c r="AI383" i="1"/>
  <c r="AS383" i="1"/>
  <c r="P36" i="1"/>
  <c r="Q36" i="1"/>
  <c r="R36" i="1"/>
  <c r="AJ36" i="1" s="1"/>
  <c r="S36" i="1"/>
  <c r="AK36" i="1" s="1"/>
  <c r="T36" i="1"/>
  <c r="U36" i="1"/>
  <c r="AL36" i="1" s="1"/>
  <c r="V36" i="1"/>
  <c r="AM36" i="1" s="1"/>
  <c r="W36" i="1"/>
  <c r="AB36" i="1"/>
  <c r="AC36" i="1"/>
  <c r="AD36" i="1"/>
  <c r="AE36" i="1"/>
  <c r="AF36" i="1"/>
  <c r="AG36" i="1"/>
  <c r="AH36" i="1"/>
  <c r="AI36" i="1"/>
  <c r="AS36" i="1"/>
  <c r="P75" i="1"/>
  <c r="Q75" i="1"/>
  <c r="R75" i="1"/>
  <c r="AJ75" i="1" s="1"/>
  <c r="S75" i="1"/>
  <c r="AK75" i="1" s="1"/>
  <c r="T75" i="1"/>
  <c r="U75" i="1"/>
  <c r="AL75" i="1" s="1"/>
  <c r="V75" i="1"/>
  <c r="AM75" i="1" s="1"/>
  <c r="W75" i="1"/>
  <c r="X75" i="1" s="1"/>
  <c r="Y75" i="1" s="1"/>
  <c r="Z75" i="1" s="1"/>
  <c r="AQ75" i="1" s="1"/>
  <c r="AB75" i="1"/>
  <c r="AC75" i="1"/>
  <c r="AD75" i="1"/>
  <c r="AE75" i="1"/>
  <c r="AF75" i="1"/>
  <c r="AG75" i="1"/>
  <c r="AH75" i="1"/>
  <c r="AI75" i="1"/>
  <c r="AS75" i="1"/>
  <c r="P90" i="1"/>
  <c r="Q90" i="1"/>
  <c r="R90" i="1"/>
  <c r="AJ90" i="1" s="1"/>
  <c r="S90" i="1"/>
  <c r="AK90" i="1" s="1"/>
  <c r="T90" i="1"/>
  <c r="U90" i="1"/>
  <c r="AL90" i="1" s="1"/>
  <c r="V90" i="1"/>
  <c r="AM90" i="1" s="1"/>
  <c r="W90" i="1"/>
  <c r="X90" i="1" s="1"/>
  <c r="AB90" i="1"/>
  <c r="AC90" i="1"/>
  <c r="AD90" i="1"/>
  <c r="AE90" i="1"/>
  <c r="AF90" i="1"/>
  <c r="AG90" i="1"/>
  <c r="AH90" i="1"/>
  <c r="AI90" i="1"/>
  <c r="AS90" i="1"/>
  <c r="P108" i="1"/>
  <c r="Q108" i="1"/>
  <c r="R108" i="1"/>
  <c r="AJ108" i="1" s="1"/>
  <c r="S108" i="1"/>
  <c r="AK108" i="1" s="1"/>
  <c r="T108" i="1"/>
  <c r="U108" i="1"/>
  <c r="AL108" i="1" s="1"/>
  <c r="V108" i="1"/>
  <c r="AM108" i="1" s="1"/>
  <c r="W108" i="1"/>
  <c r="X108" i="1" s="1"/>
  <c r="Y108" i="1" s="1"/>
  <c r="AB108" i="1"/>
  <c r="AC108" i="1"/>
  <c r="AD108" i="1"/>
  <c r="AE108" i="1"/>
  <c r="AF108" i="1"/>
  <c r="AG108" i="1"/>
  <c r="AH108" i="1"/>
  <c r="AI108" i="1"/>
  <c r="AS108" i="1"/>
  <c r="P16" i="1"/>
  <c r="Q16" i="1"/>
  <c r="R16" i="1"/>
  <c r="AJ16" i="1" s="1"/>
  <c r="S16" i="1"/>
  <c r="AK16" i="1" s="1"/>
  <c r="T16" i="1"/>
  <c r="U16" i="1"/>
  <c r="AL16" i="1" s="1"/>
  <c r="V16" i="1"/>
  <c r="AM16" i="1" s="1"/>
  <c r="W16" i="1"/>
  <c r="AB16" i="1"/>
  <c r="AC16" i="1"/>
  <c r="AD16" i="1"/>
  <c r="AE16" i="1"/>
  <c r="AF16" i="1"/>
  <c r="AG16" i="1"/>
  <c r="AH16" i="1"/>
  <c r="AI16" i="1"/>
  <c r="AS16" i="1"/>
  <c r="P516" i="1"/>
  <c r="Q516" i="1"/>
  <c r="R516" i="1"/>
  <c r="AJ516" i="1" s="1"/>
  <c r="S516" i="1"/>
  <c r="AK516" i="1" s="1"/>
  <c r="T516" i="1"/>
  <c r="U516" i="1"/>
  <c r="AL516" i="1" s="1"/>
  <c r="V516" i="1"/>
  <c r="AM516" i="1" s="1"/>
  <c r="W516" i="1"/>
  <c r="X516" i="1" s="1"/>
  <c r="Y516" i="1" s="1"/>
  <c r="Z516" i="1" s="1"/>
  <c r="AQ516" i="1" s="1"/>
  <c r="AB516" i="1"/>
  <c r="AC516" i="1"/>
  <c r="AD516" i="1"/>
  <c r="AE516" i="1"/>
  <c r="AF516" i="1"/>
  <c r="AG516" i="1"/>
  <c r="AH516" i="1"/>
  <c r="AI516" i="1"/>
  <c r="AS516" i="1"/>
  <c r="P373" i="1"/>
  <c r="Q373" i="1"/>
  <c r="R373" i="1"/>
  <c r="AJ373" i="1" s="1"/>
  <c r="S373" i="1"/>
  <c r="AK373" i="1" s="1"/>
  <c r="T373" i="1"/>
  <c r="U373" i="1"/>
  <c r="AL373" i="1" s="1"/>
  <c r="V373" i="1"/>
  <c r="AM373" i="1" s="1"/>
  <c r="W373" i="1"/>
  <c r="X373" i="1" s="1"/>
  <c r="AB373" i="1"/>
  <c r="AC373" i="1"/>
  <c r="AD373" i="1"/>
  <c r="AE373" i="1"/>
  <c r="AF373" i="1"/>
  <c r="AG373" i="1"/>
  <c r="AH373" i="1"/>
  <c r="AI373" i="1"/>
  <c r="AS373" i="1"/>
  <c r="P424" i="1"/>
  <c r="Q424" i="1"/>
  <c r="R424" i="1"/>
  <c r="AJ424" i="1" s="1"/>
  <c r="S424" i="1"/>
  <c r="AK424" i="1" s="1"/>
  <c r="T424" i="1"/>
  <c r="U424" i="1"/>
  <c r="AL424" i="1" s="1"/>
  <c r="V424" i="1"/>
  <c r="AM424" i="1" s="1"/>
  <c r="W424" i="1"/>
  <c r="AN424" i="1" s="1"/>
  <c r="AB424" i="1"/>
  <c r="AC424" i="1"/>
  <c r="AD424" i="1"/>
  <c r="AE424" i="1"/>
  <c r="AF424" i="1"/>
  <c r="AG424" i="1"/>
  <c r="AH424" i="1"/>
  <c r="AI424" i="1"/>
  <c r="AS424" i="1"/>
  <c r="P617" i="1"/>
  <c r="Q617" i="1"/>
  <c r="R617" i="1"/>
  <c r="AJ617" i="1" s="1"/>
  <c r="S617" i="1"/>
  <c r="AK617" i="1" s="1"/>
  <c r="T617" i="1"/>
  <c r="U617" i="1"/>
  <c r="AL617" i="1" s="1"/>
  <c r="V617" i="1"/>
  <c r="AM617" i="1" s="1"/>
  <c r="W617" i="1"/>
  <c r="AB617" i="1"/>
  <c r="AC617" i="1"/>
  <c r="AD617" i="1"/>
  <c r="AE617" i="1"/>
  <c r="AF617" i="1"/>
  <c r="AG617" i="1"/>
  <c r="AH617" i="1"/>
  <c r="AI617" i="1"/>
  <c r="AS617" i="1"/>
  <c r="P647" i="1"/>
  <c r="Q647" i="1"/>
  <c r="R647" i="1"/>
  <c r="AJ647" i="1" s="1"/>
  <c r="S647" i="1"/>
  <c r="AK647" i="1" s="1"/>
  <c r="T647" i="1"/>
  <c r="U647" i="1"/>
  <c r="AL647" i="1" s="1"/>
  <c r="V647" i="1"/>
  <c r="AM647" i="1" s="1"/>
  <c r="W647" i="1"/>
  <c r="AK154" i="5" s="1"/>
  <c r="AB647" i="1"/>
  <c r="AC647" i="1"/>
  <c r="AD647" i="1"/>
  <c r="AE647" i="1"/>
  <c r="AF647" i="1"/>
  <c r="AG647" i="1"/>
  <c r="AH647" i="1"/>
  <c r="AI647" i="1"/>
  <c r="AS647" i="1"/>
  <c r="P648" i="1"/>
  <c r="Q648" i="1"/>
  <c r="R648" i="1"/>
  <c r="AJ648" i="1" s="1"/>
  <c r="S648" i="1"/>
  <c r="AK648" i="1" s="1"/>
  <c r="T648" i="1"/>
  <c r="U648" i="1"/>
  <c r="AL648" i="1" s="1"/>
  <c r="V648" i="1"/>
  <c r="AM648" i="1" s="1"/>
  <c r="W648" i="1"/>
  <c r="AB648" i="1"/>
  <c r="AC648" i="1"/>
  <c r="AD648" i="1"/>
  <c r="AE648" i="1"/>
  <c r="AF648" i="1"/>
  <c r="AG648" i="1"/>
  <c r="AH648" i="1"/>
  <c r="AI648" i="1"/>
  <c r="AS648" i="1"/>
  <c r="P293" i="1"/>
  <c r="Q293" i="1"/>
  <c r="R293" i="1"/>
  <c r="AJ293" i="1" s="1"/>
  <c r="S293" i="1"/>
  <c r="AK293" i="1" s="1"/>
  <c r="T293" i="1"/>
  <c r="U293" i="1"/>
  <c r="AL293" i="1" s="1"/>
  <c r="V293" i="1"/>
  <c r="AM293" i="1" s="1"/>
  <c r="W293" i="1"/>
  <c r="X293" i="1" s="1"/>
  <c r="Y293" i="1" s="1"/>
  <c r="AB293" i="1"/>
  <c r="AC293" i="1"/>
  <c r="AD293" i="1"/>
  <c r="AE293" i="1"/>
  <c r="AF293" i="1"/>
  <c r="AG293" i="1"/>
  <c r="AH293" i="1"/>
  <c r="AI293" i="1"/>
  <c r="AS293" i="1"/>
  <c r="P557" i="1"/>
  <c r="Q557" i="1"/>
  <c r="R557" i="1"/>
  <c r="AJ557" i="1" s="1"/>
  <c r="S557" i="1"/>
  <c r="AK557" i="1" s="1"/>
  <c r="T557" i="1"/>
  <c r="U557" i="1"/>
  <c r="AL557" i="1" s="1"/>
  <c r="V557" i="1"/>
  <c r="AM557" i="1" s="1"/>
  <c r="W557" i="1"/>
  <c r="AB557" i="1"/>
  <c r="AC557" i="1"/>
  <c r="AD557" i="1"/>
  <c r="AE557" i="1"/>
  <c r="AF557" i="1"/>
  <c r="AG557" i="1"/>
  <c r="AH557" i="1"/>
  <c r="AI557" i="1"/>
  <c r="AS557" i="1"/>
  <c r="P441" i="1"/>
  <c r="Q441" i="1"/>
  <c r="R441" i="1"/>
  <c r="AJ441" i="1" s="1"/>
  <c r="S441" i="1"/>
  <c r="AK441" i="1" s="1"/>
  <c r="T441" i="1"/>
  <c r="U441" i="1"/>
  <c r="AL441" i="1" s="1"/>
  <c r="V441" i="1"/>
  <c r="AM441" i="1" s="1"/>
  <c r="W441" i="1"/>
  <c r="AN441" i="1" s="1"/>
  <c r="AB441" i="1"/>
  <c r="AC441" i="1"/>
  <c r="AD441" i="1"/>
  <c r="AE441" i="1"/>
  <c r="AF441" i="1"/>
  <c r="AG441" i="1"/>
  <c r="AH441" i="1"/>
  <c r="AI441" i="1"/>
  <c r="AS441" i="1"/>
  <c r="P265" i="1"/>
  <c r="Q265" i="1"/>
  <c r="R265" i="1"/>
  <c r="AJ265" i="1" s="1"/>
  <c r="S265" i="1"/>
  <c r="AK265" i="1" s="1"/>
  <c r="T265" i="1"/>
  <c r="U265" i="1"/>
  <c r="AL265" i="1" s="1"/>
  <c r="V265" i="1"/>
  <c r="AM265" i="1" s="1"/>
  <c r="W265" i="1"/>
  <c r="X265" i="1" s="1"/>
  <c r="AB265" i="1"/>
  <c r="AC265" i="1"/>
  <c r="AD265" i="1"/>
  <c r="AE265" i="1"/>
  <c r="AF265" i="1"/>
  <c r="AG265" i="1"/>
  <c r="AH265" i="1"/>
  <c r="AI265" i="1"/>
  <c r="AS265" i="1"/>
  <c r="P345" i="1"/>
  <c r="Q345" i="1"/>
  <c r="R345" i="1"/>
  <c r="AJ345" i="1" s="1"/>
  <c r="S345" i="1"/>
  <c r="AK345" i="1" s="1"/>
  <c r="T345" i="1"/>
  <c r="U345" i="1"/>
  <c r="AL345" i="1" s="1"/>
  <c r="V345" i="1"/>
  <c r="AM345" i="1" s="1"/>
  <c r="W345" i="1"/>
  <c r="AN345" i="1" s="1"/>
  <c r="AB345" i="1"/>
  <c r="AC345" i="1"/>
  <c r="AD345" i="1"/>
  <c r="AE345" i="1"/>
  <c r="AF345" i="1"/>
  <c r="AG345" i="1"/>
  <c r="AH345" i="1"/>
  <c r="AI345" i="1"/>
  <c r="AS345" i="1"/>
  <c r="P306" i="1"/>
  <c r="Q306" i="1"/>
  <c r="R306" i="1"/>
  <c r="AJ306" i="1" s="1"/>
  <c r="S306" i="1"/>
  <c r="AK306" i="1" s="1"/>
  <c r="T306" i="1"/>
  <c r="U306" i="1"/>
  <c r="AL306" i="1" s="1"/>
  <c r="V306" i="1"/>
  <c r="AM306" i="1" s="1"/>
  <c r="W306" i="1"/>
  <c r="AB306" i="1"/>
  <c r="AC306" i="1"/>
  <c r="AD306" i="1"/>
  <c r="AE306" i="1"/>
  <c r="AF306" i="1"/>
  <c r="AG306" i="1"/>
  <c r="AH306" i="1"/>
  <c r="AI306" i="1"/>
  <c r="AS306" i="1"/>
  <c r="P332" i="1"/>
  <c r="Q332" i="1"/>
  <c r="R332" i="1"/>
  <c r="AJ332" i="1" s="1"/>
  <c r="S332" i="1"/>
  <c r="T332" i="1"/>
  <c r="U332" i="1"/>
  <c r="AL332" i="1" s="1"/>
  <c r="V332" i="1"/>
  <c r="AM332" i="1" s="1"/>
  <c r="W332" i="1"/>
  <c r="X332" i="1" s="1"/>
  <c r="Y332" i="1" s="1"/>
  <c r="Z332" i="1" s="1"/>
  <c r="AQ332" i="1" s="1"/>
  <c r="AB332" i="1"/>
  <c r="AC332" i="1"/>
  <c r="AD332" i="1"/>
  <c r="AE332" i="1"/>
  <c r="AF332" i="1"/>
  <c r="AG332" i="1"/>
  <c r="AH332" i="1"/>
  <c r="AI332" i="1"/>
  <c r="AK332" i="1"/>
  <c r="AS332" i="1"/>
  <c r="P279" i="1"/>
  <c r="Q279" i="1"/>
  <c r="R279" i="1"/>
  <c r="AJ279" i="1" s="1"/>
  <c r="S279" i="1"/>
  <c r="AK279" i="1" s="1"/>
  <c r="T279" i="1"/>
  <c r="U279" i="1"/>
  <c r="AL279" i="1" s="1"/>
  <c r="V279" i="1"/>
  <c r="AM279" i="1" s="1"/>
  <c r="W279" i="1"/>
  <c r="X279" i="1" s="1"/>
  <c r="AB279" i="1"/>
  <c r="AC279" i="1"/>
  <c r="AD279" i="1"/>
  <c r="AE279" i="1"/>
  <c r="AF279" i="1"/>
  <c r="AG279" i="1"/>
  <c r="AH279" i="1"/>
  <c r="AI279" i="1"/>
  <c r="AS279" i="1"/>
  <c r="P240" i="1"/>
  <c r="Q240" i="1"/>
  <c r="R240" i="1"/>
  <c r="AJ240" i="1" s="1"/>
  <c r="S240" i="1"/>
  <c r="AK240" i="1" s="1"/>
  <c r="T240" i="1"/>
  <c r="U240" i="1"/>
  <c r="AL240" i="1" s="1"/>
  <c r="V240" i="1"/>
  <c r="AM240" i="1" s="1"/>
  <c r="W240" i="1"/>
  <c r="AN240" i="1" s="1"/>
  <c r="AB240" i="1"/>
  <c r="AC240" i="1"/>
  <c r="AD240" i="1"/>
  <c r="AE240" i="1"/>
  <c r="AF240" i="1"/>
  <c r="AG240" i="1"/>
  <c r="AH240" i="1"/>
  <c r="AI240" i="1"/>
  <c r="AS240" i="1"/>
  <c r="P472" i="1"/>
  <c r="Q472" i="1"/>
  <c r="R472" i="1"/>
  <c r="AJ472" i="1" s="1"/>
  <c r="S472" i="1"/>
  <c r="AK472" i="1" s="1"/>
  <c r="T472" i="1"/>
  <c r="U472" i="1"/>
  <c r="AL472" i="1" s="1"/>
  <c r="V472" i="1"/>
  <c r="AM472" i="1" s="1"/>
  <c r="W472" i="1"/>
  <c r="AB472" i="1"/>
  <c r="AC472" i="1"/>
  <c r="AD472" i="1"/>
  <c r="AE472" i="1"/>
  <c r="AF472" i="1"/>
  <c r="AG472" i="1"/>
  <c r="AH472" i="1"/>
  <c r="AI472" i="1"/>
  <c r="AS472" i="1"/>
  <c r="P319" i="1"/>
  <c r="Q319" i="1"/>
  <c r="R319" i="1"/>
  <c r="AJ319" i="1" s="1"/>
  <c r="S319" i="1"/>
  <c r="AK319" i="1" s="1"/>
  <c r="T319" i="1"/>
  <c r="U319" i="1"/>
  <c r="AL319" i="1" s="1"/>
  <c r="V319" i="1"/>
  <c r="AM319" i="1" s="1"/>
  <c r="W319" i="1"/>
  <c r="AN319" i="1" s="1"/>
  <c r="AB319" i="1"/>
  <c r="AC319" i="1"/>
  <c r="AD319" i="1"/>
  <c r="AE319" i="1"/>
  <c r="AF319" i="1"/>
  <c r="AG319" i="1"/>
  <c r="AH319" i="1"/>
  <c r="AI319" i="1"/>
  <c r="AS319" i="1"/>
  <c r="P584" i="1"/>
  <c r="Q584" i="1"/>
  <c r="R584" i="1"/>
  <c r="AJ584" i="1" s="1"/>
  <c r="S584" i="1"/>
  <c r="AK584" i="1" s="1"/>
  <c r="T584" i="1"/>
  <c r="U584" i="1"/>
  <c r="AL584" i="1" s="1"/>
  <c r="V584" i="1"/>
  <c r="AM584" i="1" s="1"/>
  <c r="W584" i="1"/>
  <c r="X584" i="1" s="1"/>
  <c r="AB584" i="1"/>
  <c r="AC584" i="1"/>
  <c r="AD584" i="1"/>
  <c r="AE584" i="1"/>
  <c r="AF584" i="1"/>
  <c r="AG584" i="1"/>
  <c r="AH584" i="1"/>
  <c r="AI584" i="1"/>
  <c r="AS584" i="1"/>
  <c r="P405" i="1"/>
  <c r="Q405" i="1"/>
  <c r="R405" i="1"/>
  <c r="AJ405" i="1" s="1"/>
  <c r="S405" i="1"/>
  <c r="AK405" i="1" s="1"/>
  <c r="T405" i="1"/>
  <c r="U405" i="1"/>
  <c r="AL405" i="1" s="1"/>
  <c r="V405" i="1"/>
  <c r="AM405" i="1" s="1"/>
  <c r="W405" i="1"/>
  <c r="AB405" i="1"/>
  <c r="AC405" i="1"/>
  <c r="AD405" i="1"/>
  <c r="AE405" i="1"/>
  <c r="AF405" i="1"/>
  <c r="AG405" i="1"/>
  <c r="AH405" i="1"/>
  <c r="AI405" i="1"/>
  <c r="AS405" i="1"/>
  <c r="P189" i="1"/>
  <c r="Q189" i="1"/>
  <c r="R189" i="1"/>
  <c r="AJ189" i="1" s="1"/>
  <c r="S189" i="1"/>
  <c r="AK189" i="1" s="1"/>
  <c r="T189" i="1"/>
  <c r="U189" i="1"/>
  <c r="AL189" i="1" s="1"/>
  <c r="V189" i="1"/>
  <c r="AM189" i="1" s="1"/>
  <c r="W189" i="1"/>
  <c r="AB189" i="1"/>
  <c r="AC189" i="1"/>
  <c r="AD189" i="1"/>
  <c r="AE189" i="1"/>
  <c r="AF189" i="1"/>
  <c r="AG189" i="1"/>
  <c r="AH189" i="1"/>
  <c r="AI189" i="1"/>
  <c r="AS189" i="1"/>
  <c r="P200" i="1"/>
  <c r="Q200" i="1"/>
  <c r="R200" i="1"/>
  <c r="AJ200" i="1" s="1"/>
  <c r="S200" i="1"/>
  <c r="AK200" i="1" s="1"/>
  <c r="T200" i="1"/>
  <c r="U200" i="1"/>
  <c r="AL200" i="1" s="1"/>
  <c r="V200" i="1"/>
  <c r="AM200" i="1" s="1"/>
  <c r="W200" i="1"/>
  <c r="AB200" i="1"/>
  <c r="AC200" i="1"/>
  <c r="AD200" i="1"/>
  <c r="AE200" i="1"/>
  <c r="AF200" i="1"/>
  <c r="AG200" i="1"/>
  <c r="AH200" i="1"/>
  <c r="AI200" i="1"/>
  <c r="AS200" i="1"/>
  <c r="P505" i="1"/>
  <c r="Q505" i="1"/>
  <c r="R505" i="1"/>
  <c r="AJ505" i="1" s="1"/>
  <c r="S505" i="1"/>
  <c r="AK505" i="1" s="1"/>
  <c r="T505" i="1"/>
  <c r="U505" i="1"/>
  <c r="AL505" i="1" s="1"/>
  <c r="V505" i="1"/>
  <c r="AM505" i="1" s="1"/>
  <c r="W505" i="1"/>
  <c r="X505" i="1" s="1"/>
  <c r="AB505" i="1"/>
  <c r="AC505" i="1"/>
  <c r="AD505" i="1"/>
  <c r="AE505" i="1"/>
  <c r="AF505" i="1"/>
  <c r="AG505" i="1"/>
  <c r="AH505" i="1"/>
  <c r="AI505" i="1"/>
  <c r="AS505" i="1"/>
  <c r="P49" i="1"/>
  <c r="Q49" i="1"/>
  <c r="R49" i="1"/>
  <c r="AJ49" i="1" s="1"/>
  <c r="S49" i="1"/>
  <c r="AK49" i="1" s="1"/>
  <c r="T49" i="1"/>
  <c r="U49" i="1"/>
  <c r="AL49" i="1" s="1"/>
  <c r="V49" i="1"/>
  <c r="AM49" i="1" s="1"/>
  <c r="W49" i="1"/>
  <c r="X49" i="1" s="1"/>
  <c r="Y49" i="1" s="1"/>
  <c r="AB49" i="1"/>
  <c r="AC49" i="1"/>
  <c r="AD49" i="1"/>
  <c r="AE49" i="1"/>
  <c r="AF49" i="1"/>
  <c r="AG49" i="1"/>
  <c r="AH49" i="1"/>
  <c r="AI49" i="1"/>
  <c r="AS49" i="1"/>
  <c r="P543" i="1"/>
  <c r="Q543" i="1"/>
  <c r="R543" i="1"/>
  <c r="AJ543" i="1" s="1"/>
  <c r="S543" i="1"/>
  <c r="AK543" i="1" s="1"/>
  <c r="T543" i="1"/>
  <c r="U543" i="1"/>
  <c r="AL543" i="1" s="1"/>
  <c r="V543" i="1"/>
  <c r="AM543" i="1" s="1"/>
  <c r="W543" i="1"/>
  <c r="AB543" i="1"/>
  <c r="AC543" i="1"/>
  <c r="AD543" i="1"/>
  <c r="AE543" i="1"/>
  <c r="AF543" i="1"/>
  <c r="AG543" i="1"/>
  <c r="AH543" i="1"/>
  <c r="AI543" i="1"/>
  <c r="AS543" i="1"/>
  <c r="P629" i="1"/>
  <c r="Q629" i="1"/>
  <c r="R629" i="1"/>
  <c r="AJ629" i="1" s="1"/>
  <c r="S629" i="1"/>
  <c r="AK629" i="1" s="1"/>
  <c r="T629" i="1"/>
  <c r="U629" i="1"/>
  <c r="AL629" i="1" s="1"/>
  <c r="V629" i="1"/>
  <c r="AM629" i="1" s="1"/>
  <c r="W629" i="1"/>
  <c r="AN629" i="1" s="1"/>
  <c r="AB629" i="1"/>
  <c r="AC629" i="1"/>
  <c r="AD629" i="1"/>
  <c r="AE629" i="1"/>
  <c r="AF629" i="1"/>
  <c r="AG629" i="1"/>
  <c r="AH629" i="1"/>
  <c r="AI629" i="1"/>
  <c r="AS629" i="1"/>
  <c r="P161" i="1"/>
  <c r="Q161" i="1"/>
  <c r="R161" i="1"/>
  <c r="AJ161" i="1" s="1"/>
  <c r="S161" i="1"/>
  <c r="AK161" i="1" s="1"/>
  <c r="T161" i="1"/>
  <c r="U161" i="1"/>
  <c r="AL161" i="1" s="1"/>
  <c r="V161" i="1"/>
  <c r="AM161" i="1" s="1"/>
  <c r="W161" i="1"/>
  <c r="X161" i="1" s="1"/>
  <c r="AB161" i="1"/>
  <c r="AC161" i="1"/>
  <c r="AD161" i="1"/>
  <c r="AE161" i="1"/>
  <c r="AF161" i="1"/>
  <c r="AG161" i="1"/>
  <c r="AH161" i="1"/>
  <c r="AI161" i="1"/>
  <c r="AS161" i="1"/>
  <c r="P127" i="1"/>
  <c r="Q127" i="1"/>
  <c r="R127" i="1"/>
  <c r="AJ127" i="1" s="1"/>
  <c r="S127" i="1"/>
  <c r="AK127" i="1" s="1"/>
  <c r="T127" i="1"/>
  <c r="U127" i="1"/>
  <c r="AL127" i="1" s="1"/>
  <c r="V127" i="1"/>
  <c r="AM127" i="1" s="1"/>
  <c r="W127" i="1"/>
  <c r="AB127" i="1"/>
  <c r="AC127" i="1"/>
  <c r="AD127" i="1"/>
  <c r="AE127" i="1"/>
  <c r="AF127" i="1"/>
  <c r="AG127" i="1"/>
  <c r="AH127" i="1"/>
  <c r="AI127" i="1"/>
  <c r="AS127" i="1"/>
  <c r="P489" i="1"/>
  <c r="Q489" i="1"/>
  <c r="R489" i="1"/>
  <c r="AJ489" i="1" s="1"/>
  <c r="S489" i="1"/>
  <c r="AK489" i="1" s="1"/>
  <c r="T489" i="1"/>
  <c r="U489" i="1"/>
  <c r="AL489" i="1" s="1"/>
  <c r="V489" i="1"/>
  <c r="AM489" i="1" s="1"/>
  <c r="W489" i="1"/>
  <c r="AB489" i="1"/>
  <c r="AC489" i="1"/>
  <c r="AD489" i="1"/>
  <c r="AE489" i="1"/>
  <c r="AF489" i="1"/>
  <c r="AG489" i="1"/>
  <c r="AH489" i="1"/>
  <c r="AI489" i="1"/>
  <c r="AS489" i="1"/>
  <c r="P64" i="1"/>
  <c r="Q64" i="1"/>
  <c r="R64" i="1"/>
  <c r="AJ64" i="1" s="1"/>
  <c r="S64" i="1"/>
  <c r="AK64" i="1" s="1"/>
  <c r="T64" i="1"/>
  <c r="U64" i="1"/>
  <c r="AL64" i="1" s="1"/>
  <c r="V64" i="1"/>
  <c r="AM64" i="1" s="1"/>
  <c r="W64" i="1"/>
  <c r="X64" i="1" s="1"/>
  <c r="Y64" i="1" s="1"/>
  <c r="Z64" i="1" s="1"/>
  <c r="AQ64" i="1" s="1"/>
  <c r="AB64" i="1"/>
  <c r="AC64" i="1"/>
  <c r="AD64" i="1"/>
  <c r="AE64" i="1"/>
  <c r="AF64" i="1"/>
  <c r="AG64" i="1"/>
  <c r="AH64" i="1"/>
  <c r="AI64" i="1"/>
  <c r="AS64" i="1"/>
  <c r="P148" i="1"/>
  <c r="Q148" i="1"/>
  <c r="R148" i="1"/>
  <c r="AJ148" i="1" s="1"/>
  <c r="S148" i="1"/>
  <c r="AK148" i="1" s="1"/>
  <c r="T148" i="1"/>
  <c r="U148" i="1"/>
  <c r="AL148" i="1" s="1"/>
  <c r="V148" i="1"/>
  <c r="AM148" i="1" s="1"/>
  <c r="W148" i="1"/>
  <c r="X148" i="1" s="1"/>
  <c r="AB148" i="1"/>
  <c r="AC148" i="1"/>
  <c r="AD148" i="1"/>
  <c r="AE148" i="1"/>
  <c r="AF148" i="1"/>
  <c r="AG148" i="1"/>
  <c r="AH148" i="1"/>
  <c r="AI148" i="1"/>
  <c r="AS148" i="1"/>
  <c r="P573" i="1"/>
  <c r="Q573" i="1"/>
  <c r="R573" i="1"/>
  <c r="AJ573" i="1" s="1"/>
  <c r="S573" i="1"/>
  <c r="AK573" i="1" s="1"/>
  <c r="T573" i="1"/>
  <c r="U573" i="1"/>
  <c r="AL573" i="1" s="1"/>
  <c r="V573" i="1"/>
  <c r="AM573" i="1" s="1"/>
  <c r="W573" i="1"/>
  <c r="AN573" i="1" s="1"/>
  <c r="AB573" i="1"/>
  <c r="AC573" i="1"/>
  <c r="AD573" i="1"/>
  <c r="AE573" i="1"/>
  <c r="AF573" i="1"/>
  <c r="AG573" i="1"/>
  <c r="AH573" i="1"/>
  <c r="AI573" i="1"/>
  <c r="AS573" i="1"/>
  <c r="P531" i="1"/>
  <c r="Q531" i="1"/>
  <c r="R531" i="1"/>
  <c r="AJ531" i="1" s="1"/>
  <c r="S531" i="1"/>
  <c r="AK531" i="1" s="1"/>
  <c r="T531" i="1"/>
  <c r="U531" i="1"/>
  <c r="AL531" i="1" s="1"/>
  <c r="V531" i="1"/>
  <c r="AM531" i="1" s="1"/>
  <c r="W531" i="1"/>
  <c r="AB531" i="1"/>
  <c r="AC531" i="1"/>
  <c r="AD531" i="1"/>
  <c r="AE531" i="1"/>
  <c r="AF531" i="1"/>
  <c r="AG531" i="1"/>
  <c r="AH531" i="1"/>
  <c r="AI531" i="1"/>
  <c r="AS531" i="1"/>
  <c r="P228" i="1"/>
  <c r="Q228" i="1"/>
  <c r="R228" i="1"/>
  <c r="AJ228" i="1" s="1"/>
  <c r="S228" i="1"/>
  <c r="AK228" i="1" s="1"/>
  <c r="T228" i="1"/>
  <c r="U228" i="1"/>
  <c r="AL228" i="1" s="1"/>
  <c r="V228" i="1"/>
  <c r="AM228" i="1" s="1"/>
  <c r="W228" i="1"/>
  <c r="AB228" i="1"/>
  <c r="AC228" i="1"/>
  <c r="AD228" i="1"/>
  <c r="AE228" i="1"/>
  <c r="AF228" i="1"/>
  <c r="AG228" i="1"/>
  <c r="AH228" i="1"/>
  <c r="AI228" i="1"/>
  <c r="AS228" i="1"/>
  <c r="P669" i="1"/>
  <c r="Q669" i="1"/>
  <c r="R669" i="1"/>
  <c r="AJ669" i="1" s="1"/>
  <c r="S669" i="1"/>
  <c r="AK669" i="1" s="1"/>
  <c r="T669" i="1"/>
  <c r="U669" i="1"/>
  <c r="AL669" i="1" s="1"/>
  <c r="V669" i="1"/>
  <c r="AM669" i="1" s="1"/>
  <c r="W669" i="1"/>
  <c r="X669" i="1" s="1"/>
  <c r="AB669" i="1"/>
  <c r="AC669" i="1"/>
  <c r="AD669" i="1"/>
  <c r="AE669" i="1"/>
  <c r="AF669" i="1"/>
  <c r="AG669" i="1"/>
  <c r="AH669" i="1"/>
  <c r="AI669" i="1"/>
  <c r="AS669" i="1"/>
  <c r="P217" i="1"/>
  <c r="Q217" i="1"/>
  <c r="R217" i="1"/>
  <c r="AJ217" i="1" s="1"/>
  <c r="S217" i="1"/>
  <c r="AK217" i="1" s="1"/>
  <c r="T217" i="1"/>
  <c r="U217" i="1"/>
  <c r="AL217" i="1" s="1"/>
  <c r="V217" i="1"/>
  <c r="AM217" i="1" s="1"/>
  <c r="W217" i="1"/>
  <c r="X217" i="1" s="1"/>
  <c r="Y217" i="1" s="1"/>
  <c r="AB217" i="1"/>
  <c r="AC217" i="1"/>
  <c r="AD217" i="1"/>
  <c r="AE217" i="1"/>
  <c r="AF217" i="1"/>
  <c r="AG217" i="1"/>
  <c r="AH217" i="1"/>
  <c r="AI217" i="1"/>
  <c r="AS217" i="1"/>
  <c r="P255" i="1"/>
  <c r="Q255" i="1"/>
  <c r="R255" i="1"/>
  <c r="AJ255" i="1" s="1"/>
  <c r="S255" i="1"/>
  <c r="AK255" i="1" s="1"/>
  <c r="T255" i="1"/>
  <c r="U255" i="1"/>
  <c r="AL255" i="1" s="1"/>
  <c r="V255" i="1"/>
  <c r="AM255" i="1" s="1"/>
  <c r="W255" i="1"/>
  <c r="X255" i="1" s="1"/>
  <c r="AB255" i="1"/>
  <c r="AC255" i="1"/>
  <c r="AD255" i="1"/>
  <c r="AE255" i="1"/>
  <c r="AF255" i="1"/>
  <c r="AG255" i="1"/>
  <c r="AH255" i="1"/>
  <c r="AI255" i="1"/>
  <c r="AS255" i="1"/>
  <c r="P395" i="1"/>
  <c r="Q395" i="1"/>
  <c r="R395" i="1"/>
  <c r="AJ395" i="1" s="1"/>
  <c r="S395" i="1"/>
  <c r="AK395" i="1" s="1"/>
  <c r="T395" i="1"/>
  <c r="U395" i="1"/>
  <c r="AL395" i="1" s="1"/>
  <c r="V395" i="1"/>
  <c r="AM395" i="1" s="1"/>
  <c r="W395" i="1"/>
  <c r="AB395" i="1"/>
  <c r="AC395" i="1"/>
  <c r="AD395" i="1"/>
  <c r="AE395" i="1"/>
  <c r="AF395" i="1"/>
  <c r="AG395" i="1"/>
  <c r="AH395" i="1"/>
  <c r="AI395" i="1"/>
  <c r="AS395" i="1"/>
  <c r="P358" i="1"/>
  <c r="Q358" i="1"/>
  <c r="R358" i="1"/>
  <c r="AJ358" i="1" s="1"/>
  <c r="S358" i="1"/>
  <c r="AK358" i="1" s="1"/>
  <c r="T358" i="1"/>
  <c r="U358" i="1"/>
  <c r="AL358" i="1" s="1"/>
  <c r="V358" i="1"/>
  <c r="AM358" i="1" s="1"/>
  <c r="W358" i="1"/>
  <c r="X358" i="1" s="1"/>
  <c r="AB358" i="1"/>
  <c r="AC358" i="1"/>
  <c r="AD358" i="1"/>
  <c r="AE358" i="1"/>
  <c r="AF358" i="1"/>
  <c r="AG358" i="1"/>
  <c r="AH358" i="1"/>
  <c r="AI358" i="1"/>
  <c r="AS358" i="1"/>
  <c r="P174" i="1"/>
  <c r="Q174" i="1"/>
  <c r="R174" i="1"/>
  <c r="AJ174" i="1" s="1"/>
  <c r="S174" i="1"/>
  <c r="AK174" i="1" s="1"/>
  <c r="T174" i="1"/>
  <c r="U174" i="1"/>
  <c r="AL174" i="1" s="1"/>
  <c r="V174" i="1"/>
  <c r="AM174" i="1" s="1"/>
  <c r="W174" i="1"/>
  <c r="X174" i="1" s="1"/>
  <c r="Y174" i="1" s="1"/>
  <c r="AB174" i="1"/>
  <c r="AC174" i="1"/>
  <c r="AD174" i="1"/>
  <c r="AE174" i="1"/>
  <c r="AF174" i="1"/>
  <c r="AG174" i="1"/>
  <c r="AH174" i="1"/>
  <c r="AI174" i="1"/>
  <c r="AS174" i="1"/>
  <c r="P594" i="1"/>
  <c r="Q594" i="1"/>
  <c r="R594" i="1"/>
  <c r="AJ594" i="1" s="1"/>
  <c r="S594" i="1"/>
  <c r="AK594" i="1" s="1"/>
  <c r="T594" i="1"/>
  <c r="U594" i="1"/>
  <c r="AL594" i="1" s="1"/>
  <c r="V594" i="1"/>
  <c r="AM594" i="1" s="1"/>
  <c r="W594" i="1"/>
  <c r="X594" i="1" s="1"/>
  <c r="AB594" i="1"/>
  <c r="AC594" i="1"/>
  <c r="AD594" i="1"/>
  <c r="AE594" i="1"/>
  <c r="AF594" i="1"/>
  <c r="AG594" i="1"/>
  <c r="AH594" i="1"/>
  <c r="AI594" i="1"/>
  <c r="AS594" i="1"/>
  <c r="P384" i="1"/>
  <c r="Q384" i="1"/>
  <c r="R384" i="1"/>
  <c r="AJ384" i="1" s="1"/>
  <c r="S384" i="1"/>
  <c r="AK384" i="1" s="1"/>
  <c r="T384" i="1"/>
  <c r="U384" i="1"/>
  <c r="AL384" i="1" s="1"/>
  <c r="V384" i="1"/>
  <c r="AM384" i="1" s="1"/>
  <c r="W384" i="1"/>
  <c r="AB384" i="1"/>
  <c r="AC384" i="1"/>
  <c r="AD384" i="1"/>
  <c r="AE384" i="1"/>
  <c r="AF384" i="1"/>
  <c r="AG384" i="1"/>
  <c r="AH384" i="1"/>
  <c r="AI384" i="1"/>
  <c r="AS384" i="1"/>
  <c r="P37" i="1"/>
  <c r="Q37" i="1"/>
  <c r="R37" i="1"/>
  <c r="AJ37" i="1" s="1"/>
  <c r="S37" i="1"/>
  <c r="AK37" i="1" s="1"/>
  <c r="T37" i="1"/>
  <c r="U37" i="1"/>
  <c r="AL37" i="1" s="1"/>
  <c r="V37" i="1"/>
  <c r="AM37" i="1" s="1"/>
  <c r="W37" i="1"/>
  <c r="X37" i="1" s="1"/>
  <c r="AB37" i="1"/>
  <c r="AC37" i="1"/>
  <c r="AD37" i="1"/>
  <c r="AE37" i="1"/>
  <c r="AF37" i="1"/>
  <c r="AG37" i="1"/>
  <c r="AH37" i="1"/>
  <c r="AI37" i="1"/>
  <c r="AS37" i="1"/>
  <c r="P76" i="1"/>
  <c r="Q76" i="1"/>
  <c r="R76" i="1"/>
  <c r="AJ76" i="1" s="1"/>
  <c r="S76" i="1"/>
  <c r="AK76" i="1" s="1"/>
  <c r="T76" i="1"/>
  <c r="U76" i="1"/>
  <c r="AL76" i="1" s="1"/>
  <c r="V76" i="1"/>
  <c r="AM76" i="1" s="1"/>
  <c r="W76" i="1"/>
  <c r="AB76" i="1"/>
  <c r="AC76" i="1"/>
  <c r="AD76" i="1"/>
  <c r="AE76" i="1"/>
  <c r="AF76" i="1"/>
  <c r="AG76" i="1"/>
  <c r="AH76" i="1"/>
  <c r="AI76" i="1"/>
  <c r="AS76" i="1"/>
  <c r="P91" i="1"/>
  <c r="Q91" i="1"/>
  <c r="R91" i="1"/>
  <c r="AJ91" i="1" s="1"/>
  <c r="S91" i="1"/>
  <c r="AK91" i="1" s="1"/>
  <c r="T91" i="1"/>
  <c r="U91" i="1"/>
  <c r="AL91" i="1" s="1"/>
  <c r="V91" i="1"/>
  <c r="AM91" i="1" s="1"/>
  <c r="W91" i="1"/>
  <c r="AB91" i="1"/>
  <c r="AC91" i="1"/>
  <c r="AD91" i="1"/>
  <c r="AE91" i="1"/>
  <c r="AF91" i="1"/>
  <c r="AG91" i="1"/>
  <c r="AH91" i="1"/>
  <c r="AI91" i="1"/>
  <c r="AS91" i="1"/>
  <c r="P109" i="1"/>
  <c r="Q109" i="1"/>
  <c r="R109" i="1"/>
  <c r="AJ109" i="1" s="1"/>
  <c r="S109" i="1"/>
  <c r="AK109" i="1" s="1"/>
  <c r="T109" i="1"/>
  <c r="U109" i="1"/>
  <c r="AL109" i="1" s="1"/>
  <c r="V109" i="1"/>
  <c r="AM109" i="1" s="1"/>
  <c r="W109" i="1"/>
  <c r="AN109" i="1" s="1"/>
  <c r="AB109" i="1"/>
  <c r="AC109" i="1"/>
  <c r="AD109" i="1"/>
  <c r="AE109" i="1"/>
  <c r="AF109" i="1"/>
  <c r="AG109" i="1"/>
  <c r="AH109" i="1"/>
  <c r="AI109" i="1"/>
  <c r="AS109" i="1"/>
  <c r="P17" i="1"/>
  <c r="Q17" i="1"/>
  <c r="R17" i="1"/>
  <c r="AJ17" i="1" s="1"/>
  <c r="S17" i="1"/>
  <c r="AK17" i="1" s="1"/>
  <c r="T17" i="1"/>
  <c r="U17" i="1"/>
  <c r="AL17" i="1" s="1"/>
  <c r="V17" i="1"/>
  <c r="AM17" i="1" s="1"/>
  <c r="W17" i="1"/>
  <c r="AB17" i="1"/>
  <c r="AC17" i="1"/>
  <c r="AD17" i="1"/>
  <c r="AE17" i="1"/>
  <c r="AF17" i="1"/>
  <c r="AG17" i="1"/>
  <c r="AH17" i="1"/>
  <c r="AI17" i="1"/>
  <c r="AS17" i="1"/>
  <c r="P517" i="1"/>
  <c r="Q517" i="1"/>
  <c r="R517" i="1"/>
  <c r="AJ517" i="1" s="1"/>
  <c r="S517" i="1"/>
  <c r="AK517" i="1" s="1"/>
  <c r="T517" i="1"/>
  <c r="U517" i="1"/>
  <c r="AL517" i="1" s="1"/>
  <c r="V517" i="1"/>
  <c r="AM517" i="1" s="1"/>
  <c r="W517" i="1"/>
  <c r="AN517" i="1" s="1"/>
  <c r="AB517" i="1"/>
  <c r="AC517" i="1"/>
  <c r="AD517" i="1"/>
  <c r="AE517" i="1"/>
  <c r="AF517" i="1"/>
  <c r="AG517" i="1"/>
  <c r="AH517" i="1"/>
  <c r="AI517" i="1"/>
  <c r="AS517" i="1"/>
  <c r="P374" i="1"/>
  <c r="Q374" i="1"/>
  <c r="R374" i="1"/>
  <c r="AJ374" i="1" s="1"/>
  <c r="S374" i="1"/>
  <c r="AK374" i="1" s="1"/>
  <c r="T374" i="1"/>
  <c r="U374" i="1"/>
  <c r="AL374" i="1" s="1"/>
  <c r="V374" i="1"/>
  <c r="AM374" i="1" s="1"/>
  <c r="W374" i="1"/>
  <c r="AB374" i="1"/>
  <c r="AC374" i="1"/>
  <c r="AD374" i="1"/>
  <c r="AE374" i="1"/>
  <c r="AF374" i="1"/>
  <c r="AG374" i="1"/>
  <c r="AH374" i="1"/>
  <c r="AI374" i="1"/>
  <c r="AS374" i="1"/>
  <c r="P425" i="1"/>
  <c r="Q425" i="1"/>
  <c r="R425" i="1"/>
  <c r="AJ425" i="1" s="1"/>
  <c r="S425" i="1"/>
  <c r="AK425" i="1" s="1"/>
  <c r="T425" i="1"/>
  <c r="U425" i="1"/>
  <c r="AL425" i="1" s="1"/>
  <c r="V425" i="1"/>
  <c r="AM425" i="1" s="1"/>
  <c r="W425" i="1"/>
  <c r="X425" i="1" s="1"/>
  <c r="Y425" i="1" s="1"/>
  <c r="AB425" i="1"/>
  <c r="AC425" i="1"/>
  <c r="AD425" i="1"/>
  <c r="AE425" i="1"/>
  <c r="AF425" i="1"/>
  <c r="AG425" i="1"/>
  <c r="AH425" i="1"/>
  <c r="AI425" i="1"/>
  <c r="AS425" i="1"/>
  <c r="P618" i="1"/>
  <c r="Q618" i="1"/>
  <c r="R618" i="1"/>
  <c r="AJ618" i="1" s="1"/>
  <c r="S618" i="1"/>
  <c r="AK618" i="1" s="1"/>
  <c r="T618" i="1"/>
  <c r="U618" i="1"/>
  <c r="AL618" i="1" s="1"/>
  <c r="V618" i="1"/>
  <c r="AM618" i="1" s="1"/>
  <c r="W618" i="1"/>
  <c r="AK694" i="5" s="1"/>
  <c r="AB618" i="1"/>
  <c r="AC618" i="1"/>
  <c r="AD618" i="1"/>
  <c r="AE618" i="1"/>
  <c r="AF618" i="1"/>
  <c r="AG618" i="1"/>
  <c r="AH618" i="1"/>
  <c r="AI618" i="1"/>
  <c r="AS618" i="1"/>
  <c r="P649" i="1"/>
  <c r="Q649" i="1"/>
  <c r="R649" i="1"/>
  <c r="AJ649" i="1" s="1"/>
  <c r="S649" i="1"/>
  <c r="AK649" i="1" s="1"/>
  <c r="T649" i="1"/>
  <c r="U649" i="1"/>
  <c r="AL649" i="1" s="1"/>
  <c r="V649" i="1"/>
  <c r="AM649" i="1" s="1"/>
  <c r="W649" i="1"/>
  <c r="AB649" i="1"/>
  <c r="AC649" i="1"/>
  <c r="AD649" i="1"/>
  <c r="AE649" i="1"/>
  <c r="AF649" i="1"/>
  <c r="AG649" i="1"/>
  <c r="AH649" i="1"/>
  <c r="AI649" i="1"/>
  <c r="AS649" i="1"/>
  <c r="P294" i="1"/>
  <c r="Q294" i="1"/>
  <c r="R294" i="1"/>
  <c r="AJ294" i="1" s="1"/>
  <c r="S294" i="1"/>
  <c r="AK294" i="1" s="1"/>
  <c r="T294" i="1"/>
  <c r="U294" i="1"/>
  <c r="AL294" i="1" s="1"/>
  <c r="V294" i="1"/>
  <c r="AM294" i="1" s="1"/>
  <c r="W294" i="1"/>
  <c r="AK52" i="5" s="1"/>
  <c r="AB294" i="1"/>
  <c r="AC294" i="1"/>
  <c r="AD294" i="1"/>
  <c r="AE294" i="1"/>
  <c r="AF294" i="1"/>
  <c r="AG294" i="1"/>
  <c r="AH294" i="1"/>
  <c r="AI294" i="1"/>
  <c r="AS294" i="1"/>
  <c r="P558" i="1"/>
  <c r="Q558" i="1"/>
  <c r="R558" i="1"/>
  <c r="AJ558" i="1" s="1"/>
  <c r="S558" i="1"/>
  <c r="AK558" i="1" s="1"/>
  <c r="T558" i="1"/>
  <c r="U558" i="1"/>
  <c r="AL558" i="1" s="1"/>
  <c r="V558" i="1"/>
  <c r="AM558" i="1" s="1"/>
  <c r="W558" i="1"/>
  <c r="AB558" i="1"/>
  <c r="AC558" i="1"/>
  <c r="AD558" i="1"/>
  <c r="AE558" i="1"/>
  <c r="AF558" i="1"/>
  <c r="AG558" i="1"/>
  <c r="AH558" i="1"/>
  <c r="AI558" i="1"/>
  <c r="AS558" i="1"/>
  <c r="P442" i="1"/>
  <c r="Q442" i="1"/>
  <c r="R442" i="1"/>
  <c r="AJ442" i="1" s="1"/>
  <c r="S442" i="1"/>
  <c r="AK442" i="1" s="1"/>
  <c r="T442" i="1"/>
  <c r="U442" i="1"/>
  <c r="AL442" i="1" s="1"/>
  <c r="V442" i="1"/>
  <c r="AM442" i="1" s="1"/>
  <c r="W442" i="1"/>
  <c r="AB442" i="1"/>
  <c r="AC442" i="1"/>
  <c r="AD442" i="1"/>
  <c r="AE442" i="1"/>
  <c r="AF442" i="1"/>
  <c r="AG442" i="1"/>
  <c r="AH442" i="1"/>
  <c r="AI442" i="1"/>
  <c r="AS442" i="1"/>
  <c r="P266" i="1"/>
  <c r="Q266" i="1"/>
  <c r="R266" i="1"/>
  <c r="AJ266" i="1" s="1"/>
  <c r="S266" i="1"/>
  <c r="AK266" i="1" s="1"/>
  <c r="T266" i="1"/>
  <c r="U266" i="1"/>
  <c r="AL266" i="1" s="1"/>
  <c r="V266" i="1"/>
  <c r="AM266" i="1" s="1"/>
  <c r="W266" i="1"/>
  <c r="X266" i="1" s="1"/>
  <c r="Y266" i="1" s="1"/>
  <c r="AB266" i="1"/>
  <c r="AC266" i="1"/>
  <c r="AD266" i="1"/>
  <c r="AE266" i="1"/>
  <c r="AF266" i="1"/>
  <c r="AG266" i="1"/>
  <c r="AH266" i="1"/>
  <c r="AI266" i="1"/>
  <c r="AS266" i="1"/>
  <c r="P346" i="1"/>
  <c r="Q346" i="1"/>
  <c r="R346" i="1"/>
  <c r="AJ346" i="1" s="1"/>
  <c r="S346" i="1"/>
  <c r="AK346" i="1" s="1"/>
  <c r="T346" i="1"/>
  <c r="U346" i="1"/>
  <c r="AL346" i="1" s="1"/>
  <c r="V346" i="1"/>
  <c r="AM346" i="1" s="1"/>
  <c r="W346" i="1"/>
  <c r="AB346" i="1"/>
  <c r="AC346" i="1"/>
  <c r="AD346" i="1"/>
  <c r="AE346" i="1"/>
  <c r="AF346" i="1"/>
  <c r="AG346" i="1"/>
  <c r="AH346" i="1"/>
  <c r="AI346" i="1"/>
  <c r="AS346" i="1"/>
  <c r="P307" i="1"/>
  <c r="Q307" i="1"/>
  <c r="R307" i="1"/>
  <c r="AJ307" i="1" s="1"/>
  <c r="S307" i="1"/>
  <c r="AK307" i="1" s="1"/>
  <c r="T307" i="1"/>
  <c r="U307" i="1"/>
  <c r="AL307" i="1" s="1"/>
  <c r="V307" i="1"/>
  <c r="AM307" i="1" s="1"/>
  <c r="W307" i="1"/>
  <c r="AN307" i="1" s="1"/>
  <c r="AB307" i="1"/>
  <c r="AC307" i="1"/>
  <c r="AD307" i="1"/>
  <c r="AE307" i="1"/>
  <c r="AF307" i="1"/>
  <c r="AG307" i="1"/>
  <c r="AH307" i="1"/>
  <c r="AI307" i="1"/>
  <c r="AS307" i="1"/>
  <c r="P333" i="1"/>
  <c r="Q333" i="1"/>
  <c r="R333" i="1"/>
  <c r="AJ333" i="1" s="1"/>
  <c r="S333" i="1"/>
  <c r="AK333" i="1" s="1"/>
  <c r="T333" i="1"/>
  <c r="U333" i="1"/>
  <c r="AL333" i="1" s="1"/>
  <c r="V333" i="1"/>
  <c r="AM333" i="1" s="1"/>
  <c r="W333" i="1"/>
  <c r="AN333" i="1" s="1"/>
  <c r="AB333" i="1"/>
  <c r="AC333" i="1"/>
  <c r="AD333" i="1"/>
  <c r="AE333" i="1"/>
  <c r="AF333" i="1"/>
  <c r="AG333" i="1"/>
  <c r="AH333" i="1"/>
  <c r="AI333" i="1"/>
  <c r="AS333" i="1"/>
  <c r="P280" i="1"/>
  <c r="Q280" i="1"/>
  <c r="R280" i="1"/>
  <c r="AJ280" i="1" s="1"/>
  <c r="S280" i="1"/>
  <c r="AK280" i="1" s="1"/>
  <c r="T280" i="1"/>
  <c r="U280" i="1"/>
  <c r="AL280" i="1" s="1"/>
  <c r="V280" i="1"/>
  <c r="AM280" i="1" s="1"/>
  <c r="W280" i="1"/>
  <c r="AB280" i="1"/>
  <c r="AC280" i="1"/>
  <c r="AD280" i="1"/>
  <c r="AE280" i="1"/>
  <c r="AF280" i="1"/>
  <c r="AG280" i="1"/>
  <c r="AH280" i="1"/>
  <c r="AI280" i="1"/>
  <c r="AS280" i="1"/>
  <c r="P457" i="1"/>
  <c r="Q457" i="1"/>
  <c r="R457" i="1"/>
  <c r="AJ457" i="1" s="1"/>
  <c r="S457" i="1"/>
  <c r="AK457" i="1" s="1"/>
  <c r="T457" i="1"/>
  <c r="U457" i="1"/>
  <c r="AL457" i="1" s="1"/>
  <c r="V457" i="1"/>
  <c r="AM457" i="1" s="1"/>
  <c r="W457" i="1"/>
  <c r="X457" i="1" s="1"/>
  <c r="AB457" i="1"/>
  <c r="AC457" i="1"/>
  <c r="AD457" i="1"/>
  <c r="AE457" i="1"/>
  <c r="AF457" i="1"/>
  <c r="AG457" i="1"/>
  <c r="AH457" i="1"/>
  <c r="AI457" i="1"/>
  <c r="AS457" i="1"/>
  <c r="P605" i="1"/>
  <c r="Q605" i="1"/>
  <c r="R605" i="1"/>
  <c r="S605" i="1"/>
  <c r="AK605" i="1" s="1"/>
  <c r="T605" i="1"/>
  <c r="U605" i="1"/>
  <c r="AL605" i="1" s="1"/>
  <c r="V605" i="1"/>
  <c r="AM605" i="1" s="1"/>
  <c r="W605" i="1"/>
  <c r="X605" i="1" s="1"/>
  <c r="AB605" i="1"/>
  <c r="AC605" i="1"/>
  <c r="AD605" i="1"/>
  <c r="AE605" i="1"/>
  <c r="AF605" i="1"/>
  <c r="AG605" i="1"/>
  <c r="AH605" i="1"/>
  <c r="AI605" i="1"/>
  <c r="AJ605" i="1"/>
  <c r="AS605" i="1"/>
  <c r="P241" i="1"/>
  <c r="Q241" i="1"/>
  <c r="R241" i="1"/>
  <c r="AJ241" i="1" s="1"/>
  <c r="S241" i="1"/>
  <c r="AK241" i="1" s="1"/>
  <c r="T241" i="1"/>
  <c r="U241" i="1"/>
  <c r="AL241" i="1" s="1"/>
  <c r="V241" i="1"/>
  <c r="AM241" i="1" s="1"/>
  <c r="W241" i="1"/>
  <c r="AB241" i="1"/>
  <c r="AC241" i="1"/>
  <c r="AD241" i="1"/>
  <c r="AE241" i="1"/>
  <c r="AF241" i="1"/>
  <c r="AG241" i="1"/>
  <c r="AH241" i="1"/>
  <c r="AI241" i="1"/>
  <c r="AS241" i="1"/>
  <c r="P473" i="1"/>
  <c r="Q473" i="1"/>
  <c r="R473" i="1"/>
  <c r="AJ473" i="1" s="1"/>
  <c r="S473" i="1"/>
  <c r="AK473" i="1" s="1"/>
  <c r="T473" i="1"/>
  <c r="U473" i="1"/>
  <c r="AL473" i="1" s="1"/>
  <c r="V473" i="1"/>
  <c r="AM473" i="1" s="1"/>
  <c r="W473" i="1"/>
  <c r="AN473" i="1" s="1"/>
  <c r="AB473" i="1"/>
  <c r="AC473" i="1"/>
  <c r="AD473" i="1"/>
  <c r="AE473" i="1"/>
  <c r="AF473" i="1"/>
  <c r="AG473" i="1"/>
  <c r="AH473" i="1"/>
  <c r="AI473" i="1"/>
  <c r="AS473" i="1"/>
  <c r="P320" i="1"/>
  <c r="Q320" i="1"/>
  <c r="R320" i="1"/>
  <c r="AJ320" i="1" s="1"/>
  <c r="S320" i="1"/>
  <c r="AK320" i="1" s="1"/>
  <c r="T320" i="1"/>
  <c r="U320" i="1"/>
  <c r="AL320" i="1" s="1"/>
  <c r="V320" i="1"/>
  <c r="AM320" i="1" s="1"/>
  <c r="W320" i="1"/>
  <c r="X320" i="1" s="1"/>
  <c r="AB320" i="1"/>
  <c r="AC320" i="1"/>
  <c r="AD320" i="1"/>
  <c r="AE320" i="1"/>
  <c r="AF320" i="1"/>
  <c r="AG320" i="1"/>
  <c r="AH320" i="1"/>
  <c r="AI320" i="1"/>
  <c r="AS320" i="1"/>
  <c r="P201" i="1"/>
  <c r="Q201" i="1"/>
  <c r="R201" i="1"/>
  <c r="AJ201" i="1" s="1"/>
  <c r="S201" i="1"/>
  <c r="AK201" i="1" s="1"/>
  <c r="T201" i="1"/>
  <c r="U201" i="1"/>
  <c r="AL201" i="1" s="1"/>
  <c r="V201" i="1"/>
  <c r="AM201" i="1" s="1"/>
  <c r="W201" i="1"/>
  <c r="X201" i="1" s="1"/>
  <c r="AB201" i="1"/>
  <c r="AC201" i="1"/>
  <c r="AD201" i="1"/>
  <c r="AE201" i="1"/>
  <c r="AF201" i="1"/>
  <c r="AG201" i="1"/>
  <c r="AH201" i="1"/>
  <c r="AI201" i="1"/>
  <c r="AS201" i="1"/>
  <c r="P128" i="1"/>
  <c r="Q128" i="1"/>
  <c r="R128" i="1"/>
  <c r="AJ128" i="1" s="1"/>
  <c r="S128" i="1"/>
  <c r="AK128" i="1" s="1"/>
  <c r="T128" i="1"/>
  <c r="U128" i="1"/>
  <c r="AL128" i="1" s="1"/>
  <c r="V128" i="1"/>
  <c r="AM128" i="1" s="1"/>
  <c r="W128" i="1"/>
  <c r="X128" i="1" s="1"/>
  <c r="Y128" i="1" s="1"/>
  <c r="AB128" i="1"/>
  <c r="AC128" i="1"/>
  <c r="AD128" i="1"/>
  <c r="AE128" i="1"/>
  <c r="AF128" i="1"/>
  <c r="AG128" i="1"/>
  <c r="AH128" i="1"/>
  <c r="AI128" i="1"/>
  <c r="AS128" i="1"/>
  <c r="P92" i="1"/>
  <c r="Q92" i="1"/>
  <c r="R92" i="1"/>
  <c r="AJ92" i="1" s="1"/>
  <c r="S92" i="1"/>
  <c r="AK92" i="1" s="1"/>
  <c r="T92" i="1"/>
  <c r="U92" i="1"/>
  <c r="AL92" i="1" s="1"/>
  <c r="V92" i="1"/>
  <c r="AM92" i="1" s="1"/>
  <c r="W92" i="1"/>
  <c r="X92" i="1" s="1"/>
  <c r="AB92" i="1"/>
  <c r="AC92" i="1"/>
  <c r="AD92" i="1"/>
  <c r="AE92" i="1"/>
  <c r="AF92" i="1"/>
  <c r="AG92" i="1"/>
  <c r="AH92" i="1"/>
  <c r="AI92" i="1"/>
  <c r="AS92" i="1"/>
  <c r="P110" i="1"/>
  <c r="Q110" i="1"/>
  <c r="R110" i="1"/>
  <c r="AJ110" i="1" s="1"/>
  <c r="S110" i="1"/>
  <c r="AK110" i="1" s="1"/>
  <c r="T110" i="1"/>
  <c r="U110" i="1"/>
  <c r="AL110" i="1" s="1"/>
  <c r="V110" i="1"/>
  <c r="AM110" i="1" s="1"/>
  <c r="W110" i="1"/>
  <c r="X110" i="1" s="1"/>
  <c r="AB110" i="1"/>
  <c r="AC110" i="1"/>
  <c r="AD110" i="1"/>
  <c r="AE110" i="1"/>
  <c r="AF110" i="1"/>
  <c r="AG110" i="1"/>
  <c r="AH110" i="1"/>
  <c r="AI110" i="1"/>
  <c r="AS110" i="1"/>
  <c r="P18" i="1"/>
  <c r="Q18" i="1"/>
  <c r="R18" i="1"/>
  <c r="AJ18" i="1" s="1"/>
  <c r="S18" i="1"/>
  <c r="AK18" i="1" s="1"/>
  <c r="T18" i="1"/>
  <c r="U18" i="1"/>
  <c r="AL18" i="1" s="1"/>
  <c r="V18" i="1"/>
  <c r="AM18" i="1" s="1"/>
  <c r="W18" i="1"/>
  <c r="AB18" i="1"/>
  <c r="AC18" i="1"/>
  <c r="AD18" i="1"/>
  <c r="AE18" i="1"/>
  <c r="AF18" i="1"/>
  <c r="AG18" i="1"/>
  <c r="AH18" i="1"/>
  <c r="AI18" i="1"/>
  <c r="AS18" i="1"/>
  <c r="P426" i="1"/>
  <c r="Q426" i="1"/>
  <c r="R426" i="1"/>
  <c r="AJ426" i="1" s="1"/>
  <c r="S426" i="1"/>
  <c r="AK426" i="1" s="1"/>
  <c r="T426" i="1"/>
  <c r="U426" i="1"/>
  <c r="AL426" i="1" s="1"/>
  <c r="V426" i="1"/>
  <c r="AM426" i="1" s="1"/>
  <c r="W426" i="1"/>
  <c r="X426" i="1" s="1"/>
  <c r="AB426" i="1"/>
  <c r="AC426" i="1"/>
  <c r="AD426" i="1"/>
  <c r="AE426" i="1"/>
  <c r="AF426" i="1"/>
  <c r="AG426" i="1"/>
  <c r="AH426" i="1"/>
  <c r="AI426" i="1"/>
  <c r="AS426" i="1"/>
  <c r="P281" i="1"/>
  <c r="Q281" i="1"/>
  <c r="R281" i="1"/>
  <c r="AJ281" i="1" s="1"/>
  <c r="S281" i="1"/>
  <c r="AK281" i="1" s="1"/>
  <c r="T281" i="1"/>
  <c r="U281" i="1"/>
  <c r="AL281" i="1" s="1"/>
  <c r="V281" i="1"/>
  <c r="AM281" i="1" s="1"/>
  <c r="W281" i="1"/>
  <c r="AB281" i="1"/>
  <c r="AC281" i="1"/>
  <c r="AD281" i="1"/>
  <c r="AE281" i="1"/>
  <c r="AF281" i="1"/>
  <c r="AG281" i="1"/>
  <c r="AH281" i="1"/>
  <c r="AI281" i="1"/>
  <c r="AS281" i="1"/>
  <c r="P359" i="1"/>
  <c r="Q359" i="1"/>
  <c r="R359" i="1"/>
  <c r="AJ359" i="1" s="1"/>
  <c r="S359" i="1"/>
  <c r="AK359" i="1" s="1"/>
  <c r="T359" i="1"/>
  <c r="U359" i="1"/>
  <c r="AL359" i="1" s="1"/>
  <c r="V359" i="1"/>
  <c r="AM359" i="1" s="1"/>
  <c r="W359" i="1"/>
  <c r="AB359" i="1"/>
  <c r="AC359" i="1"/>
  <c r="AD359" i="1"/>
  <c r="AE359" i="1"/>
  <c r="AF359" i="1"/>
  <c r="AG359" i="1"/>
  <c r="AH359" i="1"/>
  <c r="AI359" i="1"/>
  <c r="AS359" i="1"/>
  <c r="P595" i="1"/>
  <c r="Q595" i="1"/>
  <c r="R595" i="1"/>
  <c r="AJ595" i="1" s="1"/>
  <c r="S595" i="1"/>
  <c r="AK595" i="1" s="1"/>
  <c r="T595" i="1"/>
  <c r="U595" i="1"/>
  <c r="AL595" i="1" s="1"/>
  <c r="V595" i="1"/>
  <c r="AM595" i="1" s="1"/>
  <c r="W595" i="1"/>
  <c r="AB595" i="1"/>
  <c r="AC595" i="1"/>
  <c r="AD595" i="1"/>
  <c r="AE595" i="1"/>
  <c r="AF595" i="1"/>
  <c r="AG595" i="1"/>
  <c r="AH595" i="1"/>
  <c r="AI595" i="1"/>
  <c r="AS595" i="1"/>
  <c r="P559" i="1"/>
  <c r="Q559" i="1"/>
  <c r="R559" i="1"/>
  <c r="AJ559" i="1" s="1"/>
  <c r="S559" i="1"/>
  <c r="AK559" i="1" s="1"/>
  <c r="T559" i="1"/>
  <c r="U559" i="1"/>
  <c r="AL559" i="1" s="1"/>
  <c r="V559" i="1"/>
  <c r="AM559" i="1" s="1"/>
  <c r="W559" i="1"/>
  <c r="AN559" i="1" s="1"/>
  <c r="AB559" i="1"/>
  <c r="AC559" i="1"/>
  <c r="AD559" i="1"/>
  <c r="AE559" i="1"/>
  <c r="AF559" i="1"/>
  <c r="AG559" i="1"/>
  <c r="AH559" i="1"/>
  <c r="AI559" i="1"/>
  <c r="AS559" i="1"/>
  <c r="P606" i="1"/>
  <c r="Q606" i="1"/>
  <c r="R606" i="1"/>
  <c r="AJ606" i="1" s="1"/>
  <c r="S606" i="1"/>
  <c r="AK606" i="1" s="1"/>
  <c r="T606" i="1"/>
  <c r="U606" i="1"/>
  <c r="AL606" i="1" s="1"/>
  <c r="V606" i="1"/>
  <c r="AM606" i="1" s="1"/>
  <c r="W606" i="1"/>
  <c r="AN606" i="1" s="1"/>
  <c r="AB606" i="1"/>
  <c r="AC606" i="1"/>
  <c r="AD606" i="1"/>
  <c r="AE606" i="1"/>
  <c r="AF606" i="1"/>
  <c r="AG606" i="1"/>
  <c r="AH606" i="1"/>
  <c r="AI606" i="1"/>
  <c r="AS606" i="1"/>
  <c r="P585" i="1"/>
  <c r="Q585" i="1"/>
  <c r="R585" i="1"/>
  <c r="AJ585" i="1" s="1"/>
  <c r="S585" i="1"/>
  <c r="AK585" i="1" s="1"/>
  <c r="T585" i="1"/>
  <c r="U585" i="1"/>
  <c r="AL585" i="1" s="1"/>
  <c r="V585" i="1"/>
  <c r="AM585" i="1" s="1"/>
  <c r="W585" i="1"/>
  <c r="AB585" i="1"/>
  <c r="AC585" i="1"/>
  <c r="AD585" i="1"/>
  <c r="AE585" i="1"/>
  <c r="AF585" i="1"/>
  <c r="AG585" i="1"/>
  <c r="AH585" i="1"/>
  <c r="AI585" i="1"/>
  <c r="AS585" i="1"/>
  <c r="P129" i="1"/>
  <c r="Q129" i="1"/>
  <c r="R129" i="1"/>
  <c r="AJ129" i="1" s="1"/>
  <c r="S129" i="1"/>
  <c r="AK129" i="1" s="1"/>
  <c r="T129" i="1"/>
  <c r="U129" i="1"/>
  <c r="AL129" i="1" s="1"/>
  <c r="V129" i="1"/>
  <c r="AM129" i="1" s="1"/>
  <c r="W129" i="1"/>
  <c r="X129" i="1" s="1"/>
  <c r="Y129" i="1" s="1"/>
  <c r="Z129" i="1" s="1"/>
  <c r="AQ129" i="1" s="1"/>
  <c r="AB129" i="1"/>
  <c r="AC129" i="1"/>
  <c r="AD129" i="1"/>
  <c r="AE129" i="1"/>
  <c r="AF129" i="1"/>
  <c r="AG129" i="1"/>
  <c r="AH129" i="1"/>
  <c r="AI129" i="1"/>
  <c r="AS129" i="1"/>
  <c r="P111" i="1"/>
  <c r="Q111" i="1"/>
  <c r="R111" i="1"/>
  <c r="AJ111" i="1" s="1"/>
  <c r="S111" i="1"/>
  <c r="AK111" i="1" s="1"/>
  <c r="T111" i="1"/>
  <c r="U111" i="1"/>
  <c r="AL111" i="1" s="1"/>
  <c r="V111" i="1"/>
  <c r="AM111" i="1" s="1"/>
  <c r="W111" i="1"/>
  <c r="X111" i="1" s="1"/>
  <c r="AB111" i="1"/>
  <c r="AC111" i="1"/>
  <c r="AD111" i="1"/>
  <c r="AE111" i="1"/>
  <c r="AF111" i="1"/>
  <c r="AG111" i="1"/>
  <c r="AH111" i="1"/>
  <c r="AI111" i="1"/>
  <c r="AS111" i="1"/>
  <c r="P19" i="1"/>
  <c r="Q19" i="1"/>
  <c r="R19" i="1"/>
  <c r="AJ19" i="1" s="1"/>
  <c r="S19" i="1"/>
  <c r="AK19" i="1" s="1"/>
  <c r="T19" i="1"/>
  <c r="U19" i="1"/>
  <c r="AL19" i="1" s="1"/>
  <c r="V19" i="1"/>
  <c r="AM19" i="1" s="1"/>
  <c r="W19" i="1"/>
  <c r="X19" i="1" s="1"/>
  <c r="Y19" i="1" s="1"/>
  <c r="Z19" i="1" s="1"/>
  <c r="AQ19" i="1" s="1"/>
  <c r="AB19" i="1"/>
  <c r="AC19" i="1"/>
  <c r="AD19" i="1"/>
  <c r="AE19" i="1"/>
  <c r="AF19" i="1"/>
  <c r="AG19" i="1"/>
  <c r="AH19" i="1"/>
  <c r="AI19" i="1"/>
  <c r="AS19" i="1"/>
  <c r="P490" i="1"/>
  <c r="Q490" i="1"/>
  <c r="R490" i="1"/>
  <c r="AJ490" i="1" s="1"/>
  <c r="S490" i="1"/>
  <c r="AK490" i="1" s="1"/>
  <c r="T490" i="1"/>
  <c r="U490" i="1"/>
  <c r="AL490" i="1" s="1"/>
  <c r="V490" i="1"/>
  <c r="AM490" i="1" s="1"/>
  <c r="W490" i="1"/>
  <c r="AB490" i="1"/>
  <c r="AC490" i="1"/>
  <c r="AD490" i="1"/>
  <c r="AE490" i="1"/>
  <c r="AF490" i="1"/>
  <c r="AG490" i="1"/>
  <c r="AH490" i="1"/>
  <c r="AI490" i="1"/>
  <c r="AS490" i="1"/>
  <c r="P560" i="1"/>
  <c r="Q560" i="1"/>
  <c r="R560" i="1"/>
  <c r="AJ560" i="1" s="1"/>
  <c r="S560" i="1"/>
  <c r="AK560" i="1" s="1"/>
  <c r="T560" i="1"/>
  <c r="U560" i="1"/>
  <c r="AL560" i="1" s="1"/>
  <c r="V560" i="1"/>
  <c r="AM560" i="1" s="1"/>
  <c r="W560" i="1"/>
  <c r="AB560" i="1"/>
  <c r="AC560" i="1"/>
  <c r="AD560" i="1"/>
  <c r="AE560" i="1"/>
  <c r="AF560" i="1"/>
  <c r="AG560" i="1"/>
  <c r="AH560" i="1"/>
  <c r="AI560" i="1"/>
  <c r="AS560" i="1"/>
  <c r="P321" i="1"/>
  <c r="Q321" i="1"/>
  <c r="R321" i="1"/>
  <c r="AJ321" i="1" s="1"/>
  <c r="S321" i="1"/>
  <c r="AK321" i="1" s="1"/>
  <c r="T321" i="1"/>
  <c r="U321" i="1"/>
  <c r="AL321" i="1" s="1"/>
  <c r="V321" i="1"/>
  <c r="AM321" i="1" s="1"/>
  <c r="W321" i="1"/>
  <c r="AB321" i="1"/>
  <c r="AC321" i="1"/>
  <c r="AD321" i="1"/>
  <c r="AE321" i="1"/>
  <c r="AF321" i="1"/>
  <c r="AG321" i="1"/>
  <c r="AH321" i="1"/>
  <c r="AI321" i="1"/>
  <c r="AS321" i="1"/>
  <c r="P65" i="1"/>
  <c r="Q65" i="1"/>
  <c r="R65" i="1"/>
  <c r="AJ65" i="1" s="1"/>
  <c r="S65" i="1"/>
  <c r="AK65" i="1" s="1"/>
  <c r="T65" i="1"/>
  <c r="U65" i="1"/>
  <c r="AL65" i="1" s="1"/>
  <c r="V65" i="1"/>
  <c r="AM65" i="1" s="1"/>
  <c r="W65" i="1"/>
  <c r="AB65" i="1"/>
  <c r="AC65" i="1"/>
  <c r="AD65" i="1"/>
  <c r="AE65" i="1"/>
  <c r="AF65" i="1"/>
  <c r="AG65" i="1"/>
  <c r="AH65" i="1"/>
  <c r="AI65" i="1"/>
  <c r="AS65" i="1"/>
  <c r="P20" i="1"/>
  <c r="Q20" i="1"/>
  <c r="R20" i="1"/>
  <c r="AJ20" i="1" s="1"/>
  <c r="S20" i="1"/>
  <c r="AK20" i="1" s="1"/>
  <c r="T20" i="1"/>
  <c r="U20" i="1"/>
  <c r="AL20" i="1" s="1"/>
  <c r="V20" i="1"/>
  <c r="AM20" i="1" s="1"/>
  <c r="W20" i="1"/>
  <c r="AB20" i="1"/>
  <c r="AC20" i="1"/>
  <c r="AD20" i="1"/>
  <c r="AE20" i="1"/>
  <c r="AF20" i="1"/>
  <c r="AG20" i="1"/>
  <c r="AH20" i="1"/>
  <c r="AI20" i="1"/>
  <c r="AS20" i="1"/>
  <c r="P202" i="1"/>
  <c r="Q202" i="1"/>
  <c r="R202" i="1"/>
  <c r="AJ202" i="1" s="1"/>
  <c r="S202" i="1"/>
  <c r="AK202" i="1" s="1"/>
  <c r="T202" i="1"/>
  <c r="U202" i="1"/>
  <c r="AL202" i="1" s="1"/>
  <c r="V202" i="1"/>
  <c r="AM202" i="1" s="1"/>
  <c r="W202" i="1"/>
  <c r="AB202" i="1"/>
  <c r="AC202" i="1"/>
  <c r="AD202" i="1"/>
  <c r="AE202" i="1"/>
  <c r="AF202" i="1"/>
  <c r="AG202" i="1"/>
  <c r="AH202" i="1"/>
  <c r="AI202" i="1"/>
  <c r="AS202" i="1"/>
  <c r="P544" i="1"/>
  <c r="Q544" i="1"/>
  <c r="R544" i="1"/>
  <c r="AJ544" i="1" s="1"/>
  <c r="S544" i="1"/>
  <c r="AK544" i="1" s="1"/>
  <c r="T544" i="1"/>
  <c r="U544" i="1"/>
  <c r="AL544" i="1" s="1"/>
  <c r="V544" i="1"/>
  <c r="AM544" i="1" s="1"/>
  <c r="W544" i="1"/>
  <c r="AB544" i="1"/>
  <c r="AC544" i="1"/>
  <c r="AD544" i="1"/>
  <c r="AE544" i="1"/>
  <c r="AF544" i="1"/>
  <c r="AG544" i="1"/>
  <c r="AH544" i="1"/>
  <c r="AI544" i="1"/>
  <c r="AS544" i="1"/>
  <c r="P130" i="1"/>
  <c r="Q130" i="1"/>
  <c r="R130" i="1"/>
  <c r="AJ130" i="1" s="1"/>
  <c r="S130" i="1"/>
  <c r="AK130" i="1" s="1"/>
  <c r="T130" i="1"/>
  <c r="U130" i="1"/>
  <c r="AL130" i="1" s="1"/>
  <c r="V130" i="1"/>
  <c r="AM130" i="1" s="1"/>
  <c r="W130" i="1"/>
  <c r="AB130" i="1"/>
  <c r="AC130" i="1"/>
  <c r="AD130" i="1"/>
  <c r="AE130" i="1"/>
  <c r="AF130" i="1"/>
  <c r="AG130" i="1"/>
  <c r="AH130" i="1"/>
  <c r="AI130" i="1"/>
  <c r="AS130" i="1"/>
  <c r="P66" i="1"/>
  <c r="Q66" i="1"/>
  <c r="R66" i="1"/>
  <c r="AJ66" i="1" s="1"/>
  <c r="S66" i="1"/>
  <c r="AK66" i="1" s="1"/>
  <c r="T66" i="1"/>
  <c r="U66" i="1"/>
  <c r="AL66" i="1" s="1"/>
  <c r="V66" i="1"/>
  <c r="AM66" i="1" s="1"/>
  <c r="W66" i="1"/>
  <c r="AB66" i="1"/>
  <c r="AC66" i="1"/>
  <c r="AD66" i="1"/>
  <c r="AE66" i="1"/>
  <c r="AF66" i="1"/>
  <c r="AG66" i="1"/>
  <c r="AH66" i="1"/>
  <c r="AI66" i="1"/>
  <c r="AS66" i="1"/>
  <c r="P574" i="1"/>
  <c r="Q574" i="1"/>
  <c r="R574" i="1"/>
  <c r="AJ574" i="1" s="1"/>
  <c r="S574" i="1"/>
  <c r="AK574" i="1" s="1"/>
  <c r="T574" i="1"/>
  <c r="U574" i="1"/>
  <c r="AL574" i="1" s="1"/>
  <c r="V574" i="1"/>
  <c r="AM574" i="1" s="1"/>
  <c r="W574" i="1"/>
  <c r="AB574" i="1"/>
  <c r="AC574" i="1"/>
  <c r="AD574" i="1"/>
  <c r="AE574" i="1"/>
  <c r="AF574" i="1"/>
  <c r="AG574" i="1"/>
  <c r="AH574" i="1"/>
  <c r="AI574" i="1"/>
  <c r="AS574" i="1"/>
  <c r="P93" i="1"/>
  <c r="Q93" i="1"/>
  <c r="R93" i="1"/>
  <c r="AJ93" i="1" s="1"/>
  <c r="S93" i="1"/>
  <c r="AK93" i="1" s="1"/>
  <c r="T93" i="1"/>
  <c r="U93" i="1"/>
  <c r="AL93" i="1" s="1"/>
  <c r="V93" i="1"/>
  <c r="AM93" i="1" s="1"/>
  <c r="W93" i="1"/>
  <c r="AN93" i="1" s="1"/>
  <c r="AB93" i="1"/>
  <c r="AC93" i="1"/>
  <c r="AD93" i="1"/>
  <c r="AE93" i="1"/>
  <c r="AF93" i="1"/>
  <c r="AG93" i="1"/>
  <c r="AH93" i="1"/>
  <c r="AI93" i="1"/>
  <c r="AS93" i="1"/>
  <c r="P112" i="1"/>
  <c r="Q112" i="1"/>
  <c r="R112" i="1"/>
  <c r="AJ112" i="1" s="1"/>
  <c r="S112" i="1"/>
  <c r="AK112" i="1" s="1"/>
  <c r="T112" i="1"/>
  <c r="U112" i="1"/>
  <c r="AL112" i="1" s="1"/>
  <c r="V112" i="1"/>
  <c r="AM112" i="1" s="1"/>
  <c r="W112" i="1"/>
  <c r="AB112" i="1"/>
  <c r="AC112" i="1"/>
  <c r="AD112" i="1"/>
  <c r="AE112" i="1"/>
  <c r="AF112" i="1"/>
  <c r="AG112" i="1"/>
  <c r="AH112" i="1"/>
  <c r="AI112" i="1"/>
  <c r="AS112" i="1"/>
  <c r="P21" i="1"/>
  <c r="Q21" i="1"/>
  <c r="R21" i="1"/>
  <c r="AJ21" i="1" s="1"/>
  <c r="S21" i="1"/>
  <c r="AK21" i="1" s="1"/>
  <c r="T21" i="1"/>
  <c r="U21" i="1"/>
  <c r="AL21" i="1" s="1"/>
  <c r="V21" i="1"/>
  <c r="AM21" i="1" s="1"/>
  <c r="W21" i="1"/>
  <c r="AB21" i="1"/>
  <c r="AC21" i="1"/>
  <c r="AD21" i="1"/>
  <c r="AE21" i="1"/>
  <c r="AF21" i="1"/>
  <c r="AG21" i="1"/>
  <c r="AH21" i="1"/>
  <c r="AI21" i="1"/>
  <c r="AS21" i="1"/>
  <c r="P427" i="1"/>
  <c r="Q427" i="1"/>
  <c r="R427" i="1"/>
  <c r="AJ427" i="1" s="1"/>
  <c r="S427" i="1"/>
  <c r="AK427" i="1" s="1"/>
  <c r="T427" i="1"/>
  <c r="U427" i="1"/>
  <c r="AL427" i="1" s="1"/>
  <c r="V427" i="1"/>
  <c r="AM427" i="1" s="1"/>
  <c r="W427" i="1"/>
  <c r="AB427" i="1"/>
  <c r="AC427" i="1"/>
  <c r="AD427" i="1"/>
  <c r="AE427" i="1"/>
  <c r="AF427" i="1"/>
  <c r="AG427" i="1"/>
  <c r="AH427" i="1"/>
  <c r="AI427" i="1"/>
  <c r="AS427" i="1"/>
  <c r="P619" i="1"/>
  <c r="Q619" i="1"/>
  <c r="R619" i="1"/>
  <c r="AJ619" i="1" s="1"/>
  <c r="S619" i="1"/>
  <c r="AK619" i="1" s="1"/>
  <c r="T619" i="1"/>
  <c r="U619" i="1"/>
  <c r="AL619" i="1" s="1"/>
  <c r="V619" i="1"/>
  <c r="AM619" i="1" s="1"/>
  <c r="W619" i="1"/>
  <c r="X619" i="1" s="1"/>
  <c r="AB619" i="1"/>
  <c r="AC619" i="1"/>
  <c r="AD619" i="1"/>
  <c r="AE619" i="1"/>
  <c r="AF619" i="1"/>
  <c r="AG619" i="1"/>
  <c r="AH619" i="1"/>
  <c r="AI619" i="1"/>
  <c r="AS619" i="1"/>
  <c r="P561" i="1"/>
  <c r="Q561" i="1"/>
  <c r="R561" i="1"/>
  <c r="AJ561" i="1" s="1"/>
  <c r="S561" i="1"/>
  <c r="AK561" i="1" s="1"/>
  <c r="T561" i="1"/>
  <c r="U561" i="1"/>
  <c r="AL561" i="1" s="1"/>
  <c r="V561" i="1"/>
  <c r="AM561" i="1" s="1"/>
  <c r="W561" i="1"/>
  <c r="AB561" i="1"/>
  <c r="AC561" i="1"/>
  <c r="AD561" i="1"/>
  <c r="AE561" i="1"/>
  <c r="AF561" i="1"/>
  <c r="AG561" i="1"/>
  <c r="AH561" i="1"/>
  <c r="AI561" i="1"/>
  <c r="AS561" i="1"/>
  <c r="P443" i="1"/>
  <c r="Q443" i="1"/>
  <c r="R443" i="1"/>
  <c r="AJ443" i="1" s="1"/>
  <c r="S443" i="1"/>
  <c r="AK443" i="1" s="1"/>
  <c r="T443" i="1"/>
  <c r="U443" i="1"/>
  <c r="AL443" i="1" s="1"/>
  <c r="V443" i="1"/>
  <c r="AM443" i="1" s="1"/>
  <c r="W443" i="1"/>
  <c r="AB443" i="1"/>
  <c r="AC443" i="1"/>
  <c r="AD443" i="1"/>
  <c r="AE443" i="1"/>
  <c r="AF443" i="1"/>
  <c r="AG443" i="1"/>
  <c r="AH443" i="1"/>
  <c r="AI443" i="1"/>
  <c r="AS443" i="1"/>
  <c r="P282" i="1"/>
  <c r="Q282" i="1"/>
  <c r="R282" i="1"/>
  <c r="AJ282" i="1" s="1"/>
  <c r="S282" i="1"/>
  <c r="AK282" i="1" s="1"/>
  <c r="T282" i="1"/>
  <c r="U282" i="1"/>
  <c r="AL282" i="1" s="1"/>
  <c r="V282" i="1"/>
  <c r="AM282" i="1" s="1"/>
  <c r="W282" i="1"/>
  <c r="X282" i="1" s="1"/>
  <c r="Y282" i="1" s="1"/>
  <c r="Z282" i="1" s="1"/>
  <c r="AQ282" i="1" s="1"/>
  <c r="AB282" i="1"/>
  <c r="AC282" i="1"/>
  <c r="AD282" i="1"/>
  <c r="AE282" i="1"/>
  <c r="AF282" i="1"/>
  <c r="AG282" i="1"/>
  <c r="AH282" i="1"/>
  <c r="AI282" i="1"/>
  <c r="AS282" i="1"/>
  <c r="P131" i="1"/>
  <c r="Q131" i="1"/>
  <c r="R131" i="1"/>
  <c r="AJ131" i="1" s="1"/>
  <c r="S131" i="1"/>
  <c r="AK131" i="1" s="1"/>
  <c r="T131" i="1"/>
  <c r="U131" i="1"/>
  <c r="AL131" i="1" s="1"/>
  <c r="V131" i="1"/>
  <c r="AM131" i="1" s="1"/>
  <c r="W131" i="1"/>
  <c r="AB131" i="1"/>
  <c r="AC131" i="1"/>
  <c r="AD131" i="1"/>
  <c r="AE131" i="1"/>
  <c r="AF131" i="1"/>
  <c r="AG131" i="1"/>
  <c r="AH131" i="1"/>
  <c r="AI131" i="1"/>
  <c r="AS131" i="1"/>
  <c r="P203" i="1"/>
  <c r="Q203" i="1"/>
  <c r="R203" i="1"/>
  <c r="AJ203" i="1" s="1"/>
  <c r="S203" i="1"/>
  <c r="AK203" i="1" s="1"/>
  <c r="T203" i="1"/>
  <c r="U203" i="1"/>
  <c r="AL203" i="1" s="1"/>
  <c r="V203" i="1"/>
  <c r="AM203" i="1" s="1"/>
  <c r="W203" i="1"/>
  <c r="X203" i="1" s="1"/>
  <c r="Y203" i="1" s="1"/>
  <c r="Z203" i="1" s="1"/>
  <c r="AQ203" i="1" s="1"/>
  <c r="AB203" i="1"/>
  <c r="AC203" i="1"/>
  <c r="AD203" i="1"/>
  <c r="AE203" i="1"/>
  <c r="AF203" i="1"/>
  <c r="AG203" i="1"/>
  <c r="AH203" i="1"/>
  <c r="AI203" i="1"/>
  <c r="AS203" i="1"/>
  <c r="P94" i="1"/>
  <c r="Q94" i="1"/>
  <c r="R94" i="1"/>
  <c r="AJ94" i="1" s="1"/>
  <c r="S94" i="1"/>
  <c r="AK94" i="1" s="1"/>
  <c r="T94" i="1"/>
  <c r="U94" i="1"/>
  <c r="AL94" i="1" s="1"/>
  <c r="V94" i="1"/>
  <c r="AM94" i="1" s="1"/>
  <c r="W94" i="1"/>
  <c r="AB94" i="1"/>
  <c r="AC94" i="1"/>
  <c r="AD94" i="1"/>
  <c r="AE94" i="1"/>
  <c r="AF94" i="1"/>
  <c r="AG94" i="1"/>
  <c r="AH94" i="1"/>
  <c r="AI94" i="1"/>
  <c r="AS94" i="1"/>
  <c r="P113" i="1"/>
  <c r="Q113" i="1"/>
  <c r="R113" i="1"/>
  <c r="AJ113" i="1" s="1"/>
  <c r="S113" i="1"/>
  <c r="AK113" i="1" s="1"/>
  <c r="T113" i="1"/>
  <c r="U113" i="1"/>
  <c r="AL113" i="1" s="1"/>
  <c r="V113" i="1"/>
  <c r="AM113" i="1" s="1"/>
  <c r="W113" i="1"/>
  <c r="AB113" i="1"/>
  <c r="AC113" i="1"/>
  <c r="AD113" i="1"/>
  <c r="AE113" i="1"/>
  <c r="AF113" i="1"/>
  <c r="AG113" i="1"/>
  <c r="AH113" i="1"/>
  <c r="AI113" i="1"/>
  <c r="AS113" i="1"/>
  <c r="P22" i="1"/>
  <c r="Q22" i="1"/>
  <c r="R22" i="1"/>
  <c r="AJ22" i="1" s="1"/>
  <c r="S22" i="1"/>
  <c r="AK22" i="1" s="1"/>
  <c r="T22" i="1"/>
  <c r="U22" i="1"/>
  <c r="AL22" i="1" s="1"/>
  <c r="V22" i="1"/>
  <c r="AM22" i="1" s="1"/>
  <c r="W22" i="1"/>
  <c r="AB22" i="1"/>
  <c r="AC22" i="1"/>
  <c r="AD22" i="1"/>
  <c r="AE22" i="1"/>
  <c r="AF22" i="1"/>
  <c r="AG22" i="1"/>
  <c r="AH22" i="1"/>
  <c r="AI22" i="1"/>
  <c r="AS22" i="1"/>
  <c r="P428" i="1"/>
  <c r="Q428" i="1"/>
  <c r="R428" i="1"/>
  <c r="AJ428" i="1" s="1"/>
  <c r="S428" i="1"/>
  <c r="AK428" i="1" s="1"/>
  <c r="T428" i="1"/>
  <c r="U428" i="1"/>
  <c r="AL428" i="1" s="1"/>
  <c r="V428" i="1"/>
  <c r="AM428" i="1" s="1"/>
  <c r="W428" i="1"/>
  <c r="AB428" i="1"/>
  <c r="AC428" i="1"/>
  <c r="AD428" i="1"/>
  <c r="AE428" i="1"/>
  <c r="AF428" i="1"/>
  <c r="AG428" i="1"/>
  <c r="AH428" i="1"/>
  <c r="AI428" i="1"/>
  <c r="AS428" i="1"/>
  <c r="P474" i="1"/>
  <c r="Q474" i="1"/>
  <c r="R474" i="1"/>
  <c r="AJ474" i="1" s="1"/>
  <c r="S474" i="1"/>
  <c r="AK474" i="1" s="1"/>
  <c r="T474" i="1"/>
  <c r="U474" i="1"/>
  <c r="AL474" i="1" s="1"/>
  <c r="V474" i="1"/>
  <c r="AM474" i="1" s="1"/>
  <c r="W474" i="1"/>
  <c r="AN474" i="1" s="1"/>
  <c r="AB474" i="1"/>
  <c r="AC474" i="1"/>
  <c r="AD474" i="1"/>
  <c r="AE474" i="1"/>
  <c r="AF474" i="1"/>
  <c r="AG474" i="1"/>
  <c r="AH474" i="1"/>
  <c r="AI474" i="1"/>
  <c r="AS474" i="1"/>
  <c r="P204" i="1"/>
  <c r="Q204" i="1"/>
  <c r="R204" i="1"/>
  <c r="AJ204" i="1" s="1"/>
  <c r="S204" i="1"/>
  <c r="AK204" i="1" s="1"/>
  <c r="T204" i="1"/>
  <c r="U204" i="1"/>
  <c r="AL204" i="1" s="1"/>
  <c r="V204" i="1"/>
  <c r="AM204" i="1" s="1"/>
  <c r="W204" i="1"/>
  <c r="AB204" i="1"/>
  <c r="AC204" i="1"/>
  <c r="AD204" i="1"/>
  <c r="AE204" i="1"/>
  <c r="AF204" i="1"/>
  <c r="AG204" i="1"/>
  <c r="AH204" i="1"/>
  <c r="AI204" i="1"/>
  <c r="AS204" i="1"/>
  <c r="P50" i="1"/>
  <c r="Q50" i="1"/>
  <c r="R50" i="1"/>
  <c r="AJ50" i="1" s="1"/>
  <c r="S50" i="1"/>
  <c r="AK50" i="1" s="1"/>
  <c r="T50" i="1"/>
  <c r="U50" i="1"/>
  <c r="AL50" i="1" s="1"/>
  <c r="V50" i="1"/>
  <c r="AM50" i="1" s="1"/>
  <c r="W50" i="1"/>
  <c r="AB50" i="1"/>
  <c r="AC50" i="1"/>
  <c r="AD50" i="1"/>
  <c r="AE50" i="1"/>
  <c r="AF50" i="1"/>
  <c r="AG50" i="1"/>
  <c r="AH50" i="1"/>
  <c r="AI50" i="1"/>
  <c r="AS50" i="1"/>
  <c r="P532" i="1"/>
  <c r="Q532" i="1"/>
  <c r="R532" i="1"/>
  <c r="AJ532" i="1" s="1"/>
  <c r="S532" i="1"/>
  <c r="AK532" i="1" s="1"/>
  <c r="T532" i="1"/>
  <c r="U532" i="1"/>
  <c r="AL532" i="1" s="1"/>
  <c r="V532" i="1"/>
  <c r="AM532" i="1" s="1"/>
  <c r="W532" i="1"/>
  <c r="AB532" i="1"/>
  <c r="AC532" i="1"/>
  <c r="AD532" i="1"/>
  <c r="AE532" i="1"/>
  <c r="AF532" i="1"/>
  <c r="AG532" i="1"/>
  <c r="AH532" i="1"/>
  <c r="AI532" i="1"/>
  <c r="AS532" i="1"/>
  <c r="P175" i="1"/>
  <c r="Q175" i="1"/>
  <c r="R175" i="1"/>
  <c r="AJ175" i="1" s="1"/>
  <c r="S175" i="1"/>
  <c r="AK175" i="1" s="1"/>
  <c r="T175" i="1"/>
  <c r="U175" i="1"/>
  <c r="AL175" i="1" s="1"/>
  <c r="V175" i="1"/>
  <c r="AM175" i="1" s="1"/>
  <c r="W175" i="1"/>
  <c r="X175" i="1" s="1"/>
  <c r="AB175" i="1"/>
  <c r="AC175" i="1"/>
  <c r="AD175" i="1"/>
  <c r="AE175" i="1"/>
  <c r="AF175" i="1"/>
  <c r="AG175" i="1"/>
  <c r="AH175" i="1"/>
  <c r="AI175" i="1"/>
  <c r="AS175" i="1"/>
  <c r="P596" i="1"/>
  <c r="Q596" i="1"/>
  <c r="R596" i="1"/>
  <c r="AJ596" i="1" s="1"/>
  <c r="S596" i="1"/>
  <c r="AK596" i="1" s="1"/>
  <c r="T596" i="1"/>
  <c r="U596" i="1"/>
  <c r="AL596" i="1" s="1"/>
  <c r="V596" i="1"/>
  <c r="AM596" i="1" s="1"/>
  <c r="W596" i="1"/>
  <c r="AB596" i="1"/>
  <c r="AC596" i="1"/>
  <c r="AD596" i="1"/>
  <c r="AE596" i="1"/>
  <c r="AF596" i="1"/>
  <c r="AG596" i="1"/>
  <c r="AH596" i="1"/>
  <c r="AI596" i="1"/>
  <c r="AS596" i="1"/>
  <c r="P23" i="1"/>
  <c r="Q23" i="1"/>
  <c r="R23" i="1"/>
  <c r="AJ23" i="1" s="1"/>
  <c r="S23" i="1"/>
  <c r="AK23" i="1" s="1"/>
  <c r="T23" i="1"/>
  <c r="U23" i="1"/>
  <c r="AL23" i="1" s="1"/>
  <c r="V23" i="1"/>
  <c r="AM23" i="1" s="1"/>
  <c r="W23" i="1"/>
  <c r="AB23" i="1"/>
  <c r="AC23" i="1"/>
  <c r="AD23" i="1"/>
  <c r="AE23" i="1"/>
  <c r="AF23" i="1"/>
  <c r="AG23" i="1"/>
  <c r="AH23" i="1"/>
  <c r="AI23" i="1"/>
  <c r="AS23" i="1"/>
  <c r="P429" i="1"/>
  <c r="Q429" i="1"/>
  <c r="R429" i="1"/>
  <c r="AJ429" i="1" s="1"/>
  <c r="S429" i="1"/>
  <c r="AK429" i="1" s="1"/>
  <c r="T429" i="1"/>
  <c r="U429" i="1"/>
  <c r="AL429" i="1" s="1"/>
  <c r="V429" i="1"/>
  <c r="AM429" i="1" s="1"/>
  <c r="W429" i="1"/>
  <c r="X429" i="1" s="1"/>
  <c r="Y429" i="1" s="1"/>
  <c r="Z429" i="1" s="1"/>
  <c r="AQ429" i="1" s="1"/>
  <c r="AB429" i="1"/>
  <c r="AC429" i="1"/>
  <c r="AD429" i="1"/>
  <c r="AE429" i="1"/>
  <c r="AF429" i="1"/>
  <c r="AG429" i="1"/>
  <c r="AH429" i="1"/>
  <c r="AI429" i="1"/>
  <c r="AS429" i="1"/>
  <c r="P444" i="1"/>
  <c r="Q444" i="1"/>
  <c r="R444" i="1"/>
  <c r="AJ444" i="1" s="1"/>
  <c r="S444" i="1"/>
  <c r="AK444" i="1" s="1"/>
  <c r="T444" i="1"/>
  <c r="U444" i="1"/>
  <c r="AL444" i="1" s="1"/>
  <c r="V444" i="1"/>
  <c r="AM444" i="1" s="1"/>
  <c r="W444" i="1"/>
  <c r="AN444" i="1" s="1"/>
  <c r="AB444" i="1"/>
  <c r="AC444" i="1"/>
  <c r="AD444" i="1"/>
  <c r="AE444" i="1"/>
  <c r="AF444" i="1"/>
  <c r="AG444" i="1"/>
  <c r="AH444" i="1"/>
  <c r="AI444" i="1"/>
  <c r="AS444" i="1"/>
  <c r="P283" i="1"/>
  <c r="Q283" i="1"/>
  <c r="R283" i="1"/>
  <c r="AJ283" i="1" s="1"/>
  <c r="S283" i="1"/>
  <c r="AK283" i="1" s="1"/>
  <c r="T283" i="1"/>
  <c r="U283" i="1"/>
  <c r="AL283" i="1" s="1"/>
  <c r="V283" i="1"/>
  <c r="AM283" i="1" s="1"/>
  <c r="W283" i="1"/>
  <c r="X283" i="1" s="1"/>
  <c r="AB283" i="1"/>
  <c r="AC283" i="1"/>
  <c r="AD283" i="1"/>
  <c r="AE283" i="1"/>
  <c r="AF283" i="1"/>
  <c r="AG283" i="1"/>
  <c r="AH283" i="1"/>
  <c r="AI283" i="1"/>
  <c r="AS283" i="1"/>
  <c r="P242" i="1"/>
  <c r="Q242" i="1"/>
  <c r="R242" i="1"/>
  <c r="AJ242" i="1" s="1"/>
  <c r="S242" i="1"/>
  <c r="AK242" i="1" s="1"/>
  <c r="T242" i="1"/>
  <c r="U242" i="1"/>
  <c r="AL242" i="1" s="1"/>
  <c r="V242" i="1"/>
  <c r="AM242" i="1" s="1"/>
  <c r="W242" i="1"/>
  <c r="AB242" i="1"/>
  <c r="AC242" i="1"/>
  <c r="AD242" i="1"/>
  <c r="AE242" i="1"/>
  <c r="AF242" i="1"/>
  <c r="AG242" i="1"/>
  <c r="AH242" i="1"/>
  <c r="AI242" i="1"/>
  <c r="AS242" i="1"/>
  <c r="P475" i="1"/>
  <c r="Q475" i="1"/>
  <c r="R475" i="1"/>
  <c r="AJ475" i="1" s="1"/>
  <c r="S475" i="1"/>
  <c r="AK475" i="1" s="1"/>
  <c r="T475" i="1"/>
  <c r="U475" i="1"/>
  <c r="AL475" i="1" s="1"/>
  <c r="V475" i="1"/>
  <c r="AM475" i="1" s="1"/>
  <c r="W475" i="1"/>
  <c r="AB475" i="1"/>
  <c r="AC475" i="1"/>
  <c r="AD475" i="1"/>
  <c r="AE475" i="1"/>
  <c r="AF475" i="1"/>
  <c r="AG475" i="1"/>
  <c r="AH475" i="1"/>
  <c r="AI475" i="1"/>
  <c r="AS475" i="1"/>
  <c r="P322" i="1"/>
  <c r="Q322" i="1"/>
  <c r="R322" i="1"/>
  <c r="AJ322" i="1" s="1"/>
  <c r="S322" i="1"/>
  <c r="AK322" i="1" s="1"/>
  <c r="T322" i="1"/>
  <c r="U322" i="1"/>
  <c r="AL322" i="1" s="1"/>
  <c r="V322" i="1"/>
  <c r="AM322" i="1" s="1"/>
  <c r="W322" i="1"/>
  <c r="X322" i="1" s="1"/>
  <c r="AB322" i="1"/>
  <c r="AC322" i="1"/>
  <c r="AD322" i="1"/>
  <c r="AE322" i="1"/>
  <c r="AF322" i="1"/>
  <c r="AG322" i="1"/>
  <c r="AH322" i="1"/>
  <c r="AI322" i="1"/>
  <c r="AS322" i="1"/>
  <c r="AC565" i="5"/>
  <c r="AD565" i="5"/>
  <c r="AE565" i="5"/>
  <c r="AF565" i="5"/>
  <c r="AG565" i="5"/>
  <c r="AH565" i="5"/>
  <c r="AI565" i="5"/>
  <c r="AL565" i="5"/>
  <c r="AM565" i="5"/>
  <c r="AN565" i="5"/>
  <c r="AO565" i="5"/>
  <c r="AC566" i="5"/>
  <c r="AD566" i="5"/>
  <c r="AE566" i="5"/>
  <c r="AF566" i="5"/>
  <c r="AG566" i="5"/>
  <c r="AH566" i="5"/>
  <c r="AI566" i="5"/>
  <c r="AL566" i="5"/>
  <c r="AM566" i="5"/>
  <c r="AN566" i="5"/>
  <c r="AO566" i="5"/>
  <c r="AC567" i="5"/>
  <c r="AD567" i="5"/>
  <c r="AE567" i="5"/>
  <c r="AF567" i="5"/>
  <c r="AG567" i="5"/>
  <c r="AH567" i="5"/>
  <c r="AI567" i="5"/>
  <c r="AK567" i="5"/>
  <c r="AL567" i="5"/>
  <c r="AM567" i="5"/>
  <c r="AN567" i="5"/>
  <c r="AO567" i="5"/>
  <c r="AC430" i="5"/>
  <c r="AD430" i="5"/>
  <c r="AE430" i="5"/>
  <c r="AF430" i="5"/>
  <c r="AG430" i="5"/>
  <c r="AH430" i="5"/>
  <c r="AI430" i="5"/>
  <c r="AK430" i="5"/>
  <c r="AL430" i="5"/>
  <c r="AM430" i="5"/>
  <c r="AN430" i="5"/>
  <c r="AO430" i="5"/>
  <c r="AC583" i="5"/>
  <c r="AD583" i="5"/>
  <c r="AE583" i="5"/>
  <c r="AF583" i="5"/>
  <c r="AG583" i="5"/>
  <c r="AH583" i="5"/>
  <c r="AI583" i="5"/>
  <c r="AL583" i="5"/>
  <c r="AM583" i="5"/>
  <c r="AN583" i="5"/>
  <c r="AO583" i="5"/>
  <c r="AC589" i="5"/>
  <c r="AD589" i="5"/>
  <c r="AE589" i="5"/>
  <c r="AF589" i="5"/>
  <c r="AG589" i="5"/>
  <c r="AH589" i="5"/>
  <c r="AI589" i="5"/>
  <c r="AK589" i="5"/>
  <c r="AL589" i="5"/>
  <c r="AM589" i="5"/>
  <c r="AN589" i="5"/>
  <c r="AO589" i="5"/>
  <c r="AC374" i="5"/>
  <c r="AD374" i="5"/>
  <c r="AE374" i="5"/>
  <c r="AF374" i="5"/>
  <c r="AG374" i="5"/>
  <c r="AH374" i="5"/>
  <c r="AI374" i="5"/>
  <c r="AK374" i="5"/>
  <c r="AL374" i="5"/>
  <c r="AM374" i="5"/>
  <c r="AN374" i="5"/>
  <c r="AO374" i="5"/>
  <c r="AC216" i="5"/>
  <c r="AD216" i="5"/>
  <c r="AE216" i="5"/>
  <c r="AF216" i="5"/>
  <c r="AG216" i="5"/>
  <c r="AH216" i="5"/>
  <c r="AI216" i="5"/>
  <c r="AL216" i="5"/>
  <c r="AM216" i="5"/>
  <c r="AN216" i="5"/>
  <c r="AO216" i="5"/>
  <c r="AC199" i="5"/>
  <c r="AD199" i="5"/>
  <c r="AE199" i="5"/>
  <c r="AF199" i="5"/>
  <c r="AG199" i="5"/>
  <c r="AH199" i="5"/>
  <c r="AI199" i="5"/>
  <c r="AL199" i="5"/>
  <c r="AM199" i="5"/>
  <c r="AN199" i="5"/>
  <c r="AO199" i="5"/>
  <c r="AC200" i="5"/>
  <c r="AD200" i="5"/>
  <c r="AE200" i="5"/>
  <c r="AF200" i="5"/>
  <c r="AG200" i="5"/>
  <c r="AH200" i="5"/>
  <c r="AI200" i="5"/>
  <c r="AL200" i="5"/>
  <c r="AM200" i="5"/>
  <c r="AN200" i="5"/>
  <c r="AO200" i="5"/>
  <c r="AC217" i="5"/>
  <c r="AD217" i="5"/>
  <c r="AE217" i="5"/>
  <c r="AF217" i="5"/>
  <c r="AG217" i="5"/>
  <c r="AH217" i="5"/>
  <c r="AI217" i="5"/>
  <c r="AK217" i="5"/>
  <c r="AL217" i="5"/>
  <c r="AM217" i="5"/>
  <c r="AN217" i="5"/>
  <c r="AO217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K565" i="5" l="1"/>
  <c r="AK566" i="5"/>
  <c r="AK710" i="5"/>
  <c r="AK712" i="5"/>
  <c r="AK432" i="5"/>
  <c r="AK696" i="5"/>
  <c r="AN206" i="1"/>
  <c r="AK702" i="5"/>
  <c r="AK699" i="5"/>
  <c r="AK701" i="5"/>
  <c r="AN580" i="1"/>
  <c r="X307" i="1"/>
  <c r="AN29" i="1"/>
  <c r="AN562" i="1"/>
  <c r="AN392" i="1"/>
  <c r="AK123" i="5"/>
  <c r="AN104" i="1"/>
  <c r="AN118" i="1"/>
  <c r="X641" i="1"/>
  <c r="AK708" i="5"/>
  <c r="AN301" i="1"/>
  <c r="AK691" i="5"/>
  <c r="X195" i="1"/>
  <c r="Y195" i="1" s="1"/>
  <c r="AK152" i="5"/>
  <c r="X573" i="1"/>
  <c r="AK700" i="5"/>
  <c r="AN46" i="1"/>
  <c r="AK150" i="5"/>
  <c r="AN619" i="1"/>
  <c r="AN292" i="1"/>
  <c r="X303" i="1"/>
  <c r="AJ692" i="5" s="1"/>
  <c r="AK692" i="5"/>
  <c r="X548" i="1"/>
  <c r="AK704" i="5"/>
  <c r="X566" i="1"/>
  <c r="AK711" i="5"/>
  <c r="X638" i="1"/>
  <c r="AK697" i="5"/>
  <c r="X300" i="1"/>
  <c r="AK693" i="5"/>
  <c r="AN634" i="1"/>
  <c r="AK706" i="5"/>
  <c r="X444" i="1"/>
  <c r="AN204" i="1"/>
  <c r="X239" i="1"/>
  <c r="Y239" i="1" s="1"/>
  <c r="Z239" i="1" s="1"/>
  <c r="AQ239" i="1" s="1"/>
  <c r="AN666" i="1"/>
  <c r="AK703" i="5"/>
  <c r="X539" i="1"/>
  <c r="Y539" i="1" s="1"/>
  <c r="Z539" i="1" s="1"/>
  <c r="AQ539" i="1" s="1"/>
  <c r="Z608" i="1"/>
  <c r="AQ608" i="1" s="1"/>
  <c r="X633" i="1"/>
  <c r="AK705" i="5"/>
  <c r="X652" i="1"/>
  <c r="AK698" i="5"/>
  <c r="X627" i="1"/>
  <c r="AK709" i="5"/>
  <c r="AN636" i="1"/>
  <c r="AK707" i="5"/>
  <c r="X136" i="1"/>
  <c r="AJ695" i="5" s="1"/>
  <c r="AK695" i="5"/>
  <c r="X202" i="1"/>
  <c r="AK678" i="5"/>
  <c r="AN322" i="1"/>
  <c r="AN429" i="1"/>
  <c r="AN111" i="1"/>
  <c r="AN332" i="1"/>
  <c r="AN293" i="1"/>
  <c r="AN250" i="1"/>
  <c r="AN367" i="1"/>
  <c r="AN658" i="1"/>
  <c r="AK238" i="5"/>
  <c r="AN182" i="1"/>
  <c r="AN462" i="1"/>
  <c r="AN440" i="1"/>
  <c r="AN57" i="1"/>
  <c r="X635" i="1"/>
  <c r="AK153" i="5"/>
  <c r="X166" i="1"/>
  <c r="X535" i="1"/>
  <c r="AJ509" i="5" s="1"/>
  <c r="AK509" i="5"/>
  <c r="AN597" i="1"/>
  <c r="X648" i="1"/>
  <c r="AK155" i="5"/>
  <c r="X123" i="1"/>
  <c r="Y123" i="1" s="1"/>
  <c r="Z123" i="1" s="1"/>
  <c r="AQ123" i="1" s="1"/>
  <c r="AN283" i="1"/>
  <c r="X48" i="1"/>
  <c r="Y48" i="1" s="1"/>
  <c r="Z48" i="1" s="1"/>
  <c r="AQ48" i="1" s="1"/>
  <c r="X74" i="1"/>
  <c r="AN565" i="1"/>
  <c r="X100" i="1"/>
  <c r="AJ431" i="5" s="1"/>
  <c r="AK431" i="5"/>
  <c r="AN349" i="1"/>
  <c r="X240" i="1"/>
  <c r="Y240" i="1" s="1"/>
  <c r="X32" i="1"/>
  <c r="Y32" i="1" s="1"/>
  <c r="Z32" i="1" s="1"/>
  <c r="AQ32" i="1" s="1"/>
  <c r="X247" i="1"/>
  <c r="AK40" i="5"/>
  <c r="X200" i="1"/>
  <c r="AK679" i="5"/>
  <c r="AN548" i="1"/>
  <c r="X213" i="1"/>
  <c r="AK149" i="5"/>
  <c r="AK148" i="5"/>
  <c r="X54" i="1"/>
  <c r="Y54" i="1" s="1"/>
  <c r="X210" i="1"/>
  <c r="AK151" i="5"/>
  <c r="AN369" i="1"/>
  <c r="X477" i="1"/>
  <c r="Y477" i="1" s="1"/>
  <c r="AN308" i="1"/>
  <c r="X474" i="1"/>
  <c r="X559" i="1"/>
  <c r="X517" i="1"/>
  <c r="AN64" i="1"/>
  <c r="X441" i="1"/>
  <c r="AN63" i="1"/>
  <c r="AN15" i="1"/>
  <c r="AN643" i="1"/>
  <c r="AN259" i="1"/>
  <c r="X634" i="1"/>
  <c r="AN282" i="1"/>
  <c r="AN330" i="1"/>
  <c r="AN434" i="1"/>
  <c r="X456" i="1"/>
  <c r="AN556" i="1"/>
  <c r="AN12" i="1"/>
  <c r="X657" i="1"/>
  <c r="AN365" i="1"/>
  <c r="AN180" i="1"/>
  <c r="AN79" i="1"/>
  <c r="AN145" i="1"/>
  <c r="AN122" i="1"/>
  <c r="AN446" i="1"/>
  <c r="AN633" i="1"/>
  <c r="AN426" i="1"/>
  <c r="AN615" i="1"/>
  <c r="X388" i="1"/>
  <c r="X475" i="1"/>
  <c r="AN475" i="1"/>
  <c r="AN532" i="1"/>
  <c r="X532" i="1"/>
  <c r="X428" i="1"/>
  <c r="AN428" i="1"/>
  <c r="AN19" i="1"/>
  <c r="AN202" i="1"/>
  <c r="AN203" i="1"/>
  <c r="AN490" i="1"/>
  <c r="X490" i="1"/>
  <c r="AN241" i="1"/>
  <c r="X241" i="1"/>
  <c r="X647" i="1"/>
  <c r="AN647" i="1"/>
  <c r="X109" i="1"/>
  <c r="AN394" i="1"/>
  <c r="X394" i="1"/>
  <c r="X411" i="1"/>
  <c r="AN343" i="1"/>
  <c r="AN641" i="1"/>
  <c r="AN38" i="1"/>
  <c r="AN449" i="1"/>
  <c r="AN579" i="1"/>
  <c r="AN99" i="1"/>
  <c r="AN608" i="1"/>
  <c r="AN310" i="1"/>
  <c r="X653" i="1"/>
  <c r="Y653" i="1" s="1"/>
  <c r="Y267" i="1"/>
  <c r="AN207" i="1"/>
  <c r="AN528" i="1"/>
  <c r="X317" i="1"/>
  <c r="AN52" i="1"/>
  <c r="AN115" i="1"/>
  <c r="AN403" i="1"/>
  <c r="X549" i="1"/>
  <c r="Y549" i="1" s="1"/>
  <c r="Y135" i="1"/>
  <c r="AN132" i="1"/>
  <c r="AN487" i="1"/>
  <c r="AN251" i="1"/>
  <c r="AN419" i="1"/>
  <c r="AN237" i="1"/>
  <c r="AN7" i="1"/>
  <c r="X521" i="1"/>
  <c r="AN39" i="1"/>
  <c r="X319" i="1"/>
  <c r="AN592" i="1"/>
  <c r="AN393" i="1"/>
  <c r="AN302" i="1"/>
  <c r="AN484" i="1"/>
  <c r="AN552" i="1"/>
  <c r="AN567" i="1"/>
  <c r="AN51" i="1"/>
  <c r="AN329" i="1"/>
  <c r="AN197" i="1"/>
  <c r="AN450" i="1"/>
  <c r="AN142" i="1"/>
  <c r="X658" i="1"/>
  <c r="AN221" i="1"/>
  <c r="AN412" i="1"/>
  <c r="AN654" i="1"/>
  <c r="AN258" i="1"/>
  <c r="X492" i="1"/>
  <c r="X443" i="1"/>
  <c r="AN443" i="1"/>
  <c r="X23" i="1"/>
  <c r="AN23" i="1"/>
  <c r="X561" i="1"/>
  <c r="AN561" i="1"/>
  <c r="X22" i="1"/>
  <c r="AN22" i="1"/>
  <c r="X321" i="1"/>
  <c r="AN321" i="1"/>
  <c r="X558" i="1"/>
  <c r="AN558" i="1"/>
  <c r="X280" i="1"/>
  <c r="Y280" i="1" s="1"/>
  <c r="Z280" i="1" s="1"/>
  <c r="AN280" i="1"/>
  <c r="X649" i="1"/>
  <c r="AN649" i="1"/>
  <c r="X560" i="1"/>
  <c r="AN560" i="1"/>
  <c r="X76" i="1"/>
  <c r="AN76" i="1"/>
  <c r="AN107" i="1"/>
  <c r="X666" i="1"/>
  <c r="AJ703" i="5" s="1"/>
  <c r="AN572" i="1"/>
  <c r="AN422" i="1"/>
  <c r="AN627" i="1"/>
  <c r="AN421" i="1"/>
  <c r="AN591" i="1"/>
  <c r="AN318" i="1"/>
  <c r="AN276" i="1"/>
  <c r="AN305" i="1"/>
  <c r="AN45" i="1"/>
  <c r="X437" i="1"/>
  <c r="AJ432" i="5" s="1"/>
  <c r="AN437" i="1"/>
  <c r="X87" i="1"/>
  <c r="AN87" i="1"/>
  <c r="AN49" i="1"/>
  <c r="AN200" i="1"/>
  <c r="AN88" i="1"/>
  <c r="AN35" i="1"/>
  <c r="AN124" i="1"/>
  <c r="X124" i="1"/>
  <c r="X238" i="1"/>
  <c r="AN238" i="1"/>
  <c r="X629" i="1"/>
  <c r="AN253" i="1"/>
  <c r="AN143" i="1"/>
  <c r="AN236" i="1"/>
  <c r="AN431" i="1"/>
  <c r="AN25" i="1"/>
  <c r="AN512" i="1"/>
  <c r="X550" i="1"/>
  <c r="X637" i="1"/>
  <c r="AN299" i="1"/>
  <c r="AN249" i="1"/>
  <c r="AN526" i="1"/>
  <c r="AN496" i="1"/>
  <c r="AN479" i="1"/>
  <c r="AN469" i="1"/>
  <c r="AN452" i="1"/>
  <c r="AN353" i="1"/>
  <c r="AN500" i="1"/>
  <c r="AN84" i="1"/>
  <c r="AN101" i="1"/>
  <c r="AN300" i="1"/>
  <c r="AN261" i="1"/>
  <c r="Z99" i="1"/>
  <c r="AQ99" i="1" s="1"/>
  <c r="X389" i="1"/>
  <c r="AN165" i="1"/>
  <c r="AN377" i="1"/>
  <c r="AN116" i="1"/>
  <c r="AN493" i="1"/>
  <c r="AN547" i="1"/>
  <c r="AN631" i="1"/>
  <c r="Y25" i="1"/>
  <c r="AN270" i="1"/>
  <c r="X409" i="1"/>
  <c r="AN135" i="1"/>
  <c r="Y479" i="1"/>
  <c r="AN231" i="1"/>
  <c r="X163" i="1"/>
  <c r="AN24" i="1"/>
  <c r="X402" i="1"/>
  <c r="AN590" i="1"/>
  <c r="AN660" i="1"/>
  <c r="AN10" i="1"/>
  <c r="AN498" i="1"/>
  <c r="AN247" i="1"/>
  <c r="AN193" i="1"/>
  <c r="AN467" i="1"/>
  <c r="AN138" i="1"/>
  <c r="Y300" i="1"/>
  <c r="AN28" i="1"/>
  <c r="AN337" i="1"/>
  <c r="X162" i="1"/>
  <c r="AN114" i="1"/>
  <c r="AN262" i="1"/>
  <c r="X5" i="1"/>
  <c r="AN327" i="1"/>
  <c r="AN136" i="1"/>
  <c r="Z193" i="1"/>
  <c r="AQ193" i="1" s="1"/>
  <c r="X364" i="1"/>
  <c r="AN324" i="1"/>
  <c r="AN3" i="1"/>
  <c r="X376" i="1"/>
  <c r="AN386" i="1"/>
  <c r="AN651" i="1"/>
  <c r="Y562" i="1"/>
  <c r="X242" i="1"/>
  <c r="AN242" i="1"/>
  <c r="X50" i="1"/>
  <c r="AN50" i="1"/>
  <c r="AK200" i="5"/>
  <c r="AN66" i="1"/>
  <c r="X66" i="1"/>
  <c r="AN21" i="1"/>
  <c r="X21" i="1"/>
  <c r="X131" i="1"/>
  <c r="Y131" i="1" s="1"/>
  <c r="Z131" i="1" s="1"/>
  <c r="AN131" i="1"/>
  <c r="X544" i="1"/>
  <c r="AN544" i="1"/>
  <c r="X20" i="1"/>
  <c r="AN20" i="1"/>
  <c r="AN175" i="1"/>
  <c r="X113" i="1"/>
  <c r="AN113" i="1"/>
  <c r="AN585" i="1"/>
  <c r="X585" i="1"/>
  <c r="X94" i="1"/>
  <c r="AN94" i="1"/>
  <c r="X359" i="1"/>
  <c r="AN359" i="1"/>
  <c r="X596" i="1"/>
  <c r="AN596" i="1"/>
  <c r="X427" i="1"/>
  <c r="AN427" i="1"/>
  <c r="AN112" i="1"/>
  <c r="X112" i="1"/>
  <c r="X574" i="1"/>
  <c r="AN574" i="1"/>
  <c r="X130" i="1"/>
  <c r="AN130" i="1"/>
  <c r="X65" i="1"/>
  <c r="AK199" i="5"/>
  <c r="AN65" i="1"/>
  <c r="X595" i="1"/>
  <c r="AN595" i="1"/>
  <c r="X18" i="1"/>
  <c r="Y18" i="1" s="1"/>
  <c r="AN92" i="1"/>
  <c r="AN320" i="1"/>
  <c r="X228" i="1"/>
  <c r="AN228" i="1"/>
  <c r="AN405" i="1"/>
  <c r="X405" i="1"/>
  <c r="X93" i="1"/>
  <c r="X606" i="1"/>
  <c r="AN110" i="1"/>
  <c r="Y320" i="1"/>
  <c r="Y307" i="1"/>
  <c r="X384" i="1"/>
  <c r="AN384" i="1"/>
  <c r="AN129" i="1"/>
  <c r="AN127" i="1"/>
  <c r="X127" i="1"/>
  <c r="X395" i="1"/>
  <c r="AN395" i="1"/>
  <c r="AN625" i="1"/>
  <c r="AN613" i="1"/>
  <c r="AN33" i="1"/>
  <c r="AN501" i="1"/>
  <c r="AN659" i="1"/>
  <c r="X235" i="1"/>
  <c r="Y235" i="1" s="1"/>
  <c r="AN340" i="1"/>
  <c r="AN638" i="1"/>
  <c r="AN234" i="1"/>
  <c r="X234" i="1"/>
  <c r="AN108" i="1"/>
  <c r="AN199" i="1"/>
  <c r="AN404" i="1"/>
  <c r="X371" i="1"/>
  <c r="X356" i="1"/>
  <c r="AN570" i="1"/>
  <c r="AN125" i="1"/>
  <c r="AN198" i="1"/>
  <c r="AN664" i="1"/>
  <c r="AN527" i="1"/>
  <c r="AN436" i="1"/>
  <c r="AN315" i="1"/>
  <c r="AN553" i="1"/>
  <c r="X417" i="1"/>
  <c r="AN86" i="1"/>
  <c r="AN662" i="1"/>
  <c r="AN155" i="1"/>
  <c r="X185" i="1"/>
  <c r="AN612" i="1"/>
  <c r="X83" i="1"/>
  <c r="AN83" i="1"/>
  <c r="X610" i="1"/>
  <c r="Y610" i="1" s="1"/>
  <c r="X120" i="1"/>
  <c r="X464" i="1"/>
  <c r="X345" i="1"/>
  <c r="X424" i="1"/>
  <c r="AN227" i="1"/>
  <c r="X609" i="1"/>
  <c r="Y609" i="1" s="1"/>
  <c r="Y326" i="1"/>
  <c r="Z326" i="1" s="1"/>
  <c r="X628" i="1"/>
  <c r="Y499" i="1"/>
  <c r="X482" i="1"/>
  <c r="AN482" i="1"/>
  <c r="Z119" i="1"/>
  <c r="AN298" i="1"/>
  <c r="X287" i="1"/>
  <c r="AN287" i="1"/>
  <c r="X622" i="1"/>
  <c r="Y622" i="1" s="1"/>
  <c r="AN622" i="1"/>
  <c r="Y535" i="1"/>
  <c r="X362" i="1"/>
  <c r="X97" i="1"/>
  <c r="AN97" i="1"/>
  <c r="X164" i="1"/>
  <c r="AN164" i="1"/>
  <c r="X520" i="1"/>
  <c r="Y520" i="1" s="1"/>
  <c r="X40" i="1"/>
  <c r="AN40" i="1"/>
  <c r="Y578" i="1"/>
  <c r="AN233" i="1"/>
  <c r="AN260" i="1"/>
  <c r="X363" i="1"/>
  <c r="Y363" i="1" s="1"/>
  <c r="Z363" i="1" s="1"/>
  <c r="AN363" i="1"/>
  <c r="X80" i="1"/>
  <c r="Y80" i="1" s="1"/>
  <c r="AN80" i="1"/>
  <c r="X461" i="1"/>
  <c r="AN461" i="1"/>
  <c r="X208" i="1"/>
  <c r="AJ150" i="5" s="1"/>
  <c r="AN208" i="1"/>
  <c r="AN289" i="1"/>
  <c r="AN137" i="1"/>
  <c r="X536" i="1"/>
  <c r="AN100" i="1"/>
  <c r="AN288" i="1"/>
  <c r="AN635" i="1"/>
  <c r="AN413" i="1"/>
  <c r="AN511" i="1"/>
  <c r="AN379" i="1"/>
  <c r="AN351" i="1"/>
  <c r="Z655" i="1"/>
  <c r="Z522" i="1"/>
  <c r="Z480" i="1"/>
  <c r="AN463" i="1"/>
  <c r="AN326" i="1"/>
  <c r="X53" i="1"/>
  <c r="Y53" i="1" s="1"/>
  <c r="Z53" i="1" s="1"/>
  <c r="Y152" i="1"/>
  <c r="X41" i="1"/>
  <c r="AN192" i="1"/>
  <c r="AN460" i="1"/>
  <c r="AN325" i="1"/>
  <c r="X509" i="1"/>
  <c r="X245" i="1"/>
  <c r="X219" i="1"/>
  <c r="Y219" i="1" s="1"/>
  <c r="AN219" i="1"/>
  <c r="AN191" i="1"/>
  <c r="AN178" i="1"/>
  <c r="X230" i="1"/>
  <c r="AN230" i="1"/>
  <c r="AN338" i="1"/>
  <c r="AN400" i="1"/>
  <c r="X433" i="1"/>
  <c r="AN433" i="1"/>
  <c r="X4" i="1"/>
  <c r="AN4" i="1"/>
  <c r="AN268" i="1"/>
  <c r="X69" i="1"/>
  <c r="AN69" i="1"/>
  <c r="X134" i="1"/>
  <c r="AN134" i="1"/>
  <c r="X296" i="1"/>
  <c r="AN296" i="1"/>
  <c r="AN68" i="1"/>
  <c r="AN577" i="1"/>
  <c r="AN26" i="1"/>
  <c r="AN267" i="1"/>
  <c r="AN632" i="1"/>
  <c r="Y78" i="1"/>
  <c r="AN348" i="1"/>
  <c r="AN244" i="1"/>
  <c r="AN149" i="1"/>
  <c r="Y336" i="1"/>
  <c r="Y432" i="1"/>
  <c r="AN285" i="1"/>
  <c r="X507" i="1"/>
  <c r="Y3" i="1"/>
  <c r="Z3" i="1" s="1"/>
  <c r="AN78" i="1"/>
  <c r="AN190" i="1"/>
  <c r="X575" i="1"/>
  <c r="Y587" i="1"/>
  <c r="AN243" i="1"/>
  <c r="Y205" i="1"/>
  <c r="Y607" i="1"/>
  <c r="Z607" i="1" s="1"/>
  <c r="Y652" i="1"/>
  <c r="Z652" i="1" s="1"/>
  <c r="X563" i="1"/>
  <c r="X150" i="1"/>
  <c r="Z597" i="1"/>
  <c r="AN205" i="1"/>
  <c r="Y586" i="1"/>
  <c r="AN586" i="1"/>
  <c r="Y283" i="1"/>
  <c r="Y560" i="1"/>
  <c r="Y444" i="1"/>
  <c r="Z444" i="1" s="1"/>
  <c r="Y21" i="1"/>
  <c r="Z21" i="1" s="1"/>
  <c r="Y20" i="1"/>
  <c r="AN281" i="1"/>
  <c r="Y426" i="1"/>
  <c r="X473" i="1"/>
  <c r="AN457" i="1"/>
  <c r="AN266" i="1"/>
  <c r="Z425" i="1"/>
  <c r="AN174" i="1"/>
  <c r="AN217" i="1"/>
  <c r="AN516" i="1"/>
  <c r="AN383" i="1"/>
  <c r="AN173" i="1"/>
  <c r="Y175" i="1"/>
  <c r="Z175" i="1" s="1"/>
  <c r="Y94" i="1"/>
  <c r="Z94" i="1" s="1"/>
  <c r="AK583" i="5"/>
  <c r="Y242" i="1"/>
  <c r="Z242" i="1" s="1"/>
  <c r="Y23" i="1"/>
  <c r="Z23" i="1" s="1"/>
  <c r="X204" i="1"/>
  <c r="Y22" i="1"/>
  <c r="Y619" i="1"/>
  <c r="Y93" i="1"/>
  <c r="Z93" i="1" s="1"/>
  <c r="Y321" i="1"/>
  <c r="Z321" i="1" s="1"/>
  <c r="Y111" i="1"/>
  <c r="Z111" i="1" s="1"/>
  <c r="Y559" i="1"/>
  <c r="Z559" i="1" s="1"/>
  <c r="X281" i="1"/>
  <c r="AN18" i="1"/>
  <c r="AN128" i="1"/>
  <c r="AN425" i="1"/>
  <c r="AN75" i="1"/>
  <c r="AN216" i="1"/>
  <c r="AN126" i="1"/>
  <c r="AN645" i="1"/>
  <c r="AN278" i="1"/>
  <c r="Y322" i="1"/>
  <c r="Z322" i="1" s="1"/>
  <c r="Y474" i="1"/>
  <c r="Y443" i="1"/>
  <c r="Y66" i="1"/>
  <c r="Z66" i="1" s="1"/>
  <c r="Y490" i="1"/>
  <c r="Z490" i="1" s="1"/>
  <c r="AN454" i="1"/>
  <c r="AN342" i="1"/>
  <c r="AN554" i="1"/>
  <c r="AN420" i="1"/>
  <c r="AN13" i="1"/>
  <c r="AN34" i="1"/>
  <c r="AN354" i="1"/>
  <c r="AN663" i="1"/>
  <c r="AN43" i="1"/>
  <c r="AN499" i="1"/>
  <c r="AN9" i="1"/>
  <c r="X102" i="1"/>
  <c r="AN465" i="1"/>
  <c r="AN235" i="1"/>
  <c r="AN272" i="1"/>
  <c r="X301" i="1"/>
  <c r="AN415" i="1"/>
  <c r="Y415" i="1"/>
  <c r="AN524" i="1"/>
  <c r="Y601" i="1"/>
  <c r="Z601" i="1" s="1"/>
  <c r="AN601" i="1"/>
  <c r="X271" i="1"/>
  <c r="AN271" i="1"/>
  <c r="AN144" i="1"/>
  <c r="Y144" i="1"/>
  <c r="Z144" i="1" s="1"/>
  <c r="Z499" i="1"/>
  <c r="X82" i="1"/>
  <c r="Y141" i="1"/>
  <c r="Z141" i="1" s="1"/>
  <c r="AN141" i="1"/>
  <c r="X139" i="1"/>
  <c r="AN139" i="1"/>
  <c r="AN328" i="1"/>
  <c r="Z300" i="1"/>
  <c r="AN172" i="1"/>
  <c r="AN214" i="1"/>
  <c r="AN226" i="1"/>
  <c r="AN61" i="1"/>
  <c r="AN541" i="1"/>
  <c r="AN438" i="1"/>
  <c r="AN623" i="1"/>
  <c r="AN314" i="1"/>
  <c r="Y154" i="1"/>
  <c r="Z154" i="1" s="1"/>
  <c r="AN154" i="1"/>
  <c r="X42" i="1"/>
  <c r="AN42" i="1"/>
  <c r="Z579" i="1"/>
  <c r="AN6" i="1"/>
  <c r="Z340" i="1"/>
  <c r="Y71" i="1"/>
  <c r="Z71" i="1" s="1"/>
  <c r="AN71" i="1"/>
  <c r="X248" i="1"/>
  <c r="AN248" i="1"/>
  <c r="Y142" i="1"/>
  <c r="Z142" i="1" s="1"/>
  <c r="Z195" i="1"/>
  <c r="Y100" i="1"/>
  <c r="Z100" i="1" s="1"/>
  <c r="Y635" i="1"/>
  <c r="Z635" i="1" s="1"/>
  <c r="Y379" i="1"/>
  <c r="Z379" i="1" s="1"/>
  <c r="Y351" i="1"/>
  <c r="Z351" i="1" s="1"/>
  <c r="AN366" i="1"/>
  <c r="Y366" i="1"/>
  <c r="Y565" i="1"/>
  <c r="Z565" i="1" s="1"/>
  <c r="X181" i="1"/>
  <c r="X636" i="1"/>
  <c r="Y270" i="1"/>
  <c r="Z338" i="1"/>
  <c r="Z434" i="1"/>
  <c r="AN232" i="1"/>
  <c r="AN269" i="1"/>
  <c r="AN246" i="1"/>
  <c r="X246" i="1"/>
  <c r="AN352" i="1"/>
  <c r="AN119" i="1"/>
  <c r="AN497" i="1"/>
  <c r="AN311" i="1"/>
  <c r="Z311" i="1"/>
  <c r="AN600" i="1"/>
  <c r="Z600" i="1"/>
  <c r="Y118" i="1"/>
  <c r="Z400" i="1"/>
  <c r="AN599" i="1"/>
  <c r="Z446" i="1"/>
  <c r="X410" i="1"/>
  <c r="Y410" i="1" s="1"/>
  <c r="Z510" i="1"/>
  <c r="Z98" i="1"/>
  <c r="Z70" i="1"/>
  <c r="AN350" i="1"/>
  <c r="X350" i="1"/>
  <c r="AN220" i="1"/>
  <c r="Y231" i="1"/>
  <c r="Z352" i="1"/>
  <c r="AN656" i="1"/>
  <c r="AN181" i="1"/>
  <c r="AN578" i="1"/>
  <c r="Y389" i="1"/>
  <c r="AN655" i="1"/>
  <c r="AN522" i="1"/>
  <c r="AN480" i="1"/>
  <c r="AN153" i="1"/>
  <c r="Z462" i="1"/>
  <c r="AN209" i="1"/>
  <c r="X209" i="1"/>
  <c r="AJ152" i="5" s="1"/>
  <c r="Z135" i="1"/>
  <c r="Z578" i="1"/>
  <c r="Y413" i="1"/>
  <c r="Y232" i="1"/>
  <c r="Z479" i="1"/>
  <c r="Y115" i="1"/>
  <c r="Y409" i="1"/>
  <c r="AN510" i="1"/>
  <c r="AN98" i="1"/>
  <c r="AN70" i="1"/>
  <c r="AN117" i="1"/>
  <c r="AN152" i="1"/>
  <c r="AN535" i="1"/>
  <c r="X495" i="1"/>
  <c r="X179" i="1"/>
  <c r="X399" i="1"/>
  <c r="AN297" i="1"/>
  <c r="AN336" i="1"/>
  <c r="AN432" i="1"/>
  <c r="X286" i="1"/>
  <c r="Y286" i="1" s="1"/>
  <c r="X408" i="1"/>
  <c r="Y408" i="1" s="1"/>
  <c r="AN478" i="1"/>
  <c r="AN508" i="1"/>
  <c r="AN309" i="1"/>
  <c r="AN459" i="1"/>
  <c r="AN445" i="1"/>
  <c r="Y257" i="1"/>
  <c r="AN257" i="1"/>
  <c r="Y547" i="1"/>
  <c r="Z547" i="1" s="1"/>
  <c r="AN607" i="1"/>
  <c r="X407" i="1"/>
  <c r="Y407" i="1" s="1"/>
  <c r="Z407" i="1" s="1"/>
  <c r="AN96" i="1"/>
  <c r="Y588" i="1"/>
  <c r="AN588" i="1"/>
  <c r="Y348" i="1"/>
  <c r="Z348" i="1" s="1"/>
  <c r="AN652" i="1"/>
  <c r="X218" i="1"/>
  <c r="AN133" i="1"/>
  <c r="AN621" i="1"/>
  <c r="X397" i="1"/>
  <c r="Y397" i="1" s="1"/>
  <c r="AN546" i="1"/>
  <c r="X546" i="1"/>
  <c r="Y546" i="1" s="1"/>
  <c r="X2" i="1"/>
  <c r="AN2" i="1"/>
  <c r="Z152" i="1"/>
  <c r="Z535" i="1"/>
  <c r="Z336" i="1"/>
  <c r="Y349" i="1"/>
  <c r="X295" i="1"/>
  <c r="Y295" i="1" s="1"/>
  <c r="Z295" i="1" s="1"/>
  <c r="AN295" i="1"/>
  <c r="X630" i="1"/>
  <c r="AN630" i="1"/>
  <c r="AN77" i="1"/>
  <c r="X77" i="1"/>
  <c r="Y77" i="1" s="1"/>
  <c r="AN378" i="1"/>
  <c r="Y362" i="1"/>
  <c r="Z79" i="1"/>
  <c r="Z26" i="1"/>
  <c r="AN387" i="1"/>
  <c r="Y508" i="1"/>
  <c r="Z508" i="1" s="1"/>
  <c r="Y459" i="1"/>
  <c r="X335" i="1"/>
  <c r="Y335" i="1" s="1"/>
  <c r="Y361" i="1"/>
  <c r="AN361" i="1"/>
  <c r="Y519" i="1"/>
  <c r="AN519" i="1"/>
  <c r="AN397" i="1"/>
  <c r="AN323" i="1"/>
  <c r="X323" i="1"/>
  <c r="X256" i="1"/>
  <c r="Y256" i="1" s="1"/>
  <c r="Z256" i="1" s="1"/>
  <c r="AN256" i="1"/>
  <c r="AN284" i="1"/>
  <c r="X284" i="1"/>
  <c r="Y284" i="1" s="1"/>
  <c r="Y243" i="1"/>
  <c r="Z243" i="1" s="1"/>
  <c r="Z378" i="1"/>
  <c r="Z654" i="1"/>
  <c r="AN495" i="1"/>
  <c r="AN179" i="1"/>
  <c r="Z577" i="1"/>
  <c r="AN286" i="1"/>
  <c r="AN408" i="1"/>
  <c r="Y478" i="1"/>
  <c r="X576" i="1"/>
  <c r="AN576" i="1"/>
  <c r="X598" i="1"/>
  <c r="AN598" i="1"/>
  <c r="Z25" i="1"/>
  <c r="Z562" i="1"/>
  <c r="X621" i="1"/>
  <c r="Y621" i="1" s="1"/>
  <c r="X334" i="1"/>
  <c r="Y334" i="1" s="1"/>
  <c r="AN334" i="1"/>
  <c r="AN67" i="1"/>
  <c r="X67" i="1"/>
  <c r="AN360" i="1"/>
  <c r="Z360" i="1"/>
  <c r="AN506" i="1"/>
  <c r="AN587" i="1"/>
  <c r="Z587" i="1"/>
  <c r="AN347" i="1"/>
  <c r="AN518" i="1"/>
  <c r="Y114" i="1"/>
  <c r="Z114" i="1" s="1"/>
  <c r="AN620" i="1"/>
  <c r="Z474" i="1"/>
  <c r="Z443" i="1"/>
  <c r="Z20" i="1"/>
  <c r="Z22" i="1"/>
  <c r="Z619" i="1"/>
  <c r="Z426" i="1"/>
  <c r="Y92" i="1"/>
  <c r="Z128" i="1"/>
  <c r="Y110" i="1"/>
  <c r="Y241" i="1"/>
  <c r="Z241" i="1" s="1"/>
  <c r="Y457" i="1"/>
  <c r="Z457" i="1" s="1"/>
  <c r="AN346" i="1"/>
  <c r="AN442" i="1"/>
  <c r="X442" i="1"/>
  <c r="Y442" i="1" s="1"/>
  <c r="Z442" i="1" s="1"/>
  <c r="AN17" i="1"/>
  <c r="X17" i="1"/>
  <c r="Y17" i="1" s="1"/>
  <c r="Y201" i="1"/>
  <c r="Y605" i="1"/>
  <c r="Z605" i="1" s="1"/>
  <c r="AN618" i="1"/>
  <c r="X618" i="1"/>
  <c r="AJ694" i="5" s="1"/>
  <c r="Y76" i="1"/>
  <c r="Z76" i="1" s="1"/>
  <c r="AN201" i="1"/>
  <c r="AN605" i="1"/>
  <c r="X333" i="1"/>
  <c r="Y333" i="1" s="1"/>
  <c r="Y517" i="1"/>
  <c r="Z517" i="1" s="1"/>
  <c r="Y473" i="1"/>
  <c r="X346" i="1"/>
  <c r="Z266" i="1"/>
  <c r="Y649" i="1"/>
  <c r="Z649" i="1" s="1"/>
  <c r="Y594" i="1"/>
  <c r="Z174" i="1"/>
  <c r="Y255" i="1"/>
  <c r="Z217" i="1"/>
  <c r="Z49" i="1"/>
  <c r="Z240" i="1"/>
  <c r="Z293" i="1"/>
  <c r="Z108" i="1"/>
  <c r="Z383" i="1"/>
  <c r="Z227" i="1"/>
  <c r="Z63" i="1"/>
  <c r="Z199" i="1"/>
  <c r="Z318" i="1"/>
  <c r="Z276" i="1"/>
  <c r="Z330" i="1"/>
  <c r="Z440" i="1"/>
  <c r="Z292" i="1"/>
  <c r="Z615" i="1"/>
  <c r="Z107" i="1"/>
  <c r="Y74" i="1"/>
  <c r="Z35" i="1"/>
  <c r="Y172" i="1"/>
  <c r="Y392" i="1"/>
  <c r="Z253" i="1"/>
  <c r="Y529" i="1"/>
  <c r="Z528" i="1"/>
  <c r="Y146" i="1"/>
  <c r="Z145" i="1"/>
  <c r="Y60" i="1"/>
  <c r="Z487" i="1"/>
  <c r="Y159" i="1"/>
  <c r="Y47" i="1"/>
  <c r="Z46" i="1"/>
  <c r="Y187" i="1"/>
  <c r="Z403" i="1"/>
  <c r="Y644" i="1"/>
  <c r="Z421" i="1"/>
  <c r="Z329" i="1"/>
  <c r="Z643" i="1"/>
  <c r="Z369" i="1"/>
  <c r="X59" i="1"/>
  <c r="Y59" i="1" s="1"/>
  <c r="Z59" i="1" s="1"/>
  <c r="AN59" i="1"/>
  <c r="AN294" i="1"/>
  <c r="AN374" i="1"/>
  <c r="AN91" i="1"/>
  <c r="AN594" i="1"/>
  <c r="AN255" i="1"/>
  <c r="AN531" i="1"/>
  <c r="AN489" i="1"/>
  <c r="AN543" i="1"/>
  <c r="AN189" i="1"/>
  <c r="AN472" i="1"/>
  <c r="AN306" i="1"/>
  <c r="AN557" i="1"/>
  <c r="AN617" i="1"/>
  <c r="AN16" i="1"/>
  <c r="AN36" i="1"/>
  <c r="AN357" i="1"/>
  <c r="AN668" i="1"/>
  <c r="AN147" i="1"/>
  <c r="AN667" i="1"/>
  <c r="AN529" i="1"/>
  <c r="AN146" i="1"/>
  <c r="AN60" i="1"/>
  <c r="AN159" i="1"/>
  <c r="AN47" i="1"/>
  <c r="AN187" i="1"/>
  <c r="AN644" i="1"/>
  <c r="AN225" i="1"/>
  <c r="AN470" i="1"/>
  <c r="AN275" i="1"/>
  <c r="AN263" i="1"/>
  <c r="AN291" i="1"/>
  <c r="AN370" i="1"/>
  <c r="AN106" i="1"/>
  <c r="AN381" i="1"/>
  <c r="AN391" i="1"/>
  <c r="Y37" i="1"/>
  <c r="Y358" i="1"/>
  <c r="Y669" i="1"/>
  <c r="Y148" i="1"/>
  <c r="Z148" i="1" s="1"/>
  <c r="Y161" i="1"/>
  <c r="Y505" i="1"/>
  <c r="Y584" i="1"/>
  <c r="Y279" i="1"/>
  <c r="Z279" i="1" s="1"/>
  <c r="Y265" i="1"/>
  <c r="Y373" i="1"/>
  <c r="Y90" i="1"/>
  <c r="Z90" i="1" s="1"/>
  <c r="Y593" i="1"/>
  <c r="Y254" i="1"/>
  <c r="Y530" i="1"/>
  <c r="Y488" i="1"/>
  <c r="Z488" i="1" s="1"/>
  <c r="Y542" i="1"/>
  <c r="Y188" i="1"/>
  <c r="Y471" i="1"/>
  <c r="Y455" i="1"/>
  <c r="Z455" i="1" s="1"/>
  <c r="Y331" i="1"/>
  <c r="Y344" i="1"/>
  <c r="Y439" i="1"/>
  <c r="Y646" i="1"/>
  <c r="Z646" i="1" s="1"/>
  <c r="Y423" i="1"/>
  <c r="Y515" i="1"/>
  <c r="Y89" i="1"/>
  <c r="Y382" i="1"/>
  <c r="Z382" i="1" s="1"/>
  <c r="Y355" i="1"/>
  <c r="Z355" i="1" s="1"/>
  <c r="Y215" i="1"/>
  <c r="Y665" i="1"/>
  <c r="Z226" i="1"/>
  <c r="Y571" i="1"/>
  <c r="Z570" i="1"/>
  <c r="Y62" i="1"/>
  <c r="Z61" i="1"/>
  <c r="Y486" i="1"/>
  <c r="Z125" i="1"/>
  <c r="Y626" i="1"/>
  <c r="Z541" i="1"/>
  <c r="Y503" i="1"/>
  <c r="Z198" i="1"/>
  <c r="Y582" i="1"/>
  <c r="Z438" i="1"/>
  <c r="Y252" i="1"/>
  <c r="Z664" i="1"/>
  <c r="Y158" i="1"/>
  <c r="Y603" i="1"/>
  <c r="Z454" i="1"/>
  <c r="Y303" i="1"/>
  <c r="Z342" i="1"/>
  <c r="Y453" i="1"/>
  <c r="Z554" i="1"/>
  <c r="Y614" i="1"/>
  <c r="Z420" i="1"/>
  <c r="Y514" i="1"/>
  <c r="Z13" i="1"/>
  <c r="Y73" i="1"/>
  <c r="Z34" i="1"/>
  <c r="Y171" i="1"/>
  <c r="Z354" i="1"/>
  <c r="Y213" i="1"/>
  <c r="Z663" i="1"/>
  <c r="Z527" i="1"/>
  <c r="X569" i="1"/>
  <c r="AN569" i="1"/>
  <c r="Y625" i="1"/>
  <c r="Z625" i="1" s="1"/>
  <c r="X294" i="1"/>
  <c r="AJ52" i="5" s="1"/>
  <c r="X374" i="1"/>
  <c r="AJ123" i="5" s="1"/>
  <c r="X91" i="1"/>
  <c r="AN37" i="1"/>
  <c r="AN358" i="1"/>
  <c r="AN669" i="1"/>
  <c r="X531" i="1"/>
  <c r="AN148" i="1"/>
  <c r="X489" i="1"/>
  <c r="AN161" i="1"/>
  <c r="X543" i="1"/>
  <c r="Y543" i="1" s="1"/>
  <c r="AN505" i="1"/>
  <c r="X189" i="1"/>
  <c r="AJ690" i="5" s="1"/>
  <c r="AN584" i="1"/>
  <c r="X472" i="1"/>
  <c r="AN279" i="1"/>
  <c r="X306" i="1"/>
  <c r="AN265" i="1"/>
  <c r="X557" i="1"/>
  <c r="Y557" i="1" s="1"/>
  <c r="AN648" i="1"/>
  <c r="X617" i="1"/>
  <c r="AN373" i="1"/>
  <c r="X16" i="1"/>
  <c r="AN90" i="1"/>
  <c r="X36" i="1"/>
  <c r="AN593" i="1"/>
  <c r="X357" i="1"/>
  <c r="Y357" i="1" s="1"/>
  <c r="AN254" i="1"/>
  <c r="X668" i="1"/>
  <c r="AN530" i="1"/>
  <c r="X147" i="1"/>
  <c r="AN488" i="1"/>
  <c r="X160" i="1"/>
  <c r="AN542" i="1"/>
  <c r="X504" i="1"/>
  <c r="Y504" i="1" s="1"/>
  <c r="AN188" i="1"/>
  <c r="X583" i="1"/>
  <c r="AN471" i="1"/>
  <c r="X604" i="1"/>
  <c r="AN455" i="1"/>
  <c r="X277" i="1"/>
  <c r="AN331" i="1"/>
  <c r="X304" i="1"/>
  <c r="Y304" i="1" s="1"/>
  <c r="AN344" i="1"/>
  <c r="X264" i="1"/>
  <c r="AN439" i="1"/>
  <c r="X555" i="1"/>
  <c r="AN646" i="1"/>
  <c r="X616" i="1"/>
  <c r="AN423" i="1"/>
  <c r="X372" i="1"/>
  <c r="Y372" i="1" s="1"/>
  <c r="AN515" i="1"/>
  <c r="X14" i="1"/>
  <c r="AJ567" i="5" s="1"/>
  <c r="AN89" i="1"/>
  <c r="AN382" i="1"/>
  <c r="AN355" i="1"/>
  <c r="AN215" i="1"/>
  <c r="X667" i="1"/>
  <c r="AN665" i="1"/>
  <c r="AN571" i="1"/>
  <c r="AN62" i="1"/>
  <c r="AN486" i="1"/>
  <c r="AN626" i="1"/>
  <c r="AN503" i="1"/>
  <c r="AN582" i="1"/>
  <c r="AN252" i="1"/>
  <c r="X225" i="1"/>
  <c r="AN158" i="1"/>
  <c r="X470" i="1"/>
  <c r="AN603" i="1"/>
  <c r="X275" i="1"/>
  <c r="AN303" i="1"/>
  <c r="X263" i="1"/>
  <c r="AN453" i="1"/>
  <c r="X291" i="1"/>
  <c r="AN614" i="1"/>
  <c r="X370" i="1"/>
  <c r="AN514" i="1"/>
  <c r="X106" i="1"/>
  <c r="AN73" i="1"/>
  <c r="X381" i="1"/>
  <c r="AJ702" i="5" s="1"/>
  <c r="AN171" i="1"/>
  <c r="X391" i="1"/>
  <c r="Y391" i="1" s="1"/>
  <c r="AN213" i="1"/>
  <c r="X224" i="1"/>
  <c r="Y224" i="1" s="1"/>
  <c r="X485" i="1"/>
  <c r="AN540" i="1"/>
  <c r="AN186" i="1"/>
  <c r="AN642" i="1"/>
  <c r="AN223" i="1"/>
  <c r="AN581" i="1"/>
  <c r="AN602" i="1"/>
  <c r="AN341" i="1"/>
  <c r="AN290" i="1"/>
  <c r="AN418" i="1"/>
  <c r="AN513" i="1"/>
  <c r="AN72" i="1"/>
  <c r="AN169" i="1"/>
  <c r="AN212" i="1"/>
  <c r="AN222" i="1"/>
  <c r="AN58" i="1"/>
  <c r="AN624" i="1"/>
  <c r="AN196" i="1"/>
  <c r="AN451" i="1"/>
  <c r="AN416" i="1"/>
  <c r="AN85" i="1"/>
  <c r="AN538" i="1"/>
  <c r="AN184" i="1"/>
  <c r="AN56" i="1"/>
  <c r="Y157" i="1"/>
  <c r="Y502" i="1"/>
  <c r="Z502" i="1" s="1"/>
  <c r="Z197" i="1"/>
  <c r="Y316" i="1"/>
  <c r="Z316" i="1" s="1"/>
  <c r="Z436" i="1"/>
  <c r="Y170" i="1"/>
  <c r="Z250" i="1"/>
  <c r="Y156" i="1"/>
  <c r="Z469" i="1"/>
  <c r="Y468" i="1"/>
  <c r="Z237" i="1"/>
  <c r="Y274" i="1"/>
  <c r="Z274" i="1" s="1"/>
  <c r="Z302" i="1"/>
  <c r="Y435" i="1"/>
  <c r="Z553" i="1"/>
  <c r="Y640" i="1"/>
  <c r="Z613" i="1"/>
  <c r="Y368" i="1"/>
  <c r="Z368" i="1" s="1"/>
  <c r="Z367" i="1"/>
  <c r="Y105" i="1"/>
  <c r="Z105" i="1" s="1"/>
  <c r="Z86" i="1"/>
  <c r="Y380" i="1"/>
  <c r="Z590" i="1"/>
  <c r="Y390" i="1"/>
  <c r="Z249" i="1"/>
  <c r="Y661" i="1"/>
  <c r="Z660" i="1"/>
  <c r="Y568" i="1"/>
  <c r="Z568" i="1" s="1"/>
  <c r="Z143" i="1"/>
  <c r="Y121" i="1"/>
  <c r="Z155" i="1"/>
  <c r="Y44" i="1"/>
  <c r="Z501" i="1"/>
  <c r="Y401" i="1"/>
  <c r="Z401" i="1" s="1"/>
  <c r="Z467" i="1"/>
  <c r="Y639" i="1"/>
  <c r="Z639" i="1" s="1"/>
  <c r="Z612" i="1"/>
  <c r="Y11" i="1"/>
  <c r="Z104" i="1"/>
  <c r="Y525" i="1"/>
  <c r="Z57" i="1"/>
  <c r="Y273" i="1"/>
  <c r="Z236" i="1"/>
  <c r="Y103" i="1"/>
  <c r="Z103" i="1" s="1"/>
  <c r="Z84" i="1"/>
  <c r="Y31" i="1"/>
  <c r="Z580" i="1"/>
  <c r="Z449" i="1"/>
  <c r="X168" i="1"/>
  <c r="AN168" i="1"/>
  <c r="AN157" i="1"/>
  <c r="X540" i="1"/>
  <c r="Y540" i="1" s="1"/>
  <c r="AN502" i="1"/>
  <c r="X186" i="1"/>
  <c r="AN316" i="1"/>
  <c r="X642" i="1"/>
  <c r="AN170" i="1"/>
  <c r="X223" i="1"/>
  <c r="AJ583" i="5" s="1"/>
  <c r="AN156" i="1"/>
  <c r="X581" i="1"/>
  <c r="Y581" i="1" s="1"/>
  <c r="AN468" i="1"/>
  <c r="X602" i="1"/>
  <c r="AN274" i="1"/>
  <c r="X341" i="1"/>
  <c r="AN435" i="1"/>
  <c r="X290" i="1"/>
  <c r="AN640" i="1"/>
  <c r="X418" i="1"/>
  <c r="Y418" i="1" s="1"/>
  <c r="AN368" i="1"/>
  <c r="X513" i="1"/>
  <c r="AN105" i="1"/>
  <c r="X72" i="1"/>
  <c r="AN380" i="1"/>
  <c r="X169" i="1"/>
  <c r="AN390" i="1"/>
  <c r="X212" i="1"/>
  <c r="Y212" i="1" s="1"/>
  <c r="AN661" i="1"/>
  <c r="X222" i="1"/>
  <c r="AN568" i="1"/>
  <c r="X58" i="1"/>
  <c r="AN121" i="1"/>
  <c r="X624" i="1"/>
  <c r="AN44" i="1"/>
  <c r="X196" i="1"/>
  <c r="Y196" i="1" s="1"/>
  <c r="AN401" i="1"/>
  <c r="X451" i="1"/>
  <c r="AN639" i="1"/>
  <c r="X416" i="1"/>
  <c r="AN11" i="1"/>
  <c r="X85" i="1"/>
  <c r="AN525" i="1"/>
  <c r="X538" i="1"/>
  <c r="Y538" i="1" s="1"/>
  <c r="AN273" i="1"/>
  <c r="X184" i="1"/>
  <c r="AN103" i="1"/>
  <c r="X56" i="1"/>
  <c r="AN31" i="1"/>
  <c r="X466" i="1"/>
  <c r="Y466" i="1" s="1"/>
  <c r="Z659" i="1"/>
  <c r="Z567" i="1"/>
  <c r="Y483" i="1"/>
  <c r="Z483" i="1" s="1"/>
  <c r="Y566" i="1"/>
  <c r="Z566" i="1" s="1"/>
  <c r="Y611" i="1"/>
  <c r="Z611" i="1" s="1"/>
  <c r="Y448" i="1"/>
  <c r="Y551" i="1"/>
  <c r="Z551" i="1" s="1"/>
  <c r="Y8" i="1"/>
  <c r="Z8" i="1" s="1"/>
  <c r="Y30" i="1"/>
  <c r="Z30" i="1" s="1"/>
  <c r="Y55" i="1"/>
  <c r="Z55" i="1" s="1"/>
  <c r="Y537" i="1"/>
  <c r="Z537" i="1" s="1"/>
  <c r="Y183" i="1"/>
  <c r="Z183" i="1" s="1"/>
  <c r="Y140" i="1"/>
  <c r="Z140" i="1" s="1"/>
  <c r="Y313" i="1"/>
  <c r="Z313" i="1" s="1"/>
  <c r="Y447" i="1"/>
  <c r="Z447" i="1" s="1"/>
  <c r="Y339" i="1"/>
  <c r="Z339" i="1" s="1"/>
  <c r="X167" i="1"/>
  <c r="Y167" i="1" s="1"/>
  <c r="AN167" i="1"/>
  <c r="Y656" i="1"/>
  <c r="Z656" i="1" s="1"/>
  <c r="AN483" i="1"/>
  <c r="AN566" i="1"/>
  <c r="AN611" i="1"/>
  <c r="AN448" i="1"/>
  <c r="AN551" i="1"/>
  <c r="AN8" i="1"/>
  <c r="AN30" i="1"/>
  <c r="AN55" i="1"/>
  <c r="AN537" i="1"/>
  <c r="AN183" i="1"/>
  <c r="AN140" i="1"/>
  <c r="AN313" i="1"/>
  <c r="AN447" i="1"/>
  <c r="AN339" i="1"/>
  <c r="AN414" i="1"/>
  <c r="Y43" i="1"/>
  <c r="Y102" i="1"/>
  <c r="Y465" i="1"/>
  <c r="Z448" i="1"/>
  <c r="Y82" i="1"/>
  <c r="Y524" i="1"/>
  <c r="Y120" i="1"/>
  <c r="Y498" i="1"/>
  <c r="Y138" i="1"/>
  <c r="Y234" i="1"/>
  <c r="Y328" i="1"/>
  <c r="Y414" i="1"/>
  <c r="Z29" i="1"/>
  <c r="Y289" i="1"/>
  <c r="Y6" i="1"/>
  <c r="Y211" i="1"/>
  <c r="Z211" i="1" s="1"/>
  <c r="AN211" i="1"/>
  <c r="Y523" i="1"/>
  <c r="AN523" i="1"/>
  <c r="Z54" i="1"/>
  <c r="Z497" i="1"/>
  <c r="Y481" i="1"/>
  <c r="Z481" i="1" s="1"/>
  <c r="Y194" i="1"/>
  <c r="Z194" i="1" s="1"/>
  <c r="Y81" i="1"/>
  <c r="Z81" i="1" s="1"/>
  <c r="Y312" i="1"/>
  <c r="Z312" i="1" s="1"/>
  <c r="Y299" i="1"/>
  <c r="Z299" i="1" s="1"/>
  <c r="Y511" i="1"/>
  <c r="Y210" i="1"/>
  <c r="Z210" i="1" s="1"/>
  <c r="Y496" i="1"/>
  <c r="Y599" i="1"/>
  <c r="Y259" i="1"/>
  <c r="Z259" i="1" s="1"/>
  <c r="AN481" i="1"/>
  <c r="AN194" i="1"/>
  <c r="AN81" i="1"/>
  <c r="AN312" i="1"/>
  <c r="Y260" i="1"/>
  <c r="Y28" i="1"/>
  <c r="Y221" i="1"/>
  <c r="Y180" i="1"/>
  <c r="Y269" i="1"/>
  <c r="Y657" i="1"/>
  <c r="Y137" i="1"/>
  <c r="Y5" i="1"/>
  <c r="Y233" i="1"/>
  <c r="Z327" i="1"/>
  <c r="Y288" i="1"/>
  <c r="Z365" i="1"/>
  <c r="Y166" i="1"/>
  <c r="Y136" i="1"/>
  <c r="Z153" i="1"/>
  <c r="Y463" i="1"/>
  <c r="Z412" i="1"/>
  <c r="Y298" i="1"/>
  <c r="Z337" i="1"/>
  <c r="Y634" i="1"/>
  <c r="X27" i="1"/>
  <c r="AN589" i="1"/>
  <c r="X589" i="1"/>
  <c r="Y589" i="1" s="1"/>
  <c r="Z165" i="1"/>
  <c r="Y209" i="1"/>
  <c r="Z209" i="1" s="1"/>
  <c r="Y564" i="1"/>
  <c r="Y117" i="1"/>
  <c r="Z117" i="1" s="1"/>
  <c r="Y399" i="1"/>
  <c r="Y460" i="1"/>
  <c r="Y297" i="1"/>
  <c r="Z297" i="1" s="1"/>
  <c r="Y377" i="1"/>
  <c r="Z387" i="1"/>
  <c r="Z116" i="1"/>
  <c r="Y178" i="1"/>
  <c r="Y388" i="1"/>
  <c r="Y220" i="1"/>
  <c r="Y192" i="1"/>
  <c r="Y310" i="1"/>
  <c r="Y268" i="1"/>
  <c r="Z268" i="1" s="1"/>
  <c r="Y258" i="1"/>
  <c r="Y633" i="1"/>
  <c r="Y40" i="1"/>
  <c r="Z40" i="1" s="1"/>
  <c r="Y69" i="1"/>
  <c r="X151" i="1"/>
  <c r="AN494" i="1"/>
  <c r="X494" i="1"/>
  <c r="Y191" i="1"/>
  <c r="Y309" i="1"/>
  <c r="Z309" i="1" s="1"/>
  <c r="Y398" i="1"/>
  <c r="Z398" i="1" s="1"/>
  <c r="AN398" i="1"/>
  <c r="X534" i="1"/>
  <c r="Y534" i="1" s="1"/>
  <c r="Z534" i="1" s="1"/>
  <c r="X177" i="1"/>
  <c r="Y493" i="1"/>
  <c r="Y230" i="1"/>
  <c r="Y324" i="1"/>
  <c r="Y431" i="1"/>
  <c r="Z431" i="1" s="1"/>
  <c r="Y631" i="1"/>
  <c r="Z631" i="1" s="1"/>
  <c r="Y68" i="1"/>
  <c r="Y163" i="1"/>
  <c r="Z163" i="1" s="1"/>
  <c r="Y207" i="1"/>
  <c r="Z207" i="1" s="1"/>
  <c r="Y563" i="1"/>
  <c r="Z563" i="1" s="1"/>
  <c r="Y190" i="1"/>
  <c r="AN534" i="1"/>
  <c r="Z39" i="1"/>
  <c r="X229" i="1"/>
  <c r="Y229" i="1" s="1"/>
  <c r="Z229" i="1" s="1"/>
  <c r="Y445" i="1"/>
  <c r="Y285" i="1"/>
  <c r="Y96" i="1"/>
  <c r="Y376" i="1"/>
  <c r="Y386" i="1"/>
  <c r="Y218" i="1"/>
  <c r="Z218" i="1" s="1"/>
  <c r="Y133" i="1"/>
  <c r="Y308" i="1"/>
  <c r="Y430" i="1"/>
  <c r="Z430" i="1" s="1"/>
  <c r="AN430" i="1"/>
  <c r="Y406" i="1"/>
  <c r="Z406" i="1" s="1"/>
  <c r="AN406" i="1"/>
  <c r="Y95" i="1"/>
  <c r="Z95" i="1" s="1"/>
  <c r="AN95" i="1"/>
  <c r="Y375" i="1"/>
  <c r="AN375" i="1"/>
  <c r="Y385" i="1"/>
  <c r="Z385" i="1" s="1"/>
  <c r="AN385" i="1"/>
  <c r="Z24" i="1"/>
  <c r="Z347" i="1"/>
  <c r="Z651" i="1"/>
  <c r="Y650" i="1"/>
  <c r="AN650" i="1"/>
  <c r="Y51" i="1"/>
  <c r="Z51" i="1" s="1"/>
  <c r="Y492" i="1"/>
  <c r="Y323" i="1"/>
  <c r="Y620" i="1"/>
  <c r="Y476" i="1"/>
  <c r="Z476" i="1" s="1"/>
  <c r="Y533" i="1"/>
  <c r="Z533" i="1" s="1"/>
  <c r="AN476" i="1"/>
  <c r="AN533" i="1"/>
  <c r="Y506" i="1"/>
  <c r="Y67" i="1"/>
  <c r="Y162" i="1"/>
  <c r="Y206" i="1"/>
  <c r="Y132" i="1"/>
  <c r="Y149" i="1"/>
  <c r="AC248" i="5"/>
  <c r="AD248" i="5"/>
  <c r="AE248" i="5"/>
  <c r="AF248" i="5"/>
  <c r="AG248" i="5"/>
  <c r="AH248" i="5"/>
  <c r="AI248" i="5"/>
  <c r="AL248" i="5"/>
  <c r="AM248" i="5"/>
  <c r="AN248" i="5"/>
  <c r="AO248" i="5"/>
  <c r="AC316" i="5"/>
  <c r="AD316" i="5"/>
  <c r="AE316" i="5"/>
  <c r="AF316" i="5"/>
  <c r="AG316" i="5"/>
  <c r="AH316" i="5"/>
  <c r="AI316" i="5"/>
  <c r="AL316" i="5"/>
  <c r="AM316" i="5"/>
  <c r="AN316" i="5"/>
  <c r="AO316" i="5"/>
  <c r="AC463" i="5"/>
  <c r="AD463" i="5"/>
  <c r="AE463" i="5"/>
  <c r="AF463" i="5"/>
  <c r="AG463" i="5"/>
  <c r="AH463" i="5"/>
  <c r="AI463" i="5"/>
  <c r="AL463" i="5"/>
  <c r="AM463" i="5"/>
  <c r="AN463" i="5"/>
  <c r="AO463" i="5"/>
  <c r="AC249" i="5"/>
  <c r="AD249" i="5"/>
  <c r="AE249" i="5"/>
  <c r="AF249" i="5"/>
  <c r="AG249" i="5"/>
  <c r="AH249" i="5"/>
  <c r="AI249" i="5"/>
  <c r="AL249" i="5"/>
  <c r="AM249" i="5"/>
  <c r="AN249" i="5"/>
  <c r="AO249" i="5"/>
  <c r="AC660" i="5"/>
  <c r="AD660" i="5"/>
  <c r="AE660" i="5"/>
  <c r="AF660" i="5"/>
  <c r="AG660" i="5"/>
  <c r="AH660" i="5"/>
  <c r="AI660" i="5"/>
  <c r="AL660" i="5"/>
  <c r="AM660" i="5"/>
  <c r="AN660" i="5"/>
  <c r="AO660" i="5"/>
  <c r="AC353" i="5"/>
  <c r="AD353" i="5"/>
  <c r="AE353" i="5"/>
  <c r="AF353" i="5"/>
  <c r="AG353" i="5"/>
  <c r="AH353" i="5"/>
  <c r="AI353" i="5"/>
  <c r="AL353" i="5"/>
  <c r="AM353" i="5"/>
  <c r="AN353" i="5"/>
  <c r="AO353" i="5"/>
  <c r="AC674" i="5"/>
  <c r="AD674" i="5"/>
  <c r="AE674" i="5"/>
  <c r="AF674" i="5"/>
  <c r="AG674" i="5"/>
  <c r="AH674" i="5"/>
  <c r="AI674" i="5"/>
  <c r="AL674" i="5"/>
  <c r="AM674" i="5"/>
  <c r="AN674" i="5"/>
  <c r="AO674" i="5"/>
  <c r="AC661" i="5"/>
  <c r="AD661" i="5"/>
  <c r="AE661" i="5"/>
  <c r="AF661" i="5"/>
  <c r="AG661" i="5"/>
  <c r="AH661" i="5"/>
  <c r="AI661" i="5"/>
  <c r="AL661" i="5"/>
  <c r="AM661" i="5"/>
  <c r="AN661" i="5"/>
  <c r="AO661" i="5"/>
  <c r="AC471" i="5"/>
  <c r="AD471" i="5"/>
  <c r="AE471" i="5"/>
  <c r="AF471" i="5"/>
  <c r="AG471" i="5"/>
  <c r="AH471" i="5"/>
  <c r="AI471" i="5"/>
  <c r="AL471" i="5"/>
  <c r="AM471" i="5"/>
  <c r="AN471" i="5"/>
  <c r="AO471" i="5"/>
  <c r="AC675" i="5"/>
  <c r="AD675" i="5"/>
  <c r="AE675" i="5"/>
  <c r="AF675" i="5"/>
  <c r="AG675" i="5"/>
  <c r="AH675" i="5"/>
  <c r="AI675" i="5"/>
  <c r="AL675" i="5"/>
  <c r="AM675" i="5"/>
  <c r="AN675" i="5"/>
  <c r="AO675" i="5"/>
  <c r="AC591" i="5"/>
  <c r="AD591" i="5"/>
  <c r="AE591" i="5"/>
  <c r="AF591" i="5"/>
  <c r="AG591" i="5"/>
  <c r="AH591" i="5"/>
  <c r="AI591" i="5"/>
  <c r="AL591" i="5"/>
  <c r="AM591" i="5"/>
  <c r="AN591" i="5"/>
  <c r="AO591" i="5"/>
  <c r="AC167" i="5"/>
  <c r="AD167" i="5"/>
  <c r="AE167" i="5"/>
  <c r="AF167" i="5"/>
  <c r="AG167" i="5"/>
  <c r="AH167" i="5"/>
  <c r="AI167" i="5"/>
  <c r="AL167" i="5"/>
  <c r="AM167" i="5"/>
  <c r="AN167" i="5"/>
  <c r="AO167" i="5"/>
  <c r="AC168" i="5"/>
  <c r="AD168" i="5"/>
  <c r="AE168" i="5"/>
  <c r="AF168" i="5"/>
  <c r="AG168" i="5"/>
  <c r="AH168" i="5"/>
  <c r="AI168" i="5"/>
  <c r="AL168" i="5"/>
  <c r="AM168" i="5"/>
  <c r="AN168" i="5"/>
  <c r="AO168" i="5"/>
  <c r="AC169" i="5"/>
  <c r="AD169" i="5"/>
  <c r="AE169" i="5"/>
  <c r="AF169" i="5"/>
  <c r="AG169" i="5"/>
  <c r="AH169" i="5"/>
  <c r="AI169" i="5"/>
  <c r="AL169" i="5"/>
  <c r="AM169" i="5"/>
  <c r="AN169" i="5"/>
  <c r="AO169" i="5"/>
  <c r="AC400" i="5"/>
  <c r="AD400" i="5"/>
  <c r="AE400" i="5"/>
  <c r="AF400" i="5"/>
  <c r="AG400" i="5"/>
  <c r="AH400" i="5"/>
  <c r="AI400" i="5"/>
  <c r="AL400" i="5"/>
  <c r="AM400" i="5"/>
  <c r="AN400" i="5"/>
  <c r="AO400" i="5"/>
  <c r="AC401" i="5"/>
  <c r="AD401" i="5"/>
  <c r="AE401" i="5"/>
  <c r="AF401" i="5"/>
  <c r="AG401" i="5"/>
  <c r="AH401" i="5"/>
  <c r="AI401" i="5"/>
  <c r="AL401" i="5"/>
  <c r="AM401" i="5"/>
  <c r="AN401" i="5"/>
  <c r="AO401" i="5"/>
  <c r="AC402" i="5"/>
  <c r="AD402" i="5"/>
  <c r="AE402" i="5"/>
  <c r="AF402" i="5"/>
  <c r="AG402" i="5"/>
  <c r="AH402" i="5"/>
  <c r="AI402" i="5"/>
  <c r="AL402" i="5"/>
  <c r="AM402" i="5"/>
  <c r="AN402" i="5"/>
  <c r="AO402" i="5"/>
  <c r="AC403" i="5"/>
  <c r="AD403" i="5"/>
  <c r="AE403" i="5"/>
  <c r="AF403" i="5"/>
  <c r="AG403" i="5"/>
  <c r="AH403" i="5"/>
  <c r="AI403" i="5"/>
  <c r="AL403" i="5"/>
  <c r="AM403" i="5"/>
  <c r="AN403" i="5"/>
  <c r="AO403" i="5"/>
  <c r="AC170" i="5"/>
  <c r="AD170" i="5"/>
  <c r="AE170" i="5"/>
  <c r="AF170" i="5"/>
  <c r="AG170" i="5"/>
  <c r="AH170" i="5"/>
  <c r="AI170" i="5"/>
  <c r="AL170" i="5"/>
  <c r="AM170" i="5"/>
  <c r="AN170" i="5"/>
  <c r="AO170" i="5"/>
  <c r="AC171" i="5"/>
  <c r="AD171" i="5"/>
  <c r="AE171" i="5"/>
  <c r="AF171" i="5"/>
  <c r="AG171" i="5"/>
  <c r="AH171" i="5"/>
  <c r="AI171" i="5"/>
  <c r="AL171" i="5"/>
  <c r="AM171" i="5"/>
  <c r="AN171" i="5"/>
  <c r="AO171" i="5"/>
  <c r="AC404" i="5"/>
  <c r="AD404" i="5"/>
  <c r="AE404" i="5"/>
  <c r="AF404" i="5"/>
  <c r="AG404" i="5"/>
  <c r="AH404" i="5"/>
  <c r="AI404" i="5"/>
  <c r="AL404" i="5"/>
  <c r="AM404" i="5"/>
  <c r="AN404" i="5"/>
  <c r="AO404" i="5"/>
  <c r="AC172" i="5"/>
  <c r="AD172" i="5"/>
  <c r="AE172" i="5"/>
  <c r="AF172" i="5"/>
  <c r="AG172" i="5"/>
  <c r="AH172" i="5"/>
  <c r="AI172" i="5"/>
  <c r="AL172" i="5"/>
  <c r="AM172" i="5"/>
  <c r="AN172" i="5"/>
  <c r="AO172" i="5"/>
  <c r="AC173" i="5"/>
  <c r="AD173" i="5"/>
  <c r="AE173" i="5"/>
  <c r="AF173" i="5"/>
  <c r="AG173" i="5"/>
  <c r="AH173" i="5"/>
  <c r="AI173" i="5"/>
  <c r="AL173" i="5"/>
  <c r="AM173" i="5"/>
  <c r="AN173" i="5"/>
  <c r="AO173" i="5"/>
  <c r="AC174" i="5"/>
  <c r="AD174" i="5"/>
  <c r="AE174" i="5"/>
  <c r="AF174" i="5"/>
  <c r="AG174" i="5"/>
  <c r="AH174" i="5"/>
  <c r="AI174" i="5"/>
  <c r="AL174" i="5"/>
  <c r="AM174" i="5"/>
  <c r="AN174" i="5"/>
  <c r="AO174" i="5"/>
  <c r="AC175" i="5"/>
  <c r="AD175" i="5"/>
  <c r="AE175" i="5"/>
  <c r="AF175" i="5"/>
  <c r="AG175" i="5"/>
  <c r="AH175" i="5"/>
  <c r="AI175" i="5"/>
  <c r="AL175" i="5"/>
  <c r="AM175" i="5"/>
  <c r="AN175" i="5"/>
  <c r="AO175" i="5"/>
  <c r="AC176" i="5"/>
  <c r="AD176" i="5"/>
  <c r="AE176" i="5"/>
  <c r="AF176" i="5"/>
  <c r="AG176" i="5"/>
  <c r="AH176" i="5"/>
  <c r="AI176" i="5"/>
  <c r="AL176" i="5"/>
  <c r="AM176" i="5"/>
  <c r="AN176" i="5"/>
  <c r="AO176" i="5"/>
  <c r="AC531" i="5"/>
  <c r="AD531" i="5"/>
  <c r="AE531" i="5"/>
  <c r="AF531" i="5"/>
  <c r="AG531" i="5"/>
  <c r="AH531" i="5"/>
  <c r="AI531" i="5"/>
  <c r="AL531" i="5"/>
  <c r="AM531" i="5"/>
  <c r="AN531" i="5"/>
  <c r="AO531" i="5"/>
  <c r="AC654" i="5"/>
  <c r="AD654" i="5"/>
  <c r="AE654" i="5"/>
  <c r="AF654" i="5"/>
  <c r="AG654" i="5"/>
  <c r="AH654" i="5"/>
  <c r="AI654" i="5"/>
  <c r="AL654" i="5"/>
  <c r="AM654" i="5"/>
  <c r="AN654" i="5"/>
  <c r="AO654" i="5"/>
  <c r="AC662" i="5"/>
  <c r="AD662" i="5"/>
  <c r="AE662" i="5"/>
  <c r="AF662" i="5"/>
  <c r="AG662" i="5"/>
  <c r="AH662" i="5"/>
  <c r="AI662" i="5"/>
  <c r="AL662" i="5"/>
  <c r="AM662" i="5"/>
  <c r="AN662" i="5"/>
  <c r="AO662" i="5"/>
  <c r="AC663" i="5"/>
  <c r="AD663" i="5"/>
  <c r="AE663" i="5"/>
  <c r="AF663" i="5"/>
  <c r="AG663" i="5"/>
  <c r="AH663" i="5"/>
  <c r="AI663" i="5"/>
  <c r="AL663" i="5"/>
  <c r="AM663" i="5"/>
  <c r="AN663" i="5"/>
  <c r="AO663" i="5"/>
  <c r="AC532" i="5"/>
  <c r="AD532" i="5"/>
  <c r="AE532" i="5"/>
  <c r="AF532" i="5"/>
  <c r="AG532" i="5"/>
  <c r="AH532" i="5"/>
  <c r="AI532" i="5"/>
  <c r="AL532" i="5"/>
  <c r="AM532" i="5"/>
  <c r="AN532" i="5"/>
  <c r="AO532" i="5"/>
  <c r="AC119" i="5"/>
  <c r="AD119" i="5"/>
  <c r="AE119" i="5"/>
  <c r="AF119" i="5"/>
  <c r="AG119" i="5"/>
  <c r="AH119" i="5"/>
  <c r="AI119" i="5"/>
  <c r="AL119" i="5"/>
  <c r="AM119" i="5"/>
  <c r="AN119" i="5"/>
  <c r="AO119" i="5"/>
  <c r="AC585" i="5"/>
  <c r="AD585" i="5"/>
  <c r="AE585" i="5"/>
  <c r="AF585" i="5"/>
  <c r="AG585" i="5"/>
  <c r="AH585" i="5"/>
  <c r="AI585" i="5"/>
  <c r="AL585" i="5"/>
  <c r="AM585" i="5"/>
  <c r="AN585" i="5"/>
  <c r="AO585" i="5"/>
  <c r="AC312" i="5"/>
  <c r="AD312" i="5"/>
  <c r="AE312" i="5"/>
  <c r="AF312" i="5"/>
  <c r="AG312" i="5"/>
  <c r="AH312" i="5"/>
  <c r="AI312" i="5"/>
  <c r="AL312" i="5"/>
  <c r="AM312" i="5"/>
  <c r="AN312" i="5"/>
  <c r="AO312" i="5"/>
  <c r="AC313" i="5"/>
  <c r="AD313" i="5"/>
  <c r="AE313" i="5"/>
  <c r="AF313" i="5"/>
  <c r="AG313" i="5"/>
  <c r="AH313" i="5"/>
  <c r="AI313" i="5"/>
  <c r="AL313" i="5"/>
  <c r="AM313" i="5"/>
  <c r="AN313" i="5"/>
  <c r="AO313" i="5"/>
  <c r="AC413" i="5"/>
  <c r="AD413" i="5"/>
  <c r="AE413" i="5"/>
  <c r="AF413" i="5"/>
  <c r="AG413" i="5"/>
  <c r="AH413" i="5"/>
  <c r="AI413" i="5"/>
  <c r="AL413" i="5"/>
  <c r="AM413" i="5"/>
  <c r="AN413" i="5"/>
  <c r="AO413" i="5"/>
  <c r="AC414" i="5"/>
  <c r="AD414" i="5"/>
  <c r="AE414" i="5"/>
  <c r="AF414" i="5"/>
  <c r="AG414" i="5"/>
  <c r="AH414" i="5"/>
  <c r="AI414" i="5"/>
  <c r="AL414" i="5"/>
  <c r="AM414" i="5"/>
  <c r="AN414" i="5"/>
  <c r="AO414" i="5"/>
  <c r="AC481" i="5"/>
  <c r="AD481" i="5"/>
  <c r="AE481" i="5"/>
  <c r="AF481" i="5"/>
  <c r="AG481" i="5"/>
  <c r="AH481" i="5"/>
  <c r="AI481" i="5"/>
  <c r="AL481" i="5"/>
  <c r="AM481" i="5"/>
  <c r="AN481" i="5"/>
  <c r="AO481" i="5"/>
  <c r="AC314" i="5"/>
  <c r="AD314" i="5"/>
  <c r="AE314" i="5"/>
  <c r="AF314" i="5"/>
  <c r="AG314" i="5"/>
  <c r="AH314" i="5"/>
  <c r="AI314" i="5"/>
  <c r="AL314" i="5"/>
  <c r="AM314" i="5"/>
  <c r="AN314" i="5"/>
  <c r="AO314" i="5"/>
  <c r="AC643" i="5"/>
  <c r="AD643" i="5"/>
  <c r="AE643" i="5"/>
  <c r="AF643" i="5"/>
  <c r="AG643" i="5"/>
  <c r="AH643" i="5"/>
  <c r="AI643" i="5"/>
  <c r="AL643" i="5"/>
  <c r="AM643" i="5"/>
  <c r="AN643" i="5"/>
  <c r="AO643" i="5"/>
  <c r="AC637" i="5"/>
  <c r="AD637" i="5"/>
  <c r="AE637" i="5"/>
  <c r="AF637" i="5"/>
  <c r="AG637" i="5"/>
  <c r="AH637" i="5"/>
  <c r="AI637" i="5"/>
  <c r="AL637" i="5"/>
  <c r="AM637" i="5"/>
  <c r="AN637" i="5"/>
  <c r="AO637" i="5"/>
  <c r="AC8" i="5"/>
  <c r="AD8" i="5"/>
  <c r="AE8" i="5"/>
  <c r="AF8" i="5"/>
  <c r="AG8" i="5"/>
  <c r="AH8" i="5"/>
  <c r="AI8" i="5"/>
  <c r="AL8" i="5"/>
  <c r="AM8" i="5"/>
  <c r="AN8" i="5"/>
  <c r="AO8" i="5"/>
  <c r="AC9" i="5"/>
  <c r="AD9" i="5"/>
  <c r="AE9" i="5"/>
  <c r="AF9" i="5"/>
  <c r="AG9" i="5"/>
  <c r="AH9" i="5"/>
  <c r="AI9" i="5"/>
  <c r="AL9" i="5"/>
  <c r="AM9" i="5"/>
  <c r="AN9" i="5"/>
  <c r="AO9" i="5"/>
  <c r="AC10" i="5"/>
  <c r="AD10" i="5"/>
  <c r="AE10" i="5"/>
  <c r="AF10" i="5"/>
  <c r="AG10" i="5"/>
  <c r="AH10" i="5"/>
  <c r="AI10" i="5"/>
  <c r="AL10" i="5"/>
  <c r="AM10" i="5"/>
  <c r="AN10" i="5"/>
  <c r="AO10" i="5"/>
  <c r="AC81" i="5"/>
  <c r="AD81" i="5"/>
  <c r="AE81" i="5"/>
  <c r="AF81" i="5"/>
  <c r="AG81" i="5"/>
  <c r="AH81" i="5"/>
  <c r="AI81" i="5"/>
  <c r="AL81" i="5"/>
  <c r="AM81" i="5"/>
  <c r="AN81" i="5"/>
  <c r="AO81" i="5"/>
  <c r="AC11" i="5"/>
  <c r="AD11" i="5"/>
  <c r="AE11" i="5"/>
  <c r="AF11" i="5"/>
  <c r="AG11" i="5"/>
  <c r="AH11" i="5"/>
  <c r="AI11" i="5"/>
  <c r="AL11" i="5"/>
  <c r="AM11" i="5"/>
  <c r="AN11" i="5"/>
  <c r="AO11" i="5"/>
  <c r="AC12" i="5"/>
  <c r="AD12" i="5"/>
  <c r="AE12" i="5"/>
  <c r="AF12" i="5"/>
  <c r="AG12" i="5"/>
  <c r="AH12" i="5"/>
  <c r="AI12" i="5"/>
  <c r="AL12" i="5"/>
  <c r="AM12" i="5"/>
  <c r="AN12" i="5"/>
  <c r="AO12" i="5"/>
  <c r="AC13" i="5"/>
  <c r="AD13" i="5"/>
  <c r="AE13" i="5"/>
  <c r="AF13" i="5"/>
  <c r="AG13" i="5"/>
  <c r="AH13" i="5"/>
  <c r="AI13" i="5"/>
  <c r="AL13" i="5"/>
  <c r="AM13" i="5"/>
  <c r="AN13" i="5"/>
  <c r="AO13" i="5"/>
  <c r="AC14" i="5"/>
  <c r="AD14" i="5"/>
  <c r="AE14" i="5"/>
  <c r="AF14" i="5"/>
  <c r="AG14" i="5"/>
  <c r="AH14" i="5"/>
  <c r="AI14" i="5"/>
  <c r="AL14" i="5"/>
  <c r="AM14" i="5"/>
  <c r="AN14" i="5"/>
  <c r="AO14" i="5"/>
  <c r="AC15" i="5"/>
  <c r="AD15" i="5"/>
  <c r="AE15" i="5"/>
  <c r="AF15" i="5"/>
  <c r="AG15" i="5"/>
  <c r="AH15" i="5"/>
  <c r="AI15" i="5"/>
  <c r="AL15" i="5"/>
  <c r="AM15" i="5"/>
  <c r="AN15" i="5"/>
  <c r="AO15" i="5"/>
  <c r="AC16" i="5"/>
  <c r="AD16" i="5"/>
  <c r="AE16" i="5"/>
  <c r="AF16" i="5"/>
  <c r="AG16" i="5"/>
  <c r="AH16" i="5"/>
  <c r="AI16" i="5"/>
  <c r="AL16" i="5"/>
  <c r="AM16" i="5"/>
  <c r="AN16" i="5"/>
  <c r="AO16" i="5"/>
  <c r="AC681" i="5"/>
  <c r="AD681" i="5"/>
  <c r="AE681" i="5"/>
  <c r="AF681" i="5"/>
  <c r="AG681" i="5"/>
  <c r="AH681" i="5"/>
  <c r="AI681" i="5"/>
  <c r="AL681" i="5"/>
  <c r="AM681" i="5"/>
  <c r="AN681" i="5"/>
  <c r="AO681" i="5"/>
  <c r="AC505" i="5"/>
  <c r="AD505" i="5"/>
  <c r="AE505" i="5"/>
  <c r="AF505" i="5"/>
  <c r="AG505" i="5"/>
  <c r="AH505" i="5"/>
  <c r="AI505" i="5"/>
  <c r="AL505" i="5"/>
  <c r="AM505" i="5"/>
  <c r="AN505" i="5"/>
  <c r="AO505" i="5"/>
  <c r="AC506" i="5"/>
  <c r="AD506" i="5"/>
  <c r="AE506" i="5"/>
  <c r="AF506" i="5"/>
  <c r="AG506" i="5"/>
  <c r="AH506" i="5"/>
  <c r="AI506" i="5"/>
  <c r="AL506" i="5"/>
  <c r="AM506" i="5"/>
  <c r="AN506" i="5"/>
  <c r="AO506" i="5"/>
  <c r="AC429" i="5"/>
  <c r="AD429" i="5"/>
  <c r="AE429" i="5"/>
  <c r="AF429" i="5"/>
  <c r="AG429" i="5"/>
  <c r="AH429" i="5"/>
  <c r="AI429" i="5"/>
  <c r="AL429" i="5"/>
  <c r="AM429" i="5"/>
  <c r="AN429" i="5"/>
  <c r="AO429" i="5"/>
  <c r="AC671" i="5"/>
  <c r="AD671" i="5"/>
  <c r="AE671" i="5"/>
  <c r="AF671" i="5"/>
  <c r="AG671" i="5"/>
  <c r="AH671" i="5"/>
  <c r="AI671" i="5"/>
  <c r="AL671" i="5"/>
  <c r="AM671" i="5"/>
  <c r="AN671" i="5"/>
  <c r="AO671" i="5"/>
  <c r="AC393" i="5"/>
  <c r="AD393" i="5"/>
  <c r="AE393" i="5"/>
  <c r="AF393" i="5"/>
  <c r="AG393" i="5"/>
  <c r="AH393" i="5"/>
  <c r="AI393" i="5"/>
  <c r="AL393" i="5"/>
  <c r="AM393" i="5"/>
  <c r="AN393" i="5"/>
  <c r="AO393" i="5"/>
  <c r="AC682" i="5"/>
  <c r="AD682" i="5"/>
  <c r="AE682" i="5"/>
  <c r="AF682" i="5"/>
  <c r="AG682" i="5"/>
  <c r="AH682" i="5"/>
  <c r="AI682" i="5"/>
  <c r="AL682" i="5"/>
  <c r="AM682" i="5"/>
  <c r="AN682" i="5"/>
  <c r="AO682" i="5"/>
  <c r="AC683" i="5"/>
  <c r="AD683" i="5"/>
  <c r="AE683" i="5"/>
  <c r="AF683" i="5"/>
  <c r="AG683" i="5"/>
  <c r="AH683" i="5"/>
  <c r="AI683" i="5"/>
  <c r="AL683" i="5"/>
  <c r="AM683" i="5"/>
  <c r="AN683" i="5"/>
  <c r="AO683" i="5"/>
  <c r="AC684" i="5"/>
  <c r="AD684" i="5"/>
  <c r="AE684" i="5"/>
  <c r="AF684" i="5"/>
  <c r="AG684" i="5"/>
  <c r="AH684" i="5"/>
  <c r="AI684" i="5"/>
  <c r="AL684" i="5"/>
  <c r="AM684" i="5"/>
  <c r="AN684" i="5"/>
  <c r="AO684" i="5"/>
  <c r="AC685" i="5"/>
  <c r="AD685" i="5"/>
  <c r="AE685" i="5"/>
  <c r="AF685" i="5"/>
  <c r="AG685" i="5"/>
  <c r="AH685" i="5"/>
  <c r="AI685" i="5"/>
  <c r="AL685" i="5"/>
  <c r="AM685" i="5"/>
  <c r="AN685" i="5"/>
  <c r="AO685" i="5"/>
  <c r="AC686" i="5"/>
  <c r="AD686" i="5"/>
  <c r="AE686" i="5"/>
  <c r="AF686" i="5"/>
  <c r="AG686" i="5"/>
  <c r="AH686" i="5"/>
  <c r="AI686" i="5"/>
  <c r="AL686" i="5"/>
  <c r="AM686" i="5"/>
  <c r="AN686" i="5"/>
  <c r="AO686" i="5"/>
  <c r="AC687" i="5"/>
  <c r="AD687" i="5"/>
  <c r="AE687" i="5"/>
  <c r="AF687" i="5"/>
  <c r="AG687" i="5"/>
  <c r="AH687" i="5"/>
  <c r="AI687" i="5"/>
  <c r="AL687" i="5"/>
  <c r="AM687" i="5"/>
  <c r="AN687" i="5"/>
  <c r="AO687" i="5"/>
  <c r="AC688" i="5"/>
  <c r="AD688" i="5"/>
  <c r="AE688" i="5"/>
  <c r="AF688" i="5"/>
  <c r="AG688" i="5"/>
  <c r="AH688" i="5"/>
  <c r="AI688" i="5"/>
  <c r="AL688" i="5"/>
  <c r="AM688" i="5"/>
  <c r="AN688" i="5"/>
  <c r="AO688" i="5"/>
  <c r="AC689" i="5"/>
  <c r="AD689" i="5"/>
  <c r="AE689" i="5"/>
  <c r="AF689" i="5"/>
  <c r="AG689" i="5"/>
  <c r="AH689" i="5"/>
  <c r="AI689" i="5"/>
  <c r="AL689" i="5"/>
  <c r="AM689" i="5"/>
  <c r="AN689" i="5"/>
  <c r="AO689" i="5"/>
  <c r="AC268" i="5"/>
  <c r="AD268" i="5"/>
  <c r="AE268" i="5"/>
  <c r="AF268" i="5"/>
  <c r="AG268" i="5"/>
  <c r="AH268" i="5"/>
  <c r="AI268" i="5"/>
  <c r="AL268" i="5"/>
  <c r="AM268" i="5"/>
  <c r="AN268" i="5"/>
  <c r="AO268" i="5"/>
  <c r="AC638" i="5"/>
  <c r="AD638" i="5"/>
  <c r="AE638" i="5"/>
  <c r="AF638" i="5"/>
  <c r="AG638" i="5"/>
  <c r="AH638" i="5"/>
  <c r="AI638" i="5"/>
  <c r="AL638" i="5"/>
  <c r="AM638" i="5"/>
  <c r="AN638" i="5"/>
  <c r="AO638" i="5"/>
  <c r="AC639" i="5"/>
  <c r="AD639" i="5"/>
  <c r="AE639" i="5"/>
  <c r="AF639" i="5"/>
  <c r="AG639" i="5"/>
  <c r="AH639" i="5"/>
  <c r="AI639" i="5"/>
  <c r="AL639" i="5"/>
  <c r="AM639" i="5"/>
  <c r="AN639" i="5"/>
  <c r="AO639" i="5"/>
  <c r="AC640" i="5"/>
  <c r="AD640" i="5"/>
  <c r="AE640" i="5"/>
  <c r="AF640" i="5"/>
  <c r="AG640" i="5"/>
  <c r="AH640" i="5"/>
  <c r="AI640" i="5"/>
  <c r="AL640" i="5"/>
  <c r="AM640" i="5"/>
  <c r="AN640" i="5"/>
  <c r="AO640" i="5"/>
  <c r="AC641" i="5"/>
  <c r="AD641" i="5"/>
  <c r="AE641" i="5"/>
  <c r="AF641" i="5"/>
  <c r="AG641" i="5"/>
  <c r="AH641" i="5"/>
  <c r="AI641" i="5"/>
  <c r="AL641" i="5"/>
  <c r="AM641" i="5"/>
  <c r="AN641" i="5"/>
  <c r="AO641" i="5"/>
  <c r="AC210" i="5"/>
  <c r="AD210" i="5"/>
  <c r="AE210" i="5"/>
  <c r="AF210" i="5"/>
  <c r="AG210" i="5"/>
  <c r="AH210" i="5"/>
  <c r="AI210" i="5"/>
  <c r="AL210" i="5"/>
  <c r="AM210" i="5"/>
  <c r="AN210" i="5"/>
  <c r="AO210" i="5"/>
  <c r="AC211" i="5"/>
  <c r="AD211" i="5"/>
  <c r="AE211" i="5"/>
  <c r="AF211" i="5"/>
  <c r="AG211" i="5"/>
  <c r="AH211" i="5"/>
  <c r="AI211" i="5"/>
  <c r="AL211" i="5"/>
  <c r="AM211" i="5"/>
  <c r="AN211" i="5"/>
  <c r="AO211" i="5"/>
  <c r="AC212" i="5"/>
  <c r="AD212" i="5"/>
  <c r="AE212" i="5"/>
  <c r="AF212" i="5"/>
  <c r="AG212" i="5"/>
  <c r="AH212" i="5"/>
  <c r="AI212" i="5"/>
  <c r="AL212" i="5"/>
  <c r="AM212" i="5"/>
  <c r="AN212" i="5"/>
  <c r="AO212" i="5"/>
  <c r="AC213" i="5"/>
  <c r="AD213" i="5"/>
  <c r="AE213" i="5"/>
  <c r="AF213" i="5"/>
  <c r="AG213" i="5"/>
  <c r="AH213" i="5"/>
  <c r="AI213" i="5"/>
  <c r="AL213" i="5"/>
  <c r="AM213" i="5"/>
  <c r="AN213" i="5"/>
  <c r="AO213" i="5"/>
  <c r="AC214" i="5"/>
  <c r="AD214" i="5"/>
  <c r="AE214" i="5"/>
  <c r="AF214" i="5"/>
  <c r="AG214" i="5"/>
  <c r="AH214" i="5"/>
  <c r="AI214" i="5"/>
  <c r="AL214" i="5"/>
  <c r="AM214" i="5"/>
  <c r="AN214" i="5"/>
  <c r="AO214" i="5"/>
  <c r="AC215" i="5"/>
  <c r="AD215" i="5"/>
  <c r="AE215" i="5"/>
  <c r="AF215" i="5"/>
  <c r="AG215" i="5"/>
  <c r="AH215" i="5"/>
  <c r="AI215" i="5"/>
  <c r="AL215" i="5"/>
  <c r="AM215" i="5"/>
  <c r="AN215" i="5"/>
  <c r="AO215" i="5"/>
  <c r="AC399" i="5"/>
  <c r="AD399" i="5"/>
  <c r="AE399" i="5"/>
  <c r="AF399" i="5"/>
  <c r="AG399" i="5"/>
  <c r="AH399" i="5"/>
  <c r="AI399" i="5"/>
  <c r="AL399" i="5"/>
  <c r="AM399" i="5"/>
  <c r="AN399" i="5"/>
  <c r="AO399" i="5"/>
  <c r="AC222" i="5"/>
  <c r="AD222" i="5"/>
  <c r="AE222" i="5"/>
  <c r="AF222" i="5"/>
  <c r="AG222" i="5"/>
  <c r="AH222" i="5"/>
  <c r="AI222" i="5"/>
  <c r="AL222" i="5"/>
  <c r="AM222" i="5"/>
  <c r="AN222" i="5"/>
  <c r="AO222" i="5"/>
  <c r="AC223" i="5"/>
  <c r="AD223" i="5"/>
  <c r="AE223" i="5"/>
  <c r="AF223" i="5"/>
  <c r="AG223" i="5"/>
  <c r="AH223" i="5"/>
  <c r="AI223" i="5"/>
  <c r="AL223" i="5"/>
  <c r="AM223" i="5"/>
  <c r="AN223" i="5"/>
  <c r="AO223" i="5"/>
  <c r="AC27" i="5"/>
  <c r="AD27" i="5"/>
  <c r="AE27" i="5"/>
  <c r="AF27" i="5"/>
  <c r="AG27" i="5"/>
  <c r="AH27" i="5"/>
  <c r="AI27" i="5"/>
  <c r="AL27" i="5"/>
  <c r="AM27" i="5"/>
  <c r="AN27" i="5"/>
  <c r="AO27" i="5"/>
  <c r="AC28" i="5"/>
  <c r="AD28" i="5"/>
  <c r="AE28" i="5"/>
  <c r="AF28" i="5"/>
  <c r="AG28" i="5"/>
  <c r="AH28" i="5"/>
  <c r="AI28" i="5"/>
  <c r="AL28" i="5"/>
  <c r="AM28" i="5"/>
  <c r="AN28" i="5"/>
  <c r="AO28" i="5"/>
  <c r="AC29" i="5"/>
  <c r="AD29" i="5"/>
  <c r="AE29" i="5"/>
  <c r="AF29" i="5"/>
  <c r="AG29" i="5"/>
  <c r="AH29" i="5"/>
  <c r="AI29" i="5"/>
  <c r="AL29" i="5"/>
  <c r="AM29" i="5"/>
  <c r="AN29" i="5"/>
  <c r="AO29" i="5"/>
  <c r="AC30" i="5"/>
  <c r="AD30" i="5"/>
  <c r="AE30" i="5"/>
  <c r="AF30" i="5"/>
  <c r="AG30" i="5"/>
  <c r="AH30" i="5"/>
  <c r="AI30" i="5"/>
  <c r="AL30" i="5"/>
  <c r="AM30" i="5"/>
  <c r="AN30" i="5"/>
  <c r="AO30" i="5"/>
  <c r="AC31" i="5"/>
  <c r="AD31" i="5"/>
  <c r="AE31" i="5"/>
  <c r="AF31" i="5"/>
  <c r="AG31" i="5"/>
  <c r="AH31" i="5"/>
  <c r="AI31" i="5"/>
  <c r="AL31" i="5"/>
  <c r="AM31" i="5"/>
  <c r="AN31" i="5"/>
  <c r="AO31" i="5"/>
  <c r="AC32" i="5"/>
  <c r="AD32" i="5"/>
  <c r="AE32" i="5"/>
  <c r="AF32" i="5"/>
  <c r="AG32" i="5"/>
  <c r="AH32" i="5"/>
  <c r="AI32" i="5"/>
  <c r="AL32" i="5"/>
  <c r="AM32" i="5"/>
  <c r="AN32" i="5"/>
  <c r="AO32" i="5"/>
  <c r="AC33" i="5"/>
  <c r="AD33" i="5"/>
  <c r="AE33" i="5"/>
  <c r="AF33" i="5"/>
  <c r="AG33" i="5"/>
  <c r="AH33" i="5"/>
  <c r="AI33" i="5"/>
  <c r="AL33" i="5"/>
  <c r="AM33" i="5"/>
  <c r="AN33" i="5"/>
  <c r="AO33" i="5"/>
  <c r="AC34" i="5"/>
  <c r="AD34" i="5"/>
  <c r="AE34" i="5"/>
  <c r="AF34" i="5"/>
  <c r="AG34" i="5"/>
  <c r="AH34" i="5"/>
  <c r="AI34" i="5"/>
  <c r="AL34" i="5"/>
  <c r="AM34" i="5"/>
  <c r="AN34" i="5"/>
  <c r="AO34" i="5"/>
  <c r="AC35" i="5"/>
  <c r="AD35" i="5"/>
  <c r="AE35" i="5"/>
  <c r="AF35" i="5"/>
  <c r="AG35" i="5"/>
  <c r="AH35" i="5"/>
  <c r="AI35" i="5"/>
  <c r="AL35" i="5"/>
  <c r="AM35" i="5"/>
  <c r="AN35" i="5"/>
  <c r="AO35" i="5"/>
  <c r="AC36" i="5"/>
  <c r="AD36" i="5"/>
  <c r="AE36" i="5"/>
  <c r="AF36" i="5"/>
  <c r="AG36" i="5"/>
  <c r="AH36" i="5"/>
  <c r="AI36" i="5"/>
  <c r="AL36" i="5"/>
  <c r="AM36" i="5"/>
  <c r="AN36" i="5"/>
  <c r="AO36" i="5"/>
  <c r="AC37" i="5"/>
  <c r="AD37" i="5"/>
  <c r="AE37" i="5"/>
  <c r="AF37" i="5"/>
  <c r="AG37" i="5"/>
  <c r="AH37" i="5"/>
  <c r="AI37" i="5"/>
  <c r="AL37" i="5"/>
  <c r="AM37" i="5"/>
  <c r="AN37" i="5"/>
  <c r="AO37" i="5"/>
  <c r="AC38" i="5"/>
  <c r="AD38" i="5"/>
  <c r="AE38" i="5"/>
  <c r="AF38" i="5"/>
  <c r="AG38" i="5"/>
  <c r="AH38" i="5"/>
  <c r="AI38" i="5"/>
  <c r="AL38" i="5"/>
  <c r="AM38" i="5"/>
  <c r="AN38" i="5"/>
  <c r="AO38" i="5"/>
  <c r="AC142" i="5"/>
  <c r="AD142" i="5"/>
  <c r="AE142" i="5"/>
  <c r="AF142" i="5"/>
  <c r="AG142" i="5"/>
  <c r="AH142" i="5"/>
  <c r="AI142" i="5"/>
  <c r="AL142" i="5"/>
  <c r="AM142" i="5"/>
  <c r="AN142" i="5"/>
  <c r="AO142" i="5"/>
  <c r="AC143" i="5"/>
  <c r="AD143" i="5"/>
  <c r="AE143" i="5"/>
  <c r="AF143" i="5"/>
  <c r="AG143" i="5"/>
  <c r="AH143" i="5"/>
  <c r="AI143" i="5"/>
  <c r="AL143" i="5"/>
  <c r="AM143" i="5"/>
  <c r="AN143" i="5"/>
  <c r="AO143" i="5"/>
  <c r="AC165" i="5"/>
  <c r="AD165" i="5"/>
  <c r="AE165" i="5"/>
  <c r="AF165" i="5"/>
  <c r="AG165" i="5"/>
  <c r="AH165" i="5"/>
  <c r="AI165" i="5"/>
  <c r="AL165" i="5"/>
  <c r="AM165" i="5"/>
  <c r="AN165" i="5"/>
  <c r="AO165" i="5"/>
  <c r="AC224" i="5"/>
  <c r="AD224" i="5"/>
  <c r="AE224" i="5"/>
  <c r="AF224" i="5"/>
  <c r="AG224" i="5"/>
  <c r="AH224" i="5"/>
  <c r="AI224" i="5"/>
  <c r="AL224" i="5"/>
  <c r="AM224" i="5"/>
  <c r="AN224" i="5"/>
  <c r="AO224" i="5"/>
  <c r="AC245" i="5"/>
  <c r="AD245" i="5"/>
  <c r="AE245" i="5"/>
  <c r="AF245" i="5"/>
  <c r="AG245" i="5"/>
  <c r="AH245" i="5"/>
  <c r="AI245" i="5"/>
  <c r="AL245" i="5"/>
  <c r="AM245" i="5"/>
  <c r="AN245" i="5"/>
  <c r="AO245" i="5"/>
  <c r="AC317" i="5"/>
  <c r="AD317" i="5"/>
  <c r="AE317" i="5"/>
  <c r="AF317" i="5"/>
  <c r="AG317" i="5"/>
  <c r="AH317" i="5"/>
  <c r="AI317" i="5"/>
  <c r="AL317" i="5"/>
  <c r="AM317" i="5"/>
  <c r="AN317" i="5"/>
  <c r="AO317" i="5"/>
  <c r="AC676" i="5"/>
  <c r="AD676" i="5"/>
  <c r="AE676" i="5"/>
  <c r="AF676" i="5"/>
  <c r="AG676" i="5"/>
  <c r="AH676" i="5"/>
  <c r="AI676" i="5"/>
  <c r="AL676" i="5"/>
  <c r="AM676" i="5"/>
  <c r="AN676" i="5"/>
  <c r="AO676" i="5"/>
  <c r="AC677" i="5"/>
  <c r="AD677" i="5"/>
  <c r="AE677" i="5"/>
  <c r="AF677" i="5"/>
  <c r="AG677" i="5"/>
  <c r="AH677" i="5"/>
  <c r="AI677" i="5"/>
  <c r="AL677" i="5"/>
  <c r="AM677" i="5"/>
  <c r="AN677" i="5"/>
  <c r="AO677" i="5"/>
  <c r="AC269" i="5"/>
  <c r="AD269" i="5"/>
  <c r="AE269" i="5"/>
  <c r="AF269" i="5"/>
  <c r="AG269" i="5"/>
  <c r="AH269" i="5"/>
  <c r="AI269" i="5"/>
  <c r="AL269" i="5"/>
  <c r="AM269" i="5"/>
  <c r="AN269" i="5"/>
  <c r="AO269" i="5"/>
  <c r="AC347" i="5"/>
  <c r="AD347" i="5"/>
  <c r="AE347" i="5"/>
  <c r="AF347" i="5"/>
  <c r="AG347" i="5"/>
  <c r="AH347" i="5"/>
  <c r="AI347" i="5"/>
  <c r="AL347" i="5"/>
  <c r="AM347" i="5"/>
  <c r="AN347" i="5"/>
  <c r="AO347" i="5"/>
  <c r="AC318" i="5"/>
  <c r="AD318" i="5"/>
  <c r="AE318" i="5"/>
  <c r="AF318" i="5"/>
  <c r="AG318" i="5"/>
  <c r="AH318" i="5"/>
  <c r="AI318" i="5"/>
  <c r="AL318" i="5"/>
  <c r="AM318" i="5"/>
  <c r="AN318" i="5"/>
  <c r="AO318" i="5"/>
  <c r="AC447" i="5"/>
  <c r="AD447" i="5"/>
  <c r="AE447" i="5"/>
  <c r="AF447" i="5"/>
  <c r="AG447" i="5"/>
  <c r="AH447" i="5"/>
  <c r="AI447" i="5"/>
  <c r="AL447" i="5"/>
  <c r="AM447" i="5"/>
  <c r="AN447" i="5"/>
  <c r="AO447" i="5"/>
  <c r="AC448" i="5"/>
  <c r="AD448" i="5"/>
  <c r="AE448" i="5"/>
  <c r="AF448" i="5"/>
  <c r="AG448" i="5"/>
  <c r="AH448" i="5"/>
  <c r="AI448" i="5"/>
  <c r="AL448" i="5"/>
  <c r="AM448" i="5"/>
  <c r="AN448" i="5"/>
  <c r="AO448" i="5"/>
  <c r="AC572" i="5"/>
  <c r="AD572" i="5"/>
  <c r="AE572" i="5"/>
  <c r="AF572" i="5"/>
  <c r="AG572" i="5"/>
  <c r="AH572" i="5"/>
  <c r="AI572" i="5"/>
  <c r="AL572" i="5"/>
  <c r="AM572" i="5"/>
  <c r="AN572" i="5"/>
  <c r="AO572" i="5"/>
  <c r="AC51" i="5"/>
  <c r="AD51" i="5"/>
  <c r="AE51" i="5"/>
  <c r="AF51" i="5"/>
  <c r="AG51" i="5"/>
  <c r="AH51" i="5"/>
  <c r="AI51" i="5"/>
  <c r="AL51" i="5"/>
  <c r="AM51" i="5"/>
  <c r="AN51" i="5"/>
  <c r="AO51" i="5"/>
  <c r="AC610" i="5"/>
  <c r="AD610" i="5"/>
  <c r="AE610" i="5"/>
  <c r="AF610" i="5"/>
  <c r="AG610" i="5"/>
  <c r="AH610" i="5"/>
  <c r="AI610" i="5"/>
  <c r="AL610" i="5"/>
  <c r="AM610" i="5"/>
  <c r="AN610" i="5"/>
  <c r="AO610" i="5"/>
  <c r="AC611" i="5"/>
  <c r="AD611" i="5"/>
  <c r="AE611" i="5"/>
  <c r="AF611" i="5"/>
  <c r="AG611" i="5"/>
  <c r="AH611" i="5"/>
  <c r="AI611" i="5"/>
  <c r="AL611" i="5"/>
  <c r="AM611" i="5"/>
  <c r="AN611" i="5"/>
  <c r="AO611" i="5"/>
  <c r="AC612" i="5"/>
  <c r="AD612" i="5"/>
  <c r="AE612" i="5"/>
  <c r="AF612" i="5"/>
  <c r="AG612" i="5"/>
  <c r="AH612" i="5"/>
  <c r="AI612" i="5"/>
  <c r="AL612" i="5"/>
  <c r="AM612" i="5"/>
  <c r="AN612" i="5"/>
  <c r="AO612" i="5"/>
  <c r="AC613" i="5"/>
  <c r="AD613" i="5"/>
  <c r="AE613" i="5"/>
  <c r="AF613" i="5"/>
  <c r="AG613" i="5"/>
  <c r="AH613" i="5"/>
  <c r="AI613" i="5"/>
  <c r="AL613" i="5"/>
  <c r="AM613" i="5"/>
  <c r="AN613" i="5"/>
  <c r="AO613" i="5"/>
  <c r="AC166" i="5"/>
  <c r="AD166" i="5"/>
  <c r="AE166" i="5"/>
  <c r="AF166" i="5"/>
  <c r="AG166" i="5"/>
  <c r="AH166" i="5"/>
  <c r="AI166" i="5"/>
  <c r="AL166" i="5"/>
  <c r="AM166" i="5"/>
  <c r="AN166" i="5"/>
  <c r="AO166" i="5"/>
  <c r="AC183" i="5"/>
  <c r="AD183" i="5"/>
  <c r="AE183" i="5"/>
  <c r="AF183" i="5"/>
  <c r="AG183" i="5"/>
  <c r="AH183" i="5"/>
  <c r="AI183" i="5"/>
  <c r="AL183" i="5"/>
  <c r="AM183" i="5"/>
  <c r="AN183" i="5"/>
  <c r="AO183" i="5"/>
  <c r="AC5" i="5"/>
  <c r="AD5" i="5"/>
  <c r="AE5" i="5"/>
  <c r="AF5" i="5"/>
  <c r="AG5" i="5"/>
  <c r="AH5" i="5"/>
  <c r="AI5" i="5"/>
  <c r="AL5" i="5"/>
  <c r="AM5" i="5"/>
  <c r="AN5" i="5"/>
  <c r="AO5" i="5"/>
  <c r="AC17" i="5"/>
  <c r="AD17" i="5"/>
  <c r="AE17" i="5"/>
  <c r="AF17" i="5"/>
  <c r="AG17" i="5"/>
  <c r="AH17" i="5"/>
  <c r="AI17" i="5"/>
  <c r="AL17" i="5"/>
  <c r="AM17" i="5"/>
  <c r="AN17" i="5"/>
  <c r="AO17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E575" i="5"/>
  <c r="AJ699" i="5" l="1"/>
  <c r="AJ701" i="5"/>
  <c r="AJ693" i="5"/>
  <c r="AJ155" i="5"/>
  <c r="AJ710" i="5"/>
  <c r="AJ712" i="5"/>
  <c r="AJ696" i="5"/>
  <c r="AJ704" i="5"/>
  <c r="AJ706" i="5"/>
  <c r="AJ698" i="5"/>
  <c r="AJ153" i="5"/>
  <c r="AJ711" i="5"/>
  <c r="AJ713" i="5"/>
  <c r="AJ705" i="5"/>
  <c r="Z18" i="1"/>
  <c r="AQ18" i="1" s="1"/>
  <c r="Y548" i="1"/>
  <c r="Y648" i="1"/>
  <c r="AJ151" i="5"/>
  <c r="Y627" i="1"/>
  <c r="AJ709" i="5"/>
  <c r="Y638" i="1"/>
  <c r="AJ697" i="5"/>
  <c r="AJ154" i="5"/>
  <c r="Y641" i="1"/>
  <c r="AJ708" i="5"/>
  <c r="Y636" i="1"/>
  <c r="AJ707" i="5"/>
  <c r="Y301" i="1"/>
  <c r="AJ691" i="5"/>
  <c r="Y41" i="1"/>
  <c r="AJ589" i="5"/>
  <c r="Y573" i="1"/>
  <c r="AJ700" i="5"/>
  <c r="Y246" i="1"/>
  <c r="AJ39" i="5"/>
  <c r="AJ149" i="5"/>
  <c r="AJ148" i="5"/>
  <c r="AJ566" i="5"/>
  <c r="Y658" i="1"/>
  <c r="Z658" i="1" s="1"/>
  <c r="AJ238" i="5"/>
  <c r="Y200" i="1"/>
  <c r="AJ679" i="5"/>
  <c r="Y247" i="1"/>
  <c r="AJ40" i="5"/>
  <c r="Y202" i="1"/>
  <c r="AJ678" i="5"/>
  <c r="Y441" i="1"/>
  <c r="AJ217" i="5"/>
  <c r="Y456" i="1"/>
  <c r="Y666" i="1"/>
  <c r="Y637" i="1"/>
  <c r="Y629" i="1"/>
  <c r="Y561" i="1"/>
  <c r="Z267" i="1"/>
  <c r="Y647" i="1"/>
  <c r="Y550" i="1"/>
  <c r="Y521" i="1"/>
  <c r="Y428" i="1"/>
  <c r="Y402" i="1"/>
  <c r="Y558" i="1"/>
  <c r="Y532" i="1"/>
  <c r="Y319" i="1"/>
  <c r="Y238" i="1"/>
  <c r="Y87" i="1"/>
  <c r="Y411" i="1"/>
  <c r="AJ374" i="5"/>
  <c r="Z219" i="1"/>
  <c r="Y124" i="1"/>
  <c r="Y394" i="1"/>
  <c r="Y364" i="1"/>
  <c r="Z364" i="1" s="1"/>
  <c r="Y437" i="1"/>
  <c r="Y317" i="1"/>
  <c r="Y475" i="1"/>
  <c r="Z666" i="1"/>
  <c r="Y109" i="1"/>
  <c r="AQ326" i="1"/>
  <c r="AQ597" i="1"/>
  <c r="AQ522" i="1"/>
  <c r="Y405" i="1"/>
  <c r="Y574" i="1"/>
  <c r="Y427" i="1"/>
  <c r="Y245" i="1"/>
  <c r="Y544" i="1"/>
  <c r="AQ655" i="1"/>
  <c r="AQ119" i="1"/>
  <c r="Y628" i="1"/>
  <c r="Z628" i="1" s="1"/>
  <c r="AQ628" i="1" s="1"/>
  <c r="AJ200" i="5"/>
  <c r="Y575" i="1"/>
  <c r="Y97" i="1"/>
  <c r="Z432" i="1"/>
  <c r="Y296" i="1"/>
  <c r="Y424" i="1"/>
  <c r="Y185" i="1"/>
  <c r="Y417" i="1"/>
  <c r="Y127" i="1"/>
  <c r="Y384" i="1"/>
  <c r="Y606" i="1"/>
  <c r="Y130" i="1"/>
  <c r="Y596" i="1"/>
  <c r="Y464" i="1"/>
  <c r="Y83" i="1"/>
  <c r="Z83" i="1" s="1"/>
  <c r="Y371" i="1"/>
  <c r="Y65" i="1"/>
  <c r="AJ199" i="5"/>
  <c r="Y585" i="1"/>
  <c r="Z585" i="1" s="1"/>
  <c r="Z205" i="1"/>
  <c r="Y509" i="1"/>
  <c r="Y395" i="1"/>
  <c r="Y595" i="1"/>
  <c r="Y112" i="1"/>
  <c r="Y150" i="1"/>
  <c r="Y507" i="1"/>
  <c r="Y536" i="1"/>
  <c r="Y4" i="1"/>
  <c r="Y134" i="1"/>
  <c r="Z134" i="1" s="1"/>
  <c r="Y208" i="1"/>
  <c r="Z208" i="1" s="1"/>
  <c r="Z235" i="1"/>
  <c r="Y359" i="1"/>
  <c r="Y50" i="1"/>
  <c r="Z78" i="1"/>
  <c r="Y433" i="1"/>
  <c r="AQ480" i="1"/>
  <c r="Y461" i="1"/>
  <c r="Y164" i="1"/>
  <c r="Y287" i="1"/>
  <c r="Y482" i="1"/>
  <c r="Y345" i="1"/>
  <c r="Y356" i="1"/>
  <c r="Z307" i="1"/>
  <c r="Y228" i="1"/>
  <c r="Z320" i="1"/>
  <c r="Y113" i="1"/>
  <c r="Z586" i="1"/>
  <c r="Z621" i="1"/>
  <c r="AQ565" i="1"/>
  <c r="AQ379" i="1"/>
  <c r="AQ508" i="1"/>
  <c r="Z408" i="1"/>
  <c r="AQ635" i="1"/>
  <c r="Z397" i="1"/>
  <c r="AQ142" i="1"/>
  <c r="AQ71" i="1"/>
  <c r="AQ154" i="1"/>
  <c r="AQ114" i="1"/>
  <c r="AQ243" i="1"/>
  <c r="AQ351" i="1"/>
  <c r="Z17" i="1"/>
  <c r="AQ360" i="1"/>
  <c r="AQ562" i="1"/>
  <c r="Z478" i="1"/>
  <c r="AQ577" i="1"/>
  <c r="AQ654" i="1"/>
  <c r="Z519" i="1"/>
  <c r="AQ26" i="1"/>
  <c r="AQ547" i="1"/>
  <c r="AQ152" i="1"/>
  <c r="Z257" i="1"/>
  <c r="Z409" i="1"/>
  <c r="AQ578" i="1"/>
  <c r="AQ70" i="1"/>
  <c r="AQ400" i="1"/>
  <c r="AQ311" i="1"/>
  <c r="AQ434" i="1"/>
  <c r="Y181" i="1"/>
  <c r="Z181" i="1" s="1"/>
  <c r="AQ340" i="1"/>
  <c r="Y139" i="1"/>
  <c r="AQ235" i="1"/>
  <c r="Z415" i="1"/>
  <c r="AQ587" i="1"/>
  <c r="AQ25" i="1"/>
  <c r="AQ378" i="1"/>
  <c r="AQ79" i="1"/>
  <c r="AQ652" i="1"/>
  <c r="Z349" i="1"/>
  <c r="Z546" i="1"/>
  <c r="AQ479" i="1"/>
  <c r="AQ219" i="1"/>
  <c r="AQ98" i="1"/>
  <c r="Z410" i="1"/>
  <c r="Z118" i="1"/>
  <c r="Y598" i="1"/>
  <c r="AQ338" i="1"/>
  <c r="AQ601" i="1"/>
  <c r="Y248" i="1"/>
  <c r="Y42" i="1"/>
  <c r="AQ300" i="1"/>
  <c r="AQ499" i="1"/>
  <c r="AQ141" i="1"/>
  <c r="Y281" i="1"/>
  <c r="Z283" i="1"/>
  <c r="AQ3" i="1"/>
  <c r="Z361" i="1"/>
  <c r="Z362" i="1"/>
  <c r="Y630" i="1"/>
  <c r="AQ348" i="1"/>
  <c r="AQ336" i="1"/>
  <c r="Y2" i="1"/>
  <c r="Z588" i="1"/>
  <c r="Z115" i="1"/>
  <c r="Z232" i="1"/>
  <c r="Z459" i="1"/>
  <c r="AQ135" i="1"/>
  <c r="AQ462" i="1"/>
  <c r="Z231" i="1"/>
  <c r="AQ510" i="1"/>
  <c r="AQ446" i="1"/>
  <c r="AQ600" i="1"/>
  <c r="Y179" i="1"/>
  <c r="Z270" i="1"/>
  <c r="Z366" i="1"/>
  <c r="AQ195" i="1"/>
  <c r="Y271" i="1"/>
  <c r="Z77" i="1"/>
  <c r="AQ607" i="1"/>
  <c r="AQ535" i="1"/>
  <c r="Z286" i="1"/>
  <c r="Y576" i="1"/>
  <c r="Z413" i="1"/>
  <c r="Z389" i="1"/>
  <c r="AQ352" i="1"/>
  <c r="Y495" i="1"/>
  <c r="Y350" i="1"/>
  <c r="Z246" i="1"/>
  <c r="AQ100" i="1"/>
  <c r="AQ579" i="1"/>
  <c r="Y204" i="1"/>
  <c r="AJ565" i="5"/>
  <c r="AQ425" i="1"/>
  <c r="AQ280" i="1"/>
  <c r="Z560" i="1"/>
  <c r="AQ430" i="1"/>
  <c r="AQ53" i="1"/>
  <c r="AQ363" i="1"/>
  <c r="AQ103" i="1"/>
  <c r="AQ568" i="1"/>
  <c r="AQ274" i="1"/>
  <c r="AQ316" i="1"/>
  <c r="AQ218" i="1"/>
  <c r="AQ407" i="1"/>
  <c r="AQ563" i="1"/>
  <c r="AQ259" i="1"/>
  <c r="AQ385" i="1"/>
  <c r="AQ229" i="1"/>
  <c r="AQ297" i="1"/>
  <c r="AQ117" i="1"/>
  <c r="AQ401" i="1"/>
  <c r="AQ368" i="1"/>
  <c r="AQ502" i="1"/>
  <c r="AQ649" i="1"/>
  <c r="AQ163" i="1"/>
  <c r="AQ431" i="1"/>
  <c r="AQ355" i="1"/>
  <c r="AQ457" i="1"/>
  <c r="AQ398" i="1"/>
  <c r="AQ268" i="1"/>
  <c r="AQ209" i="1"/>
  <c r="AQ210" i="1"/>
  <c r="AQ639" i="1"/>
  <c r="AQ105" i="1"/>
  <c r="AQ382" i="1"/>
  <c r="AQ646" i="1"/>
  <c r="AQ455" i="1"/>
  <c r="AQ488" i="1"/>
  <c r="AQ90" i="1"/>
  <c r="AQ279" i="1"/>
  <c r="AQ148" i="1"/>
  <c r="AQ17" i="1"/>
  <c r="AQ476" i="1"/>
  <c r="Z67" i="1"/>
  <c r="AQ534" i="1"/>
  <c r="AQ256" i="1"/>
  <c r="Z653" i="1"/>
  <c r="Z377" i="1"/>
  <c r="AQ412" i="1"/>
  <c r="AQ327" i="1"/>
  <c r="AQ81" i="1"/>
  <c r="AQ481" i="1"/>
  <c r="Z269" i="1"/>
  <c r="Z260" i="1"/>
  <c r="Z599" i="1"/>
  <c r="Z6" i="1"/>
  <c r="Z234" i="1"/>
  <c r="Z609" i="1"/>
  <c r="Z120" i="1"/>
  <c r="Z82" i="1"/>
  <c r="Z301" i="1"/>
  <c r="Z102" i="1"/>
  <c r="AQ567" i="1"/>
  <c r="AQ57" i="1"/>
  <c r="AQ501" i="1"/>
  <c r="AQ249" i="1"/>
  <c r="AQ613" i="1"/>
  <c r="AQ469" i="1"/>
  <c r="Z157" i="1"/>
  <c r="Z224" i="1"/>
  <c r="AJ430" i="5"/>
  <c r="Z213" i="1"/>
  <c r="AQ13" i="1"/>
  <c r="AQ554" i="1"/>
  <c r="AQ454" i="1"/>
  <c r="AQ664" i="1"/>
  <c r="AQ198" i="1"/>
  <c r="AQ125" i="1"/>
  <c r="AQ570" i="1"/>
  <c r="Z11" i="1"/>
  <c r="Z380" i="1"/>
  <c r="Z170" i="1"/>
  <c r="AQ369" i="1"/>
  <c r="AQ421" i="1"/>
  <c r="AQ46" i="1"/>
  <c r="AQ487" i="1"/>
  <c r="AQ528" i="1"/>
  <c r="AQ253" i="1"/>
  <c r="AQ107" i="1"/>
  <c r="AQ440" i="1"/>
  <c r="AQ318" i="1"/>
  <c r="AQ227" i="1"/>
  <c r="AQ217" i="1"/>
  <c r="Z594" i="1"/>
  <c r="Y294" i="1"/>
  <c r="AQ442" i="1"/>
  <c r="Z473" i="1"/>
  <c r="Z333" i="1"/>
  <c r="Z92" i="1"/>
  <c r="AQ559" i="1"/>
  <c r="AQ93" i="1"/>
  <c r="AQ66" i="1"/>
  <c r="AQ474" i="1"/>
  <c r="Z132" i="1"/>
  <c r="Z506" i="1"/>
  <c r="Z323" i="1"/>
  <c r="AQ51" i="1"/>
  <c r="AQ651" i="1"/>
  <c r="AQ406" i="1"/>
  <c r="AQ295" i="1"/>
  <c r="AQ207" i="1"/>
  <c r="AQ631" i="1"/>
  <c r="Z335" i="1"/>
  <c r="Z386" i="1"/>
  <c r="Z285" i="1"/>
  <c r="AQ309" i="1"/>
  <c r="Z69" i="1"/>
  <c r="AQ40" i="1"/>
  <c r="AQ116" i="1"/>
  <c r="Z388" i="1"/>
  <c r="Z634" i="1"/>
  <c r="Z463" i="1"/>
  <c r="Z166" i="1"/>
  <c r="Z233" i="1"/>
  <c r="Z5" i="1"/>
  <c r="Z137" i="1"/>
  <c r="Z310" i="1"/>
  <c r="Z180" i="1"/>
  <c r="Z564" i="1"/>
  <c r="Z633" i="1"/>
  <c r="Z496" i="1"/>
  <c r="AQ299" i="1"/>
  <c r="AQ339" i="1"/>
  <c r="AQ313" i="1"/>
  <c r="AQ183" i="1"/>
  <c r="AQ55" i="1"/>
  <c r="AQ8" i="1"/>
  <c r="AQ448" i="1"/>
  <c r="AQ566" i="1"/>
  <c r="AQ656" i="1"/>
  <c r="AQ659" i="1"/>
  <c r="AQ236" i="1"/>
  <c r="AQ467" i="1"/>
  <c r="AQ660" i="1"/>
  <c r="AQ367" i="1"/>
  <c r="AQ237" i="1"/>
  <c r="AQ197" i="1"/>
  <c r="Z289" i="1"/>
  <c r="Y485" i="1"/>
  <c r="Z485" i="1" s="1"/>
  <c r="Y85" i="1"/>
  <c r="Y624" i="1"/>
  <c r="Y169" i="1"/>
  <c r="Y290" i="1"/>
  <c r="Z290" i="1" s="1"/>
  <c r="Y223" i="1"/>
  <c r="Z44" i="1"/>
  <c r="Z640" i="1"/>
  <c r="AQ625" i="1"/>
  <c r="Z391" i="1"/>
  <c r="AQ34" i="1"/>
  <c r="Z514" i="1"/>
  <c r="Z453" i="1"/>
  <c r="Z603" i="1"/>
  <c r="Z252" i="1"/>
  <c r="Z503" i="1"/>
  <c r="Z486" i="1"/>
  <c r="Z571" i="1"/>
  <c r="AQ59" i="1"/>
  <c r="Y370" i="1"/>
  <c r="Y263" i="1"/>
  <c r="Y470" i="1"/>
  <c r="Z644" i="1"/>
  <c r="Z47" i="1"/>
  <c r="Z60" i="1"/>
  <c r="Z529" i="1"/>
  <c r="Z392" i="1"/>
  <c r="AQ35" i="1"/>
  <c r="Y14" i="1"/>
  <c r="Z423" i="1"/>
  <c r="AQ292" i="1"/>
  <c r="Y264" i="1"/>
  <c r="Z264" i="1" s="1"/>
  <c r="Z331" i="1"/>
  <c r="Y583" i="1"/>
  <c r="Z542" i="1"/>
  <c r="AQ63" i="1"/>
  <c r="Y668" i="1"/>
  <c r="Z593" i="1"/>
  <c r="AQ108" i="1"/>
  <c r="Y617" i="1"/>
  <c r="Z265" i="1"/>
  <c r="AQ240" i="1"/>
  <c r="Y189" i="1"/>
  <c r="Z189" i="1" s="1"/>
  <c r="Z161" i="1"/>
  <c r="Z255" i="1"/>
  <c r="Z37" i="1"/>
  <c r="AQ266" i="1"/>
  <c r="AQ517" i="1"/>
  <c r="AQ76" i="1"/>
  <c r="Z215" i="1"/>
  <c r="AQ426" i="1"/>
  <c r="AQ111" i="1"/>
  <c r="AQ619" i="1"/>
  <c r="AQ23" i="1"/>
  <c r="AQ21" i="1"/>
  <c r="AQ175" i="1"/>
  <c r="AQ533" i="1"/>
  <c r="Z206" i="1"/>
  <c r="Z284" i="1"/>
  <c r="Z575" i="1"/>
  <c r="AQ347" i="1"/>
  <c r="Z620" i="1"/>
  <c r="AQ95" i="1"/>
  <c r="AQ39" i="1"/>
  <c r="Z376" i="1"/>
  <c r="Z324" i="1"/>
  <c r="Z230" i="1"/>
  <c r="Y151" i="1"/>
  <c r="Z151" i="1" s="1"/>
  <c r="Z520" i="1"/>
  <c r="AQ165" i="1"/>
  <c r="Z548" i="1"/>
  <c r="Y27" i="1"/>
  <c r="Z27" i="1" s="1"/>
  <c r="AQ337" i="1"/>
  <c r="AQ153" i="1"/>
  <c r="AQ365" i="1"/>
  <c r="AQ312" i="1"/>
  <c r="AQ194" i="1"/>
  <c r="Z657" i="1"/>
  <c r="Z399" i="1"/>
  <c r="Z4" i="1"/>
  <c r="Z221" i="1"/>
  <c r="Z258" i="1"/>
  <c r="AQ497" i="1"/>
  <c r="AQ211" i="1"/>
  <c r="AQ29" i="1"/>
  <c r="Z328" i="1"/>
  <c r="Z138" i="1"/>
  <c r="Z498" i="1"/>
  <c r="Z524" i="1"/>
  <c r="Z610" i="1"/>
  <c r="Z465" i="1"/>
  <c r="Z43" i="1"/>
  <c r="AQ449" i="1"/>
  <c r="AQ84" i="1"/>
  <c r="AQ612" i="1"/>
  <c r="AQ143" i="1"/>
  <c r="AQ86" i="1"/>
  <c r="AQ302" i="1"/>
  <c r="AQ436" i="1"/>
  <c r="Y56" i="1"/>
  <c r="Z56" i="1" s="1"/>
  <c r="Y416" i="1"/>
  <c r="Y58" i="1"/>
  <c r="Z58" i="1" s="1"/>
  <c r="Y72" i="1"/>
  <c r="Y341" i="1"/>
  <c r="Z341" i="1" s="1"/>
  <c r="Y642" i="1"/>
  <c r="AQ144" i="1"/>
  <c r="Z372" i="1"/>
  <c r="Z304" i="1"/>
  <c r="Z504" i="1"/>
  <c r="Z357" i="1"/>
  <c r="Z557" i="1"/>
  <c r="Z543" i="1"/>
  <c r="AQ527" i="1"/>
  <c r="AQ354" i="1"/>
  <c r="Z73" i="1"/>
  <c r="AQ420" i="1"/>
  <c r="AQ342" i="1"/>
  <c r="AQ438" i="1"/>
  <c r="AQ541" i="1"/>
  <c r="AQ61" i="1"/>
  <c r="AQ226" i="1"/>
  <c r="Z31" i="1"/>
  <c r="Z121" i="1"/>
  <c r="Z435" i="1"/>
  <c r="Y381" i="1"/>
  <c r="Z381" i="1" s="1"/>
  <c r="AQ643" i="1"/>
  <c r="AQ329" i="1"/>
  <c r="AQ403" i="1"/>
  <c r="AQ145" i="1"/>
  <c r="AQ666" i="1"/>
  <c r="Z74" i="1"/>
  <c r="Z515" i="1"/>
  <c r="AQ615" i="1"/>
  <c r="Y555" i="1"/>
  <c r="Z555" i="1" s="1"/>
  <c r="Z344" i="1"/>
  <c r="AQ276" i="1"/>
  <c r="Y604" i="1"/>
  <c r="Z188" i="1"/>
  <c r="Y147" i="1"/>
  <c r="Z147" i="1" s="1"/>
  <c r="Z254" i="1"/>
  <c r="AQ383" i="1"/>
  <c r="Y16" i="1"/>
  <c r="Z16" i="1" s="1"/>
  <c r="Z648" i="1"/>
  <c r="Y472" i="1"/>
  <c r="Z472" i="1" s="1"/>
  <c r="Z505" i="1"/>
  <c r="Y531" i="1"/>
  <c r="Z358" i="1"/>
  <c r="Y91" i="1"/>
  <c r="Z91" i="1" s="1"/>
  <c r="Y618" i="1"/>
  <c r="Y346" i="1"/>
  <c r="Z201" i="1"/>
  <c r="AQ321" i="1"/>
  <c r="AQ131" i="1"/>
  <c r="AQ242" i="1"/>
  <c r="AQ490" i="1"/>
  <c r="AQ443" i="1"/>
  <c r="AQ444" i="1"/>
  <c r="Z149" i="1"/>
  <c r="Z162" i="1"/>
  <c r="Z334" i="1"/>
  <c r="Z492" i="1"/>
  <c r="Z650" i="1"/>
  <c r="AQ24" i="1"/>
  <c r="Z375" i="1"/>
  <c r="Z308" i="1"/>
  <c r="Z190" i="1"/>
  <c r="Y177" i="1"/>
  <c r="Z177" i="1" s="1"/>
  <c r="Z477" i="1"/>
  <c r="Z68" i="1"/>
  <c r="Z133" i="1"/>
  <c r="Z96" i="1"/>
  <c r="Z445" i="1"/>
  <c r="Z191" i="1"/>
  <c r="Y494" i="1"/>
  <c r="Z494" i="1" s="1"/>
  <c r="Z493" i="1"/>
  <c r="Z178" i="1"/>
  <c r="AQ387" i="1"/>
  <c r="Z589" i="1"/>
  <c r="Z192" i="1"/>
  <c r="Z80" i="1"/>
  <c r="Z298" i="1"/>
  <c r="Z136" i="1"/>
  <c r="Z288" i="1"/>
  <c r="Z636" i="1"/>
  <c r="Z536" i="1"/>
  <c r="Z97" i="1"/>
  <c r="Z220" i="1"/>
  <c r="Z549" i="1"/>
  <c r="Z28" i="1"/>
  <c r="Z460" i="1"/>
  <c r="Z622" i="1"/>
  <c r="AQ54" i="1"/>
  <c r="Z523" i="1"/>
  <c r="Z511" i="1"/>
  <c r="Z414" i="1"/>
  <c r="AQ447" i="1"/>
  <c r="AQ140" i="1"/>
  <c r="AQ537" i="1"/>
  <c r="AQ30" i="1"/>
  <c r="AQ551" i="1"/>
  <c r="AQ611" i="1"/>
  <c r="AQ483" i="1"/>
  <c r="Z167" i="1"/>
  <c r="Z466" i="1"/>
  <c r="Y168" i="1"/>
  <c r="AQ580" i="1"/>
  <c r="Z538" i="1"/>
  <c r="AQ104" i="1"/>
  <c r="Z196" i="1"/>
  <c r="AQ155" i="1"/>
  <c r="Z212" i="1"/>
  <c r="AQ590" i="1"/>
  <c r="Z418" i="1"/>
  <c r="AQ553" i="1"/>
  <c r="Z581" i="1"/>
  <c r="AQ250" i="1"/>
  <c r="Z540" i="1"/>
  <c r="Y184" i="1"/>
  <c r="Z184" i="1" s="1"/>
  <c r="Y451" i="1"/>
  <c r="Z451" i="1" s="1"/>
  <c r="Y222" i="1"/>
  <c r="Z222" i="1" s="1"/>
  <c r="Y513" i="1"/>
  <c r="Y602" i="1"/>
  <c r="Z602" i="1" s="1"/>
  <c r="Y186" i="1"/>
  <c r="Z186" i="1" s="1"/>
  <c r="Z525" i="1"/>
  <c r="Z390" i="1"/>
  <c r="Z156" i="1"/>
  <c r="Y569" i="1"/>
  <c r="AQ663" i="1"/>
  <c r="Z171" i="1"/>
  <c r="Z614" i="1"/>
  <c r="Z303" i="1"/>
  <c r="Z158" i="1"/>
  <c r="Z582" i="1"/>
  <c r="Z626" i="1"/>
  <c r="Z62" i="1"/>
  <c r="Z665" i="1"/>
  <c r="Z273" i="1"/>
  <c r="Z661" i="1"/>
  <c r="Z468" i="1"/>
  <c r="Y106" i="1"/>
  <c r="Z106" i="1" s="1"/>
  <c r="Y291" i="1"/>
  <c r="Z291" i="1" s="1"/>
  <c r="Y275" i="1"/>
  <c r="Y225" i="1"/>
  <c r="Z225" i="1" s="1"/>
  <c r="Z187" i="1"/>
  <c r="Z159" i="1"/>
  <c r="Z146" i="1"/>
  <c r="Y667" i="1"/>
  <c r="Z172" i="1"/>
  <c r="Z89" i="1"/>
  <c r="Y616" i="1"/>
  <c r="Z439" i="1"/>
  <c r="AQ330" i="1"/>
  <c r="Y277" i="1"/>
  <c r="Z277" i="1" s="1"/>
  <c r="Z471" i="1"/>
  <c r="AQ199" i="1"/>
  <c r="Y160" i="1"/>
  <c r="Z530" i="1"/>
  <c r="Y36" i="1"/>
  <c r="Z36" i="1" s="1"/>
  <c r="Z373" i="1"/>
  <c r="AQ293" i="1"/>
  <c r="Y306" i="1"/>
  <c r="Z584" i="1"/>
  <c r="AQ49" i="1"/>
  <c r="Y489" i="1"/>
  <c r="Z489" i="1" s="1"/>
  <c r="Z669" i="1"/>
  <c r="AQ174" i="1"/>
  <c r="Y374" i="1"/>
  <c r="AQ605" i="1"/>
  <c r="AQ128" i="1"/>
  <c r="Z110" i="1"/>
  <c r="AQ22" i="1"/>
  <c r="AQ241" i="1"/>
  <c r="AQ20" i="1"/>
  <c r="AQ94" i="1"/>
  <c r="AQ322" i="1"/>
  <c r="AC146" i="5"/>
  <c r="AD146" i="5"/>
  <c r="AE146" i="5"/>
  <c r="AF146" i="5"/>
  <c r="AG146" i="5"/>
  <c r="AH146" i="5"/>
  <c r="AI146" i="5"/>
  <c r="AL146" i="5"/>
  <c r="AM146" i="5"/>
  <c r="AN146" i="5"/>
  <c r="AO146" i="5"/>
  <c r="AC147" i="5"/>
  <c r="AD147" i="5"/>
  <c r="AE147" i="5"/>
  <c r="AF147" i="5"/>
  <c r="AG147" i="5"/>
  <c r="AH147" i="5"/>
  <c r="AI147" i="5"/>
  <c r="AL147" i="5"/>
  <c r="AM147" i="5"/>
  <c r="AN147" i="5"/>
  <c r="AO147" i="5"/>
  <c r="AC124" i="5"/>
  <c r="AD124" i="5"/>
  <c r="AE124" i="5"/>
  <c r="AF124" i="5"/>
  <c r="AG124" i="5"/>
  <c r="AH124" i="5"/>
  <c r="AI124" i="5"/>
  <c r="AL124" i="5"/>
  <c r="AM124" i="5"/>
  <c r="AN124" i="5"/>
  <c r="AO124" i="5"/>
  <c r="AC125" i="5"/>
  <c r="AD125" i="5"/>
  <c r="AE125" i="5"/>
  <c r="AF125" i="5"/>
  <c r="AG125" i="5"/>
  <c r="AH125" i="5"/>
  <c r="AI125" i="5"/>
  <c r="AL125" i="5"/>
  <c r="AM125" i="5"/>
  <c r="AN125" i="5"/>
  <c r="AO125" i="5"/>
  <c r="AC126" i="5"/>
  <c r="AD126" i="5"/>
  <c r="AE126" i="5"/>
  <c r="AF126" i="5"/>
  <c r="AG126" i="5"/>
  <c r="AH126" i="5"/>
  <c r="AI126" i="5"/>
  <c r="AL126" i="5"/>
  <c r="AM126" i="5"/>
  <c r="AN126" i="5"/>
  <c r="AO126" i="5"/>
  <c r="AC277" i="5"/>
  <c r="AD277" i="5"/>
  <c r="AE277" i="5"/>
  <c r="AF277" i="5"/>
  <c r="AG277" i="5"/>
  <c r="AH277" i="5"/>
  <c r="AI277" i="5"/>
  <c r="AL277" i="5"/>
  <c r="AM277" i="5"/>
  <c r="AN277" i="5"/>
  <c r="AO277" i="5"/>
  <c r="AC278" i="5"/>
  <c r="AD278" i="5"/>
  <c r="AE278" i="5"/>
  <c r="AF278" i="5"/>
  <c r="AG278" i="5"/>
  <c r="AH278" i="5"/>
  <c r="AI278" i="5"/>
  <c r="AL278" i="5"/>
  <c r="AM278" i="5"/>
  <c r="AN278" i="5"/>
  <c r="AO278" i="5"/>
  <c r="Z41" i="1" l="1"/>
  <c r="Z638" i="1"/>
  <c r="Z627" i="1"/>
  <c r="Z573" i="1"/>
  <c r="Z641" i="1"/>
  <c r="Z200" i="1"/>
  <c r="Z202" i="1"/>
  <c r="Z247" i="1"/>
  <c r="Z456" i="1"/>
  <c r="Z441" i="1"/>
  <c r="AQ364" i="1"/>
  <c r="Z109" i="1"/>
  <c r="Z402" i="1"/>
  <c r="Z637" i="1"/>
  <c r="Z428" i="1"/>
  <c r="Z475" i="1"/>
  <c r="Z411" i="1"/>
  <c r="Z521" i="1"/>
  <c r="AQ658" i="1"/>
  <c r="Z317" i="1"/>
  <c r="Z87" i="1"/>
  <c r="Z550" i="1"/>
  <c r="Z437" i="1"/>
  <c r="Z238" i="1"/>
  <c r="Z647" i="1"/>
  <c r="Z319" i="1"/>
  <c r="AQ267" i="1"/>
  <c r="Z394" i="1"/>
  <c r="Z532" i="1"/>
  <c r="Z561" i="1"/>
  <c r="Z124" i="1"/>
  <c r="Z558" i="1"/>
  <c r="Z629" i="1"/>
  <c r="AQ208" i="1"/>
  <c r="AQ134" i="1"/>
  <c r="Z345" i="1"/>
  <c r="Z50" i="1"/>
  <c r="Z507" i="1"/>
  <c r="Z464" i="1"/>
  <c r="Z424" i="1"/>
  <c r="Z228" i="1"/>
  <c r="Z482" i="1"/>
  <c r="Z359" i="1"/>
  <c r="Z509" i="1"/>
  <c r="Z596" i="1"/>
  <c r="Z127" i="1"/>
  <c r="Z296" i="1"/>
  <c r="Z544" i="1"/>
  <c r="AQ585" i="1"/>
  <c r="AQ307" i="1"/>
  <c r="Z287" i="1"/>
  <c r="Z433" i="1"/>
  <c r="Z112" i="1"/>
  <c r="AQ205" i="1"/>
  <c r="Z405" i="1"/>
  <c r="Z130" i="1"/>
  <c r="Z417" i="1"/>
  <c r="AQ432" i="1"/>
  <c r="Z245" i="1"/>
  <c r="AQ320" i="1"/>
  <c r="Z461" i="1"/>
  <c r="Z395" i="1"/>
  <c r="Z65" i="1"/>
  <c r="Z384" i="1"/>
  <c r="Z574" i="1"/>
  <c r="Z150" i="1"/>
  <c r="AQ83" i="1"/>
  <c r="Z113" i="1"/>
  <c r="Z356" i="1"/>
  <c r="Z164" i="1"/>
  <c r="AQ78" i="1"/>
  <c r="Z595" i="1"/>
  <c r="Z606" i="1"/>
  <c r="Z185" i="1"/>
  <c r="Z427" i="1"/>
  <c r="Z371" i="1"/>
  <c r="AQ586" i="1"/>
  <c r="AQ286" i="1"/>
  <c r="AQ270" i="1"/>
  <c r="AQ459" i="1"/>
  <c r="Z2" i="1"/>
  <c r="AQ362" i="1"/>
  <c r="Z42" i="1"/>
  <c r="Z139" i="1"/>
  <c r="AQ409" i="1"/>
  <c r="Z271" i="1"/>
  <c r="AQ231" i="1"/>
  <c r="AQ232" i="1"/>
  <c r="AQ361" i="1"/>
  <c r="Z598" i="1"/>
  <c r="Z350" i="1"/>
  <c r="Z495" i="1"/>
  <c r="AQ415" i="1"/>
  <c r="Z179" i="1"/>
  <c r="AQ478" i="1"/>
  <c r="AQ408" i="1"/>
  <c r="AQ560" i="1"/>
  <c r="AQ246" i="1"/>
  <c r="AQ413" i="1"/>
  <c r="AQ115" i="1"/>
  <c r="Z248" i="1"/>
  <c r="AQ118" i="1"/>
  <c r="AQ546" i="1"/>
  <c r="AQ181" i="1"/>
  <c r="AQ257" i="1"/>
  <c r="AQ519" i="1"/>
  <c r="AQ621" i="1"/>
  <c r="Z204" i="1"/>
  <c r="AQ389" i="1"/>
  <c r="Z576" i="1"/>
  <c r="AQ77" i="1"/>
  <c r="AQ366" i="1"/>
  <c r="AQ588" i="1"/>
  <c r="Z630" i="1"/>
  <c r="AQ283" i="1"/>
  <c r="AQ410" i="1"/>
  <c r="AQ349" i="1"/>
  <c r="AQ397" i="1"/>
  <c r="Z281" i="1"/>
  <c r="AQ225" i="1"/>
  <c r="AQ16" i="1"/>
  <c r="AQ264" i="1"/>
  <c r="AQ489" i="1"/>
  <c r="AQ602" i="1"/>
  <c r="AQ184" i="1"/>
  <c r="AQ177" i="1"/>
  <c r="AQ472" i="1"/>
  <c r="AQ555" i="1"/>
  <c r="AQ451" i="1"/>
  <c r="AQ381" i="1"/>
  <c r="AQ189" i="1"/>
  <c r="AQ277" i="1"/>
  <c r="AQ494" i="1"/>
  <c r="AQ186" i="1"/>
  <c r="AQ91" i="1"/>
  <c r="AQ151" i="1"/>
  <c r="AQ36" i="1"/>
  <c r="AQ106" i="1"/>
  <c r="AQ222" i="1"/>
  <c r="AQ290" i="1"/>
  <c r="AQ485" i="1"/>
  <c r="AQ62" i="1"/>
  <c r="AQ136" i="1"/>
  <c r="AQ201" i="1"/>
  <c r="AQ548" i="1"/>
  <c r="AQ620" i="1"/>
  <c r="AQ423" i="1"/>
  <c r="AQ529" i="1"/>
  <c r="AQ571" i="1"/>
  <c r="AQ603" i="1"/>
  <c r="AQ391" i="1"/>
  <c r="AQ44" i="1"/>
  <c r="AQ289" i="1"/>
  <c r="AQ341" i="1"/>
  <c r="AQ58" i="1"/>
  <c r="AQ56" i="1"/>
  <c r="AQ496" i="1"/>
  <c r="AQ310" i="1"/>
  <c r="AQ166" i="1"/>
  <c r="AQ27" i="1"/>
  <c r="AQ69" i="1"/>
  <c r="AQ335" i="1"/>
  <c r="AQ323" i="1"/>
  <c r="AQ11" i="1"/>
  <c r="Z470" i="1"/>
  <c r="AQ157" i="1"/>
  <c r="AQ301" i="1"/>
  <c r="AQ234" i="1"/>
  <c r="AQ269" i="1"/>
  <c r="AQ653" i="1"/>
  <c r="AQ471" i="1"/>
  <c r="AQ97" i="1"/>
  <c r="AQ133" i="1"/>
  <c r="AQ162" i="1"/>
  <c r="AQ435" i="1"/>
  <c r="AQ147" i="1"/>
  <c r="AQ138" i="1"/>
  <c r="AQ399" i="1"/>
  <c r="AQ230" i="1"/>
  <c r="AQ206" i="1"/>
  <c r="AQ530" i="1"/>
  <c r="AQ146" i="1"/>
  <c r="AQ661" i="1"/>
  <c r="AQ626" i="1"/>
  <c r="AQ614" i="1"/>
  <c r="AQ390" i="1"/>
  <c r="AQ540" i="1"/>
  <c r="AQ418" i="1"/>
  <c r="AQ196" i="1"/>
  <c r="AQ523" i="1"/>
  <c r="AQ28" i="1"/>
  <c r="AQ536" i="1"/>
  <c r="AQ298" i="1"/>
  <c r="AQ191" i="1"/>
  <c r="AQ190" i="1"/>
  <c r="AQ650" i="1"/>
  <c r="AQ149" i="1"/>
  <c r="Z346" i="1"/>
  <c r="AQ254" i="1"/>
  <c r="AQ121" i="1"/>
  <c r="AQ557" i="1"/>
  <c r="AQ504" i="1"/>
  <c r="AQ372" i="1"/>
  <c r="AQ610" i="1"/>
  <c r="AQ328" i="1"/>
  <c r="AQ258" i="1"/>
  <c r="AQ657" i="1"/>
  <c r="AQ215" i="1"/>
  <c r="Z569" i="1"/>
  <c r="AQ161" i="1"/>
  <c r="AQ331" i="1"/>
  <c r="AQ60" i="1"/>
  <c r="AQ486" i="1"/>
  <c r="AQ453" i="1"/>
  <c r="Z168" i="1"/>
  <c r="AQ633" i="1"/>
  <c r="AQ137" i="1"/>
  <c r="AQ463" i="1"/>
  <c r="AQ506" i="1"/>
  <c r="AQ92" i="1"/>
  <c r="AQ213" i="1"/>
  <c r="Z668" i="1"/>
  <c r="Z263" i="1"/>
  <c r="AQ82" i="1"/>
  <c r="AQ6" i="1"/>
  <c r="Z624" i="1"/>
  <c r="AQ669" i="1"/>
  <c r="AQ468" i="1"/>
  <c r="AQ156" i="1"/>
  <c r="AQ511" i="1"/>
  <c r="AQ291" i="1"/>
  <c r="AQ465" i="1"/>
  <c r="AQ150" i="1"/>
  <c r="AQ265" i="1"/>
  <c r="AQ373" i="1"/>
  <c r="AQ89" i="1"/>
  <c r="AQ159" i="1"/>
  <c r="AQ273" i="1"/>
  <c r="AQ582" i="1"/>
  <c r="Z374" i="1"/>
  <c r="AQ525" i="1"/>
  <c r="AQ466" i="1"/>
  <c r="AQ549" i="1"/>
  <c r="AQ636" i="1"/>
  <c r="AQ80" i="1"/>
  <c r="AQ178" i="1"/>
  <c r="AQ445" i="1"/>
  <c r="AQ68" i="1"/>
  <c r="AQ308" i="1"/>
  <c r="AQ492" i="1"/>
  <c r="Z618" i="1"/>
  <c r="AQ648" i="1"/>
  <c r="AQ515" i="1"/>
  <c r="AQ31" i="1"/>
  <c r="AQ73" i="1"/>
  <c r="Z531" i="1"/>
  <c r="Z604" i="1"/>
  <c r="AQ524" i="1"/>
  <c r="AQ221" i="1"/>
  <c r="AQ520" i="1"/>
  <c r="AQ324" i="1"/>
  <c r="AQ575" i="1"/>
  <c r="AQ37" i="1"/>
  <c r="AQ542" i="1"/>
  <c r="AQ47" i="1"/>
  <c r="AQ503" i="1"/>
  <c r="AQ514" i="1"/>
  <c r="Z642" i="1"/>
  <c r="Z72" i="1"/>
  <c r="Z416" i="1"/>
  <c r="AQ564" i="1"/>
  <c r="AQ5" i="1"/>
  <c r="AQ634" i="1"/>
  <c r="AQ285" i="1"/>
  <c r="AQ132" i="1"/>
  <c r="AQ333" i="1"/>
  <c r="AQ594" i="1"/>
  <c r="AQ170" i="1"/>
  <c r="Z294" i="1"/>
  <c r="Z306" i="1"/>
  <c r="Z160" i="1"/>
  <c r="Z616" i="1"/>
  <c r="Z370" i="1"/>
  <c r="AQ120" i="1"/>
  <c r="AQ599" i="1"/>
  <c r="AQ67" i="1"/>
  <c r="Z513" i="1"/>
  <c r="AQ303" i="1"/>
  <c r="AQ460" i="1"/>
  <c r="AQ589" i="1"/>
  <c r="AQ358" i="1"/>
  <c r="AQ188" i="1"/>
  <c r="AQ110" i="1"/>
  <c r="AQ584" i="1"/>
  <c r="AQ439" i="1"/>
  <c r="AQ172" i="1"/>
  <c r="AQ187" i="1"/>
  <c r="AQ665" i="1"/>
  <c r="AQ158" i="1"/>
  <c r="AQ171" i="1"/>
  <c r="Z667" i="1"/>
  <c r="AQ581" i="1"/>
  <c r="AQ212" i="1"/>
  <c r="AQ538" i="1"/>
  <c r="AQ167" i="1"/>
  <c r="AQ414" i="1"/>
  <c r="AQ622" i="1"/>
  <c r="AQ220" i="1"/>
  <c r="AQ288" i="1"/>
  <c r="AQ192" i="1"/>
  <c r="AQ493" i="1"/>
  <c r="AQ96" i="1"/>
  <c r="AQ477" i="1"/>
  <c r="AQ375" i="1"/>
  <c r="AQ334" i="1"/>
  <c r="AQ505" i="1"/>
  <c r="AQ344" i="1"/>
  <c r="AQ74" i="1"/>
  <c r="AQ543" i="1"/>
  <c r="AQ357" i="1"/>
  <c r="AQ304" i="1"/>
  <c r="Z275" i="1"/>
  <c r="AQ43" i="1"/>
  <c r="AQ498" i="1"/>
  <c r="AQ4" i="1"/>
  <c r="AQ376" i="1"/>
  <c r="AQ284" i="1"/>
  <c r="AQ255" i="1"/>
  <c r="AQ593" i="1"/>
  <c r="AQ392" i="1"/>
  <c r="AQ644" i="1"/>
  <c r="AQ252" i="1"/>
  <c r="AQ640" i="1"/>
  <c r="AQ180" i="1"/>
  <c r="AQ233" i="1"/>
  <c r="AQ388" i="1"/>
  <c r="AQ386" i="1"/>
  <c r="AQ473" i="1"/>
  <c r="AQ380" i="1"/>
  <c r="Z617" i="1"/>
  <c r="Z583" i="1"/>
  <c r="Z14" i="1"/>
  <c r="AQ224" i="1"/>
  <c r="AQ102" i="1"/>
  <c r="AQ609" i="1"/>
  <c r="AQ260" i="1"/>
  <c r="AQ377" i="1"/>
  <c r="Z223" i="1"/>
  <c r="Z169" i="1"/>
  <c r="Z85" i="1"/>
  <c r="AC88" i="5"/>
  <c r="AD88" i="5"/>
  <c r="AE88" i="5"/>
  <c r="AF88" i="5"/>
  <c r="AG88" i="5"/>
  <c r="AH88" i="5"/>
  <c r="AI88" i="5"/>
  <c r="AL88" i="5"/>
  <c r="AM88" i="5"/>
  <c r="AN88" i="5"/>
  <c r="AO88" i="5"/>
  <c r="AC89" i="5"/>
  <c r="AD89" i="5"/>
  <c r="AE89" i="5"/>
  <c r="AF89" i="5"/>
  <c r="AG89" i="5"/>
  <c r="AH89" i="5"/>
  <c r="AI89" i="5"/>
  <c r="AL89" i="5"/>
  <c r="AM89" i="5"/>
  <c r="AN89" i="5"/>
  <c r="AO89" i="5"/>
  <c r="AC659" i="5"/>
  <c r="AD659" i="5"/>
  <c r="AE659" i="5"/>
  <c r="AF659" i="5"/>
  <c r="AG659" i="5"/>
  <c r="AH659" i="5"/>
  <c r="AI659" i="5"/>
  <c r="AL659" i="5"/>
  <c r="AM659" i="5"/>
  <c r="AN659" i="5"/>
  <c r="AO659" i="5"/>
  <c r="AC90" i="5"/>
  <c r="AD90" i="5"/>
  <c r="AE90" i="5"/>
  <c r="AF90" i="5"/>
  <c r="AG90" i="5"/>
  <c r="AH90" i="5"/>
  <c r="AI90" i="5"/>
  <c r="AL90" i="5"/>
  <c r="AM90" i="5"/>
  <c r="AN90" i="5"/>
  <c r="AO90" i="5"/>
  <c r="AC91" i="5"/>
  <c r="AD91" i="5"/>
  <c r="AE91" i="5"/>
  <c r="AF91" i="5"/>
  <c r="AG91" i="5"/>
  <c r="AH91" i="5"/>
  <c r="AI91" i="5"/>
  <c r="AL91" i="5"/>
  <c r="AM91" i="5"/>
  <c r="AN91" i="5"/>
  <c r="AO91" i="5"/>
  <c r="AC279" i="5"/>
  <c r="AD279" i="5"/>
  <c r="AE279" i="5"/>
  <c r="AF279" i="5"/>
  <c r="AG279" i="5"/>
  <c r="AH279" i="5"/>
  <c r="AI279" i="5"/>
  <c r="AL279" i="5"/>
  <c r="AM279" i="5"/>
  <c r="AN279" i="5"/>
  <c r="AO279" i="5"/>
  <c r="AP703" i="5" l="1"/>
  <c r="AQ641" i="1"/>
  <c r="AQ573" i="1"/>
  <c r="AQ627" i="1"/>
  <c r="AQ638" i="1"/>
  <c r="AQ41" i="1"/>
  <c r="AQ247" i="1"/>
  <c r="AQ202" i="1"/>
  <c r="AQ200" i="1"/>
  <c r="AQ441" i="1"/>
  <c r="AQ456" i="1"/>
  <c r="AQ319" i="1"/>
  <c r="AQ521" i="1"/>
  <c r="AQ629" i="1"/>
  <c r="AQ647" i="1"/>
  <c r="AQ411" i="1"/>
  <c r="AQ558" i="1"/>
  <c r="AQ238" i="1"/>
  <c r="AQ475" i="1"/>
  <c r="AQ124" i="1"/>
  <c r="AQ437" i="1"/>
  <c r="AQ428" i="1"/>
  <c r="AQ561" i="1"/>
  <c r="AQ550" i="1"/>
  <c r="AQ637" i="1"/>
  <c r="AQ532" i="1"/>
  <c r="AQ87" i="1"/>
  <c r="AQ402" i="1"/>
  <c r="AQ394" i="1"/>
  <c r="AQ317" i="1"/>
  <c r="AQ109" i="1"/>
  <c r="AQ606" i="1"/>
  <c r="AQ461" i="1"/>
  <c r="AQ228" i="1"/>
  <c r="AQ371" i="1"/>
  <c r="AQ595" i="1"/>
  <c r="AQ113" i="1"/>
  <c r="AQ384" i="1"/>
  <c r="AQ130" i="1"/>
  <c r="AQ433" i="1"/>
  <c r="AQ544" i="1"/>
  <c r="AQ509" i="1"/>
  <c r="AQ424" i="1"/>
  <c r="AQ345" i="1"/>
  <c r="AQ427" i="1"/>
  <c r="AQ65" i="1"/>
  <c r="AQ245" i="1"/>
  <c r="AQ405" i="1"/>
  <c r="AQ287" i="1"/>
  <c r="AQ296" i="1"/>
  <c r="AQ359" i="1"/>
  <c r="AQ464" i="1"/>
  <c r="AQ356" i="1"/>
  <c r="AQ574" i="1"/>
  <c r="AQ417" i="1"/>
  <c r="AQ112" i="1"/>
  <c r="AQ596" i="1"/>
  <c r="AQ50" i="1"/>
  <c r="AQ185" i="1"/>
  <c r="AQ164" i="1"/>
  <c r="AQ395" i="1"/>
  <c r="AQ127" i="1"/>
  <c r="AQ482" i="1"/>
  <c r="AQ507" i="1"/>
  <c r="AQ248" i="1"/>
  <c r="AQ2" i="1"/>
  <c r="AQ204" i="1"/>
  <c r="AQ495" i="1"/>
  <c r="AQ139" i="1"/>
  <c r="AQ281" i="1"/>
  <c r="AQ350" i="1"/>
  <c r="AQ42" i="1"/>
  <c r="AQ630" i="1"/>
  <c r="AQ576" i="1"/>
  <c r="AQ179" i="1"/>
  <c r="AQ598" i="1"/>
  <c r="AQ271" i="1"/>
  <c r="AQ513" i="1"/>
  <c r="AQ370" i="1"/>
  <c r="AQ294" i="1"/>
  <c r="AQ618" i="1"/>
  <c r="AQ263" i="1"/>
  <c r="AQ168" i="1"/>
  <c r="AQ85" i="1"/>
  <c r="AQ275" i="1"/>
  <c r="AQ616" i="1"/>
  <c r="AQ416" i="1"/>
  <c r="AQ624" i="1"/>
  <c r="AQ668" i="1"/>
  <c r="AQ346" i="1"/>
  <c r="AQ169" i="1"/>
  <c r="AQ583" i="1"/>
  <c r="AQ667" i="1"/>
  <c r="AQ160" i="1"/>
  <c r="AQ72" i="1"/>
  <c r="AQ604" i="1"/>
  <c r="AQ569" i="1"/>
  <c r="AQ470" i="1"/>
  <c r="AQ14" i="1"/>
  <c r="AQ223" i="1"/>
  <c r="AQ617" i="1"/>
  <c r="AQ306" i="1"/>
  <c r="AQ642" i="1"/>
  <c r="AQ531" i="1"/>
  <c r="AQ374" i="1"/>
  <c r="AN397" i="5"/>
  <c r="AO142" i="1"/>
  <c r="AP182" i="1"/>
  <c r="AA137" i="1"/>
  <c r="AO643" i="1"/>
  <c r="AO159" i="1"/>
  <c r="AA200" i="1"/>
  <c r="AO90" i="1"/>
  <c r="AO259" i="1"/>
  <c r="AA24" i="1"/>
  <c r="AO661" i="1"/>
  <c r="AO537" i="1"/>
  <c r="AA21" i="1"/>
  <c r="AA651" i="1"/>
  <c r="AO650" i="1"/>
  <c r="AO298" i="1"/>
  <c r="AA306" i="1"/>
  <c r="AO380" i="1"/>
  <c r="AA391" i="1"/>
  <c r="AP528" i="1"/>
  <c r="AA96" i="1"/>
  <c r="AO338" i="1"/>
  <c r="AO7" i="1"/>
  <c r="AP492" i="1"/>
  <c r="AA270" i="1"/>
  <c r="AO321" i="1"/>
  <c r="AA202" i="1"/>
  <c r="AO472" i="1"/>
  <c r="AO203" i="1"/>
  <c r="AP107" i="1"/>
  <c r="AA98" i="1"/>
  <c r="AP625" i="1"/>
  <c r="AA550" i="1"/>
  <c r="AA133" i="1"/>
  <c r="AO239" i="1"/>
  <c r="AA426" i="1"/>
  <c r="AP86" i="1"/>
  <c r="AO658" i="1"/>
  <c r="AA188" i="1"/>
  <c r="AA509" i="1"/>
  <c r="AA344" i="1"/>
  <c r="AO544" i="1"/>
  <c r="AA216" i="1"/>
  <c r="AO559" i="1"/>
  <c r="AA119" i="1"/>
  <c r="AA430" i="1"/>
  <c r="AP406" i="1"/>
  <c r="AO522" i="1"/>
  <c r="AA658" i="1"/>
  <c r="AP425" i="1"/>
  <c r="AA156" i="1"/>
  <c r="AO556" i="1"/>
  <c r="AA276" i="1"/>
  <c r="AA479" i="1"/>
  <c r="AO249" i="1"/>
  <c r="AO384" i="1"/>
  <c r="AP61" i="1"/>
  <c r="AA613" i="1"/>
  <c r="AO226" i="1"/>
  <c r="AO79" i="1"/>
  <c r="AP510" i="1"/>
  <c r="AP612" i="1"/>
  <c r="AA457" i="1"/>
  <c r="AP501" i="1"/>
  <c r="AA536" i="1"/>
  <c r="AA579" i="1"/>
  <c r="AP426" i="1"/>
  <c r="AA32" i="1"/>
  <c r="AP577" i="1"/>
  <c r="AO96" i="1"/>
  <c r="AA70" i="1"/>
  <c r="AO497" i="1"/>
  <c r="AA619" i="1"/>
  <c r="AP101" i="1"/>
  <c r="AA594" i="1"/>
  <c r="AP420" i="1"/>
  <c r="AA210" i="1"/>
  <c r="AA67" i="1"/>
  <c r="AA379" i="1"/>
  <c r="AA3" i="1"/>
  <c r="AA665" i="1"/>
  <c r="AO386" i="1"/>
  <c r="AP623" i="1"/>
  <c r="AA30" i="1"/>
  <c r="AO207" i="1"/>
  <c r="AP116" i="1"/>
  <c r="AP214" i="1"/>
  <c r="AA607" i="1"/>
  <c r="AA154" i="1"/>
  <c r="AP436" i="1"/>
  <c r="AO137" i="1"/>
  <c r="AA73" i="1"/>
  <c r="AA455" i="1"/>
  <c r="AA382" i="1"/>
  <c r="AO614" i="1"/>
  <c r="AA453" i="1"/>
  <c r="AO515" i="1"/>
  <c r="AP664" i="1"/>
  <c r="AO447" i="1"/>
  <c r="AA547" i="1"/>
  <c r="AA663" i="1"/>
  <c r="AO214" i="1"/>
  <c r="AA324" i="1"/>
  <c r="AO426" i="1"/>
  <c r="AP128" i="1"/>
  <c r="AP104" i="1"/>
  <c r="AO422" i="1"/>
  <c r="AA4" i="1"/>
  <c r="AA500" i="1"/>
  <c r="AA266" i="1"/>
  <c r="AA259" i="1"/>
  <c r="AA279" i="1"/>
  <c r="AO199" i="1"/>
  <c r="AA525" i="1"/>
  <c r="AO194" i="1"/>
  <c r="AA627" i="1"/>
  <c r="AA168" i="1"/>
  <c r="AO324" i="1"/>
  <c r="AP77" i="1"/>
  <c r="AO9" i="1"/>
  <c r="AB671" i="5"/>
  <c r="AO418" i="1"/>
  <c r="AB245" i="5"/>
  <c r="AP166" i="1"/>
  <c r="AO665" i="1"/>
  <c r="AP534" i="1"/>
  <c r="AO346" i="1"/>
  <c r="AO623" i="1"/>
  <c r="AP293" i="1"/>
  <c r="AO104" i="1"/>
  <c r="AP379" i="1"/>
  <c r="AO620" i="1"/>
  <c r="AA271" i="1"/>
  <c r="AO143" i="1"/>
  <c r="AA184" i="1"/>
  <c r="AO153" i="1"/>
  <c r="AA451" i="1"/>
  <c r="AA406" i="1"/>
  <c r="AA573" i="1"/>
  <c r="AA173" i="1"/>
  <c r="AP497" i="1"/>
  <c r="AA438" i="1"/>
  <c r="AA327" i="1"/>
  <c r="AA599" i="1"/>
  <c r="AP516" i="1"/>
  <c r="AO303" i="1"/>
  <c r="AO533" i="1"/>
  <c r="AP68" i="1"/>
  <c r="AO527" i="1"/>
  <c r="AA581" i="1"/>
  <c r="AA541" i="1"/>
  <c r="AP439" i="1"/>
  <c r="AP449" i="1"/>
  <c r="AA11" i="1"/>
  <c r="AO236" i="1"/>
  <c r="AO288" i="1"/>
  <c r="AP323" i="1"/>
  <c r="AP98" i="1"/>
  <c r="AP125" i="1"/>
  <c r="AA348" i="1"/>
  <c r="AO529" i="1"/>
  <c r="AO13" i="1"/>
  <c r="AO332" i="1"/>
  <c r="AO664" i="1"/>
  <c r="AP539" i="1"/>
  <c r="AO202" i="1"/>
  <c r="AA529" i="1"/>
  <c r="AA568" i="1"/>
  <c r="AO619" i="1"/>
  <c r="AA144" i="1"/>
  <c r="AP52" i="1"/>
  <c r="AO309" i="1"/>
  <c r="AA506" i="1"/>
  <c r="AP615" i="1"/>
  <c r="AA548" i="1"/>
  <c r="AO401" i="1"/>
  <c r="AP250" i="1"/>
  <c r="AP320" i="1"/>
  <c r="AO268" i="1"/>
  <c r="AP548" i="1"/>
  <c r="AO260" i="1"/>
  <c r="AA88" i="1"/>
  <c r="AP421" i="1"/>
  <c r="AP173" i="1"/>
  <c r="AP11" i="1"/>
  <c r="AP352" i="1"/>
  <c r="AA504" i="1"/>
  <c r="AP262" i="1"/>
  <c r="AO374" i="1"/>
  <c r="AO313" i="1"/>
  <c r="AP646" i="1"/>
  <c r="AA425" i="1"/>
  <c r="AA520" i="1"/>
  <c r="AA62" i="1"/>
  <c r="AA298" i="1"/>
  <c r="AP487" i="1"/>
  <c r="AO46" i="1"/>
  <c r="AO508" i="1"/>
  <c r="AA285" i="1"/>
  <c r="AA634" i="1"/>
  <c r="AA315" i="1"/>
  <c r="AA174" i="1"/>
  <c r="AO480" i="1"/>
  <c r="AO570" i="1"/>
  <c r="AA231" i="1"/>
  <c r="AP261" i="1"/>
  <c r="AO312" i="1"/>
  <c r="AP592" i="1"/>
  <c r="AO273" i="1"/>
  <c r="AO353" i="1"/>
  <c r="AP251" i="1"/>
  <c r="AP438" i="1"/>
  <c r="AO414" i="1"/>
  <c r="AA476" i="1"/>
  <c r="AO626" i="1"/>
  <c r="AP321" i="1"/>
  <c r="AA393" i="1"/>
  <c r="AR393" i="1" s="1"/>
  <c r="AO395" i="1"/>
  <c r="AO499" i="1"/>
  <c r="AO356" i="1"/>
  <c r="AO553" i="1"/>
  <c r="AO134" i="1"/>
  <c r="AO413" i="1"/>
  <c r="AP649" i="1"/>
  <c r="AO525" i="1"/>
  <c r="AA567" i="1"/>
  <c r="AA187" i="1"/>
  <c r="AO258" i="1"/>
  <c r="AO444" i="1"/>
  <c r="AA565" i="1"/>
  <c r="AP278" i="1"/>
  <c r="AA431" i="1"/>
  <c r="AO37" i="1"/>
  <c r="AA639" i="1"/>
  <c r="AA115" i="1"/>
  <c r="AA22" i="1"/>
  <c r="AP226" i="1"/>
  <c r="AO91" i="1"/>
  <c r="AA487" i="1"/>
  <c r="AO371" i="1"/>
  <c r="AA48" i="1"/>
  <c r="AA60" i="1"/>
  <c r="AO365" i="1"/>
  <c r="AA367" i="1"/>
  <c r="AA250" i="1"/>
  <c r="AO26" i="1"/>
  <c r="AP236" i="1"/>
  <c r="AA68" i="1"/>
  <c r="AO579" i="1"/>
  <c r="AP580" i="1"/>
  <c r="AO115" i="1"/>
  <c r="AP469" i="1"/>
  <c r="AA28" i="1"/>
  <c r="AA342" i="1"/>
  <c r="AA305" i="1"/>
  <c r="AA587" i="1"/>
  <c r="AO421" i="1"/>
  <c r="AA122" i="1"/>
  <c r="AA100" i="1"/>
  <c r="AA293" i="1"/>
  <c r="AP217" i="1"/>
  <c r="AA103" i="1"/>
  <c r="AO316" i="1"/>
  <c r="AP155" i="1"/>
  <c r="AA460" i="1"/>
  <c r="AA496" i="1"/>
  <c r="AP193" i="1"/>
  <c r="AA273" i="1"/>
  <c r="AA349" i="1"/>
  <c r="AP39" i="1"/>
  <c r="AO467" i="1"/>
  <c r="AO621" i="1"/>
  <c r="AP547" i="1"/>
  <c r="AO530" i="1"/>
  <c r="AO110" i="1"/>
  <c r="AA503" i="1"/>
  <c r="AP229" i="1"/>
  <c r="AO29" i="1"/>
  <c r="AA263" i="1"/>
  <c r="AP145" i="1"/>
  <c r="AA544" i="1"/>
  <c r="AO297" i="1"/>
  <c r="AA616" i="1"/>
  <c r="AA643" i="1"/>
  <c r="AA232" i="1"/>
  <c r="AP240" i="1"/>
  <c r="AP337" i="1"/>
  <c r="AA215" i="1"/>
  <c r="AA383" i="1"/>
  <c r="AP632" i="1"/>
  <c r="AO434" i="1"/>
  <c r="AP153" i="1"/>
  <c r="AP591" i="1"/>
  <c r="AA484" i="1"/>
  <c r="AA141" i="1"/>
  <c r="AO44" i="1"/>
  <c r="AO437" i="1"/>
  <c r="AO283" i="1"/>
  <c r="AA377" i="1"/>
  <c r="AO284" i="1"/>
  <c r="AA159" i="1"/>
  <c r="AA64" i="1"/>
  <c r="AO52" i="1"/>
  <c r="AA336" i="1"/>
  <c r="AO111" i="1"/>
  <c r="AP343" i="1"/>
  <c r="AO487" i="1"/>
  <c r="AA435" i="1"/>
  <c r="AA483" i="1"/>
  <c r="AA631" i="1"/>
  <c r="AA37" i="1"/>
  <c r="AO638" i="1"/>
  <c r="AO252" i="1"/>
  <c r="AP376" i="1"/>
  <c r="AO133" i="1"/>
  <c r="AA592" i="1"/>
  <c r="AA80" i="1"/>
  <c r="AA478" i="1"/>
  <c r="AP299" i="1"/>
  <c r="AO123" i="1"/>
  <c r="AA162" i="1"/>
  <c r="AA262" i="1"/>
  <c r="AP633" i="1"/>
  <c r="AO377" i="1"/>
  <c r="AO493" i="1"/>
  <c r="AA468" i="1"/>
  <c r="AP63" i="1"/>
  <c r="AA644" i="1"/>
  <c r="AA148" i="1"/>
  <c r="AO485" i="1"/>
  <c r="AO470" i="1"/>
  <c r="AO276" i="1"/>
  <c r="AO354" i="1"/>
  <c r="AP46" i="1"/>
  <c r="AA497" i="1"/>
  <c r="AO262" i="1"/>
  <c r="AO25" i="1"/>
  <c r="AA26" i="1"/>
  <c r="AA358" i="1"/>
  <c r="AO551" i="1"/>
  <c r="AA244" i="1"/>
  <c r="AO42" i="1"/>
  <c r="AA217" i="1"/>
  <c r="AO45" i="1"/>
  <c r="AO132" i="1"/>
  <c r="AP29" i="1"/>
  <c r="AP96" i="1"/>
  <c r="AO500" i="1"/>
  <c r="AP442" i="1"/>
  <c r="AO554" i="1"/>
  <c r="AA177" i="1"/>
  <c r="AO648" i="1"/>
  <c r="AP391" i="1"/>
  <c r="AA220" i="1"/>
  <c r="AP662" i="1"/>
  <c r="AO278" i="1"/>
  <c r="AA183" i="1"/>
  <c r="AA158" i="1"/>
  <c r="AP210" i="1"/>
  <c r="AO193" i="1"/>
  <c r="AA291" i="1"/>
  <c r="AA419" i="1"/>
  <c r="AP382" i="1"/>
  <c r="AO452" i="1"/>
  <c r="AA172" i="1"/>
  <c r="AO597" i="1"/>
  <c r="AO453" i="1"/>
  <c r="AO28" i="1"/>
  <c r="AP126" i="1"/>
  <c r="AO404" i="1"/>
  <c r="AA472" i="1"/>
  <c r="AA247" i="1"/>
  <c r="AA446" i="1"/>
  <c r="AO24" i="1"/>
  <c r="AA240" i="1"/>
  <c r="AP605" i="1"/>
  <c r="AA429" i="1"/>
  <c r="AP407" i="1"/>
  <c r="AP54" i="1"/>
  <c r="AP117" i="1"/>
  <c r="AO326" i="1"/>
  <c r="AO304" i="1"/>
  <c r="AP314" i="1"/>
  <c r="AA375" i="1"/>
  <c r="AA570" i="1"/>
  <c r="AA111" i="1"/>
  <c r="AA498" i="1"/>
  <c r="AO363" i="1"/>
  <c r="AO481" i="1"/>
  <c r="AP80" i="1"/>
  <c r="AA633" i="1"/>
  <c r="AA523" i="1"/>
  <c r="AP552" i="1"/>
  <c r="AA378" i="1"/>
  <c r="AP590" i="1"/>
  <c r="AO174" i="1"/>
  <c r="AO141" i="1"/>
  <c r="AO431" i="1"/>
  <c r="AA132" i="1"/>
  <c r="AO519" i="1"/>
  <c r="AA591" i="1"/>
  <c r="AO8" i="1"/>
  <c r="AO343" i="1"/>
  <c r="AA518" i="1"/>
  <c r="AO496" i="1"/>
  <c r="AA470" i="1"/>
  <c r="AO406" i="1"/>
  <c r="AP243" i="1"/>
  <c r="AA129" i="1"/>
  <c r="AO604" i="1"/>
  <c r="AA203" i="1"/>
  <c r="AO77" i="1"/>
  <c r="AP75" i="1"/>
  <c r="AO516" i="1"/>
  <c r="AO367" i="1"/>
  <c r="AP572" i="1"/>
  <c r="AP285" i="1"/>
  <c r="AA501" i="1"/>
  <c r="AO291" i="1"/>
  <c r="AO342" i="1"/>
  <c r="AA258" i="1"/>
  <c r="AO274" i="1"/>
  <c r="AO116" i="1"/>
  <c r="AA566" i="1"/>
  <c r="AA206" i="1"/>
  <c r="AP538" i="1"/>
  <c r="AA312" i="1"/>
  <c r="AA590" i="1"/>
  <c r="AA645" i="1"/>
  <c r="AP309" i="1"/>
  <c r="AO55" i="1"/>
  <c r="AP600" i="1"/>
  <c r="AA611" i="1"/>
  <c r="AA39" i="1"/>
  <c r="AP325" i="1"/>
  <c r="AA361" i="1"/>
  <c r="AA310" i="1"/>
  <c r="AA252" i="1"/>
  <c r="AO613" i="1"/>
  <c r="AO191" i="1"/>
  <c r="AA85" i="1"/>
  <c r="AA211" i="1"/>
  <c r="AA638" i="1"/>
  <c r="AA97" i="1"/>
  <c r="AP479" i="1"/>
  <c r="AA557" i="1"/>
  <c r="AO211" i="1"/>
  <c r="AP508" i="1"/>
  <c r="AA386" i="1"/>
  <c r="AO232" i="1"/>
  <c r="AA660" i="1"/>
  <c r="AP64" i="1"/>
  <c r="AP203" i="1"/>
  <c r="AO197" i="1"/>
  <c r="AA214" i="1"/>
  <c r="AO88" i="1"/>
  <c r="AP49" i="1"/>
  <c r="AA640" i="1"/>
  <c r="AO387" i="1"/>
  <c r="AO305" i="1"/>
  <c r="AP365" i="1"/>
  <c r="AO293" i="1"/>
  <c r="AO641" i="1"/>
  <c r="AO605" i="1"/>
  <c r="AP452" i="1"/>
  <c r="AA449" i="1"/>
  <c r="AA481" i="1"/>
  <c r="AA352" i="1"/>
  <c r="AP318" i="1"/>
  <c r="AP79" i="1"/>
  <c r="AA47" i="1"/>
  <c r="AA648" i="1"/>
  <c r="AO227" i="1"/>
  <c r="AO299" i="1"/>
  <c r="AA549" i="1"/>
  <c r="AA555" i="1"/>
  <c r="AO93" i="1"/>
  <c r="AO364" i="1"/>
  <c r="AA556" i="1"/>
  <c r="AP137" i="1"/>
  <c r="AO344" i="1"/>
  <c r="AO50" i="1"/>
  <c r="AP51" i="1"/>
  <c r="AP62" i="1"/>
  <c r="AA462" i="1"/>
  <c r="AO456" i="1"/>
  <c r="AA297" i="1"/>
  <c r="AA398" i="1"/>
  <c r="AP480" i="1"/>
  <c r="AO523" i="1"/>
  <c r="AP518" i="1"/>
  <c r="AO92" i="1"/>
  <c r="AA505" i="1"/>
  <c r="AA15" i="1"/>
  <c r="AO602" i="1"/>
  <c r="AA414" i="1"/>
  <c r="AO373" i="1"/>
  <c r="AP570" i="1"/>
  <c r="AP514" i="1"/>
  <c r="AP347" i="1"/>
  <c r="AP192" i="1"/>
  <c r="AO655" i="1"/>
  <c r="AA207" i="1"/>
  <c r="AP119" i="1"/>
  <c r="AA528" i="1"/>
  <c r="AA661" i="1"/>
  <c r="AO148" i="1"/>
  <c r="AO486" i="1"/>
  <c r="AO339" i="1"/>
  <c r="AA35" i="1"/>
  <c r="AP244" i="1"/>
  <c r="AO243" i="1"/>
  <c r="AO272" i="1"/>
  <c r="AP339" i="1"/>
  <c r="AP144" i="1"/>
  <c r="AO125" i="1"/>
  <c r="AO393" i="1"/>
  <c r="AO539" i="1"/>
  <c r="AA654" i="1"/>
  <c r="AP174" i="1"/>
  <c r="AA597" i="1"/>
  <c r="AO640" i="1"/>
  <c r="AO122" i="1"/>
  <c r="AA255" i="1"/>
  <c r="AA136" i="1"/>
  <c r="AA329" i="1"/>
  <c r="AA75" i="1"/>
  <c r="AO593" i="1"/>
  <c r="AA253" i="1"/>
  <c r="AP660" i="1"/>
  <c r="AA625" i="1"/>
  <c r="AA121" i="1"/>
  <c r="AA12" i="1"/>
  <c r="AA339" i="1"/>
  <c r="AO175" i="1"/>
  <c r="AP526" i="1"/>
  <c r="AO166" i="1"/>
  <c r="AA292" i="1"/>
  <c r="AA31" i="1"/>
  <c r="AP329" i="1"/>
  <c r="AO446" i="1"/>
  <c r="AP209" i="1"/>
  <c r="AO81" i="1"/>
  <c r="AA423" i="1"/>
  <c r="AO221" i="1"/>
  <c r="AO57" i="1"/>
  <c r="AO548" i="1"/>
  <c r="AP393" i="1"/>
  <c r="AO162" i="1"/>
  <c r="AA265" i="1"/>
  <c r="AP549" i="1"/>
  <c r="AA415" i="1"/>
  <c r="AP434" i="1"/>
  <c r="AP198" i="1"/>
  <c r="AP579" i="1"/>
  <c r="AA46" i="1"/>
  <c r="AP462" i="1"/>
  <c r="AO119" i="1"/>
  <c r="AA461" i="1"/>
  <c r="AA655" i="1"/>
  <c r="AA647" i="1"/>
  <c r="AO639" i="1"/>
  <c r="AP292" i="1"/>
  <c r="AO149" i="1"/>
  <c r="AO654" i="1"/>
  <c r="AO320" i="1"/>
  <c r="AO51" i="1"/>
  <c r="AP560" i="1"/>
  <c r="AO10" i="1"/>
  <c r="AP567" i="1"/>
  <c r="AP249" i="1"/>
  <c r="AP524" i="1"/>
  <c r="AP159" i="1"/>
  <c r="AA422" i="1"/>
  <c r="AA287" i="1"/>
  <c r="AO651" i="1"/>
  <c r="AP88" i="1"/>
  <c r="AA328" i="1"/>
  <c r="AO547" i="1"/>
  <c r="AA163" i="1"/>
  <c r="AO591" i="1"/>
  <c r="AA246" i="1"/>
  <c r="AA282" i="1"/>
  <c r="AO441" i="1"/>
  <c r="AO660" i="1"/>
  <c r="AP383" i="1"/>
  <c r="AP517" i="1"/>
  <c r="AO449" i="1"/>
  <c r="AA402" i="1"/>
  <c r="AP305" i="1"/>
  <c r="AO394" i="1"/>
  <c r="AA564" i="1"/>
  <c r="AP448" i="1"/>
  <c r="AO392" i="1"/>
  <c r="AA110" i="1"/>
  <c r="AO100" i="1"/>
  <c r="AO340" i="1"/>
  <c r="AA142" i="1"/>
  <c r="AP333" i="1"/>
  <c r="AO331" i="1"/>
  <c r="AA390" i="1"/>
  <c r="AO644" i="1"/>
  <c r="AA615" i="1"/>
  <c r="AP422" i="1"/>
  <c r="AO669" i="1"/>
  <c r="AA514" i="1"/>
  <c r="AO412" i="1"/>
  <c r="AP412" i="1"/>
  <c r="AP651" i="1"/>
  <c r="AA586" i="1"/>
  <c r="AO307" i="1"/>
  <c r="AA436" i="1"/>
  <c r="AO636" i="1"/>
  <c r="AO535" i="1"/>
  <c r="AO156" i="1"/>
  <c r="AO196" i="1"/>
  <c r="AA612" i="1"/>
  <c r="AA134" i="1"/>
  <c r="AA19" i="1"/>
  <c r="AA320" i="1"/>
  <c r="AO233" i="1"/>
  <c r="AP450" i="1"/>
  <c r="AO645" i="1"/>
  <c r="AO257" i="1"/>
  <c r="AA254" i="1"/>
  <c r="AP342" i="1"/>
  <c r="AA267" i="1"/>
  <c r="AA66" i="1"/>
  <c r="AO215" i="1"/>
  <c r="AO2" i="1"/>
  <c r="AA221" i="1"/>
  <c r="AO120" i="1"/>
  <c r="AO435" i="1"/>
  <c r="AP578" i="1"/>
  <c r="AA465" i="1"/>
  <c r="AA318" i="1"/>
  <c r="AA533" i="1"/>
  <c r="AO255" i="1"/>
  <c r="AP311" i="1"/>
  <c r="AA182" i="1"/>
  <c r="AP146" i="1"/>
  <c r="AA516" i="1"/>
  <c r="AA145" i="1"/>
  <c r="AO279" i="1"/>
  <c r="AP484" i="1"/>
  <c r="AA585" i="1"/>
  <c r="AO146" i="1"/>
  <c r="AO504" i="1"/>
  <c r="AA519" i="1"/>
  <c r="AA477" i="1"/>
  <c r="AO318" i="1"/>
  <c r="AP499" i="1"/>
  <c r="AA249" i="1"/>
  <c r="AO420" i="1"/>
  <c r="AP553" i="1"/>
  <c r="AA463" i="1"/>
  <c r="AA596" i="1"/>
  <c r="AA138" i="1"/>
  <c r="AA107" i="1"/>
  <c r="AA454" i="1"/>
  <c r="AP378" i="1"/>
  <c r="AA450" i="1"/>
  <c r="AP556" i="1"/>
  <c r="AP387" i="1"/>
  <c r="AO584" i="1"/>
  <c r="AO337" i="1"/>
  <c r="AP360" i="1"/>
  <c r="AO152" i="1"/>
  <c r="AO572" i="1"/>
  <c r="AO448" i="1"/>
  <c r="AA424" i="1"/>
  <c r="AO423" i="1"/>
  <c r="AO231" i="1"/>
  <c r="AA178" i="1"/>
  <c r="AA239" i="1"/>
  <c r="AA79" i="1"/>
  <c r="AA369" i="1"/>
  <c r="AO128" i="1"/>
  <c r="AA495" i="1"/>
  <c r="AA582" i="1"/>
  <c r="AO428" i="1"/>
  <c r="AO564" i="1"/>
  <c r="AO461" i="1"/>
  <c r="AA588" i="1"/>
  <c r="AP643" i="1"/>
  <c r="AO75" i="1"/>
  <c r="AA83" i="1"/>
  <c r="AP307" i="1"/>
  <c r="AO577" i="1"/>
  <c r="AA368" i="1"/>
  <c r="AA365" i="1"/>
  <c r="AO70" i="1"/>
  <c r="AA333" i="1"/>
  <c r="AO216" i="1"/>
  <c r="AO476" i="1"/>
  <c r="AO656" i="1"/>
  <c r="AA45" i="1"/>
  <c r="AA448" i="1"/>
  <c r="AA664" i="1"/>
  <c r="AP9" i="1"/>
  <c r="AA338" i="1"/>
  <c r="AP613" i="1"/>
  <c r="AO478" i="1"/>
  <c r="AO89" i="1"/>
  <c r="AA153" i="1"/>
  <c r="AO580" i="1"/>
  <c r="AA25" i="1"/>
  <c r="AO383" i="1"/>
  <c r="AO439" i="1"/>
  <c r="AA650" i="1"/>
  <c r="AO596" i="1"/>
  <c r="AP84" i="1"/>
  <c r="AA347" i="1"/>
  <c r="AA198" i="1"/>
  <c r="AO586" i="1"/>
  <c r="AA77" i="1"/>
  <c r="AP447" i="1"/>
  <c r="AO229" i="1"/>
  <c r="AP3" i="1"/>
  <c r="AO22" i="1"/>
  <c r="AO267" i="1"/>
  <c r="AA167" i="1"/>
  <c r="AA166" i="1"/>
  <c r="AP26" i="1"/>
  <c r="AO292" i="1"/>
  <c r="AO62" i="1"/>
  <c r="AO319" i="1"/>
  <c r="AA300" i="1"/>
  <c r="AP53" i="1"/>
  <c r="AO361" i="1"/>
  <c r="AP212" i="1"/>
  <c r="AA632" i="1"/>
  <c r="AA601" i="1"/>
  <c r="AA373" i="1"/>
  <c r="AP639" i="1"/>
  <c r="AP12" i="1"/>
  <c r="AA225" i="1"/>
  <c r="AO217" i="1"/>
  <c r="AO234" i="1"/>
  <c r="AP108" i="1"/>
  <c r="AO425" i="1"/>
  <c r="AO468" i="1"/>
  <c r="AA63" i="1"/>
  <c r="AA180" i="1"/>
  <c r="AO390" i="1"/>
  <c r="AO208" i="1"/>
  <c r="AA193" i="1"/>
  <c r="AA307" i="1"/>
  <c r="AO310" i="1"/>
  <c r="AP270" i="1"/>
  <c r="AP201" i="1"/>
  <c r="AA161" i="1"/>
  <c r="AO625" i="1"/>
  <c r="AO54" i="1"/>
  <c r="AP199" i="1"/>
  <c r="AA656" i="1"/>
  <c r="AO322" i="1"/>
  <c r="AA218" i="1"/>
  <c r="AA86" i="1"/>
  <c r="AP94" i="1"/>
  <c r="AA662" i="1"/>
  <c r="AO355" i="1"/>
  <c r="AP400" i="1"/>
  <c r="AO432" i="1"/>
  <c r="AA374" i="1"/>
  <c r="AO195" i="1"/>
  <c r="AP511" i="1"/>
  <c r="AO463" i="1"/>
  <c r="AA499" i="1"/>
  <c r="AO105" i="1"/>
  <c r="AO282" i="1"/>
  <c r="AA44" i="1"/>
  <c r="AP663" i="1"/>
  <c r="AO165" i="1"/>
  <c r="AP15" i="1"/>
  <c r="AA313" i="1"/>
  <c r="AP45" i="1"/>
  <c r="AP520" i="1"/>
  <c r="AO518" i="1"/>
  <c r="AO471" i="1"/>
  <c r="AO327" i="1"/>
  <c r="AO314" i="1"/>
  <c r="AO637" i="1"/>
  <c r="AO201" i="1"/>
  <c r="AA160" i="1"/>
  <c r="AA283" i="1"/>
  <c r="AO69" i="1"/>
  <c r="AA29" i="1"/>
  <c r="AO277" i="1"/>
  <c r="AO330" i="1"/>
  <c r="AA600" i="1"/>
  <c r="AA316" i="1"/>
  <c r="AP542" i="1"/>
  <c r="AO117" i="1"/>
  <c r="AO329" i="1"/>
  <c r="AA623" i="1"/>
  <c r="AA201" i="1"/>
  <c r="AA213" i="1"/>
  <c r="AP10" i="1"/>
  <c r="AO190" i="1"/>
  <c r="AP315" i="1"/>
  <c r="AA269" i="1"/>
  <c r="AA104" i="1"/>
  <c r="AA43" i="1"/>
  <c r="AA123" i="1"/>
  <c r="AO6" i="1"/>
  <c r="AP37" i="1"/>
  <c r="AP403" i="1"/>
  <c r="AP69" i="1"/>
  <c r="AA434" i="1"/>
  <c r="AA551" i="1"/>
  <c r="AP70" i="1"/>
  <c r="AO505" i="1"/>
  <c r="AP361" i="1"/>
  <c r="AA432" i="1"/>
  <c r="AP563" i="1"/>
  <c r="AO479" i="1"/>
  <c r="AO490" i="1"/>
  <c r="AA553" i="1"/>
  <c r="AP161" i="1"/>
  <c r="AO592" i="1"/>
  <c r="AO400" i="1"/>
  <c r="AO348" i="1"/>
  <c r="AO270" i="1"/>
  <c r="AA118" i="1"/>
  <c r="AA626" i="1"/>
  <c r="AO101" i="1"/>
  <c r="AA7" i="1"/>
  <c r="AA380" i="1"/>
  <c r="AA55" i="1"/>
  <c r="AA126" i="1"/>
  <c r="AO192" i="1"/>
  <c r="AO178" i="1"/>
  <c r="AO71" i="1"/>
  <c r="AA317" i="1"/>
  <c r="AA170" i="1"/>
  <c r="AA131" i="1"/>
  <c r="AO121" i="1"/>
  <c r="AA409" i="1"/>
  <c r="AO417" i="1"/>
  <c r="AO359" i="1"/>
  <c r="AA105" i="1"/>
  <c r="AP266" i="1"/>
  <c r="AO114" i="1"/>
  <c r="AA260" i="1"/>
  <c r="AO585" i="1"/>
  <c r="AP7" i="1"/>
  <c r="AO457" i="1"/>
  <c r="AA92" i="1"/>
  <c r="AO635" i="1"/>
  <c r="AO351" i="1"/>
  <c r="AO462" i="1"/>
  <c r="AA646" i="1"/>
  <c r="AO47" i="1"/>
  <c r="AP559" i="1"/>
  <c r="AA155" i="1"/>
  <c r="AA308" i="1"/>
  <c r="AO265" i="1"/>
  <c r="AA401" i="1"/>
  <c r="AP227" i="1"/>
  <c r="AA90" i="1"/>
  <c r="AA403" i="1"/>
  <c r="AA531" i="1"/>
  <c r="AO300" i="1"/>
  <c r="AO391" i="1"/>
  <c r="AA445" i="1"/>
  <c r="AA641" i="1"/>
  <c r="AP143" i="1"/>
  <c r="AO266" i="1"/>
  <c r="AA341" i="1"/>
  <c r="AO360" i="1"/>
  <c r="AP351" i="1"/>
  <c r="AO205" i="1"/>
  <c r="AP110" i="1"/>
  <c r="AA552" i="1"/>
  <c r="AP467" i="1"/>
  <c r="AO615" i="1"/>
  <c r="AA360" i="1"/>
  <c r="AA325" i="1"/>
  <c r="AO118" i="1"/>
  <c r="AA508" i="1"/>
  <c r="AO39" i="1"/>
  <c r="AO341" i="1"/>
  <c r="AA205" i="1"/>
  <c r="AA303" i="1"/>
  <c r="AA524" i="1"/>
  <c r="AO33" i="1"/>
  <c r="AA340" i="1"/>
  <c r="AA274" i="1"/>
  <c r="AP369" i="1"/>
  <c r="AA440" i="1"/>
  <c r="AO240" i="1"/>
  <c r="AA480" i="1"/>
  <c r="AA146" i="1"/>
  <c r="AA101" i="1"/>
  <c r="AA593" i="1"/>
  <c r="AA261" i="1"/>
  <c r="AO427" i="1"/>
  <c r="AP122" i="1"/>
  <c r="AO285" i="1"/>
  <c r="AO84" i="1"/>
  <c r="AO370" i="1"/>
  <c r="AO562" i="1"/>
  <c r="AA400" i="1"/>
  <c r="AP34" i="1"/>
  <c r="AA38" i="1"/>
  <c r="AP654" i="1"/>
  <c r="AO35" i="1"/>
  <c r="AO180" i="1"/>
  <c r="AA467" i="1"/>
  <c r="AP367" i="1"/>
  <c r="AA49" i="1"/>
  <c r="AA355" i="1"/>
  <c r="AA603" i="1"/>
  <c r="AA299" i="1"/>
  <c r="AP38" i="1"/>
  <c r="AO440" i="1"/>
  <c r="AA9" i="1"/>
  <c r="AP566" i="1"/>
  <c r="AP272" i="1"/>
  <c r="AA521" i="1"/>
  <c r="AO415" i="1"/>
  <c r="AO286" i="1"/>
  <c r="AO95" i="1"/>
  <c r="AO624" i="1"/>
  <c r="AO510" i="1"/>
  <c r="AO138" i="1"/>
  <c r="AO347" i="1"/>
  <c r="AP313" i="1"/>
  <c r="AP645" i="1"/>
  <c r="AO328" i="1"/>
  <c r="AA447" i="1"/>
  <c r="AP28" i="1"/>
  <c r="AO484" i="1"/>
  <c r="AA229" i="1"/>
  <c r="AP338" i="1"/>
  <c r="AA502" i="1"/>
  <c r="AA84" i="1"/>
  <c r="AA95" i="1"/>
  <c r="AO352" i="1"/>
  <c r="AO524" i="1"/>
  <c r="AA13" i="1"/>
  <c r="AO161" i="1"/>
  <c r="AO56" i="1"/>
  <c r="AO325" i="1"/>
  <c r="AO302" i="1"/>
  <c r="AA33" i="1"/>
  <c r="AO30" i="1"/>
  <c r="AO248" i="1"/>
  <c r="AP48" i="1"/>
  <c r="AO517" i="1"/>
  <c r="AA330" i="1"/>
  <c r="AO179" i="1"/>
  <c r="AO662" i="1"/>
  <c r="AO502" i="1"/>
  <c r="AA10" i="1"/>
  <c r="AA669" i="1"/>
  <c r="AR244" i="1"/>
  <c r="AA236" i="1"/>
  <c r="AO53" i="1"/>
  <c r="AA517" i="1"/>
  <c r="AP631" i="1"/>
  <c r="AO488" i="1"/>
  <c r="AA534" i="1"/>
  <c r="AP312" i="1"/>
  <c r="AA388" i="1"/>
  <c r="AO301" i="1"/>
  <c r="AP414" i="1"/>
  <c r="AP608" i="1"/>
  <c r="AR483" i="1"/>
  <c r="AO438" i="1"/>
  <c r="AA559" i="1"/>
  <c r="AO144" i="1"/>
  <c r="AO430" i="1"/>
  <c r="AA106" i="1"/>
  <c r="AO379" i="1"/>
  <c r="AO482" i="1"/>
  <c r="AO410" i="1"/>
  <c r="AO459" i="1"/>
  <c r="AO611" i="1"/>
  <c r="AR448" i="1"/>
  <c r="AB30" i="5"/>
  <c r="AB31" i="5"/>
  <c r="AR316" i="1"/>
  <c r="AP587" i="1"/>
  <c r="AA512" i="1"/>
  <c r="AP498" i="1"/>
  <c r="AA602" i="1"/>
  <c r="AP334" i="1"/>
  <c r="AP413" i="1"/>
  <c r="AA53" i="1"/>
  <c r="AP540" i="1"/>
  <c r="AP634" i="1"/>
  <c r="AO647" i="1"/>
  <c r="AA23" i="1"/>
  <c r="AB684" i="5"/>
  <c r="AA151" i="1"/>
  <c r="AO223" i="1"/>
  <c r="AP310" i="1"/>
  <c r="AP357" i="1"/>
  <c r="AP665" i="1"/>
  <c r="AP324" i="1"/>
  <c r="AA560" i="1"/>
  <c r="AO455" i="1"/>
  <c r="AP74" i="1"/>
  <c r="AO606" i="1"/>
  <c r="AA286" i="1"/>
  <c r="AR401" i="1"/>
  <c r="AA653" i="1"/>
  <c r="AA635" i="1"/>
  <c r="AP32" i="1"/>
  <c r="AA256" i="1"/>
  <c r="AA527" i="1"/>
  <c r="AP6" i="1"/>
  <c r="AO666" i="1"/>
  <c r="AO598" i="1"/>
  <c r="AP30" i="1"/>
  <c r="AO186" i="1"/>
  <c r="AA289" i="1"/>
  <c r="AO433" i="1"/>
  <c r="AP149" i="1"/>
  <c r="AA475" i="1"/>
  <c r="AO560" i="1"/>
  <c r="AR379" i="1"/>
  <c r="AP527" i="1"/>
  <c r="AP60" i="1"/>
  <c r="AO469" i="1"/>
  <c r="AP254" i="1"/>
  <c r="AA195" i="1"/>
  <c r="AP523" i="1"/>
  <c r="AP158" i="1"/>
  <c r="AP141" i="1"/>
  <c r="AP279" i="1"/>
  <c r="AP255" i="1"/>
  <c r="AA51" i="1"/>
  <c r="AO235" i="1"/>
  <c r="AR299" i="1"/>
  <c r="AP589" i="1"/>
  <c r="AO127" i="1"/>
  <c r="AB676" i="5"/>
  <c r="AO154" i="1"/>
  <c r="AA321" i="1"/>
  <c r="AO609" i="1"/>
  <c r="AP92" i="1"/>
  <c r="AP316" i="1"/>
  <c r="AO451" i="1"/>
  <c r="AO60" i="1"/>
  <c r="AP423" i="1"/>
  <c r="AO369" i="1"/>
  <c r="AO237" i="1"/>
  <c r="AA546" i="1"/>
  <c r="AB506" i="5"/>
  <c r="AO541" i="1"/>
  <c r="AR292" i="1"/>
  <c r="AO466" i="1"/>
  <c r="AA192" i="1"/>
  <c r="AA171" i="1"/>
  <c r="AP327" i="1"/>
  <c r="AO172" i="1"/>
  <c r="AA397" i="1"/>
  <c r="AO177" i="1"/>
  <c r="AA143" i="1"/>
  <c r="AO612" i="1"/>
  <c r="AA2" i="1"/>
  <c r="AB33" i="5"/>
  <c r="AR329" i="1"/>
  <c r="AR236" i="1"/>
  <c r="AP259" i="1"/>
  <c r="AA117" i="1"/>
  <c r="AP429" i="1"/>
  <c r="AR400" i="1"/>
  <c r="AR567" i="1"/>
  <c r="AR35" i="1"/>
  <c r="AP179" i="1"/>
  <c r="AP189" i="1"/>
  <c r="AR445" i="1"/>
  <c r="AP341" i="1"/>
  <c r="AR603" i="1"/>
  <c r="AR626" i="1"/>
  <c r="AR312" i="1"/>
  <c r="AB222" i="5"/>
  <c r="AA179" i="1"/>
  <c r="AA301" i="1"/>
  <c r="AA562" i="1"/>
  <c r="AO589" i="1"/>
  <c r="AP465" i="1"/>
  <c r="AP603" i="1"/>
  <c r="AA243" i="1"/>
  <c r="AR243" i="1" s="1"/>
  <c r="AP657" i="1"/>
  <c r="AB172" i="5"/>
  <c r="AP257" i="1"/>
  <c r="AP162" i="1"/>
  <c r="AP626" i="1"/>
  <c r="AA237" i="1"/>
  <c r="AP457" i="1"/>
  <c r="AO204" i="1"/>
  <c r="AO336" i="1"/>
  <c r="AO622" i="1"/>
  <c r="AA69" i="1"/>
  <c r="AO409" i="1"/>
  <c r="AP47" i="1"/>
  <c r="AP568" i="1"/>
  <c r="AA471" i="1"/>
  <c r="AP355" i="1"/>
  <c r="AP483" i="1"/>
  <c r="AR327" i="1"/>
  <c r="AB638" i="5"/>
  <c r="AR587" i="1"/>
  <c r="AP440" i="1"/>
  <c r="AA164" i="1"/>
  <c r="AA235" i="1"/>
  <c r="AP546" i="1"/>
  <c r="AO43" i="1"/>
  <c r="AP140" i="1"/>
  <c r="AO511" i="1"/>
  <c r="AP308" i="1"/>
  <c r="AA399" i="1"/>
  <c r="AO67" i="1"/>
  <c r="AO64" i="1"/>
  <c r="AP286" i="1"/>
  <c r="AO603" i="1"/>
  <c r="AP205" i="1"/>
  <c r="AA543" i="1"/>
  <c r="AP653" i="1"/>
  <c r="AP35" i="1"/>
  <c r="AA82" i="1"/>
  <c r="AO349" i="1"/>
  <c r="AP289" i="1"/>
  <c r="AO281" i="1"/>
  <c r="AP157" i="1"/>
  <c r="AA52" i="1"/>
  <c r="AP331" i="1"/>
  <c r="AR643" i="1"/>
  <c r="AB27" i="5"/>
  <c r="AP220" i="1"/>
  <c r="AA421" i="1"/>
  <c r="AA572" i="1"/>
  <c r="AO578" i="1"/>
  <c r="AO18" i="1"/>
  <c r="AA578" i="1"/>
  <c r="AO150" i="1"/>
  <c r="AA199" i="1"/>
  <c r="AO14" i="1"/>
  <c r="AP18" i="1"/>
  <c r="AO561" i="1"/>
  <c r="AO542" i="1"/>
  <c r="AP196" i="1"/>
  <c r="AO296" i="1"/>
  <c r="AP496" i="1"/>
  <c r="AO183" i="1"/>
  <c r="AB531" i="5"/>
  <c r="AA257" i="1"/>
  <c r="AO147" i="1"/>
  <c r="AP175" i="1"/>
  <c r="AO507" i="1"/>
  <c r="AO23" i="1"/>
  <c r="AP358" i="1"/>
  <c r="AO99" i="1"/>
  <c r="AO616" i="1"/>
  <c r="AO378" i="1"/>
  <c r="AP435" i="1"/>
  <c r="AA410" i="1"/>
  <c r="AP408" i="1"/>
  <c r="AR660" i="1"/>
  <c r="AR259" i="1"/>
  <c r="AO634" i="1"/>
  <c r="AB249" i="5"/>
  <c r="AO501" i="1"/>
  <c r="AP444" i="1"/>
  <c r="AO587" i="1"/>
  <c r="AP171" i="1"/>
  <c r="AA384" i="1"/>
  <c r="AR429" i="1"/>
  <c r="AA230" i="1"/>
  <c r="AA351" i="1"/>
  <c r="AO416" i="1"/>
  <c r="AP302" i="1"/>
  <c r="AA268" i="1"/>
  <c r="AP274" i="1"/>
  <c r="AA302" i="1"/>
  <c r="AO38" i="1"/>
  <c r="AO212" i="1"/>
  <c r="AO200" i="1"/>
  <c r="AP445" i="1"/>
  <c r="AO403" i="1"/>
  <c r="AO5" i="1"/>
  <c r="AP103" i="1"/>
  <c r="AP401" i="1"/>
  <c r="AA34" i="1"/>
  <c r="AA228" i="1"/>
  <c r="AA522" i="1"/>
  <c r="AA57" i="1"/>
  <c r="AR403" i="1"/>
  <c r="AR378" i="1"/>
  <c r="AA226" i="1"/>
  <c r="AR276" i="1"/>
  <c r="AR131" i="1"/>
  <c r="AB685" i="5"/>
  <c r="AA288" i="1"/>
  <c r="AO659" i="1"/>
  <c r="AA36" i="1"/>
  <c r="AP235" i="1"/>
  <c r="AO72" i="1"/>
  <c r="AA109" i="1"/>
  <c r="AO532" i="1"/>
  <c r="AO350" i="1"/>
  <c r="AR12" i="1"/>
  <c r="AB662" i="5"/>
  <c r="AR239" i="1"/>
  <c r="AA294" i="1"/>
  <c r="AO4" i="1"/>
  <c r="AO536" i="1"/>
  <c r="AO667" i="1"/>
  <c r="AA272" i="1"/>
  <c r="AR272" i="1" s="1"/>
  <c r="AP258" i="1"/>
  <c r="AA387" i="1"/>
  <c r="AA76" i="1"/>
  <c r="AP123" i="1"/>
  <c r="AP409" i="1"/>
  <c r="AA332" i="1"/>
  <c r="AA50" i="1"/>
  <c r="AP55" i="1"/>
  <c r="AP118" i="1"/>
  <c r="AR430" i="1"/>
  <c r="AB688" i="5"/>
  <c r="AO74" i="1"/>
  <c r="AO357" i="1"/>
  <c r="AO261" i="1"/>
  <c r="AO372" i="1"/>
  <c r="AP390" i="1"/>
  <c r="AA407" i="1"/>
  <c r="AO628" i="1"/>
  <c r="AA275" i="1"/>
  <c r="AO188" i="1"/>
  <c r="AP640" i="1"/>
  <c r="AO477" i="1"/>
  <c r="AP187" i="1"/>
  <c r="AO590" i="1"/>
  <c r="AP76" i="1"/>
  <c r="AA204" i="1"/>
  <c r="AA628" i="1"/>
  <c r="AO245" i="1"/>
  <c r="AO381" i="1"/>
  <c r="AO163" i="1"/>
  <c r="AP543" i="1"/>
  <c r="AA99" i="1"/>
  <c r="AO442" i="1"/>
  <c r="AP519" i="1"/>
  <c r="AA466" i="1"/>
  <c r="AB212" i="5"/>
  <c r="AR293" i="1"/>
  <c r="AP298" i="1"/>
  <c r="AA238" i="1"/>
  <c r="AP363" i="1"/>
  <c r="AP486" i="1"/>
  <c r="AO160" i="1"/>
  <c r="AP154" i="1"/>
  <c r="AP188" i="1"/>
  <c r="AA371" i="1"/>
  <c r="AA507" i="1"/>
  <c r="AO315" i="1"/>
  <c r="AP115" i="1"/>
  <c r="AP73" i="1"/>
  <c r="AP172" i="1"/>
  <c r="AR340" i="1"/>
  <c r="AA128" i="1"/>
  <c r="AO108" i="1"/>
  <c r="AR111" i="1"/>
  <c r="AO213" i="1"/>
  <c r="AO408" i="1"/>
  <c r="AA515" i="1"/>
  <c r="AA575" i="1"/>
  <c r="AA140" i="1"/>
  <c r="AR559" i="1"/>
  <c r="AP102" i="1"/>
  <c r="AR623" i="1"/>
  <c r="AO521" i="1"/>
  <c r="AR217" i="1"/>
  <c r="AA14" i="1"/>
  <c r="AR632" i="1"/>
  <c r="AR330" i="1"/>
  <c r="AR145" i="1"/>
  <c r="AA610" i="1"/>
  <c r="AA609" i="1"/>
  <c r="AP25" i="1"/>
  <c r="AR552" i="1"/>
  <c r="AA91" i="1"/>
  <c r="AR318" i="1"/>
  <c r="AO652" i="1"/>
  <c r="AO168" i="1"/>
  <c r="AA486" i="1"/>
  <c r="AP133" i="1"/>
  <c r="AP82" i="1"/>
  <c r="AA125" i="1"/>
  <c r="AA94" i="1"/>
  <c r="AO20" i="1"/>
  <c r="AO567" i="1"/>
  <c r="AP59" i="1"/>
  <c r="AA196" i="1"/>
  <c r="AP170" i="1"/>
  <c r="AP136" i="1"/>
  <c r="AO607" i="1"/>
  <c r="AA624" i="1"/>
  <c r="AP655" i="1"/>
  <c r="AA323" i="1"/>
  <c r="AA319" i="1"/>
  <c r="AA433" i="1"/>
  <c r="AO595" i="1"/>
  <c r="AO571" i="1"/>
  <c r="AR66" i="1"/>
  <c r="AR29" i="1"/>
  <c r="AB199" i="5"/>
  <c r="AR360" i="1"/>
  <c r="AA569" i="1"/>
  <c r="AA511" i="1"/>
  <c r="AR46" i="1"/>
  <c r="AB640" i="5"/>
  <c r="AA642" i="1"/>
  <c r="AO209" i="1"/>
  <c r="AO445" i="1"/>
  <c r="AA537" i="1"/>
  <c r="AP380" i="1"/>
  <c r="AP621" i="1"/>
  <c r="AA554" i="1"/>
  <c r="AP233" i="1"/>
  <c r="AR553" i="1"/>
  <c r="AB12" i="5"/>
  <c r="AR457" i="1"/>
  <c r="AB505" i="5"/>
  <c r="AP190" i="1"/>
  <c r="AP165" i="1"/>
  <c r="AP111" i="1"/>
  <c r="AP397" i="1"/>
  <c r="AP178" i="1"/>
  <c r="AA284" i="1"/>
  <c r="AP230" i="1"/>
  <c r="AP135" i="1"/>
  <c r="AP234" i="1"/>
  <c r="AO264" i="1"/>
  <c r="AO389" i="1"/>
  <c r="AR619" i="1"/>
  <c r="AA191" i="1"/>
  <c r="AP525" i="1"/>
  <c r="AR447" i="1"/>
  <c r="AO126" i="1"/>
  <c r="AA241" i="1"/>
  <c r="AA571" i="1"/>
  <c r="AA181" i="1"/>
  <c r="AO244" i="1"/>
  <c r="AP265" i="1"/>
  <c r="AO526" i="1"/>
  <c r="AB565" i="5"/>
  <c r="AP453" i="1"/>
  <c r="AR216" i="1"/>
  <c r="AP237" i="1"/>
  <c r="AP601" i="1"/>
  <c r="AP21" i="1"/>
  <c r="AA139" i="1"/>
  <c r="AO98" i="1"/>
  <c r="AA437" i="1"/>
  <c r="AA614" i="1"/>
  <c r="AA473" i="1"/>
  <c r="AO97" i="1"/>
  <c r="AR631" i="1"/>
  <c r="AO242" i="1"/>
  <c r="AB37" i="5"/>
  <c r="AA135" i="1"/>
  <c r="AP515" i="1"/>
  <c r="AB167" i="5"/>
  <c r="AR663" i="1"/>
  <c r="AR479" i="1"/>
  <c r="AP541" i="1"/>
  <c r="AP468" i="1"/>
  <c r="AP99" i="1"/>
  <c r="AA65" i="1"/>
  <c r="AP13" i="1"/>
  <c r="AO83" i="1"/>
  <c r="AO568" i="1"/>
  <c r="AO489" i="1"/>
  <c r="AO520" i="1"/>
  <c r="AP490" i="1"/>
  <c r="AO594" i="1"/>
  <c r="AA208" i="1"/>
  <c r="AB213" i="5"/>
  <c r="AP529" i="1"/>
  <c r="AO40" i="1"/>
  <c r="AA542" i="1"/>
  <c r="AO19" i="1"/>
  <c r="AB674" i="5"/>
  <c r="AP502" i="1"/>
  <c r="AR462" i="1"/>
  <c r="AA81" i="1"/>
  <c r="AO206" i="1"/>
  <c r="AP276" i="1"/>
  <c r="AP335" i="1"/>
  <c r="AP66" i="1"/>
  <c r="AA114" i="1"/>
  <c r="AO398" i="1"/>
  <c r="AA197" i="1"/>
  <c r="AB32" i="5"/>
  <c r="AB661" i="5"/>
  <c r="AR101" i="1"/>
  <c r="AP215" i="1"/>
  <c r="AA577" i="1"/>
  <c r="AA87" i="1"/>
  <c r="AO454" i="1"/>
  <c r="AO113" i="1"/>
  <c r="AA583" i="1"/>
  <c r="AP253" i="1"/>
  <c r="AP267" i="1"/>
  <c r="AO465" i="1"/>
  <c r="AP372" i="1"/>
  <c r="AP93" i="1"/>
  <c r="AP231" i="1"/>
  <c r="AP375" i="1"/>
  <c r="AA194" i="1"/>
  <c r="AA526" i="1"/>
  <c r="AP8" i="1"/>
  <c r="AP332" i="1"/>
  <c r="AO333" i="1"/>
  <c r="AP114" i="1"/>
  <c r="AA234" i="1"/>
  <c r="AA150" i="1"/>
  <c r="AO323" i="1"/>
  <c r="AO254" i="1"/>
  <c r="AO290" i="1"/>
  <c r="AA637" i="1"/>
  <c r="AO76" i="1"/>
  <c r="AR84" i="1"/>
  <c r="AR103" i="1"/>
  <c r="AO280" i="1"/>
  <c r="AR153" i="1"/>
  <c r="AR342" i="1"/>
  <c r="AO574" i="1"/>
  <c r="AO492" i="1"/>
  <c r="AR480" i="1"/>
  <c r="AR432" i="1"/>
  <c r="AR208" i="1"/>
  <c r="AP521" i="1"/>
  <c r="AR289" i="1"/>
  <c r="AR252" i="1"/>
  <c r="AP628" i="1"/>
  <c r="AP346" i="1"/>
  <c r="AB374" i="5"/>
  <c r="AO382" i="1"/>
  <c r="AP446" i="1"/>
  <c r="AO627" i="1"/>
  <c r="AP44" i="1"/>
  <c r="AA311" i="1"/>
  <c r="AA668" i="1"/>
  <c r="AO549" i="1"/>
  <c r="AB142" i="5"/>
  <c r="AR240" i="1"/>
  <c r="AR502" i="1"/>
  <c r="AB447" i="5"/>
  <c r="AO450" i="1"/>
  <c r="AA381" i="1"/>
  <c r="AO495" i="1"/>
  <c r="AP344" i="1"/>
  <c r="AA309" i="1"/>
  <c r="AP304" i="1"/>
  <c r="AA444" i="1"/>
  <c r="AP476" i="1"/>
  <c r="AA233" i="1"/>
  <c r="AA363" i="1"/>
  <c r="AO210" i="1"/>
  <c r="AP349" i="1"/>
  <c r="AB29" i="5"/>
  <c r="AA427" i="1"/>
  <c r="AA61" i="1"/>
  <c r="AB175" i="5"/>
  <c r="AP336" i="1"/>
  <c r="AP268" i="1"/>
  <c r="AO538" i="1"/>
  <c r="AR338" i="1"/>
  <c r="AA442" i="1"/>
  <c r="AR355" i="1"/>
  <c r="AO170" i="1"/>
  <c r="AP19" i="1"/>
  <c r="AA251" i="1"/>
  <c r="AP105" i="1"/>
  <c r="AP90" i="1"/>
  <c r="AR450" i="1"/>
  <c r="AA404" i="1"/>
  <c r="AP614" i="1"/>
  <c r="AP562" i="1"/>
  <c r="AR613" i="1"/>
  <c r="AO402" i="1"/>
  <c r="AB613" i="5"/>
  <c r="AA659" i="1"/>
  <c r="AP410" i="1"/>
  <c r="AO253" i="1"/>
  <c r="AP57" i="1"/>
  <c r="AP23" i="1"/>
  <c r="AR63" i="1"/>
  <c r="AB170" i="5"/>
  <c r="AB223" i="5"/>
  <c r="AB663" i="5"/>
  <c r="AA530" i="1"/>
  <c r="AP17" i="1"/>
  <c r="AA56" i="1"/>
  <c r="AO494" i="1"/>
  <c r="AP362" i="1"/>
  <c r="AO184" i="1"/>
  <c r="AA337" i="1"/>
  <c r="AA40" i="1"/>
  <c r="AA108" i="1"/>
  <c r="AO388" i="1"/>
  <c r="AO546" i="1"/>
  <c r="AA604" i="1"/>
  <c r="AR70" i="1"/>
  <c r="AB15" i="5"/>
  <c r="AB683" i="5"/>
  <c r="AA219" i="1"/>
  <c r="AA264" i="1"/>
  <c r="AP326" i="1"/>
  <c r="AO498" i="1"/>
  <c r="AO139" i="1"/>
  <c r="AP232" i="1"/>
  <c r="AO145" i="1"/>
  <c r="AA222" i="1"/>
  <c r="AP219" i="1"/>
  <c r="AP455" i="1"/>
  <c r="AP389" i="1"/>
  <c r="AA112" i="1"/>
  <c r="AA606" i="1"/>
  <c r="AR26" i="1"/>
  <c r="AR19" i="1"/>
  <c r="AR13" i="1"/>
  <c r="AO85" i="1"/>
  <c r="AP500" i="1"/>
  <c r="AA441" i="1"/>
  <c r="AP260" i="1"/>
  <c r="AA494" i="1"/>
  <c r="AP283" i="1"/>
  <c r="AO48" i="1"/>
  <c r="AA281" i="1"/>
  <c r="AA41" i="1"/>
  <c r="AO228" i="1"/>
  <c r="AO31" i="1"/>
  <c r="AA17" i="1"/>
  <c r="AA558" i="1"/>
  <c r="AP207" i="1"/>
  <c r="AA102" i="1"/>
  <c r="AP432" i="1"/>
  <c r="AA359" i="1"/>
  <c r="AA280" i="1"/>
  <c r="AO34" i="1"/>
  <c r="AP224" i="1"/>
  <c r="AO646" i="1"/>
  <c r="AP43" i="1"/>
  <c r="AO59" i="1"/>
  <c r="AP373" i="1"/>
  <c r="AR104" i="1"/>
  <c r="AP586" i="1"/>
  <c r="AB393" i="5"/>
  <c r="AR57" i="1"/>
  <c r="AR654" i="1"/>
  <c r="AR25" i="1"/>
  <c r="AR123" i="1"/>
  <c r="AA667" i="1"/>
  <c r="AA420" i="1"/>
  <c r="AP581" i="1"/>
  <c r="AA617" i="1"/>
  <c r="AO3" i="1"/>
  <c r="AA93" i="1"/>
  <c r="AO583" i="1"/>
  <c r="AA314" i="1"/>
  <c r="AP597" i="1"/>
  <c r="AO306" i="1"/>
  <c r="AP288" i="1"/>
  <c r="AR369" i="1"/>
  <c r="AO103" i="1"/>
  <c r="AP505" i="1"/>
  <c r="AO631" i="1"/>
  <c r="AP180" i="1"/>
  <c r="AP368" i="1"/>
  <c r="AP163" i="1"/>
  <c r="AO287" i="1"/>
  <c r="AO181" i="1"/>
  <c r="AO15" i="1"/>
  <c r="AA127" i="1"/>
  <c r="AO513" i="1"/>
  <c r="AA630" i="1"/>
  <c r="AB532" i="5"/>
  <c r="AA16" i="1"/>
  <c r="AP564" i="1"/>
  <c r="AP269" i="1"/>
  <c r="AA295" i="1"/>
  <c r="AO63" i="1"/>
  <c r="AO419" i="1"/>
  <c r="AA152" i="1"/>
  <c r="AP216" i="1"/>
  <c r="AA58" i="1"/>
  <c r="AP607" i="1"/>
  <c r="AA620" i="1"/>
  <c r="AO443" i="1"/>
  <c r="AP419" i="1"/>
  <c r="AO429" i="1"/>
  <c r="AP661" i="1"/>
  <c r="AA394" i="1"/>
  <c r="AP404" i="1"/>
  <c r="AA584" i="1"/>
  <c r="AP609" i="1"/>
  <c r="AO269" i="1"/>
  <c r="AA636" i="1"/>
  <c r="AA59" i="1"/>
  <c r="AR59" i="1" s="1"/>
  <c r="AO198" i="1"/>
  <c r="AA416" i="1"/>
  <c r="AP354" i="1"/>
  <c r="AP466" i="1"/>
  <c r="AO474" i="1"/>
  <c r="AR501" i="1"/>
  <c r="AB9" i="5"/>
  <c r="AR339" i="1"/>
  <c r="AA72" i="1"/>
  <c r="AO27" i="1"/>
  <c r="AP659" i="1"/>
  <c r="AO543" i="1"/>
  <c r="AO633" i="1"/>
  <c r="AP81" i="1"/>
  <c r="AO555" i="1"/>
  <c r="AR309" i="1"/>
  <c r="AA563" i="1"/>
  <c r="AB36" i="5"/>
  <c r="AA227" i="1"/>
  <c r="AR517" i="1"/>
  <c r="AB689" i="5"/>
  <c r="AR656" i="1"/>
  <c r="AR64" i="1"/>
  <c r="AA474" i="1"/>
  <c r="AO424" i="1"/>
  <c r="AA413" i="1"/>
  <c r="AP138" i="1"/>
  <c r="AP593" i="1"/>
  <c r="AP488" i="1"/>
  <c r="AP303" i="1"/>
  <c r="AP273" i="1"/>
  <c r="AO600" i="1"/>
  <c r="AA248" i="1"/>
  <c r="AA124" i="1"/>
  <c r="AO649" i="1"/>
  <c r="AP297" i="1"/>
  <c r="AB429" i="5"/>
  <c r="AR51" i="1"/>
  <c r="AR420" i="1"/>
  <c r="AA657" i="1"/>
  <c r="AO366" i="1"/>
  <c r="AP330" i="1"/>
  <c r="AP443" i="1"/>
  <c r="AO182" i="1"/>
  <c r="AO41" i="1"/>
  <c r="AA296" i="1"/>
  <c r="AP474" i="1"/>
  <c r="AO503" i="1"/>
  <c r="AO576" i="1"/>
  <c r="AA186" i="1"/>
  <c r="AO668" i="1"/>
  <c r="AO460" i="1"/>
  <c r="AO112" i="1"/>
  <c r="AO187" i="1"/>
  <c r="AO94" i="1"/>
  <c r="AA510" i="1"/>
  <c r="AP594" i="1"/>
  <c r="AP571" i="1"/>
  <c r="AO256" i="1"/>
  <c r="AA428" i="1"/>
  <c r="AP78" i="1"/>
  <c r="AP582" i="1"/>
  <c r="AA376" i="1"/>
  <c r="AR313" i="1"/>
  <c r="AP388" i="1"/>
  <c r="AA175" i="1"/>
  <c r="AR528" i="1"/>
  <c r="AR197" i="1"/>
  <c r="AR30" i="1"/>
  <c r="AR651" i="1"/>
  <c r="AR152" i="1"/>
  <c r="AA8" i="1"/>
  <c r="AR155" i="1"/>
  <c r="AP481" i="1"/>
  <c r="AP622" i="1"/>
  <c r="AP280" i="1"/>
  <c r="AA350" i="1"/>
  <c r="AO334" i="1"/>
  <c r="AP386" i="1"/>
  <c r="AA354" i="1"/>
  <c r="AA535" i="1"/>
  <c r="AA370" i="1"/>
  <c r="AP430" i="1"/>
  <c r="AB10" i="5"/>
  <c r="AA362" i="1"/>
  <c r="AP100" i="1"/>
  <c r="AP477" i="1"/>
  <c r="AP40" i="1"/>
  <c r="AA322" i="1"/>
  <c r="AO657" i="1"/>
  <c r="AO140" i="1"/>
  <c r="AP348" i="1"/>
  <c r="AP167" i="1"/>
  <c r="AR107" i="1"/>
  <c r="AO49" i="1"/>
  <c r="AA489" i="1"/>
  <c r="AR352" i="1"/>
  <c r="AR193" i="1"/>
  <c r="AO169" i="1"/>
  <c r="AO78" i="1"/>
  <c r="AO399" i="1"/>
  <c r="AO582" i="1"/>
  <c r="AP620" i="1"/>
  <c r="AO73" i="1"/>
  <c r="AO295" i="1"/>
  <c r="AP242" i="1"/>
  <c r="AP183" i="1"/>
  <c r="AO335" i="1"/>
  <c r="AP504" i="1"/>
  <c r="AP454" i="1"/>
  <c r="AO407" i="1"/>
  <c r="AO66" i="1"/>
  <c r="AO397" i="1"/>
  <c r="AA190" i="1"/>
  <c r="AP256" i="1"/>
  <c r="AO317" i="1"/>
  <c r="AP648" i="1"/>
  <c r="AP22" i="1"/>
  <c r="AO263" i="1"/>
  <c r="AA71" i="1"/>
  <c r="AP156" i="1"/>
  <c r="AP385" i="1"/>
  <c r="AP328" i="1"/>
  <c r="AO483" i="1"/>
  <c r="AA418" i="1"/>
  <c r="AR600" i="1"/>
  <c r="AR163" i="1"/>
  <c r="AP221" i="1"/>
  <c r="AA666" i="1"/>
  <c r="AP463" i="1"/>
  <c r="AB169" i="5"/>
  <c r="AP650" i="1"/>
  <c r="AP340" i="1"/>
  <c r="AP282" i="1"/>
  <c r="AP512" i="1"/>
  <c r="AA89" i="1"/>
  <c r="AA5" i="1"/>
  <c r="AP197" i="1"/>
  <c r="AA580" i="1"/>
  <c r="AR24" i="1"/>
  <c r="AR572" i="1"/>
  <c r="AR547" i="1"/>
  <c r="AO271" i="1"/>
  <c r="AA469" i="1"/>
  <c r="AO566" i="1"/>
  <c r="AO540" i="1"/>
  <c r="AO171" i="1"/>
  <c r="AP478" i="1"/>
  <c r="AO16" i="1"/>
  <c r="AO558" i="1"/>
  <c r="AP652" i="1"/>
  <c r="AO509" i="1"/>
  <c r="AO588" i="1"/>
  <c r="AA576" i="1"/>
  <c r="AO618" i="1"/>
  <c r="AP206" i="1"/>
  <c r="AR354" i="1"/>
  <c r="AB471" i="5"/>
  <c r="AR421" i="1"/>
  <c r="AP471" i="1"/>
  <c r="AA356" i="1"/>
  <c r="AA334" i="1"/>
  <c r="AA20" i="1"/>
  <c r="AO82" i="1"/>
  <c r="AA412" i="1"/>
  <c r="AO80" i="1"/>
  <c r="AA335" i="1"/>
  <c r="AO224" i="1"/>
  <c r="AA165" i="1"/>
  <c r="AR165" i="1" s="1"/>
  <c r="AP89" i="1"/>
  <c r="AP565" i="1"/>
  <c r="AP584" i="1"/>
  <c r="AP551" i="1"/>
  <c r="AA290" i="1"/>
  <c r="AP129" i="1"/>
  <c r="AO275" i="1"/>
  <c r="AA493" i="1"/>
  <c r="AA185" i="1"/>
  <c r="AO136" i="1"/>
  <c r="AR256" i="1"/>
  <c r="AO247" i="1"/>
  <c r="AA618" i="1"/>
  <c r="AR33" i="1"/>
  <c r="AB165" i="5"/>
  <c r="AP554" i="1"/>
  <c r="AR9" i="1"/>
  <c r="AR144" i="1"/>
  <c r="AB353" i="5"/>
  <c r="AR203" i="1"/>
  <c r="AR481" i="1"/>
  <c r="AP20" i="1"/>
  <c r="AA411" i="1"/>
  <c r="AP398" i="1"/>
  <c r="AO531" i="1"/>
  <c r="AP33" i="1"/>
  <c r="AR434" i="1"/>
  <c r="AA595" i="1"/>
  <c r="AP459" i="1"/>
  <c r="AO185" i="1"/>
  <c r="AP353" i="1"/>
  <c r="AR15" i="1"/>
  <c r="AP522" i="1"/>
  <c r="AA561" i="1"/>
  <c r="AO102" i="1"/>
  <c r="AB14" i="5"/>
  <c r="AO130" i="1"/>
  <c r="AB366" i="5"/>
  <c r="AO601" i="1"/>
  <c r="AO251" i="1"/>
  <c r="AO250" i="1"/>
  <c r="AO157" i="1"/>
  <c r="AP377" i="1"/>
  <c r="AB610" i="5"/>
  <c r="AR38" i="1"/>
  <c r="AB13" i="5"/>
  <c r="AO230" i="1"/>
  <c r="AA395" i="1"/>
  <c r="AA485" i="1"/>
  <c r="AA372" i="1"/>
  <c r="AA169" i="1"/>
  <c r="AO552" i="1"/>
  <c r="AA649" i="1"/>
  <c r="AO385" i="1"/>
  <c r="AP194" i="1"/>
  <c r="AP415" i="1"/>
  <c r="AA113" i="1"/>
  <c r="AA331" i="1"/>
  <c r="AP431" i="1"/>
  <c r="AA589" i="1"/>
  <c r="AA540" i="1"/>
  <c r="AO473" i="1"/>
  <c r="AP619" i="1"/>
  <c r="AA385" i="1"/>
  <c r="AO246" i="1"/>
  <c r="AO173" i="1"/>
  <c r="AO65" i="1"/>
  <c r="AP644" i="1"/>
  <c r="AP533" i="1"/>
  <c r="AO135" i="1"/>
  <c r="AA345" i="1"/>
  <c r="AA408" i="1"/>
  <c r="AO58" i="1"/>
  <c r="AO222" i="1"/>
  <c r="AA490" i="1"/>
  <c r="AA492" i="1"/>
  <c r="AP71" i="1"/>
  <c r="AO129" i="1"/>
  <c r="AO514" i="1"/>
  <c r="AP131" i="1"/>
  <c r="AA74" i="1"/>
  <c r="AA513" i="1"/>
  <c r="AO86" i="1"/>
  <c r="AO630" i="1"/>
  <c r="AP599" i="1"/>
  <c r="AA456" i="1"/>
  <c r="AO107" i="1"/>
  <c r="AR385" i="1"/>
  <c r="AR322" i="1"/>
  <c r="AB176" i="5"/>
  <c r="AB402" i="5"/>
  <c r="AO550" i="1"/>
  <c r="AP418" i="1"/>
  <c r="AA622" i="1"/>
  <c r="AA223" i="1"/>
  <c r="AO569" i="1"/>
  <c r="AP503" i="1"/>
  <c r="AA417" i="1"/>
  <c r="AO155" i="1"/>
  <c r="AP366" i="1"/>
  <c r="AO534" i="1"/>
  <c r="AA389" i="1"/>
  <c r="AR591" i="1"/>
  <c r="AP239" i="1"/>
  <c r="AR455" i="1"/>
  <c r="AR382" i="1"/>
  <c r="AO608" i="1"/>
  <c r="AP535" i="1"/>
  <c r="AO220" i="1"/>
  <c r="AP635" i="1"/>
  <c r="AO358" i="1"/>
  <c r="AP392" i="1"/>
  <c r="AO164" i="1"/>
  <c r="AO87" i="1"/>
  <c r="AA116" i="1"/>
  <c r="AB35" i="5"/>
  <c r="AO289" i="1"/>
  <c r="AP252" i="1"/>
  <c r="AA304" i="1"/>
  <c r="AP31" i="1"/>
  <c r="AA608" i="1"/>
  <c r="AR608" i="1" s="1"/>
  <c r="AA242" i="1"/>
  <c r="AA598" i="1"/>
  <c r="AB686" i="5"/>
  <c r="AA277" i="1"/>
  <c r="AR95" i="1"/>
  <c r="AO573" i="1"/>
  <c r="AA452" i="1"/>
  <c r="AP656" i="1"/>
  <c r="AR527" i="1"/>
  <c r="AR71" i="1"/>
  <c r="AB430" i="5"/>
  <c r="AP295" i="1"/>
  <c r="AA392" i="1"/>
  <c r="AR126" i="1"/>
  <c r="AR129" i="1"/>
  <c r="AR474" i="1"/>
  <c r="AB643" i="5"/>
  <c r="AO610" i="1"/>
  <c r="AR568" i="1"/>
  <c r="AR178" i="1"/>
  <c r="AP606" i="1"/>
  <c r="AR4" i="1"/>
  <c r="AP456" i="1"/>
  <c r="AR285" i="1"/>
  <c r="AO653" i="1"/>
  <c r="AB589" i="5"/>
  <c r="AR210" i="1"/>
  <c r="AB38" i="5"/>
  <c r="AO581" i="1"/>
  <c r="AR436" i="1"/>
  <c r="AR620" i="1"/>
  <c r="AP424" i="1"/>
  <c r="AR277" i="1"/>
  <c r="AP384" i="1"/>
  <c r="AR284" i="1"/>
  <c r="AR286" i="1"/>
  <c r="AR136" i="1"/>
  <c r="AA130" i="1"/>
  <c r="AO124" i="1"/>
  <c r="AB400" i="5"/>
  <c r="AB316" i="5"/>
  <c r="AB611" i="5"/>
  <c r="AP569" i="1"/>
  <c r="AP428" i="1"/>
  <c r="AP287" i="1"/>
  <c r="AR201" i="1"/>
  <c r="AO189" i="1"/>
  <c r="AA482" i="1"/>
  <c r="AR565" i="1"/>
  <c r="AR98" i="1"/>
  <c r="AB612" i="5"/>
  <c r="AP106" i="1"/>
  <c r="AP184" i="1"/>
  <c r="AR323" i="1"/>
  <c r="AR560" i="1"/>
  <c r="AP208" i="1"/>
  <c r="AR525" i="1"/>
  <c r="AR36" i="1"/>
  <c r="AR97" i="1"/>
  <c r="AR237" i="1"/>
  <c r="AB401" i="5"/>
  <c r="AR32" i="1"/>
  <c r="AR611" i="1"/>
  <c r="AP95" i="1"/>
  <c r="AA343" i="1"/>
  <c r="AP319" i="1"/>
  <c r="AR232" i="1"/>
  <c r="AR614" i="1"/>
  <c r="AR389" i="1"/>
  <c r="AP36" i="1"/>
  <c r="AP277" i="1"/>
  <c r="AR196" i="1"/>
  <c r="AR261" i="1"/>
  <c r="AR440" i="1"/>
  <c r="AB567" i="5"/>
  <c r="AR649" i="1"/>
  <c r="AO376" i="1"/>
  <c r="AP5" i="1"/>
  <c r="AP433" i="1"/>
  <c r="AP536" i="1"/>
  <c r="AP97" i="1"/>
  <c r="AR609" i="1"/>
  <c r="AR225" i="1"/>
  <c r="AP604" i="1"/>
  <c r="AR96" i="1"/>
  <c r="AR49" i="1"/>
  <c r="AR141" i="1"/>
  <c r="AB583" i="5"/>
  <c r="AO464" i="1"/>
  <c r="AR117" i="1"/>
  <c r="AB413" i="5"/>
  <c r="AR640" i="1"/>
  <c r="AR636" i="1"/>
  <c r="AR11" i="1"/>
  <c r="AB313" i="5"/>
  <c r="AR3" i="1"/>
  <c r="AR422" i="1"/>
  <c r="AP669" i="1"/>
  <c r="AB687" i="5"/>
  <c r="AB200" i="5"/>
  <c r="AR328" i="1"/>
  <c r="AR31" i="1"/>
  <c r="AR669" i="1"/>
  <c r="AP638" i="1"/>
  <c r="AR187" i="1"/>
  <c r="AR260" i="1"/>
  <c r="AR172" i="1"/>
  <c r="AR456" i="1"/>
  <c r="AR160" i="1"/>
  <c r="AR417" i="1"/>
  <c r="AR113" i="1"/>
  <c r="AR638" i="1"/>
  <c r="AR642" i="1"/>
  <c r="AB659" i="5"/>
  <c r="AR359" i="1"/>
  <c r="AR573" i="1"/>
  <c r="AB91" i="5"/>
  <c r="AR550" i="1"/>
  <c r="AR647" i="1"/>
  <c r="AP248" i="1"/>
  <c r="AR273" i="1"/>
  <c r="AA459" i="1"/>
  <c r="AR387" i="1"/>
  <c r="AP371" i="1"/>
  <c r="AB168" i="5"/>
  <c r="AR653" i="1"/>
  <c r="AP611" i="1"/>
  <c r="AR530" i="1"/>
  <c r="AR512" i="1"/>
  <c r="AA209" i="1"/>
  <c r="AR569" i="1"/>
  <c r="AR627" i="1"/>
  <c r="AP460" i="1"/>
  <c r="AR391" i="1"/>
  <c r="AR288" i="1"/>
  <c r="AR408" i="1"/>
  <c r="AP482" i="1"/>
  <c r="AB278" i="5"/>
  <c r="AO17" i="1"/>
  <c r="AA278" i="1"/>
  <c r="AR419" i="1"/>
  <c r="AR311" i="1"/>
  <c r="AP537" i="1"/>
  <c r="AO294" i="1"/>
  <c r="AP575" i="1"/>
  <c r="AR492" i="1"/>
  <c r="AR463" i="1"/>
  <c r="AP202" i="1"/>
  <c r="AR230" i="1"/>
  <c r="AP130" i="1"/>
  <c r="AR615" i="1"/>
  <c r="AB174" i="5"/>
  <c r="AO131" i="1"/>
  <c r="AB572" i="5"/>
  <c r="AB214" i="5"/>
  <c r="AR407" i="1"/>
  <c r="AP147" i="1"/>
  <c r="AR644" i="1"/>
  <c r="AP647" i="1"/>
  <c r="AB183" i="5"/>
  <c r="AR664" i="1"/>
  <c r="AA147" i="1"/>
  <c r="AR592" i="1"/>
  <c r="AR398" i="1"/>
  <c r="AR250" i="1"/>
  <c r="AP472" i="1"/>
  <c r="AR47" i="1"/>
  <c r="AR344" i="1"/>
  <c r="AP544" i="1"/>
  <c r="AR215" i="1"/>
  <c r="AR529" i="1"/>
  <c r="AP2" i="1"/>
  <c r="AB269" i="5"/>
  <c r="AO599" i="1"/>
  <c r="AR282" i="1"/>
  <c r="AB463" i="5"/>
  <c r="AP284" i="1"/>
  <c r="AR516" i="1"/>
  <c r="AP223" i="1"/>
  <c r="AR380" i="1"/>
  <c r="AB125" i="5"/>
  <c r="AP485" i="1"/>
  <c r="AP264" i="1"/>
  <c r="AR648" i="1"/>
  <c r="AR493" i="1"/>
  <c r="AR601" i="1"/>
  <c r="AO436" i="1"/>
  <c r="AB660" i="5"/>
  <c r="AR249" i="1"/>
  <c r="AA621" i="1"/>
  <c r="AR556" i="1"/>
  <c r="AP246" i="1"/>
  <c r="AR181" i="1"/>
  <c r="AR465" i="1"/>
  <c r="AR220" i="1"/>
  <c r="AP616" i="1"/>
  <c r="AP666" i="1"/>
  <c r="AR542" i="1"/>
  <c r="AR578" i="1"/>
  <c r="AB28" i="5"/>
  <c r="AR425" i="1"/>
  <c r="AO21" i="1"/>
  <c r="AP211" i="1"/>
  <c r="AR148" i="1"/>
  <c r="AR540" i="1"/>
  <c r="AP641" i="1"/>
  <c r="AP151" i="1"/>
  <c r="AR88" i="1"/>
  <c r="AB481" i="5"/>
  <c r="AR449" i="1"/>
  <c r="AP67" i="1"/>
  <c r="AO308" i="1"/>
  <c r="AR79" i="1"/>
  <c r="AR205" i="1"/>
  <c r="AP127" i="1"/>
  <c r="AP109" i="1"/>
  <c r="AR171" i="1"/>
  <c r="AR44" i="1"/>
  <c r="AR191" i="1"/>
  <c r="AP200" i="1"/>
  <c r="AR275" i="1"/>
  <c r="AR461" i="1"/>
  <c r="AB89" i="5"/>
  <c r="AR637" i="1"/>
  <c r="AR238" i="1"/>
  <c r="AR14" i="1"/>
  <c r="AR223" i="1"/>
  <c r="AR350" i="1"/>
  <c r="AR374" i="1"/>
  <c r="AR356" i="1"/>
  <c r="AR576" i="1"/>
  <c r="AR411" i="1"/>
  <c r="AR202" i="1"/>
  <c r="AR371" i="1"/>
  <c r="AR384" i="1"/>
  <c r="AR264" i="1"/>
  <c r="AR477" i="1"/>
  <c r="AR514" i="1"/>
  <c r="AP637" i="1"/>
  <c r="AP132" i="1"/>
  <c r="AR372" i="1"/>
  <c r="AP574" i="1"/>
  <c r="AR508" i="1"/>
  <c r="AR74" i="1"/>
  <c r="AR495" i="1"/>
  <c r="AR426" i="1"/>
  <c r="AP160" i="1"/>
  <c r="AR43" i="1"/>
  <c r="AR234" i="1"/>
  <c r="AR486" i="1"/>
  <c r="AR303" i="1"/>
  <c r="AR22" i="1"/>
  <c r="AP493" i="1"/>
  <c r="AR554" i="1"/>
  <c r="AR174" i="1"/>
  <c r="AP191" i="1"/>
  <c r="AB224" i="5"/>
  <c r="AP642" i="1"/>
  <c r="AR106" i="1"/>
  <c r="AP50" i="1"/>
  <c r="AR102" i="1"/>
  <c r="AR310" i="1"/>
  <c r="AR331" i="1"/>
  <c r="AB17" i="5"/>
  <c r="AR580" i="1"/>
  <c r="AA346" i="1"/>
  <c r="AO219" i="1"/>
  <c r="AR253" i="1"/>
  <c r="AB585" i="5"/>
  <c r="AR504" i="1"/>
  <c r="AR511" i="1"/>
  <c r="AR219" i="1"/>
  <c r="AR154" i="1"/>
  <c r="AR500" i="1"/>
  <c r="AP322" i="1"/>
  <c r="AA54" i="1"/>
  <c r="AA42" i="1"/>
  <c r="AR42" i="1" s="1"/>
  <c r="AR570" i="1"/>
  <c r="AR307" i="1"/>
  <c r="AR233" i="1"/>
  <c r="AB146" i="5"/>
  <c r="AP627" i="1"/>
  <c r="AR586" i="1"/>
  <c r="AR536" i="1"/>
  <c r="AP91" i="1"/>
  <c r="AR192" i="1"/>
  <c r="AP241" i="1"/>
  <c r="AA78" i="1"/>
  <c r="AR78" i="1" s="1"/>
  <c r="AA366" i="1"/>
  <c r="AR279" i="1"/>
  <c r="AR348" i="1"/>
  <c r="AP495" i="1"/>
  <c r="AR213" i="1"/>
  <c r="AR543" i="1"/>
  <c r="AR60" i="1"/>
  <c r="AP668" i="1"/>
  <c r="AR661" i="1"/>
  <c r="AR231" i="1"/>
  <c r="AR593" i="1"/>
  <c r="AA27" i="1"/>
  <c r="AO575" i="1"/>
  <c r="AP218" i="1"/>
  <c r="AB215" i="5"/>
  <c r="AR659" i="1"/>
  <c r="AP290" i="1"/>
  <c r="AP402" i="1"/>
  <c r="AR67" i="1"/>
  <c r="AR634" i="1"/>
  <c r="AP475" i="1"/>
  <c r="AP14" i="1"/>
  <c r="AR520" i="1"/>
  <c r="AP558" i="1"/>
  <c r="AO106" i="1"/>
  <c r="AB143" i="5"/>
  <c r="AB211" i="5"/>
  <c r="AR52" i="1"/>
  <c r="AO632" i="1"/>
  <c r="AB210" i="5"/>
  <c r="AR177" i="1"/>
  <c r="AP624" i="1"/>
  <c r="AR89" i="1"/>
  <c r="AA18" i="1"/>
  <c r="AR497" i="1"/>
  <c r="AR476" i="1"/>
  <c r="AR625" i="1"/>
  <c r="AA157" i="1"/>
  <c r="AA443" i="1"/>
  <c r="AR151" i="1"/>
  <c r="AP124" i="1"/>
  <c r="AP629" i="1"/>
  <c r="AR435" i="1"/>
  <c r="AR37" i="1"/>
  <c r="AR301" i="1"/>
  <c r="AP405" i="1"/>
  <c r="AR437" i="1"/>
  <c r="AR482" i="1"/>
  <c r="AR427" i="1"/>
  <c r="AR433" i="1"/>
  <c r="AR441" i="1"/>
  <c r="AR668" i="1"/>
  <c r="AR65" i="1"/>
  <c r="AR87" i="1"/>
  <c r="AR470" i="1"/>
  <c r="AR402" i="1"/>
  <c r="AR263" i="1"/>
  <c r="AR204" i="1"/>
  <c r="AP139" i="1"/>
  <c r="AR655" i="1"/>
  <c r="AR227" i="1"/>
  <c r="AR333" i="1"/>
  <c r="AO167" i="1"/>
  <c r="AR5" i="1"/>
  <c r="AR506" i="1"/>
  <c r="AR535" i="1"/>
  <c r="AP186" i="1"/>
  <c r="AB639" i="5"/>
  <c r="AB124" i="5"/>
  <c r="AP56" i="1"/>
  <c r="AR475" i="1"/>
  <c r="AR394" i="1"/>
  <c r="AA539" i="1"/>
  <c r="AR539" i="1" s="1"/>
  <c r="AR156" i="1"/>
  <c r="AP470" i="1"/>
  <c r="AP636" i="1"/>
  <c r="AR473" i="1"/>
  <c r="AR17" i="1"/>
  <c r="AR518" i="1"/>
  <c r="AA353" i="1"/>
  <c r="AR268" i="1"/>
  <c r="AR351" i="1"/>
  <c r="AR114" i="1"/>
  <c r="AP168" i="1"/>
  <c r="AR666" i="1"/>
  <c r="AR167" i="1"/>
  <c r="AP41" i="1"/>
  <c r="AR494" i="1"/>
  <c r="AR137" i="1"/>
  <c r="AR602" i="1"/>
  <c r="AP588" i="1"/>
  <c r="AB217" i="5"/>
  <c r="AR332" i="1"/>
  <c r="AA326" i="1"/>
  <c r="AO345" i="1"/>
  <c r="AB414" i="5"/>
  <c r="AR485" i="1"/>
  <c r="AP596" i="1"/>
  <c r="AP411" i="1"/>
  <c r="AR452" i="1"/>
  <c r="AR90" i="1"/>
  <c r="AR251" i="1"/>
  <c r="AO61" i="1"/>
  <c r="AA574" i="1"/>
  <c r="AR454" i="1"/>
  <c r="AR594" i="1"/>
  <c r="AR341" i="1"/>
  <c r="AP573" i="1"/>
  <c r="AP263" i="1"/>
  <c r="AR622" i="1"/>
  <c r="AR20" i="1"/>
  <c r="AR589" i="1"/>
  <c r="AB317" i="5"/>
  <c r="AR612" i="1"/>
  <c r="AP557" i="1"/>
  <c r="AO405" i="1"/>
  <c r="AR94" i="1"/>
  <c r="AB166" i="5"/>
  <c r="AP345" i="1"/>
  <c r="AR657" i="1"/>
  <c r="AR658" i="1"/>
  <c r="AP238" i="1"/>
  <c r="AP271" i="1"/>
  <c r="AR390" i="1"/>
  <c r="AR478" i="1"/>
  <c r="AR48" i="1"/>
  <c r="AB34" i="5"/>
  <c r="AP610" i="1"/>
  <c r="AP24" i="1"/>
  <c r="AR315" i="1"/>
  <c r="AR562" i="1"/>
  <c r="AP370" i="1"/>
  <c r="AR599" i="1"/>
  <c r="AR324" i="1"/>
  <c r="AR118" i="1"/>
  <c r="AP65" i="1"/>
  <c r="AR82" i="1"/>
  <c r="AR397" i="1"/>
  <c r="AR246" i="1"/>
  <c r="AB11" i="5"/>
  <c r="AR305" i="1"/>
  <c r="AR607" i="1"/>
  <c r="AB591" i="5"/>
  <c r="AP473" i="1"/>
  <c r="AA405" i="1"/>
  <c r="AR405" i="1" s="1"/>
  <c r="AP532" i="1"/>
  <c r="AR392" i="1"/>
  <c r="AR291" i="1"/>
  <c r="AB448" i="5"/>
  <c r="AR438" i="1"/>
  <c r="AB499" i="5"/>
  <c r="AR55" i="1"/>
  <c r="AA357" i="1"/>
  <c r="AO475" i="1"/>
  <c r="AP350" i="1"/>
  <c r="AP16" i="1"/>
  <c r="AR206" i="1"/>
  <c r="AR267" i="1"/>
  <c r="AP306" i="1"/>
  <c r="AP595" i="1"/>
  <c r="AP437" i="1"/>
  <c r="AR271" i="1"/>
  <c r="AR416" i="1"/>
  <c r="AR248" i="1"/>
  <c r="AR72" i="1"/>
  <c r="AR127" i="1"/>
  <c r="AR345" i="1"/>
  <c r="AB88" i="5"/>
  <c r="AR200" i="1"/>
  <c r="AR507" i="1"/>
  <c r="AR306" i="1"/>
  <c r="AR281" i="1"/>
  <c r="AR606" i="1"/>
  <c r="AR112" i="1"/>
  <c r="AR571" i="1"/>
  <c r="AA532" i="1"/>
  <c r="AP583" i="1"/>
  <c r="AA464" i="1"/>
  <c r="AR146" i="1"/>
  <c r="AP213" i="1"/>
  <c r="AP296" i="1"/>
  <c r="AO368" i="1"/>
  <c r="AR58" i="1"/>
  <c r="AR582" i="1"/>
  <c r="AR122" i="1"/>
  <c r="AR222" i="1"/>
  <c r="AR597" i="1"/>
  <c r="AR610" i="1"/>
  <c r="AR428" i="1"/>
  <c r="AR561" i="1"/>
  <c r="AR551" i="1"/>
  <c r="AR413" i="1"/>
  <c r="AR585" i="1"/>
  <c r="AP395" i="1"/>
  <c r="AR257" i="1"/>
  <c r="AR180" i="1"/>
  <c r="AO32" i="1"/>
  <c r="AP121" i="1"/>
  <c r="AR199" i="1"/>
  <c r="AB268" i="5"/>
  <c r="AB347" i="5"/>
  <c r="AP301" i="1"/>
  <c r="AR665" i="1"/>
  <c r="AR496" i="1"/>
  <c r="AR115" i="1"/>
  <c r="AR375" i="1"/>
  <c r="AR555" i="1"/>
  <c r="AP294" i="1"/>
  <c r="AR76" i="1"/>
  <c r="AR533" i="1"/>
  <c r="AR297" i="1"/>
  <c r="AP142" i="1"/>
  <c r="AB365" i="5"/>
  <c r="AB675" i="5"/>
  <c r="AR388" i="1"/>
  <c r="AR254" i="1"/>
  <c r="AR362" i="1"/>
  <c r="AR211" i="1"/>
  <c r="AR262" i="1"/>
  <c r="AR116" i="1"/>
  <c r="AO362" i="1"/>
  <c r="AR100" i="1"/>
  <c r="AB399" i="5"/>
  <c r="AR283" i="1"/>
  <c r="AP451" i="1"/>
  <c r="AP513" i="1"/>
  <c r="AR376" i="1"/>
  <c r="AR334" i="1"/>
  <c r="AP561" i="1"/>
  <c r="AR564" i="1"/>
  <c r="AO68" i="1"/>
  <c r="AR300" i="1"/>
  <c r="AP399" i="1"/>
  <c r="AA439" i="1"/>
  <c r="AA488" i="1"/>
  <c r="AR487" i="1"/>
  <c r="AR258" i="1"/>
  <c r="AR28" i="1"/>
  <c r="AR381" i="1"/>
  <c r="AP494" i="1"/>
  <c r="AR221" i="1"/>
  <c r="AR453" i="1"/>
  <c r="AR162" i="1"/>
  <c r="AA149" i="1"/>
  <c r="AR363" i="1"/>
  <c r="AR499" i="1"/>
  <c r="AO629" i="1"/>
  <c r="AO528" i="1"/>
  <c r="AR645" i="1"/>
  <c r="AR255" i="1"/>
  <c r="AR415" i="1"/>
  <c r="AR534" i="1"/>
  <c r="AP150" i="1"/>
  <c r="AR575" i="1"/>
  <c r="AR621" i="1"/>
  <c r="AR290" i="1"/>
  <c r="AP602" i="1"/>
  <c r="AO506" i="1"/>
  <c r="AA538" i="1"/>
  <c r="AR446" i="1"/>
  <c r="AR173" i="1"/>
  <c r="AO241" i="1"/>
  <c r="AR105" i="1"/>
  <c r="AP113" i="1"/>
  <c r="AR184" i="1"/>
  <c r="AP181" i="1"/>
  <c r="AP195" i="1"/>
  <c r="AA224" i="1"/>
  <c r="AR21" i="1"/>
  <c r="AB216" i="5"/>
  <c r="AA212" i="1"/>
  <c r="AB5" i="5"/>
  <c r="AP364" i="1"/>
  <c r="AR92" i="1"/>
  <c r="AB147" i="5"/>
  <c r="AR308" i="1"/>
  <c r="AP617" i="1"/>
  <c r="AP185" i="1"/>
  <c r="AR409" i="1"/>
  <c r="AR139" i="1"/>
  <c r="AR630" i="1"/>
  <c r="AR247" i="1"/>
  <c r="AR532" i="1"/>
  <c r="AR583" i="1"/>
  <c r="AR598" i="1"/>
  <c r="AR641" i="1"/>
  <c r="AR164" i="1"/>
  <c r="AR513" i="1"/>
  <c r="AR544" i="1"/>
  <c r="AR294" i="1"/>
  <c r="AR617" i="1"/>
  <c r="AR85" i="1"/>
  <c r="AR616" i="1"/>
  <c r="AR349" i="1"/>
  <c r="AR414" i="1"/>
  <c r="AR563" i="1"/>
  <c r="AR183" i="1"/>
  <c r="AR132" i="1"/>
  <c r="AO411" i="1"/>
  <c r="AR386" i="1"/>
  <c r="AB173" i="5"/>
  <c r="AR159" i="1"/>
  <c r="AP506" i="1"/>
  <c r="AR336" i="1"/>
  <c r="AR549" i="1"/>
  <c r="AR618" i="1"/>
  <c r="AR667" i="1"/>
  <c r="AP576" i="1"/>
  <c r="AR498" i="1"/>
  <c r="AR471" i="1"/>
  <c r="AR519" i="1"/>
  <c r="AP381" i="1"/>
  <c r="AR161" i="1"/>
  <c r="AB312" i="5"/>
  <c r="AA245" i="1"/>
  <c r="AO617" i="1"/>
  <c r="AR93" i="1"/>
  <c r="AB404" i="5"/>
  <c r="AP356" i="1"/>
  <c r="AR170" i="1"/>
  <c r="AP27" i="1"/>
  <c r="AR515" i="1"/>
  <c r="AR335" i="1"/>
  <c r="AP58" i="1"/>
  <c r="AR269" i="1"/>
  <c r="AO109" i="1"/>
  <c r="AR404" i="1"/>
  <c r="AB248" i="5"/>
  <c r="AR646" i="1"/>
  <c r="AP148" i="1"/>
  <c r="AR266" i="1"/>
  <c r="AR320" i="1"/>
  <c r="AR235" i="1"/>
  <c r="AR304" i="1"/>
  <c r="AA364" i="1"/>
  <c r="AB641" i="5"/>
  <c r="AR353" i="1"/>
  <c r="AR207" i="1"/>
  <c r="AO12" i="1"/>
  <c r="AR119" i="1"/>
  <c r="AR265" i="1"/>
  <c r="AP555" i="1"/>
  <c r="AP112" i="1"/>
  <c r="AR110" i="1"/>
  <c r="AP169" i="1"/>
  <c r="AP134" i="1"/>
  <c r="AP461" i="1"/>
  <c r="AR218" i="1"/>
  <c r="AR467" i="1"/>
  <c r="AO151" i="1"/>
  <c r="AR10" i="1"/>
  <c r="AR274" i="1"/>
  <c r="AR190" i="1"/>
  <c r="AB126" i="5"/>
  <c r="AP585" i="1"/>
  <c r="AP464" i="1"/>
  <c r="AR503" i="1"/>
  <c r="AR158" i="1"/>
  <c r="AR633" i="1"/>
  <c r="AR662" i="1"/>
  <c r="AB314" i="5"/>
  <c r="AR142" i="1"/>
  <c r="AO557" i="1"/>
  <c r="AR321" i="1"/>
  <c r="AB318" i="5"/>
  <c r="AR505" i="1"/>
  <c r="AR524" i="1"/>
  <c r="AR410" i="1"/>
  <c r="AP228" i="1"/>
  <c r="AR298" i="1"/>
  <c r="AR650" i="1"/>
  <c r="AP177" i="1"/>
  <c r="AR451" i="1"/>
  <c r="AO563" i="1"/>
  <c r="AA120" i="1"/>
  <c r="AB8" i="5"/>
  <c r="AB682" i="5"/>
  <c r="AR431" i="1"/>
  <c r="AP441" i="1"/>
  <c r="AR377" i="1"/>
  <c r="AR69" i="1"/>
  <c r="AR80" i="1"/>
  <c r="AR365" i="1"/>
  <c r="AA605" i="1"/>
  <c r="AB81" i="5"/>
  <c r="AR526" i="1"/>
  <c r="AR23" i="1"/>
  <c r="AP374" i="1"/>
  <c r="AR460" i="1"/>
  <c r="AB277" i="5"/>
  <c r="AR399" i="1"/>
  <c r="AP72" i="1"/>
  <c r="AP509" i="1"/>
  <c r="AR166" i="1"/>
  <c r="AP417" i="1"/>
  <c r="AR624" i="1"/>
  <c r="AR509" i="1"/>
  <c r="AR168" i="1"/>
  <c r="AR185" i="1"/>
  <c r="AR596" i="1"/>
  <c r="AR604" i="1"/>
  <c r="AR124" i="1"/>
  <c r="AR287" i="1"/>
  <c r="AR395" i="1"/>
  <c r="AB279" i="5"/>
  <c r="AR531" i="1"/>
  <c r="AR370" i="1"/>
  <c r="AR109" i="1"/>
  <c r="AR50" i="1"/>
  <c r="AR295" i="1"/>
  <c r="AB681" i="5"/>
  <c r="AR358" i="1"/>
  <c r="AP245" i="1"/>
  <c r="AO375" i="1"/>
  <c r="AB566" i="5"/>
  <c r="AR133" i="1"/>
  <c r="AR198" i="1"/>
  <c r="AP204" i="1"/>
  <c r="AB637" i="5"/>
  <c r="AR581" i="1"/>
  <c r="AO36" i="1"/>
  <c r="AR39" i="1"/>
  <c r="AR40" i="1"/>
  <c r="AR134" i="1"/>
  <c r="AR150" i="1"/>
  <c r="AR2" i="1"/>
  <c r="AR588" i="1"/>
  <c r="AP427" i="1"/>
  <c r="AP317" i="1"/>
  <c r="AP291" i="1"/>
  <c r="AR186" i="1"/>
  <c r="AR241" i="1"/>
  <c r="AR566" i="1"/>
  <c r="AB119" i="5"/>
  <c r="AP152" i="1"/>
  <c r="AR639" i="1"/>
  <c r="AR577" i="1"/>
  <c r="AR423" i="1"/>
  <c r="AP281" i="1"/>
  <c r="AR188" i="1"/>
  <c r="AR628" i="1"/>
  <c r="AP359" i="1"/>
  <c r="AP658" i="1"/>
  <c r="AR62" i="1"/>
  <c r="AR383" i="1"/>
  <c r="AO512" i="1"/>
  <c r="AR302" i="1"/>
  <c r="AB403" i="5"/>
  <c r="AP120" i="1"/>
  <c r="AR590" i="1"/>
  <c r="AP550" i="1"/>
  <c r="AR91" i="1"/>
  <c r="AP87" i="1"/>
  <c r="AA629" i="1"/>
  <c r="AR629" i="1" s="1"/>
  <c r="AP530" i="1"/>
  <c r="AR325" i="1"/>
  <c r="AR541" i="1"/>
  <c r="AO218" i="1"/>
  <c r="AR484" i="1"/>
  <c r="AP222" i="1"/>
  <c r="AR548" i="1"/>
  <c r="AR83" i="1"/>
  <c r="AP489" i="1"/>
  <c r="AR472" i="1"/>
  <c r="AR16" i="1"/>
  <c r="AP164" i="1"/>
  <c r="AA652" i="1"/>
  <c r="AR86" i="1"/>
  <c r="AR368" i="1"/>
  <c r="AR182" i="1"/>
  <c r="AO565" i="1"/>
  <c r="AR337" i="1"/>
  <c r="AP667" i="1"/>
  <c r="AP394" i="1"/>
  <c r="AP42" i="1"/>
  <c r="AR361" i="1"/>
  <c r="AR466" i="1"/>
  <c r="AP83" i="1"/>
  <c r="AR68" i="1"/>
  <c r="AA189" i="1"/>
  <c r="AR189" i="1" s="1"/>
  <c r="AR579" i="1"/>
  <c r="AB171" i="5"/>
  <c r="AB654" i="5"/>
  <c r="AO238" i="1"/>
  <c r="AB677" i="5"/>
  <c r="AR56" i="1"/>
  <c r="AP85" i="1"/>
  <c r="AP531" i="1"/>
  <c r="AR73" i="1"/>
  <c r="AR121" i="1"/>
  <c r="AR373" i="1"/>
  <c r="AP630" i="1"/>
  <c r="AO11" i="1"/>
  <c r="AR406" i="1"/>
  <c r="AR229" i="1"/>
  <c r="AO642" i="1"/>
  <c r="AP300" i="1"/>
  <c r="AR444" i="1"/>
  <c r="AR418" i="1"/>
  <c r="AR584" i="1"/>
  <c r="AP4" i="1"/>
  <c r="AO158" i="1"/>
  <c r="AB51" i="5"/>
  <c r="AR7" i="1"/>
  <c r="AO311" i="1"/>
  <c r="AO663" i="1"/>
  <c r="AR34" i="1"/>
  <c r="AR468" i="1"/>
  <c r="AR546" i="1"/>
  <c r="AR557" i="1"/>
  <c r="AP618" i="1"/>
  <c r="AR270" i="1"/>
  <c r="AR523" i="1"/>
  <c r="AR77" i="1"/>
  <c r="AP598" i="1"/>
  <c r="AR130" i="1"/>
  <c r="AB90" i="5"/>
  <c r="AR424" i="1"/>
  <c r="AR296" i="1"/>
  <c r="AR521" i="1"/>
  <c r="AR464" i="1"/>
  <c r="AR574" i="1"/>
  <c r="AR179" i="1"/>
  <c r="AR595" i="1"/>
  <c r="AR558" i="1"/>
  <c r="AR317" i="1"/>
  <c r="AR245" i="1"/>
  <c r="AR41" i="1"/>
  <c r="AR319" i="1"/>
  <c r="AP416" i="1"/>
  <c r="AO225" i="1"/>
  <c r="AP225" i="1"/>
  <c r="AP507" i="1"/>
  <c r="AR45" i="1"/>
  <c r="AR75" i="1"/>
  <c r="AR489" i="1"/>
  <c r="AR367" i="1"/>
  <c r="AR347" i="1"/>
  <c r="AP275" i="1"/>
  <c r="AB16" i="5"/>
  <c r="AR138" i="1"/>
  <c r="AR214" i="1"/>
  <c r="AA6" i="1"/>
  <c r="AP247" i="1"/>
  <c r="AR228" i="1"/>
  <c r="AR169" i="1"/>
  <c r="AR242" i="1"/>
  <c r="AR605" i="1"/>
  <c r="AR175" i="1"/>
  <c r="AR314" i="1"/>
  <c r="AR99" i="1"/>
  <c r="AR412" i="1"/>
  <c r="AR343" i="1"/>
  <c r="AR61" i="1"/>
  <c r="AR8" i="1"/>
  <c r="AR326" i="1"/>
  <c r="AR510" i="1"/>
  <c r="AR54" i="1"/>
  <c r="AR537" i="1"/>
  <c r="AR125" i="1"/>
  <c r="AR443" i="1"/>
  <c r="AR488" i="1"/>
  <c r="AR490" i="1"/>
  <c r="AR278" i="1"/>
  <c r="AR226" i="1"/>
  <c r="AR135" i="1"/>
  <c r="AR346" i="1"/>
  <c r="AR652" i="1"/>
  <c r="AP700" i="5" l="1"/>
  <c r="AP238" i="5"/>
  <c r="AP155" i="5"/>
  <c r="AP679" i="5"/>
  <c r="AP696" i="5"/>
  <c r="AP705" i="5"/>
  <c r="AP365" i="5"/>
  <c r="AP692" i="5"/>
  <c r="AP691" i="5"/>
  <c r="AP430" i="5"/>
  <c r="AP709" i="5"/>
  <c r="AP199" i="5"/>
  <c r="AP566" i="5"/>
  <c r="AP567" i="5"/>
  <c r="AP712" i="5"/>
  <c r="AP589" i="5"/>
  <c r="AP52" i="5"/>
  <c r="AP704" i="5"/>
  <c r="AP499" i="5"/>
  <c r="AP39" i="5"/>
  <c r="AP374" i="5"/>
  <c r="AP693" i="5"/>
  <c r="AP583" i="5"/>
  <c r="AP40" i="5"/>
  <c r="AP149" i="5"/>
  <c r="AP150" i="5"/>
  <c r="AP694" i="5"/>
  <c r="AP710" i="5"/>
  <c r="AP152" i="5"/>
  <c r="AP153" i="5"/>
  <c r="AP123" i="5"/>
  <c r="AP432" i="5"/>
  <c r="AP695" i="5"/>
  <c r="AP509" i="5"/>
  <c r="AP217" i="5"/>
  <c r="AP697" i="5"/>
  <c r="AP698" i="5"/>
  <c r="AP699" i="5"/>
  <c r="AP713" i="5"/>
  <c r="AP707" i="5"/>
  <c r="AP678" i="5"/>
  <c r="AP366" i="5"/>
  <c r="AP151" i="5"/>
  <c r="AP154" i="5"/>
  <c r="AP708" i="5"/>
  <c r="AP431" i="5"/>
  <c r="AP706" i="5"/>
  <c r="AP702" i="5"/>
  <c r="AP711" i="5"/>
  <c r="AP565" i="5"/>
  <c r="AP200" i="5"/>
  <c r="AP148" i="5"/>
  <c r="AP701" i="5"/>
  <c r="T545" i="1"/>
  <c r="T491" i="1"/>
  <c r="T396" i="1"/>
  <c r="T176" i="1"/>
  <c r="T458" i="1"/>
  <c r="AR6" i="1"/>
  <c r="AR439" i="1"/>
  <c r="AR209" i="1"/>
  <c r="AR195" i="1"/>
  <c r="AR357" i="1"/>
  <c r="AR459" i="1"/>
  <c r="AR280" i="1"/>
  <c r="AR140" i="1"/>
  <c r="AR120" i="1"/>
  <c r="AR157" i="1"/>
  <c r="AR128" i="1"/>
  <c r="AR635" i="1"/>
  <c r="AR364" i="1"/>
  <c r="AR18" i="1"/>
  <c r="AR108" i="1"/>
  <c r="AR212" i="1"/>
  <c r="AR27" i="1"/>
  <c r="AR442" i="1"/>
  <c r="AR522" i="1"/>
  <c r="AR53" i="1"/>
  <c r="AR224" i="1"/>
  <c r="AR366" i="1"/>
  <c r="AR469" i="1"/>
  <c r="AR538" i="1"/>
  <c r="AR194" i="1"/>
  <c r="AR149" i="1"/>
  <c r="AR147" i="1"/>
  <c r="AR81" i="1"/>
  <c r="AR143" i="1"/>
  <c r="AS545" i="1" l="1"/>
  <c r="AS491" i="1"/>
  <c r="AS396" i="1"/>
  <c r="AS176" i="1"/>
  <c r="AS458" i="1"/>
  <c r="BE25" i="70" l="1"/>
  <c r="BE26" i="70"/>
  <c r="BE27" i="70"/>
  <c r="BE28" i="70"/>
  <c r="BE29" i="70"/>
  <c r="BE30" i="70"/>
  <c r="BE2" i="70"/>
  <c r="BE31" i="70"/>
  <c r="BE32" i="70"/>
  <c r="BE33" i="70"/>
  <c r="BE34" i="70"/>
  <c r="BE35" i="70"/>
  <c r="BE36" i="70"/>
  <c r="BE37" i="70"/>
  <c r="BE38" i="70"/>
  <c r="BE39" i="70"/>
  <c r="BE40" i="70"/>
  <c r="BE41" i="70"/>
  <c r="BE42" i="70"/>
  <c r="BE43" i="70"/>
  <c r="BE44" i="70"/>
  <c r="BE45" i="70"/>
  <c r="BE46" i="70"/>
  <c r="BE47" i="70"/>
  <c r="BE48" i="70"/>
  <c r="BE49" i="70"/>
  <c r="BE50" i="70"/>
  <c r="BE51" i="70"/>
  <c r="BE52" i="70"/>
  <c r="BE53" i="70"/>
  <c r="BE54" i="70"/>
  <c r="BE55" i="70"/>
  <c r="BE56" i="70"/>
  <c r="BE57" i="70"/>
  <c r="BE58" i="70"/>
  <c r="BE59" i="70"/>
  <c r="BE60" i="70"/>
  <c r="BE61" i="70"/>
  <c r="BE62" i="70"/>
  <c r="BE63" i="70"/>
  <c r="BE64" i="70"/>
  <c r="BE65" i="70"/>
  <c r="BE66" i="70"/>
  <c r="BE67" i="70"/>
  <c r="BE68" i="70"/>
  <c r="BE69" i="70"/>
  <c r="BE70" i="70"/>
  <c r="BE71" i="70"/>
  <c r="BE72" i="70"/>
  <c r="BE73" i="70"/>
  <c r="BE74" i="70"/>
  <c r="BE75" i="70"/>
  <c r="BE76" i="70"/>
  <c r="BE77" i="70"/>
  <c r="BE78" i="70"/>
  <c r="BE79" i="70"/>
  <c r="BE80" i="70"/>
  <c r="BE81" i="70"/>
  <c r="BE82" i="70"/>
  <c r="BE3" i="70"/>
  <c r="BE16" i="70"/>
  <c r="BE83" i="70"/>
  <c r="BE84" i="70"/>
  <c r="BE85" i="70"/>
  <c r="BE86" i="70"/>
  <c r="BE87" i="70"/>
  <c r="BE88" i="70"/>
  <c r="BE89" i="70"/>
  <c r="BE90" i="70"/>
  <c r="BE91" i="70"/>
  <c r="BE92" i="70"/>
  <c r="BE93" i="70"/>
  <c r="BE94" i="70"/>
  <c r="BE7" i="70"/>
  <c r="BE95" i="70"/>
  <c r="BE96" i="70"/>
  <c r="BE97" i="70"/>
  <c r="BE98" i="70"/>
  <c r="BE99" i="70"/>
  <c r="BE100" i="70"/>
  <c r="BE101" i="70"/>
  <c r="BE102" i="70"/>
  <c r="BE103" i="70"/>
  <c r="BE104" i="70"/>
  <c r="BE105" i="70"/>
  <c r="BE106" i="70"/>
  <c r="BE107" i="70"/>
  <c r="BE108" i="70"/>
  <c r="BE109" i="70"/>
  <c r="BE110" i="70"/>
  <c r="BE111" i="70"/>
  <c r="BE112" i="70"/>
  <c r="BE113" i="70"/>
  <c r="BE114" i="70"/>
  <c r="BE115" i="70"/>
  <c r="BE21" i="70"/>
  <c r="BE116" i="70"/>
  <c r="BE117" i="70"/>
  <c r="BE118" i="70"/>
  <c r="BE119" i="70"/>
  <c r="BE120" i="70"/>
  <c r="BE121" i="70"/>
  <c r="BE122" i="70"/>
  <c r="BE123" i="70"/>
  <c r="BE124" i="70"/>
  <c r="BE125" i="70"/>
  <c r="BE126" i="70"/>
  <c r="BE127" i="70"/>
  <c r="BE128" i="70"/>
  <c r="BE129" i="70"/>
  <c r="BE130" i="70"/>
  <c r="BE131" i="70"/>
  <c r="BE132" i="70"/>
  <c r="BE133" i="70"/>
  <c r="BE134" i="70"/>
  <c r="BE135" i="70"/>
  <c r="BE136" i="70"/>
  <c r="BE137" i="70"/>
  <c r="BE138" i="70"/>
  <c r="BE139" i="70"/>
  <c r="BE140" i="70"/>
  <c r="BE141" i="70"/>
  <c r="BE142" i="70"/>
  <c r="BE143" i="70"/>
  <c r="BE144" i="70"/>
  <c r="BE145" i="70"/>
  <c r="BE146" i="70"/>
  <c r="BE147" i="70"/>
  <c r="BE148" i="70"/>
  <c r="BE149" i="70"/>
  <c r="BE150" i="70"/>
  <c r="BE151" i="70"/>
  <c r="BE152" i="70"/>
  <c r="BE153" i="70"/>
  <c r="BE154" i="70"/>
  <c r="BE15" i="70"/>
  <c r="BE155" i="70"/>
  <c r="BE156" i="70"/>
  <c r="BE157" i="70"/>
  <c r="BE158" i="70"/>
  <c r="BE159" i="70"/>
  <c r="BE160" i="70"/>
  <c r="BE161" i="70"/>
  <c r="BE18" i="70"/>
  <c r="BE162" i="70"/>
  <c r="BE163" i="70"/>
  <c r="BE164" i="70"/>
  <c r="BE165" i="70"/>
  <c r="BE166" i="70"/>
  <c r="BE167" i="70"/>
  <c r="BE168" i="70"/>
  <c r="BE169" i="70"/>
  <c r="BE170" i="70"/>
  <c r="BE171" i="70"/>
  <c r="BE172" i="70"/>
  <c r="BE173" i="70"/>
  <c r="BE174" i="70"/>
  <c r="BE175" i="70"/>
  <c r="BE176" i="70"/>
  <c r="BE177" i="70"/>
  <c r="BE178" i="70"/>
  <c r="BE179" i="70"/>
  <c r="BE8" i="70"/>
  <c r="BE180" i="70"/>
  <c r="BE181" i="70"/>
  <c r="BE182" i="70"/>
  <c r="BE183" i="70"/>
  <c r="BE184" i="70"/>
  <c r="BE185" i="70"/>
  <c r="BE186" i="70"/>
  <c r="BE187" i="70"/>
  <c r="BE19" i="70"/>
  <c r="BE188" i="70"/>
  <c r="BE189" i="70"/>
  <c r="BE190" i="70"/>
  <c r="BE191" i="70"/>
  <c r="BE192" i="70"/>
  <c r="BE193" i="70"/>
  <c r="BE194" i="70"/>
  <c r="BE195" i="70"/>
  <c r="BE196" i="70"/>
  <c r="BE197" i="70"/>
  <c r="BE198" i="70"/>
  <c r="BE199" i="70"/>
  <c r="BE200" i="70"/>
  <c r="BE201" i="70"/>
  <c r="BE202" i="70"/>
  <c r="BE203" i="70"/>
  <c r="BE204" i="70"/>
  <c r="BE205" i="70"/>
  <c r="BE206" i="70"/>
  <c r="BE207" i="70"/>
  <c r="BE208" i="70"/>
  <c r="BE209" i="70"/>
  <c r="BE210" i="70"/>
  <c r="BE211" i="70"/>
  <c r="BE212" i="70"/>
  <c r="BE213" i="70"/>
  <c r="BE214" i="70"/>
  <c r="BE215" i="70"/>
  <c r="BE216" i="70"/>
  <c r="BE217" i="70"/>
  <c r="BE218" i="70"/>
  <c r="BE219" i="70"/>
  <c r="BE220" i="70"/>
  <c r="BE221" i="70"/>
  <c r="BE222" i="70"/>
  <c r="BE223" i="70"/>
  <c r="BE224" i="70"/>
  <c r="BE225" i="70"/>
  <c r="BE226" i="70"/>
  <c r="BE227" i="70"/>
  <c r="BE228" i="70"/>
  <c r="BE229" i="70"/>
  <c r="BE230" i="70"/>
  <c r="BE231" i="70"/>
  <c r="BE232" i="70"/>
  <c r="BE233" i="70"/>
  <c r="BE234" i="70"/>
  <c r="BE235" i="70"/>
  <c r="BE236" i="70"/>
  <c r="BE237" i="70"/>
  <c r="BE238" i="70"/>
  <c r="BE239" i="70"/>
  <c r="BE240" i="70"/>
  <c r="BE241" i="70"/>
  <c r="BE242" i="70"/>
  <c r="BE11" i="70"/>
  <c r="BE243" i="70"/>
  <c r="BE244" i="70"/>
  <c r="BE245" i="70"/>
  <c r="BE246" i="70"/>
  <c r="BE247" i="70"/>
  <c r="BE248" i="70"/>
  <c r="BE249" i="70"/>
  <c r="BE250" i="70"/>
  <c r="BE251" i="70"/>
  <c r="BE252" i="70"/>
  <c r="BE253" i="70"/>
  <c r="BE254" i="70"/>
  <c r="BE255" i="70"/>
  <c r="BE256" i="70"/>
  <c r="BE257" i="70"/>
  <c r="BE258" i="70"/>
  <c r="BE259" i="70"/>
  <c r="BE260" i="70"/>
  <c r="BE261" i="70"/>
  <c r="BE262" i="70"/>
  <c r="BE263" i="70"/>
  <c r="BE264" i="70"/>
  <c r="BE265" i="70"/>
  <c r="BE266" i="70"/>
  <c r="BE267" i="70"/>
  <c r="BE268" i="70"/>
  <c r="BE269" i="70"/>
  <c r="BE270" i="70"/>
  <c r="BE271" i="70"/>
  <c r="BE272" i="70"/>
  <c r="BE273" i="70"/>
  <c r="BE274" i="70"/>
  <c r="BE275" i="70"/>
  <c r="BE276" i="70"/>
  <c r="BE277" i="70"/>
  <c r="BE278" i="70"/>
  <c r="BE279" i="70"/>
  <c r="BE280" i="70"/>
  <c r="BE281" i="70"/>
  <c r="BE282" i="70"/>
  <c r="BE283" i="70"/>
  <c r="BE284" i="70"/>
  <c r="BE285" i="70"/>
  <c r="BE286" i="70"/>
  <c r="BE287" i="70"/>
  <c r="BE288" i="70"/>
  <c r="BE289" i="70"/>
  <c r="BE290" i="70"/>
  <c r="BE291" i="70"/>
  <c r="BE292" i="70"/>
  <c r="BE293" i="70"/>
  <c r="BE294" i="70"/>
  <c r="BE295" i="70"/>
  <c r="BE296" i="70"/>
  <c r="BE297" i="70"/>
  <c r="BE298" i="70"/>
  <c r="BE299" i="70"/>
  <c r="BE300" i="70"/>
  <c r="BE301" i="70"/>
  <c r="BE302" i="70"/>
  <c r="BE303" i="70"/>
  <c r="BE304" i="70"/>
  <c r="BE305" i="70"/>
  <c r="BE306" i="70"/>
  <c r="BE307" i="70"/>
  <c r="BE308" i="70"/>
  <c r="BE309" i="70"/>
  <c r="BE310" i="70"/>
  <c r="BE311" i="70"/>
  <c r="BE312" i="70"/>
  <c r="BE313" i="70"/>
  <c r="BE314" i="70"/>
  <c r="BE6" i="70"/>
  <c r="BE315" i="70"/>
  <c r="BE316" i="70"/>
  <c r="BE317" i="70"/>
  <c r="BE318" i="70"/>
  <c r="BE319" i="70"/>
  <c r="BE320" i="70"/>
  <c r="BE321" i="70"/>
  <c r="BE322" i="70"/>
  <c r="BE323" i="70"/>
  <c r="BE324" i="70"/>
  <c r="BE325" i="70"/>
  <c r="BE326" i="70"/>
  <c r="BE327" i="70"/>
  <c r="BE328" i="70"/>
  <c r="BE329" i="70"/>
  <c r="BE330" i="70"/>
  <c r="BE331" i="70"/>
  <c r="BE332" i="70"/>
  <c r="BE333" i="70"/>
  <c r="BE334" i="70"/>
  <c r="BE335" i="70"/>
  <c r="BE336" i="70"/>
  <c r="BE337" i="70"/>
  <c r="BE338" i="70"/>
  <c r="BE339" i="70"/>
  <c r="BE340" i="70"/>
  <c r="BE341" i="70"/>
  <c r="BE342" i="70"/>
  <c r="BE343" i="70"/>
  <c r="BE344" i="70"/>
  <c r="BE345" i="70"/>
  <c r="BE346" i="70"/>
  <c r="BE347" i="70"/>
  <c r="BE348" i="70"/>
  <c r="BE349" i="70"/>
  <c r="BE350" i="70"/>
  <c r="BE351" i="70"/>
  <c r="BE352" i="70"/>
  <c r="BE5" i="70"/>
  <c r="BE353" i="70"/>
  <c r="BE354" i="70"/>
  <c r="BE355" i="70"/>
  <c r="BE10" i="70"/>
  <c r="BE356" i="70"/>
  <c r="BE357" i="70"/>
  <c r="BE358" i="70"/>
  <c r="BE359" i="70"/>
  <c r="BE360" i="70"/>
  <c r="BE361" i="70"/>
  <c r="BE362" i="70"/>
  <c r="BE363" i="70"/>
  <c r="BE364" i="70"/>
  <c r="BE365" i="70"/>
  <c r="BE366" i="70"/>
  <c r="BE367" i="70"/>
  <c r="BE368" i="70"/>
  <c r="BE4" i="70"/>
  <c r="BE369" i="70"/>
  <c r="BE370" i="70"/>
  <c r="BE371" i="70"/>
  <c r="BE372" i="70"/>
  <c r="BE373" i="70"/>
  <c r="BE374" i="70"/>
  <c r="BE375" i="70"/>
  <c r="BE376" i="70"/>
  <c r="BE377" i="70"/>
  <c r="BE378" i="70"/>
  <c r="BE379" i="70"/>
  <c r="BE380" i="70"/>
  <c r="BE381" i="70"/>
  <c r="BE382" i="70"/>
  <c r="BE383" i="70"/>
  <c r="BE384" i="70"/>
  <c r="BE385" i="70"/>
  <c r="BE386" i="70"/>
  <c r="BE387" i="70"/>
  <c r="BE388" i="70"/>
  <c r="BE389" i="70"/>
  <c r="BE390" i="70"/>
  <c r="BE391" i="70"/>
  <c r="BE392" i="70"/>
  <c r="BE393" i="70"/>
  <c r="BE394" i="70"/>
  <c r="BE395" i="70"/>
  <c r="BE396" i="70"/>
  <c r="BE397" i="70"/>
  <c r="BE398" i="70"/>
  <c r="BE399" i="70"/>
  <c r="BE400" i="70"/>
  <c r="BE401" i="70"/>
  <c r="BE402" i="70"/>
  <c r="BE403" i="70"/>
  <c r="BE404" i="70"/>
  <c r="BE405" i="70"/>
  <c r="BE406" i="70"/>
  <c r="BE407" i="70"/>
  <c r="BE408" i="70"/>
  <c r="BE409" i="70"/>
  <c r="BE410" i="70"/>
  <c r="BE411" i="70"/>
  <c r="BE412" i="70"/>
  <c r="BE413" i="70"/>
  <c r="BE414" i="70"/>
  <c r="BE415" i="70"/>
  <c r="BE416" i="70"/>
  <c r="BE417" i="70"/>
  <c r="BE23" i="70"/>
  <c r="BE418" i="70"/>
  <c r="BE419" i="70"/>
  <c r="BE420" i="70"/>
  <c r="BE421" i="70"/>
  <c r="BE422" i="70"/>
  <c r="BE423" i="70"/>
  <c r="BE424" i="70"/>
  <c r="BE425" i="70"/>
  <c r="BE426" i="70"/>
  <c r="BE427" i="70"/>
  <c r="BE428" i="70"/>
  <c r="BE429" i="70"/>
  <c r="BE430" i="70"/>
  <c r="BE431" i="70"/>
  <c r="BE432" i="70"/>
  <c r="BE433" i="70"/>
  <c r="BE434" i="70"/>
  <c r="BE435" i="70"/>
  <c r="BE436" i="70"/>
  <c r="BE437" i="70"/>
  <c r="BE438" i="70"/>
  <c r="BE439" i="70"/>
  <c r="BE440" i="70"/>
  <c r="BE441" i="70"/>
  <c r="BE442" i="70"/>
  <c r="BE443" i="70"/>
  <c r="BE444" i="70"/>
  <c r="BE445" i="70"/>
  <c r="BE446" i="70"/>
  <c r="BE447" i="70"/>
  <c r="BE448" i="70"/>
  <c r="BE449" i="70"/>
  <c r="BE450" i="70"/>
  <c r="BE451" i="70"/>
  <c r="BE452" i="70"/>
  <c r="BE453" i="70"/>
  <c r="BE454" i="70"/>
  <c r="BE455" i="70"/>
  <c r="BE456" i="70"/>
  <c r="BE457" i="70"/>
  <c r="BE458" i="70"/>
  <c r="BE459" i="70"/>
  <c r="BE460" i="70"/>
  <c r="BE461" i="70"/>
  <c r="BE462" i="70"/>
  <c r="BE463" i="70"/>
  <c r="BE464" i="70"/>
  <c r="BE465" i="70"/>
  <c r="BE466" i="70"/>
  <c r="BE467" i="70"/>
  <c r="BE468" i="70"/>
  <c r="BE469" i="70"/>
  <c r="BE470" i="70"/>
  <c r="BE471" i="70"/>
  <c r="BE472" i="70"/>
  <c r="BE473" i="70"/>
  <c r="BE474" i="70"/>
  <c r="BE475" i="70"/>
  <c r="BE476" i="70"/>
  <c r="BE477" i="70"/>
  <c r="BE478" i="70"/>
  <c r="BE479" i="70"/>
  <c r="BE480" i="70"/>
  <c r="BE481" i="70"/>
  <c r="BE482" i="70"/>
  <c r="BE483" i="70"/>
  <c r="BE484" i="70"/>
  <c r="BE485" i="70"/>
  <c r="BE486" i="70"/>
  <c r="BE487" i="70"/>
  <c r="BE488" i="70"/>
  <c r="BE489" i="70"/>
  <c r="BE490" i="70"/>
  <c r="BE491" i="70"/>
  <c r="BE492" i="70"/>
  <c r="BE493" i="70"/>
  <c r="BE494" i="70"/>
  <c r="BE495" i="70"/>
  <c r="BE496" i="70"/>
  <c r="BE497" i="70"/>
  <c r="BE498" i="70"/>
  <c r="BE499" i="70"/>
  <c r="BE500" i="70"/>
  <c r="BE501" i="70"/>
  <c r="BE502" i="70"/>
  <c r="BE503" i="70"/>
  <c r="BE504" i="70"/>
  <c r="BE505" i="70"/>
  <c r="BE506" i="70"/>
  <c r="BE507" i="70"/>
  <c r="BE508" i="70"/>
  <c r="BE509" i="70"/>
  <c r="BE510" i="70"/>
  <c r="BE511" i="70"/>
  <c r="BE512" i="70"/>
  <c r="BE513" i="70"/>
  <c r="BE514" i="70"/>
  <c r="BE515" i="70"/>
  <c r="BE516" i="70"/>
  <c r="BE517" i="70"/>
  <c r="BE518" i="70"/>
  <c r="BE519" i="70"/>
  <c r="BE520" i="70"/>
  <c r="BE521" i="70"/>
  <c r="BE522" i="70"/>
  <c r="BE523" i="70"/>
  <c r="BE524" i="70"/>
  <c r="BE525" i="70"/>
  <c r="BE526" i="70"/>
  <c r="BE527" i="70"/>
  <c r="BE528" i="70"/>
  <c r="BE529" i="70"/>
  <c r="BE9" i="70"/>
  <c r="BE530" i="70"/>
  <c r="BE13" i="70"/>
  <c r="BE531" i="70"/>
  <c r="BE532" i="70"/>
  <c r="BE14" i="70"/>
  <c r="BE533" i="70"/>
  <c r="BE534" i="70"/>
  <c r="BE535" i="70"/>
  <c r="BE536" i="70"/>
  <c r="BE537" i="70"/>
  <c r="BE538" i="70"/>
  <c r="BE539" i="70"/>
  <c r="BE540" i="70"/>
  <c r="BE541" i="70"/>
  <c r="BE542" i="70"/>
  <c r="BE543" i="70"/>
  <c r="BE544" i="70"/>
  <c r="BE545" i="70"/>
  <c r="BE546" i="70"/>
  <c r="BE547" i="70"/>
  <c r="BE548" i="70"/>
  <c r="BE549" i="70"/>
  <c r="BE550" i="70"/>
  <c r="BE551" i="70"/>
  <c r="BE552" i="70"/>
  <c r="BE553" i="70"/>
  <c r="BE554" i="70"/>
  <c r="BE555" i="70"/>
  <c r="BE556" i="70"/>
  <c r="BE557" i="70"/>
  <c r="BE558" i="70"/>
  <c r="BE559" i="70"/>
  <c r="BE560" i="70"/>
  <c r="BE561" i="70"/>
  <c r="BE562" i="70"/>
  <c r="BE563" i="70"/>
  <c r="BE20" i="70"/>
  <c r="BE12" i="70"/>
  <c r="BE564" i="70"/>
  <c r="BE565" i="70"/>
  <c r="BE17" i="70"/>
  <c r="BE566" i="70"/>
  <c r="BE567" i="70"/>
  <c r="BE568" i="70"/>
  <c r="BE569" i="70"/>
  <c r="BE22" i="70"/>
  <c r="BE570" i="70"/>
  <c r="BE571" i="70"/>
  <c r="BE572" i="70"/>
  <c r="BE573" i="70"/>
  <c r="BE574" i="70"/>
  <c r="BE575" i="70"/>
  <c r="BE576" i="70"/>
  <c r="BE577" i="70"/>
  <c r="BE578" i="70"/>
  <c r="BE579" i="70"/>
  <c r="BE580" i="70"/>
  <c r="BE581" i="70"/>
  <c r="BE582" i="70"/>
  <c r="BE583" i="70"/>
  <c r="BE584" i="70"/>
  <c r="BE585" i="70"/>
  <c r="BE586" i="70"/>
  <c r="BE587" i="70"/>
  <c r="BE588" i="70"/>
  <c r="BE589" i="70"/>
  <c r="BE590" i="70"/>
  <c r="BE591" i="70"/>
  <c r="BE592" i="70"/>
  <c r="BE593" i="70"/>
  <c r="BE594" i="70"/>
  <c r="BE595" i="70"/>
  <c r="BE596" i="70"/>
  <c r="BE597" i="70"/>
  <c r="BE598" i="70"/>
  <c r="BE599" i="70"/>
  <c r="BE600" i="70"/>
  <c r="BE601" i="70"/>
  <c r="BE24" i="70"/>
  <c r="AO398" i="5" l="1"/>
  <c r="AO226" i="5"/>
  <c r="AO177" i="5"/>
  <c r="AO178" i="5"/>
  <c r="AO459" i="5"/>
  <c r="AO289" i="5"/>
  <c r="AO634" i="5"/>
  <c r="AO635" i="5"/>
  <c r="AO636" i="5"/>
  <c r="AO440" i="5"/>
  <c r="AO418" i="5"/>
  <c r="AO442" i="5"/>
  <c r="AO569" i="5"/>
  <c r="AO570" i="5"/>
  <c r="AO571" i="5"/>
  <c r="AO443" i="5"/>
  <c r="AO680" i="5"/>
  <c r="AO444" i="5"/>
  <c r="AO445" i="5"/>
  <c r="AO446" i="5"/>
  <c r="AO140" i="5"/>
  <c r="AO646" i="5"/>
  <c r="AO141" i="5"/>
  <c r="AO4" i="5"/>
  <c r="AO466" i="5"/>
  <c r="AO467" i="5"/>
  <c r="AO518" i="5"/>
  <c r="AO498" i="5"/>
  <c r="AO240" i="5"/>
  <c r="AO342" i="5"/>
  <c r="AO343" i="5"/>
  <c r="AO533" i="5"/>
  <c r="AO534" i="5"/>
  <c r="AO519" i="5"/>
  <c r="AO344" i="5"/>
  <c r="AO345" i="5"/>
  <c r="AO239" i="5"/>
  <c r="AO340" i="5"/>
  <c r="AO456" i="5"/>
  <c r="AO457" i="5"/>
  <c r="AO540" i="5"/>
  <c r="AO2" i="5"/>
  <c r="AO3" i="5"/>
  <c r="AO82" i="5"/>
  <c r="AO53" i="5"/>
  <c r="AO54" i="5"/>
  <c r="AO55" i="5"/>
  <c r="AO56" i="5"/>
  <c r="AO449" i="5"/>
  <c r="AO83" i="5"/>
  <c r="AO334" i="5"/>
  <c r="AO450" i="5"/>
  <c r="AO451" i="5"/>
  <c r="AO500" i="5"/>
  <c r="AO121" i="5"/>
  <c r="AO501" i="5"/>
  <c r="AO122" i="5"/>
  <c r="AO406" i="5"/>
  <c r="AO180" i="5"/>
  <c r="AO181" i="5"/>
  <c r="AO182" i="5"/>
  <c r="AO41" i="5"/>
  <c r="AO42" i="5"/>
  <c r="AO43" i="5"/>
  <c r="AO44" i="5"/>
  <c r="AO45" i="5"/>
  <c r="AO46" i="5"/>
  <c r="AO47" i="5"/>
  <c r="AO48" i="5"/>
  <c r="AO49" i="5"/>
  <c r="AO50" i="5"/>
  <c r="AO557" i="5"/>
  <c r="AO156" i="5"/>
  <c r="AO558" i="5"/>
  <c r="AO157" i="5"/>
  <c r="AO158" i="5"/>
  <c r="AO26" i="5"/>
  <c r="AO372" i="5"/>
  <c r="AO464" i="5"/>
  <c r="AO315" i="5"/>
  <c r="AO645" i="5"/>
  <c r="AO587" i="5"/>
  <c r="AO441" i="5"/>
  <c r="AO568" i="5"/>
  <c r="AO230" i="5"/>
  <c r="AO231" i="5"/>
  <c r="AO232" i="5"/>
  <c r="AO233" i="5"/>
  <c r="AO234" i="5"/>
  <c r="AO235" i="5"/>
  <c r="AO236" i="5"/>
  <c r="AO237" i="5"/>
  <c r="AO194" i="5"/>
  <c r="AO195" i="5"/>
  <c r="AO379" i="5"/>
  <c r="AO380" i="5"/>
  <c r="AO381" i="5"/>
  <c r="AO382" i="5"/>
  <c r="AO196" i="5"/>
  <c r="AO370" i="5"/>
  <c r="AO371" i="5"/>
  <c r="AO405" i="5"/>
  <c r="AO18" i="5"/>
  <c r="AO19" i="5"/>
  <c r="AO460" i="5"/>
  <c r="AO604" i="5"/>
  <c r="AO605" i="5"/>
  <c r="AO350" i="5"/>
  <c r="AO351" i="5"/>
  <c r="AO606" i="5"/>
  <c r="AO219" i="5"/>
  <c r="AO220" i="5"/>
  <c r="AO221" i="5"/>
  <c r="AO573" i="5"/>
  <c r="AO574" i="5"/>
  <c r="AO690" i="5"/>
  <c r="AO642" i="5"/>
  <c r="AO396" i="5"/>
  <c r="AO428" i="5"/>
  <c r="AO507" i="5"/>
  <c r="AO377" i="5"/>
  <c r="AO484" i="5"/>
  <c r="AO378" i="5"/>
  <c r="AO421" i="5"/>
  <c r="AO93" i="5"/>
  <c r="AO131" i="5"/>
  <c r="AO115" i="5"/>
  <c r="AO132" i="5"/>
  <c r="AO273" i="5"/>
  <c r="AO274" i="5"/>
  <c r="AO275" i="5"/>
  <c r="AO276" i="5"/>
  <c r="AO319" i="5"/>
  <c r="AO133" i="5"/>
  <c r="AO134" i="5"/>
  <c r="AO135" i="5"/>
  <c r="AO136" i="5"/>
  <c r="AO137" i="5"/>
  <c r="AO138" i="5"/>
  <c r="AO320" i="5"/>
  <c r="AO250" i="5"/>
  <c r="AO321" i="5"/>
  <c r="AO592" i="5"/>
  <c r="AO513" i="5"/>
  <c r="AO425" i="5"/>
  <c r="AO426" i="5"/>
  <c r="AO562" i="5"/>
  <c r="AO427" i="5"/>
  <c r="AO179" i="5"/>
  <c r="AO294" i="5"/>
  <c r="AO295" i="5"/>
  <c r="AO296" i="5"/>
  <c r="AO341" i="5"/>
  <c r="AO516" i="5"/>
  <c r="AO517" i="5"/>
  <c r="AO433" i="5"/>
  <c r="AO358" i="5"/>
  <c r="AO333" i="5"/>
  <c r="AO359" i="5"/>
  <c r="AO360" i="5"/>
  <c r="AO361" i="5"/>
  <c r="AO362" i="5"/>
  <c r="AO363" i="5"/>
  <c r="AO364" i="5"/>
  <c r="AO422" i="5"/>
  <c r="AO67" i="5"/>
  <c r="AO68" i="5"/>
  <c r="AO197" i="5"/>
  <c r="AO117" i="5"/>
  <c r="AO655" i="5"/>
  <c r="AO644" i="5"/>
  <c r="AO349" i="5"/>
  <c r="AO482" i="5"/>
  <c r="AO483" i="5"/>
  <c r="AO420" i="5"/>
  <c r="AO92" i="5"/>
  <c r="AO596" i="5"/>
  <c r="AO549" i="5"/>
  <c r="AO310" i="5"/>
  <c r="AO550" i="5"/>
  <c r="AO551" i="5"/>
  <c r="AO552" i="5"/>
  <c r="AO348" i="5"/>
  <c r="AO524" i="5"/>
  <c r="AO553" i="5"/>
  <c r="AO525" i="5"/>
  <c r="AO526" i="5"/>
  <c r="AO116" i="5"/>
  <c r="AO63" i="5"/>
  <c r="AO64" i="5"/>
  <c r="AO65" i="5"/>
  <c r="AO66" i="5"/>
  <c r="AO575" i="5"/>
  <c r="AO576" i="5"/>
  <c r="AO577" i="5"/>
  <c r="AO578" i="5"/>
  <c r="AO579" i="5"/>
  <c r="AO580" i="5"/>
  <c r="AO581" i="5"/>
  <c r="AO582" i="5"/>
  <c r="AO127" i="5"/>
  <c r="AO128" i="5"/>
  <c r="AO129" i="5"/>
  <c r="AO130" i="5"/>
  <c r="AO416" i="5"/>
  <c r="AO390" i="5"/>
  <c r="AO375" i="5"/>
  <c r="AO563" i="5"/>
  <c r="AO564" i="5"/>
  <c r="AO161" i="5"/>
  <c r="AO434" i="5"/>
  <c r="AO76" i="5"/>
  <c r="AO514" i="5"/>
  <c r="AO346" i="5"/>
  <c r="AO305" i="5"/>
  <c r="AO520" i="5"/>
  <c r="AO521" i="5"/>
  <c r="AO594" i="5"/>
  <c r="AO435" i="5"/>
  <c r="AO436" i="5"/>
  <c r="AO455" i="5"/>
  <c r="AO593" i="5"/>
  <c r="AO515" i="5"/>
  <c r="AO100" i="5"/>
  <c r="AO547" i="5"/>
  <c r="AO488" i="5"/>
  <c r="AO489" i="5"/>
  <c r="AO23" i="5"/>
  <c r="AO633" i="5"/>
  <c r="AO472" i="5"/>
  <c r="AO490" i="5"/>
  <c r="AO298" i="5"/>
  <c r="AO185" i="5"/>
  <c r="AO468" i="5"/>
  <c r="AO462" i="5"/>
  <c r="AO110" i="5"/>
  <c r="AO352" i="5"/>
  <c r="AO584" i="5"/>
  <c r="AO111" i="5"/>
  <c r="AO555" i="5"/>
  <c r="AO652" i="5"/>
  <c r="AO541" i="5"/>
  <c r="AO653" i="5"/>
  <c r="AO311" i="5"/>
  <c r="AO491" i="5"/>
  <c r="AO101" i="5"/>
  <c r="AO542" i="5"/>
  <c r="AO530" i="5"/>
  <c r="AO384" i="5"/>
  <c r="AO672" i="5"/>
  <c r="AO102" i="5"/>
  <c r="AO103" i="5"/>
  <c r="AO673" i="5"/>
  <c r="AO354" i="5"/>
  <c r="AO332" i="5"/>
  <c r="AO104" i="5"/>
  <c r="AO60" i="5"/>
  <c r="AO61" i="5"/>
  <c r="AO497" i="5"/>
  <c r="AO522" i="5"/>
  <c r="AO24" i="5"/>
  <c r="AO73" i="5"/>
  <c r="AO291" i="5"/>
  <c r="AO292" i="5"/>
  <c r="AO355" i="5"/>
  <c r="AO120" i="5"/>
  <c r="AO492" i="5"/>
  <c r="AO548" i="5"/>
  <c r="AO493" i="5"/>
  <c r="AO607" i="5"/>
  <c r="AO631" i="5"/>
  <c r="AO99" i="5"/>
  <c r="AO543" i="5"/>
  <c r="AO58" i="5"/>
  <c r="AO325" i="5"/>
  <c r="AO227" i="5"/>
  <c r="AO544" i="5"/>
  <c r="AO74" i="5"/>
  <c r="AO423" i="5"/>
  <c r="AO105" i="5"/>
  <c r="AO494" i="5"/>
  <c r="AO59" i="5"/>
  <c r="AO75" i="5"/>
  <c r="AO106" i="5"/>
  <c r="AO595" i="5"/>
  <c r="AO62" i="5"/>
  <c r="AO107" i="5"/>
  <c r="AO251" i="5"/>
  <c r="AO299" i="5"/>
  <c r="AO25" i="5"/>
  <c r="AO252" i="5"/>
  <c r="AO253" i="5"/>
  <c r="AO254" i="5"/>
  <c r="AO508" i="5"/>
  <c r="AO186" i="5"/>
  <c r="AO473" i="5"/>
  <c r="AO629" i="5"/>
  <c r="AO255" i="5"/>
  <c r="AO256" i="5"/>
  <c r="AO257" i="5"/>
  <c r="AO608" i="5"/>
  <c r="AO609" i="5"/>
  <c r="AO475" i="5"/>
  <c r="AO476" i="5"/>
  <c r="AO437" i="5"/>
  <c r="AO94" i="5"/>
  <c r="AO477" i="5"/>
  <c r="AO270" i="5"/>
  <c r="AO478" i="5"/>
  <c r="AO479" i="5"/>
  <c r="AO480" i="5"/>
  <c r="AO538" i="5"/>
  <c r="AO539" i="5"/>
  <c r="AO376" i="5"/>
  <c r="AO438" i="5"/>
  <c r="AO271" i="5"/>
  <c r="AO272" i="5"/>
  <c r="AO469" i="5"/>
  <c r="AO69" i="5"/>
  <c r="AO70" i="5"/>
  <c r="AO280" i="5"/>
  <c r="AO281" i="5"/>
  <c r="AO282" i="5"/>
  <c r="AO283" i="5"/>
  <c r="AO190" i="5"/>
  <c r="AO191" i="5"/>
  <c r="AO192" i="5"/>
  <c r="AO193" i="5"/>
  <c r="AO417" i="5"/>
  <c r="AO614" i="5"/>
  <c r="AO615" i="5"/>
  <c r="AO616" i="5"/>
  <c r="AO537" i="5"/>
  <c r="AO394" i="5"/>
  <c r="AO368" i="5"/>
  <c r="AO201" i="5"/>
  <c r="AO202" i="5"/>
  <c r="AO203" i="5"/>
  <c r="AO204" i="5"/>
  <c r="AO205" i="5"/>
  <c r="AO206" i="5"/>
  <c r="AO207" i="5"/>
  <c r="AO486" i="5"/>
  <c r="AO208" i="5"/>
  <c r="AO439" i="5"/>
  <c r="AO297" i="5"/>
  <c r="AO20" i="5"/>
  <c r="AO57" i="5"/>
  <c r="AO209" i="5"/>
  <c r="AO487" i="5"/>
  <c r="AO184" i="5"/>
  <c r="AO461" i="5"/>
  <c r="AO21" i="5"/>
  <c r="AO22" i="5"/>
  <c r="AO241" i="5"/>
  <c r="AO545" i="5"/>
  <c r="AO546" i="5"/>
  <c r="AO109" i="5"/>
  <c r="AO326" i="5"/>
  <c r="AO77" i="5"/>
  <c r="AO78" i="5"/>
  <c r="AO79" i="5"/>
  <c r="AO452" i="5"/>
  <c r="AO80" i="5"/>
  <c r="AO586" i="5"/>
  <c r="AO470" i="5"/>
  <c r="AO658" i="5"/>
  <c r="AO258" i="5"/>
  <c r="AO259" i="5"/>
  <c r="AO628" i="5"/>
  <c r="AO98" i="5"/>
  <c r="AO664" i="5"/>
  <c r="AO260" i="5"/>
  <c r="AO225" i="5"/>
  <c r="AO261" i="5"/>
  <c r="AO108" i="5"/>
  <c r="AO198" i="5"/>
  <c r="AO367" i="5"/>
  <c r="AO536" i="5"/>
  <c r="AO373" i="5"/>
  <c r="AO647" i="5"/>
  <c r="AO523" i="5"/>
  <c r="AO303" i="5"/>
  <c r="AO648" i="5"/>
  <c r="AO162" i="5"/>
  <c r="AO163" i="5"/>
  <c r="AO164" i="5"/>
  <c r="AO144" i="5"/>
  <c r="AO145" i="5"/>
  <c r="AO262" i="5"/>
  <c r="AO263" i="5"/>
  <c r="AO335" i="5"/>
  <c r="AO599" i="5"/>
  <c r="AO242" i="5"/>
  <c r="AO485" i="5"/>
  <c r="AO71" i="5"/>
  <c r="AO243" i="5"/>
  <c r="AO424" i="5"/>
  <c r="AO72" i="5"/>
  <c r="AO453" i="5"/>
  <c r="AO458" i="5"/>
  <c r="AO300" i="5"/>
  <c r="AO454" i="5"/>
  <c r="AO301" i="5"/>
  <c r="AO302" i="5"/>
  <c r="AO266" i="5"/>
  <c r="AO267" i="5"/>
  <c r="AO284" i="5"/>
  <c r="AO285" i="5"/>
  <c r="AO286" i="5"/>
  <c r="AO287" i="5"/>
  <c r="AO288" i="5"/>
  <c r="AO339" i="5"/>
  <c r="AO159" i="5"/>
  <c r="AO559" i="5"/>
  <c r="AO160" i="5"/>
  <c r="AO560" i="5"/>
  <c r="AO561" i="5"/>
  <c r="AO597" i="5"/>
  <c r="AO598" i="5"/>
  <c r="AO385" i="5"/>
  <c r="AO112" i="5"/>
  <c r="AO386" i="5"/>
  <c r="AO415" i="5"/>
  <c r="AO387" i="5"/>
  <c r="AO388" i="5"/>
  <c r="AO328" i="5"/>
  <c r="AO329" i="5"/>
  <c r="AO113" i="5"/>
  <c r="AO665" i="5"/>
  <c r="AO666" i="5"/>
  <c r="AO556" i="5"/>
  <c r="AO667" i="5"/>
  <c r="AO668" i="5"/>
  <c r="AO669" i="5"/>
  <c r="AO670" i="5"/>
  <c r="AO6" i="5"/>
  <c r="AO7" i="5"/>
  <c r="AO395" i="5"/>
  <c r="AO617" i="5"/>
  <c r="AO618" i="5"/>
  <c r="AO369" i="5"/>
  <c r="AO619" i="5"/>
  <c r="AO620" i="5"/>
  <c r="AO621" i="5"/>
  <c r="AO622" i="5"/>
  <c r="AO623" i="5"/>
  <c r="AO624" i="5"/>
  <c r="AO625" i="5"/>
  <c r="AO590" i="5"/>
  <c r="AO308" i="5"/>
  <c r="AO309" i="5"/>
  <c r="AO336" i="5"/>
  <c r="AO337" i="5"/>
  <c r="AO632" i="5"/>
  <c r="AO474" i="5"/>
  <c r="AO228" i="5"/>
  <c r="AO356" i="5"/>
  <c r="AO229" i="5"/>
  <c r="AO412" i="5"/>
  <c r="AO357" i="5"/>
  <c r="AO290" i="5"/>
  <c r="AO535" i="5"/>
  <c r="AO114" i="5"/>
  <c r="AO389" i="5"/>
  <c r="AO330" i="5"/>
  <c r="AO244" i="5"/>
  <c r="AO331" i="5"/>
  <c r="AO630" i="5"/>
  <c r="AO527" i="5"/>
  <c r="AO528" i="5"/>
  <c r="AO554" i="5"/>
  <c r="AO118" i="5"/>
  <c r="AO651" i="5"/>
  <c r="AO419" i="5"/>
  <c r="AO529" i="5"/>
  <c r="AO304" i="5"/>
  <c r="AO510" i="5"/>
  <c r="AO338" i="5"/>
  <c r="AO511" i="5"/>
  <c r="AO327" i="5"/>
  <c r="AO656" i="5"/>
  <c r="AO95" i="5"/>
  <c r="AO322" i="5"/>
  <c r="AO323" i="5"/>
  <c r="AO96" i="5"/>
  <c r="AO97" i="5"/>
  <c r="AO324" i="5"/>
  <c r="AO657" i="5"/>
  <c r="AO383" i="5"/>
  <c r="AO603" i="5"/>
  <c r="AO600" i="5"/>
  <c r="AO601" i="5"/>
  <c r="AO602" i="5"/>
  <c r="AO264" i="5"/>
  <c r="AO293" i="5"/>
  <c r="AO407" i="5"/>
  <c r="AO408" i="5"/>
  <c r="AO409" i="5"/>
  <c r="AO502" i="5"/>
  <c r="AO503" i="5"/>
  <c r="AO218" i="5"/>
  <c r="AO504" i="5"/>
  <c r="AO588" i="5"/>
  <c r="AO84" i="5"/>
  <c r="AO410" i="5"/>
  <c r="AO411" i="5"/>
  <c r="AO626" i="5"/>
  <c r="AO627" i="5"/>
  <c r="AO265" i="5"/>
  <c r="AO139" i="5"/>
  <c r="AO512" i="5"/>
  <c r="AO495" i="5"/>
  <c r="AO496" i="5"/>
  <c r="AO187" i="5"/>
  <c r="AO188" i="5"/>
  <c r="AO189" i="5"/>
  <c r="AO649" i="5"/>
  <c r="AO650" i="5"/>
  <c r="AO306" i="5"/>
  <c r="AO307" i="5"/>
  <c r="AO465" i="5"/>
  <c r="AO85" i="5"/>
  <c r="AO86" i="5"/>
  <c r="AO87" i="5"/>
  <c r="AO391" i="5"/>
  <c r="AO246" i="5"/>
  <c r="AO392" i="5"/>
  <c r="AO247" i="5"/>
  <c r="AO397" i="5"/>
  <c r="AN398" i="5"/>
  <c r="AN226" i="5"/>
  <c r="AN177" i="5"/>
  <c r="AN178" i="5"/>
  <c r="AN459" i="5"/>
  <c r="AN289" i="5"/>
  <c r="AN634" i="5"/>
  <c r="AN635" i="5"/>
  <c r="AN636" i="5"/>
  <c r="AN440" i="5"/>
  <c r="AN418" i="5"/>
  <c r="AN442" i="5"/>
  <c r="AN569" i="5"/>
  <c r="AN570" i="5"/>
  <c r="AN571" i="5"/>
  <c r="AN443" i="5"/>
  <c r="AN680" i="5"/>
  <c r="AN444" i="5"/>
  <c r="AN445" i="5"/>
  <c r="AN446" i="5"/>
  <c r="AN140" i="5"/>
  <c r="AN646" i="5"/>
  <c r="AN141" i="5"/>
  <c r="AN4" i="5"/>
  <c r="AN466" i="5"/>
  <c r="AN467" i="5"/>
  <c r="AN518" i="5"/>
  <c r="AN498" i="5"/>
  <c r="AN240" i="5"/>
  <c r="AN342" i="5"/>
  <c r="AN343" i="5"/>
  <c r="AN533" i="5"/>
  <c r="AN534" i="5"/>
  <c r="AN519" i="5"/>
  <c r="AN344" i="5"/>
  <c r="AN345" i="5"/>
  <c r="AN239" i="5"/>
  <c r="AN340" i="5"/>
  <c r="AN456" i="5"/>
  <c r="AN457" i="5"/>
  <c r="AN540" i="5"/>
  <c r="AN2" i="5"/>
  <c r="AN3" i="5"/>
  <c r="AN82" i="5"/>
  <c r="AN53" i="5"/>
  <c r="AN54" i="5"/>
  <c r="AN55" i="5"/>
  <c r="AN56" i="5"/>
  <c r="AN449" i="5"/>
  <c r="AN83" i="5"/>
  <c r="AN334" i="5"/>
  <c r="AN450" i="5"/>
  <c r="AN451" i="5"/>
  <c r="AN500" i="5"/>
  <c r="AN121" i="5"/>
  <c r="AN501" i="5"/>
  <c r="AN122" i="5"/>
  <c r="AN406" i="5"/>
  <c r="AN180" i="5"/>
  <c r="AN181" i="5"/>
  <c r="AN182" i="5"/>
  <c r="AN41" i="5"/>
  <c r="AN42" i="5"/>
  <c r="AN43" i="5"/>
  <c r="AN44" i="5"/>
  <c r="AN45" i="5"/>
  <c r="AN46" i="5"/>
  <c r="AN47" i="5"/>
  <c r="AN48" i="5"/>
  <c r="AN49" i="5"/>
  <c r="AN50" i="5"/>
  <c r="AN557" i="5"/>
  <c r="AN156" i="5"/>
  <c r="AN558" i="5"/>
  <c r="AN157" i="5"/>
  <c r="AN158" i="5"/>
  <c r="AN26" i="5"/>
  <c r="AN372" i="5"/>
  <c r="AN464" i="5"/>
  <c r="AN315" i="5"/>
  <c r="AN645" i="5"/>
  <c r="AN587" i="5"/>
  <c r="AN441" i="5"/>
  <c r="AN568" i="5"/>
  <c r="AN230" i="5"/>
  <c r="AN231" i="5"/>
  <c r="AN232" i="5"/>
  <c r="AN233" i="5"/>
  <c r="AN234" i="5"/>
  <c r="AN235" i="5"/>
  <c r="AN236" i="5"/>
  <c r="AN237" i="5"/>
  <c r="AN194" i="5"/>
  <c r="AN195" i="5"/>
  <c r="AN379" i="5"/>
  <c r="AN380" i="5"/>
  <c r="AN381" i="5"/>
  <c r="AN382" i="5"/>
  <c r="AN196" i="5"/>
  <c r="AN370" i="5"/>
  <c r="AN371" i="5"/>
  <c r="AN405" i="5"/>
  <c r="AN18" i="5"/>
  <c r="AN19" i="5"/>
  <c r="AN460" i="5"/>
  <c r="AN604" i="5"/>
  <c r="AN605" i="5"/>
  <c r="AN350" i="5"/>
  <c r="AN351" i="5"/>
  <c r="AN606" i="5"/>
  <c r="AN219" i="5"/>
  <c r="AN220" i="5"/>
  <c r="AN221" i="5"/>
  <c r="AN573" i="5"/>
  <c r="AN574" i="5"/>
  <c r="AN690" i="5"/>
  <c r="AN642" i="5"/>
  <c r="AN396" i="5"/>
  <c r="AN428" i="5"/>
  <c r="AN507" i="5"/>
  <c r="AN377" i="5"/>
  <c r="AN484" i="5"/>
  <c r="AN378" i="5"/>
  <c r="AN421" i="5"/>
  <c r="AN93" i="5"/>
  <c r="AN131" i="5"/>
  <c r="AN115" i="5"/>
  <c r="AN132" i="5"/>
  <c r="AN273" i="5"/>
  <c r="AN274" i="5"/>
  <c r="AN275" i="5"/>
  <c r="AN276" i="5"/>
  <c r="AN319" i="5"/>
  <c r="AN133" i="5"/>
  <c r="AN134" i="5"/>
  <c r="AN135" i="5"/>
  <c r="AN136" i="5"/>
  <c r="AN137" i="5"/>
  <c r="AN138" i="5"/>
  <c r="AN320" i="5"/>
  <c r="AN250" i="5"/>
  <c r="AN321" i="5"/>
  <c r="AN592" i="5"/>
  <c r="AN513" i="5"/>
  <c r="AN425" i="5"/>
  <c r="AN426" i="5"/>
  <c r="AN562" i="5"/>
  <c r="AN427" i="5"/>
  <c r="AN179" i="5"/>
  <c r="AN294" i="5"/>
  <c r="AN295" i="5"/>
  <c r="AN296" i="5"/>
  <c r="AN341" i="5"/>
  <c r="AN516" i="5"/>
  <c r="AN517" i="5"/>
  <c r="AN433" i="5"/>
  <c r="AN358" i="5"/>
  <c r="AN333" i="5"/>
  <c r="AN359" i="5"/>
  <c r="AN360" i="5"/>
  <c r="AN361" i="5"/>
  <c r="AN362" i="5"/>
  <c r="AN363" i="5"/>
  <c r="AN364" i="5"/>
  <c r="AN422" i="5"/>
  <c r="AN67" i="5"/>
  <c r="AN68" i="5"/>
  <c r="AN197" i="5"/>
  <c r="AN117" i="5"/>
  <c r="AN655" i="5"/>
  <c r="AN644" i="5"/>
  <c r="AN349" i="5"/>
  <c r="AN482" i="5"/>
  <c r="AN483" i="5"/>
  <c r="AN420" i="5"/>
  <c r="AN92" i="5"/>
  <c r="AN596" i="5"/>
  <c r="AN549" i="5"/>
  <c r="AN310" i="5"/>
  <c r="AN550" i="5"/>
  <c r="AN551" i="5"/>
  <c r="AN552" i="5"/>
  <c r="AN348" i="5"/>
  <c r="AN524" i="5"/>
  <c r="AN553" i="5"/>
  <c r="AN525" i="5"/>
  <c r="AN526" i="5"/>
  <c r="AN116" i="5"/>
  <c r="AN63" i="5"/>
  <c r="AN64" i="5"/>
  <c r="AN65" i="5"/>
  <c r="AN66" i="5"/>
  <c r="AN575" i="5"/>
  <c r="AN576" i="5"/>
  <c r="AN577" i="5"/>
  <c r="AN578" i="5"/>
  <c r="AN579" i="5"/>
  <c r="AN580" i="5"/>
  <c r="AN581" i="5"/>
  <c r="AN582" i="5"/>
  <c r="AN127" i="5"/>
  <c r="AN128" i="5"/>
  <c r="AN129" i="5"/>
  <c r="AN130" i="5"/>
  <c r="AN416" i="5"/>
  <c r="AN390" i="5"/>
  <c r="AN375" i="5"/>
  <c r="AN563" i="5"/>
  <c r="AN564" i="5"/>
  <c r="AN161" i="5"/>
  <c r="AN434" i="5"/>
  <c r="AN76" i="5"/>
  <c r="AN514" i="5"/>
  <c r="AN346" i="5"/>
  <c r="AN305" i="5"/>
  <c r="AN520" i="5"/>
  <c r="AN521" i="5"/>
  <c r="AN594" i="5"/>
  <c r="AN435" i="5"/>
  <c r="AN436" i="5"/>
  <c r="AN455" i="5"/>
  <c r="AN593" i="5"/>
  <c r="AN515" i="5"/>
  <c r="AN100" i="5"/>
  <c r="AN547" i="5"/>
  <c r="AN488" i="5"/>
  <c r="AN489" i="5"/>
  <c r="AN23" i="5"/>
  <c r="AN633" i="5"/>
  <c r="AN472" i="5"/>
  <c r="AN490" i="5"/>
  <c r="AN298" i="5"/>
  <c r="AN185" i="5"/>
  <c r="AN468" i="5"/>
  <c r="AN462" i="5"/>
  <c r="AN110" i="5"/>
  <c r="AN352" i="5"/>
  <c r="AN584" i="5"/>
  <c r="AN111" i="5"/>
  <c r="AN555" i="5"/>
  <c r="AN652" i="5"/>
  <c r="AN541" i="5"/>
  <c r="AN653" i="5"/>
  <c r="AN311" i="5"/>
  <c r="AN491" i="5"/>
  <c r="AN101" i="5"/>
  <c r="AN542" i="5"/>
  <c r="AN530" i="5"/>
  <c r="AN384" i="5"/>
  <c r="AN672" i="5"/>
  <c r="AN102" i="5"/>
  <c r="AN103" i="5"/>
  <c r="AN673" i="5"/>
  <c r="AN354" i="5"/>
  <c r="AN332" i="5"/>
  <c r="AN104" i="5"/>
  <c r="AN60" i="5"/>
  <c r="AN61" i="5"/>
  <c r="AN497" i="5"/>
  <c r="AN522" i="5"/>
  <c r="AN24" i="5"/>
  <c r="AN73" i="5"/>
  <c r="AN291" i="5"/>
  <c r="AN292" i="5"/>
  <c r="AN355" i="5"/>
  <c r="AN120" i="5"/>
  <c r="AN492" i="5"/>
  <c r="AN548" i="5"/>
  <c r="AN493" i="5"/>
  <c r="AN607" i="5"/>
  <c r="AN631" i="5"/>
  <c r="AN99" i="5"/>
  <c r="AN543" i="5"/>
  <c r="AN58" i="5"/>
  <c r="AN325" i="5"/>
  <c r="AN227" i="5"/>
  <c r="AN544" i="5"/>
  <c r="AN74" i="5"/>
  <c r="AN423" i="5"/>
  <c r="AN105" i="5"/>
  <c r="AN494" i="5"/>
  <c r="AN59" i="5"/>
  <c r="AN75" i="5"/>
  <c r="AN106" i="5"/>
  <c r="AN595" i="5"/>
  <c r="AN62" i="5"/>
  <c r="AN107" i="5"/>
  <c r="AN251" i="5"/>
  <c r="AN299" i="5"/>
  <c r="AN25" i="5"/>
  <c r="AN252" i="5"/>
  <c r="AN253" i="5"/>
  <c r="AN254" i="5"/>
  <c r="AN508" i="5"/>
  <c r="AN186" i="5"/>
  <c r="AN473" i="5"/>
  <c r="AN629" i="5"/>
  <c r="AN255" i="5"/>
  <c r="AN256" i="5"/>
  <c r="AN257" i="5"/>
  <c r="AN608" i="5"/>
  <c r="AN609" i="5"/>
  <c r="AN475" i="5"/>
  <c r="AN476" i="5"/>
  <c r="AN437" i="5"/>
  <c r="AN94" i="5"/>
  <c r="AN477" i="5"/>
  <c r="AN270" i="5"/>
  <c r="AN478" i="5"/>
  <c r="AN479" i="5"/>
  <c r="AN480" i="5"/>
  <c r="AN538" i="5"/>
  <c r="AN539" i="5"/>
  <c r="AN376" i="5"/>
  <c r="AN438" i="5"/>
  <c r="AN271" i="5"/>
  <c r="AN272" i="5"/>
  <c r="AN469" i="5"/>
  <c r="AN69" i="5"/>
  <c r="AN70" i="5"/>
  <c r="AN280" i="5"/>
  <c r="AN281" i="5"/>
  <c r="AN282" i="5"/>
  <c r="AN283" i="5"/>
  <c r="AN190" i="5"/>
  <c r="AN191" i="5"/>
  <c r="AN192" i="5"/>
  <c r="AN193" i="5"/>
  <c r="AN417" i="5"/>
  <c r="AN614" i="5"/>
  <c r="AN615" i="5"/>
  <c r="AN616" i="5"/>
  <c r="AN537" i="5"/>
  <c r="AN394" i="5"/>
  <c r="AN368" i="5"/>
  <c r="AN201" i="5"/>
  <c r="AN202" i="5"/>
  <c r="AN203" i="5"/>
  <c r="AN204" i="5"/>
  <c r="AN205" i="5"/>
  <c r="AN206" i="5"/>
  <c r="AN207" i="5"/>
  <c r="AN486" i="5"/>
  <c r="AN208" i="5"/>
  <c r="AN439" i="5"/>
  <c r="AN297" i="5"/>
  <c r="AN20" i="5"/>
  <c r="AN57" i="5"/>
  <c r="AN209" i="5"/>
  <c r="AN487" i="5"/>
  <c r="AN184" i="5"/>
  <c r="AN461" i="5"/>
  <c r="AN21" i="5"/>
  <c r="AN22" i="5"/>
  <c r="AN241" i="5"/>
  <c r="AN545" i="5"/>
  <c r="AN546" i="5"/>
  <c r="AN109" i="5"/>
  <c r="AN326" i="5"/>
  <c r="AN77" i="5"/>
  <c r="AN78" i="5"/>
  <c r="AN79" i="5"/>
  <c r="AN452" i="5"/>
  <c r="AN80" i="5"/>
  <c r="AN586" i="5"/>
  <c r="AN470" i="5"/>
  <c r="AN658" i="5"/>
  <c r="AN258" i="5"/>
  <c r="AN259" i="5"/>
  <c r="AN628" i="5"/>
  <c r="AN98" i="5"/>
  <c r="AN664" i="5"/>
  <c r="AN260" i="5"/>
  <c r="AN225" i="5"/>
  <c r="AN261" i="5"/>
  <c r="AN108" i="5"/>
  <c r="AN198" i="5"/>
  <c r="AN367" i="5"/>
  <c r="AN536" i="5"/>
  <c r="AN373" i="5"/>
  <c r="AN647" i="5"/>
  <c r="AN523" i="5"/>
  <c r="AN303" i="5"/>
  <c r="AN648" i="5"/>
  <c r="AN162" i="5"/>
  <c r="AN163" i="5"/>
  <c r="AN164" i="5"/>
  <c r="AN144" i="5"/>
  <c r="AN145" i="5"/>
  <c r="AN262" i="5"/>
  <c r="AN263" i="5"/>
  <c r="AN335" i="5"/>
  <c r="AN599" i="5"/>
  <c r="AN242" i="5"/>
  <c r="AN485" i="5"/>
  <c r="AN71" i="5"/>
  <c r="AN243" i="5"/>
  <c r="AN424" i="5"/>
  <c r="AN72" i="5"/>
  <c r="AN453" i="5"/>
  <c r="AN458" i="5"/>
  <c r="AN300" i="5"/>
  <c r="AN454" i="5"/>
  <c r="AN301" i="5"/>
  <c r="AN302" i="5"/>
  <c r="AN266" i="5"/>
  <c r="AN267" i="5"/>
  <c r="AN284" i="5"/>
  <c r="AN285" i="5"/>
  <c r="AN286" i="5"/>
  <c r="AN287" i="5"/>
  <c r="AN288" i="5"/>
  <c r="AN339" i="5"/>
  <c r="AN159" i="5"/>
  <c r="AN559" i="5"/>
  <c r="AN160" i="5"/>
  <c r="AN560" i="5"/>
  <c r="AN561" i="5"/>
  <c r="AN597" i="5"/>
  <c r="AN598" i="5"/>
  <c r="AN385" i="5"/>
  <c r="AN112" i="5"/>
  <c r="AN386" i="5"/>
  <c r="AN415" i="5"/>
  <c r="AN387" i="5"/>
  <c r="AN388" i="5"/>
  <c r="AN328" i="5"/>
  <c r="AN329" i="5"/>
  <c r="AN113" i="5"/>
  <c r="AN665" i="5"/>
  <c r="AN666" i="5"/>
  <c r="AN556" i="5"/>
  <c r="AN667" i="5"/>
  <c r="AN668" i="5"/>
  <c r="AN669" i="5"/>
  <c r="AN670" i="5"/>
  <c r="AN6" i="5"/>
  <c r="AN7" i="5"/>
  <c r="AN395" i="5"/>
  <c r="AN617" i="5"/>
  <c r="AN618" i="5"/>
  <c r="AN369" i="5"/>
  <c r="AN619" i="5"/>
  <c r="AN620" i="5"/>
  <c r="AN621" i="5"/>
  <c r="AN622" i="5"/>
  <c r="AN623" i="5"/>
  <c r="AN624" i="5"/>
  <c r="AN625" i="5"/>
  <c r="AN590" i="5"/>
  <c r="AN308" i="5"/>
  <c r="AN309" i="5"/>
  <c r="AN336" i="5"/>
  <c r="AN337" i="5"/>
  <c r="AN632" i="5"/>
  <c r="AN474" i="5"/>
  <c r="AN228" i="5"/>
  <c r="AN356" i="5"/>
  <c r="AN229" i="5"/>
  <c r="AN412" i="5"/>
  <c r="AN357" i="5"/>
  <c r="AN290" i="5"/>
  <c r="AN535" i="5"/>
  <c r="AN114" i="5"/>
  <c r="AN389" i="5"/>
  <c r="AN330" i="5"/>
  <c r="AN244" i="5"/>
  <c r="AN331" i="5"/>
  <c r="AN630" i="5"/>
  <c r="AN527" i="5"/>
  <c r="AN528" i="5"/>
  <c r="AN554" i="5"/>
  <c r="AN118" i="5"/>
  <c r="AN651" i="5"/>
  <c r="AN419" i="5"/>
  <c r="AN529" i="5"/>
  <c r="AN304" i="5"/>
  <c r="AN510" i="5"/>
  <c r="AN338" i="5"/>
  <c r="AN511" i="5"/>
  <c r="AN327" i="5"/>
  <c r="AN656" i="5"/>
  <c r="AN95" i="5"/>
  <c r="AN322" i="5"/>
  <c r="AN323" i="5"/>
  <c r="AN96" i="5"/>
  <c r="AN97" i="5"/>
  <c r="AN324" i="5"/>
  <c r="AN657" i="5"/>
  <c r="AN383" i="5"/>
  <c r="AN603" i="5"/>
  <c r="AN600" i="5"/>
  <c r="AN601" i="5"/>
  <c r="AN602" i="5"/>
  <c r="AN264" i="5"/>
  <c r="AN293" i="5"/>
  <c r="AN407" i="5"/>
  <c r="AN408" i="5"/>
  <c r="AN409" i="5"/>
  <c r="AN502" i="5"/>
  <c r="AN503" i="5"/>
  <c r="AN218" i="5"/>
  <c r="AN504" i="5"/>
  <c r="AN588" i="5"/>
  <c r="AN84" i="5"/>
  <c r="AN410" i="5"/>
  <c r="AN411" i="5"/>
  <c r="AN626" i="5"/>
  <c r="AN627" i="5"/>
  <c r="AN265" i="5"/>
  <c r="AN139" i="5"/>
  <c r="AN512" i="5"/>
  <c r="AN495" i="5"/>
  <c r="AN496" i="5"/>
  <c r="AN187" i="5"/>
  <c r="AN188" i="5"/>
  <c r="AN189" i="5"/>
  <c r="AN649" i="5"/>
  <c r="AN650" i="5"/>
  <c r="AN306" i="5"/>
  <c r="AN307" i="5"/>
  <c r="AN465" i="5"/>
  <c r="AN85" i="5"/>
  <c r="AN86" i="5"/>
  <c r="AN87" i="5"/>
  <c r="AN391" i="5"/>
  <c r="AN246" i="5"/>
  <c r="AN392" i="5"/>
  <c r="AN247" i="5"/>
  <c r="AC545" i="1" l="1"/>
  <c r="AC491" i="1"/>
  <c r="AC396" i="1"/>
  <c r="AC176" i="1"/>
  <c r="AC458" i="1"/>
  <c r="AM398" i="5"/>
  <c r="AM226" i="5"/>
  <c r="AM177" i="5"/>
  <c r="AM178" i="5"/>
  <c r="AM459" i="5"/>
  <c r="AM289" i="5"/>
  <c r="AM634" i="5"/>
  <c r="AM635" i="5"/>
  <c r="AM636" i="5"/>
  <c r="AM440" i="5"/>
  <c r="AM418" i="5"/>
  <c r="AM442" i="5"/>
  <c r="AM569" i="5"/>
  <c r="AM570" i="5"/>
  <c r="AM571" i="5"/>
  <c r="AM443" i="5"/>
  <c r="AM680" i="5"/>
  <c r="AM444" i="5"/>
  <c r="AM445" i="5"/>
  <c r="AM446" i="5"/>
  <c r="AM140" i="5"/>
  <c r="AM646" i="5"/>
  <c r="AM141" i="5"/>
  <c r="AM4" i="5"/>
  <c r="AM466" i="5"/>
  <c r="AM467" i="5"/>
  <c r="AM518" i="5"/>
  <c r="AM498" i="5"/>
  <c r="AM240" i="5"/>
  <c r="AM342" i="5"/>
  <c r="AM343" i="5"/>
  <c r="AM533" i="5"/>
  <c r="AM534" i="5"/>
  <c r="AM519" i="5"/>
  <c r="AM344" i="5"/>
  <c r="AM345" i="5"/>
  <c r="AM239" i="5"/>
  <c r="AM340" i="5"/>
  <c r="AM456" i="5"/>
  <c r="AM457" i="5"/>
  <c r="AM540" i="5"/>
  <c r="AM2" i="5"/>
  <c r="AM3" i="5"/>
  <c r="AM82" i="5"/>
  <c r="AM53" i="5"/>
  <c r="AM54" i="5"/>
  <c r="AM55" i="5"/>
  <c r="AM56" i="5"/>
  <c r="AM449" i="5"/>
  <c r="AM83" i="5"/>
  <c r="AM334" i="5"/>
  <c r="AM450" i="5"/>
  <c r="AM451" i="5"/>
  <c r="AM500" i="5"/>
  <c r="AM121" i="5"/>
  <c r="AM501" i="5"/>
  <c r="AM122" i="5"/>
  <c r="AM406" i="5"/>
  <c r="AM180" i="5"/>
  <c r="AM181" i="5"/>
  <c r="AM182" i="5"/>
  <c r="AM41" i="5"/>
  <c r="AM42" i="5"/>
  <c r="AM43" i="5"/>
  <c r="AM44" i="5"/>
  <c r="AM45" i="5"/>
  <c r="AM46" i="5"/>
  <c r="AM47" i="5"/>
  <c r="AM48" i="5"/>
  <c r="AM49" i="5"/>
  <c r="AM50" i="5"/>
  <c r="AM557" i="5"/>
  <c r="AM156" i="5"/>
  <c r="AM558" i="5"/>
  <c r="AM157" i="5"/>
  <c r="AM158" i="5"/>
  <c r="AM26" i="5"/>
  <c r="AM372" i="5"/>
  <c r="AM464" i="5"/>
  <c r="AM315" i="5"/>
  <c r="AM645" i="5"/>
  <c r="AM587" i="5"/>
  <c r="AM441" i="5"/>
  <c r="AM568" i="5"/>
  <c r="AM230" i="5"/>
  <c r="AM231" i="5"/>
  <c r="AM232" i="5"/>
  <c r="AM233" i="5"/>
  <c r="AM234" i="5"/>
  <c r="AM235" i="5"/>
  <c r="AM236" i="5"/>
  <c r="AM237" i="5"/>
  <c r="AM194" i="5"/>
  <c r="AM195" i="5"/>
  <c r="AM379" i="5"/>
  <c r="AM380" i="5"/>
  <c r="AM381" i="5"/>
  <c r="AM382" i="5"/>
  <c r="AM196" i="5"/>
  <c r="AM370" i="5"/>
  <c r="AM371" i="5"/>
  <c r="AM405" i="5"/>
  <c r="AM18" i="5"/>
  <c r="AM19" i="5"/>
  <c r="AM460" i="5"/>
  <c r="AM604" i="5"/>
  <c r="AM605" i="5"/>
  <c r="AM350" i="5"/>
  <c r="AM351" i="5"/>
  <c r="AM606" i="5"/>
  <c r="AM219" i="5"/>
  <c r="AM220" i="5"/>
  <c r="AM221" i="5"/>
  <c r="AM573" i="5"/>
  <c r="AM574" i="5"/>
  <c r="AM690" i="5"/>
  <c r="AM642" i="5"/>
  <c r="AM396" i="5"/>
  <c r="AM428" i="5"/>
  <c r="AM507" i="5"/>
  <c r="AM377" i="5"/>
  <c r="AM484" i="5"/>
  <c r="AM378" i="5"/>
  <c r="AM421" i="5"/>
  <c r="AM93" i="5"/>
  <c r="AM131" i="5"/>
  <c r="AM115" i="5"/>
  <c r="AM132" i="5"/>
  <c r="AM273" i="5"/>
  <c r="AM274" i="5"/>
  <c r="AM275" i="5"/>
  <c r="AM276" i="5"/>
  <c r="AM319" i="5"/>
  <c r="AM133" i="5"/>
  <c r="AM134" i="5"/>
  <c r="AM135" i="5"/>
  <c r="AM136" i="5"/>
  <c r="AM137" i="5"/>
  <c r="AM138" i="5"/>
  <c r="AM320" i="5"/>
  <c r="AM250" i="5"/>
  <c r="AM321" i="5"/>
  <c r="AM592" i="5"/>
  <c r="AM513" i="5"/>
  <c r="AM425" i="5"/>
  <c r="AM426" i="5"/>
  <c r="AM562" i="5"/>
  <c r="AM427" i="5"/>
  <c r="AM179" i="5"/>
  <c r="AM294" i="5"/>
  <c r="AM295" i="5"/>
  <c r="AM296" i="5"/>
  <c r="AM341" i="5"/>
  <c r="AM516" i="5"/>
  <c r="AM517" i="5"/>
  <c r="AM433" i="5"/>
  <c r="AM358" i="5"/>
  <c r="AM333" i="5"/>
  <c r="AM359" i="5"/>
  <c r="AM360" i="5"/>
  <c r="AM361" i="5"/>
  <c r="AM362" i="5"/>
  <c r="AM363" i="5"/>
  <c r="AM364" i="5"/>
  <c r="AM422" i="5"/>
  <c r="AM67" i="5"/>
  <c r="AM68" i="5"/>
  <c r="AM197" i="5"/>
  <c r="AM117" i="5"/>
  <c r="AM655" i="5"/>
  <c r="AM644" i="5"/>
  <c r="AM349" i="5"/>
  <c r="AM482" i="5"/>
  <c r="AM483" i="5"/>
  <c r="AM420" i="5"/>
  <c r="AM92" i="5"/>
  <c r="AM596" i="5"/>
  <c r="AM549" i="5"/>
  <c r="AM310" i="5"/>
  <c r="AM550" i="5"/>
  <c r="AM551" i="5"/>
  <c r="AM552" i="5"/>
  <c r="AM348" i="5"/>
  <c r="AM524" i="5"/>
  <c r="AM553" i="5"/>
  <c r="AM525" i="5"/>
  <c r="AM526" i="5"/>
  <c r="AM116" i="5"/>
  <c r="AM63" i="5"/>
  <c r="AM64" i="5"/>
  <c r="AM65" i="5"/>
  <c r="AM66" i="5"/>
  <c r="AM575" i="5"/>
  <c r="AM576" i="5"/>
  <c r="AM577" i="5"/>
  <c r="AM578" i="5"/>
  <c r="AM579" i="5"/>
  <c r="AM580" i="5"/>
  <c r="AM581" i="5"/>
  <c r="AM582" i="5"/>
  <c r="AM127" i="5"/>
  <c r="AM128" i="5"/>
  <c r="AM129" i="5"/>
  <c r="AM130" i="5"/>
  <c r="AM416" i="5"/>
  <c r="AM390" i="5"/>
  <c r="AM375" i="5"/>
  <c r="AM563" i="5"/>
  <c r="AM564" i="5"/>
  <c r="AM161" i="5"/>
  <c r="AM434" i="5"/>
  <c r="AM76" i="5"/>
  <c r="AM514" i="5"/>
  <c r="AM346" i="5"/>
  <c r="AM305" i="5"/>
  <c r="AM520" i="5"/>
  <c r="AM521" i="5"/>
  <c r="AM594" i="5"/>
  <c r="AM435" i="5"/>
  <c r="AM436" i="5"/>
  <c r="AM455" i="5"/>
  <c r="AM593" i="5"/>
  <c r="AM515" i="5"/>
  <c r="AM100" i="5"/>
  <c r="AM547" i="5"/>
  <c r="AM488" i="5"/>
  <c r="AM489" i="5"/>
  <c r="AM23" i="5"/>
  <c r="AM633" i="5"/>
  <c r="AM472" i="5"/>
  <c r="AM490" i="5"/>
  <c r="AM298" i="5"/>
  <c r="AM185" i="5"/>
  <c r="AM468" i="5"/>
  <c r="AM462" i="5"/>
  <c r="AM110" i="5"/>
  <c r="AM352" i="5"/>
  <c r="AM584" i="5"/>
  <c r="AM111" i="5"/>
  <c r="AM555" i="5"/>
  <c r="AM652" i="5"/>
  <c r="AM541" i="5"/>
  <c r="AM653" i="5"/>
  <c r="AM311" i="5"/>
  <c r="AM491" i="5"/>
  <c r="AM101" i="5"/>
  <c r="AM542" i="5"/>
  <c r="AM530" i="5"/>
  <c r="AM384" i="5"/>
  <c r="AM672" i="5"/>
  <c r="AM102" i="5"/>
  <c r="AM103" i="5"/>
  <c r="AM673" i="5"/>
  <c r="AM354" i="5"/>
  <c r="AM332" i="5"/>
  <c r="AM104" i="5"/>
  <c r="AM60" i="5"/>
  <c r="AM61" i="5"/>
  <c r="AM497" i="5"/>
  <c r="AM522" i="5"/>
  <c r="AM24" i="5"/>
  <c r="AM73" i="5"/>
  <c r="AM291" i="5"/>
  <c r="AM292" i="5"/>
  <c r="AM355" i="5"/>
  <c r="AM120" i="5"/>
  <c r="AM492" i="5"/>
  <c r="AM548" i="5"/>
  <c r="AM493" i="5"/>
  <c r="AM607" i="5"/>
  <c r="AM631" i="5"/>
  <c r="AM99" i="5"/>
  <c r="AM543" i="5"/>
  <c r="AM58" i="5"/>
  <c r="AM325" i="5"/>
  <c r="AM227" i="5"/>
  <c r="AM544" i="5"/>
  <c r="AM74" i="5"/>
  <c r="AM423" i="5"/>
  <c r="AM105" i="5"/>
  <c r="AM494" i="5"/>
  <c r="AM59" i="5"/>
  <c r="AM75" i="5"/>
  <c r="AM106" i="5"/>
  <c r="AM595" i="5"/>
  <c r="AM62" i="5"/>
  <c r="AM107" i="5"/>
  <c r="AM251" i="5"/>
  <c r="AM299" i="5"/>
  <c r="AM25" i="5"/>
  <c r="AM252" i="5"/>
  <c r="AM253" i="5"/>
  <c r="AM254" i="5"/>
  <c r="AM508" i="5"/>
  <c r="AM186" i="5"/>
  <c r="AM473" i="5"/>
  <c r="AM629" i="5"/>
  <c r="AM255" i="5"/>
  <c r="AM256" i="5"/>
  <c r="AM257" i="5"/>
  <c r="AM608" i="5"/>
  <c r="AM609" i="5"/>
  <c r="AM475" i="5"/>
  <c r="AM476" i="5"/>
  <c r="AM437" i="5"/>
  <c r="AM94" i="5"/>
  <c r="AM477" i="5"/>
  <c r="AM270" i="5"/>
  <c r="AM478" i="5"/>
  <c r="AM479" i="5"/>
  <c r="AM480" i="5"/>
  <c r="AM538" i="5"/>
  <c r="AM539" i="5"/>
  <c r="AM376" i="5"/>
  <c r="AM438" i="5"/>
  <c r="AM271" i="5"/>
  <c r="AM272" i="5"/>
  <c r="AM469" i="5"/>
  <c r="AM69" i="5"/>
  <c r="AM70" i="5"/>
  <c r="AM280" i="5"/>
  <c r="AM281" i="5"/>
  <c r="AM282" i="5"/>
  <c r="AM283" i="5"/>
  <c r="AM190" i="5"/>
  <c r="AM191" i="5"/>
  <c r="AM192" i="5"/>
  <c r="AM193" i="5"/>
  <c r="AM417" i="5"/>
  <c r="AM614" i="5"/>
  <c r="AM615" i="5"/>
  <c r="AM616" i="5"/>
  <c r="AM537" i="5"/>
  <c r="AM394" i="5"/>
  <c r="AM368" i="5"/>
  <c r="AM201" i="5"/>
  <c r="AM202" i="5"/>
  <c r="AM203" i="5"/>
  <c r="AM204" i="5"/>
  <c r="AM205" i="5"/>
  <c r="AM206" i="5"/>
  <c r="AM207" i="5"/>
  <c r="AM486" i="5"/>
  <c r="AM208" i="5"/>
  <c r="AM439" i="5"/>
  <c r="AM297" i="5"/>
  <c r="AM20" i="5"/>
  <c r="AM57" i="5"/>
  <c r="AM209" i="5"/>
  <c r="AM487" i="5"/>
  <c r="AM184" i="5"/>
  <c r="AM461" i="5"/>
  <c r="AM21" i="5"/>
  <c r="AM22" i="5"/>
  <c r="AM241" i="5"/>
  <c r="AM545" i="5"/>
  <c r="AM546" i="5"/>
  <c r="AM109" i="5"/>
  <c r="AM326" i="5"/>
  <c r="AM77" i="5"/>
  <c r="AM78" i="5"/>
  <c r="AM79" i="5"/>
  <c r="AM452" i="5"/>
  <c r="AM80" i="5"/>
  <c r="AM586" i="5"/>
  <c r="AM470" i="5"/>
  <c r="AM658" i="5"/>
  <c r="AM258" i="5"/>
  <c r="AM259" i="5"/>
  <c r="AM628" i="5"/>
  <c r="AM98" i="5"/>
  <c r="AM664" i="5"/>
  <c r="AM260" i="5"/>
  <c r="AM225" i="5"/>
  <c r="AM261" i="5"/>
  <c r="AM108" i="5"/>
  <c r="AM198" i="5"/>
  <c r="AM367" i="5"/>
  <c r="AM536" i="5"/>
  <c r="AM373" i="5"/>
  <c r="AM647" i="5"/>
  <c r="AM523" i="5"/>
  <c r="AM303" i="5"/>
  <c r="AM648" i="5"/>
  <c r="AM162" i="5"/>
  <c r="AM163" i="5"/>
  <c r="AM164" i="5"/>
  <c r="AM144" i="5"/>
  <c r="AM145" i="5"/>
  <c r="AM262" i="5"/>
  <c r="AM263" i="5"/>
  <c r="AM335" i="5"/>
  <c r="AM599" i="5"/>
  <c r="AM242" i="5"/>
  <c r="AM485" i="5"/>
  <c r="AM71" i="5"/>
  <c r="AM243" i="5"/>
  <c r="AM424" i="5"/>
  <c r="AM72" i="5"/>
  <c r="AM453" i="5"/>
  <c r="AM458" i="5"/>
  <c r="AM300" i="5"/>
  <c r="AM454" i="5"/>
  <c r="AM301" i="5"/>
  <c r="AM302" i="5"/>
  <c r="AM266" i="5"/>
  <c r="AM267" i="5"/>
  <c r="AM284" i="5"/>
  <c r="AM285" i="5"/>
  <c r="AM286" i="5"/>
  <c r="AM287" i="5"/>
  <c r="AM288" i="5"/>
  <c r="AM339" i="5"/>
  <c r="AM159" i="5"/>
  <c r="AM559" i="5"/>
  <c r="AM160" i="5"/>
  <c r="AM560" i="5"/>
  <c r="AM561" i="5"/>
  <c r="AM597" i="5"/>
  <c r="AM598" i="5"/>
  <c r="AM385" i="5"/>
  <c r="AM112" i="5"/>
  <c r="AM386" i="5"/>
  <c r="AM415" i="5"/>
  <c r="AM387" i="5"/>
  <c r="AM388" i="5"/>
  <c r="AM328" i="5"/>
  <c r="AM329" i="5"/>
  <c r="AM113" i="5"/>
  <c r="AM665" i="5"/>
  <c r="AM666" i="5"/>
  <c r="AM556" i="5"/>
  <c r="AM667" i="5"/>
  <c r="AM668" i="5"/>
  <c r="AM669" i="5"/>
  <c r="AM670" i="5"/>
  <c r="AM6" i="5"/>
  <c r="AM7" i="5"/>
  <c r="AM395" i="5"/>
  <c r="AM617" i="5"/>
  <c r="AM618" i="5"/>
  <c r="AM369" i="5"/>
  <c r="AM619" i="5"/>
  <c r="AM620" i="5"/>
  <c r="AM621" i="5"/>
  <c r="AM622" i="5"/>
  <c r="AM623" i="5"/>
  <c r="AM624" i="5"/>
  <c r="AM625" i="5"/>
  <c r="AM590" i="5"/>
  <c r="AM308" i="5"/>
  <c r="AM309" i="5"/>
  <c r="AM336" i="5"/>
  <c r="AM337" i="5"/>
  <c r="AM632" i="5"/>
  <c r="AM474" i="5"/>
  <c r="AM228" i="5"/>
  <c r="AM356" i="5"/>
  <c r="AM229" i="5"/>
  <c r="AM412" i="5"/>
  <c r="AM357" i="5"/>
  <c r="AM290" i="5"/>
  <c r="AM535" i="5"/>
  <c r="AM114" i="5"/>
  <c r="AM389" i="5"/>
  <c r="AM330" i="5"/>
  <c r="AM244" i="5"/>
  <c r="AM331" i="5"/>
  <c r="AM630" i="5"/>
  <c r="AM527" i="5"/>
  <c r="AM528" i="5"/>
  <c r="AM554" i="5"/>
  <c r="AM118" i="5"/>
  <c r="AM651" i="5"/>
  <c r="AM419" i="5"/>
  <c r="AM529" i="5"/>
  <c r="AM304" i="5"/>
  <c r="AM510" i="5"/>
  <c r="AM338" i="5"/>
  <c r="AM511" i="5"/>
  <c r="AM327" i="5"/>
  <c r="AM656" i="5"/>
  <c r="AM95" i="5"/>
  <c r="AM322" i="5"/>
  <c r="AM323" i="5"/>
  <c r="AM96" i="5"/>
  <c r="AM97" i="5"/>
  <c r="AM324" i="5"/>
  <c r="AM657" i="5"/>
  <c r="AM383" i="5"/>
  <c r="AM603" i="5"/>
  <c r="AM600" i="5"/>
  <c r="AM601" i="5"/>
  <c r="AM602" i="5"/>
  <c r="AM264" i="5"/>
  <c r="AM293" i="5"/>
  <c r="AM407" i="5"/>
  <c r="AM408" i="5"/>
  <c r="AM409" i="5"/>
  <c r="AM502" i="5"/>
  <c r="AM503" i="5"/>
  <c r="AM218" i="5"/>
  <c r="AM504" i="5"/>
  <c r="AM588" i="5"/>
  <c r="AM84" i="5"/>
  <c r="AM410" i="5"/>
  <c r="AM411" i="5"/>
  <c r="AM626" i="5"/>
  <c r="AM627" i="5"/>
  <c r="AM265" i="5"/>
  <c r="AM139" i="5"/>
  <c r="AM512" i="5"/>
  <c r="AM495" i="5"/>
  <c r="AM496" i="5"/>
  <c r="AM187" i="5"/>
  <c r="AM188" i="5"/>
  <c r="AM189" i="5"/>
  <c r="AM649" i="5"/>
  <c r="AM650" i="5"/>
  <c r="AM306" i="5"/>
  <c r="AM307" i="5"/>
  <c r="AM465" i="5"/>
  <c r="AM85" i="5"/>
  <c r="AM86" i="5"/>
  <c r="AM87" i="5"/>
  <c r="AM391" i="5"/>
  <c r="AM246" i="5"/>
  <c r="AM392" i="5"/>
  <c r="AM247" i="5"/>
  <c r="AM397" i="5"/>
  <c r="AL398" i="5"/>
  <c r="AL226" i="5"/>
  <c r="AL177" i="5"/>
  <c r="AL178" i="5"/>
  <c r="AL459" i="5"/>
  <c r="AL289" i="5"/>
  <c r="AL634" i="5"/>
  <c r="AL635" i="5"/>
  <c r="AL636" i="5"/>
  <c r="AL440" i="5"/>
  <c r="AL418" i="5"/>
  <c r="AL442" i="5"/>
  <c r="AL569" i="5"/>
  <c r="AL570" i="5"/>
  <c r="AL571" i="5"/>
  <c r="AL443" i="5"/>
  <c r="AL680" i="5"/>
  <c r="AL444" i="5"/>
  <c r="AL445" i="5"/>
  <c r="AL446" i="5"/>
  <c r="AL140" i="5"/>
  <c r="AL646" i="5"/>
  <c r="AL141" i="5"/>
  <c r="AL4" i="5"/>
  <c r="AL466" i="5"/>
  <c r="AL467" i="5"/>
  <c r="AL518" i="5"/>
  <c r="AL498" i="5"/>
  <c r="AL240" i="5"/>
  <c r="AL342" i="5"/>
  <c r="AL343" i="5"/>
  <c r="AL533" i="5"/>
  <c r="AL534" i="5"/>
  <c r="AL519" i="5"/>
  <c r="AL344" i="5"/>
  <c r="AL345" i="5"/>
  <c r="AL239" i="5"/>
  <c r="AL340" i="5"/>
  <c r="AL456" i="5"/>
  <c r="AL457" i="5"/>
  <c r="AL540" i="5"/>
  <c r="AL2" i="5"/>
  <c r="AL3" i="5"/>
  <c r="AL82" i="5"/>
  <c r="AL53" i="5"/>
  <c r="AL54" i="5"/>
  <c r="AL55" i="5"/>
  <c r="AL56" i="5"/>
  <c r="AL449" i="5"/>
  <c r="AL83" i="5"/>
  <c r="AL334" i="5"/>
  <c r="AL450" i="5"/>
  <c r="AL451" i="5"/>
  <c r="AL500" i="5"/>
  <c r="AL121" i="5"/>
  <c r="AL501" i="5"/>
  <c r="AL122" i="5"/>
  <c r="AL406" i="5"/>
  <c r="AL180" i="5"/>
  <c r="AL181" i="5"/>
  <c r="AL182" i="5"/>
  <c r="AL41" i="5"/>
  <c r="AL42" i="5"/>
  <c r="AL43" i="5"/>
  <c r="AL44" i="5"/>
  <c r="AL45" i="5"/>
  <c r="AL46" i="5"/>
  <c r="AL47" i="5"/>
  <c r="AL48" i="5"/>
  <c r="AL49" i="5"/>
  <c r="AL50" i="5"/>
  <c r="AL557" i="5"/>
  <c r="AL156" i="5"/>
  <c r="AL558" i="5"/>
  <c r="AL157" i="5"/>
  <c r="AL158" i="5"/>
  <c r="AL26" i="5"/>
  <c r="AL372" i="5"/>
  <c r="AL464" i="5"/>
  <c r="AL315" i="5"/>
  <c r="AL645" i="5"/>
  <c r="AL587" i="5"/>
  <c r="AL441" i="5"/>
  <c r="AL568" i="5"/>
  <c r="AL230" i="5"/>
  <c r="AL231" i="5"/>
  <c r="AL232" i="5"/>
  <c r="AL233" i="5"/>
  <c r="AL234" i="5"/>
  <c r="AL235" i="5"/>
  <c r="AL236" i="5"/>
  <c r="AL237" i="5"/>
  <c r="AL194" i="5"/>
  <c r="AL195" i="5"/>
  <c r="AL379" i="5"/>
  <c r="AL380" i="5"/>
  <c r="AL381" i="5"/>
  <c r="AL382" i="5"/>
  <c r="AL196" i="5"/>
  <c r="AL370" i="5"/>
  <c r="AL371" i="5"/>
  <c r="AL405" i="5"/>
  <c r="AL18" i="5"/>
  <c r="AL19" i="5"/>
  <c r="AL460" i="5"/>
  <c r="AL604" i="5"/>
  <c r="AL605" i="5"/>
  <c r="AL350" i="5"/>
  <c r="AL351" i="5"/>
  <c r="AL606" i="5"/>
  <c r="AL219" i="5"/>
  <c r="AL220" i="5"/>
  <c r="AL221" i="5"/>
  <c r="AL573" i="5"/>
  <c r="AL574" i="5"/>
  <c r="AL690" i="5"/>
  <c r="AL642" i="5"/>
  <c r="AL396" i="5"/>
  <c r="AL428" i="5"/>
  <c r="AL507" i="5"/>
  <c r="AL377" i="5"/>
  <c r="AL484" i="5"/>
  <c r="AL378" i="5"/>
  <c r="AL421" i="5"/>
  <c r="AL93" i="5"/>
  <c r="AL131" i="5"/>
  <c r="AL115" i="5"/>
  <c r="AL132" i="5"/>
  <c r="AL273" i="5"/>
  <c r="AL274" i="5"/>
  <c r="AL275" i="5"/>
  <c r="AL276" i="5"/>
  <c r="AL319" i="5"/>
  <c r="AL133" i="5"/>
  <c r="AL134" i="5"/>
  <c r="AL135" i="5"/>
  <c r="AL136" i="5"/>
  <c r="AL137" i="5"/>
  <c r="AL138" i="5"/>
  <c r="AL320" i="5"/>
  <c r="AL250" i="5"/>
  <c r="AL321" i="5"/>
  <c r="AL592" i="5"/>
  <c r="AL513" i="5"/>
  <c r="AL425" i="5"/>
  <c r="AL426" i="5"/>
  <c r="AL562" i="5"/>
  <c r="AL427" i="5"/>
  <c r="AL179" i="5"/>
  <c r="AL294" i="5"/>
  <c r="AL295" i="5"/>
  <c r="AL296" i="5"/>
  <c r="AL341" i="5"/>
  <c r="AL516" i="5"/>
  <c r="AL517" i="5"/>
  <c r="AL433" i="5"/>
  <c r="AL358" i="5"/>
  <c r="AL333" i="5"/>
  <c r="AL359" i="5"/>
  <c r="AL360" i="5"/>
  <c r="AL361" i="5"/>
  <c r="AL362" i="5"/>
  <c r="AL363" i="5"/>
  <c r="AL364" i="5"/>
  <c r="AL422" i="5"/>
  <c r="AL67" i="5"/>
  <c r="AL68" i="5"/>
  <c r="AL197" i="5"/>
  <c r="AL117" i="5"/>
  <c r="AL655" i="5"/>
  <c r="AL644" i="5"/>
  <c r="AL349" i="5"/>
  <c r="AL482" i="5"/>
  <c r="AL483" i="5"/>
  <c r="AL420" i="5"/>
  <c r="AL92" i="5"/>
  <c r="AL596" i="5"/>
  <c r="AL549" i="5"/>
  <c r="AL310" i="5"/>
  <c r="AL550" i="5"/>
  <c r="AL551" i="5"/>
  <c r="AL552" i="5"/>
  <c r="AL348" i="5"/>
  <c r="AL524" i="5"/>
  <c r="AL553" i="5"/>
  <c r="AL525" i="5"/>
  <c r="AL526" i="5"/>
  <c r="AL116" i="5"/>
  <c r="AL63" i="5"/>
  <c r="AL64" i="5"/>
  <c r="AL65" i="5"/>
  <c r="AL66" i="5"/>
  <c r="AL575" i="5"/>
  <c r="AL576" i="5"/>
  <c r="AL577" i="5"/>
  <c r="AL578" i="5"/>
  <c r="AL579" i="5"/>
  <c r="AL580" i="5"/>
  <c r="AL581" i="5"/>
  <c r="AL582" i="5"/>
  <c r="AL127" i="5"/>
  <c r="AL128" i="5"/>
  <c r="AL129" i="5"/>
  <c r="AL130" i="5"/>
  <c r="AL416" i="5"/>
  <c r="AL390" i="5"/>
  <c r="AL375" i="5"/>
  <c r="AL563" i="5"/>
  <c r="AL564" i="5"/>
  <c r="AL161" i="5"/>
  <c r="AL434" i="5"/>
  <c r="AL76" i="5"/>
  <c r="AL514" i="5"/>
  <c r="AL346" i="5"/>
  <c r="AL305" i="5"/>
  <c r="AL520" i="5"/>
  <c r="AL521" i="5"/>
  <c r="AL594" i="5"/>
  <c r="AL435" i="5"/>
  <c r="AL436" i="5"/>
  <c r="AL455" i="5"/>
  <c r="AL593" i="5"/>
  <c r="AL515" i="5"/>
  <c r="AL100" i="5"/>
  <c r="AL547" i="5"/>
  <c r="AL488" i="5"/>
  <c r="AL489" i="5"/>
  <c r="AL23" i="5"/>
  <c r="AL633" i="5"/>
  <c r="AL472" i="5"/>
  <c r="AL490" i="5"/>
  <c r="AL298" i="5"/>
  <c r="AL185" i="5"/>
  <c r="AL468" i="5"/>
  <c r="AL462" i="5"/>
  <c r="AL110" i="5"/>
  <c r="AL352" i="5"/>
  <c r="AL584" i="5"/>
  <c r="AL111" i="5"/>
  <c r="AL555" i="5"/>
  <c r="AL652" i="5"/>
  <c r="AL541" i="5"/>
  <c r="AL653" i="5"/>
  <c r="AL311" i="5"/>
  <c r="AL491" i="5"/>
  <c r="AL101" i="5"/>
  <c r="AL542" i="5"/>
  <c r="AL530" i="5"/>
  <c r="AL384" i="5"/>
  <c r="AL672" i="5"/>
  <c r="AL102" i="5"/>
  <c r="AL103" i="5"/>
  <c r="AL673" i="5"/>
  <c r="AL354" i="5"/>
  <c r="AL332" i="5"/>
  <c r="AL104" i="5"/>
  <c r="AL60" i="5"/>
  <c r="AL61" i="5"/>
  <c r="AL497" i="5"/>
  <c r="AL522" i="5"/>
  <c r="AL24" i="5"/>
  <c r="AL73" i="5"/>
  <c r="AL291" i="5"/>
  <c r="AL292" i="5"/>
  <c r="AL355" i="5"/>
  <c r="AL120" i="5"/>
  <c r="AL492" i="5"/>
  <c r="AL548" i="5"/>
  <c r="AL493" i="5"/>
  <c r="AL607" i="5"/>
  <c r="AL631" i="5"/>
  <c r="AL99" i="5"/>
  <c r="AL543" i="5"/>
  <c r="AL58" i="5"/>
  <c r="AL325" i="5"/>
  <c r="AL227" i="5"/>
  <c r="AL544" i="5"/>
  <c r="AL74" i="5"/>
  <c r="AL423" i="5"/>
  <c r="AL105" i="5"/>
  <c r="AL494" i="5"/>
  <c r="AL59" i="5"/>
  <c r="AL75" i="5"/>
  <c r="AL106" i="5"/>
  <c r="AL595" i="5"/>
  <c r="AL62" i="5"/>
  <c r="AL107" i="5"/>
  <c r="AL251" i="5"/>
  <c r="AL299" i="5"/>
  <c r="AL25" i="5"/>
  <c r="AL252" i="5"/>
  <c r="AL253" i="5"/>
  <c r="AL254" i="5"/>
  <c r="AL508" i="5"/>
  <c r="AL186" i="5"/>
  <c r="AL473" i="5"/>
  <c r="AL629" i="5"/>
  <c r="AL255" i="5"/>
  <c r="AL256" i="5"/>
  <c r="AL257" i="5"/>
  <c r="AL608" i="5"/>
  <c r="AL609" i="5"/>
  <c r="AL475" i="5"/>
  <c r="AL476" i="5"/>
  <c r="AL437" i="5"/>
  <c r="AL94" i="5"/>
  <c r="AL477" i="5"/>
  <c r="AL270" i="5"/>
  <c r="AL478" i="5"/>
  <c r="AL479" i="5"/>
  <c r="AL480" i="5"/>
  <c r="AL538" i="5"/>
  <c r="AL539" i="5"/>
  <c r="AL376" i="5"/>
  <c r="AL438" i="5"/>
  <c r="AL271" i="5"/>
  <c r="AL272" i="5"/>
  <c r="AL469" i="5"/>
  <c r="AL69" i="5"/>
  <c r="AL70" i="5"/>
  <c r="AL280" i="5"/>
  <c r="AL281" i="5"/>
  <c r="AL282" i="5"/>
  <c r="AL283" i="5"/>
  <c r="AL190" i="5"/>
  <c r="AL191" i="5"/>
  <c r="AL192" i="5"/>
  <c r="AL193" i="5"/>
  <c r="AL417" i="5"/>
  <c r="AL614" i="5"/>
  <c r="AL615" i="5"/>
  <c r="AL616" i="5"/>
  <c r="AL537" i="5"/>
  <c r="AL394" i="5"/>
  <c r="AL368" i="5"/>
  <c r="AL201" i="5"/>
  <c r="AL202" i="5"/>
  <c r="AL203" i="5"/>
  <c r="AL204" i="5"/>
  <c r="AL205" i="5"/>
  <c r="AL206" i="5"/>
  <c r="AL207" i="5"/>
  <c r="AL486" i="5"/>
  <c r="AL208" i="5"/>
  <c r="AL439" i="5"/>
  <c r="AL297" i="5"/>
  <c r="AL20" i="5"/>
  <c r="AL57" i="5"/>
  <c r="AL209" i="5"/>
  <c r="AL487" i="5"/>
  <c r="AL184" i="5"/>
  <c r="AL461" i="5"/>
  <c r="AL21" i="5"/>
  <c r="AL22" i="5"/>
  <c r="AL241" i="5"/>
  <c r="AL545" i="5"/>
  <c r="AL546" i="5"/>
  <c r="AL109" i="5"/>
  <c r="AL326" i="5"/>
  <c r="AL77" i="5"/>
  <c r="AL78" i="5"/>
  <c r="AL79" i="5"/>
  <c r="AL452" i="5"/>
  <c r="AL80" i="5"/>
  <c r="AL586" i="5"/>
  <c r="AL470" i="5"/>
  <c r="AL658" i="5"/>
  <c r="AL258" i="5"/>
  <c r="AL259" i="5"/>
  <c r="AL628" i="5"/>
  <c r="AL98" i="5"/>
  <c r="AL664" i="5"/>
  <c r="AL260" i="5"/>
  <c r="AL225" i="5"/>
  <c r="AL261" i="5"/>
  <c r="AL108" i="5"/>
  <c r="AL198" i="5"/>
  <c r="AL367" i="5"/>
  <c r="AL536" i="5"/>
  <c r="AL373" i="5"/>
  <c r="AL647" i="5"/>
  <c r="AL523" i="5"/>
  <c r="AL303" i="5"/>
  <c r="AL648" i="5"/>
  <c r="AL162" i="5"/>
  <c r="AL163" i="5"/>
  <c r="AL164" i="5"/>
  <c r="AL144" i="5"/>
  <c r="AL145" i="5"/>
  <c r="AL262" i="5"/>
  <c r="AL263" i="5"/>
  <c r="AL335" i="5"/>
  <c r="AL599" i="5"/>
  <c r="AL242" i="5"/>
  <c r="AL485" i="5"/>
  <c r="AL71" i="5"/>
  <c r="AL243" i="5"/>
  <c r="AL424" i="5"/>
  <c r="AL72" i="5"/>
  <c r="AL453" i="5"/>
  <c r="AL458" i="5"/>
  <c r="AL300" i="5"/>
  <c r="AL454" i="5"/>
  <c r="AL301" i="5"/>
  <c r="AL302" i="5"/>
  <c r="AL266" i="5"/>
  <c r="AL267" i="5"/>
  <c r="AL284" i="5"/>
  <c r="AL285" i="5"/>
  <c r="AL286" i="5"/>
  <c r="AL287" i="5"/>
  <c r="AL288" i="5"/>
  <c r="AL339" i="5"/>
  <c r="AL159" i="5"/>
  <c r="AL559" i="5"/>
  <c r="AL160" i="5"/>
  <c r="AL560" i="5"/>
  <c r="AL561" i="5"/>
  <c r="AL597" i="5"/>
  <c r="AL598" i="5"/>
  <c r="AL385" i="5"/>
  <c r="AL112" i="5"/>
  <c r="AL386" i="5"/>
  <c r="AL415" i="5"/>
  <c r="AL387" i="5"/>
  <c r="AL388" i="5"/>
  <c r="AL328" i="5"/>
  <c r="AL329" i="5"/>
  <c r="AL113" i="5"/>
  <c r="AL665" i="5"/>
  <c r="AL666" i="5"/>
  <c r="AL556" i="5"/>
  <c r="AL667" i="5"/>
  <c r="AL668" i="5"/>
  <c r="AL669" i="5"/>
  <c r="AL670" i="5"/>
  <c r="AL6" i="5"/>
  <c r="AL7" i="5"/>
  <c r="AL395" i="5"/>
  <c r="AL617" i="5"/>
  <c r="AL618" i="5"/>
  <c r="AL369" i="5"/>
  <c r="AL619" i="5"/>
  <c r="AL620" i="5"/>
  <c r="AL621" i="5"/>
  <c r="AL622" i="5"/>
  <c r="AL623" i="5"/>
  <c r="AL624" i="5"/>
  <c r="AL625" i="5"/>
  <c r="AL590" i="5"/>
  <c r="AL308" i="5"/>
  <c r="AL309" i="5"/>
  <c r="AL336" i="5"/>
  <c r="AL337" i="5"/>
  <c r="AL632" i="5"/>
  <c r="AL474" i="5"/>
  <c r="AL228" i="5"/>
  <c r="AL356" i="5"/>
  <c r="AL229" i="5"/>
  <c r="AL412" i="5"/>
  <c r="AL357" i="5"/>
  <c r="AL290" i="5"/>
  <c r="AL535" i="5"/>
  <c r="AL114" i="5"/>
  <c r="AL389" i="5"/>
  <c r="AL330" i="5"/>
  <c r="AL244" i="5"/>
  <c r="AL331" i="5"/>
  <c r="AL630" i="5"/>
  <c r="AL527" i="5"/>
  <c r="AL528" i="5"/>
  <c r="AL554" i="5"/>
  <c r="AL118" i="5"/>
  <c r="AL651" i="5"/>
  <c r="AL419" i="5"/>
  <c r="AL529" i="5"/>
  <c r="AL304" i="5"/>
  <c r="AL510" i="5"/>
  <c r="AL338" i="5"/>
  <c r="AL511" i="5"/>
  <c r="AL327" i="5"/>
  <c r="AL656" i="5"/>
  <c r="AL95" i="5"/>
  <c r="AL322" i="5"/>
  <c r="AL323" i="5"/>
  <c r="AL96" i="5"/>
  <c r="AL97" i="5"/>
  <c r="AL324" i="5"/>
  <c r="AL657" i="5"/>
  <c r="AL383" i="5"/>
  <c r="AL603" i="5"/>
  <c r="AL600" i="5"/>
  <c r="AL601" i="5"/>
  <c r="AL602" i="5"/>
  <c r="AL264" i="5"/>
  <c r="AL293" i="5"/>
  <c r="AL407" i="5"/>
  <c r="AL408" i="5"/>
  <c r="AL409" i="5"/>
  <c r="AL502" i="5"/>
  <c r="AL503" i="5"/>
  <c r="AL218" i="5"/>
  <c r="AL504" i="5"/>
  <c r="AL588" i="5"/>
  <c r="AL84" i="5"/>
  <c r="AL410" i="5"/>
  <c r="AL411" i="5"/>
  <c r="AL626" i="5"/>
  <c r="AL627" i="5"/>
  <c r="AL265" i="5"/>
  <c r="AL139" i="5"/>
  <c r="AL512" i="5"/>
  <c r="AL495" i="5"/>
  <c r="AL496" i="5"/>
  <c r="AL187" i="5"/>
  <c r="AL188" i="5"/>
  <c r="AL189" i="5"/>
  <c r="AL649" i="5"/>
  <c r="AL650" i="5"/>
  <c r="AL306" i="5"/>
  <c r="AL307" i="5"/>
  <c r="AL465" i="5"/>
  <c r="AL85" i="5"/>
  <c r="AL86" i="5"/>
  <c r="AL87" i="5"/>
  <c r="AL391" i="5"/>
  <c r="AL246" i="5"/>
  <c r="AL392" i="5"/>
  <c r="AL247" i="5"/>
  <c r="AL397" i="5"/>
  <c r="AD397" i="5" l="1"/>
  <c r="AI247" i="5" l="1"/>
  <c r="AH247" i="5"/>
  <c r="AG247" i="5"/>
  <c r="AF247" i="5"/>
  <c r="AE247" i="5"/>
  <c r="AD247" i="5"/>
  <c r="AC247" i="5"/>
  <c r="AI392" i="5"/>
  <c r="AH392" i="5"/>
  <c r="AG392" i="5"/>
  <c r="AF392" i="5"/>
  <c r="AE392" i="5"/>
  <c r="AD392" i="5"/>
  <c r="AC392" i="5"/>
  <c r="AI246" i="5"/>
  <c r="AH246" i="5"/>
  <c r="AG246" i="5"/>
  <c r="AF246" i="5"/>
  <c r="AE246" i="5"/>
  <c r="AD246" i="5"/>
  <c r="AC246" i="5"/>
  <c r="AI391" i="5"/>
  <c r="AH391" i="5"/>
  <c r="AG391" i="5"/>
  <c r="AF391" i="5"/>
  <c r="AE391" i="5"/>
  <c r="AD391" i="5"/>
  <c r="AC391" i="5"/>
  <c r="AI87" i="5"/>
  <c r="AH87" i="5"/>
  <c r="AG87" i="5"/>
  <c r="AF87" i="5"/>
  <c r="AE87" i="5"/>
  <c r="AD87" i="5"/>
  <c r="AC87" i="5"/>
  <c r="AI86" i="5"/>
  <c r="AH86" i="5"/>
  <c r="AG86" i="5"/>
  <c r="AF86" i="5"/>
  <c r="AE86" i="5"/>
  <c r="AD86" i="5"/>
  <c r="AC86" i="5"/>
  <c r="AI85" i="5"/>
  <c r="AH85" i="5"/>
  <c r="AG85" i="5"/>
  <c r="AF85" i="5"/>
  <c r="AE85" i="5"/>
  <c r="AD85" i="5"/>
  <c r="AC85" i="5"/>
  <c r="AI465" i="5"/>
  <c r="AH465" i="5"/>
  <c r="AG465" i="5"/>
  <c r="AF465" i="5"/>
  <c r="AE465" i="5"/>
  <c r="AD465" i="5"/>
  <c r="AC465" i="5"/>
  <c r="AI307" i="5"/>
  <c r="AH307" i="5"/>
  <c r="AG307" i="5"/>
  <c r="AF307" i="5"/>
  <c r="AE307" i="5"/>
  <c r="AD307" i="5"/>
  <c r="AC307" i="5"/>
  <c r="AI306" i="5"/>
  <c r="AH306" i="5"/>
  <c r="AG306" i="5"/>
  <c r="AF306" i="5"/>
  <c r="AE306" i="5"/>
  <c r="AD306" i="5"/>
  <c r="AC306" i="5"/>
  <c r="AI650" i="5"/>
  <c r="AH650" i="5"/>
  <c r="AG650" i="5"/>
  <c r="AF650" i="5"/>
  <c r="AE650" i="5"/>
  <c r="AD650" i="5"/>
  <c r="AC650" i="5"/>
  <c r="AI649" i="5"/>
  <c r="AH649" i="5"/>
  <c r="AG649" i="5"/>
  <c r="AF649" i="5"/>
  <c r="AE649" i="5"/>
  <c r="AD649" i="5"/>
  <c r="AC649" i="5"/>
  <c r="AI189" i="5"/>
  <c r="AH189" i="5"/>
  <c r="AG189" i="5"/>
  <c r="AF189" i="5"/>
  <c r="AE189" i="5"/>
  <c r="AD189" i="5"/>
  <c r="AC189" i="5"/>
  <c r="AI188" i="5"/>
  <c r="AH188" i="5"/>
  <c r="AG188" i="5"/>
  <c r="AF188" i="5"/>
  <c r="AE188" i="5"/>
  <c r="AD188" i="5"/>
  <c r="AC188" i="5"/>
  <c r="AI187" i="5"/>
  <c r="AH187" i="5"/>
  <c r="AG187" i="5"/>
  <c r="AF187" i="5"/>
  <c r="AE187" i="5"/>
  <c r="AD187" i="5"/>
  <c r="AC187" i="5"/>
  <c r="AI496" i="5"/>
  <c r="AH496" i="5"/>
  <c r="AG496" i="5"/>
  <c r="AF496" i="5"/>
  <c r="AE496" i="5"/>
  <c r="AD496" i="5"/>
  <c r="AC496" i="5"/>
  <c r="AI495" i="5"/>
  <c r="AH495" i="5"/>
  <c r="AG495" i="5"/>
  <c r="AF495" i="5"/>
  <c r="AE495" i="5"/>
  <c r="AD495" i="5"/>
  <c r="AC495" i="5"/>
  <c r="AI512" i="5"/>
  <c r="AH512" i="5"/>
  <c r="AG512" i="5"/>
  <c r="AF512" i="5"/>
  <c r="AE512" i="5"/>
  <c r="AD512" i="5"/>
  <c r="AC512" i="5"/>
  <c r="AI139" i="5"/>
  <c r="AH139" i="5"/>
  <c r="AG139" i="5"/>
  <c r="AF139" i="5"/>
  <c r="AE139" i="5"/>
  <c r="AD139" i="5"/>
  <c r="AC139" i="5"/>
  <c r="AI265" i="5"/>
  <c r="AH265" i="5"/>
  <c r="AG265" i="5"/>
  <c r="AF265" i="5"/>
  <c r="AE265" i="5"/>
  <c r="AD265" i="5"/>
  <c r="AC265" i="5"/>
  <c r="AI627" i="5"/>
  <c r="AH627" i="5"/>
  <c r="AG627" i="5"/>
  <c r="AF627" i="5"/>
  <c r="AE627" i="5"/>
  <c r="AD627" i="5"/>
  <c r="AC627" i="5"/>
  <c r="AI626" i="5"/>
  <c r="AH626" i="5"/>
  <c r="AG626" i="5"/>
  <c r="AF626" i="5"/>
  <c r="AE626" i="5"/>
  <c r="AD626" i="5"/>
  <c r="AC626" i="5"/>
  <c r="AI411" i="5"/>
  <c r="AH411" i="5"/>
  <c r="AG411" i="5"/>
  <c r="AF411" i="5"/>
  <c r="AE411" i="5"/>
  <c r="AD411" i="5"/>
  <c r="AC411" i="5"/>
  <c r="AI410" i="5"/>
  <c r="AH410" i="5"/>
  <c r="AG410" i="5"/>
  <c r="AF410" i="5"/>
  <c r="AE410" i="5"/>
  <c r="AD410" i="5"/>
  <c r="AC410" i="5"/>
  <c r="AI84" i="5"/>
  <c r="AH84" i="5"/>
  <c r="AG84" i="5"/>
  <c r="AF84" i="5"/>
  <c r="AE84" i="5"/>
  <c r="AD84" i="5"/>
  <c r="AC84" i="5"/>
  <c r="AI588" i="5"/>
  <c r="AH588" i="5"/>
  <c r="AG588" i="5"/>
  <c r="AF588" i="5"/>
  <c r="AE588" i="5"/>
  <c r="AD588" i="5"/>
  <c r="AC588" i="5"/>
  <c r="AI504" i="5"/>
  <c r="AH504" i="5"/>
  <c r="AG504" i="5"/>
  <c r="AF504" i="5"/>
  <c r="AE504" i="5"/>
  <c r="AD504" i="5"/>
  <c r="AC504" i="5"/>
  <c r="AI218" i="5"/>
  <c r="AH218" i="5"/>
  <c r="AG218" i="5"/>
  <c r="AF218" i="5"/>
  <c r="AE218" i="5"/>
  <c r="AD218" i="5"/>
  <c r="AC218" i="5"/>
  <c r="AI503" i="5"/>
  <c r="AH503" i="5"/>
  <c r="AG503" i="5"/>
  <c r="AF503" i="5"/>
  <c r="AE503" i="5"/>
  <c r="AD503" i="5"/>
  <c r="AC503" i="5"/>
  <c r="AI502" i="5"/>
  <c r="AH502" i="5"/>
  <c r="AG502" i="5"/>
  <c r="AF502" i="5"/>
  <c r="AE502" i="5"/>
  <c r="AD502" i="5"/>
  <c r="AC502" i="5"/>
  <c r="AI409" i="5"/>
  <c r="AH409" i="5"/>
  <c r="AG409" i="5"/>
  <c r="AF409" i="5"/>
  <c r="AE409" i="5"/>
  <c r="AD409" i="5"/>
  <c r="AC409" i="5"/>
  <c r="AI408" i="5"/>
  <c r="AH408" i="5"/>
  <c r="AG408" i="5"/>
  <c r="AF408" i="5"/>
  <c r="AE408" i="5"/>
  <c r="AD408" i="5"/>
  <c r="AC408" i="5"/>
  <c r="AI407" i="5"/>
  <c r="AH407" i="5"/>
  <c r="AG407" i="5"/>
  <c r="AF407" i="5"/>
  <c r="AE407" i="5"/>
  <c r="AD407" i="5"/>
  <c r="AC407" i="5"/>
  <c r="AI293" i="5"/>
  <c r="AH293" i="5"/>
  <c r="AG293" i="5"/>
  <c r="AF293" i="5"/>
  <c r="AE293" i="5"/>
  <c r="AD293" i="5"/>
  <c r="AC293" i="5"/>
  <c r="AI264" i="5"/>
  <c r="AH264" i="5"/>
  <c r="AG264" i="5"/>
  <c r="AF264" i="5"/>
  <c r="AE264" i="5"/>
  <c r="AD264" i="5"/>
  <c r="AC264" i="5"/>
  <c r="AI602" i="5"/>
  <c r="AH602" i="5"/>
  <c r="AG602" i="5"/>
  <c r="AF602" i="5"/>
  <c r="AE602" i="5"/>
  <c r="AD602" i="5"/>
  <c r="AC602" i="5"/>
  <c r="AI601" i="5"/>
  <c r="AH601" i="5"/>
  <c r="AG601" i="5"/>
  <c r="AF601" i="5"/>
  <c r="AE601" i="5"/>
  <c r="AD601" i="5"/>
  <c r="AC601" i="5"/>
  <c r="AI600" i="5"/>
  <c r="AH600" i="5"/>
  <c r="AG600" i="5"/>
  <c r="AF600" i="5"/>
  <c r="AE600" i="5"/>
  <c r="AD600" i="5"/>
  <c r="AC600" i="5"/>
  <c r="AI603" i="5"/>
  <c r="AH603" i="5"/>
  <c r="AG603" i="5"/>
  <c r="AF603" i="5"/>
  <c r="AE603" i="5"/>
  <c r="AD603" i="5"/>
  <c r="AC603" i="5"/>
  <c r="AI383" i="5"/>
  <c r="AH383" i="5"/>
  <c r="AG383" i="5"/>
  <c r="AF383" i="5"/>
  <c r="AE383" i="5"/>
  <c r="AD383" i="5"/>
  <c r="AC383" i="5"/>
  <c r="AI657" i="5"/>
  <c r="AH657" i="5"/>
  <c r="AG657" i="5"/>
  <c r="AF657" i="5"/>
  <c r="AE657" i="5"/>
  <c r="AD657" i="5"/>
  <c r="AC657" i="5"/>
  <c r="AI324" i="5"/>
  <c r="AH324" i="5"/>
  <c r="AG324" i="5"/>
  <c r="AF324" i="5"/>
  <c r="AE324" i="5"/>
  <c r="AD324" i="5"/>
  <c r="AC324" i="5"/>
  <c r="AI97" i="5"/>
  <c r="AH97" i="5"/>
  <c r="AG97" i="5"/>
  <c r="AF97" i="5"/>
  <c r="AE97" i="5"/>
  <c r="AD97" i="5"/>
  <c r="AC97" i="5"/>
  <c r="AI96" i="5"/>
  <c r="AH96" i="5"/>
  <c r="AG96" i="5"/>
  <c r="AF96" i="5"/>
  <c r="AE96" i="5"/>
  <c r="AD96" i="5"/>
  <c r="AC96" i="5"/>
  <c r="AI323" i="5"/>
  <c r="AH323" i="5"/>
  <c r="AG323" i="5"/>
  <c r="AF323" i="5"/>
  <c r="AE323" i="5"/>
  <c r="AD323" i="5"/>
  <c r="AC323" i="5"/>
  <c r="AI322" i="5"/>
  <c r="AH322" i="5"/>
  <c r="AG322" i="5"/>
  <c r="AF322" i="5"/>
  <c r="AE322" i="5"/>
  <c r="AD322" i="5"/>
  <c r="AC322" i="5"/>
  <c r="AI95" i="5"/>
  <c r="AH95" i="5"/>
  <c r="AG95" i="5"/>
  <c r="AF95" i="5"/>
  <c r="AE95" i="5"/>
  <c r="AD95" i="5"/>
  <c r="AC95" i="5"/>
  <c r="AI656" i="5"/>
  <c r="AH656" i="5"/>
  <c r="AG656" i="5"/>
  <c r="AF656" i="5"/>
  <c r="AE656" i="5"/>
  <c r="AD656" i="5"/>
  <c r="AC656" i="5"/>
  <c r="AI327" i="5"/>
  <c r="AH327" i="5"/>
  <c r="AG327" i="5"/>
  <c r="AF327" i="5"/>
  <c r="AE327" i="5"/>
  <c r="AD327" i="5"/>
  <c r="AC327" i="5"/>
  <c r="AI511" i="5"/>
  <c r="AH511" i="5"/>
  <c r="AG511" i="5"/>
  <c r="AF511" i="5"/>
  <c r="AE511" i="5"/>
  <c r="AD511" i="5"/>
  <c r="AC511" i="5"/>
  <c r="AI338" i="5"/>
  <c r="AH338" i="5"/>
  <c r="AG338" i="5"/>
  <c r="AF338" i="5"/>
  <c r="AE338" i="5"/>
  <c r="AD338" i="5"/>
  <c r="AC338" i="5"/>
  <c r="AI510" i="5"/>
  <c r="AH510" i="5"/>
  <c r="AG510" i="5"/>
  <c r="AF510" i="5"/>
  <c r="AE510" i="5"/>
  <c r="AD510" i="5"/>
  <c r="AC510" i="5"/>
  <c r="AI304" i="5"/>
  <c r="AH304" i="5"/>
  <c r="AG304" i="5"/>
  <c r="AF304" i="5"/>
  <c r="AE304" i="5"/>
  <c r="AD304" i="5"/>
  <c r="AC304" i="5"/>
  <c r="AI529" i="5"/>
  <c r="AH529" i="5"/>
  <c r="AG529" i="5"/>
  <c r="AF529" i="5"/>
  <c r="AE529" i="5"/>
  <c r="AD529" i="5"/>
  <c r="AC529" i="5"/>
  <c r="AI419" i="5"/>
  <c r="AH419" i="5"/>
  <c r="AG419" i="5"/>
  <c r="AF419" i="5"/>
  <c r="AE419" i="5"/>
  <c r="AD419" i="5"/>
  <c r="AC419" i="5"/>
  <c r="AI651" i="5"/>
  <c r="AH651" i="5"/>
  <c r="AG651" i="5"/>
  <c r="AF651" i="5"/>
  <c r="AE651" i="5"/>
  <c r="AD651" i="5"/>
  <c r="AC651" i="5"/>
  <c r="AI118" i="5"/>
  <c r="AH118" i="5"/>
  <c r="AG118" i="5"/>
  <c r="AF118" i="5"/>
  <c r="AE118" i="5"/>
  <c r="AD118" i="5"/>
  <c r="AC118" i="5"/>
  <c r="AI554" i="5"/>
  <c r="AH554" i="5"/>
  <c r="AG554" i="5"/>
  <c r="AF554" i="5"/>
  <c r="AE554" i="5"/>
  <c r="AD554" i="5"/>
  <c r="AC554" i="5"/>
  <c r="AI528" i="5"/>
  <c r="AH528" i="5"/>
  <c r="AG528" i="5"/>
  <c r="AF528" i="5"/>
  <c r="AE528" i="5"/>
  <c r="AD528" i="5"/>
  <c r="AC528" i="5"/>
  <c r="AI527" i="5"/>
  <c r="AH527" i="5"/>
  <c r="AG527" i="5"/>
  <c r="AF527" i="5"/>
  <c r="AE527" i="5"/>
  <c r="AD527" i="5"/>
  <c r="AC527" i="5"/>
  <c r="AI630" i="5"/>
  <c r="AH630" i="5"/>
  <c r="AG630" i="5"/>
  <c r="AF630" i="5"/>
  <c r="AE630" i="5"/>
  <c r="AD630" i="5"/>
  <c r="AC630" i="5"/>
  <c r="AI331" i="5"/>
  <c r="AH331" i="5"/>
  <c r="AG331" i="5"/>
  <c r="AF331" i="5"/>
  <c r="AE331" i="5"/>
  <c r="AD331" i="5"/>
  <c r="AC331" i="5"/>
  <c r="AI244" i="5"/>
  <c r="AH244" i="5"/>
  <c r="AG244" i="5"/>
  <c r="AF244" i="5"/>
  <c r="AE244" i="5"/>
  <c r="AD244" i="5"/>
  <c r="AC244" i="5"/>
  <c r="AI330" i="5"/>
  <c r="AH330" i="5"/>
  <c r="AG330" i="5"/>
  <c r="AF330" i="5"/>
  <c r="AE330" i="5"/>
  <c r="AD330" i="5"/>
  <c r="AC330" i="5"/>
  <c r="AI389" i="5"/>
  <c r="AH389" i="5"/>
  <c r="AG389" i="5"/>
  <c r="AF389" i="5"/>
  <c r="AE389" i="5"/>
  <c r="AD389" i="5"/>
  <c r="AC389" i="5"/>
  <c r="AI114" i="5"/>
  <c r="AH114" i="5"/>
  <c r="AG114" i="5"/>
  <c r="AF114" i="5"/>
  <c r="AE114" i="5"/>
  <c r="AD114" i="5"/>
  <c r="AC114" i="5"/>
  <c r="AI535" i="5"/>
  <c r="AH535" i="5"/>
  <c r="AG535" i="5"/>
  <c r="AF535" i="5"/>
  <c r="AE535" i="5"/>
  <c r="AD535" i="5"/>
  <c r="AC535" i="5"/>
  <c r="AI290" i="5"/>
  <c r="AH290" i="5"/>
  <c r="AG290" i="5"/>
  <c r="AF290" i="5"/>
  <c r="AE290" i="5"/>
  <c r="AD290" i="5"/>
  <c r="AC290" i="5"/>
  <c r="AI357" i="5"/>
  <c r="AH357" i="5"/>
  <c r="AG357" i="5"/>
  <c r="AF357" i="5"/>
  <c r="AE357" i="5"/>
  <c r="AD357" i="5"/>
  <c r="AC357" i="5"/>
  <c r="AI412" i="5"/>
  <c r="AH412" i="5"/>
  <c r="AG412" i="5"/>
  <c r="AF412" i="5"/>
  <c r="AE412" i="5"/>
  <c r="AD412" i="5"/>
  <c r="AC412" i="5"/>
  <c r="AI229" i="5"/>
  <c r="AH229" i="5"/>
  <c r="AG229" i="5"/>
  <c r="AF229" i="5"/>
  <c r="AE229" i="5"/>
  <c r="AD229" i="5"/>
  <c r="AC229" i="5"/>
  <c r="AI356" i="5"/>
  <c r="AH356" i="5"/>
  <c r="AG356" i="5"/>
  <c r="AF356" i="5"/>
  <c r="AE356" i="5"/>
  <c r="AD356" i="5"/>
  <c r="AC356" i="5"/>
  <c r="AI228" i="5"/>
  <c r="AH228" i="5"/>
  <c r="AG228" i="5"/>
  <c r="AF228" i="5"/>
  <c r="AE228" i="5"/>
  <c r="AD228" i="5"/>
  <c r="AC228" i="5"/>
  <c r="AI474" i="5"/>
  <c r="AH474" i="5"/>
  <c r="AG474" i="5"/>
  <c r="AF474" i="5"/>
  <c r="AE474" i="5"/>
  <c r="AD474" i="5"/>
  <c r="AC474" i="5"/>
  <c r="AI632" i="5"/>
  <c r="AH632" i="5"/>
  <c r="AG632" i="5"/>
  <c r="AF632" i="5"/>
  <c r="AE632" i="5"/>
  <c r="AD632" i="5"/>
  <c r="AC632" i="5"/>
  <c r="AI337" i="5"/>
  <c r="AH337" i="5"/>
  <c r="AG337" i="5"/>
  <c r="AF337" i="5"/>
  <c r="AE337" i="5"/>
  <c r="AD337" i="5"/>
  <c r="AC337" i="5"/>
  <c r="AI336" i="5"/>
  <c r="AH336" i="5"/>
  <c r="AG336" i="5"/>
  <c r="AF336" i="5"/>
  <c r="AE336" i="5"/>
  <c r="AD336" i="5"/>
  <c r="AC336" i="5"/>
  <c r="AI309" i="5"/>
  <c r="AH309" i="5"/>
  <c r="AG309" i="5"/>
  <c r="AF309" i="5"/>
  <c r="AE309" i="5"/>
  <c r="AD309" i="5"/>
  <c r="AC309" i="5"/>
  <c r="AI308" i="5"/>
  <c r="AH308" i="5"/>
  <c r="AG308" i="5"/>
  <c r="AF308" i="5"/>
  <c r="AE308" i="5"/>
  <c r="AD308" i="5"/>
  <c r="AC308" i="5"/>
  <c r="AI590" i="5"/>
  <c r="AH590" i="5"/>
  <c r="AG590" i="5"/>
  <c r="AF590" i="5"/>
  <c r="AE590" i="5"/>
  <c r="AD590" i="5"/>
  <c r="AC590" i="5"/>
  <c r="AI625" i="5"/>
  <c r="AH625" i="5"/>
  <c r="AG625" i="5"/>
  <c r="AF625" i="5"/>
  <c r="AE625" i="5"/>
  <c r="AD625" i="5"/>
  <c r="AC625" i="5"/>
  <c r="AI624" i="5"/>
  <c r="AH624" i="5"/>
  <c r="AG624" i="5"/>
  <c r="AF624" i="5"/>
  <c r="AE624" i="5"/>
  <c r="AD624" i="5"/>
  <c r="AC624" i="5"/>
  <c r="AI623" i="5"/>
  <c r="AH623" i="5"/>
  <c r="AG623" i="5"/>
  <c r="AF623" i="5"/>
  <c r="AE623" i="5"/>
  <c r="AD623" i="5"/>
  <c r="AC623" i="5"/>
  <c r="AI622" i="5"/>
  <c r="AH622" i="5"/>
  <c r="AG622" i="5"/>
  <c r="AF622" i="5"/>
  <c r="AE622" i="5"/>
  <c r="AD622" i="5"/>
  <c r="AC622" i="5"/>
  <c r="AI621" i="5"/>
  <c r="AH621" i="5"/>
  <c r="AG621" i="5"/>
  <c r="AF621" i="5"/>
  <c r="AE621" i="5"/>
  <c r="AD621" i="5"/>
  <c r="AC621" i="5"/>
  <c r="AI620" i="5"/>
  <c r="AH620" i="5"/>
  <c r="AG620" i="5"/>
  <c r="AF620" i="5"/>
  <c r="AE620" i="5"/>
  <c r="AD620" i="5"/>
  <c r="AC620" i="5"/>
  <c r="AI619" i="5"/>
  <c r="AH619" i="5"/>
  <c r="AG619" i="5"/>
  <c r="AF619" i="5"/>
  <c r="AE619" i="5"/>
  <c r="AD619" i="5"/>
  <c r="AC619" i="5"/>
  <c r="AI369" i="5"/>
  <c r="AH369" i="5"/>
  <c r="AG369" i="5"/>
  <c r="AF369" i="5"/>
  <c r="AE369" i="5"/>
  <c r="AD369" i="5"/>
  <c r="AC369" i="5"/>
  <c r="AI618" i="5"/>
  <c r="AH618" i="5"/>
  <c r="AG618" i="5"/>
  <c r="AF618" i="5"/>
  <c r="AE618" i="5"/>
  <c r="AD618" i="5"/>
  <c r="AC618" i="5"/>
  <c r="AI617" i="5"/>
  <c r="AH617" i="5"/>
  <c r="AG617" i="5"/>
  <c r="AF617" i="5"/>
  <c r="AE617" i="5"/>
  <c r="AD617" i="5"/>
  <c r="AC617" i="5"/>
  <c r="AI395" i="5"/>
  <c r="AH395" i="5"/>
  <c r="AG395" i="5"/>
  <c r="AF395" i="5"/>
  <c r="AE395" i="5"/>
  <c r="AD395" i="5"/>
  <c r="AC395" i="5"/>
  <c r="AI7" i="5"/>
  <c r="AH7" i="5"/>
  <c r="AG7" i="5"/>
  <c r="AF7" i="5"/>
  <c r="AE7" i="5"/>
  <c r="AD7" i="5"/>
  <c r="AC7" i="5"/>
  <c r="AI6" i="5"/>
  <c r="AH6" i="5"/>
  <c r="AG6" i="5"/>
  <c r="AF6" i="5"/>
  <c r="AE6" i="5"/>
  <c r="AD6" i="5"/>
  <c r="AC6" i="5"/>
  <c r="AI670" i="5"/>
  <c r="AH670" i="5"/>
  <c r="AG670" i="5"/>
  <c r="AF670" i="5"/>
  <c r="AE670" i="5"/>
  <c r="AD670" i="5"/>
  <c r="AC670" i="5"/>
  <c r="AI669" i="5"/>
  <c r="AH669" i="5"/>
  <c r="AG669" i="5"/>
  <c r="AF669" i="5"/>
  <c r="AE669" i="5"/>
  <c r="AD669" i="5"/>
  <c r="AC669" i="5"/>
  <c r="AI668" i="5"/>
  <c r="AH668" i="5"/>
  <c r="AG668" i="5"/>
  <c r="AF668" i="5"/>
  <c r="AE668" i="5"/>
  <c r="AD668" i="5"/>
  <c r="AC668" i="5"/>
  <c r="AI667" i="5"/>
  <c r="AH667" i="5"/>
  <c r="AG667" i="5"/>
  <c r="AF667" i="5"/>
  <c r="AE667" i="5"/>
  <c r="AD667" i="5"/>
  <c r="AC667" i="5"/>
  <c r="AI556" i="5"/>
  <c r="AH556" i="5"/>
  <c r="AG556" i="5"/>
  <c r="AF556" i="5"/>
  <c r="AE556" i="5"/>
  <c r="AD556" i="5"/>
  <c r="AC556" i="5"/>
  <c r="AI666" i="5"/>
  <c r="AH666" i="5"/>
  <c r="AG666" i="5"/>
  <c r="AF666" i="5"/>
  <c r="AE666" i="5"/>
  <c r="AD666" i="5"/>
  <c r="AC666" i="5"/>
  <c r="AI665" i="5"/>
  <c r="AH665" i="5"/>
  <c r="AG665" i="5"/>
  <c r="AF665" i="5"/>
  <c r="AE665" i="5"/>
  <c r="AD665" i="5"/>
  <c r="AC665" i="5"/>
  <c r="AI113" i="5"/>
  <c r="AH113" i="5"/>
  <c r="AG113" i="5"/>
  <c r="AF113" i="5"/>
  <c r="AE113" i="5"/>
  <c r="AD113" i="5"/>
  <c r="AC113" i="5"/>
  <c r="AI329" i="5"/>
  <c r="AH329" i="5"/>
  <c r="AG329" i="5"/>
  <c r="AF329" i="5"/>
  <c r="AE329" i="5"/>
  <c r="AD329" i="5"/>
  <c r="AC329" i="5"/>
  <c r="AI328" i="5"/>
  <c r="AH328" i="5"/>
  <c r="AG328" i="5"/>
  <c r="AF328" i="5"/>
  <c r="AE328" i="5"/>
  <c r="AD328" i="5"/>
  <c r="AC328" i="5"/>
  <c r="AI388" i="5"/>
  <c r="AH388" i="5"/>
  <c r="AG388" i="5"/>
  <c r="AF388" i="5"/>
  <c r="AE388" i="5"/>
  <c r="AD388" i="5"/>
  <c r="AC388" i="5"/>
  <c r="AI387" i="5"/>
  <c r="AH387" i="5"/>
  <c r="AG387" i="5"/>
  <c r="AF387" i="5"/>
  <c r="AE387" i="5"/>
  <c r="AD387" i="5"/>
  <c r="AC387" i="5"/>
  <c r="AI415" i="5"/>
  <c r="AH415" i="5"/>
  <c r="AG415" i="5"/>
  <c r="AF415" i="5"/>
  <c r="AE415" i="5"/>
  <c r="AD415" i="5"/>
  <c r="AC415" i="5"/>
  <c r="AI386" i="5"/>
  <c r="AH386" i="5"/>
  <c r="AG386" i="5"/>
  <c r="AF386" i="5"/>
  <c r="AE386" i="5"/>
  <c r="AD386" i="5"/>
  <c r="AC386" i="5"/>
  <c r="AI112" i="5"/>
  <c r="AH112" i="5"/>
  <c r="AG112" i="5"/>
  <c r="AF112" i="5"/>
  <c r="AE112" i="5"/>
  <c r="AD112" i="5"/>
  <c r="AC112" i="5"/>
  <c r="AI385" i="5"/>
  <c r="AH385" i="5"/>
  <c r="AG385" i="5"/>
  <c r="AF385" i="5"/>
  <c r="AE385" i="5"/>
  <c r="AD385" i="5"/>
  <c r="AC385" i="5"/>
  <c r="AI598" i="5"/>
  <c r="AH598" i="5"/>
  <c r="AG598" i="5"/>
  <c r="AF598" i="5"/>
  <c r="AE598" i="5"/>
  <c r="AD598" i="5"/>
  <c r="AC598" i="5"/>
  <c r="AI597" i="5"/>
  <c r="AH597" i="5"/>
  <c r="AG597" i="5"/>
  <c r="AF597" i="5"/>
  <c r="AE597" i="5"/>
  <c r="AD597" i="5"/>
  <c r="AC597" i="5"/>
  <c r="AI561" i="5"/>
  <c r="AH561" i="5"/>
  <c r="AG561" i="5"/>
  <c r="AF561" i="5"/>
  <c r="AE561" i="5"/>
  <c r="AD561" i="5"/>
  <c r="AC561" i="5"/>
  <c r="AI560" i="5"/>
  <c r="AH560" i="5"/>
  <c r="AG560" i="5"/>
  <c r="AF560" i="5"/>
  <c r="AE560" i="5"/>
  <c r="AD560" i="5"/>
  <c r="AC560" i="5"/>
  <c r="AI160" i="5"/>
  <c r="AH160" i="5"/>
  <c r="AG160" i="5"/>
  <c r="AF160" i="5"/>
  <c r="AE160" i="5"/>
  <c r="AD160" i="5"/>
  <c r="AC160" i="5"/>
  <c r="AI559" i="5"/>
  <c r="AH559" i="5"/>
  <c r="AG559" i="5"/>
  <c r="AF559" i="5"/>
  <c r="AE559" i="5"/>
  <c r="AD559" i="5"/>
  <c r="AC559" i="5"/>
  <c r="AI159" i="5"/>
  <c r="AH159" i="5"/>
  <c r="AG159" i="5"/>
  <c r="AF159" i="5"/>
  <c r="AE159" i="5"/>
  <c r="AD159" i="5"/>
  <c r="AC159" i="5"/>
  <c r="AI339" i="5"/>
  <c r="AH339" i="5"/>
  <c r="AG339" i="5"/>
  <c r="AF339" i="5"/>
  <c r="AE339" i="5"/>
  <c r="AD339" i="5"/>
  <c r="AC339" i="5"/>
  <c r="AI288" i="5"/>
  <c r="AH288" i="5"/>
  <c r="AG288" i="5"/>
  <c r="AF288" i="5"/>
  <c r="AE288" i="5"/>
  <c r="AD288" i="5"/>
  <c r="AC288" i="5"/>
  <c r="AI287" i="5"/>
  <c r="AH287" i="5"/>
  <c r="AG287" i="5"/>
  <c r="AF287" i="5"/>
  <c r="AE287" i="5"/>
  <c r="AD287" i="5"/>
  <c r="AC287" i="5"/>
  <c r="AI286" i="5"/>
  <c r="AH286" i="5"/>
  <c r="AG286" i="5"/>
  <c r="AF286" i="5"/>
  <c r="AE286" i="5"/>
  <c r="AD286" i="5"/>
  <c r="AC286" i="5"/>
  <c r="AI285" i="5"/>
  <c r="AH285" i="5"/>
  <c r="AG285" i="5"/>
  <c r="AF285" i="5"/>
  <c r="AE285" i="5"/>
  <c r="AD285" i="5"/>
  <c r="AC285" i="5"/>
  <c r="AI284" i="5"/>
  <c r="AH284" i="5"/>
  <c r="AG284" i="5"/>
  <c r="AF284" i="5"/>
  <c r="AE284" i="5"/>
  <c r="AD284" i="5"/>
  <c r="AC284" i="5"/>
  <c r="AI267" i="5"/>
  <c r="AH267" i="5"/>
  <c r="AG267" i="5"/>
  <c r="AF267" i="5"/>
  <c r="AE267" i="5"/>
  <c r="AD267" i="5"/>
  <c r="AC267" i="5"/>
  <c r="AI266" i="5"/>
  <c r="AH266" i="5"/>
  <c r="AG266" i="5"/>
  <c r="AF266" i="5"/>
  <c r="AE266" i="5"/>
  <c r="AD266" i="5"/>
  <c r="AC266" i="5"/>
  <c r="AI302" i="5"/>
  <c r="AH302" i="5"/>
  <c r="AG302" i="5"/>
  <c r="AF302" i="5"/>
  <c r="AE302" i="5"/>
  <c r="AD302" i="5"/>
  <c r="AC302" i="5"/>
  <c r="AI301" i="5"/>
  <c r="AH301" i="5"/>
  <c r="AG301" i="5"/>
  <c r="AF301" i="5"/>
  <c r="AE301" i="5"/>
  <c r="AD301" i="5"/>
  <c r="AC301" i="5"/>
  <c r="AI454" i="5"/>
  <c r="AH454" i="5"/>
  <c r="AG454" i="5"/>
  <c r="AF454" i="5"/>
  <c r="AE454" i="5"/>
  <c r="AD454" i="5"/>
  <c r="AC454" i="5"/>
  <c r="AI300" i="5"/>
  <c r="AH300" i="5"/>
  <c r="AG300" i="5"/>
  <c r="AF300" i="5"/>
  <c r="AE300" i="5"/>
  <c r="AD300" i="5"/>
  <c r="AC300" i="5"/>
  <c r="AI458" i="5"/>
  <c r="AH458" i="5"/>
  <c r="AG458" i="5"/>
  <c r="AF458" i="5"/>
  <c r="AE458" i="5"/>
  <c r="AD458" i="5"/>
  <c r="AC458" i="5"/>
  <c r="AI453" i="5"/>
  <c r="AH453" i="5"/>
  <c r="AG453" i="5"/>
  <c r="AF453" i="5"/>
  <c r="AE453" i="5"/>
  <c r="AD453" i="5"/>
  <c r="AC453" i="5"/>
  <c r="AI72" i="5"/>
  <c r="AH72" i="5"/>
  <c r="AG72" i="5"/>
  <c r="AF72" i="5"/>
  <c r="AE72" i="5"/>
  <c r="AD72" i="5"/>
  <c r="AC72" i="5"/>
  <c r="AI424" i="5"/>
  <c r="AH424" i="5"/>
  <c r="AG424" i="5"/>
  <c r="AF424" i="5"/>
  <c r="AE424" i="5"/>
  <c r="AD424" i="5"/>
  <c r="AC424" i="5"/>
  <c r="AI243" i="5"/>
  <c r="AH243" i="5"/>
  <c r="AG243" i="5"/>
  <c r="AF243" i="5"/>
  <c r="AE243" i="5"/>
  <c r="AD243" i="5"/>
  <c r="AC243" i="5"/>
  <c r="AI71" i="5"/>
  <c r="AH71" i="5"/>
  <c r="AG71" i="5"/>
  <c r="AF71" i="5"/>
  <c r="AE71" i="5"/>
  <c r="AD71" i="5"/>
  <c r="AC71" i="5"/>
  <c r="AI485" i="5"/>
  <c r="AH485" i="5"/>
  <c r="AG485" i="5"/>
  <c r="AF485" i="5"/>
  <c r="AE485" i="5"/>
  <c r="AD485" i="5"/>
  <c r="AC485" i="5"/>
  <c r="AI242" i="5"/>
  <c r="AH242" i="5"/>
  <c r="AG242" i="5"/>
  <c r="AF242" i="5"/>
  <c r="AE242" i="5"/>
  <c r="AD242" i="5"/>
  <c r="AC242" i="5"/>
  <c r="AI599" i="5"/>
  <c r="AH599" i="5"/>
  <c r="AG599" i="5"/>
  <c r="AF599" i="5"/>
  <c r="AE599" i="5"/>
  <c r="AD599" i="5"/>
  <c r="AC599" i="5"/>
  <c r="AI335" i="5"/>
  <c r="AH335" i="5"/>
  <c r="AG335" i="5"/>
  <c r="AF335" i="5"/>
  <c r="AE335" i="5"/>
  <c r="AD335" i="5"/>
  <c r="AC335" i="5"/>
  <c r="AI263" i="5"/>
  <c r="AH263" i="5"/>
  <c r="AG263" i="5"/>
  <c r="AF263" i="5"/>
  <c r="AE263" i="5"/>
  <c r="AD263" i="5"/>
  <c r="AC263" i="5"/>
  <c r="AI262" i="5"/>
  <c r="AH262" i="5"/>
  <c r="AG262" i="5"/>
  <c r="AF262" i="5"/>
  <c r="AE262" i="5"/>
  <c r="AD262" i="5"/>
  <c r="AC262" i="5"/>
  <c r="AI145" i="5"/>
  <c r="AH145" i="5"/>
  <c r="AG145" i="5"/>
  <c r="AF145" i="5"/>
  <c r="AE145" i="5"/>
  <c r="AD145" i="5"/>
  <c r="AC145" i="5"/>
  <c r="AI144" i="5"/>
  <c r="AH144" i="5"/>
  <c r="AG144" i="5"/>
  <c r="AF144" i="5"/>
  <c r="AE144" i="5"/>
  <c r="AD144" i="5"/>
  <c r="AC144" i="5"/>
  <c r="AI164" i="5"/>
  <c r="AH164" i="5"/>
  <c r="AG164" i="5"/>
  <c r="AF164" i="5"/>
  <c r="AE164" i="5"/>
  <c r="AD164" i="5"/>
  <c r="AC164" i="5"/>
  <c r="AI163" i="5"/>
  <c r="AH163" i="5"/>
  <c r="AG163" i="5"/>
  <c r="AF163" i="5"/>
  <c r="AE163" i="5"/>
  <c r="AD163" i="5"/>
  <c r="AC163" i="5"/>
  <c r="AI162" i="5"/>
  <c r="AH162" i="5"/>
  <c r="AG162" i="5"/>
  <c r="AF162" i="5"/>
  <c r="AE162" i="5"/>
  <c r="AD162" i="5"/>
  <c r="AC162" i="5"/>
  <c r="AI648" i="5"/>
  <c r="AH648" i="5"/>
  <c r="AG648" i="5"/>
  <c r="AF648" i="5"/>
  <c r="AE648" i="5"/>
  <c r="AD648" i="5"/>
  <c r="AC648" i="5"/>
  <c r="AI303" i="5"/>
  <c r="AH303" i="5"/>
  <c r="AG303" i="5"/>
  <c r="AF303" i="5"/>
  <c r="AE303" i="5"/>
  <c r="AD303" i="5"/>
  <c r="AC303" i="5"/>
  <c r="AI523" i="5"/>
  <c r="AH523" i="5"/>
  <c r="AG523" i="5"/>
  <c r="AF523" i="5"/>
  <c r="AE523" i="5"/>
  <c r="AD523" i="5"/>
  <c r="AC523" i="5"/>
  <c r="AI647" i="5"/>
  <c r="AH647" i="5"/>
  <c r="AG647" i="5"/>
  <c r="AF647" i="5"/>
  <c r="AE647" i="5"/>
  <c r="AD647" i="5"/>
  <c r="AC647" i="5"/>
  <c r="AI373" i="5"/>
  <c r="AH373" i="5"/>
  <c r="AG373" i="5"/>
  <c r="AF373" i="5"/>
  <c r="AE373" i="5"/>
  <c r="AD373" i="5"/>
  <c r="AC373" i="5"/>
  <c r="AI536" i="5"/>
  <c r="AH536" i="5"/>
  <c r="AG536" i="5"/>
  <c r="AF536" i="5"/>
  <c r="AE536" i="5"/>
  <c r="AD536" i="5"/>
  <c r="AC536" i="5"/>
  <c r="AI367" i="5"/>
  <c r="AH367" i="5"/>
  <c r="AG367" i="5"/>
  <c r="AF367" i="5"/>
  <c r="AE367" i="5"/>
  <c r="AD367" i="5"/>
  <c r="AC367" i="5"/>
  <c r="AI198" i="5"/>
  <c r="AH198" i="5"/>
  <c r="AG198" i="5"/>
  <c r="AF198" i="5"/>
  <c r="AE198" i="5"/>
  <c r="AD198" i="5"/>
  <c r="AC198" i="5"/>
  <c r="AI108" i="5"/>
  <c r="AH108" i="5"/>
  <c r="AG108" i="5"/>
  <c r="AF108" i="5"/>
  <c r="AE108" i="5"/>
  <c r="AD108" i="5"/>
  <c r="AC108" i="5"/>
  <c r="AI261" i="5"/>
  <c r="AH261" i="5"/>
  <c r="AG261" i="5"/>
  <c r="AF261" i="5"/>
  <c r="AE261" i="5"/>
  <c r="AD261" i="5"/>
  <c r="AC261" i="5"/>
  <c r="AI225" i="5"/>
  <c r="AH225" i="5"/>
  <c r="AG225" i="5"/>
  <c r="AF225" i="5"/>
  <c r="AE225" i="5"/>
  <c r="AD225" i="5"/>
  <c r="AC225" i="5"/>
  <c r="AI260" i="5"/>
  <c r="AH260" i="5"/>
  <c r="AG260" i="5"/>
  <c r="AF260" i="5"/>
  <c r="AE260" i="5"/>
  <c r="AD260" i="5"/>
  <c r="AC260" i="5"/>
  <c r="AI664" i="5"/>
  <c r="AH664" i="5"/>
  <c r="AG664" i="5"/>
  <c r="AF664" i="5"/>
  <c r="AE664" i="5"/>
  <c r="AD664" i="5"/>
  <c r="AC664" i="5"/>
  <c r="AI98" i="5"/>
  <c r="AH98" i="5"/>
  <c r="AG98" i="5"/>
  <c r="AF98" i="5"/>
  <c r="AE98" i="5"/>
  <c r="AD98" i="5"/>
  <c r="AC98" i="5"/>
  <c r="AI628" i="5"/>
  <c r="AH628" i="5"/>
  <c r="AG628" i="5"/>
  <c r="AF628" i="5"/>
  <c r="AE628" i="5"/>
  <c r="AD628" i="5"/>
  <c r="AC628" i="5"/>
  <c r="AI259" i="5"/>
  <c r="AH259" i="5"/>
  <c r="AG259" i="5"/>
  <c r="AF259" i="5"/>
  <c r="AE259" i="5"/>
  <c r="AD259" i="5"/>
  <c r="AC259" i="5"/>
  <c r="AI258" i="5"/>
  <c r="AH258" i="5"/>
  <c r="AG258" i="5"/>
  <c r="AF258" i="5"/>
  <c r="AE258" i="5"/>
  <c r="AD258" i="5"/>
  <c r="AC258" i="5"/>
  <c r="AI658" i="5"/>
  <c r="AH658" i="5"/>
  <c r="AG658" i="5"/>
  <c r="AF658" i="5"/>
  <c r="AE658" i="5"/>
  <c r="AD658" i="5"/>
  <c r="AC658" i="5"/>
  <c r="AI470" i="5"/>
  <c r="AH470" i="5"/>
  <c r="AG470" i="5"/>
  <c r="AF470" i="5"/>
  <c r="AE470" i="5"/>
  <c r="AD470" i="5"/>
  <c r="AC470" i="5"/>
  <c r="AI586" i="5"/>
  <c r="AH586" i="5"/>
  <c r="AG586" i="5"/>
  <c r="AF586" i="5"/>
  <c r="AE586" i="5"/>
  <c r="AD586" i="5"/>
  <c r="AC586" i="5"/>
  <c r="AI80" i="5"/>
  <c r="AH80" i="5"/>
  <c r="AG80" i="5"/>
  <c r="AF80" i="5"/>
  <c r="AE80" i="5"/>
  <c r="AD80" i="5"/>
  <c r="AC80" i="5"/>
  <c r="AI452" i="5"/>
  <c r="AH452" i="5"/>
  <c r="AG452" i="5"/>
  <c r="AF452" i="5"/>
  <c r="AE452" i="5"/>
  <c r="AD452" i="5"/>
  <c r="AC452" i="5"/>
  <c r="AI79" i="5"/>
  <c r="AH79" i="5"/>
  <c r="AG79" i="5"/>
  <c r="AF79" i="5"/>
  <c r="AE79" i="5"/>
  <c r="AD79" i="5"/>
  <c r="AC79" i="5"/>
  <c r="AI78" i="5"/>
  <c r="AH78" i="5"/>
  <c r="AG78" i="5"/>
  <c r="AF78" i="5"/>
  <c r="AE78" i="5"/>
  <c r="AD78" i="5"/>
  <c r="AC78" i="5"/>
  <c r="AI77" i="5"/>
  <c r="AH77" i="5"/>
  <c r="AG77" i="5"/>
  <c r="AF77" i="5"/>
  <c r="AE77" i="5"/>
  <c r="AD77" i="5"/>
  <c r="AC77" i="5"/>
  <c r="AI326" i="5"/>
  <c r="AH326" i="5"/>
  <c r="AG326" i="5"/>
  <c r="AF326" i="5"/>
  <c r="AE326" i="5"/>
  <c r="AD326" i="5"/>
  <c r="AC326" i="5"/>
  <c r="AI109" i="5"/>
  <c r="AH109" i="5"/>
  <c r="AG109" i="5"/>
  <c r="AF109" i="5"/>
  <c r="AE109" i="5"/>
  <c r="AD109" i="5"/>
  <c r="AC109" i="5"/>
  <c r="AI546" i="5"/>
  <c r="AH546" i="5"/>
  <c r="AG546" i="5"/>
  <c r="AF546" i="5"/>
  <c r="AE546" i="5"/>
  <c r="AD546" i="5"/>
  <c r="AC546" i="5"/>
  <c r="AI545" i="5"/>
  <c r="AH545" i="5"/>
  <c r="AG545" i="5"/>
  <c r="AF545" i="5"/>
  <c r="AE545" i="5"/>
  <c r="AD545" i="5"/>
  <c r="AC545" i="5"/>
  <c r="AI241" i="5"/>
  <c r="AH241" i="5"/>
  <c r="AG241" i="5"/>
  <c r="AF241" i="5"/>
  <c r="AE241" i="5"/>
  <c r="AD241" i="5"/>
  <c r="AC241" i="5"/>
  <c r="AI22" i="5"/>
  <c r="AH22" i="5"/>
  <c r="AG22" i="5"/>
  <c r="AF22" i="5"/>
  <c r="AE22" i="5"/>
  <c r="AD22" i="5"/>
  <c r="AC22" i="5"/>
  <c r="AI21" i="5"/>
  <c r="AH21" i="5"/>
  <c r="AG21" i="5"/>
  <c r="AF21" i="5"/>
  <c r="AE21" i="5"/>
  <c r="AD21" i="5"/>
  <c r="AC21" i="5"/>
  <c r="AI461" i="5"/>
  <c r="AH461" i="5"/>
  <c r="AG461" i="5"/>
  <c r="AF461" i="5"/>
  <c r="AE461" i="5"/>
  <c r="AD461" i="5"/>
  <c r="AC461" i="5"/>
  <c r="AI184" i="5"/>
  <c r="AH184" i="5"/>
  <c r="AG184" i="5"/>
  <c r="AF184" i="5"/>
  <c r="AE184" i="5"/>
  <c r="AD184" i="5"/>
  <c r="AC184" i="5"/>
  <c r="AI487" i="5"/>
  <c r="AH487" i="5"/>
  <c r="AG487" i="5"/>
  <c r="AF487" i="5"/>
  <c r="AE487" i="5"/>
  <c r="AD487" i="5"/>
  <c r="AC487" i="5"/>
  <c r="AI209" i="5"/>
  <c r="AH209" i="5"/>
  <c r="AG209" i="5"/>
  <c r="AF209" i="5"/>
  <c r="AE209" i="5"/>
  <c r="AD209" i="5"/>
  <c r="AC209" i="5"/>
  <c r="AI57" i="5"/>
  <c r="AH57" i="5"/>
  <c r="AG57" i="5"/>
  <c r="AF57" i="5"/>
  <c r="AE57" i="5"/>
  <c r="AD57" i="5"/>
  <c r="AC57" i="5"/>
  <c r="AI20" i="5"/>
  <c r="AH20" i="5"/>
  <c r="AG20" i="5"/>
  <c r="AF20" i="5"/>
  <c r="AE20" i="5"/>
  <c r="AD20" i="5"/>
  <c r="AC20" i="5"/>
  <c r="AI297" i="5"/>
  <c r="AH297" i="5"/>
  <c r="AG297" i="5"/>
  <c r="AF297" i="5"/>
  <c r="AE297" i="5"/>
  <c r="AD297" i="5"/>
  <c r="AC297" i="5"/>
  <c r="AI439" i="5"/>
  <c r="AH439" i="5"/>
  <c r="AG439" i="5"/>
  <c r="AF439" i="5"/>
  <c r="AE439" i="5"/>
  <c r="AD439" i="5"/>
  <c r="AC439" i="5"/>
  <c r="AI208" i="5"/>
  <c r="AH208" i="5"/>
  <c r="AG208" i="5"/>
  <c r="AF208" i="5"/>
  <c r="AE208" i="5"/>
  <c r="AD208" i="5"/>
  <c r="AC208" i="5"/>
  <c r="AI486" i="5"/>
  <c r="AH486" i="5"/>
  <c r="AG486" i="5"/>
  <c r="AF486" i="5"/>
  <c r="AE486" i="5"/>
  <c r="AD486" i="5"/>
  <c r="AC486" i="5"/>
  <c r="AI207" i="5"/>
  <c r="AH207" i="5"/>
  <c r="AG207" i="5"/>
  <c r="AF207" i="5"/>
  <c r="AE207" i="5"/>
  <c r="AD207" i="5"/>
  <c r="AC207" i="5"/>
  <c r="AI206" i="5"/>
  <c r="AH206" i="5"/>
  <c r="AG206" i="5"/>
  <c r="AF206" i="5"/>
  <c r="AE206" i="5"/>
  <c r="AD206" i="5"/>
  <c r="AC206" i="5"/>
  <c r="AI205" i="5"/>
  <c r="AH205" i="5"/>
  <c r="AG205" i="5"/>
  <c r="AF205" i="5"/>
  <c r="AE205" i="5"/>
  <c r="AD205" i="5"/>
  <c r="AC205" i="5"/>
  <c r="AI204" i="5"/>
  <c r="AH204" i="5"/>
  <c r="AG204" i="5"/>
  <c r="AF204" i="5"/>
  <c r="AE204" i="5"/>
  <c r="AD204" i="5"/>
  <c r="AC204" i="5"/>
  <c r="AI203" i="5"/>
  <c r="AH203" i="5"/>
  <c r="AG203" i="5"/>
  <c r="AF203" i="5"/>
  <c r="AE203" i="5"/>
  <c r="AD203" i="5"/>
  <c r="AC203" i="5"/>
  <c r="AI202" i="5"/>
  <c r="AH202" i="5"/>
  <c r="AG202" i="5"/>
  <c r="AF202" i="5"/>
  <c r="AE202" i="5"/>
  <c r="AD202" i="5"/>
  <c r="AC202" i="5"/>
  <c r="AI201" i="5"/>
  <c r="AH201" i="5"/>
  <c r="AG201" i="5"/>
  <c r="AF201" i="5"/>
  <c r="AE201" i="5"/>
  <c r="AD201" i="5"/>
  <c r="AC201" i="5"/>
  <c r="AI368" i="5"/>
  <c r="AH368" i="5"/>
  <c r="AG368" i="5"/>
  <c r="AF368" i="5"/>
  <c r="AE368" i="5"/>
  <c r="AD368" i="5"/>
  <c r="AC368" i="5"/>
  <c r="AI394" i="5"/>
  <c r="AH394" i="5"/>
  <c r="AG394" i="5"/>
  <c r="AF394" i="5"/>
  <c r="AE394" i="5"/>
  <c r="AD394" i="5"/>
  <c r="AC394" i="5"/>
  <c r="AI537" i="5"/>
  <c r="AH537" i="5"/>
  <c r="AG537" i="5"/>
  <c r="AF537" i="5"/>
  <c r="AE537" i="5"/>
  <c r="AD537" i="5"/>
  <c r="AC537" i="5"/>
  <c r="AI616" i="5"/>
  <c r="AH616" i="5"/>
  <c r="AG616" i="5"/>
  <c r="AF616" i="5"/>
  <c r="AE616" i="5"/>
  <c r="AD616" i="5"/>
  <c r="AC616" i="5"/>
  <c r="AI615" i="5"/>
  <c r="AH615" i="5"/>
  <c r="AG615" i="5"/>
  <c r="AF615" i="5"/>
  <c r="AE615" i="5"/>
  <c r="AD615" i="5"/>
  <c r="AC615" i="5"/>
  <c r="AI614" i="5"/>
  <c r="AH614" i="5"/>
  <c r="AG614" i="5"/>
  <c r="AF614" i="5"/>
  <c r="AE614" i="5"/>
  <c r="AD614" i="5"/>
  <c r="AC614" i="5"/>
  <c r="AI417" i="5"/>
  <c r="AH417" i="5"/>
  <c r="AG417" i="5"/>
  <c r="AF417" i="5"/>
  <c r="AE417" i="5"/>
  <c r="AD417" i="5"/>
  <c r="AC417" i="5"/>
  <c r="AI193" i="5"/>
  <c r="AH193" i="5"/>
  <c r="AG193" i="5"/>
  <c r="AF193" i="5"/>
  <c r="AE193" i="5"/>
  <c r="AD193" i="5"/>
  <c r="AC193" i="5"/>
  <c r="AI192" i="5"/>
  <c r="AH192" i="5"/>
  <c r="AG192" i="5"/>
  <c r="AF192" i="5"/>
  <c r="AE192" i="5"/>
  <c r="AD192" i="5"/>
  <c r="AC192" i="5"/>
  <c r="AI191" i="5"/>
  <c r="AH191" i="5"/>
  <c r="AG191" i="5"/>
  <c r="AF191" i="5"/>
  <c r="AE191" i="5"/>
  <c r="AD191" i="5"/>
  <c r="AC191" i="5"/>
  <c r="AI190" i="5"/>
  <c r="AH190" i="5"/>
  <c r="AG190" i="5"/>
  <c r="AF190" i="5"/>
  <c r="AE190" i="5"/>
  <c r="AD190" i="5"/>
  <c r="AC190" i="5"/>
  <c r="AI283" i="5"/>
  <c r="AH283" i="5"/>
  <c r="AG283" i="5"/>
  <c r="AF283" i="5"/>
  <c r="AE283" i="5"/>
  <c r="AD283" i="5"/>
  <c r="AC283" i="5"/>
  <c r="AI282" i="5"/>
  <c r="AH282" i="5"/>
  <c r="AG282" i="5"/>
  <c r="AF282" i="5"/>
  <c r="AE282" i="5"/>
  <c r="AD282" i="5"/>
  <c r="AC282" i="5"/>
  <c r="AI281" i="5"/>
  <c r="AH281" i="5"/>
  <c r="AG281" i="5"/>
  <c r="AF281" i="5"/>
  <c r="AE281" i="5"/>
  <c r="AD281" i="5"/>
  <c r="AC281" i="5"/>
  <c r="AI280" i="5"/>
  <c r="AH280" i="5"/>
  <c r="AG280" i="5"/>
  <c r="AF280" i="5"/>
  <c r="AE280" i="5"/>
  <c r="AD280" i="5"/>
  <c r="AC280" i="5"/>
  <c r="AI70" i="5"/>
  <c r="AH70" i="5"/>
  <c r="AG70" i="5"/>
  <c r="AF70" i="5"/>
  <c r="AE70" i="5"/>
  <c r="AD70" i="5"/>
  <c r="AC70" i="5"/>
  <c r="AI69" i="5"/>
  <c r="AH69" i="5"/>
  <c r="AG69" i="5"/>
  <c r="AF69" i="5"/>
  <c r="AE69" i="5"/>
  <c r="AD69" i="5"/>
  <c r="AC69" i="5"/>
  <c r="AI469" i="5"/>
  <c r="AH469" i="5"/>
  <c r="AG469" i="5"/>
  <c r="AF469" i="5"/>
  <c r="AE469" i="5"/>
  <c r="AD469" i="5"/>
  <c r="AC469" i="5"/>
  <c r="AI272" i="5"/>
  <c r="AH272" i="5"/>
  <c r="AG272" i="5"/>
  <c r="AF272" i="5"/>
  <c r="AE272" i="5"/>
  <c r="AD272" i="5"/>
  <c r="AC272" i="5"/>
  <c r="AI271" i="5"/>
  <c r="AH271" i="5"/>
  <c r="AG271" i="5"/>
  <c r="AF271" i="5"/>
  <c r="AE271" i="5"/>
  <c r="AD271" i="5"/>
  <c r="AC271" i="5"/>
  <c r="AI438" i="5"/>
  <c r="AH438" i="5"/>
  <c r="AG438" i="5"/>
  <c r="AF438" i="5"/>
  <c r="AE438" i="5"/>
  <c r="AD438" i="5"/>
  <c r="AC438" i="5"/>
  <c r="AI376" i="5"/>
  <c r="AH376" i="5"/>
  <c r="AG376" i="5"/>
  <c r="AF376" i="5"/>
  <c r="AE376" i="5"/>
  <c r="AD376" i="5"/>
  <c r="AC376" i="5"/>
  <c r="AI539" i="5"/>
  <c r="AH539" i="5"/>
  <c r="AG539" i="5"/>
  <c r="AF539" i="5"/>
  <c r="AE539" i="5"/>
  <c r="AD539" i="5"/>
  <c r="AC539" i="5"/>
  <c r="AI538" i="5"/>
  <c r="AH538" i="5"/>
  <c r="AG538" i="5"/>
  <c r="AF538" i="5"/>
  <c r="AE538" i="5"/>
  <c r="AD538" i="5"/>
  <c r="AC538" i="5"/>
  <c r="AI480" i="5"/>
  <c r="AH480" i="5"/>
  <c r="AG480" i="5"/>
  <c r="AF480" i="5"/>
  <c r="AE480" i="5"/>
  <c r="AD480" i="5"/>
  <c r="AC480" i="5"/>
  <c r="AI479" i="5"/>
  <c r="AH479" i="5"/>
  <c r="AG479" i="5"/>
  <c r="AF479" i="5"/>
  <c r="AE479" i="5"/>
  <c r="AD479" i="5"/>
  <c r="AC479" i="5"/>
  <c r="AI478" i="5"/>
  <c r="AH478" i="5"/>
  <c r="AG478" i="5"/>
  <c r="AF478" i="5"/>
  <c r="AE478" i="5"/>
  <c r="AD478" i="5"/>
  <c r="AC478" i="5"/>
  <c r="AI270" i="5"/>
  <c r="AH270" i="5"/>
  <c r="AG270" i="5"/>
  <c r="AF270" i="5"/>
  <c r="AE270" i="5"/>
  <c r="AD270" i="5"/>
  <c r="AC270" i="5"/>
  <c r="AI477" i="5"/>
  <c r="AH477" i="5"/>
  <c r="AG477" i="5"/>
  <c r="AF477" i="5"/>
  <c r="AE477" i="5"/>
  <c r="AD477" i="5"/>
  <c r="AC477" i="5"/>
  <c r="AI94" i="5"/>
  <c r="AH94" i="5"/>
  <c r="AG94" i="5"/>
  <c r="AF94" i="5"/>
  <c r="AE94" i="5"/>
  <c r="AD94" i="5"/>
  <c r="AC94" i="5"/>
  <c r="AI437" i="5"/>
  <c r="AH437" i="5"/>
  <c r="AG437" i="5"/>
  <c r="AF437" i="5"/>
  <c r="AE437" i="5"/>
  <c r="AD437" i="5"/>
  <c r="AC437" i="5"/>
  <c r="AI476" i="5"/>
  <c r="AH476" i="5"/>
  <c r="AG476" i="5"/>
  <c r="AF476" i="5"/>
  <c r="AE476" i="5"/>
  <c r="AD476" i="5"/>
  <c r="AC476" i="5"/>
  <c r="AI475" i="5"/>
  <c r="AH475" i="5"/>
  <c r="AG475" i="5"/>
  <c r="AF475" i="5"/>
  <c r="AE475" i="5"/>
  <c r="AD475" i="5"/>
  <c r="AC475" i="5"/>
  <c r="AI609" i="5"/>
  <c r="AH609" i="5"/>
  <c r="AG609" i="5"/>
  <c r="AF609" i="5"/>
  <c r="AE609" i="5"/>
  <c r="AD609" i="5"/>
  <c r="AC609" i="5"/>
  <c r="AI608" i="5"/>
  <c r="AH608" i="5"/>
  <c r="AG608" i="5"/>
  <c r="AF608" i="5"/>
  <c r="AE608" i="5"/>
  <c r="AD608" i="5"/>
  <c r="AC608" i="5"/>
  <c r="AI257" i="5"/>
  <c r="AH257" i="5"/>
  <c r="AG257" i="5"/>
  <c r="AF257" i="5"/>
  <c r="AE257" i="5"/>
  <c r="AD257" i="5"/>
  <c r="AC257" i="5"/>
  <c r="AI256" i="5"/>
  <c r="AH256" i="5"/>
  <c r="AG256" i="5"/>
  <c r="AF256" i="5"/>
  <c r="AE256" i="5"/>
  <c r="AD256" i="5"/>
  <c r="AC256" i="5"/>
  <c r="AI255" i="5"/>
  <c r="AH255" i="5"/>
  <c r="AG255" i="5"/>
  <c r="AF255" i="5"/>
  <c r="AE255" i="5"/>
  <c r="AD255" i="5"/>
  <c r="AC255" i="5"/>
  <c r="AI629" i="5"/>
  <c r="AH629" i="5"/>
  <c r="AG629" i="5"/>
  <c r="AF629" i="5"/>
  <c r="AE629" i="5"/>
  <c r="AD629" i="5"/>
  <c r="AC629" i="5"/>
  <c r="AI473" i="5"/>
  <c r="AH473" i="5"/>
  <c r="AG473" i="5"/>
  <c r="AF473" i="5"/>
  <c r="AE473" i="5"/>
  <c r="AD473" i="5"/>
  <c r="AC473" i="5"/>
  <c r="AI186" i="5"/>
  <c r="AH186" i="5"/>
  <c r="AG186" i="5"/>
  <c r="AF186" i="5"/>
  <c r="AE186" i="5"/>
  <c r="AD186" i="5"/>
  <c r="AC186" i="5"/>
  <c r="AI508" i="5"/>
  <c r="AH508" i="5"/>
  <c r="AG508" i="5"/>
  <c r="AF508" i="5"/>
  <c r="AE508" i="5"/>
  <c r="AD508" i="5"/>
  <c r="AC508" i="5"/>
  <c r="AI254" i="5"/>
  <c r="AH254" i="5"/>
  <c r="AG254" i="5"/>
  <c r="AF254" i="5"/>
  <c r="AE254" i="5"/>
  <c r="AD254" i="5"/>
  <c r="AC254" i="5"/>
  <c r="AI253" i="5"/>
  <c r="AH253" i="5"/>
  <c r="AG253" i="5"/>
  <c r="AF253" i="5"/>
  <c r="AE253" i="5"/>
  <c r="AD253" i="5"/>
  <c r="AC253" i="5"/>
  <c r="AI252" i="5"/>
  <c r="AH252" i="5"/>
  <c r="AG252" i="5"/>
  <c r="AF252" i="5"/>
  <c r="AE252" i="5"/>
  <c r="AD252" i="5"/>
  <c r="AC252" i="5"/>
  <c r="AI25" i="5"/>
  <c r="AH25" i="5"/>
  <c r="AG25" i="5"/>
  <c r="AF25" i="5"/>
  <c r="AE25" i="5"/>
  <c r="AD25" i="5"/>
  <c r="AC25" i="5"/>
  <c r="AI299" i="5"/>
  <c r="AH299" i="5"/>
  <c r="AG299" i="5"/>
  <c r="AF299" i="5"/>
  <c r="AE299" i="5"/>
  <c r="AD299" i="5"/>
  <c r="AC299" i="5"/>
  <c r="AI251" i="5"/>
  <c r="AH251" i="5"/>
  <c r="AG251" i="5"/>
  <c r="AF251" i="5"/>
  <c r="AE251" i="5"/>
  <c r="AD251" i="5"/>
  <c r="AC251" i="5"/>
  <c r="AI107" i="5"/>
  <c r="AH107" i="5"/>
  <c r="AG107" i="5"/>
  <c r="AF107" i="5"/>
  <c r="AE107" i="5"/>
  <c r="AD107" i="5"/>
  <c r="AC107" i="5"/>
  <c r="AI62" i="5"/>
  <c r="AH62" i="5"/>
  <c r="AG62" i="5"/>
  <c r="AF62" i="5"/>
  <c r="AE62" i="5"/>
  <c r="AD62" i="5"/>
  <c r="AC62" i="5"/>
  <c r="AI595" i="5"/>
  <c r="AH595" i="5"/>
  <c r="AG595" i="5"/>
  <c r="AF595" i="5"/>
  <c r="AE595" i="5"/>
  <c r="AD595" i="5"/>
  <c r="AC595" i="5"/>
  <c r="AI106" i="5"/>
  <c r="AH106" i="5"/>
  <c r="AG106" i="5"/>
  <c r="AF106" i="5"/>
  <c r="AE106" i="5"/>
  <c r="AD106" i="5"/>
  <c r="AC106" i="5"/>
  <c r="AI75" i="5"/>
  <c r="AH75" i="5"/>
  <c r="AG75" i="5"/>
  <c r="AF75" i="5"/>
  <c r="AE75" i="5"/>
  <c r="AD75" i="5"/>
  <c r="AC75" i="5"/>
  <c r="AI59" i="5"/>
  <c r="AH59" i="5"/>
  <c r="AG59" i="5"/>
  <c r="AF59" i="5"/>
  <c r="AE59" i="5"/>
  <c r="AD59" i="5"/>
  <c r="AC59" i="5"/>
  <c r="AI494" i="5"/>
  <c r="AH494" i="5"/>
  <c r="AG494" i="5"/>
  <c r="AF494" i="5"/>
  <c r="AE494" i="5"/>
  <c r="AD494" i="5"/>
  <c r="AC494" i="5"/>
  <c r="AI105" i="5"/>
  <c r="AH105" i="5"/>
  <c r="AG105" i="5"/>
  <c r="AF105" i="5"/>
  <c r="AE105" i="5"/>
  <c r="AD105" i="5"/>
  <c r="AC105" i="5"/>
  <c r="AI423" i="5"/>
  <c r="AH423" i="5"/>
  <c r="AG423" i="5"/>
  <c r="AF423" i="5"/>
  <c r="AE423" i="5"/>
  <c r="AD423" i="5"/>
  <c r="AC423" i="5"/>
  <c r="AI74" i="5"/>
  <c r="AH74" i="5"/>
  <c r="AG74" i="5"/>
  <c r="AF74" i="5"/>
  <c r="AE74" i="5"/>
  <c r="AD74" i="5"/>
  <c r="AC74" i="5"/>
  <c r="AI544" i="5"/>
  <c r="AH544" i="5"/>
  <c r="AG544" i="5"/>
  <c r="AF544" i="5"/>
  <c r="AE544" i="5"/>
  <c r="AD544" i="5"/>
  <c r="AC544" i="5"/>
  <c r="AI227" i="5"/>
  <c r="AH227" i="5"/>
  <c r="AG227" i="5"/>
  <c r="AF227" i="5"/>
  <c r="AE227" i="5"/>
  <c r="AD227" i="5"/>
  <c r="AC227" i="5"/>
  <c r="AI325" i="5"/>
  <c r="AH325" i="5"/>
  <c r="AG325" i="5"/>
  <c r="AF325" i="5"/>
  <c r="AE325" i="5"/>
  <c r="AD325" i="5"/>
  <c r="AC325" i="5"/>
  <c r="AI58" i="5"/>
  <c r="AH58" i="5"/>
  <c r="AG58" i="5"/>
  <c r="AF58" i="5"/>
  <c r="AE58" i="5"/>
  <c r="AD58" i="5"/>
  <c r="AC58" i="5"/>
  <c r="AI543" i="5"/>
  <c r="AH543" i="5"/>
  <c r="AG543" i="5"/>
  <c r="AF543" i="5"/>
  <c r="AE543" i="5"/>
  <c r="AD543" i="5"/>
  <c r="AC543" i="5"/>
  <c r="AI99" i="5"/>
  <c r="AH99" i="5"/>
  <c r="AG99" i="5"/>
  <c r="AF99" i="5"/>
  <c r="AE99" i="5"/>
  <c r="AD99" i="5"/>
  <c r="AC99" i="5"/>
  <c r="AI631" i="5"/>
  <c r="AH631" i="5"/>
  <c r="AG631" i="5"/>
  <c r="AF631" i="5"/>
  <c r="AE631" i="5"/>
  <c r="AD631" i="5"/>
  <c r="AC631" i="5"/>
  <c r="AI607" i="5"/>
  <c r="AH607" i="5"/>
  <c r="AG607" i="5"/>
  <c r="AF607" i="5"/>
  <c r="AE607" i="5"/>
  <c r="AD607" i="5"/>
  <c r="AC607" i="5"/>
  <c r="AI493" i="5"/>
  <c r="AH493" i="5"/>
  <c r="AG493" i="5"/>
  <c r="AF493" i="5"/>
  <c r="AE493" i="5"/>
  <c r="AD493" i="5"/>
  <c r="AC493" i="5"/>
  <c r="AI548" i="5"/>
  <c r="AH548" i="5"/>
  <c r="AG548" i="5"/>
  <c r="AF548" i="5"/>
  <c r="AE548" i="5"/>
  <c r="AD548" i="5"/>
  <c r="AC548" i="5"/>
  <c r="AI492" i="5"/>
  <c r="AH492" i="5"/>
  <c r="AG492" i="5"/>
  <c r="AF492" i="5"/>
  <c r="AE492" i="5"/>
  <c r="AD492" i="5"/>
  <c r="AC492" i="5"/>
  <c r="AI120" i="5"/>
  <c r="AH120" i="5"/>
  <c r="AG120" i="5"/>
  <c r="AF120" i="5"/>
  <c r="AE120" i="5"/>
  <c r="AD120" i="5"/>
  <c r="AC120" i="5"/>
  <c r="AI355" i="5"/>
  <c r="AH355" i="5"/>
  <c r="AG355" i="5"/>
  <c r="AF355" i="5"/>
  <c r="AE355" i="5"/>
  <c r="AD355" i="5"/>
  <c r="AC355" i="5"/>
  <c r="AI292" i="5"/>
  <c r="AH292" i="5"/>
  <c r="AG292" i="5"/>
  <c r="AF292" i="5"/>
  <c r="AE292" i="5"/>
  <c r="AD292" i="5"/>
  <c r="AC292" i="5"/>
  <c r="AI291" i="5"/>
  <c r="AH291" i="5"/>
  <c r="AG291" i="5"/>
  <c r="AF291" i="5"/>
  <c r="AE291" i="5"/>
  <c r="AD291" i="5"/>
  <c r="AC291" i="5"/>
  <c r="AI73" i="5"/>
  <c r="AH73" i="5"/>
  <c r="AG73" i="5"/>
  <c r="AF73" i="5"/>
  <c r="AE73" i="5"/>
  <c r="AD73" i="5"/>
  <c r="AC73" i="5"/>
  <c r="AI24" i="5"/>
  <c r="AH24" i="5"/>
  <c r="AG24" i="5"/>
  <c r="AF24" i="5"/>
  <c r="AE24" i="5"/>
  <c r="AD24" i="5"/>
  <c r="AC24" i="5"/>
  <c r="AI522" i="5"/>
  <c r="AH522" i="5"/>
  <c r="AG522" i="5"/>
  <c r="AF522" i="5"/>
  <c r="AE522" i="5"/>
  <c r="AD522" i="5"/>
  <c r="AC522" i="5"/>
  <c r="AI497" i="5"/>
  <c r="AH497" i="5"/>
  <c r="AG497" i="5"/>
  <c r="AF497" i="5"/>
  <c r="AE497" i="5"/>
  <c r="AD497" i="5"/>
  <c r="AC497" i="5"/>
  <c r="AI61" i="5"/>
  <c r="AH61" i="5"/>
  <c r="AG61" i="5"/>
  <c r="AF61" i="5"/>
  <c r="AE61" i="5"/>
  <c r="AD61" i="5"/>
  <c r="AC61" i="5"/>
  <c r="AI60" i="5"/>
  <c r="AH60" i="5"/>
  <c r="AG60" i="5"/>
  <c r="AF60" i="5"/>
  <c r="AE60" i="5"/>
  <c r="AD60" i="5"/>
  <c r="AC60" i="5"/>
  <c r="AI104" i="5"/>
  <c r="AH104" i="5"/>
  <c r="AG104" i="5"/>
  <c r="AF104" i="5"/>
  <c r="AE104" i="5"/>
  <c r="AD104" i="5"/>
  <c r="AC104" i="5"/>
  <c r="AI332" i="5"/>
  <c r="AH332" i="5"/>
  <c r="AG332" i="5"/>
  <c r="AF332" i="5"/>
  <c r="AE332" i="5"/>
  <c r="AD332" i="5"/>
  <c r="AC332" i="5"/>
  <c r="AI354" i="5"/>
  <c r="AH354" i="5"/>
  <c r="AG354" i="5"/>
  <c r="AF354" i="5"/>
  <c r="AE354" i="5"/>
  <c r="AD354" i="5"/>
  <c r="AC354" i="5"/>
  <c r="AI673" i="5"/>
  <c r="AH673" i="5"/>
  <c r="AG673" i="5"/>
  <c r="AF673" i="5"/>
  <c r="AE673" i="5"/>
  <c r="AD673" i="5"/>
  <c r="AC673" i="5"/>
  <c r="AI103" i="5"/>
  <c r="AH103" i="5"/>
  <c r="AG103" i="5"/>
  <c r="AF103" i="5"/>
  <c r="AE103" i="5"/>
  <c r="AD103" i="5"/>
  <c r="AC103" i="5"/>
  <c r="AI102" i="5"/>
  <c r="AH102" i="5"/>
  <c r="AG102" i="5"/>
  <c r="AF102" i="5"/>
  <c r="AE102" i="5"/>
  <c r="AD102" i="5"/>
  <c r="AC102" i="5"/>
  <c r="AI672" i="5"/>
  <c r="AH672" i="5"/>
  <c r="AG672" i="5"/>
  <c r="AF672" i="5"/>
  <c r="AE672" i="5"/>
  <c r="AD672" i="5"/>
  <c r="AC672" i="5"/>
  <c r="AI384" i="5"/>
  <c r="AH384" i="5"/>
  <c r="AG384" i="5"/>
  <c r="AF384" i="5"/>
  <c r="AE384" i="5"/>
  <c r="AD384" i="5"/>
  <c r="AC384" i="5"/>
  <c r="AI530" i="5"/>
  <c r="AH530" i="5"/>
  <c r="AG530" i="5"/>
  <c r="AF530" i="5"/>
  <c r="AE530" i="5"/>
  <c r="AD530" i="5"/>
  <c r="AC530" i="5"/>
  <c r="AI542" i="5"/>
  <c r="AH542" i="5"/>
  <c r="AG542" i="5"/>
  <c r="AF542" i="5"/>
  <c r="AE542" i="5"/>
  <c r="AD542" i="5"/>
  <c r="AC542" i="5"/>
  <c r="AI101" i="5"/>
  <c r="AH101" i="5"/>
  <c r="AG101" i="5"/>
  <c r="AF101" i="5"/>
  <c r="AE101" i="5"/>
  <c r="AD101" i="5"/>
  <c r="AC101" i="5"/>
  <c r="AI491" i="5"/>
  <c r="AH491" i="5"/>
  <c r="AG491" i="5"/>
  <c r="AF491" i="5"/>
  <c r="AE491" i="5"/>
  <c r="AD491" i="5"/>
  <c r="AC491" i="5"/>
  <c r="AI311" i="5"/>
  <c r="AH311" i="5"/>
  <c r="AG311" i="5"/>
  <c r="AF311" i="5"/>
  <c r="AE311" i="5"/>
  <c r="AD311" i="5"/>
  <c r="AC311" i="5"/>
  <c r="AI653" i="5"/>
  <c r="AH653" i="5"/>
  <c r="AG653" i="5"/>
  <c r="AF653" i="5"/>
  <c r="AE653" i="5"/>
  <c r="AD653" i="5"/>
  <c r="AC653" i="5"/>
  <c r="AI541" i="5"/>
  <c r="AH541" i="5"/>
  <c r="AG541" i="5"/>
  <c r="AF541" i="5"/>
  <c r="AE541" i="5"/>
  <c r="AD541" i="5"/>
  <c r="AC541" i="5"/>
  <c r="AI652" i="5"/>
  <c r="AH652" i="5"/>
  <c r="AG652" i="5"/>
  <c r="AF652" i="5"/>
  <c r="AE652" i="5"/>
  <c r="AD652" i="5"/>
  <c r="AC652" i="5"/>
  <c r="AI555" i="5"/>
  <c r="AH555" i="5"/>
  <c r="AG555" i="5"/>
  <c r="AF555" i="5"/>
  <c r="AE555" i="5"/>
  <c r="AD555" i="5"/>
  <c r="AC555" i="5"/>
  <c r="AI111" i="5"/>
  <c r="AH111" i="5"/>
  <c r="AG111" i="5"/>
  <c r="AF111" i="5"/>
  <c r="AE111" i="5"/>
  <c r="AD111" i="5"/>
  <c r="AC111" i="5"/>
  <c r="AI584" i="5"/>
  <c r="AH584" i="5"/>
  <c r="AG584" i="5"/>
  <c r="AF584" i="5"/>
  <c r="AE584" i="5"/>
  <c r="AD584" i="5"/>
  <c r="AC584" i="5"/>
  <c r="AI352" i="5"/>
  <c r="AH352" i="5"/>
  <c r="AG352" i="5"/>
  <c r="AF352" i="5"/>
  <c r="AE352" i="5"/>
  <c r="AD352" i="5"/>
  <c r="AC352" i="5"/>
  <c r="AI110" i="5"/>
  <c r="AH110" i="5"/>
  <c r="AG110" i="5"/>
  <c r="AF110" i="5"/>
  <c r="AE110" i="5"/>
  <c r="AD110" i="5"/>
  <c r="AC110" i="5"/>
  <c r="AI462" i="5"/>
  <c r="AH462" i="5"/>
  <c r="AG462" i="5"/>
  <c r="AF462" i="5"/>
  <c r="AE462" i="5"/>
  <c r="AD462" i="5"/>
  <c r="AC462" i="5"/>
  <c r="AI468" i="5"/>
  <c r="AH468" i="5"/>
  <c r="AG468" i="5"/>
  <c r="AF468" i="5"/>
  <c r="AE468" i="5"/>
  <c r="AD468" i="5"/>
  <c r="AC468" i="5"/>
  <c r="AI185" i="5"/>
  <c r="AH185" i="5"/>
  <c r="AG185" i="5"/>
  <c r="AF185" i="5"/>
  <c r="AE185" i="5"/>
  <c r="AD185" i="5"/>
  <c r="AC185" i="5"/>
  <c r="AI298" i="5"/>
  <c r="AH298" i="5"/>
  <c r="AG298" i="5"/>
  <c r="AF298" i="5"/>
  <c r="AE298" i="5"/>
  <c r="AD298" i="5"/>
  <c r="AC298" i="5"/>
  <c r="AI490" i="5"/>
  <c r="AH490" i="5"/>
  <c r="AG490" i="5"/>
  <c r="AF490" i="5"/>
  <c r="AE490" i="5"/>
  <c r="AD490" i="5"/>
  <c r="AC490" i="5"/>
  <c r="AI472" i="5"/>
  <c r="AH472" i="5"/>
  <c r="AG472" i="5"/>
  <c r="AF472" i="5"/>
  <c r="AE472" i="5"/>
  <c r="AD472" i="5"/>
  <c r="AC472" i="5"/>
  <c r="AI633" i="5"/>
  <c r="AH633" i="5"/>
  <c r="AG633" i="5"/>
  <c r="AF633" i="5"/>
  <c r="AE633" i="5"/>
  <c r="AD633" i="5"/>
  <c r="AC633" i="5"/>
  <c r="AI23" i="5"/>
  <c r="AH23" i="5"/>
  <c r="AG23" i="5"/>
  <c r="AF23" i="5"/>
  <c r="AE23" i="5"/>
  <c r="AD23" i="5"/>
  <c r="AC23" i="5"/>
  <c r="AI489" i="5"/>
  <c r="AH489" i="5"/>
  <c r="AG489" i="5"/>
  <c r="AF489" i="5"/>
  <c r="AE489" i="5"/>
  <c r="AD489" i="5"/>
  <c r="AC489" i="5"/>
  <c r="AI488" i="5"/>
  <c r="AH488" i="5"/>
  <c r="AG488" i="5"/>
  <c r="AF488" i="5"/>
  <c r="AE488" i="5"/>
  <c r="AD488" i="5"/>
  <c r="AC488" i="5"/>
  <c r="AI547" i="5"/>
  <c r="AH547" i="5"/>
  <c r="AG547" i="5"/>
  <c r="AF547" i="5"/>
  <c r="AE547" i="5"/>
  <c r="AD547" i="5"/>
  <c r="AC547" i="5"/>
  <c r="AI100" i="5"/>
  <c r="AH100" i="5"/>
  <c r="AG100" i="5"/>
  <c r="AF100" i="5"/>
  <c r="AE100" i="5"/>
  <c r="AD100" i="5"/>
  <c r="AC100" i="5"/>
  <c r="AI515" i="5"/>
  <c r="AH515" i="5"/>
  <c r="AG515" i="5"/>
  <c r="AF515" i="5"/>
  <c r="AE515" i="5"/>
  <c r="AD515" i="5"/>
  <c r="AC515" i="5"/>
  <c r="AI593" i="5"/>
  <c r="AH593" i="5"/>
  <c r="AG593" i="5"/>
  <c r="AF593" i="5"/>
  <c r="AE593" i="5"/>
  <c r="AD593" i="5"/>
  <c r="AC593" i="5"/>
  <c r="AI455" i="5"/>
  <c r="AH455" i="5"/>
  <c r="AG455" i="5"/>
  <c r="AF455" i="5"/>
  <c r="AE455" i="5"/>
  <c r="AD455" i="5"/>
  <c r="AC455" i="5"/>
  <c r="AI436" i="5"/>
  <c r="AH436" i="5"/>
  <c r="AG436" i="5"/>
  <c r="AF436" i="5"/>
  <c r="AE436" i="5"/>
  <c r="AD436" i="5"/>
  <c r="AC436" i="5"/>
  <c r="AI435" i="5"/>
  <c r="AH435" i="5"/>
  <c r="AG435" i="5"/>
  <c r="AF435" i="5"/>
  <c r="AE435" i="5"/>
  <c r="AD435" i="5"/>
  <c r="AC435" i="5"/>
  <c r="AI594" i="5"/>
  <c r="AH594" i="5"/>
  <c r="AG594" i="5"/>
  <c r="AF594" i="5"/>
  <c r="AE594" i="5"/>
  <c r="AD594" i="5"/>
  <c r="AC594" i="5"/>
  <c r="AI521" i="5"/>
  <c r="AH521" i="5"/>
  <c r="AG521" i="5"/>
  <c r="AF521" i="5"/>
  <c r="AE521" i="5"/>
  <c r="AD521" i="5"/>
  <c r="AC521" i="5"/>
  <c r="AI520" i="5"/>
  <c r="AH520" i="5"/>
  <c r="AG520" i="5"/>
  <c r="AF520" i="5"/>
  <c r="AE520" i="5"/>
  <c r="AD520" i="5"/>
  <c r="AC520" i="5"/>
  <c r="AI305" i="5"/>
  <c r="AH305" i="5"/>
  <c r="AG305" i="5"/>
  <c r="AF305" i="5"/>
  <c r="AE305" i="5"/>
  <c r="AD305" i="5"/>
  <c r="AC305" i="5"/>
  <c r="AI346" i="5"/>
  <c r="AH346" i="5"/>
  <c r="AG346" i="5"/>
  <c r="AF346" i="5"/>
  <c r="AE346" i="5"/>
  <c r="AD346" i="5"/>
  <c r="AC346" i="5"/>
  <c r="AI514" i="5"/>
  <c r="AH514" i="5"/>
  <c r="AG514" i="5"/>
  <c r="AF514" i="5"/>
  <c r="AE514" i="5"/>
  <c r="AD514" i="5"/>
  <c r="AC514" i="5"/>
  <c r="AI76" i="5"/>
  <c r="AH76" i="5"/>
  <c r="AG76" i="5"/>
  <c r="AF76" i="5"/>
  <c r="AE76" i="5"/>
  <c r="AD76" i="5"/>
  <c r="AC76" i="5"/>
  <c r="AI434" i="5"/>
  <c r="AH434" i="5"/>
  <c r="AG434" i="5"/>
  <c r="AF434" i="5"/>
  <c r="AE434" i="5"/>
  <c r="AD434" i="5"/>
  <c r="AC434" i="5"/>
  <c r="AI161" i="5"/>
  <c r="AH161" i="5"/>
  <c r="AG161" i="5"/>
  <c r="AF161" i="5"/>
  <c r="AE161" i="5"/>
  <c r="AD161" i="5"/>
  <c r="AC161" i="5"/>
  <c r="AI564" i="5"/>
  <c r="AH564" i="5"/>
  <c r="AG564" i="5"/>
  <c r="AF564" i="5"/>
  <c r="AE564" i="5"/>
  <c r="AD564" i="5"/>
  <c r="AC564" i="5"/>
  <c r="AI563" i="5"/>
  <c r="AH563" i="5"/>
  <c r="AG563" i="5"/>
  <c r="AF563" i="5"/>
  <c r="AE563" i="5"/>
  <c r="AD563" i="5"/>
  <c r="AC563" i="5"/>
  <c r="AI375" i="5"/>
  <c r="AH375" i="5"/>
  <c r="AG375" i="5"/>
  <c r="AF375" i="5"/>
  <c r="AE375" i="5"/>
  <c r="AD375" i="5"/>
  <c r="AC375" i="5"/>
  <c r="AI390" i="5"/>
  <c r="AH390" i="5"/>
  <c r="AG390" i="5"/>
  <c r="AF390" i="5"/>
  <c r="AE390" i="5"/>
  <c r="AD390" i="5"/>
  <c r="AC390" i="5"/>
  <c r="AI416" i="5"/>
  <c r="AH416" i="5"/>
  <c r="AG416" i="5"/>
  <c r="AF416" i="5"/>
  <c r="AE416" i="5"/>
  <c r="AD416" i="5"/>
  <c r="AC416" i="5"/>
  <c r="AI130" i="5"/>
  <c r="AH130" i="5"/>
  <c r="AG130" i="5"/>
  <c r="AF130" i="5"/>
  <c r="AE130" i="5"/>
  <c r="AD130" i="5"/>
  <c r="AC130" i="5"/>
  <c r="AI129" i="5"/>
  <c r="AH129" i="5"/>
  <c r="AG129" i="5"/>
  <c r="AF129" i="5"/>
  <c r="AE129" i="5"/>
  <c r="AD129" i="5"/>
  <c r="AC129" i="5"/>
  <c r="AI128" i="5"/>
  <c r="AH128" i="5"/>
  <c r="AG128" i="5"/>
  <c r="AF128" i="5"/>
  <c r="AE128" i="5"/>
  <c r="AD128" i="5"/>
  <c r="AC128" i="5"/>
  <c r="AI127" i="5"/>
  <c r="AH127" i="5"/>
  <c r="AG127" i="5"/>
  <c r="AF127" i="5"/>
  <c r="AE127" i="5"/>
  <c r="AD127" i="5"/>
  <c r="AC127" i="5"/>
  <c r="AI582" i="5"/>
  <c r="AH582" i="5"/>
  <c r="AG582" i="5"/>
  <c r="AF582" i="5"/>
  <c r="AE582" i="5"/>
  <c r="AD582" i="5"/>
  <c r="AC582" i="5"/>
  <c r="AI581" i="5"/>
  <c r="AH581" i="5"/>
  <c r="AG581" i="5"/>
  <c r="AF581" i="5"/>
  <c r="AE581" i="5"/>
  <c r="AD581" i="5"/>
  <c r="AC581" i="5"/>
  <c r="AI580" i="5"/>
  <c r="AH580" i="5"/>
  <c r="AG580" i="5"/>
  <c r="AF580" i="5"/>
  <c r="AE580" i="5"/>
  <c r="AD580" i="5"/>
  <c r="AC580" i="5"/>
  <c r="AI579" i="5"/>
  <c r="AH579" i="5"/>
  <c r="AG579" i="5"/>
  <c r="AF579" i="5"/>
  <c r="AE579" i="5"/>
  <c r="AD579" i="5"/>
  <c r="AC579" i="5"/>
  <c r="AI578" i="5"/>
  <c r="AH578" i="5"/>
  <c r="AG578" i="5"/>
  <c r="AF578" i="5"/>
  <c r="AE578" i="5"/>
  <c r="AD578" i="5"/>
  <c r="AC578" i="5"/>
  <c r="AI577" i="5"/>
  <c r="AH577" i="5"/>
  <c r="AG577" i="5"/>
  <c r="AF577" i="5"/>
  <c r="AE577" i="5"/>
  <c r="AD577" i="5"/>
  <c r="AC577" i="5"/>
  <c r="AI576" i="5"/>
  <c r="AH576" i="5"/>
  <c r="AG576" i="5"/>
  <c r="AF576" i="5"/>
  <c r="AE576" i="5"/>
  <c r="AD576" i="5"/>
  <c r="AC576" i="5"/>
  <c r="AI575" i="5"/>
  <c r="AH575" i="5"/>
  <c r="AG575" i="5"/>
  <c r="AF575" i="5"/>
  <c r="AD575" i="5"/>
  <c r="AC575" i="5"/>
  <c r="AI66" i="5"/>
  <c r="AH66" i="5"/>
  <c r="AG66" i="5"/>
  <c r="AF66" i="5"/>
  <c r="AE66" i="5"/>
  <c r="AD66" i="5"/>
  <c r="AC66" i="5"/>
  <c r="AI65" i="5"/>
  <c r="AH65" i="5"/>
  <c r="AG65" i="5"/>
  <c r="AF65" i="5"/>
  <c r="AE65" i="5"/>
  <c r="AD65" i="5"/>
  <c r="AC65" i="5"/>
  <c r="AI64" i="5"/>
  <c r="AH64" i="5"/>
  <c r="AG64" i="5"/>
  <c r="AF64" i="5"/>
  <c r="AE64" i="5"/>
  <c r="AD64" i="5"/>
  <c r="AC64" i="5"/>
  <c r="AI63" i="5"/>
  <c r="AH63" i="5"/>
  <c r="AG63" i="5"/>
  <c r="AF63" i="5"/>
  <c r="AE63" i="5"/>
  <c r="AD63" i="5"/>
  <c r="AC63" i="5"/>
  <c r="AI116" i="5"/>
  <c r="AH116" i="5"/>
  <c r="AG116" i="5"/>
  <c r="AF116" i="5"/>
  <c r="AE116" i="5"/>
  <c r="AD116" i="5"/>
  <c r="AC116" i="5"/>
  <c r="AI526" i="5"/>
  <c r="AH526" i="5"/>
  <c r="AG526" i="5"/>
  <c r="AF526" i="5"/>
  <c r="AE526" i="5"/>
  <c r="AD526" i="5"/>
  <c r="AC526" i="5"/>
  <c r="AI525" i="5"/>
  <c r="AH525" i="5"/>
  <c r="AG525" i="5"/>
  <c r="AF525" i="5"/>
  <c r="AE525" i="5"/>
  <c r="AD525" i="5"/>
  <c r="AC525" i="5"/>
  <c r="AI553" i="5"/>
  <c r="AH553" i="5"/>
  <c r="AG553" i="5"/>
  <c r="AF553" i="5"/>
  <c r="AE553" i="5"/>
  <c r="AD553" i="5"/>
  <c r="AC553" i="5"/>
  <c r="AI524" i="5"/>
  <c r="AH524" i="5"/>
  <c r="AG524" i="5"/>
  <c r="AF524" i="5"/>
  <c r="AE524" i="5"/>
  <c r="AD524" i="5"/>
  <c r="AC524" i="5"/>
  <c r="AI348" i="5"/>
  <c r="AH348" i="5"/>
  <c r="AG348" i="5"/>
  <c r="AF348" i="5"/>
  <c r="AE348" i="5"/>
  <c r="AD348" i="5"/>
  <c r="AC348" i="5"/>
  <c r="AI552" i="5"/>
  <c r="AH552" i="5"/>
  <c r="AG552" i="5"/>
  <c r="AF552" i="5"/>
  <c r="AE552" i="5"/>
  <c r="AD552" i="5"/>
  <c r="AC552" i="5"/>
  <c r="AI551" i="5"/>
  <c r="AH551" i="5"/>
  <c r="AG551" i="5"/>
  <c r="AF551" i="5"/>
  <c r="AE551" i="5"/>
  <c r="AD551" i="5"/>
  <c r="AC551" i="5"/>
  <c r="AI550" i="5"/>
  <c r="AH550" i="5"/>
  <c r="AG550" i="5"/>
  <c r="AF550" i="5"/>
  <c r="AE550" i="5"/>
  <c r="AD550" i="5"/>
  <c r="AC550" i="5"/>
  <c r="AI310" i="5"/>
  <c r="AH310" i="5"/>
  <c r="AG310" i="5"/>
  <c r="AF310" i="5"/>
  <c r="AE310" i="5"/>
  <c r="AD310" i="5"/>
  <c r="AC310" i="5"/>
  <c r="AI549" i="5"/>
  <c r="AH549" i="5"/>
  <c r="AG549" i="5"/>
  <c r="AF549" i="5"/>
  <c r="AE549" i="5"/>
  <c r="AD549" i="5"/>
  <c r="AC549" i="5"/>
  <c r="AI596" i="5"/>
  <c r="AH596" i="5"/>
  <c r="AG596" i="5"/>
  <c r="AF596" i="5"/>
  <c r="AE596" i="5"/>
  <c r="AD596" i="5"/>
  <c r="AC596" i="5"/>
  <c r="AI92" i="5"/>
  <c r="AH92" i="5"/>
  <c r="AG92" i="5"/>
  <c r="AF92" i="5"/>
  <c r="AE92" i="5"/>
  <c r="AD92" i="5"/>
  <c r="AC92" i="5"/>
  <c r="AI420" i="5"/>
  <c r="AH420" i="5"/>
  <c r="AG420" i="5"/>
  <c r="AF420" i="5"/>
  <c r="AE420" i="5"/>
  <c r="AD420" i="5"/>
  <c r="AC420" i="5"/>
  <c r="AI483" i="5"/>
  <c r="AH483" i="5"/>
  <c r="AG483" i="5"/>
  <c r="AF483" i="5"/>
  <c r="AE483" i="5"/>
  <c r="AD483" i="5"/>
  <c r="AC483" i="5"/>
  <c r="AI482" i="5"/>
  <c r="AH482" i="5"/>
  <c r="AG482" i="5"/>
  <c r="AF482" i="5"/>
  <c r="AE482" i="5"/>
  <c r="AD482" i="5"/>
  <c r="AC482" i="5"/>
  <c r="AI349" i="5"/>
  <c r="AH349" i="5"/>
  <c r="AG349" i="5"/>
  <c r="AF349" i="5"/>
  <c r="AE349" i="5"/>
  <c r="AD349" i="5"/>
  <c r="AC349" i="5"/>
  <c r="AI644" i="5"/>
  <c r="AH644" i="5"/>
  <c r="AG644" i="5"/>
  <c r="AF644" i="5"/>
  <c r="AE644" i="5"/>
  <c r="AD644" i="5"/>
  <c r="AC644" i="5"/>
  <c r="AI655" i="5"/>
  <c r="AH655" i="5"/>
  <c r="AG655" i="5"/>
  <c r="AF655" i="5"/>
  <c r="AE655" i="5"/>
  <c r="AD655" i="5"/>
  <c r="AC655" i="5"/>
  <c r="AI117" i="5"/>
  <c r="AH117" i="5"/>
  <c r="AG117" i="5"/>
  <c r="AF117" i="5"/>
  <c r="AE117" i="5"/>
  <c r="AD117" i="5"/>
  <c r="AC117" i="5"/>
  <c r="AI197" i="5"/>
  <c r="AH197" i="5"/>
  <c r="AG197" i="5"/>
  <c r="AF197" i="5"/>
  <c r="AE197" i="5"/>
  <c r="AD197" i="5"/>
  <c r="AC197" i="5"/>
  <c r="AI68" i="5"/>
  <c r="AH68" i="5"/>
  <c r="AG68" i="5"/>
  <c r="AF68" i="5"/>
  <c r="AE68" i="5"/>
  <c r="AD68" i="5"/>
  <c r="AC68" i="5"/>
  <c r="AI67" i="5"/>
  <c r="AH67" i="5"/>
  <c r="AG67" i="5"/>
  <c r="AF67" i="5"/>
  <c r="AE67" i="5"/>
  <c r="AD67" i="5"/>
  <c r="AC67" i="5"/>
  <c r="AI422" i="5"/>
  <c r="AH422" i="5"/>
  <c r="AG422" i="5"/>
  <c r="AF422" i="5"/>
  <c r="AE422" i="5"/>
  <c r="AD422" i="5"/>
  <c r="AC422" i="5"/>
  <c r="AI364" i="5"/>
  <c r="AH364" i="5"/>
  <c r="AG364" i="5"/>
  <c r="AF364" i="5"/>
  <c r="AE364" i="5"/>
  <c r="AD364" i="5"/>
  <c r="AC364" i="5"/>
  <c r="AI363" i="5"/>
  <c r="AH363" i="5"/>
  <c r="AG363" i="5"/>
  <c r="AF363" i="5"/>
  <c r="AE363" i="5"/>
  <c r="AD363" i="5"/>
  <c r="AC363" i="5"/>
  <c r="AI362" i="5"/>
  <c r="AH362" i="5"/>
  <c r="AG362" i="5"/>
  <c r="AF362" i="5"/>
  <c r="AE362" i="5"/>
  <c r="AD362" i="5"/>
  <c r="AC362" i="5"/>
  <c r="AI361" i="5"/>
  <c r="AH361" i="5"/>
  <c r="AG361" i="5"/>
  <c r="AF361" i="5"/>
  <c r="AE361" i="5"/>
  <c r="AD361" i="5"/>
  <c r="AC361" i="5"/>
  <c r="AI360" i="5"/>
  <c r="AH360" i="5"/>
  <c r="AG360" i="5"/>
  <c r="AF360" i="5"/>
  <c r="AE360" i="5"/>
  <c r="AD360" i="5"/>
  <c r="AC360" i="5"/>
  <c r="AI359" i="5"/>
  <c r="AH359" i="5"/>
  <c r="AG359" i="5"/>
  <c r="AF359" i="5"/>
  <c r="AE359" i="5"/>
  <c r="AD359" i="5"/>
  <c r="AC359" i="5"/>
  <c r="AI333" i="5"/>
  <c r="AH333" i="5"/>
  <c r="AG333" i="5"/>
  <c r="AF333" i="5"/>
  <c r="AE333" i="5"/>
  <c r="AD333" i="5"/>
  <c r="AC333" i="5"/>
  <c r="AI358" i="5"/>
  <c r="AH358" i="5"/>
  <c r="AG358" i="5"/>
  <c r="AF358" i="5"/>
  <c r="AE358" i="5"/>
  <c r="AD358" i="5"/>
  <c r="AC358" i="5"/>
  <c r="AI433" i="5"/>
  <c r="AH433" i="5"/>
  <c r="AG433" i="5"/>
  <c r="AF433" i="5"/>
  <c r="AE433" i="5"/>
  <c r="AD433" i="5"/>
  <c r="AC433" i="5"/>
  <c r="AI517" i="5"/>
  <c r="AH517" i="5"/>
  <c r="AG517" i="5"/>
  <c r="AF517" i="5"/>
  <c r="AE517" i="5"/>
  <c r="AD517" i="5"/>
  <c r="AC517" i="5"/>
  <c r="AI516" i="5"/>
  <c r="AH516" i="5"/>
  <c r="AG516" i="5"/>
  <c r="AF516" i="5"/>
  <c r="AE516" i="5"/>
  <c r="AD516" i="5"/>
  <c r="AC516" i="5"/>
  <c r="AI341" i="5"/>
  <c r="AH341" i="5"/>
  <c r="AG341" i="5"/>
  <c r="AF341" i="5"/>
  <c r="AE341" i="5"/>
  <c r="AD341" i="5"/>
  <c r="AC341" i="5"/>
  <c r="AI296" i="5"/>
  <c r="AH296" i="5"/>
  <c r="AG296" i="5"/>
  <c r="AF296" i="5"/>
  <c r="AE296" i="5"/>
  <c r="AD296" i="5"/>
  <c r="AC296" i="5"/>
  <c r="AI295" i="5"/>
  <c r="AH295" i="5"/>
  <c r="AG295" i="5"/>
  <c r="AF295" i="5"/>
  <c r="AE295" i="5"/>
  <c r="AD295" i="5"/>
  <c r="AC295" i="5"/>
  <c r="AI294" i="5"/>
  <c r="AH294" i="5"/>
  <c r="AG294" i="5"/>
  <c r="AF294" i="5"/>
  <c r="AE294" i="5"/>
  <c r="AD294" i="5"/>
  <c r="AC294" i="5"/>
  <c r="AI179" i="5"/>
  <c r="AH179" i="5"/>
  <c r="AG179" i="5"/>
  <c r="AF179" i="5"/>
  <c r="AE179" i="5"/>
  <c r="AD179" i="5"/>
  <c r="AC179" i="5"/>
  <c r="AI427" i="5"/>
  <c r="AH427" i="5"/>
  <c r="AG427" i="5"/>
  <c r="AF427" i="5"/>
  <c r="AE427" i="5"/>
  <c r="AD427" i="5"/>
  <c r="AC427" i="5"/>
  <c r="AI562" i="5"/>
  <c r="AH562" i="5"/>
  <c r="AG562" i="5"/>
  <c r="AF562" i="5"/>
  <c r="AE562" i="5"/>
  <c r="AD562" i="5"/>
  <c r="AC562" i="5"/>
  <c r="AI426" i="5"/>
  <c r="AH426" i="5"/>
  <c r="AG426" i="5"/>
  <c r="AF426" i="5"/>
  <c r="AE426" i="5"/>
  <c r="AD426" i="5"/>
  <c r="AC426" i="5"/>
  <c r="AI425" i="5"/>
  <c r="AH425" i="5"/>
  <c r="AG425" i="5"/>
  <c r="AF425" i="5"/>
  <c r="AE425" i="5"/>
  <c r="AD425" i="5"/>
  <c r="AC425" i="5"/>
  <c r="AI513" i="5"/>
  <c r="AH513" i="5"/>
  <c r="AG513" i="5"/>
  <c r="AF513" i="5"/>
  <c r="AE513" i="5"/>
  <c r="AD513" i="5"/>
  <c r="AC513" i="5"/>
  <c r="AI592" i="5"/>
  <c r="AH592" i="5"/>
  <c r="AG592" i="5"/>
  <c r="AF592" i="5"/>
  <c r="AE592" i="5"/>
  <c r="AD592" i="5"/>
  <c r="AC592" i="5"/>
  <c r="AI321" i="5"/>
  <c r="AH321" i="5"/>
  <c r="AG321" i="5"/>
  <c r="AF321" i="5"/>
  <c r="AE321" i="5"/>
  <c r="AD321" i="5"/>
  <c r="AC321" i="5"/>
  <c r="AI250" i="5"/>
  <c r="AH250" i="5"/>
  <c r="AG250" i="5"/>
  <c r="AF250" i="5"/>
  <c r="AE250" i="5"/>
  <c r="AD250" i="5"/>
  <c r="AC250" i="5"/>
  <c r="AI320" i="5"/>
  <c r="AH320" i="5"/>
  <c r="AG320" i="5"/>
  <c r="AF320" i="5"/>
  <c r="AE320" i="5"/>
  <c r="AD320" i="5"/>
  <c r="AC320" i="5"/>
  <c r="AI138" i="5"/>
  <c r="AH138" i="5"/>
  <c r="AG138" i="5"/>
  <c r="AF138" i="5"/>
  <c r="AE138" i="5"/>
  <c r="AD138" i="5"/>
  <c r="AC138" i="5"/>
  <c r="AI137" i="5"/>
  <c r="AH137" i="5"/>
  <c r="AG137" i="5"/>
  <c r="AF137" i="5"/>
  <c r="AE137" i="5"/>
  <c r="AD137" i="5"/>
  <c r="AC137" i="5"/>
  <c r="AI136" i="5"/>
  <c r="AH136" i="5"/>
  <c r="AG136" i="5"/>
  <c r="AF136" i="5"/>
  <c r="AE136" i="5"/>
  <c r="AD136" i="5"/>
  <c r="AC136" i="5"/>
  <c r="AI135" i="5"/>
  <c r="AH135" i="5"/>
  <c r="AG135" i="5"/>
  <c r="AF135" i="5"/>
  <c r="AE135" i="5"/>
  <c r="AD135" i="5"/>
  <c r="AC135" i="5"/>
  <c r="AI134" i="5"/>
  <c r="AH134" i="5"/>
  <c r="AG134" i="5"/>
  <c r="AF134" i="5"/>
  <c r="AE134" i="5"/>
  <c r="AD134" i="5"/>
  <c r="AC134" i="5"/>
  <c r="AI133" i="5"/>
  <c r="AH133" i="5"/>
  <c r="AG133" i="5"/>
  <c r="AF133" i="5"/>
  <c r="AE133" i="5"/>
  <c r="AD133" i="5"/>
  <c r="AC133" i="5"/>
  <c r="AI319" i="5"/>
  <c r="AH319" i="5"/>
  <c r="AG319" i="5"/>
  <c r="AF319" i="5"/>
  <c r="AE319" i="5"/>
  <c r="AD319" i="5"/>
  <c r="AC319" i="5"/>
  <c r="AI276" i="5"/>
  <c r="AH276" i="5"/>
  <c r="AG276" i="5"/>
  <c r="AF276" i="5"/>
  <c r="AE276" i="5"/>
  <c r="AD276" i="5"/>
  <c r="AC276" i="5"/>
  <c r="AI275" i="5"/>
  <c r="AH275" i="5"/>
  <c r="AG275" i="5"/>
  <c r="AF275" i="5"/>
  <c r="AE275" i="5"/>
  <c r="AD275" i="5"/>
  <c r="AC275" i="5"/>
  <c r="AI274" i="5"/>
  <c r="AH274" i="5"/>
  <c r="AG274" i="5"/>
  <c r="AF274" i="5"/>
  <c r="AE274" i="5"/>
  <c r="AD274" i="5"/>
  <c r="AC274" i="5"/>
  <c r="AI273" i="5"/>
  <c r="AH273" i="5"/>
  <c r="AG273" i="5"/>
  <c r="AF273" i="5"/>
  <c r="AE273" i="5"/>
  <c r="AD273" i="5"/>
  <c r="AC273" i="5"/>
  <c r="AI132" i="5"/>
  <c r="AH132" i="5"/>
  <c r="AG132" i="5"/>
  <c r="AF132" i="5"/>
  <c r="AE132" i="5"/>
  <c r="AD132" i="5"/>
  <c r="AC132" i="5"/>
  <c r="AI115" i="5"/>
  <c r="AH115" i="5"/>
  <c r="AG115" i="5"/>
  <c r="AF115" i="5"/>
  <c r="AE115" i="5"/>
  <c r="AD115" i="5"/>
  <c r="AC115" i="5"/>
  <c r="AI131" i="5"/>
  <c r="AH131" i="5"/>
  <c r="AG131" i="5"/>
  <c r="AF131" i="5"/>
  <c r="AE131" i="5"/>
  <c r="AD131" i="5"/>
  <c r="AC131" i="5"/>
  <c r="AI93" i="5"/>
  <c r="AH93" i="5"/>
  <c r="AG93" i="5"/>
  <c r="AF93" i="5"/>
  <c r="AE93" i="5"/>
  <c r="AD93" i="5"/>
  <c r="AC93" i="5"/>
  <c r="AI421" i="5"/>
  <c r="AH421" i="5"/>
  <c r="AG421" i="5"/>
  <c r="AF421" i="5"/>
  <c r="AE421" i="5"/>
  <c r="AD421" i="5"/>
  <c r="AC421" i="5"/>
  <c r="AI378" i="5"/>
  <c r="AH378" i="5"/>
  <c r="AG378" i="5"/>
  <c r="AF378" i="5"/>
  <c r="AE378" i="5"/>
  <c r="AD378" i="5"/>
  <c r="AC378" i="5"/>
  <c r="AI484" i="5"/>
  <c r="AH484" i="5"/>
  <c r="AG484" i="5"/>
  <c r="AF484" i="5"/>
  <c r="AE484" i="5"/>
  <c r="AD484" i="5"/>
  <c r="AC484" i="5"/>
  <c r="AI377" i="5"/>
  <c r="AH377" i="5"/>
  <c r="AG377" i="5"/>
  <c r="AF377" i="5"/>
  <c r="AE377" i="5"/>
  <c r="AD377" i="5"/>
  <c r="AC377" i="5"/>
  <c r="AI507" i="5"/>
  <c r="AH507" i="5"/>
  <c r="AG507" i="5"/>
  <c r="AF507" i="5"/>
  <c r="AE507" i="5"/>
  <c r="AD507" i="5"/>
  <c r="AC507" i="5"/>
  <c r="AI428" i="5"/>
  <c r="AH428" i="5"/>
  <c r="AG428" i="5"/>
  <c r="AF428" i="5"/>
  <c r="AE428" i="5"/>
  <c r="AD428" i="5"/>
  <c r="AC428" i="5"/>
  <c r="AI396" i="5"/>
  <c r="AH396" i="5"/>
  <c r="AG396" i="5"/>
  <c r="AF396" i="5"/>
  <c r="AE396" i="5"/>
  <c r="AD396" i="5"/>
  <c r="AC396" i="5"/>
  <c r="AI642" i="5"/>
  <c r="AH642" i="5"/>
  <c r="AG642" i="5"/>
  <c r="AF642" i="5"/>
  <c r="AE642" i="5"/>
  <c r="AD642" i="5"/>
  <c r="AC642" i="5"/>
  <c r="AI690" i="5"/>
  <c r="AH690" i="5"/>
  <c r="AG690" i="5"/>
  <c r="AF690" i="5"/>
  <c r="AE690" i="5"/>
  <c r="AD690" i="5"/>
  <c r="AC690" i="5"/>
  <c r="AI574" i="5"/>
  <c r="AH574" i="5"/>
  <c r="AG574" i="5"/>
  <c r="AF574" i="5"/>
  <c r="AE574" i="5"/>
  <c r="AD574" i="5"/>
  <c r="AC574" i="5"/>
  <c r="AI573" i="5"/>
  <c r="AH573" i="5"/>
  <c r="AG573" i="5"/>
  <c r="AF573" i="5"/>
  <c r="AE573" i="5"/>
  <c r="AD573" i="5"/>
  <c r="AC573" i="5"/>
  <c r="AI221" i="5"/>
  <c r="AH221" i="5"/>
  <c r="AG221" i="5"/>
  <c r="AF221" i="5"/>
  <c r="AE221" i="5"/>
  <c r="AD221" i="5"/>
  <c r="AC221" i="5"/>
  <c r="AI220" i="5"/>
  <c r="AH220" i="5"/>
  <c r="AG220" i="5"/>
  <c r="AF220" i="5"/>
  <c r="AE220" i="5"/>
  <c r="AD220" i="5"/>
  <c r="AC220" i="5"/>
  <c r="AI219" i="5"/>
  <c r="AH219" i="5"/>
  <c r="AG219" i="5"/>
  <c r="AF219" i="5"/>
  <c r="AE219" i="5"/>
  <c r="AD219" i="5"/>
  <c r="AC219" i="5"/>
  <c r="AI606" i="5"/>
  <c r="AH606" i="5"/>
  <c r="AG606" i="5"/>
  <c r="AF606" i="5"/>
  <c r="AE606" i="5"/>
  <c r="AD606" i="5"/>
  <c r="AC606" i="5"/>
  <c r="AI351" i="5"/>
  <c r="AH351" i="5"/>
  <c r="AG351" i="5"/>
  <c r="AF351" i="5"/>
  <c r="AE351" i="5"/>
  <c r="AD351" i="5"/>
  <c r="AC351" i="5"/>
  <c r="AI350" i="5"/>
  <c r="AH350" i="5"/>
  <c r="AG350" i="5"/>
  <c r="AF350" i="5"/>
  <c r="AE350" i="5"/>
  <c r="AD350" i="5"/>
  <c r="AC350" i="5"/>
  <c r="AI605" i="5"/>
  <c r="AH605" i="5"/>
  <c r="AG605" i="5"/>
  <c r="AF605" i="5"/>
  <c r="AE605" i="5"/>
  <c r="AD605" i="5"/>
  <c r="AC605" i="5"/>
  <c r="AI604" i="5"/>
  <c r="AH604" i="5"/>
  <c r="AG604" i="5"/>
  <c r="AF604" i="5"/>
  <c r="AE604" i="5"/>
  <c r="AD604" i="5"/>
  <c r="AC604" i="5"/>
  <c r="AI460" i="5"/>
  <c r="AH460" i="5"/>
  <c r="AG460" i="5"/>
  <c r="AF460" i="5"/>
  <c r="AE460" i="5"/>
  <c r="AD460" i="5"/>
  <c r="AC460" i="5"/>
  <c r="AI19" i="5"/>
  <c r="AH19" i="5"/>
  <c r="AG19" i="5"/>
  <c r="AF19" i="5"/>
  <c r="AE19" i="5"/>
  <c r="AD19" i="5"/>
  <c r="AC19" i="5"/>
  <c r="AI18" i="5"/>
  <c r="AH18" i="5"/>
  <c r="AG18" i="5"/>
  <c r="AF18" i="5"/>
  <c r="AE18" i="5"/>
  <c r="AD18" i="5"/>
  <c r="AC18" i="5"/>
  <c r="AI405" i="5"/>
  <c r="AH405" i="5"/>
  <c r="AG405" i="5"/>
  <c r="AF405" i="5"/>
  <c r="AE405" i="5"/>
  <c r="AD405" i="5"/>
  <c r="AC405" i="5"/>
  <c r="AI371" i="5"/>
  <c r="AH371" i="5"/>
  <c r="AG371" i="5"/>
  <c r="AF371" i="5"/>
  <c r="AE371" i="5"/>
  <c r="AD371" i="5"/>
  <c r="AC371" i="5"/>
  <c r="AI370" i="5"/>
  <c r="AH370" i="5"/>
  <c r="AG370" i="5"/>
  <c r="AF370" i="5"/>
  <c r="AE370" i="5"/>
  <c r="AD370" i="5"/>
  <c r="AC370" i="5"/>
  <c r="AI196" i="5"/>
  <c r="AH196" i="5"/>
  <c r="AG196" i="5"/>
  <c r="AF196" i="5"/>
  <c r="AE196" i="5"/>
  <c r="AD196" i="5"/>
  <c r="AC196" i="5"/>
  <c r="AI382" i="5"/>
  <c r="AH382" i="5"/>
  <c r="AG382" i="5"/>
  <c r="AF382" i="5"/>
  <c r="AE382" i="5"/>
  <c r="AD382" i="5"/>
  <c r="AC382" i="5"/>
  <c r="AI381" i="5"/>
  <c r="AH381" i="5"/>
  <c r="AG381" i="5"/>
  <c r="AF381" i="5"/>
  <c r="AE381" i="5"/>
  <c r="AD381" i="5"/>
  <c r="AC381" i="5"/>
  <c r="AI380" i="5"/>
  <c r="AH380" i="5"/>
  <c r="AG380" i="5"/>
  <c r="AF380" i="5"/>
  <c r="AE380" i="5"/>
  <c r="AD380" i="5"/>
  <c r="AC380" i="5"/>
  <c r="AI379" i="5"/>
  <c r="AH379" i="5"/>
  <c r="AG379" i="5"/>
  <c r="AF379" i="5"/>
  <c r="AE379" i="5"/>
  <c r="AD379" i="5"/>
  <c r="AC379" i="5"/>
  <c r="AI195" i="5"/>
  <c r="AH195" i="5"/>
  <c r="AG195" i="5"/>
  <c r="AF195" i="5"/>
  <c r="AE195" i="5"/>
  <c r="AD195" i="5"/>
  <c r="AC195" i="5"/>
  <c r="AI194" i="5"/>
  <c r="AH194" i="5"/>
  <c r="AG194" i="5"/>
  <c r="AF194" i="5"/>
  <c r="AE194" i="5"/>
  <c r="AD194" i="5"/>
  <c r="AC194" i="5"/>
  <c r="AI237" i="5"/>
  <c r="AH237" i="5"/>
  <c r="AG237" i="5"/>
  <c r="AF237" i="5"/>
  <c r="AE237" i="5"/>
  <c r="AD237" i="5"/>
  <c r="AC237" i="5"/>
  <c r="AI236" i="5"/>
  <c r="AH236" i="5"/>
  <c r="AG236" i="5"/>
  <c r="AF236" i="5"/>
  <c r="AE236" i="5"/>
  <c r="AD236" i="5"/>
  <c r="AC236" i="5"/>
  <c r="AI235" i="5"/>
  <c r="AH235" i="5"/>
  <c r="AG235" i="5"/>
  <c r="AF235" i="5"/>
  <c r="AE235" i="5"/>
  <c r="AD235" i="5"/>
  <c r="AC235" i="5"/>
  <c r="AI234" i="5"/>
  <c r="AH234" i="5"/>
  <c r="AG234" i="5"/>
  <c r="AF234" i="5"/>
  <c r="AE234" i="5"/>
  <c r="AD234" i="5"/>
  <c r="AC234" i="5"/>
  <c r="AI233" i="5"/>
  <c r="AH233" i="5"/>
  <c r="AG233" i="5"/>
  <c r="AF233" i="5"/>
  <c r="AE233" i="5"/>
  <c r="AD233" i="5"/>
  <c r="AC233" i="5"/>
  <c r="AI232" i="5"/>
  <c r="AH232" i="5"/>
  <c r="AG232" i="5"/>
  <c r="AF232" i="5"/>
  <c r="AE232" i="5"/>
  <c r="AD232" i="5"/>
  <c r="AC232" i="5"/>
  <c r="AI231" i="5"/>
  <c r="AH231" i="5"/>
  <c r="AG231" i="5"/>
  <c r="AF231" i="5"/>
  <c r="AE231" i="5"/>
  <c r="AD231" i="5"/>
  <c r="AC231" i="5"/>
  <c r="AI230" i="5"/>
  <c r="AH230" i="5"/>
  <c r="AG230" i="5"/>
  <c r="AF230" i="5"/>
  <c r="AE230" i="5"/>
  <c r="AD230" i="5"/>
  <c r="AC230" i="5"/>
  <c r="AI568" i="5"/>
  <c r="AH568" i="5"/>
  <c r="AG568" i="5"/>
  <c r="AF568" i="5"/>
  <c r="AE568" i="5"/>
  <c r="AD568" i="5"/>
  <c r="AC568" i="5"/>
  <c r="AI441" i="5"/>
  <c r="AH441" i="5"/>
  <c r="AG441" i="5"/>
  <c r="AF441" i="5"/>
  <c r="AE441" i="5"/>
  <c r="AD441" i="5"/>
  <c r="AC441" i="5"/>
  <c r="AI587" i="5"/>
  <c r="AH587" i="5"/>
  <c r="AG587" i="5"/>
  <c r="AF587" i="5"/>
  <c r="AE587" i="5"/>
  <c r="AD587" i="5"/>
  <c r="AC587" i="5"/>
  <c r="AI645" i="5"/>
  <c r="AH645" i="5"/>
  <c r="AG645" i="5"/>
  <c r="AF645" i="5"/>
  <c r="AE645" i="5"/>
  <c r="AD645" i="5"/>
  <c r="AC645" i="5"/>
  <c r="AI315" i="5"/>
  <c r="AH315" i="5"/>
  <c r="AG315" i="5"/>
  <c r="AF315" i="5"/>
  <c r="AE315" i="5"/>
  <c r="AD315" i="5"/>
  <c r="AC315" i="5"/>
  <c r="AI464" i="5"/>
  <c r="AH464" i="5"/>
  <c r="AG464" i="5"/>
  <c r="AF464" i="5"/>
  <c r="AE464" i="5"/>
  <c r="AD464" i="5"/>
  <c r="AC464" i="5"/>
  <c r="AI372" i="5"/>
  <c r="AH372" i="5"/>
  <c r="AG372" i="5"/>
  <c r="AF372" i="5"/>
  <c r="AE372" i="5"/>
  <c r="AD372" i="5"/>
  <c r="AC372" i="5"/>
  <c r="AI26" i="5"/>
  <c r="AH26" i="5"/>
  <c r="AG26" i="5"/>
  <c r="AF26" i="5"/>
  <c r="AE26" i="5"/>
  <c r="AC26" i="5"/>
  <c r="AI158" i="5"/>
  <c r="AH158" i="5"/>
  <c r="AG158" i="5"/>
  <c r="AF158" i="5"/>
  <c r="AE158" i="5"/>
  <c r="AD158" i="5"/>
  <c r="AC158" i="5"/>
  <c r="AI157" i="5"/>
  <c r="AH157" i="5"/>
  <c r="AG157" i="5"/>
  <c r="AF157" i="5"/>
  <c r="AE157" i="5"/>
  <c r="AD157" i="5"/>
  <c r="AC157" i="5"/>
  <c r="AI558" i="5"/>
  <c r="AH558" i="5"/>
  <c r="AG558" i="5"/>
  <c r="AF558" i="5"/>
  <c r="AE558" i="5"/>
  <c r="AD558" i="5"/>
  <c r="AC558" i="5"/>
  <c r="AI156" i="5"/>
  <c r="AH156" i="5"/>
  <c r="AG156" i="5"/>
  <c r="AF156" i="5"/>
  <c r="AE156" i="5"/>
  <c r="AD156" i="5"/>
  <c r="AC156" i="5"/>
  <c r="AI557" i="5"/>
  <c r="AH557" i="5"/>
  <c r="AG557" i="5"/>
  <c r="AF557" i="5"/>
  <c r="AE557" i="5"/>
  <c r="AD557" i="5"/>
  <c r="AC557" i="5"/>
  <c r="AI50" i="5"/>
  <c r="AH50" i="5"/>
  <c r="AG50" i="5"/>
  <c r="AF50" i="5"/>
  <c r="AE50" i="5"/>
  <c r="AD50" i="5"/>
  <c r="AC50" i="5"/>
  <c r="AI49" i="5"/>
  <c r="AH49" i="5"/>
  <c r="AG49" i="5"/>
  <c r="AF49" i="5"/>
  <c r="AE49" i="5"/>
  <c r="AD49" i="5"/>
  <c r="AC49" i="5"/>
  <c r="AI48" i="5"/>
  <c r="AH48" i="5"/>
  <c r="AG48" i="5"/>
  <c r="AF48" i="5"/>
  <c r="AE48" i="5"/>
  <c r="AD48" i="5"/>
  <c r="AC48" i="5"/>
  <c r="AI47" i="5"/>
  <c r="AH47" i="5"/>
  <c r="AG47" i="5"/>
  <c r="AF47" i="5"/>
  <c r="AE47" i="5"/>
  <c r="AD47" i="5"/>
  <c r="AC47" i="5"/>
  <c r="AI46" i="5"/>
  <c r="AH46" i="5"/>
  <c r="AG46" i="5"/>
  <c r="AF46" i="5"/>
  <c r="AE46" i="5"/>
  <c r="AD46" i="5"/>
  <c r="AC46" i="5"/>
  <c r="AI45" i="5"/>
  <c r="AH45" i="5"/>
  <c r="AG45" i="5"/>
  <c r="AF45" i="5"/>
  <c r="AE45" i="5"/>
  <c r="AD45" i="5"/>
  <c r="AC45" i="5"/>
  <c r="AI44" i="5"/>
  <c r="AH44" i="5"/>
  <c r="AG44" i="5"/>
  <c r="AF44" i="5"/>
  <c r="AE44" i="5"/>
  <c r="AD44" i="5"/>
  <c r="AC44" i="5"/>
  <c r="AI43" i="5"/>
  <c r="AH43" i="5"/>
  <c r="AG43" i="5"/>
  <c r="AF43" i="5"/>
  <c r="AE43" i="5"/>
  <c r="AD43" i="5"/>
  <c r="AC43" i="5"/>
  <c r="AI42" i="5"/>
  <c r="AH42" i="5"/>
  <c r="AG42" i="5"/>
  <c r="AF42" i="5"/>
  <c r="AE42" i="5"/>
  <c r="AD42" i="5"/>
  <c r="AC42" i="5"/>
  <c r="AI41" i="5"/>
  <c r="AH41" i="5"/>
  <c r="AG41" i="5"/>
  <c r="AF41" i="5"/>
  <c r="AE41" i="5"/>
  <c r="AD41" i="5"/>
  <c r="AC41" i="5"/>
  <c r="AI182" i="5"/>
  <c r="AH182" i="5"/>
  <c r="AG182" i="5"/>
  <c r="AF182" i="5"/>
  <c r="AE182" i="5"/>
  <c r="AD182" i="5"/>
  <c r="AC182" i="5"/>
  <c r="AI181" i="5"/>
  <c r="AH181" i="5"/>
  <c r="AG181" i="5"/>
  <c r="AF181" i="5"/>
  <c r="AE181" i="5"/>
  <c r="AD181" i="5"/>
  <c r="AC181" i="5"/>
  <c r="AI180" i="5"/>
  <c r="AH180" i="5"/>
  <c r="AG180" i="5"/>
  <c r="AF180" i="5"/>
  <c r="AE180" i="5"/>
  <c r="AD180" i="5"/>
  <c r="AC180" i="5"/>
  <c r="AI406" i="5"/>
  <c r="AH406" i="5"/>
  <c r="AG406" i="5"/>
  <c r="AF406" i="5"/>
  <c r="AE406" i="5"/>
  <c r="AD406" i="5"/>
  <c r="AC406" i="5"/>
  <c r="AI122" i="5"/>
  <c r="AH122" i="5"/>
  <c r="AG122" i="5"/>
  <c r="AF122" i="5"/>
  <c r="AE122" i="5"/>
  <c r="AD122" i="5"/>
  <c r="AC122" i="5"/>
  <c r="AI501" i="5"/>
  <c r="AH501" i="5"/>
  <c r="AG501" i="5"/>
  <c r="AF501" i="5"/>
  <c r="AE501" i="5"/>
  <c r="AD501" i="5"/>
  <c r="AC501" i="5"/>
  <c r="AI121" i="5"/>
  <c r="AH121" i="5"/>
  <c r="AG121" i="5"/>
  <c r="AF121" i="5"/>
  <c r="AE121" i="5"/>
  <c r="AD121" i="5"/>
  <c r="AC121" i="5"/>
  <c r="AI500" i="5"/>
  <c r="AH500" i="5"/>
  <c r="AG500" i="5"/>
  <c r="AF500" i="5"/>
  <c r="AE500" i="5"/>
  <c r="AD500" i="5"/>
  <c r="AC500" i="5"/>
  <c r="AI451" i="5"/>
  <c r="AH451" i="5"/>
  <c r="AG451" i="5"/>
  <c r="AF451" i="5"/>
  <c r="AE451" i="5"/>
  <c r="AD451" i="5"/>
  <c r="AC451" i="5"/>
  <c r="AI450" i="5"/>
  <c r="AH450" i="5"/>
  <c r="AG450" i="5"/>
  <c r="AF450" i="5"/>
  <c r="AE450" i="5"/>
  <c r="AD450" i="5"/>
  <c r="AC450" i="5"/>
  <c r="AI334" i="5"/>
  <c r="AH334" i="5"/>
  <c r="AG334" i="5"/>
  <c r="AF334" i="5"/>
  <c r="AE334" i="5"/>
  <c r="AD334" i="5"/>
  <c r="AC334" i="5"/>
  <c r="AI83" i="5"/>
  <c r="AH83" i="5"/>
  <c r="AG83" i="5"/>
  <c r="AF83" i="5"/>
  <c r="AE83" i="5"/>
  <c r="AD83" i="5"/>
  <c r="AC83" i="5"/>
  <c r="AI449" i="5"/>
  <c r="AH449" i="5"/>
  <c r="AG449" i="5"/>
  <c r="AF449" i="5"/>
  <c r="AE449" i="5"/>
  <c r="AD449" i="5"/>
  <c r="AC449" i="5"/>
  <c r="AI56" i="5"/>
  <c r="AH56" i="5"/>
  <c r="AG56" i="5"/>
  <c r="AF56" i="5"/>
  <c r="AE56" i="5"/>
  <c r="AD56" i="5"/>
  <c r="AC56" i="5"/>
  <c r="AI55" i="5"/>
  <c r="AH55" i="5"/>
  <c r="AG55" i="5"/>
  <c r="AF55" i="5"/>
  <c r="AE55" i="5"/>
  <c r="AD55" i="5"/>
  <c r="AC55" i="5"/>
  <c r="AI54" i="5"/>
  <c r="AH54" i="5"/>
  <c r="AG54" i="5"/>
  <c r="AF54" i="5"/>
  <c r="AE54" i="5"/>
  <c r="AD54" i="5"/>
  <c r="AC54" i="5"/>
  <c r="AI53" i="5"/>
  <c r="AH53" i="5"/>
  <c r="AG53" i="5"/>
  <c r="AF53" i="5"/>
  <c r="AE53" i="5"/>
  <c r="AD53" i="5"/>
  <c r="AC53" i="5"/>
  <c r="AI82" i="5"/>
  <c r="AH82" i="5"/>
  <c r="AG82" i="5"/>
  <c r="AF82" i="5"/>
  <c r="AE82" i="5"/>
  <c r="AD82" i="5"/>
  <c r="AC82" i="5"/>
  <c r="AI3" i="5"/>
  <c r="AH3" i="5"/>
  <c r="AG3" i="5"/>
  <c r="AF3" i="5"/>
  <c r="AE3" i="5"/>
  <c r="AD3" i="5"/>
  <c r="AC3" i="5"/>
  <c r="AI2" i="5"/>
  <c r="AH2" i="5"/>
  <c r="AG2" i="5"/>
  <c r="AF2" i="5"/>
  <c r="AE2" i="5"/>
  <c r="AD2" i="5"/>
  <c r="AC2" i="5"/>
  <c r="AI540" i="5"/>
  <c r="AH540" i="5"/>
  <c r="AG540" i="5"/>
  <c r="AF540" i="5"/>
  <c r="AE540" i="5"/>
  <c r="AD540" i="5"/>
  <c r="AC540" i="5"/>
  <c r="AI457" i="5"/>
  <c r="AH457" i="5"/>
  <c r="AG457" i="5"/>
  <c r="AF457" i="5"/>
  <c r="AE457" i="5"/>
  <c r="AD457" i="5"/>
  <c r="AC457" i="5"/>
  <c r="AI456" i="5"/>
  <c r="AH456" i="5"/>
  <c r="AG456" i="5"/>
  <c r="AF456" i="5"/>
  <c r="AE456" i="5"/>
  <c r="AD456" i="5"/>
  <c r="AC456" i="5"/>
  <c r="AI340" i="5"/>
  <c r="AH340" i="5"/>
  <c r="AG340" i="5"/>
  <c r="AF340" i="5"/>
  <c r="AE340" i="5"/>
  <c r="AD340" i="5"/>
  <c r="AC340" i="5"/>
  <c r="AI239" i="5"/>
  <c r="AH239" i="5"/>
  <c r="AG239" i="5"/>
  <c r="AF239" i="5"/>
  <c r="AE239" i="5"/>
  <c r="AD239" i="5"/>
  <c r="AC239" i="5"/>
  <c r="AI345" i="5"/>
  <c r="AH345" i="5"/>
  <c r="AG345" i="5"/>
  <c r="AF345" i="5"/>
  <c r="AE345" i="5"/>
  <c r="AD345" i="5"/>
  <c r="AC345" i="5"/>
  <c r="AI344" i="5"/>
  <c r="AH344" i="5"/>
  <c r="AG344" i="5"/>
  <c r="AF344" i="5"/>
  <c r="AE344" i="5"/>
  <c r="AD344" i="5"/>
  <c r="AC344" i="5"/>
  <c r="AI519" i="5"/>
  <c r="AH519" i="5"/>
  <c r="AG519" i="5"/>
  <c r="AF519" i="5"/>
  <c r="AE519" i="5"/>
  <c r="AD519" i="5"/>
  <c r="AC519" i="5"/>
  <c r="AI534" i="5"/>
  <c r="AH534" i="5"/>
  <c r="AG534" i="5"/>
  <c r="AF534" i="5"/>
  <c r="AE534" i="5"/>
  <c r="AD534" i="5"/>
  <c r="AC534" i="5"/>
  <c r="AI533" i="5"/>
  <c r="AH533" i="5"/>
  <c r="AG533" i="5"/>
  <c r="AF533" i="5"/>
  <c r="AE533" i="5"/>
  <c r="AD533" i="5"/>
  <c r="AC533" i="5"/>
  <c r="AI343" i="5"/>
  <c r="AH343" i="5"/>
  <c r="AG343" i="5"/>
  <c r="AF343" i="5"/>
  <c r="AE343" i="5"/>
  <c r="AD343" i="5"/>
  <c r="AC343" i="5"/>
  <c r="AI342" i="5"/>
  <c r="AH342" i="5"/>
  <c r="AG342" i="5"/>
  <c r="AF342" i="5"/>
  <c r="AE342" i="5"/>
  <c r="AD342" i="5"/>
  <c r="AC342" i="5"/>
  <c r="AI240" i="5"/>
  <c r="AH240" i="5"/>
  <c r="AG240" i="5"/>
  <c r="AF240" i="5"/>
  <c r="AE240" i="5"/>
  <c r="AD240" i="5"/>
  <c r="AC240" i="5"/>
  <c r="AI498" i="5"/>
  <c r="AH498" i="5"/>
  <c r="AG498" i="5"/>
  <c r="AF498" i="5"/>
  <c r="AE498" i="5"/>
  <c r="AD498" i="5"/>
  <c r="AC498" i="5"/>
  <c r="AI518" i="5"/>
  <c r="AH518" i="5"/>
  <c r="AG518" i="5"/>
  <c r="AF518" i="5"/>
  <c r="AE518" i="5"/>
  <c r="AD518" i="5"/>
  <c r="AC518" i="5"/>
  <c r="AI467" i="5"/>
  <c r="AH467" i="5"/>
  <c r="AG467" i="5"/>
  <c r="AF467" i="5"/>
  <c r="AE467" i="5"/>
  <c r="AD467" i="5"/>
  <c r="AC467" i="5"/>
  <c r="AI466" i="5"/>
  <c r="AH466" i="5"/>
  <c r="AG466" i="5"/>
  <c r="AF466" i="5"/>
  <c r="AE466" i="5"/>
  <c r="AD466" i="5"/>
  <c r="AC466" i="5"/>
  <c r="AI4" i="5"/>
  <c r="AH4" i="5"/>
  <c r="AG4" i="5"/>
  <c r="AF4" i="5"/>
  <c r="AE4" i="5"/>
  <c r="AD4" i="5"/>
  <c r="AC4" i="5"/>
  <c r="AI141" i="5"/>
  <c r="AH141" i="5"/>
  <c r="AG141" i="5"/>
  <c r="AF141" i="5"/>
  <c r="AE141" i="5"/>
  <c r="AD141" i="5"/>
  <c r="AC141" i="5"/>
  <c r="AI646" i="5"/>
  <c r="AH646" i="5"/>
  <c r="AG646" i="5"/>
  <c r="AF646" i="5"/>
  <c r="AE646" i="5"/>
  <c r="AD646" i="5"/>
  <c r="AC646" i="5"/>
  <c r="AI140" i="5"/>
  <c r="AH140" i="5"/>
  <c r="AG140" i="5"/>
  <c r="AF140" i="5"/>
  <c r="AE140" i="5"/>
  <c r="AD140" i="5"/>
  <c r="AC140" i="5"/>
  <c r="AI446" i="5"/>
  <c r="AH446" i="5"/>
  <c r="AG446" i="5"/>
  <c r="AF446" i="5"/>
  <c r="AE446" i="5"/>
  <c r="AD446" i="5"/>
  <c r="AC446" i="5"/>
  <c r="AI445" i="5"/>
  <c r="AH445" i="5"/>
  <c r="AG445" i="5"/>
  <c r="AF445" i="5"/>
  <c r="AE445" i="5"/>
  <c r="AD445" i="5"/>
  <c r="AC445" i="5"/>
  <c r="AI444" i="5"/>
  <c r="AH444" i="5"/>
  <c r="AG444" i="5"/>
  <c r="AF444" i="5"/>
  <c r="AE444" i="5"/>
  <c r="AD444" i="5"/>
  <c r="AC444" i="5"/>
  <c r="AI680" i="5"/>
  <c r="AH680" i="5"/>
  <c r="AG680" i="5"/>
  <c r="AF680" i="5"/>
  <c r="AE680" i="5"/>
  <c r="AD680" i="5"/>
  <c r="AC680" i="5"/>
  <c r="AI443" i="5"/>
  <c r="AH443" i="5"/>
  <c r="AG443" i="5"/>
  <c r="AF443" i="5"/>
  <c r="AE443" i="5"/>
  <c r="AD443" i="5"/>
  <c r="AC443" i="5"/>
  <c r="AI571" i="5"/>
  <c r="AH571" i="5"/>
  <c r="AG571" i="5"/>
  <c r="AF571" i="5"/>
  <c r="AE571" i="5"/>
  <c r="AD571" i="5"/>
  <c r="AC571" i="5"/>
  <c r="AI570" i="5"/>
  <c r="AH570" i="5"/>
  <c r="AG570" i="5"/>
  <c r="AF570" i="5"/>
  <c r="AE570" i="5"/>
  <c r="AD570" i="5"/>
  <c r="AC570" i="5"/>
  <c r="AI569" i="5"/>
  <c r="AH569" i="5"/>
  <c r="AG569" i="5"/>
  <c r="AF569" i="5"/>
  <c r="AE569" i="5"/>
  <c r="AD569" i="5"/>
  <c r="AC569" i="5"/>
  <c r="AI442" i="5"/>
  <c r="AH442" i="5"/>
  <c r="AG442" i="5"/>
  <c r="AF442" i="5"/>
  <c r="AE442" i="5"/>
  <c r="AD442" i="5"/>
  <c r="AC442" i="5"/>
  <c r="AI418" i="5"/>
  <c r="AH418" i="5"/>
  <c r="AG418" i="5"/>
  <c r="AF418" i="5"/>
  <c r="AE418" i="5"/>
  <c r="AD418" i="5"/>
  <c r="AC418" i="5"/>
  <c r="AI440" i="5"/>
  <c r="AH440" i="5"/>
  <c r="AG440" i="5"/>
  <c r="AF440" i="5"/>
  <c r="AE440" i="5"/>
  <c r="AD440" i="5"/>
  <c r="AC440" i="5"/>
  <c r="AI636" i="5"/>
  <c r="AH636" i="5"/>
  <c r="AG636" i="5"/>
  <c r="AF636" i="5"/>
  <c r="AE636" i="5"/>
  <c r="AD636" i="5"/>
  <c r="AC636" i="5"/>
  <c r="AI635" i="5"/>
  <c r="AH635" i="5"/>
  <c r="AG635" i="5"/>
  <c r="AF635" i="5"/>
  <c r="AE635" i="5"/>
  <c r="AD635" i="5"/>
  <c r="AC635" i="5"/>
  <c r="AI634" i="5"/>
  <c r="AH634" i="5"/>
  <c r="AG634" i="5"/>
  <c r="AF634" i="5"/>
  <c r="AE634" i="5"/>
  <c r="AD634" i="5"/>
  <c r="AC634" i="5"/>
  <c r="AI289" i="5"/>
  <c r="AH289" i="5"/>
  <c r="AG289" i="5"/>
  <c r="AF289" i="5"/>
  <c r="AE289" i="5"/>
  <c r="AD289" i="5"/>
  <c r="AC289" i="5"/>
  <c r="AI459" i="5"/>
  <c r="AH459" i="5"/>
  <c r="AG459" i="5"/>
  <c r="AF459" i="5"/>
  <c r="AE459" i="5"/>
  <c r="AD459" i="5"/>
  <c r="AC459" i="5"/>
  <c r="AI178" i="5"/>
  <c r="AH178" i="5"/>
  <c r="AG178" i="5"/>
  <c r="AF178" i="5"/>
  <c r="AE178" i="5"/>
  <c r="AD178" i="5"/>
  <c r="AC178" i="5"/>
  <c r="AI177" i="5"/>
  <c r="AH177" i="5"/>
  <c r="AG177" i="5"/>
  <c r="AF177" i="5"/>
  <c r="AE177" i="5"/>
  <c r="AD177" i="5"/>
  <c r="AC177" i="5"/>
  <c r="AI226" i="5"/>
  <c r="AH226" i="5"/>
  <c r="AG226" i="5"/>
  <c r="AF226" i="5"/>
  <c r="AE226" i="5"/>
  <c r="AD226" i="5"/>
  <c r="AC226" i="5"/>
  <c r="AI398" i="5"/>
  <c r="AH398" i="5"/>
  <c r="AG398" i="5"/>
  <c r="AF398" i="5"/>
  <c r="AE398" i="5"/>
  <c r="AD398" i="5"/>
  <c r="AC398" i="5"/>
  <c r="AI397" i="5"/>
  <c r="AH397" i="5"/>
  <c r="AG397" i="5"/>
  <c r="AF397" i="5"/>
  <c r="AE397" i="5"/>
  <c r="AC397" i="5"/>
  <c r="AK166" i="5"/>
  <c r="AI458" i="1"/>
  <c r="AH458" i="1"/>
  <c r="AG458" i="1"/>
  <c r="AF458" i="1"/>
  <c r="AE458" i="1"/>
  <c r="AD458" i="1"/>
  <c r="AB458" i="1"/>
  <c r="W458" i="1"/>
  <c r="V458" i="1"/>
  <c r="AM458" i="1" s="1"/>
  <c r="U458" i="1"/>
  <c r="AL458" i="1" s="1"/>
  <c r="S458" i="1"/>
  <c r="AK458" i="1" s="1"/>
  <c r="R458" i="1"/>
  <c r="AJ458" i="1" s="1"/>
  <c r="Q458" i="1"/>
  <c r="P458" i="1"/>
  <c r="AK81" i="5"/>
  <c r="AK663" i="5"/>
  <c r="AK643" i="5"/>
  <c r="AK224" i="5"/>
  <c r="AK170" i="5"/>
  <c r="AK611" i="5"/>
  <c r="AK12" i="5"/>
  <c r="AK687" i="5"/>
  <c r="AK612" i="5"/>
  <c r="AK318" i="5"/>
  <c r="AK223" i="5"/>
  <c r="AK29" i="5"/>
  <c r="AK245" i="5"/>
  <c r="AK15" i="5"/>
  <c r="AK610" i="5"/>
  <c r="AK685" i="5"/>
  <c r="AK447" i="5"/>
  <c r="AK268" i="5"/>
  <c r="AI176" i="1"/>
  <c r="AH176" i="1"/>
  <c r="AG176" i="1"/>
  <c r="AF176" i="1"/>
  <c r="AE176" i="1"/>
  <c r="AD176" i="1"/>
  <c r="AB176" i="1"/>
  <c r="W176" i="1"/>
  <c r="V176" i="1"/>
  <c r="AM176" i="1" s="1"/>
  <c r="U176" i="1"/>
  <c r="AL176" i="1" s="1"/>
  <c r="S176" i="1"/>
  <c r="AK176" i="1" s="1"/>
  <c r="R176" i="1"/>
  <c r="AJ176" i="1" s="1"/>
  <c r="Q176" i="1"/>
  <c r="P176" i="1"/>
  <c r="AK312" i="5"/>
  <c r="AK404" i="5"/>
  <c r="AI396" i="1"/>
  <c r="AH396" i="1"/>
  <c r="AG396" i="1"/>
  <c r="AF396" i="1"/>
  <c r="AE396" i="1"/>
  <c r="AD396" i="1"/>
  <c r="AB396" i="1"/>
  <c r="W396" i="1"/>
  <c r="AK613" i="5" s="1"/>
  <c r="V396" i="1"/>
  <c r="AM396" i="1" s="1"/>
  <c r="U396" i="1"/>
  <c r="AL396" i="1" s="1"/>
  <c r="S396" i="1"/>
  <c r="AK396" i="1" s="1"/>
  <c r="R396" i="1"/>
  <c r="AJ396" i="1" s="1"/>
  <c r="Q396" i="1"/>
  <c r="P396" i="1"/>
  <c r="AK14" i="5"/>
  <c r="AI491" i="1"/>
  <c r="AH491" i="1"/>
  <c r="AG491" i="1"/>
  <c r="AF491" i="1"/>
  <c r="AE491" i="1"/>
  <c r="AD491" i="1"/>
  <c r="AB491" i="1"/>
  <c r="W491" i="1"/>
  <c r="AK216" i="5" s="1"/>
  <c r="V491" i="1"/>
  <c r="AM491" i="1" s="1"/>
  <c r="U491" i="1"/>
  <c r="AL491" i="1" s="1"/>
  <c r="S491" i="1"/>
  <c r="AK491" i="1" s="1"/>
  <c r="R491" i="1"/>
  <c r="AJ491" i="1" s="1"/>
  <c r="Q491" i="1"/>
  <c r="P491" i="1"/>
  <c r="AI545" i="1"/>
  <c r="AH545" i="1"/>
  <c r="AG545" i="1"/>
  <c r="AF545" i="1"/>
  <c r="AE545" i="1"/>
  <c r="AD545" i="1"/>
  <c r="AB545" i="1"/>
  <c r="W545" i="1"/>
  <c r="V545" i="1"/>
  <c r="AM545" i="1" s="1"/>
  <c r="U545" i="1"/>
  <c r="AL545" i="1" s="1"/>
  <c r="S545" i="1"/>
  <c r="AK545" i="1" s="1"/>
  <c r="R545" i="1"/>
  <c r="AJ545" i="1" s="1"/>
  <c r="Q545" i="1"/>
  <c r="P545" i="1"/>
  <c r="AK505" i="5"/>
  <c r="AK681" i="5"/>
  <c r="AK402" i="5"/>
  <c r="AK506" i="5"/>
  <c r="AK463" i="5"/>
  <c r="AK175" i="5"/>
  <c r="AK400" i="5"/>
  <c r="AK674" i="5"/>
  <c r="AK543" i="5"/>
  <c r="AK165" i="5"/>
  <c r="AK108" i="5"/>
  <c r="AK119" i="5"/>
  <c r="AK668" i="5"/>
  <c r="AK425" i="5" l="1"/>
  <c r="AK671" i="5"/>
  <c r="AK38" i="5"/>
  <c r="AK682" i="5"/>
  <c r="AK91" i="5"/>
  <c r="AK32" i="5"/>
  <c r="AK169" i="5"/>
  <c r="AK31" i="5"/>
  <c r="AK413" i="5"/>
  <c r="AK37" i="5"/>
  <c r="AK171" i="5"/>
  <c r="AK414" i="5"/>
  <c r="AK33" i="5"/>
  <c r="AK249" i="5"/>
  <c r="AK637" i="5"/>
  <c r="AK661" i="5"/>
  <c r="AK269" i="5"/>
  <c r="AK17" i="5"/>
  <c r="AK11" i="5"/>
  <c r="AK532" i="5"/>
  <c r="AK572" i="5"/>
  <c r="AK448" i="5"/>
  <c r="AK638" i="5"/>
  <c r="AK277" i="5"/>
  <c r="AK684" i="5"/>
  <c r="AK585" i="5"/>
  <c r="AK168" i="5"/>
  <c r="AK213" i="5"/>
  <c r="AK27" i="5"/>
  <c r="AK403" i="5"/>
  <c r="AK28" i="5"/>
  <c r="AK36" i="5"/>
  <c r="AK212" i="5"/>
  <c r="AK429" i="5"/>
  <c r="AK471" i="5"/>
  <c r="AK16" i="5"/>
  <c r="AK660" i="5"/>
  <c r="AK688" i="5"/>
  <c r="AK8" i="5"/>
  <c r="AK174" i="5"/>
  <c r="AK317" i="5"/>
  <c r="AK211" i="5"/>
  <c r="AK675" i="5"/>
  <c r="AK689" i="5"/>
  <c r="AK683" i="5"/>
  <c r="AK5" i="5"/>
  <c r="AK173" i="5"/>
  <c r="AK641" i="5"/>
  <c r="AK13" i="5"/>
  <c r="AK313" i="5"/>
  <c r="AK531" i="5"/>
  <c r="AK210" i="5"/>
  <c r="AK353" i="5"/>
  <c r="AK686" i="5"/>
  <c r="AK347" i="5"/>
  <c r="AK30" i="5"/>
  <c r="AK183" i="5"/>
  <c r="AK401" i="5"/>
  <c r="AK172" i="5"/>
  <c r="AK142" i="5"/>
  <c r="AK143" i="5"/>
  <c r="AK510" i="5"/>
  <c r="AK222" i="5"/>
  <c r="AK176" i="5"/>
  <c r="AK676" i="5"/>
  <c r="AK677" i="5"/>
  <c r="AK314" i="5"/>
  <c r="AK481" i="5"/>
  <c r="AK9" i="5"/>
  <c r="AK10" i="5"/>
  <c r="AK51" i="5"/>
  <c r="AK279" i="5"/>
  <c r="AK393" i="5"/>
  <c r="AK662" i="5"/>
  <c r="AK654" i="5"/>
  <c r="AK248" i="5"/>
  <c r="AK316" i="5"/>
  <c r="AK591" i="5"/>
  <c r="AK167" i="5"/>
  <c r="AK659" i="5"/>
  <c r="AK640" i="5"/>
  <c r="AK639" i="5"/>
  <c r="AK35" i="5"/>
  <c r="AK34" i="5"/>
  <c r="AK214" i="5"/>
  <c r="AK215" i="5"/>
  <c r="AK399" i="5"/>
  <c r="AK125" i="5"/>
  <c r="AK126" i="5"/>
  <c r="AK278" i="5"/>
  <c r="AK146" i="5"/>
  <c r="AK147" i="5"/>
  <c r="AK124" i="5"/>
  <c r="AK416" i="5"/>
  <c r="AK89" i="5"/>
  <c r="AK88" i="5"/>
  <c r="AK90" i="5"/>
  <c r="AK22" i="5"/>
  <c r="AK24" i="5"/>
  <c r="AK351" i="5"/>
  <c r="AK242" i="5"/>
  <c r="AK423" i="5"/>
  <c r="AK288" i="5"/>
  <c r="AK206" i="5"/>
  <c r="AK527" i="5"/>
  <c r="AK453" i="5"/>
  <c r="AK118" i="5"/>
  <c r="AK329" i="5"/>
  <c r="AK227" i="5"/>
  <c r="AK673" i="5"/>
  <c r="AK369" i="5"/>
  <c r="AK78" i="5"/>
  <c r="AK281" i="5"/>
  <c r="AK536" i="5"/>
  <c r="AK616" i="5"/>
  <c r="AK672" i="5"/>
  <c r="AK606" i="5"/>
  <c r="AK631" i="5"/>
  <c r="AK542" i="5"/>
  <c r="AK489" i="5"/>
  <c r="AK492" i="5"/>
  <c r="AK105" i="5"/>
  <c r="AK363" i="5"/>
  <c r="AK575" i="5"/>
  <c r="AK53" i="5"/>
  <c r="AK231" i="5"/>
  <c r="AK442" i="5"/>
  <c r="AK102" i="5"/>
  <c r="AK50" i="5"/>
  <c r="AK77" i="5"/>
  <c r="AK236" i="5"/>
  <c r="AK473" i="5"/>
  <c r="AK593" i="5"/>
  <c r="AK625" i="5"/>
  <c r="AK202" i="5"/>
  <c r="AK294" i="5"/>
  <c r="AK419" i="5"/>
  <c r="AK182" i="5"/>
  <c r="AK407" i="5"/>
  <c r="AK130" i="5"/>
  <c r="AK239" i="5"/>
  <c r="AK103" i="5"/>
  <c r="AK486" i="5"/>
  <c r="AK198" i="5"/>
  <c r="AK207" i="5"/>
  <c r="AK617" i="5"/>
  <c r="AK321" i="5"/>
  <c r="AK330" i="5"/>
  <c r="AK584" i="5"/>
  <c r="AK472" i="5"/>
  <c r="AK552" i="5"/>
  <c r="AK608" i="5"/>
  <c r="AK85" i="5"/>
  <c r="AK162" i="5"/>
  <c r="AK163" i="5"/>
  <c r="AK690" i="5"/>
  <c r="AK159" i="5"/>
  <c r="AK450" i="5"/>
  <c r="AK208" i="5"/>
  <c r="AK418" i="5"/>
  <c r="AK624" i="5"/>
  <c r="AK19" i="5"/>
  <c r="AK56" i="5"/>
  <c r="AK417" i="5"/>
  <c r="AK240" i="5"/>
  <c r="AK500" i="5"/>
  <c r="AK357" i="5"/>
  <c r="AK458" i="5"/>
  <c r="AK529" i="5"/>
  <c r="AK615" i="5"/>
  <c r="AK145" i="5"/>
  <c r="AK310" i="5"/>
  <c r="AK286" i="5"/>
  <c r="AK26" i="5"/>
  <c r="AK590" i="5"/>
  <c r="AK201" i="5"/>
  <c r="AK398" i="5"/>
  <c r="AK244" i="5"/>
  <c r="AK502" i="5"/>
  <c r="AK582" i="5"/>
  <c r="AK285" i="5"/>
  <c r="AK334" i="5"/>
  <c r="AK99" i="5"/>
  <c r="AK339" i="5"/>
  <c r="AK232" i="5"/>
  <c r="AK333" i="5"/>
  <c r="AK554" i="5"/>
  <c r="AK618" i="5"/>
  <c r="AK332" i="5"/>
  <c r="AK571" i="5"/>
  <c r="AK621" i="5"/>
  <c r="AK600" i="5"/>
  <c r="AK496" i="5"/>
  <c r="AK218" i="5"/>
  <c r="AK139" i="5"/>
  <c r="AK657" i="5"/>
  <c r="AK68" i="5"/>
  <c r="AK384" i="5"/>
  <c r="AK282" i="5"/>
  <c r="AK49" i="5"/>
  <c r="AK555" i="5"/>
  <c r="AK592" i="5"/>
  <c r="AK196" i="5"/>
  <c r="AK467" i="5"/>
  <c r="AK480" i="5"/>
  <c r="AK301" i="5"/>
  <c r="AK518" i="5"/>
  <c r="AK666" i="5"/>
  <c r="AK535" i="5"/>
  <c r="AK581" i="5"/>
  <c r="AK601" i="5"/>
  <c r="AK129" i="5"/>
  <c r="AK21" i="5"/>
  <c r="AK287" i="5"/>
  <c r="AK261" i="5"/>
  <c r="AK128" i="5"/>
  <c r="AK83" i="5"/>
  <c r="AK449" i="5"/>
  <c r="AK280" i="5"/>
  <c r="AK291" i="5"/>
  <c r="AK559" i="5"/>
  <c r="AK649" i="5"/>
  <c r="AK2" i="5"/>
  <c r="AK48" i="5"/>
  <c r="AK516" i="5"/>
  <c r="AK304" i="5"/>
  <c r="AK337" i="5"/>
  <c r="AK632" i="5"/>
  <c r="AK298" i="5"/>
  <c r="AK250" i="5"/>
  <c r="AK382" i="5"/>
  <c r="AK396" i="5"/>
  <c r="AK488" i="5"/>
  <c r="AK4" i="5"/>
  <c r="AK538" i="5"/>
  <c r="AK25" i="5"/>
  <c r="AK180" i="5"/>
  <c r="AK394" i="5"/>
  <c r="AK300" i="5"/>
  <c r="AK466" i="5"/>
  <c r="AK260" i="5"/>
  <c r="AK67" i="5"/>
  <c r="AK588" i="5"/>
  <c r="AK483" i="5"/>
  <c r="AK297" i="5"/>
  <c r="AK377" i="5"/>
  <c r="AK648" i="5"/>
  <c r="AK490" i="5"/>
  <c r="AK3" i="5"/>
  <c r="AK477" i="5"/>
  <c r="AK607" i="5"/>
  <c r="AK82" i="5"/>
  <c r="AK558" i="5"/>
  <c r="AK670" i="5"/>
  <c r="AK341" i="5"/>
  <c r="AK100" i="5"/>
  <c r="AK74" i="5"/>
  <c r="AK634" i="5"/>
  <c r="AK376" i="5"/>
  <c r="AK251" i="5"/>
  <c r="AK191" i="5"/>
  <c r="AK243" i="5"/>
  <c r="AK599" i="5"/>
  <c r="AK446" i="5"/>
  <c r="AK523" i="5"/>
  <c r="AK655" i="5"/>
  <c r="AK597" i="5"/>
  <c r="AK336" i="5"/>
  <c r="AK348" i="5"/>
  <c r="AK349" i="5"/>
  <c r="AK482" i="5"/>
  <c r="AK97" i="5"/>
  <c r="AK324" i="5"/>
  <c r="AK359" i="5"/>
  <c r="AK439" i="5"/>
  <c r="AK428" i="5"/>
  <c r="AK225" i="5"/>
  <c r="AK98" i="5"/>
  <c r="AK576" i="5"/>
  <c r="AK342" i="5"/>
  <c r="AK609" i="5"/>
  <c r="AK493" i="5"/>
  <c r="AK79" i="5"/>
  <c r="X545" i="1"/>
  <c r="AK541" i="5"/>
  <c r="AK498" i="5"/>
  <c r="AK44" i="5"/>
  <c r="AK43" i="5"/>
  <c r="AK427" i="5"/>
  <c r="AK562" i="5"/>
  <c r="AK528" i="5"/>
  <c r="AK309" i="5"/>
  <c r="AN491" i="1"/>
  <c r="AK375" i="5"/>
  <c r="AK421" i="5"/>
  <c r="AK350" i="5"/>
  <c r="AK605" i="5"/>
  <c r="AK158" i="5"/>
  <c r="AK157" i="5"/>
  <c r="AK435" i="5"/>
  <c r="AK544" i="5"/>
  <c r="AK468" i="5"/>
  <c r="AK219" i="5"/>
  <c r="AK459" i="5"/>
  <c r="AK539" i="5"/>
  <c r="AK62" i="5"/>
  <c r="AK107" i="5"/>
  <c r="AK121" i="5"/>
  <c r="AK501" i="5"/>
  <c r="X396" i="1"/>
  <c r="Y396" i="1" s="1"/>
  <c r="Z396" i="1" s="1"/>
  <c r="AQ396" i="1" s="1"/>
  <c r="AK84" i="5"/>
  <c r="AK220" i="5"/>
  <c r="AK221" i="5"/>
  <c r="AK283" i="5"/>
  <c r="AK658" i="5"/>
  <c r="AK71" i="5"/>
  <c r="AK485" i="5"/>
  <c r="AK360" i="5"/>
  <c r="AK504" i="5"/>
  <c r="AK20" i="5"/>
  <c r="AK507" i="5"/>
  <c r="AK335" i="5"/>
  <c r="AK563" i="5"/>
  <c r="AK475" i="5"/>
  <c r="AK476" i="5"/>
  <c r="AK343" i="5"/>
  <c r="AK533" i="5"/>
  <c r="AK557" i="5"/>
  <c r="AK156" i="5"/>
  <c r="AK635" i="5"/>
  <c r="AK271" i="5"/>
  <c r="AK299" i="5"/>
  <c r="AK190" i="5"/>
  <c r="AK445" i="5"/>
  <c r="AK444" i="5"/>
  <c r="AK73" i="5"/>
  <c r="AK556" i="5"/>
  <c r="AK656" i="5"/>
  <c r="AK327" i="5"/>
  <c r="AK415" i="5"/>
  <c r="AK412" i="5"/>
  <c r="AN176" i="1"/>
  <c r="AK526" i="5"/>
  <c r="AK503" i="5"/>
  <c r="AK664" i="5"/>
  <c r="AK54" i="5"/>
  <c r="AK23" i="5"/>
  <c r="AK233" i="5"/>
  <c r="AK306" i="5"/>
  <c r="AK494" i="5"/>
  <c r="X458" i="1"/>
  <c r="Y458" i="1" s="1"/>
  <c r="Z458" i="1" s="1"/>
  <c r="AQ458" i="1" s="1"/>
  <c r="AK410" i="5"/>
  <c r="AK397" i="5"/>
  <c r="AK87" i="5"/>
  <c r="AK293" i="5"/>
  <c r="AK136" i="5"/>
  <c r="AK96" i="5"/>
  <c r="AK392" i="5"/>
  <c r="AK604" i="5"/>
  <c r="AK642" i="5"/>
  <c r="AK602" i="5"/>
  <c r="AK93" i="5"/>
  <c r="AK290" i="5"/>
  <c r="AK323" i="5"/>
  <c r="AK307" i="5"/>
  <c r="AK195" i="5"/>
  <c r="AK598" i="5"/>
  <c r="AK623" i="5"/>
  <c r="AK185" i="5"/>
  <c r="AK440" i="5"/>
  <c r="AK368" i="5"/>
  <c r="AK177" i="5"/>
  <c r="AK665" i="5"/>
  <c r="AK578" i="5"/>
  <c r="AK551" i="5"/>
  <c r="AK320" i="5"/>
  <c r="AK284" i="5"/>
  <c r="AK479" i="5"/>
  <c r="AK315" i="5"/>
  <c r="AK358" i="5"/>
  <c r="AK308" i="5"/>
  <c r="AK650" i="5"/>
  <c r="AK645" i="5"/>
  <c r="AK652" i="5"/>
  <c r="AK530" i="5"/>
  <c r="AK508" i="5"/>
  <c r="AK181" i="5"/>
  <c r="AK537" i="5"/>
  <c r="AK226" i="5"/>
  <c r="AK511" i="5"/>
  <c r="AK235" i="5"/>
  <c r="AK651" i="5"/>
  <c r="AK620" i="5"/>
  <c r="AK86" i="5"/>
  <c r="AK667" i="5"/>
  <c r="AK186" i="5"/>
  <c r="AK409" i="5"/>
  <c r="AK303" i="5"/>
  <c r="AK441" i="5"/>
  <c r="AK395" i="5"/>
  <c r="AK547" i="5"/>
  <c r="AK379" i="5"/>
  <c r="AK101" i="5"/>
  <c r="AK113" i="5"/>
  <c r="AK326" i="5"/>
  <c r="AK362" i="5"/>
  <c r="AK114" i="5"/>
  <c r="AK64" i="5"/>
  <c r="AK549" i="5"/>
  <c r="AK63" i="5"/>
  <c r="AK461" i="5"/>
  <c r="AK134" i="5"/>
  <c r="AK135" i="5"/>
  <c r="AK302" i="5"/>
  <c r="AK144" i="5"/>
  <c r="AK451" i="5"/>
  <c r="AK340" i="5"/>
  <c r="AK438" i="5"/>
  <c r="AK267" i="5"/>
  <c r="AK462" i="5"/>
  <c r="AK189" i="5"/>
  <c r="AK372" i="5"/>
  <c r="AK517" i="5"/>
  <c r="AK95" i="5"/>
  <c r="AK391" i="5"/>
  <c r="AK246" i="5"/>
  <c r="AK594" i="5"/>
  <c r="AK179" i="5"/>
  <c r="AK460" i="5"/>
  <c r="AK573" i="5"/>
  <c r="AK140" i="5"/>
  <c r="AK204" i="5"/>
  <c r="AK560" i="5"/>
  <c r="AK636" i="5"/>
  <c r="AK546" i="5"/>
  <c r="AK109" i="5"/>
  <c r="AK132" i="5"/>
  <c r="AK273" i="5"/>
  <c r="AK522" i="5"/>
  <c r="AK497" i="5"/>
  <c r="AK619" i="5"/>
  <c r="AK371" i="5"/>
  <c r="AK405" i="5"/>
  <c r="AK514" i="5"/>
  <c r="AK346" i="5"/>
  <c r="AK197" i="5"/>
  <c r="AK117" i="5"/>
  <c r="AK385" i="5"/>
  <c r="AK112" i="5"/>
  <c r="AK356" i="5"/>
  <c r="AK229" i="5"/>
  <c r="AK474" i="5"/>
  <c r="AK228" i="5"/>
  <c r="AK524" i="5"/>
  <c r="AK553" i="5"/>
  <c r="AK420" i="5"/>
  <c r="AK92" i="5"/>
  <c r="AK383" i="5"/>
  <c r="AK603" i="5"/>
  <c r="AK364" i="5"/>
  <c r="AK422" i="5"/>
  <c r="AK545" i="5"/>
  <c r="AK241" i="5"/>
  <c r="AK484" i="5"/>
  <c r="AK378" i="5"/>
  <c r="AK424" i="5"/>
  <c r="AK72" i="5"/>
  <c r="AK628" i="5"/>
  <c r="AK259" i="5"/>
  <c r="AK579" i="5"/>
  <c r="AK580" i="5"/>
  <c r="AK344" i="5"/>
  <c r="AK519" i="5"/>
  <c r="AK255" i="5"/>
  <c r="AK629" i="5"/>
  <c r="AK292" i="5"/>
  <c r="AK355" i="5"/>
  <c r="AK262" i="5"/>
  <c r="AK263" i="5"/>
  <c r="AK104" i="5"/>
  <c r="AK60" i="5"/>
  <c r="AK512" i="5"/>
  <c r="AK495" i="5"/>
  <c r="AK456" i="5"/>
  <c r="AK457" i="5"/>
  <c r="AK47" i="5"/>
  <c r="AK46" i="5"/>
  <c r="AK295" i="5"/>
  <c r="AK296" i="5"/>
  <c r="AK331" i="5"/>
  <c r="AK630" i="5"/>
  <c r="AK6" i="5"/>
  <c r="AK7" i="5"/>
  <c r="AK161" i="5"/>
  <c r="AK564" i="5"/>
  <c r="AK131" i="5"/>
  <c r="AK115" i="5"/>
  <c r="AK380" i="5"/>
  <c r="AK381" i="5"/>
  <c r="AK568" i="5"/>
  <c r="AK230" i="5"/>
  <c r="AK76" i="5"/>
  <c r="AK434" i="5"/>
  <c r="AK58" i="5"/>
  <c r="AK325" i="5"/>
  <c r="AK42" i="5"/>
  <c r="AK311" i="5"/>
  <c r="AK653" i="5"/>
  <c r="AK680" i="5"/>
  <c r="AK443" i="5"/>
  <c r="AK94" i="5"/>
  <c r="AK437" i="5"/>
  <c r="AK106" i="5"/>
  <c r="AK595" i="5"/>
  <c r="AK122" i="5"/>
  <c r="AK406" i="5"/>
  <c r="AK626" i="5"/>
  <c r="AK411" i="5"/>
  <c r="AK192" i="5"/>
  <c r="AK193" i="5"/>
  <c r="AK80" i="5"/>
  <c r="AK586" i="5"/>
  <c r="AK570" i="5"/>
  <c r="AK274" i="5"/>
  <c r="AK275" i="5"/>
  <c r="AK491" i="5"/>
  <c r="AK257" i="5"/>
  <c r="AK256" i="5"/>
  <c r="AK520" i="5"/>
  <c r="AK521" i="5"/>
  <c r="AK258" i="5"/>
  <c r="AK644" i="5"/>
  <c r="AK387" i="5"/>
  <c r="AK116" i="5"/>
  <c r="AK596" i="5"/>
  <c r="AK408" i="5"/>
  <c r="AK525" i="5"/>
  <c r="AK57" i="5"/>
  <c r="AK137" i="5"/>
  <c r="AK138" i="5"/>
  <c r="AK373" i="5"/>
  <c r="AK452" i="5"/>
  <c r="AK203" i="5"/>
  <c r="AK345" i="5"/>
  <c r="AK478" i="5"/>
  <c r="AK548" i="5"/>
  <c r="AK454" i="5"/>
  <c r="AK515" i="5"/>
  <c r="AK265" i="5"/>
  <c r="AK141" i="5"/>
  <c r="AK464" i="5"/>
  <c r="AK433" i="5"/>
  <c r="AK669" i="5"/>
  <c r="AK622" i="5"/>
  <c r="AK247" i="5"/>
  <c r="AK305" i="5"/>
  <c r="AK133" i="5"/>
  <c r="AK194" i="5"/>
  <c r="AK587" i="5"/>
  <c r="AK110" i="5"/>
  <c r="AK59" i="5"/>
  <c r="AK352" i="5"/>
  <c r="AK569" i="5"/>
  <c r="AK70" i="5"/>
  <c r="AK254" i="5"/>
  <c r="AK561" i="5"/>
  <c r="AK178" i="5"/>
  <c r="AK328" i="5"/>
  <c r="AK389" i="5"/>
  <c r="AK66" i="5"/>
  <c r="AK264" i="5"/>
  <c r="AK65" i="5"/>
  <c r="AK184" i="5"/>
  <c r="AK319" i="5"/>
  <c r="AK266" i="5"/>
  <c r="AK647" i="5"/>
  <c r="AK390" i="5"/>
  <c r="AK540" i="5"/>
  <c r="AK272" i="5"/>
  <c r="AK120" i="5"/>
  <c r="AK111" i="5"/>
  <c r="AK188" i="5"/>
  <c r="AK187" i="5"/>
  <c r="AK338" i="5"/>
  <c r="AK465" i="5"/>
  <c r="AK455" i="5"/>
  <c r="AK470" i="5"/>
  <c r="AK18" i="5"/>
  <c r="AK574" i="5"/>
  <c r="AK354" i="5"/>
  <c r="AK646" i="5"/>
  <c r="AK469" i="5"/>
  <c r="AK205" i="5"/>
  <c r="AK160" i="5"/>
  <c r="AK164" i="5"/>
  <c r="AK361" i="5"/>
  <c r="AK388" i="5"/>
  <c r="AK577" i="5"/>
  <c r="AK550" i="5"/>
  <c r="AK209" i="5"/>
  <c r="AK487" i="5"/>
  <c r="AK426" i="5"/>
  <c r="AK367" i="5"/>
  <c r="AK127" i="5"/>
  <c r="AK55" i="5"/>
  <c r="AK270" i="5"/>
  <c r="AK436" i="5"/>
  <c r="AK627" i="5"/>
  <c r="AK534" i="5"/>
  <c r="AK633" i="5"/>
  <c r="AK276" i="5"/>
  <c r="AK234" i="5"/>
  <c r="AK237" i="5"/>
  <c r="AK61" i="5"/>
  <c r="AK75" i="5"/>
  <c r="AK69" i="5"/>
  <c r="AK253" i="5"/>
  <c r="AK252" i="5"/>
  <c r="AK41" i="5"/>
  <c r="AK614" i="5"/>
  <c r="AK386" i="5"/>
  <c r="AK289" i="5"/>
  <c r="AK513" i="5"/>
  <c r="AK322" i="5"/>
  <c r="AK370" i="5"/>
  <c r="AK45" i="5"/>
  <c r="AJ81" i="5"/>
  <c r="AJ222" i="5"/>
  <c r="AJ684" i="5"/>
  <c r="AJ638" i="5"/>
  <c r="AJ681" i="5"/>
  <c r="AJ585" i="5"/>
  <c r="AJ312" i="5"/>
  <c r="X176" i="1"/>
  <c r="AJ687" i="5"/>
  <c r="AJ268" i="5"/>
  <c r="AJ174" i="5"/>
  <c r="AJ660" i="5"/>
  <c r="AJ51" i="5"/>
  <c r="AJ686" i="5"/>
  <c r="AJ663" i="5"/>
  <c r="AJ211" i="5"/>
  <c r="AJ183" i="5"/>
  <c r="AJ401" i="5"/>
  <c r="AJ399" i="5"/>
  <c r="AJ166" i="5"/>
  <c r="AJ172" i="5"/>
  <c r="AJ674" i="5"/>
  <c r="AJ38" i="5"/>
  <c r="AJ175" i="5"/>
  <c r="AJ169" i="5"/>
  <c r="AN545" i="1"/>
  <c r="X491" i="1"/>
  <c r="AJ216" i="5" s="1"/>
  <c r="AN396" i="1"/>
  <c r="AJ404" i="5"/>
  <c r="AJ245" i="5"/>
  <c r="AJ613" i="5"/>
  <c r="AJ17" i="5"/>
  <c r="AJ641" i="5"/>
  <c r="AJ532" i="5"/>
  <c r="AJ313" i="5"/>
  <c r="AJ531" i="5"/>
  <c r="AJ611" i="5"/>
  <c r="AJ170" i="5"/>
  <c r="AJ471" i="5"/>
  <c r="AJ688" i="5"/>
  <c r="AJ8" i="5"/>
  <c r="AJ279" i="5"/>
  <c r="AJ317" i="5"/>
  <c r="AJ30" i="5"/>
  <c r="AN458" i="1"/>
  <c r="AJ675" i="5"/>
  <c r="AJ210" i="5" l="1"/>
  <c r="AJ173" i="5"/>
  <c r="AJ447" i="5"/>
  <c r="AJ682" i="5"/>
  <c r="AJ16" i="5"/>
  <c r="AJ689" i="5"/>
  <c r="AJ224" i="5"/>
  <c r="AJ31" i="5"/>
  <c r="AJ463" i="5"/>
  <c r="AJ119" i="5"/>
  <c r="AJ506" i="5"/>
  <c r="AJ37" i="5"/>
  <c r="AJ505" i="5"/>
  <c r="AJ572" i="5"/>
  <c r="AJ347" i="5"/>
  <c r="AJ637" i="5"/>
  <c r="AJ671" i="5"/>
  <c r="AJ12" i="5"/>
  <c r="AJ165" i="5"/>
  <c r="AJ318" i="5"/>
  <c r="AJ400" i="5"/>
  <c r="AJ29" i="5"/>
  <c r="AJ643" i="5"/>
  <c r="AJ36" i="5"/>
  <c r="AJ269" i="5"/>
  <c r="AJ448" i="5"/>
  <c r="AJ213" i="5"/>
  <c r="AJ32" i="5"/>
  <c r="AJ249" i="5"/>
  <c r="AJ414" i="5"/>
  <c r="AJ223" i="5"/>
  <c r="AJ661" i="5"/>
  <c r="AJ176" i="5"/>
  <c r="AJ10" i="5"/>
  <c r="AJ9" i="5"/>
  <c r="AJ640" i="5"/>
  <c r="AJ639" i="5"/>
  <c r="AJ15" i="5"/>
  <c r="AJ14" i="5"/>
  <c r="Y545" i="1"/>
  <c r="Z545" i="1" s="1"/>
  <c r="AQ545" i="1" s="1"/>
  <c r="AJ5" i="5"/>
  <c r="AJ167" i="5"/>
  <c r="AJ591" i="5"/>
  <c r="AJ677" i="5"/>
  <c r="AJ676" i="5"/>
  <c r="AJ316" i="5"/>
  <c r="AJ248" i="5"/>
  <c r="AJ34" i="5"/>
  <c r="AJ35" i="5"/>
  <c r="AJ212" i="5"/>
  <c r="AJ28" i="5"/>
  <c r="AJ413" i="5"/>
  <c r="AJ168" i="5"/>
  <c r="AJ654" i="5"/>
  <c r="AJ662" i="5"/>
  <c r="AJ393" i="5"/>
  <c r="AJ13" i="5"/>
  <c r="AJ171" i="5"/>
  <c r="AJ124" i="5"/>
  <c r="AJ143" i="5"/>
  <c r="AJ142" i="5"/>
  <c r="AJ214" i="5"/>
  <c r="AJ215" i="5"/>
  <c r="AJ403" i="5"/>
  <c r="AJ685" i="5"/>
  <c r="AJ33" i="5"/>
  <c r="AJ683" i="5"/>
  <c r="AJ27" i="5"/>
  <c r="AJ610" i="5"/>
  <c r="AJ402" i="5"/>
  <c r="AJ353" i="5"/>
  <c r="AJ481" i="5"/>
  <c r="AJ314" i="5"/>
  <c r="AJ429" i="5"/>
  <c r="AJ11" i="5"/>
  <c r="AJ612" i="5"/>
  <c r="AJ278" i="5"/>
  <c r="AJ88" i="5"/>
  <c r="AJ126" i="5"/>
  <c r="AJ90" i="5"/>
  <c r="AJ125" i="5"/>
  <c r="AJ146" i="5"/>
  <c r="AJ89" i="5"/>
  <c r="AJ147" i="5"/>
  <c r="AJ91" i="5"/>
  <c r="AJ277" i="5"/>
  <c r="AJ659" i="5"/>
  <c r="AJ247" i="5"/>
  <c r="AJ512" i="5"/>
  <c r="AJ419" i="5"/>
  <c r="AJ458" i="5"/>
  <c r="AJ195" i="5"/>
  <c r="AJ77" i="5"/>
  <c r="AJ182" i="5"/>
  <c r="AJ118" i="5"/>
  <c r="AJ242" i="5"/>
  <c r="AJ607" i="5"/>
  <c r="AJ618" i="5"/>
  <c r="AJ673" i="5"/>
  <c r="AJ283" i="5"/>
  <c r="AJ130" i="5"/>
  <c r="AJ105" i="5"/>
  <c r="AJ492" i="5"/>
  <c r="AJ631" i="5"/>
  <c r="AJ202" i="5"/>
  <c r="AJ282" i="5"/>
  <c r="AJ384" i="5"/>
  <c r="AJ394" i="5"/>
  <c r="AJ473" i="5"/>
  <c r="AJ538" i="5"/>
  <c r="AJ25" i="5"/>
  <c r="AJ281" i="5"/>
  <c r="AJ490" i="5"/>
  <c r="AJ82" i="5"/>
  <c r="AJ68" i="5"/>
  <c r="AJ377" i="5"/>
  <c r="AJ507" i="5"/>
  <c r="AJ425" i="5"/>
  <c r="AJ592" i="5"/>
  <c r="AJ516" i="5"/>
  <c r="AJ442" i="5"/>
  <c r="AJ250" i="5"/>
  <c r="AJ239" i="5"/>
  <c r="AJ49" i="5"/>
  <c r="AJ634" i="5"/>
  <c r="AJ54" i="5"/>
  <c r="AJ593" i="5"/>
  <c r="AJ606" i="5"/>
  <c r="AJ459" i="5"/>
  <c r="AJ635" i="5"/>
  <c r="AJ542" i="5"/>
  <c r="AJ79" i="5"/>
  <c r="AJ649" i="5"/>
  <c r="AJ360" i="5"/>
  <c r="AJ625" i="5"/>
  <c r="AJ271" i="5"/>
  <c r="AJ536" i="5"/>
  <c r="AJ535" i="5"/>
  <c r="AJ207" i="5"/>
  <c r="AJ552" i="5"/>
  <c r="AJ329" i="5"/>
  <c r="AJ297" i="5"/>
  <c r="AJ85" i="5"/>
  <c r="AJ208" i="5"/>
  <c r="AJ515" i="5"/>
  <c r="AJ162" i="5"/>
  <c r="AJ108" i="5"/>
  <c r="AJ260" i="5"/>
  <c r="AJ78" i="5"/>
  <c r="AJ300" i="5"/>
  <c r="AJ503" i="5"/>
  <c r="AJ285" i="5"/>
  <c r="AJ70" i="5"/>
  <c r="AJ472" i="5"/>
  <c r="AJ398" i="5"/>
  <c r="AJ42" i="5"/>
  <c r="AJ410" i="5"/>
  <c r="AJ582" i="5"/>
  <c r="AJ201" i="5"/>
  <c r="AJ19" i="5"/>
  <c r="AJ578" i="5"/>
  <c r="AJ86" i="5"/>
  <c r="AJ266" i="5"/>
  <c r="AJ114" i="5"/>
  <c r="AJ345" i="5"/>
  <c r="AJ65" i="5"/>
  <c r="AJ320" i="5"/>
  <c r="AJ308" i="5"/>
  <c r="AJ330" i="5"/>
  <c r="AJ508" i="5"/>
  <c r="AJ599" i="5"/>
  <c r="AJ328" i="5"/>
  <c r="AJ652" i="5"/>
  <c r="AJ617" i="5"/>
  <c r="AJ231" i="5"/>
  <c r="AJ575" i="5"/>
  <c r="AJ537" i="5"/>
  <c r="AJ511" i="5"/>
  <c r="AJ103" i="5"/>
  <c r="AJ407" i="5"/>
  <c r="AJ101" i="5"/>
  <c r="AJ569" i="5"/>
  <c r="AJ645" i="5"/>
  <c r="AJ530" i="5"/>
  <c r="AJ61" i="5"/>
  <c r="AJ387" i="5"/>
  <c r="AJ636" i="5"/>
  <c r="AJ460" i="5"/>
  <c r="AJ451" i="5"/>
  <c r="AJ226" i="5"/>
  <c r="AJ479" i="5"/>
  <c r="AJ584" i="5"/>
  <c r="AJ303" i="5"/>
  <c r="AJ369" i="5"/>
  <c r="AJ358" i="5"/>
  <c r="AJ321" i="5"/>
  <c r="AJ665" i="5"/>
  <c r="AJ338" i="5"/>
  <c r="AJ323" i="5"/>
  <c r="AJ525" i="5"/>
  <c r="AJ453" i="5"/>
  <c r="AJ53" i="5"/>
  <c r="AJ232" i="5"/>
  <c r="AJ435" i="5"/>
  <c r="AJ267" i="5"/>
  <c r="AJ392" i="5"/>
  <c r="AJ620" i="5"/>
  <c r="AJ363" i="5"/>
  <c r="AJ290" i="5"/>
  <c r="AJ26" i="5"/>
  <c r="AJ302" i="5"/>
  <c r="AJ602" i="5"/>
  <c r="AJ265" i="5"/>
  <c r="AJ642" i="5"/>
  <c r="AJ396" i="5"/>
  <c r="AJ421" i="5"/>
  <c r="AJ339" i="5"/>
  <c r="AJ334" i="5"/>
  <c r="AJ502" i="5"/>
  <c r="AJ93" i="5"/>
  <c r="AJ571" i="5"/>
  <c r="AJ333" i="5"/>
  <c r="AJ465" i="5"/>
  <c r="AJ433" i="5"/>
  <c r="AJ411" i="5"/>
  <c r="AJ626" i="5"/>
  <c r="AJ259" i="5"/>
  <c r="AJ628" i="5"/>
  <c r="AJ258" i="5"/>
  <c r="AJ311" i="5"/>
  <c r="AJ653" i="5"/>
  <c r="AJ371" i="5"/>
  <c r="AJ405" i="5"/>
  <c r="AJ163" i="5"/>
  <c r="AJ198" i="5"/>
  <c r="AJ518" i="5"/>
  <c r="AJ543" i="5"/>
  <c r="AJ87" i="5"/>
  <c r="AJ286" i="5"/>
  <c r="AJ137" i="5"/>
  <c r="AJ138" i="5"/>
  <c r="AJ23" i="5"/>
  <c r="AJ177" i="5"/>
  <c r="AJ331" i="5"/>
  <c r="AJ630" i="5"/>
  <c r="AJ436" i="5"/>
  <c r="AJ343" i="5"/>
  <c r="AJ533" i="5"/>
  <c r="AJ188" i="5"/>
  <c r="AJ187" i="5"/>
  <c r="AJ194" i="5"/>
  <c r="AJ357" i="5"/>
  <c r="AJ443" i="5"/>
  <c r="AJ680" i="5"/>
  <c r="AJ484" i="5"/>
  <c r="AJ378" i="5"/>
  <c r="AJ47" i="5"/>
  <c r="AJ46" i="5"/>
  <c r="AJ121" i="5"/>
  <c r="AJ501" i="5"/>
  <c r="AJ43" i="5"/>
  <c r="AJ44" i="5"/>
  <c r="AJ243" i="5"/>
  <c r="AJ467" i="5"/>
  <c r="AJ668" i="5"/>
  <c r="AJ397" i="5"/>
  <c r="AJ203" i="5"/>
  <c r="AJ192" i="5"/>
  <c r="AJ193" i="5"/>
  <c r="AJ57" i="5"/>
  <c r="AJ235" i="5"/>
  <c r="AJ132" i="5"/>
  <c r="AJ273" i="5"/>
  <c r="AJ523" i="5"/>
  <c r="AJ510" i="5"/>
  <c r="AJ257" i="5"/>
  <c r="AJ256" i="5"/>
  <c r="AJ354" i="5"/>
  <c r="AJ455" i="5"/>
  <c r="AJ520" i="5"/>
  <c r="AJ521" i="5"/>
  <c r="AJ181" i="5"/>
  <c r="AJ234" i="5"/>
  <c r="AJ272" i="5"/>
  <c r="AJ545" i="5"/>
  <c r="AJ241" i="5"/>
  <c r="AJ486" i="5"/>
  <c r="AJ527" i="5"/>
  <c r="AJ227" i="5"/>
  <c r="AJ280" i="5"/>
  <c r="AJ452" i="5"/>
  <c r="AJ106" i="5"/>
  <c r="AJ595" i="5"/>
  <c r="AJ615" i="5"/>
  <c r="AJ116" i="5"/>
  <c r="AJ253" i="5"/>
  <c r="AJ252" i="5"/>
  <c r="AJ292" i="5"/>
  <c r="AJ355" i="5"/>
  <c r="AJ616" i="5"/>
  <c r="AJ664" i="5"/>
  <c r="AJ185" i="5"/>
  <c r="AJ546" i="5"/>
  <c r="AJ109" i="5"/>
  <c r="Y176" i="1"/>
  <c r="Z176" i="1" s="1"/>
  <c r="AQ176" i="1" s="1"/>
  <c r="AJ526" i="5"/>
  <c r="AJ493" i="5"/>
  <c r="AJ48" i="5"/>
  <c r="AJ287" i="5"/>
  <c r="AJ141" i="5"/>
  <c r="AJ548" i="5"/>
  <c r="AJ522" i="5"/>
  <c r="AJ497" i="5"/>
  <c r="AJ99" i="5"/>
  <c r="AJ647" i="5"/>
  <c r="AJ568" i="5"/>
  <c r="AJ230" i="5"/>
  <c r="AJ420" i="5"/>
  <c r="AJ92" i="5"/>
  <c r="AJ570" i="5"/>
  <c r="AJ104" i="5"/>
  <c r="AJ60" i="5"/>
  <c r="AJ159" i="5"/>
  <c r="AJ439" i="5"/>
  <c r="AJ206" i="5"/>
  <c r="AJ590" i="5"/>
  <c r="AJ131" i="5"/>
  <c r="AJ115" i="5"/>
  <c r="AJ41" i="5"/>
  <c r="AJ274" i="5"/>
  <c r="AJ275" i="5"/>
  <c r="AJ22" i="5"/>
  <c r="AJ437" i="5"/>
  <c r="AJ94" i="5"/>
  <c r="AJ364" i="5"/>
  <c r="AJ422" i="5"/>
  <c r="AJ237" i="5"/>
  <c r="AJ58" i="5"/>
  <c r="AJ325" i="5"/>
  <c r="AJ83" i="5"/>
  <c r="AJ220" i="5"/>
  <c r="AJ221" i="5"/>
  <c r="AJ261" i="5"/>
  <c r="AJ205" i="5"/>
  <c r="AJ262" i="5"/>
  <c r="AJ263" i="5"/>
  <c r="AJ289" i="5"/>
  <c r="AJ577" i="5"/>
  <c r="AJ391" i="5"/>
  <c r="AJ246" i="5"/>
  <c r="AJ315" i="5"/>
  <c r="AJ427" i="5"/>
  <c r="AJ562" i="5"/>
  <c r="AJ319" i="5"/>
  <c r="AJ564" i="5"/>
  <c r="AJ161" i="5"/>
  <c r="AJ112" i="5"/>
  <c r="AJ385" i="5"/>
  <c r="AJ56" i="5"/>
  <c r="AJ350" i="5"/>
  <c r="AJ605" i="5"/>
  <c r="AJ416" i="5"/>
  <c r="AJ75" i="5"/>
  <c r="AJ218" i="5"/>
  <c r="AJ7" i="5"/>
  <c r="AJ6" i="5"/>
  <c r="AJ80" i="5"/>
  <c r="AJ586" i="5"/>
  <c r="AJ73" i="5"/>
  <c r="AJ417" i="5"/>
  <c r="AJ415" i="5"/>
  <c r="AJ62" i="5"/>
  <c r="AJ107" i="5"/>
  <c r="AJ97" i="5"/>
  <c r="AJ324" i="5"/>
  <c r="AJ21" i="5"/>
  <c r="AJ327" i="5"/>
  <c r="AJ656" i="5"/>
  <c r="AJ603" i="5"/>
  <c r="AJ383" i="5"/>
  <c r="AJ120" i="5"/>
  <c r="AJ390" i="5"/>
  <c r="AJ178" i="5"/>
  <c r="AJ352" i="5"/>
  <c r="AJ133" i="5"/>
  <c r="AJ669" i="5"/>
  <c r="AJ71" i="5"/>
  <c r="AJ485" i="5"/>
  <c r="AJ621" i="5"/>
  <c r="AJ469" i="5"/>
  <c r="AJ389" i="5"/>
  <c r="AJ478" i="5"/>
  <c r="AJ295" i="5"/>
  <c r="AJ296" i="5"/>
  <c r="AJ122" i="5"/>
  <c r="AJ406" i="5"/>
  <c r="AJ380" i="5"/>
  <c r="AJ381" i="5"/>
  <c r="AJ524" i="5"/>
  <c r="AJ553" i="5"/>
  <c r="AJ197" i="5"/>
  <c r="AJ117" i="5"/>
  <c r="AJ348" i="5"/>
  <c r="AJ351" i="5"/>
  <c r="AJ24" i="5"/>
  <c r="AJ136" i="5"/>
  <c r="AJ579" i="5"/>
  <c r="AJ580" i="5"/>
  <c r="AJ76" i="5"/>
  <c r="AJ434" i="5"/>
  <c r="AJ619" i="5"/>
  <c r="AJ500" i="5"/>
  <c r="AJ444" i="5"/>
  <c r="AJ489" i="5"/>
  <c r="AJ456" i="5"/>
  <c r="AJ457" i="5"/>
  <c r="AJ134" i="5"/>
  <c r="AJ135" i="5"/>
  <c r="AJ581" i="5"/>
  <c r="AJ650" i="5"/>
  <c r="AJ551" i="5"/>
  <c r="AJ127" i="5"/>
  <c r="AJ495" i="5"/>
  <c r="AJ514" i="5"/>
  <c r="AJ346" i="5"/>
  <c r="AJ344" i="5"/>
  <c r="AJ519" i="5"/>
  <c r="AJ608" i="5"/>
  <c r="Y491" i="1"/>
  <c r="AJ672" i="5"/>
  <c r="AJ129" i="5"/>
  <c r="AJ598" i="5"/>
  <c r="AJ464" i="5"/>
  <c r="AJ424" i="5"/>
  <c r="AJ72" i="5"/>
  <c r="AJ284" i="5"/>
  <c r="AJ445" i="5"/>
  <c r="AJ477" i="5"/>
  <c r="AJ474" i="5"/>
  <c r="AJ228" i="5"/>
  <c r="AJ110" i="5"/>
  <c r="AJ587" i="5"/>
  <c r="AJ475" i="5"/>
  <c r="AJ476" i="5"/>
  <c r="AJ349" i="5"/>
  <c r="AJ482" i="5"/>
  <c r="AJ139" i="5"/>
  <c r="AJ293" i="5"/>
  <c r="AJ554" i="5"/>
  <c r="AJ310" i="5"/>
  <c r="AJ574" i="5"/>
  <c r="AJ629" i="5"/>
  <c r="AJ255" i="5"/>
  <c r="AJ450" i="5"/>
  <c r="AJ624" i="5"/>
  <c r="AJ418" i="5"/>
  <c r="AJ557" i="5"/>
  <c r="AJ156" i="5"/>
  <c r="AJ158" i="5"/>
  <c r="AJ157" i="5"/>
  <c r="AJ655" i="5"/>
  <c r="AJ288" i="5"/>
  <c r="AJ307" i="5"/>
  <c r="AJ145" i="5"/>
  <c r="AJ356" i="5"/>
  <c r="AJ229" i="5"/>
  <c r="AJ294" i="5"/>
  <c r="AJ648" i="5"/>
  <c r="AJ359" i="5"/>
  <c r="AJ601" i="5"/>
  <c r="AJ561" i="5"/>
  <c r="AJ74" i="5"/>
  <c r="AJ209" i="5"/>
  <c r="AJ487" i="5"/>
  <c r="AJ337" i="5"/>
  <c r="AJ632" i="5"/>
  <c r="AJ45" i="5"/>
  <c r="AJ244" i="5" l="1"/>
  <c r="AJ623" i="5"/>
  <c r="AJ600" i="5"/>
  <c r="AJ596" i="5"/>
  <c r="AJ550" i="5"/>
  <c r="AJ529" i="5"/>
  <c r="AJ189" i="5"/>
  <c r="AJ494" i="5"/>
  <c r="AJ556" i="5"/>
  <c r="AJ251" i="5"/>
  <c r="AJ301" i="5"/>
  <c r="AJ190" i="5"/>
  <c r="AJ362" i="5"/>
  <c r="AJ498" i="5"/>
  <c r="AJ614" i="5"/>
  <c r="AJ59" i="5"/>
  <c r="AJ140" i="5"/>
  <c r="AJ573" i="5"/>
  <c r="AJ63" i="5"/>
  <c r="AJ379" i="5"/>
  <c r="AJ667" i="5"/>
  <c r="AJ483" i="5"/>
  <c r="AJ298" i="5"/>
  <c r="AJ186" i="5"/>
  <c r="AJ368" i="5"/>
  <c r="AJ441" i="5"/>
  <c r="AJ480" i="5"/>
  <c r="AJ100" i="5"/>
  <c r="AJ160" i="5"/>
  <c r="AJ340" i="5"/>
  <c r="AJ144" i="5"/>
  <c r="AJ240" i="5"/>
  <c r="AJ20" i="5"/>
  <c r="AJ670" i="5"/>
  <c r="AJ609" i="5"/>
  <c r="AJ309" i="5"/>
  <c r="AJ4" i="5"/>
  <c r="AJ513" i="5"/>
  <c r="AJ622" i="5"/>
  <c r="AJ219" i="5"/>
  <c r="AJ666" i="5"/>
  <c r="AJ18" i="5"/>
  <c r="AJ196" i="5"/>
  <c r="AJ534" i="5"/>
  <c r="AJ55" i="5"/>
  <c r="AJ66" i="5"/>
  <c r="AJ326" i="5"/>
  <c r="AJ335" i="5"/>
  <c r="AJ468" i="5"/>
  <c r="AJ544" i="5"/>
  <c r="AJ428" i="5"/>
  <c r="AJ597" i="5"/>
  <c r="AJ376" i="5"/>
  <c r="AJ367" i="5"/>
  <c r="AJ440" i="5"/>
  <c r="AJ236" i="5"/>
  <c r="AJ225" i="5"/>
  <c r="AJ540" i="5"/>
  <c r="AJ113" i="5"/>
  <c r="AJ164" i="5"/>
  <c r="AJ462" i="5"/>
  <c r="AJ84" i="5"/>
  <c r="AJ541" i="5"/>
  <c r="AJ342" i="5"/>
  <c r="AJ98" i="5"/>
  <c r="AJ291" i="5"/>
  <c r="AJ128" i="5"/>
  <c r="AJ604" i="5"/>
  <c r="AJ370" i="5"/>
  <c r="AJ388" i="5"/>
  <c r="AJ102" i="5"/>
  <c r="AJ549" i="5"/>
  <c r="AJ412" i="5"/>
  <c r="AJ336" i="5"/>
  <c r="AJ264" i="5"/>
  <c r="AJ446" i="5"/>
  <c r="AJ233" i="5"/>
  <c r="AJ276" i="5"/>
  <c r="AJ184" i="5"/>
  <c r="AJ254" i="5"/>
  <c r="AJ305" i="5"/>
  <c r="AJ560" i="5"/>
  <c r="AJ64" i="5"/>
  <c r="AJ409" i="5"/>
  <c r="AJ658" i="5"/>
  <c r="AJ539" i="5"/>
  <c r="AJ466" i="5"/>
  <c r="AJ180" i="5"/>
  <c r="AJ488" i="5"/>
  <c r="AJ382" i="5"/>
  <c r="AJ322" i="5"/>
  <c r="AJ373" i="5"/>
  <c r="AJ588" i="5"/>
  <c r="AJ627" i="5"/>
  <c r="AJ423" i="5"/>
  <c r="AJ191" i="5"/>
  <c r="AJ438" i="5"/>
  <c r="AJ449" i="5"/>
  <c r="AJ559" i="5"/>
  <c r="AJ361" i="5"/>
  <c r="AJ517" i="5"/>
  <c r="AJ496" i="5"/>
  <c r="AJ504" i="5"/>
  <c r="AJ2" i="5"/>
  <c r="AJ657" i="5"/>
  <c r="AJ96" i="5"/>
  <c r="AJ332" i="5"/>
  <c r="AJ470" i="5"/>
  <c r="AJ179" i="5"/>
  <c r="AJ547" i="5"/>
  <c r="AJ426" i="5"/>
  <c r="AJ95" i="5"/>
  <c r="AJ528" i="5"/>
  <c r="AJ576" i="5"/>
  <c r="AJ454" i="5"/>
  <c r="AJ558" i="5"/>
  <c r="AJ555" i="5"/>
  <c r="AJ270" i="5"/>
  <c r="AJ633" i="5"/>
  <c r="AJ386" i="5"/>
  <c r="AJ69" i="5"/>
  <c r="AJ204" i="5"/>
  <c r="AJ594" i="5"/>
  <c r="AJ461" i="5"/>
  <c r="AJ395" i="5"/>
  <c r="AJ651" i="5"/>
  <c r="AJ341" i="5"/>
  <c r="AJ3" i="5"/>
  <c r="AJ67" i="5"/>
  <c r="AJ50" i="5"/>
  <c r="AJ306" i="5"/>
  <c r="AJ563" i="5"/>
  <c r="AJ111" i="5"/>
  <c r="AJ646" i="5"/>
  <c r="AJ408" i="5"/>
  <c r="AJ644" i="5"/>
  <c r="AJ491" i="5"/>
  <c r="AJ372" i="5"/>
  <c r="AJ299" i="5"/>
  <c r="AJ375" i="5"/>
  <c r="AJ304" i="5"/>
  <c r="Z491" i="1"/>
  <c r="AQ491" i="1" l="1"/>
  <c r="AB336" i="5"/>
  <c r="AB340" i="5"/>
  <c r="AB159" i="5"/>
  <c r="AB362" i="5"/>
  <c r="AB63" i="5"/>
  <c r="AB320" i="5"/>
  <c r="AB79" i="5"/>
  <c r="AB453" i="5"/>
  <c r="AB68" i="5"/>
  <c r="AB357" i="5"/>
  <c r="AB64" i="5"/>
  <c r="AB582" i="5"/>
  <c r="AB409" i="5"/>
  <c r="AB56" i="5"/>
  <c r="AB286" i="5"/>
  <c r="AB104" i="5"/>
  <c r="AB262" i="5"/>
  <c r="AB588" i="5"/>
  <c r="AB616" i="5"/>
  <c r="AB7" i="5"/>
  <c r="AB542" i="5"/>
  <c r="AB228" i="5"/>
  <c r="AB281" i="5"/>
  <c r="AB267" i="5"/>
  <c r="AB578" i="5"/>
  <c r="AB592" i="5"/>
  <c r="AB556" i="5"/>
  <c r="AB271" i="5"/>
  <c r="AB445" i="5"/>
  <c r="AB351" i="5"/>
  <c r="AB580" i="5"/>
  <c r="AB647" i="5"/>
  <c r="AB113" i="5"/>
  <c r="AB672" i="5"/>
  <c r="AB297" i="5"/>
  <c r="AB560" i="5"/>
  <c r="AB195" i="5"/>
  <c r="AB646" i="5"/>
  <c r="AB208" i="5"/>
  <c r="AB497" i="5"/>
  <c r="AB272" i="5"/>
  <c r="AB415" i="5"/>
  <c r="AB310" i="5"/>
  <c r="AB383" i="5"/>
  <c r="AB207" i="5"/>
  <c r="AB369" i="5"/>
  <c r="AB49" i="5"/>
  <c r="AB593" i="5"/>
  <c r="AB122" i="5"/>
  <c r="AB184" i="5"/>
  <c r="AB226" i="5"/>
  <c r="AB651" i="5"/>
  <c r="AB544" i="5"/>
  <c r="AB319" i="5"/>
  <c r="AB520" i="5"/>
  <c r="AB2" i="5"/>
  <c r="AB664" i="5"/>
  <c r="AB372" i="5"/>
  <c r="AB187" i="5"/>
  <c r="AB346" i="5"/>
  <c r="AB283" i="5"/>
  <c r="AB561" i="5"/>
  <c r="AB43" i="5"/>
  <c r="AB669" i="5"/>
  <c r="AB680" i="5"/>
  <c r="AB410" i="5"/>
  <c r="AB94" i="5"/>
  <c r="AB136" i="5"/>
  <c r="AO458" i="1"/>
  <c r="AB476" i="5"/>
  <c r="AB70" i="5"/>
  <c r="AB412" i="5"/>
  <c r="AB130" i="5"/>
  <c r="AB329" i="5"/>
  <c r="AB458" i="5"/>
  <c r="AB100" i="5"/>
  <c r="AB229" i="5"/>
  <c r="AB494" i="5"/>
  <c r="AB330" i="5"/>
  <c r="AB533" i="5"/>
  <c r="AB525" i="5"/>
  <c r="AB158" i="5"/>
  <c r="AB4" i="5"/>
  <c r="AB623" i="5"/>
  <c r="AB254" i="5"/>
  <c r="AB558" i="5"/>
  <c r="AB465" i="5"/>
  <c r="AB132" i="5"/>
  <c r="AB657" i="5"/>
  <c r="AB513" i="5"/>
  <c r="AB276" i="5"/>
  <c r="AB21" i="5"/>
  <c r="AB459" i="5"/>
  <c r="AB218" i="5"/>
  <c r="AB252" i="5"/>
  <c r="AB479" i="5"/>
  <c r="AB287" i="5"/>
  <c r="AB491" i="5"/>
  <c r="AB288" i="5"/>
  <c r="AB456" i="5"/>
  <c r="AB84" i="5"/>
  <c r="AB381" i="5"/>
  <c r="AB177" i="5"/>
  <c r="AP458" i="1"/>
  <c r="AB553" i="5"/>
  <c r="AB180" i="5"/>
  <c r="AB44" i="5"/>
  <c r="AB549" i="5"/>
  <c r="AB433" i="5"/>
  <c r="AB446" i="5"/>
  <c r="AB379" i="5"/>
  <c r="AB364" i="5"/>
  <c r="AB620" i="5"/>
  <c r="AB92" i="5"/>
  <c r="AB406" i="5"/>
  <c r="AB392" i="5"/>
  <c r="AB466" i="5"/>
  <c r="AB536" i="5"/>
  <c r="AB321" i="5"/>
  <c r="AB584" i="5"/>
  <c r="AB101" i="5"/>
  <c r="AB478" i="5"/>
  <c r="AB477" i="5"/>
  <c r="AB162" i="5"/>
  <c r="AB575" i="5"/>
  <c r="AB516" i="5"/>
  <c r="AB298" i="5"/>
  <c r="AB574" i="5"/>
  <c r="AB23" i="5"/>
  <c r="AB518" i="5"/>
  <c r="AB261" i="5"/>
  <c r="AB438" i="5"/>
  <c r="AB75" i="5"/>
  <c r="AB354" i="5"/>
  <c r="AB626" i="5"/>
  <c r="AB468" i="5"/>
  <c r="AB179" i="5"/>
  <c r="AB137" i="5"/>
  <c r="AB618" i="5"/>
  <c r="AB284" i="5"/>
  <c r="AB181" i="5"/>
  <c r="AB405" i="5"/>
  <c r="AB628" i="5"/>
  <c r="AB182" i="5"/>
  <c r="AB624" i="5"/>
  <c r="AB326" i="5"/>
  <c r="AB72" i="5"/>
  <c r="AB648" i="5"/>
  <c r="AB221" i="5"/>
  <c r="AO176" i="1"/>
  <c r="AB275" i="5"/>
  <c r="AB300" i="5"/>
  <c r="AB554" i="5"/>
  <c r="AB50" i="5"/>
  <c r="AB20" i="5"/>
  <c r="AB571" i="5"/>
  <c r="AB368" i="5"/>
  <c r="AB503" i="5"/>
  <c r="AA491" i="1"/>
  <c r="AR491" i="1" s="1"/>
  <c r="AB373" i="5"/>
  <c r="AB367" i="5"/>
  <c r="AB475" i="5"/>
  <c r="AB568" i="5"/>
  <c r="AB564" i="5"/>
  <c r="AB337" i="5"/>
  <c r="AB349" i="5"/>
  <c r="AB427" i="5"/>
  <c r="AB344" i="5"/>
  <c r="AB305" i="5"/>
  <c r="AB635" i="5"/>
  <c r="AB134" i="5"/>
  <c r="AB658" i="5"/>
  <c r="AB76" i="5"/>
  <c r="AB425" i="5"/>
  <c r="AB112" i="5"/>
  <c r="AB609" i="5"/>
  <c r="AB563" i="5"/>
  <c r="AB484" i="5"/>
  <c r="AB470" i="5"/>
  <c r="AB331" i="5"/>
  <c r="AB581" i="5"/>
  <c r="AB61" i="5"/>
  <c r="AB140" i="5"/>
  <c r="AB263" i="5"/>
  <c r="AB490" i="5"/>
  <c r="AB196" i="5"/>
  <c r="AB645" i="5"/>
  <c r="AB246" i="5"/>
  <c r="AB387" i="5"/>
  <c r="AB421" i="5"/>
  <c r="AB253" i="5"/>
  <c r="AB302" i="5"/>
  <c r="AB108" i="5"/>
  <c r="AB3" i="5"/>
  <c r="AB323" i="5"/>
  <c r="AB350" i="5"/>
  <c r="AB161" i="5"/>
  <c r="AB258" i="5"/>
  <c r="AB309" i="5"/>
  <c r="AB355" i="5"/>
  <c r="AB58" i="5"/>
  <c r="AB543" i="5"/>
  <c r="AB80" i="5"/>
  <c r="AB384" i="5"/>
  <c r="AB652" i="5"/>
  <c r="AB579" i="5"/>
  <c r="AB343" i="5"/>
  <c r="AB299" i="5"/>
  <c r="AB67" i="5"/>
  <c r="AB389" i="5"/>
  <c r="AB85" i="5"/>
  <c r="AB352" i="5"/>
  <c r="AB552" i="5"/>
  <c r="AB602" i="5"/>
  <c r="AB345" i="5"/>
  <c r="AB411" i="5"/>
  <c r="AB570" i="5"/>
  <c r="AB540" i="5"/>
  <c r="AB428" i="5"/>
  <c r="AB160" i="5"/>
  <c r="AB131" i="5"/>
  <c r="AB115" i="5"/>
  <c r="AB220" i="5"/>
  <c r="AB530" i="5"/>
  <c r="AB178" i="5"/>
  <c r="AB595" i="5"/>
  <c r="AB290" i="5"/>
  <c r="AB110" i="5"/>
  <c r="AP176" i="1"/>
  <c r="AB666" i="5"/>
  <c r="AB250" i="5"/>
  <c r="AB239" i="5"/>
  <c r="AB519" i="5"/>
  <c r="AB243" i="5"/>
  <c r="AB667" i="5"/>
  <c r="AP545" i="1"/>
  <c r="AB304" i="5"/>
  <c r="AB204" i="5"/>
  <c r="AB341" i="5"/>
  <c r="AB504" i="5"/>
  <c r="AB424" i="5"/>
  <c r="AB205" i="5"/>
  <c r="AB82" i="5"/>
  <c r="AB395" i="5"/>
  <c r="AB55" i="5"/>
  <c r="AB359" i="5"/>
  <c r="AB315" i="5"/>
  <c r="AB41" i="5"/>
  <c r="AB45" i="5"/>
  <c r="AB512" i="5"/>
  <c r="AB232" i="5"/>
  <c r="AB121" i="5"/>
  <c r="AB434" i="5"/>
  <c r="AB422" i="5"/>
  <c r="AB649" i="5"/>
  <c r="AB235" i="5"/>
  <c r="AB500" i="5"/>
  <c r="AB54" i="5"/>
  <c r="AB455" i="5"/>
  <c r="AB203" i="5"/>
  <c r="AB474" i="5"/>
  <c r="AB625" i="5"/>
  <c r="AB607" i="5"/>
  <c r="AB408" i="5"/>
  <c r="AB486" i="5"/>
  <c r="AB597" i="5"/>
  <c r="AB396" i="5"/>
  <c r="AB26" i="5"/>
  <c r="AB127" i="5"/>
  <c r="AB73" i="5"/>
  <c r="AB501" i="5"/>
  <c r="AB534" i="5"/>
  <c r="AB569" i="5"/>
  <c r="AB521" i="5"/>
  <c r="AB407" i="5"/>
  <c r="AB209" i="5"/>
  <c r="AB398" i="5"/>
  <c r="AB18" i="5"/>
  <c r="AB133" i="5"/>
  <c r="AB690" i="5"/>
  <c r="AB615" i="5"/>
  <c r="AB485" i="5"/>
  <c r="AB201" i="5"/>
  <c r="AB464" i="5"/>
  <c r="AB95" i="5"/>
  <c r="AB144" i="5"/>
  <c r="AB308" i="5"/>
  <c r="AO396" i="1"/>
  <c r="AB93" i="5"/>
  <c r="AB467" i="5"/>
  <c r="AB636" i="5"/>
  <c r="AB301" i="5"/>
  <c r="AB141" i="5"/>
  <c r="AB48" i="5"/>
  <c r="AB363" i="5"/>
  <c r="AB420" i="5"/>
  <c r="AB66" i="5"/>
  <c r="AB98" i="5"/>
  <c r="AB452" i="5"/>
  <c r="AB517" i="5"/>
  <c r="AB386" i="5"/>
  <c r="AB450" i="5"/>
  <c r="AB598" i="5"/>
  <c r="AB627" i="5"/>
  <c r="AB673" i="5"/>
  <c r="AB114" i="5"/>
  <c r="AB435" i="5"/>
  <c r="AB69" i="5"/>
  <c r="AB306" i="5"/>
  <c r="AB138" i="5"/>
  <c r="AB576" i="5"/>
  <c r="AB461" i="5"/>
  <c r="AB83" i="5"/>
  <c r="AB371" i="5"/>
  <c r="AB358" i="5"/>
  <c r="AB322" i="5"/>
  <c r="AB285" i="5"/>
  <c r="AB617" i="5"/>
  <c r="AB496" i="5"/>
  <c r="AB236" i="5"/>
  <c r="AB550" i="5"/>
  <c r="AB251" i="5"/>
  <c r="AB426" i="5"/>
  <c r="AB418" i="5"/>
  <c r="AB590" i="5"/>
  <c r="AB385" i="5"/>
  <c r="AB508" i="5"/>
  <c r="AB294" i="5"/>
  <c r="AB443" i="5"/>
  <c r="AB324" i="5"/>
  <c r="AB128" i="5"/>
  <c r="AB74" i="5"/>
  <c r="AB529" i="5"/>
  <c r="AB586" i="5"/>
  <c r="AB557" i="5"/>
  <c r="AB482" i="5"/>
  <c r="AB441" i="5"/>
  <c r="AB439" i="5"/>
  <c r="AB107" i="5"/>
  <c r="AB619" i="5"/>
  <c r="AB274" i="5"/>
  <c r="AB120" i="5"/>
  <c r="AB311" i="5"/>
  <c r="AB192" i="5"/>
  <c r="AB257" i="5"/>
  <c r="AB139" i="5"/>
  <c r="AB231" i="5"/>
  <c r="AB526" i="5"/>
  <c r="AB194" i="5"/>
  <c r="AB225" i="5"/>
  <c r="AB233" i="5"/>
  <c r="AB342" i="5"/>
  <c r="AB555" i="5"/>
  <c r="AB573" i="5"/>
  <c r="AB247" i="5"/>
  <c r="AB157" i="5"/>
  <c r="AB57" i="5"/>
  <c r="AB642" i="5"/>
  <c r="AB599" i="5"/>
  <c r="AB632" i="5"/>
  <c r="AB289" i="5"/>
  <c r="AP491" i="1"/>
  <c r="AB548" i="5"/>
  <c r="AB631" i="5"/>
  <c r="AB280" i="5"/>
  <c r="AB307" i="5"/>
  <c r="AB382" i="5"/>
  <c r="AB296" i="5"/>
  <c r="AB338" i="5"/>
  <c r="AB469" i="5"/>
  <c r="AB377" i="5"/>
  <c r="AB42" i="5"/>
  <c r="AB655" i="5"/>
  <c r="AB282" i="5"/>
  <c r="AB325" i="5"/>
  <c r="AB198" i="5"/>
  <c r="AB109" i="5"/>
  <c r="AB234" i="5"/>
  <c r="AB189" i="5"/>
  <c r="AB71" i="5"/>
  <c r="AB473" i="5"/>
  <c r="AB230" i="5"/>
  <c r="AB653" i="5"/>
  <c r="AB332" i="5"/>
  <c r="AB360" i="5"/>
  <c r="AB291" i="5"/>
  <c r="AB47" i="5"/>
  <c r="AB106" i="5"/>
  <c r="AB259" i="5"/>
  <c r="AB608" i="5"/>
  <c r="AB541" i="5"/>
  <c r="AB242" i="5"/>
  <c r="AB472" i="5"/>
  <c r="AB96" i="5"/>
  <c r="AB495" i="5"/>
  <c r="AB348" i="5"/>
  <c r="AB562" i="5"/>
  <c r="AB594" i="5"/>
  <c r="AB86" i="5"/>
  <c r="AB577" i="5"/>
  <c r="AB437" i="5"/>
  <c r="AB596" i="5"/>
  <c r="AB117" i="5"/>
  <c r="AB498" i="5"/>
  <c r="AB99" i="5"/>
  <c r="AB545" i="5"/>
  <c r="AB419" i="5"/>
  <c r="AO545" i="1"/>
  <c r="AB390" i="5"/>
  <c r="AB457" i="5"/>
  <c r="AB77" i="5"/>
  <c r="AB480" i="5"/>
  <c r="AB460" i="5"/>
  <c r="AB333" i="5"/>
  <c r="AB587" i="5"/>
  <c r="AB164" i="5"/>
  <c r="AB605" i="5"/>
  <c r="AB528" i="5"/>
  <c r="AB135" i="5"/>
  <c r="AB335" i="5"/>
  <c r="AB328" i="5"/>
  <c r="AB492" i="5"/>
  <c r="AO491" i="1"/>
  <c r="AB370" i="5"/>
  <c r="AB227" i="5"/>
  <c r="AB375" i="5"/>
  <c r="AB511" i="5"/>
  <c r="AB600" i="5"/>
  <c r="AB59" i="5"/>
  <c r="AB376" i="5"/>
  <c r="AB604" i="5"/>
  <c r="AB539" i="5"/>
  <c r="AB538" i="5"/>
  <c r="AB295" i="5"/>
  <c r="AB260" i="5"/>
  <c r="AB462" i="5"/>
  <c r="AB46" i="5"/>
  <c r="AB378" i="5"/>
  <c r="AB103" i="5"/>
  <c r="AB524" i="5"/>
  <c r="AB397" i="5"/>
  <c r="AP396" i="1"/>
  <c r="AA396" i="1"/>
  <c r="AB442" i="5"/>
  <c r="AB603" i="5"/>
  <c r="AB416" i="5"/>
  <c r="AB105" i="5"/>
  <c r="AA545" i="1"/>
  <c r="AR545" i="1" s="1"/>
  <c r="AB622" i="5"/>
  <c r="AB78" i="5"/>
  <c r="AB53" i="5"/>
  <c r="AB510" i="5"/>
  <c r="AB546" i="5"/>
  <c r="AB292" i="5"/>
  <c r="AB24" i="5"/>
  <c r="AB670" i="5"/>
  <c r="AB65" i="5"/>
  <c r="AB668" i="5"/>
  <c r="AB394" i="5"/>
  <c r="AB515" i="5"/>
  <c r="AB502" i="5"/>
  <c r="AB186" i="5"/>
  <c r="AB523" i="5"/>
  <c r="AA458" i="1"/>
  <c r="AB219" i="5"/>
  <c r="AB202" i="5"/>
  <c r="AB551" i="5"/>
  <c r="AB630" i="5"/>
  <c r="AB244" i="5"/>
  <c r="AB489" i="5"/>
  <c r="AB440" i="5"/>
  <c r="AB156" i="5"/>
  <c r="AB356" i="5"/>
  <c r="AB303" i="5"/>
  <c r="AB388" i="5"/>
  <c r="AB527" i="5"/>
  <c r="AB487" i="5"/>
  <c r="AB488" i="5"/>
  <c r="AB190" i="5"/>
  <c r="AB601" i="5"/>
  <c r="AB241" i="5"/>
  <c r="AB537" i="5"/>
  <c r="AB339" i="5"/>
  <c r="AB444" i="5"/>
  <c r="AB270" i="5"/>
  <c r="AB522" i="5"/>
  <c r="AB644" i="5"/>
  <c r="AB193" i="5"/>
  <c r="AB449" i="5"/>
  <c r="AB380" i="5"/>
  <c r="AB417" i="5"/>
  <c r="AB264" i="5"/>
  <c r="AB255" i="5"/>
  <c r="AB188" i="5"/>
  <c r="AB606" i="5"/>
  <c r="AB185" i="5"/>
  <c r="AB634" i="5"/>
  <c r="AB163" i="5"/>
  <c r="AB507" i="5"/>
  <c r="AB129" i="5"/>
  <c r="AB237" i="5"/>
  <c r="AB191" i="5"/>
  <c r="AB514" i="5"/>
  <c r="AB62" i="5"/>
  <c r="AB633" i="5"/>
  <c r="AB87" i="5"/>
  <c r="AB256" i="5"/>
  <c r="AB22" i="5"/>
  <c r="AB535" i="5"/>
  <c r="AB266" i="5"/>
  <c r="AB145" i="5"/>
  <c r="AB206" i="5"/>
  <c r="AB493" i="5"/>
  <c r="AB97" i="5"/>
  <c r="AB436" i="5"/>
  <c r="AB547" i="5"/>
  <c r="AB273" i="5"/>
  <c r="AB665" i="5"/>
  <c r="AR458" i="1"/>
  <c r="AB102" i="5"/>
  <c r="AB559" i="5"/>
  <c r="AB650" i="5"/>
  <c r="AB240" i="5"/>
  <c r="AB265" i="5"/>
  <c r="AB111" i="5"/>
  <c r="AB293" i="5"/>
  <c r="AB19" i="5"/>
  <c r="AB614" i="5"/>
  <c r="AB656" i="5"/>
  <c r="AA176" i="1"/>
  <c r="AR176" i="1" s="1"/>
  <c r="AB391" i="5"/>
  <c r="AB621" i="5"/>
  <c r="AB118" i="5"/>
  <c r="AB334" i="5"/>
  <c r="AB361" i="5"/>
  <c r="AB60" i="5"/>
  <c r="AB116" i="5"/>
  <c r="AB6" i="5"/>
  <c r="AB327" i="5"/>
  <c r="AB451" i="5"/>
  <c r="AB25" i="5"/>
  <c r="AB423" i="5"/>
  <c r="AB454" i="5"/>
  <c r="AB483" i="5"/>
  <c r="AB197" i="5"/>
  <c r="AB629" i="5"/>
  <c r="AP216" i="5" l="1"/>
  <c r="AP643" i="5"/>
  <c r="AP166" i="5"/>
  <c r="AP674" i="5"/>
  <c r="AP268" i="5"/>
  <c r="AP33" i="5"/>
  <c r="AP572" i="5"/>
  <c r="AP249" i="5"/>
  <c r="AP662" i="5"/>
  <c r="AP654" i="5"/>
  <c r="AP37" i="5"/>
  <c r="AP639" i="5"/>
  <c r="AP640" i="5"/>
  <c r="AP35" i="5"/>
  <c r="AP34" i="5"/>
  <c r="AP13" i="5"/>
  <c r="AP505" i="5"/>
  <c r="AP17" i="5"/>
  <c r="AP687" i="5"/>
  <c r="AP447" i="5"/>
  <c r="AP675" i="5"/>
  <c r="AP532" i="5"/>
  <c r="AP29" i="5"/>
  <c r="AP30" i="5"/>
  <c r="AP269" i="5"/>
  <c r="AP176" i="5"/>
  <c r="AP248" i="5"/>
  <c r="AP316" i="5"/>
  <c r="AP210" i="5"/>
  <c r="AP170" i="5"/>
  <c r="AP448" i="5"/>
  <c r="AP353" i="5"/>
  <c r="AP31" i="5"/>
  <c r="AP172" i="5"/>
  <c r="AP681" i="5"/>
  <c r="AP32" i="5"/>
  <c r="AP403" i="5"/>
  <c r="AP684" i="5"/>
  <c r="AP8" i="5"/>
  <c r="AP27" i="5"/>
  <c r="AP222" i="5"/>
  <c r="AP682" i="5"/>
  <c r="AP38" i="5"/>
  <c r="AP660" i="5"/>
  <c r="AP142" i="5"/>
  <c r="AP143" i="5"/>
  <c r="AP169" i="5"/>
  <c r="AP168" i="5"/>
  <c r="AP401" i="5"/>
  <c r="AP637" i="5"/>
  <c r="AP317" i="5"/>
  <c r="AP223" i="5"/>
  <c r="AP12" i="5"/>
  <c r="AP471" i="5"/>
  <c r="AP611" i="5"/>
  <c r="AP399" i="5"/>
  <c r="AP661" i="5"/>
  <c r="AP245" i="5"/>
  <c r="AP212" i="5"/>
  <c r="AP612" i="5"/>
  <c r="AP81" i="5"/>
  <c r="AP51" i="5"/>
  <c r="AP171" i="5"/>
  <c r="AP318" i="5"/>
  <c r="AP215" i="5"/>
  <c r="AP214" i="5"/>
  <c r="AP5" i="5"/>
  <c r="AP9" i="5"/>
  <c r="AP10" i="5"/>
  <c r="AP165" i="5"/>
  <c r="AP613" i="5"/>
  <c r="AP531" i="5"/>
  <c r="AP224" i="5"/>
  <c r="AP610" i="5"/>
  <c r="AP16" i="5"/>
  <c r="AP591" i="5"/>
  <c r="AP167" i="5"/>
  <c r="AP414" i="5"/>
  <c r="AP314" i="5"/>
  <c r="AP481" i="5"/>
  <c r="AP14" i="5"/>
  <c r="AP174" i="5"/>
  <c r="AP11" i="5"/>
  <c r="AP313" i="5"/>
  <c r="AP175" i="5"/>
  <c r="AP28" i="5"/>
  <c r="AP463" i="5"/>
  <c r="AP183" i="5"/>
  <c r="AP689" i="5"/>
  <c r="AP506" i="5"/>
  <c r="AP15" i="5"/>
  <c r="AP400" i="5"/>
  <c r="AP685" i="5"/>
  <c r="AP347" i="5"/>
  <c r="AP404" i="5"/>
  <c r="AP676" i="5"/>
  <c r="AP677" i="5"/>
  <c r="AP641" i="5"/>
  <c r="AP429" i="5"/>
  <c r="AP638" i="5"/>
  <c r="AP683" i="5"/>
  <c r="AP585" i="5"/>
  <c r="AP671" i="5"/>
  <c r="AP413" i="5"/>
  <c r="AP402" i="5"/>
  <c r="AP36" i="5"/>
  <c r="AP688" i="5"/>
  <c r="AP213" i="5"/>
  <c r="AP211" i="5"/>
  <c r="AP686" i="5"/>
  <c r="AP663" i="5"/>
  <c r="AP173" i="5"/>
  <c r="AP312" i="5"/>
  <c r="AP393" i="5"/>
  <c r="AP119" i="5"/>
  <c r="AP146" i="5"/>
  <c r="AP126" i="5"/>
  <c r="AP278" i="5"/>
  <c r="AP125" i="5"/>
  <c r="AP543" i="5"/>
  <c r="AP483" i="5"/>
  <c r="AP655" i="5"/>
  <c r="AP60" i="5"/>
  <c r="AP72" i="5"/>
  <c r="AP129" i="5"/>
  <c r="AP137" i="5"/>
  <c r="AP236" i="5"/>
  <c r="AP100" i="5"/>
  <c r="AP547" i="5"/>
  <c r="AP279" i="5"/>
  <c r="AP605" i="5"/>
  <c r="AP116" i="5"/>
  <c r="AP147" i="5"/>
  <c r="AP597" i="5"/>
  <c r="AP420" i="5"/>
  <c r="AP508" i="5"/>
  <c r="AP254" i="5"/>
  <c r="AP487" i="5"/>
  <c r="AP656" i="5"/>
  <c r="AP130" i="5"/>
  <c r="AP48" i="5"/>
  <c r="AP358" i="5"/>
  <c r="AP124" i="5"/>
  <c r="AP277" i="5"/>
  <c r="AP609" i="5"/>
  <c r="AP367" i="5"/>
  <c r="AP604" i="5"/>
  <c r="AP332" i="5"/>
  <c r="AP354" i="5"/>
  <c r="AP630" i="5"/>
  <c r="AP405" i="5"/>
  <c r="AP647" i="5"/>
  <c r="AP522" i="5"/>
  <c r="AP242" i="5"/>
  <c r="AP204" i="5"/>
  <c r="AP680" i="5"/>
  <c r="AP530" i="5"/>
  <c r="AP227" i="5"/>
  <c r="AP544" i="5"/>
  <c r="AP608" i="5"/>
  <c r="AP22" i="5"/>
  <c r="AP621" i="5"/>
  <c r="AP348" i="5"/>
  <c r="AP615" i="5"/>
  <c r="AP456" i="5"/>
  <c r="AP68" i="5"/>
  <c r="AP86" i="5"/>
  <c r="AP350" i="5"/>
  <c r="AP351" i="5"/>
  <c r="AP569" i="5"/>
  <c r="AP570" i="5"/>
  <c r="AP232" i="5"/>
  <c r="AP390" i="5"/>
  <c r="AP144" i="5"/>
  <c r="AP145" i="5"/>
  <c r="AP669" i="5"/>
  <c r="AP670" i="5"/>
  <c r="AP453" i="5"/>
  <c r="AP458" i="5"/>
  <c r="AP2" i="5"/>
  <c r="AP419" i="5"/>
  <c r="AP70" i="5"/>
  <c r="AP578" i="5"/>
  <c r="AP384" i="5"/>
  <c r="AP672" i="5"/>
  <c r="AP542" i="5"/>
  <c r="AP388" i="5"/>
  <c r="AP582" i="5"/>
  <c r="AP50" i="5"/>
  <c r="AP49" i="5"/>
  <c r="AP528" i="5"/>
  <c r="AP527" i="5"/>
  <c r="AP461" i="5"/>
  <c r="AP607" i="5"/>
  <c r="AP525" i="5"/>
  <c r="AP482" i="5"/>
  <c r="AP452" i="5"/>
  <c r="AP598" i="5"/>
  <c r="AP513" i="5"/>
  <c r="AP102" i="5"/>
  <c r="AP373" i="5"/>
  <c r="AP181" i="5"/>
  <c r="AP180" i="5"/>
  <c r="AP320" i="5"/>
  <c r="AP579" i="5"/>
  <c r="AP65" i="5"/>
  <c r="AP587" i="5"/>
  <c r="AP93" i="5"/>
  <c r="AP266" i="5"/>
  <c r="AP289" i="5"/>
  <c r="AP459" i="5"/>
  <c r="AP416" i="5"/>
  <c r="AP433" i="5"/>
  <c r="AP335" i="5"/>
  <c r="AP157" i="5"/>
  <c r="AP90" i="5"/>
  <c r="AP162" i="5"/>
  <c r="AP282" i="5"/>
  <c r="AP409" i="5"/>
  <c r="AP87" i="5"/>
  <c r="AP507" i="5"/>
  <c r="AP262" i="5"/>
  <c r="AP668" i="5"/>
  <c r="AP63" i="5"/>
  <c r="AP64" i="5"/>
  <c r="AP581" i="5"/>
  <c r="AP111" i="5"/>
  <c r="AP410" i="5"/>
  <c r="AP56" i="5"/>
  <c r="AP105" i="5"/>
  <c r="AP425" i="5"/>
  <c r="AP362" i="5"/>
  <c r="AP250" i="5"/>
  <c r="AP69" i="5"/>
  <c r="AP469" i="5"/>
  <c r="AP57" i="5"/>
  <c r="AP383" i="5"/>
  <c r="AP206" i="5"/>
  <c r="AP642" i="5"/>
  <c r="AP235" i="5"/>
  <c r="AP7" i="5"/>
  <c r="AP395" i="5"/>
  <c r="AP261" i="5"/>
  <c r="AP479" i="5"/>
  <c r="AP132" i="5"/>
  <c r="AP412" i="5"/>
  <c r="AP4" i="5"/>
  <c r="AP141" i="5"/>
  <c r="AP95" i="5"/>
  <c r="AP322" i="5"/>
  <c r="AP369" i="5"/>
  <c r="AP311" i="5"/>
  <c r="AP371" i="5"/>
  <c r="AP648" i="5"/>
  <c r="AP561" i="5"/>
  <c r="AP396" i="5"/>
  <c r="AP299" i="5"/>
  <c r="AP467" i="5"/>
  <c r="AP197" i="5"/>
  <c r="AP511" i="5"/>
  <c r="AP257" i="5"/>
  <c r="AP139" i="5"/>
  <c r="AP512" i="5"/>
  <c r="AP45" i="5"/>
  <c r="AP104" i="5"/>
  <c r="AP620" i="5"/>
  <c r="AP521" i="5"/>
  <c r="AP652" i="5"/>
  <c r="AP387" i="5"/>
  <c r="AP478" i="5"/>
  <c r="AP411" i="5"/>
  <c r="AP326" i="5"/>
  <c r="AP624" i="5"/>
  <c r="AP391" i="5"/>
  <c r="AP225" i="5"/>
  <c r="AP338" i="5"/>
  <c r="AP550" i="5"/>
  <c r="AP255" i="5"/>
  <c r="AP256" i="5"/>
  <c r="AP103" i="5"/>
  <c r="AP26" i="5"/>
  <c r="AP368" i="5"/>
  <c r="AP580" i="5"/>
  <c r="AP361" i="5"/>
  <c r="AP284" i="5"/>
  <c r="AP264" i="5"/>
  <c r="AP293" i="5"/>
  <c r="AP209" i="5"/>
  <c r="AP233" i="5"/>
  <c r="AP177" i="5"/>
  <c r="AP534" i="5"/>
  <c r="AP283" i="5"/>
  <c r="AP515" i="5"/>
  <c r="AP557" i="5"/>
  <c r="AP629" i="5"/>
  <c r="AP651" i="5"/>
  <c r="AP182" i="5"/>
  <c r="AP253" i="5"/>
  <c r="AP551" i="5"/>
  <c r="AP575" i="5"/>
  <c r="AP488" i="5"/>
  <c r="AP564" i="5"/>
  <c r="AP25" i="5"/>
  <c r="AP252" i="5"/>
  <c r="AP189" i="5"/>
  <c r="AP188" i="5"/>
  <c r="AP286" i="5"/>
  <c r="AP298" i="5"/>
  <c r="AP490" i="5"/>
  <c r="AP309" i="5"/>
  <c r="AP496" i="5"/>
  <c r="AP601" i="5"/>
  <c r="AP474" i="5"/>
  <c r="AP303" i="5"/>
  <c r="AP344" i="5"/>
  <c r="AP263" i="5"/>
  <c r="AP219" i="5"/>
  <c r="AP606" i="5"/>
  <c r="AP53" i="5"/>
  <c r="AP121" i="5"/>
  <c r="AP363" i="5"/>
  <c r="AP576" i="5"/>
  <c r="AP258" i="5"/>
  <c r="AP259" i="5"/>
  <c r="AP305" i="5"/>
  <c r="AP437" i="5"/>
  <c r="AP208" i="5"/>
  <c r="AP240" i="5"/>
  <c r="AP475" i="5"/>
  <c r="AP491" i="5"/>
  <c r="AP101" i="5"/>
  <c r="AP327" i="5"/>
  <c r="AP24" i="5"/>
  <c r="AP375" i="5"/>
  <c r="AP160" i="5"/>
  <c r="AP560" i="5"/>
  <c r="AP127" i="5"/>
  <c r="AP441" i="5"/>
  <c r="AP355" i="5"/>
  <c r="AP120" i="5"/>
  <c r="AP205" i="5"/>
  <c r="AP288" i="5"/>
  <c r="AP421" i="5"/>
  <c r="AP231" i="5"/>
  <c r="AP553" i="5"/>
  <c r="AP294" i="5"/>
  <c r="AP504" i="5"/>
  <c r="AP385" i="5"/>
  <c r="AP535" i="5"/>
  <c r="AP20" i="5"/>
  <c r="AP297" i="5"/>
  <c r="AP657" i="5"/>
  <c r="AP449" i="5"/>
  <c r="AP465" i="5"/>
  <c r="AP85" i="5"/>
  <c r="AP195" i="5"/>
  <c r="AP568" i="5"/>
  <c r="AP427" i="5"/>
  <c r="AP372" i="5"/>
  <c r="AP457" i="5"/>
  <c r="AP193" i="5"/>
  <c r="AP516" i="5"/>
  <c r="AP342" i="5"/>
  <c r="AP546" i="5"/>
  <c r="AP118" i="5"/>
  <c r="AP136" i="5"/>
  <c r="AP442" i="5"/>
  <c r="AP75" i="5"/>
  <c r="AP202" i="5"/>
  <c r="AP161" i="5"/>
  <c r="AP91" i="5"/>
  <c r="AP690" i="5"/>
  <c r="AP234" i="5"/>
  <c r="AP524" i="5"/>
  <c r="AP323" i="5"/>
  <c r="AP424" i="5"/>
  <c r="AP626" i="5"/>
  <c r="AP548" i="5"/>
  <c r="AP376" i="5"/>
  <c r="AP539" i="5"/>
  <c r="AP21" i="5"/>
  <c r="AP325" i="5"/>
  <c r="AP138" i="5"/>
  <c r="AP203" i="5"/>
  <c r="AP523" i="5"/>
  <c r="AP664" i="5"/>
  <c r="AP6" i="5"/>
  <c r="AP331" i="5"/>
  <c r="AP552" i="5"/>
  <c r="AP61" i="5"/>
  <c r="AP386" i="5"/>
  <c r="AP415" i="5"/>
  <c r="AP378" i="5"/>
  <c r="AP67" i="5"/>
  <c r="AP586" i="5"/>
  <c r="AP265" i="5"/>
  <c r="AP526" i="5"/>
  <c r="AP600" i="5"/>
  <c r="AP89" i="5"/>
  <c r="AP492" i="5"/>
  <c r="AP324" i="5"/>
  <c r="AP622" i="5"/>
  <c r="AP635" i="5"/>
  <c r="AP634" i="5"/>
  <c r="AP533" i="5"/>
  <c r="AP364" i="5"/>
  <c r="AP436" i="5"/>
  <c r="AP503" i="5"/>
  <c r="AP218" i="5"/>
  <c r="AP445" i="5"/>
  <c r="AP382" i="5"/>
  <c r="AP196" i="5"/>
  <c r="AP207" i="5"/>
  <c r="AP122" i="5"/>
  <c r="AP407" i="5"/>
  <c r="AP673" i="5"/>
  <c r="AP295" i="5"/>
  <c r="AP341" i="5"/>
  <c r="AP246" i="5"/>
  <c r="AP460" i="5"/>
  <c r="AP389" i="5"/>
  <c r="AP330" i="5"/>
  <c r="AP97" i="5"/>
  <c r="AP446" i="5"/>
  <c r="AP596" i="5"/>
  <c r="AP307" i="5"/>
  <c r="AP470" i="5"/>
  <c r="AP92" i="5"/>
  <c r="AP633" i="5"/>
  <c r="AP451" i="5"/>
  <c r="AP650" i="5"/>
  <c r="AP41" i="5"/>
  <c r="AP42" i="5"/>
  <c r="AP519" i="5"/>
  <c r="AP239" i="5"/>
  <c r="AP435" i="5"/>
  <c r="AP632" i="5"/>
  <c r="AP379" i="5"/>
  <c r="AP497" i="5"/>
  <c r="AP273" i="5"/>
  <c r="AP274" i="5"/>
  <c r="AP71" i="5"/>
  <c r="AP229" i="5"/>
  <c r="AP666" i="5"/>
  <c r="AP381" i="5"/>
  <c r="AP179" i="5"/>
  <c r="AP333" i="5"/>
  <c r="AP108" i="5"/>
  <c r="AP558" i="5"/>
  <c r="AP556" i="5"/>
  <c r="AP667" i="5"/>
  <c r="AP230" i="5"/>
  <c r="AP444" i="5"/>
  <c r="AP406" i="5"/>
  <c r="AP593" i="5"/>
  <c r="AP455" i="5"/>
  <c r="AP590" i="5"/>
  <c r="AP450" i="5"/>
  <c r="AP88" i="5"/>
  <c r="AP113" i="5"/>
  <c r="AP501" i="5"/>
  <c r="AP477" i="5"/>
  <c r="AP392" i="5"/>
  <c r="AP201" i="5"/>
  <c r="AP398" i="5"/>
  <c r="AP554" i="5"/>
  <c r="AP555" i="5"/>
  <c r="AP464" i="5"/>
  <c r="AP616" i="5"/>
  <c r="AP74" i="5"/>
  <c r="AP588" i="5"/>
  <c r="AP310" i="5"/>
  <c r="AP329" i="5"/>
  <c r="AP96" i="5"/>
  <c r="AP112" i="5"/>
  <c r="AP296" i="5"/>
  <c r="AP270" i="5"/>
  <c r="AP545" i="5"/>
  <c r="AP328" i="5"/>
  <c r="AP159" i="5"/>
  <c r="AP408" i="5"/>
  <c r="AP439" i="5"/>
  <c r="AP500" i="5"/>
  <c r="AP443" i="5"/>
  <c r="AP422" i="5"/>
  <c r="AP423" i="5"/>
  <c r="AP77" i="5"/>
  <c r="AP163" i="5"/>
  <c r="AP440" i="5"/>
  <c r="AP44" i="5"/>
  <c r="AP43" i="5"/>
  <c r="AP83" i="5"/>
  <c r="AP644" i="5"/>
  <c r="AP636" i="5"/>
  <c r="AP191" i="5"/>
  <c r="AP192" i="5"/>
  <c r="AP98" i="5"/>
  <c r="AP602" i="5"/>
  <c r="AP66" i="5"/>
  <c r="AP244" i="5"/>
  <c r="AP134" i="5"/>
  <c r="AP220" i="5"/>
  <c r="AP537" i="5"/>
  <c r="AP110" i="5"/>
  <c r="AP462" i="5"/>
  <c r="AP529" i="5"/>
  <c r="AP117" i="5"/>
  <c r="AP559" i="5"/>
  <c r="AP304" i="5"/>
  <c r="AP292" i="5"/>
  <c r="AP251" i="5"/>
  <c r="AP107" i="5"/>
  <c r="AP360" i="5"/>
  <c r="AP359" i="5"/>
  <c r="AP80" i="5"/>
  <c r="AP476" i="5"/>
  <c r="AP306" i="5"/>
  <c r="AP187" i="5"/>
  <c r="AP599" i="5"/>
  <c r="AP665" i="5"/>
  <c r="AP290" i="5"/>
  <c r="AP76" i="5"/>
  <c r="AP438" i="5"/>
  <c r="AP428" i="5"/>
  <c r="AP46" i="5"/>
  <c r="AP47" i="5"/>
  <c r="AP84" i="5"/>
  <c r="AP54" i="5"/>
  <c r="AP300" i="5"/>
  <c r="AP454" i="5"/>
  <c r="AP473" i="5"/>
  <c r="AP186" i="5"/>
  <c r="AP99" i="5"/>
  <c r="AP631" i="5"/>
  <c r="AP164" i="5"/>
  <c r="AP394" i="5"/>
  <c r="AP156" i="5"/>
  <c r="AP619" i="5"/>
  <c r="AP625" i="5"/>
  <c r="AP573" i="5"/>
  <c r="AP352" i="5"/>
  <c r="AP345" i="5"/>
  <c r="AP287" i="5"/>
  <c r="AP226" i="5"/>
  <c r="AP434" i="5"/>
  <c r="AP158" i="5"/>
  <c r="AP272" i="5"/>
  <c r="AP563" i="5"/>
  <c r="AP466" i="5"/>
  <c r="AP18" i="5"/>
  <c r="AP115" i="5"/>
  <c r="AP131" i="5"/>
  <c r="AP178" i="5"/>
  <c r="AP114" i="5"/>
  <c r="AP377" i="5"/>
  <c r="AP315" i="5"/>
  <c r="AP417" i="5"/>
  <c r="AP614" i="5"/>
  <c r="AP260" i="5"/>
  <c r="AP339" i="5"/>
  <c r="AP319" i="5"/>
  <c r="AP276" i="5"/>
  <c r="AP267" i="5"/>
  <c r="AP334" i="5"/>
  <c r="AP540" i="5"/>
  <c r="AP549" i="5"/>
  <c r="AP291" i="5"/>
  <c r="AP184" i="5"/>
  <c r="AP584" i="5"/>
  <c r="AP571" i="5"/>
  <c r="AP243" i="5"/>
  <c r="AP502" i="5"/>
  <c r="AP133" i="5"/>
  <c r="AP79" i="5"/>
  <c r="AP237" i="5"/>
  <c r="AP194" i="5"/>
  <c r="AP517" i="5"/>
  <c r="AP78" i="5"/>
  <c r="AP623" i="5"/>
  <c r="AP356" i="5"/>
  <c r="AP484" i="5"/>
  <c r="AP308" i="5"/>
  <c r="AP653" i="5"/>
  <c r="AP190" i="5"/>
  <c r="AP340" i="5"/>
  <c r="AP603" i="5"/>
  <c r="AP109" i="5"/>
  <c r="AP577" i="5"/>
  <c r="AP275" i="5"/>
  <c r="AP135" i="5"/>
  <c r="AP562" i="5"/>
  <c r="AP426" i="5"/>
  <c r="AP19" i="5"/>
  <c r="AP574" i="5"/>
  <c r="AP346" i="5"/>
  <c r="AP514" i="5"/>
  <c r="AP285" i="5"/>
  <c r="AP198" i="5"/>
  <c r="AP538" i="5"/>
  <c r="AP489" i="5"/>
  <c r="AP23" i="5"/>
  <c r="AP520" i="5"/>
  <c r="AP185" i="5"/>
  <c r="AP468" i="5"/>
  <c r="AP536" i="5"/>
  <c r="AP302" i="5"/>
  <c r="AP594" i="5"/>
  <c r="AP241" i="5"/>
  <c r="AP645" i="5"/>
  <c r="AP498" i="5"/>
  <c r="AP518" i="5"/>
  <c r="AP3" i="5"/>
  <c r="AP82" i="5"/>
  <c r="AP541" i="5"/>
  <c r="AP301" i="5"/>
  <c r="AP370" i="5"/>
  <c r="AP94" i="5"/>
  <c r="AP247" i="5"/>
  <c r="AP658" i="5"/>
  <c r="AP485" i="5"/>
  <c r="AP343" i="5"/>
  <c r="AP140" i="5"/>
  <c r="AP646" i="5"/>
  <c r="AP357" i="5"/>
  <c r="AP627" i="5"/>
  <c r="AP472" i="5"/>
  <c r="AP73" i="5"/>
  <c r="AP480" i="5"/>
  <c r="AP58" i="5"/>
  <c r="AP128" i="5"/>
  <c r="AP106" i="5"/>
  <c r="AP617" i="5"/>
  <c r="AP618" i="5"/>
  <c r="AP221" i="5"/>
  <c r="AP649" i="5"/>
  <c r="AP321" i="5"/>
  <c r="AP628" i="5"/>
  <c r="AP380" i="5"/>
  <c r="AP281" i="5"/>
  <c r="AP280" i="5"/>
  <c r="AP418" i="5"/>
  <c r="AP228" i="5"/>
  <c r="AP495" i="5"/>
  <c r="AP592" i="5"/>
  <c r="AP271" i="5"/>
  <c r="AP59" i="5"/>
  <c r="AP494" i="5"/>
  <c r="AP337" i="5"/>
  <c r="AP336" i="5"/>
  <c r="AP595" i="5"/>
  <c r="AP62" i="5"/>
  <c r="AP486" i="5"/>
  <c r="AP397" i="5"/>
  <c r="AP510" i="5"/>
  <c r="AP493" i="5"/>
  <c r="AP55" i="5"/>
  <c r="AP349" i="5"/>
  <c r="AP659" i="5"/>
  <c r="AR396" i="1"/>
</calcChain>
</file>

<file path=xl/sharedStrings.xml><?xml version="1.0" encoding="utf-8"?>
<sst xmlns="http://schemas.openxmlformats.org/spreadsheetml/2006/main" count="40123" uniqueCount="3236">
  <si>
    <t>ใบสั่ง</t>
  </si>
  <si>
    <t>ใบแจ้งซ่อม</t>
  </si>
  <si>
    <t>ลูกค้า</t>
  </si>
  <si>
    <t>ข้อความแบบสั้น</t>
  </si>
  <si>
    <t>สถานะระบบ</t>
  </si>
  <si>
    <t>ประเภทใบสั่ง</t>
  </si>
  <si>
    <t>กิจกรรมซ่อม</t>
  </si>
  <si>
    <t>ประเภทธุรกิจ</t>
  </si>
  <si>
    <t>เริ่มต้นจริง</t>
  </si>
  <si>
    <t>วันเริ่มพื้นฐาน</t>
  </si>
  <si>
    <t>วันสิ้นสุดพฐ.</t>
  </si>
  <si>
    <t>วันที่อ้างอิง</t>
  </si>
  <si>
    <t>พท.ซ่อมบำรุง</t>
  </si>
  <si>
    <t>ศูนย์งานหลัก</t>
  </si>
  <si>
    <t>สถานะผู้ใช้</t>
  </si>
  <si>
    <t>CLSD CNF  NMAT PRC  SETC</t>
  </si>
  <si>
    <t>ZW03</t>
  </si>
  <si>
    <t>Z53</t>
  </si>
  <si>
    <t>F061</t>
  </si>
  <si>
    <t>FPCGOM01</t>
  </si>
  <si>
    <t>WMO1</t>
  </si>
  <si>
    <t>F013</t>
  </si>
  <si>
    <t>FCARCO12</t>
  </si>
  <si>
    <t>WMX</t>
  </si>
  <si>
    <t>F022</t>
  </si>
  <si>
    <t>REL  CNF  NMAT PRC  SETC</t>
  </si>
  <si>
    <t>WMO4</t>
  </si>
  <si>
    <t>F021</t>
  </si>
  <si>
    <t>FCYPOM01</t>
  </si>
  <si>
    <t>F054</t>
  </si>
  <si>
    <t>F041</t>
  </si>
  <si>
    <t>FSRNOM01</t>
  </si>
  <si>
    <t>F101</t>
  </si>
  <si>
    <t>FPIMOM01</t>
  </si>
  <si>
    <t>F062</t>
  </si>
  <si>
    <t>F052</t>
  </si>
  <si>
    <t>F023</t>
  </si>
  <si>
    <t>FCURCO12</t>
  </si>
  <si>
    <t>F081</t>
  </si>
  <si>
    <t>F024</t>
  </si>
  <si>
    <t>F019</t>
  </si>
  <si>
    <t>F083</t>
  </si>
  <si>
    <t>FKOGCO12</t>
  </si>
  <si>
    <t>F055</t>
  </si>
  <si>
    <t>FBKRCO12</t>
  </si>
  <si>
    <t>F033</t>
  </si>
  <si>
    <t>FKSACO12</t>
  </si>
  <si>
    <t>F112</t>
  </si>
  <si>
    <t>FKSNCO12</t>
  </si>
  <si>
    <t>F053</t>
  </si>
  <si>
    <t>F051</t>
  </si>
  <si>
    <t>FNAROM01</t>
  </si>
  <si>
    <t>F072</t>
  </si>
  <si>
    <t>FSUNCO12</t>
  </si>
  <si>
    <t>F031</t>
  </si>
  <si>
    <t>FBRROM01</t>
  </si>
  <si>
    <t>F035</t>
  </si>
  <si>
    <t>FLAMCO12</t>
  </si>
  <si>
    <t>F012</t>
  </si>
  <si>
    <t>FNOSCO12</t>
  </si>
  <si>
    <t>F046</t>
  </si>
  <si>
    <t>FRABCO12</t>
  </si>
  <si>
    <t>F043</t>
  </si>
  <si>
    <t>FSIPCO12</t>
  </si>
  <si>
    <t>F018</t>
  </si>
  <si>
    <t>FNR2OM01</t>
  </si>
  <si>
    <t>F094</t>
  </si>
  <si>
    <t>FWNKCO01</t>
  </si>
  <si>
    <t>F034</t>
  </si>
  <si>
    <t>FSTUCO12</t>
  </si>
  <si>
    <t>F092</t>
  </si>
  <si>
    <t>FPUCCO12</t>
  </si>
  <si>
    <t>F071</t>
  </si>
  <si>
    <t>FSSAOM01</t>
  </si>
  <si>
    <t>F082</t>
  </si>
  <si>
    <t>FPAYCO12</t>
  </si>
  <si>
    <t>F095</t>
  </si>
  <si>
    <t>F093</t>
  </si>
  <si>
    <t>FKOBCO12</t>
  </si>
  <si>
    <t/>
  </si>
  <si>
    <t>F017</t>
  </si>
  <si>
    <t>FNOTCO12</t>
  </si>
  <si>
    <t>F045</t>
  </si>
  <si>
    <t>FSKACO11</t>
  </si>
  <si>
    <t>F102</t>
  </si>
  <si>
    <t>FCUPCO12</t>
  </si>
  <si>
    <t>F044</t>
  </si>
  <si>
    <t>FTTMCO12</t>
  </si>
  <si>
    <t>F025</t>
  </si>
  <si>
    <t>FBNGCO12</t>
  </si>
  <si>
    <t>F036</t>
  </si>
  <si>
    <t>FPUSCO12</t>
  </si>
  <si>
    <t>F111</t>
  </si>
  <si>
    <t>FPKYOM01</t>
  </si>
  <si>
    <t>F096</t>
  </si>
  <si>
    <t>FSESCO12</t>
  </si>
  <si>
    <t>F091</t>
  </si>
  <si>
    <t>FCHCOM01</t>
  </si>
  <si>
    <t>REL  NMAT PRC  SETC</t>
  </si>
  <si>
    <t>F032</t>
  </si>
  <si>
    <t>FKUMCO12</t>
  </si>
  <si>
    <t>F042</t>
  </si>
  <si>
    <t>FPRSOM01</t>
  </si>
  <si>
    <t>FNBMCO01</t>
  </si>
  <si>
    <t>F011</t>
  </si>
  <si>
    <t>FNRMOM01</t>
  </si>
  <si>
    <t>F073</t>
  </si>
  <si>
    <t>FDANCO12</t>
  </si>
  <si>
    <t>ลำดับที่</t>
  </si>
  <si>
    <t>รหัสลูกค้า</t>
  </si>
  <si>
    <t>ชื่อบริษัท</t>
  </si>
  <si>
    <t>บ.ทีทีแอนด์ที จำกัด (มหาชน)</t>
  </si>
  <si>
    <t>บมจ. ทริปเปิลที บรอดแบนด์</t>
  </si>
  <si>
    <t>บริษัท กสท โทรคมนาคม จำกัด</t>
  </si>
  <si>
    <t>บริษัท ทีโอที จำกัด (มหาชน)</t>
  </si>
  <si>
    <t>บริษัท ทรู ยูนิเวอร์แซล   คอนเวอร์เจ้นซ์ จำกัด</t>
  </si>
  <si>
    <t>บริษัท ยูไนเต็ด อินฟอร์เมชั่น  ไฮเวย์ จำกัด</t>
  </si>
  <si>
    <t>บริษัท โทเทิ่ล แอ็คเซ็ส คอมมูนิเคชั่น จำกัด (มหาชน)</t>
  </si>
  <si>
    <t>บริษัท แอดวานซ์อินโฟร์เซอร์วิส จำกัด</t>
  </si>
  <si>
    <t>บริษัทไซแมทเทคโนโลยีจำกัด</t>
  </si>
  <si>
    <t>บริษัทแอดวานซ์ไวร์เลส เน็ทเวอร์ค จำกัด</t>
  </si>
  <si>
    <t>บริษัทอินเตอร์ลิ้งค์เทเลคอมจำกัด</t>
  </si>
  <si>
    <t>บริษัทดีแทคไตรเน็ค</t>
  </si>
  <si>
    <t>BFKT</t>
  </si>
  <si>
    <t>บ.ทรูมูฟ เอช ยูนิเวอร์แซล คอมมิวนิเคชั่น จำกัด</t>
  </si>
  <si>
    <t>บริษัท ทริปเปิลที อินเทอร์เน็ต</t>
  </si>
  <si>
    <t>รหัสการไฟฟ้า</t>
  </si>
  <si>
    <t>บัญชีแสดงสัญญา</t>
  </si>
  <si>
    <t>เลขที่คำร้อง</t>
  </si>
  <si>
    <t>รหัส:ประเภทคำร้อง</t>
  </si>
  <si>
    <t>ชื่อ</t>
  </si>
  <si>
    <t>ที่อยู่</t>
  </si>
  <si>
    <t>ใบสั่งขาย</t>
  </si>
  <si>
    <t>เอกสารการวางบิล</t>
  </si>
  <si>
    <t>เลขที่เอกสาร FI-CA</t>
  </si>
  <si>
    <t>ประเภทเอกสาร</t>
  </si>
  <si>
    <t>รหัสวัสดุ</t>
  </si>
  <si>
    <t>คำอธิบาย</t>
  </si>
  <si>
    <t>หน่วย</t>
  </si>
  <si>
    <t>ใบสั่งงาน</t>
  </si>
  <si>
    <t>หมายเลขงาน</t>
  </si>
  <si>
    <t>วันที่รับคำร้อง</t>
  </si>
  <si>
    <t>จำนวน</t>
  </si>
  <si>
    <t>ราคามาตรฐาน/หน่วย (บาท)</t>
  </si>
  <si>
    <t>ราคาขาย/หน่วย (บาท)</t>
  </si>
  <si>
    <t>ภาษีมูลค่าเพิ่ม/หน่วย (บาท)</t>
  </si>
  <si>
    <t>ราคามาตรฐาน (บาท)</t>
  </si>
  <si>
    <t>ราคาขาย (บาท)</t>
  </si>
  <si>
    <t>ภาษีมูลค่าเพิ่ม (บาท)</t>
  </si>
  <si>
    <t>รวมเป็นเงิน (บาท)</t>
  </si>
  <si>
    <t>วันที่ตั้งหนี้/ลดหนี้</t>
  </si>
  <si>
    <t>วันที่ชำระเงิน/คืนเงิน</t>
  </si>
  <si>
    <t>S4B3:ขอเช่าพาดสายโทรคมนาคม</t>
  </si>
  <si>
    <t>บริษัท แอดวานซ์ ไวร์เลสเน็ทเวอร์ค จำกัด</t>
  </si>
  <si>
    <t>ใบแจ้งหนี้</t>
  </si>
  <si>
    <t>S-4G-002</t>
  </si>
  <si>
    <t>ค่าบริการติดตั้องอุปกรณ์สื่อสารฯ ประจำปี</t>
  </si>
  <si>
    <t>Activ.unit</t>
  </si>
  <si>
    <t>บริษัท ทริปเปิลที บรอดแบนด์จำกัด (มหาชน)</t>
  </si>
  <si>
    <t>200 หมู่ที่ 4 ถนน แจ้งวัฒนะ ตำบล ปากเกร็ด อำเภอ ปากเกร็ด จังหวัด นนทบุรี รหัสไปรษณีย์ 11120</t>
  </si>
  <si>
    <t>บริษัท กสท โทรคมนาคม จำกัด (มหาชน)</t>
  </si>
  <si>
    <t>99 ถนน ถนนแจ้งวัฒนะ แขวงทุ่งสองห้อง เขตหลักสี่ จังหวัด กรุงเทพมหานคร รหัสไปรษณีย์ 10210</t>
  </si>
  <si>
    <t>บริษัท ดีแทค ไตรเน็ต จำกัด</t>
  </si>
  <si>
    <t>89/2 ถนน แจ้งวัฒนะ แขวงทุ่งสองห้อง หลักสี่ จังหวัด กรุงเทพมหานคร รหัสไปรษณีย์ 10210</t>
  </si>
  <si>
    <t>บ. ทวีกิจซุปเปอร์เซ็นเตอร์ จำกัด</t>
  </si>
  <si>
    <t>S-4G-001</t>
  </si>
  <si>
    <t>ค่าบริการพาดสายสื่อสารโทรคมนาคมประจำปี</t>
  </si>
  <si>
    <t>18 อาคารทรูทาวเวอร์ ถนน รัชดาภิเษก แขวงห้วยขวาง เขตห้วยขวาง จังหวัด กรุงเทพมหานคร รหัสไปรษณีย์ 10310</t>
  </si>
  <si>
    <t>บริษัท ยูไนเต็ด อินฟอร์เมชั่นไฮเวย์ จำกัด สำนักงานใหญ่อาคารเบญจจินดา</t>
  </si>
  <si>
    <t>499 ถนน กำแพงเพชร 6 แขวงลาดยาว เขตจตุจักร จังหวัด กรุงเทพมหานคร รหัสไปรษณีย์ 10900</t>
  </si>
  <si>
    <t>F08101</t>
  </si>
  <si>
    <t>บริษัท ทรูมูฟ เอช ยูนิเวอร์แซล คอมมิวนิเคชั่น จำกัด</t>
  </si>
  <si>
    <t>บริษัท อินเตอร์ลิ้งค์เทเลคอม จำกัด (มหาชน)</t>
  </si>
  <si>
    <t>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</t>
  </si>
  <si>
    <t>บริษัท ซิมโฟนี่ คอมมูนิเคชั่น จำกัด(มหาชน)</t>
  </si>
  <si>
    <t>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</t>
  </si>
  <si>
    <t>หจก.บัวใหญ่เคเบิลทีวี</t>
  </si>
  <si>
    <t>ค่าบริการพาดสายเคเบิลทีวี</t>
  </si>
  <si>
    <t>F06101</t>
  </si>
  <si>
    <t>หจก.เอสพีเคเบิลทีวี</t>
  </si>
  <si>
    <t>บริษัท ทริปเปิลที อินเทอร์เน็ตจำกัด</t>
  </si>
  <si>
    <t>หจก.เจทีวีมีเดีย</t>
  </si>
  <si>
    <t>หจก.พิมายเคเบิ้ลทีวี</t>
  </si>
  <si>
    <t>F04101</t>
  </si>
  <si>
    <t>F05401</t>
  </si>
  <si>
    <t>หจก. สตึกพาณิชย์</t>
  </si>
  <si>
    <t>F02101</t>
  </si>
  <si>
    <t>บริษัท สยาม โซล่าร์ เจนเนอเรชั่น จำกัด</t>
  </si>
  <si>
    <t>หจก.โนนสูง เคเบิล ทีวี</t>
  </si>
  <si>
    <t>หจก.จอหอเคเบิลทีวี</t>
  </si>
  <si>
    <t>หจก.เอ พี ดี เทเลวิชั่น</t>
  </si>
  <si>
    <t>ห้างหุ้นส่วนจำกัดเซาท์อีสเทอร์น สกายเน็ทเวิล์ก</t>
  </si>
  <si>
    <t>ห้างหุ้นส่วนจำกัด ครบุรีเคเบิ้ล</t>
  </si>
  <si>
    <t>ห้างทอง อึ้งเฮงหลี (ตราเงิน)</t>
  </si>
  <si>
    <t>บริษัท ทรู อินเทอร์เน็ต คอร์ปอเรชั่น จำกัด</t>
  </si>
  <si>
    <t>18 อาคารทรู ทาวเวอร์ ถนน รัชดาภิเษก แขวงห้วยขวาง เขตห้วยขวาง จังหวัด กรุงเทพมหานคร รหัสไปรษณีย์ 10310</t>
  </si>
  <si>
    <t>สถานะแรก</t>
  </si>
  <si>
    <t>สถานะสอง</t>
  </si>
  <si>
    <t>คำอธิบาย1</t>
  </si>
  <si>
    <t>คำอธิบาย2</t>
  </si>
  <si>
    <t>คำอธิบาย3</t>
  </si>
  <si>
    <t>คำอธิบาย4</t>
  </si>
  <si>
    <t>คำอธิบาย5</t>
  </si>
  <si>
    <t>คำอธิบาย6</t>
  </si>
  <si>
    <t>BP ถูกต้อง</t>
  </si>
  <si>
    <t>Service Mat.</t>
  </si>
  <si>
    <t>AWN</t>
  </si>
  <si>
    <t>Abbname</t>
  </si>
  <si>
    <t>Value</t>
  </si>
  <si>
    <t>TELECOM</t>
  </si>
  <si>
    <t>TOT/AIS</t>
  </si>
  <si>
    <t>ITEL</t>
  </si>
  <si>
    <t>DTN</t>
  </si>
  <si>
    <t>TUC</t>
  </si>
  <si>
    <t>TTT</t>
  </si>
  <si>
    <t>CAT/TAC</t>
  </si>
  <si>
    <t>UIH</t>
  </si>
  <si>
    <t>TU</t>
  </si>
  <si>
    <t>SYM</t>
  </si>
  <si>
    <t>TOT</t>
  </si>
  <si>
    <t>CAT</t>
  </si>
  <si>
    <t>TTTIN</t>
  </si>
  <si>
    <t>CAT/BFKT</t>
  </si>
  <si>
    <t>TOT/TT&amp;T</t>
  </si>
  <si>
    <t>SIMAT</t>
  </si>
  <si>
    <t>AWN/AIS</t>
  </si>
  <si>
    <t>GROUP</t>
  </si>
  <si>
    <t>วันตั้งหนี้ (Due Date)</t>
  </si>
  <si>
    <t>สร้างคำร้อง</t>
  </si>
  <si>
    <t>กรอกพื้นที่ซ่อมบำรุง</t>
  </si>
  <si>
    <t>ตรวจคำอธิบายนับเสาผิด</t>
  </si>
  <si>
    <t>ตรวจคำอธิบายปีผิด</t>
  </si>
  <si>
    <t>ตรวจคำอธิบายประเภทผิด</t>
  </si>
  <si>
    <t>ตรวจคำอธิบายชื่อบริษัทผิด</t>
  </si>
  <si>
    <t>ตรวจคำอธิบายชื่อไฟฟ้าผิด</t>
  </si>
  <si>
    <t>TOT/PTT</t>
  </si>
  <si>
    <t>GOLD</t>
  </si>
  <si>
    <t>CATV</t>
  </si>
  <si>
    <t>CABLE TV</t>
  </si>
  <si>
    <t>SPTV</t>
  </si>
  <si>
    <t>ชื่อย่อ</t>
  </si>
  <si>
    <t>ชื่อบัญชีแสดงสัญญา</t>
  </si>
  <si>
    <t>บ/ชแสดงสัญญา</t>
  </si>
  <si>
    <t>BPartner</t>
  </si>
  <si>
    <t>VLOOKUP</t>
  </si>
  <si>
    <t>BA</t>
  </si>
  <si>
    <t>F000 กฟฉ.3</t>
  </si>
  <si>
    <t>F000</t>
  </si>
  <si>
    <t>F011 กฟจ.นครราชสีมา</t>
  </si>
  <si>
    <t>F012 กฟส.โนนสูง</t>
  </si>
  <si>
    <t>F013 กฟส.จักราช</t>
  </si>
  <si>
    <t>บริษัทซิมโฟนี่ คอมมูนิเคชั่น จำกัด(มหาชน)</t>
  </si>
  <si>
    <t>F017 กฟส.โนนไทย</t>
  </si>
  <si>
    <t>F018 กฟฟ.หัวทะเล</t>
  </si>
  <si>
    <t>F019 กฟฟ.สุรนารี</t>
  </si>
  <si>
    <t>บริษัท ซุปเปอร์ บรอดแบนด์  เน็ทเวอร์ค จำกัด</t>
  </si>
  <si>
    <t>F021 กฟจ.ชัยภูมิ</t>
  </si>
  <si>
    <t>บริษัท ทรู มูฟ จำกัด</t>
  </si>
  <si>
    <t>F022 กฟส.แก้งคร้อ</t>
  </si>
  <si>
    <t>F023 กฟส.จัตุรัส</t>
  </si>
  <si>
    <t>F024 กฟส.หนองบัวแดง</t>
  </si>
  <si>
    <t>F025 กฟส.บำเหน็จณรงค์</t>
  </si>
  <si>
    <t>บริษัท ฮัทชิสัน ซีเอที ไวร์เลส มัลติมีเดีย จำกัด</t>
  </si>
  <si>
    <t>F031 กฟจ.บุรีรัมย์</t>
  </si>
  <si>
    <t>บริษัท อคิวเมนท์ จำกัด</t>
  </si>
  <si>
    <t>F032 กฟส.คูเมือง</t>
  </si>
  <si>
    <t>F033 กฟส.กระสัง</t>
  </si>
  <si>
    <t>F034 กฟส.สตึก</t>
  </si>
  <si>
    <t>บริษัท ซีทีเอช นครราชสีมา จำกัด</t>
  </si>
  <si>
    <t>F035 กฟส.ลำปลายมาศ</t>
  </si>
  <si>
    <t>บริษัท ซีทีเอช จำกัด</t>
  </si>
  <si>
    <t>F036 กฟส.พุทไธสง</t>
  </si>
  <si>
    <t>F041 กฟจ.สุรินทร์</t>
  </si>
  <si>
    <t>F042 กฟอ.ปราสาท</t>
  </si>
  <si>
    <t>F043 กฟส.ศีขรภูมิ</t>
  </si>
  <si>
    <t>F044 กฟส.ท่าตูม</t>
  </si>
  <si>
    <t>F045 กฟส.สังขะ</t>
  </si>
  <si>
    <t>F046 กฟส.รัตนบุรี</t>
  </si>
  <si>
    <t>F051 กฟอ.นางรอง</t>
  </si>
  <si>
    <t>F052 กฟส.ประโคนชัย</t>
  </si>
  <si>
    <t>F053 กฟส.หนองกี่</t>
  </si>
  <si>
    <t>F054 กฟส.ละหานทราย</t>
  </si>
  <si>
    <t>F055 กฟส.บ้านกรวด</t>
  </si>
  <si>
    <t>F061 กฟอ.ปากช่อง</t>
  </si>
  <si>
    <t>F062 กฟส.หมูสี</t>
  </si>
  <si>
    <t>F071 กฟอ.สีคิ้ว</t>
  </si>
  <si>
    <t>F072 กฟส.สูงเนิน</t>
  </si>
  <si>
    <t>F073 กฟส.ด่านขุนทด</t>
  </si>
  <si>
    <t>F081 กฟอ.บัวใหญ่</t>
  </si>
  <si>
    <t>F082 กฟส.ประทาย</t>
  </si>
  <si>
    <t>F083 กฟส.คง</t>
  </si>
  <si>
    <t>F091 กฟอ.โชคชัย</t>
  </si>
  <si>
    <t>F092 กฟส.ปักธงชัย</t>
  </si>
  <si>
    <t>F093 กฟส.ครบุรี</t>
  </si>
  <si>
    <t>F094 กฟส.วังน้ำเขียว</t>
  </si>
  <si>
    <t>F094 กฟอ.วังนำเขียว</t>
  </si>
  <si>
    <t>F095 กฟส.หนองบุญมาก</t>
  </si>
  <si>
    <t>F096 กฟส.เสิงสาง</t>
  </si>
  <si>
    <t>F101 กฟอ.พิมาย</t>
  </si>
  <si>
    <t>F102 กฟส.ชุมพวง</t>
  </si>
  <si>
    <t>F111 กฟอ.ภูเขียว</t>
  </si>
  <si>
    <t>F112 กฟส.เกษตรสมบูรณ์</t>
  </si>
  <si>
    <t>กฟอ.เทิง</t>
  </si>
  <si>
    <t>กฟอ.</t>
  </si>
  <si>
    <t>F012 กฟอ.โนนสูง</t>
  </si>
  <si>
    <t>F013 กฟอ.จักราช</t>
  </si>
  <si>
    <t>F017 กฟอ.โนนไทย</t>
  </si>
  <si>
    <t>F018 กฟจ.นครราชสีมา 2 (หัวทะเล)</t>
  </si>
  <si>
    <t>F019 กฟส.สุรนารี</t>
  </si>
  <si>
    <t>F031 กฟจ.บร.</t>
  </si>
  <si>
    <t>F044 กฟอ.ท่าตูม</t>
  </si>
  <si>
    <t>F044 กฟอ.ท่าตูมร์</t>
  </si>
  <si>
    <t>F052 กฟอ.ประโคนชัย</t>
  </si>
  <si>
    <t>F053 กฟอ.หนองกี่</t>
  </si>
  <si>
    <t>F054 กฟอ.ละหานทราย</t>
  </si>
  <si>
    <t>F060 กฟภ.ปากช่อง</t>
  </si>
  <si>
    <t>f061 กฟอ.ปากช่อง</t>
  </si>
  <si>
    <t>f062 กฟส.หมูสี</t>
  </si>
  <si>
    <t>F072 กฟอ.สูงเนิน</t>
  </si>
  <si>
    <t>F073 กฟอ.ด่านขุนทด</t>
  </si>
  <si>
    <t>F082 กฟอ.ประทาย</t>
  </si>
  <si>
    <t>F083 กฟอ.คง</t>
  </si>
  <si>
    <t>F092 กฟอ.ปักธงชัย</t>
  </si>
  <si>
    <t>F093 กฟอ.ครบุรี</t>
  </si>
  <si>
    <t>F095 กฟอ.หนองบุญมาก</t>
  </si>
  <si>
    <t>F102 กฟอ.ชุมพวง</t>
  </si>
  <si>
    <t>F112 กฟอ.เกษตรสมบูรณ์</t>
  </si>
  <si>
    <t xml:space="preserve"> ทริปเปิลที บรอดแบนด์จำกัด (ละเมิด)</t>
  </si>
  <si>
    <t>ยกเลิก/กฟส.จัตุรัส</t>
  </si>
  <si>
    <t>F072 นครราชสีมา-กฟส.สูงเนิน</t>
  </si>
  <si>
    <t>F072 ปากช่อง-กฟส.สูงเนิน</t>
  </si>
  <si>
    <t>F073 BFKT ด่านขุนทด</t>
  </si>
  <si>
    <t>F073 CAT กศท.นม. (ด่านขุนทด)</t>
  </si>
  <si>
    <t>FSUN ลูกหนี้ธุรกิจเสริม</t>
  </si>
  <si>
    <t>FSUN</t>
  </si>
  <si>
    <t>ค่าเช่าพาดสายสื่อสารบนเสาไฟฟ้า PEA</t>
  </si>
  <si>
    <t>บริษัท กสท โทรคมนาคม จำกัด (ละเมิด)</t>
  </si>
  <si>
    <t>เช่าพาดสายสื่อสารโทรคมนาคม</t>
  </si>
  <si>
    <t>F018 กฟจ.นครราชสีมา2 (หัวทะเล)</t>
  </si>
  <si>
    <t>F036 กฟอ.พุทไธสง</t>
  </si>
  <si>
    <t>f071 กฟอ.สีคิ้ว</t>
  </si>
  <si>
    <t>L021กฟจ.นราธิวาส</t>
  </si>
  <si>
    <t>บริษัท ทีโอที จำกัด (ละเมิด)</t>
  </si>
  <si>
    <t>UIH NODE-019/58 ม.3 ต.อ่างทอง</t>
  </si>
  <si>
    <t>UIHบ่อผุด-อินเตอร์คอนเน็คโซBJ#11</t>
  </si>
  <si>
    <t>UIH บ่อผุด-อินเตอร์คอนเน็คโซลูชั่น</t>
  </si>
  <si>
    <t>UIH เฉวง(SNI-5007-UR)</t>
  </si>
  <si>
    <t>ค่าเช่าพาดสาย</t>
  </si>
  <si>
    <t>ค่าเช่าพาดสาย 231/57</t>
  </si>
  <si>
    <t>ค่าเช่าพาดสาย UIHCUS.042.58</t>
  </si>
  <si>
    <t>ค่าเช่าพาดสาย UIHCUS.054.59</t>
  </si>
  <si>
    <t>ค่าเช่าพาดสาย ม.3 ต.อ่างทอง</t>
  </si>
  <si>
    <t>บจก.ยูไนเต็ด อินฟอร์เมชั่น ไฮเวย์</t>
  </si>
  <si>
    <t>เช่าพาดสายUIHเฉวง(SNI-5007-UR)-BJ#0</t>
  </si>
  <si>
    <t>F019 กฟจ.นครราชสีมา3(สุรนารี)</t>
  </si>
  <si>
    <t>f031 กฟจ.บุรีรัมย์</t>
  </si>
  <si>
    <t>fsun ลูกหนี้ธุรกิเสริม</t>
  </si>
  <si>
    <t>กฟจ.นม.บริษัท ดีแทค ไตรเน็ค จำกัด</t>
  </si>
  <si>
    <t>กฟส.กณ.บ.ไตรเน็ท</t>
  </si>
  <si>
    <t>กฟส.ศีขรภูมิ</t>
  </si>
  <si>
    <t>กฟส. สังขะ</t>
  </si>
  <si>
    <t>กฟอ.ปักธงชัย</t>
  </si>
  <si>
    <t>f012  กฟอ.โนนสูง</t>
  </si>
  <si>
    <t>f013 กฟอ.จักราช</t>
  </si>
  <si>
    <t>F019 กฟจ.นครราชสีมา 3 (สุรนารี)</t>
  </si>
  <si>
    <t>f019 กฟส.สุรนารี</t>
  </si>
  <si>
    <t>F023 กฟอ.จัตุรัส</t>
  </si>
  <si>
    <t>F025  กฟอ.บำเหน็จณรงค์</t>
  </si>
  <si>
    <t>f072 กฟอ.สูงเนิน</t>
  </si>
  <si>
    <t>f081 กฟอ.บัวใหญ่</t>
  </si>
  <si>
    <t>ธุรกิจเสริมตรัง</t>
  </si>
  <si>
    <t>F01101 กฟจ.นครราชสีมา</t>
  </si>
  <si>
    <t>F14101กฟจ.นครราชสีมา 3 (สุรนารี)</t>
  </si>
  <si>
    <t>F141</t>
  </si>
  <si>
    <t>สำนักงานใหญ่ กฟภ.</t>
  </si>
  <si>
    <t>กฟส.ทหม.- บริษัท แอดวานซ์ ไวร์เลสฯ</t>
  </si>
  <si>
    <t>F019 กฟจ.นม.3(สรน.)</t>
  </si>
  <si>
    <t>F031  กฟจ.บุรีรัมย์</t>
  </si>
  <si>
    <t>บจก. ทริปเปิลที อินเทอร์เน็ต</t>
  </si>
  <si>
    <t>f083 กฟส.คง</t>
  </si>
  <si>
    <t>กฟจ.สุโขทัย</t>
  </si>
  <si>
    <t xml:space="preserve"> กฟย.ต.จอหอ ขอใหม่NMA0563-U21</t>
  </si>
  <si>
    <t>บริษัท ดีแทค ไตรเน็ค จำกัด</t>
  </si>
  <si>
    <t>บริษัท ดีแทค ไตรเน็ต จำกัด-ครบุรี</t>
  </si>
  <si>
    <t>บริษัท ดีแทค ไตรเน็ต จำกัด ละเมิด</t>
  </si>
  <si>
    <t>กฟฟ.</t>
  </si>
  <si>
    <t>สำนักงานขาย</t>
  </si>
  <si>
    <t>กฟส.วังน้ำเขียว</t>
  </si>
  <si>
    <t>FWNK</t>
  </si>
  <si>
    <t>กฟส.ท่าตูม</t>
  </si>
  <si>
    <t>FTTM</t>
  </si>
  <si>
    <t>กฟย.เทพสถิตย์</t>
  </si>
  <si>
    <t>FTST</t>
  </si>
  <si>
    <t>กฟย.เทพารักษ์</t>
  </si>
  <si>
    <t>FTPR</t>
  </si>
  <si>
    <t>กฟส.สูงเนิน</t>
  </si>
  <si>
    <t>กฟส.สตึก</t>
  </si>
  <si>
    <t>FSTU</t>
  </si>
  <si>
    <t>กฟส.เสิงสาง</t>
  </si>
  <si>
    <t>FSSG</t>
  </si>
  <si>
    <t>กฟอ.สีคิ้ว</t>
  </si>
  <si>
    <t>FSSA</t>
  </si>
  <si>
    <t>กฟย.สำโรงทาบ</t>
  </si>
  <si>
    <t>FSRT</t>
  </si>
  <si>
    <t>กฟจ.สุรินทร์</t>
  </si>
  <si>
    <t>FSRN</t>
  </si>
  <si>
    <t>กฟฟ.สุรนารี</t>
  </si>
  <si>
    <t>FSRA</t>
  </si>
  <si>
    <t>กฟย.สนม</t>
  </si>
  <si>
    <t>FSNM</t>
  </si>
  <si>
    <t>กฟส.สังขะ</t>
  </si>
  <si>
    <t>FSKA</t>
  </si>
  <si>
    <t>FSIP</t>
  </si>
  <si>
    <t>กฟส.รัตนบุรี</t>
  </si>
  <si>
    <t>FRAB</t>
  </si>
  <si>
    <t>กฟส.พุทไธสง</t>
  </si>
  <si>
    <t>FPUS</t>
  </si>
  <si>
    <t>กฟส.หมูสี</t>
  </si>
  <si>
    <t>FPUI</t>
  </si>
  <si>
    <t>กฟส.ปักธงชัย</t>
  </si>
  <si>
    <t>กฟย.พระทองคำ</t>
  </si>
  <si>
    <t>FPTK</t>
  </si>
  <si>
    <t>กฟอ.ปราสาท</t>
  </si>
  <si>
    <t>FPRS</t>
  </si>
  <si>
    <t>กฟย.พลับพลาชัย</t>
  </si>
  <si>
    <t>FPPC</t>
  </si>
  <si>
    <t>กฟอ.ภูเขียว</t>
  </si>
  <si>
    <t>FPKY</t>
  </si>
  <si>
    <t>กฟย.ปะคำ</t>
  </si>
  <si>
    <t>FPKM</t>
  </si>
  <si>
    <t>กฟอ.พิมาย</t>
  </si>
  <si>
    <t>FPIM</t>
  </si>
  <si>
    <t>กฟย.ห้วยแถลง</t>
  </si>
  <si>
    <t>FPHT</t>
  </si>
  <si>
    <t>กฟย.พนมดงรัก</t>
  </si>
  <si>
    <t>FPDR</t>
  </si>
  <si>
    <t>กฟย.ภักดีชุมพล</t>
  </si>
  <si>
    <t>FPDC</t>
  </si>
  <si>
    <t>กฟอ.ปากช่อง</t>
  </si>
  <si>
    <t>FPCG</t>
  </si>
  <si>
    <t>กฟส.ประโคนชัย</t>
  </si>
  <si>
    <t>FPCC</t>
  </si>
  <si>
    <t>กฟส.ประทาย</t>
  </si>
  <si>
    <t>FPAY</t>
  </si>
  <si>
    <t>กฟย.เนินสง่า</t>
  </si>
  <si>
    <t>FNSN</t>
  </si>
  <si>
    <t>กฟจ.นครราชสีมา</t>
  </si>
  <si>
    <t>FNRM</t>
  </si>
  <si>
    <t>กฟย.นาโพธิ์</t>
  </si>
  <si>
    <t>FNPO</t>
  </si>
  <si>
    <t>กฟส.โนนไทย</t>
  </si>
  <si>
    <t>FNOT</t>
  </si>
  <si>
    <t>กฟส.โนนสูง</t>
  </si>
  <si>
    <t>FNOS</t>
  </si>
  <si>
    <t>กฟย.โนนดินแดง</t>
  </si>
  <si>
    <t>FNOD</t>
  </si>
  <si>
    <t>กฟย.โนนนารายณ์</t>
  </si>
  <si>
    <t>FNNR</t>
  </si>
  <si>
    <t>กฟส.หนองกี่</t>
  </si>
  <si>
    <t>FNKE</t>
  </si>
  <si>
    <t>กฟย.หนองหงส์</t>
  </si>
  <si>
    <t>FNHG</t>
  </si>
  <si>
    <t>กฟย.โนนแดง</t>
  </si>
  <si>
    <t>FNDG</t>
  </si>
  <si>
    <t>กฟย.หนองบัวระเหว</t>
  </si>
  <si>
    <t>FNBR</t>
  </si>
  <si>
    <t>กฟส.หนองบุญมาก</t>
  </si>
  <si>
    <t>FNBM</t>
  </si>
  <si>
    <t>กฟส.หนองบัวแดง</t>
  </si>
  <si>
    <t>FNBD</t>
  </si>
  <si>
    <t>กฟอ.นางรอง</t>
  </si>
  <si>
    <t>FNAR</t>
  </si>
  <si>
    <t>กฟย.เมืองยาง</t>
  </si>
  <si>
    <t>FMYA</t>
  </si>
  <si>
    <t>กฟย.บ้านใหม่ไชยพจน์</t>
  </si>
  <si>
    <t>FMCP</t>
  </si>
  <si>
    <t>กฟส.ละหานทราย</t>
  </si>
  <si>
    <t>FLHS</t>
  </si>
  <si>
    <t>กฟย.ลำดวน</t>
  </si>
  <si>
    <t>FLDN</t>
  </si>
  <si>
    <t>กฟส.ลำปลายมาศ</t>
  </si>
  <si>
    <t>FLAM</t>
  </si>
  <si>
    <t>กฟส.คูเมือง</t>
  </si>
  <si>
    <t>FKUM</t>
  </si>
  <si>
    <t>กฟย.ขามทะเลสอ</t>
  </si>
  <si>
    <t>FKTS</t>
  </si>
  <si>
    <t>กฟย.คอนสวรรค์</t>
  </si>
  <si>
    <t>FKSW</t>
  </si>
  <si>
    <t>กฟย.ขามสะแกแสง</t>
  </si>
  <si>
    <t>FKSS</t>
  </si>
  <si>
    <t>กฟส.เกษตรสมบูรณ์</t>
  </si>
  <si>
    <t>FKSN</t>
  </si>
  <si>
    <t>กฟย.แก้งสนามนาง</t>
  </si>
  <si>
    <t>FKSM</t>
  </si>
  <si>
    <t>กฟส.กระสัง</t>
  </si>
  <si>
    <t>FKSA</t>
  </si>
  <si>
    <t>กฟส.คง</t>
  </si>
  <si>
    <t>FKOG</t>
  </si>
  <si>
    <t>กฟส.ครบุรี</t>
  </si>
  <si>
    <t>FKOB</t>
  </si>
  <si>
    <t>กฟย.คอนสาร</t>
  </si>
  <si>
    <t>FKNS</t>
  </si>
  <si>
    <t>กฟย.แคนดง</t>
  </si>
  <si>
    <t>FKND</t>
  </si>
  <si>
    <t>กฟย.คลองม่วง</t>
  </si>
  <si>
    <t>FKMU</t>
  </si>
  <si>
    <t>กฟส.แก้งคร้อ</t>
  </si>
  <si>
    <t>FKKA</t>
  </si>
  <si>
    <t>กฟย.กลางดง</t>
  </si>
  <si>
    <t>FKDG</t>
  </si>
  <si>
    <t>กฟย.กาบเชิง</t>
  </si>
  <si>
    <t>FKBC</t>
  </si>
  <si>
    <t>กฟฟ.หัวทะเล</t>
  </si>
  <si>
    <t>FHTL</t>
  </si>
  <si>
    <t>กฟย.จอหอ</t>
  </si>
  <si>
    <t>FHOH</t>
  </si>
  <si>
    <t>กฟส.ด่านขุนทด</t>
  </si>
  <si>
    <t>FDAN</t>
  </si>
  <si>
    <t>กฟจ.ชัยภูมิ</t>
  </si>
  <si>
    <t>FCYP</t>
  </si>
  <si>
    <t>กฟส.จัตุรัส</t>
  </si>
  <si>
    <t>FCUR</t>
  </si>
  <si>
    <t>กฟส.ชุมพวง</t>
  </si>
  <si>
    <t>FCUP</t>
  </si>
  <si>
    <t>กฟย.จอมพระ</t>
  </si>
  <si>
    <t>FCPR</t>
  </si>
  <si>
    <t>กฟย.เฉลิมพระเกียรติ</t>
  </si>
  <si>
    <t>FCPK</t>
  </si>
  <si>
    <t>กฟอ.โชคชัย</t>
  </si>
  <si>
    <t>FCHC</t>
  </si>
  <si>
    <t>กฟย.ชุมพลบุรี</t>
  </si>
  <si>
    <t>FCBR</t>
  </si>
  <si>
    <t>กฟส.จักราช</t>
  </si>
  <si>
    <t>FCAR</t>
  </si>
  <si>
    <t>กฟอ.บัวใหญ่</t>
  </si>
  <si>
    <t>FBYI</t>
  </si>
  <si>
    <t>กฟจ.บุรีรัมย์</t>
  </si>
  <si>
    <t>FBRR</t>
  </si>
  <si>
    <t>กฟย.บ้านแท่น</t>
  </si>
  <si>
    <t>FBNT</t>
  </si>
  <si>
    <t>กฟย.บ้านเหลื่อม</t>
  </si>
  <si>
    <t>FBNL</t>
  </si>
  <si>
    <t>กฟส.บำเหน็จณรงค์</t>
  </si>
  <si>
    <t>FBNG</t>
  </si>
  <si>
    <t>กฟย.บัวลาย</t>
  </si>
  <si>
    <t>FBLI</t>
  </si>
  <si>
    <t>กฟย.บ้านเขว้า</t>
  </si>
  <si>
    <t>FBKW</t>
  </si>
  <si>
    <t>กฟส.บ้านกรวด</t>
  </si>
  <si>
    <t>FBKR</t>
  </si>
  <si>
    <t>กฟย.บัวเชด</t>
  </si>
  <si>
    <t>FBCT</t>
  </si>
  <si>
    <t>Abbr</t>
  </si>
  <si>
    <t>WNK</t>
  </si>
  <si>
    <t>TTM</t>
  </si>
  <si>
    <t>TST</t>
  </si>
  <si>
    <t>TPR</t>
  </si>
  <si>
    <t>SUN</t>
  </si>
  <si>
    <t>STU</t>
  </si>
  <si>
    <t>SSG</t>
  </si>
  <si>
    <t>SSA</t>
  </si>
  <si>
    <t>SRT</t>
  </si>
  <si>
    <t>SRN</t>
  </si>
  <si>
    <t>SNM</t>
  </si>
  <si>
    <t>SKA</t>
  </si>
  <si>
    <t>SIP</t>
  </si>
  <si>
    <t>RAB</t>
  </si>
  <si>
    <t>PUS</t>
  </si>
  <si>
    <t>PUI</t>
  </si>
  <si>
    <t>PTK</t>
  </si>
  <si>
    <t>PRS</t>
  </si>
  <si>
    <t>PPC</t>
  </si>
  <si>
    <t>PKY</t>
  </si>
  <si>
    <t>PKM</t>
  </si>
  <si>
    <t>PIM</t>
  </si>
  <si>
    <t>PHT</t>
  </si>
  <si>
    <t>PDR</t>
  </si>
  <si>
    <t>PDC</t>
  </si>
  <si>
    <t>PCG</t>
  </si>
  <si>
    <t>PCC</t>
  </si>
  <si>
    <t>PAY</t>
  </si>
  <si>
    <t>NSN</t>
  </si>
  <si>
    <t>NRM</t>
  </si>
  <si>
    <t>NPO</t>
  </si>
  <si>
    <t>NOT</t>
  </si>
  <si>
    <t>NOS</t>
  </si>
  <si>
    <t>NOD</t>
  </si>
  <si>
    <t>NNR</t>
  </si>
  <si>
    <t>NKE</t>
  </si>
  <si>
    <t>NHG</t>
  </si>
  <si>
    <t>NDG</t>
  </si>
  <si>
    <t>NBR</t>
  </si>
  <si>
    <t>NBM</t>
  </si>
  <si>
    <t>NBD</t>
  </si>
  <si>
    <t>NAR</t>
  </si>
  <si>
    <t>MYA</t>
  </si>
  <si>
    <t>MCP</t>
  </si>
  <si>
    <t>LHS</t>
  </si>
  <si>
    <t>LDN</t>
  </si>
  <si>
    <t>LAM</t>
  </si>
  <si>
    <t>KUM</t>
  </si>
  <si>
    <t>KTS</t>
  </si>
  <si>
    <t>KSW</t>
  </si>
  <si>
    <t>KSS</t>
  </si>
  <si>
    <t>KSN</t>
  </si>
  <si>
    <t>KSM</t>
  </si>
  <si>
    <t>KSA</t>
  </si>
  <si>
    <t>KOG</t>
  </si>
  <si>
    <t>KOB</t>
  </si>
  <si>
    <t>KNS</t>
  </si>
  <si>
    <t>KND</t>
  </si>
  <si>
    <t>KMU</t>
  </si>
  <si>
    <t>KKA</t>
  </si>
  <si>
    <t>KDG</t>
  </si>
  <si>
    <t>KBC</t>
  </si>
  <si>
    <t>HOH</t>
  </si>
  <si>
    <t>DAN</t>
  </si>
  <si>
    <t>CYP</t>
  </si>
  <si>
    <t>CUR</t>
  </si>
  <si>
    <t>CUP</t>
  </si>
  <si>
    <t>CPR</t>
  </si>
  <si>
    <t>CPK</t>
  </si>
  <si>
    <t>CHC</t>
  </si>
  <si>
    <t>CBR</t>
  </si>
  <si>
    <t>CAR</t>
  </si>
  <si>
    <t>BYI</t>
  </si>
  <si>
    <t>BRR</t>
  </si>
  <si>
    <t>BNT</t>
  </si>
  <si>
    <t>BNL</t>
  </si>
  <si>
    <t>BNG</t>
  </si>
  <si>
    <t>BLI</t>
  </si>
  <si>
    <t>BKW</t>
  </si>
  <si>
    <t>BKR</t>
  </si>
  <si>
    <t>BCT</t>
  </si>
  <si>
    <t>NR2</t>
  </si>
  <si>
    <t>NR3</t>
  </si>
  <si>
    <t>ปกติ</t>
  </si>
  <si>
    <t>ละเมิด</t>
  </si>
  <si>
    <t>ยกเลิก</t>
  </si>
  <si>
    <t>ตรวจคำอธิบายลักษณะงานผิด</t>
  </si>
  <si>
    <t>TCC</t>
  </si>
  <si>
    <t>ตัวย่อ กฟฟ.</t>
  </si>
  <si>
    <t>คำอธิบายซ้ำ</t>
  </si>
  <si>
    <t>KCTV</t>
  </si>
  <si>
    <t>NOSTV</t>
  </si>
  <si>
    <t>DNTV</t>
  </si>
  <si>
    <t>BYITV</t>
  </si>
  <si>
    <t>PIMTV</t>
  </si>
  <si>
    <t>บริษัท เชียงใหม่ บิลดิ้งเซ็นเตอร์ จำกัด</t>
  </si>
  <si>
    <t>CHMTV</t>
  </si>
  <si>
    <t>หจก.สุรินทร์ ทีวี เน็ทเวิร์ค</t>
  </si>
  <si>
    <t>STV</t>
  </si>
  <si>
    <t>บริษัท นครธนโชติ จำกัด</t>
  </si>
  <si>
    <t>THNTV</t>
  </si>
  <si>
    <t>APDTV</t>
  </si>
  <si>
    <t>STUTV</t>
  </si>
  <si>
    <t>HOHTV</t>
  </si>
  <si>
    <t>KTV</t>
  </si>
  <si>
    <t>JTV</t>
  </si>
  <si>
    <t>SETV</t>
  </si>
  <si>
    <t>บริษัท เฉินเจียน วันเจริญ จำกัด(กฟจ.นม.)</t>
  </si>
  <si>
    <t>บริษัท เฉินเจียน วันเจริญ จำกัด(กฟจ.นม.2)</t>
  </si>
  <si>
    <t>บริษัท เฉินเจียน วันเจริญ จำกัด(กฟจ.นม.3)</t>
  </si>
  <si>
    <t>บริษัท ดิจิตอล เทเลวิชั่น เน็ตเวิร์ค จำกัด(กฟจ.นม.2,นม.3)</t>
  </si>
  <si>
    <t>บริษัท ดิจิตอล เทเลวิชั่น เน็ตเวิร์ค จำกัด(กฟจ.นม.)</t>
  </si>
  <si>
    <t>UHLGS</t>
  </si>
  <si>
    <t>TWKGEN</t>
  </si>
  <si>
    <t>บริษัท กลกร จำกัด</t>
  </si>
  <si>
    <t>KLKGEN</t>
  </si>
  <si>
    <t>SSGGEN</t>
  </si>
  <si>
    <t>บริษัท ชัยภูมิ วินด์ ฟาร์ม</t>
  </si>
  <si>
    <t>CWFGEN</t>
  </si>
  <si>
    <t>บริษัท ทริปเปิลที บรอดแบนด์ จำกัด (มหาชน)</t>
  </si>
  <si>
    <t>บริษัท ยูไนเต็ด อินฟอร์เมชั่น ไฮเวย์ จำกัด</t>
  </si>
  <si>
    <t>บริษัท ไซแมท เทคโนโลยี จำกัด (มหาชน)</t>
  </si>
  <si>
    <t>บริษัท อินเตอร์ลิ้งค์ เทเลคอม จำกัด (มหาชน)</t>
  </si>
  <si>
    <t>บริษัท แอดวานซ์ ไวเลส เน็ทเวอร์ค จำกัด</t>
  </si>
  <si>
    <t>บริษัท ซิมโฟนี่ คอมมูนิเคชั่น จำกัด (มหาชน)</t>
  </si>
  <si>
    <t>บริษัท ทรู ยูนิเวอร์แซล คอนเวอร์เจ้นซ์ จำกัด</t>
  </si>
  <si>
    <t xml:space="preserve">บริษัท ทีโอที จำกัด (มหาชน) </t>
  </si>
  <si>
    <t>GENERAL</t>
  </si>
  <si>
    <t>นับเสา-60-สายสื่อสาร-AWN/AIS-BKR-ปกติ</t>
  </si>
  <si>
    <t>นับเสา-60-สายสื่อสาร-AWN/AIS-BNG-ปกติ</t>
  </si>
  <si>
    <t>นับเสา-60-สายสื่อสาร-AWN/AIS-CUP-ปกติ</t>
  </si>
  <si>
    <t>นับเสา-60-สายสื่อสาร-AWN/AIS-CUR-ปกติ</t>
  </si>
  <si>
    <t>นับเสา-60-สายสื่อสาร-AWN/AIS-CYP-ปกติ</t>
  </si>
  <si>
    <t>นับเสา-60-สายสื่อสาร-AWN/AIS-DAN-ปกติ</t>
  </si>
  <si>
    <t>นับเสา-60-สายสื่อสาร-AWN/AIS-KKA-ปกติ</t>
  </si>
  <si>
    <t>FKKACO12</t>
  </si>
  <si>
    <t>นับเสา-60-สายสื่อสาร-AWN/AIS-LAM-ปกติ</t>
  </si>
  <si>
    <t>FLAMCO11</t>
  </si>
  <si>
    <t>นับเสา-60-สายสื่อสาร-AWN/AIS-NBD-ปกติ</t>
  </si>
  <si>
    <t>FNBDCO01</t>
  </si>
  <si>
    <t>นับเสา-60-สายสื่อสาร-AWN/AIS-NOS-ปกติ</t>
  </si>
  <si>
    <t>นับเสา-60-สายสื่อสาร-AWN/AIS-NR2-ปกติ</t>
  </si>
  <si>
    <t>นับเสา-60-สายสื่อสาร-AWN/AIS-NRM-ปกติ</t>
  </si>
  <si>
    <t>นับเสา-60-สายสื่อสาร-AWN/AIS-PAY-ปกติ</t>
  </si>
  <si>
    <t>นับเสา-60-สายสื่อสาร-AWN/AIS-PCC-ปกติ</t>
  </si>
  <si>
    <t>FPCCCO12</t>
  </si>
  <si>
    <t>นับเสา-60-สายสื่อสาร-AWN/AIS-PCG-ปกติ</t>
  </si>
  <si>
    <t>นับเสา-60-สายสื่อสาร-AWN/AIS-PUS-ปกติ</t>
  </si>
  <si>
    <t>นับเสา-60-สายสื่อสาร-AWN/AIS-SKA-ปกติ</t>
  </si>
  <si>
    <t>นับเสา-60-สายสื่อสาร-AWN/AIS-SSG-ปกติ</t>
  </si>
  <si>
    <t>นับเสา-60-สายสื่อสาร-AWN/AIS-TTM-ปกติ</t>
  </si>
  <si>
    <t>นับเสา-60-สายสื่อสาร-AWN-BNG-ปกติ</t>
  </si>
  <si>
    <t>นับเสา-60-สายสื่อสาร-AWN-BRR-ปกติ</t>
  </si>
  <si>
    <t>นับเสา-60-สายสื่อสาร-AWN-CAR-ปกติ</t>
  </si>
  <si>
    <t>นับเสา-60-สายสื่อสาร-AWN-CHC-ปกติ</t>
  </si>
  <si>
    <t>นับเสา-60-สายสื่อสาร-AWN-CUP-ปกติ</t>
  </si>
  <si>
    <t>นับเสา-60-สายสื่อสาร-AWN-CUR-ปกติ</t>
  </si>
  <si>
    <t>นับเสา-60-สายสื่อสาร-AWN-CYP-ปกติ</t>
  </si>
  <si>
    <t>นับเสา-60-สายสื่อสาร-AWN-DAN-ปกติ</t>
  </si>
  <si>
    <t>นับเสา-60-สายสื่อสาร-AWN-KKA-ปกติ</t>
  </si>
  <si>
    <t>นับเสา-60-สายสื่อสาร-AWN-KOB-ปกติ</t>
  </si>
  <si>
    <t>นับเสา-60-สายสื่อสาร-AWN-KOG-ปกติ</t>
  </si>
  <si>
    <t>นับเสา-60-สายสื่อสาร-AWN-KSA-ปกติ</t>
  </si>
  <si>
    <t>นับเสา-60-สายสื่อสาร-AWN-KSN-ปกติ</t>
  </si>
  <si>
    <t>นับเสา-60-สายสื่อสาร-AWN-KUM-ปกติ</t>
  </si>
  <si>
    <t>นับเสา-60-สายสื่อสาร-AWN-LAM-ปกติ</t>
  </si>
  <si>
    <t>นับเสา-60-สายสื่อสาร-AWN-NAR-ปกติ</t>
  </si>
  <si>
    <t>นับเสา-60-สายสื่อสาร-AWN-NBD-ปกติ</t>
  </si>
  <si>
    <t>นับเสา-60-สายสื่อสาร-AWN-NBM-ปกติ</t>
  </si>
  <si>
    <t>นับเสา-60-สายสื่อสาร-AWN-NKE-ปกติ</t>
  </si>
  <si>
    <t>FNKECO12</t>
  </si>
  <si>
    <t>นับเสา-60-สายสื่อสาร-AWN-NOS-ปกติ</t>
  </si>
  <si>
    <t>นับเสา-60-สายสื่อสาร-AWN-NOT-ปกติ</t>
  </si>
  <si>
    <t>นับเสา-60-สายสื่อสาร-AWN-NR2-ปกติ</t>
  </si>
  <si>
    <t>นับเสา-60-สายสื่อสาร-AWN-NRM-ปกติ</t>
  </si>
  <si>
    <t>นับเสา-60-สายสื่อสาร-AWN-PAY-ปกติ</t>
  </si>
  <si>
    <t>นับเสา-60-สายสื่อสาร-AWN-PCC-ปกติ</t>
  </si>
  <si>
    <t>นับเสา-60-สายสื่อสาร-AWN-PCG-ปกติ</t>
  </si>
  <si>
    <t>นับเสา-60-สายสื่อสาร-AWN-PIM-ปกติ</t>
  </si>
  <si>
    <t>นับเสา-60-สายสื่อสาร-AWN-PRS-ปกติ</t>
  </si>
  <si>
    <t>นับเสา-60-สายสื่อสาร-AWN-PUC-ปกติ</t>
  </si>
  <si>
    <t>นับเสา-60-สายสื่อสาร-AWN-PUS-ปกติ</t>
  </si>
  <si>
    <t>นับเสา-60-สายสื่อสาร-AWN-RAB-ปกติ</t>
  </si>
  <si>
    <t>นับเสา-60-สายสื่อสาร-AWN-SKA-ปกติ</t>
  </si>
  <si>
    <t>นับเสา-60-สายสื่อสาร-AWN-SRN-ปกติ</t>
  </si>
  <si>
    <t>นับเสา-60-สายสื่อสาร-AWN-SSA-ปกติ</t>
  </si>
  <si>
    <t>นับเสา-60-สายสื่อสาร-AWN-SSG-ปกติ</t>
  </si>
  <si>
    <t>นับเสา-60-สายสื่อสาร-AWN-STU-ปกติ</t>
  </si>
  <si>
    <t>นับเสา-60-สายสื่อสาร-AWN-WNK-ปกติ</t>
  </si>
  <si>
    <t>นับเสา-60-สายสื่อสาร-CAT/BFKT-BKR-ปกติ</t>
  </si>
  <si>
    <t>นับเสา-60-สายสื่อสาร-CAT/BFKT-BNG-ปกติ</t>
  </si>
  <si>
    <t>นับเสา-60-สายสื่อสาร-CAT/BFKT-CAR-ปกติ</t>
  </si>
  <si>
    <t>นับเสา-60-สายสื่อสาร-CAT/BFKT-CUR-ปกติ</t>
  </si>
  <si>
    <t>นับเสา-60-สายสื่อสาร-CAT/BFKT-CYP-ปกติ</t>
  </si>
  <si>
    <t>นับเสา-60-สายสื่อสาร-CAT/BFKT-DAN-ปกติ</t>
  </si>
  <si>
    <t>นับเสา-60-สายสื่อสาร-CAT/BFKT-KOG-ปกติ</t>
  </si>
  <si>
    <t>นับเสา-60-สายสื่อสาร-CAT/BFKT-KSA-ปกติ</t>
  </si>
  <si>
    <t>นับเสา-60-สายสื่อสาร-CAT/BFKT-KSN-ปกติ</t>
  </si>
  <si>
    <t>นับเสา-60-สายสื่อสาร-CAT/BFKT-KUM-ปกติ</t>
  </si>
  <si>
    <t>นับเสา-60-สายสื่อสาร-CAT/BFKT-LAM-ปกติ</t>
  </si>
  <si>
    <t>นับเสา-60-สายสื่อสาร-CAT/BFKT-NBD-ปกติ</t>
  </si>
  <si>
    <t>นับเสา-60-สายสื่อสาร-CAT/BFKT-NKE-ปกติ</t>
  </si>
  <si>
    <t>นับเสา-60-สายสื่อสาร-CAT/BFKT-NOS-ปกติ</t>
  </si>
  <si>
    <t>นับเสา-60-สายสื่อสาร-CAT/BFKT-NR2-ปกติ</t>
  </si>
  <si>
    <t>นับเสา-60-สายสื่อสาร-CAT/BFKT-PCC-ปกติ</t>
  </si>
  <si>
    <t>นับเสา-60-สายสื่อสาร-CAT/BFKT-PCG-ปกติ</t>
  </si>
  <si>
    <t>นับเสา-60-สายสื่อสาร-CAT/BFKT-PKY-ปกติ</t>
  </si>
  <si>
    <t>นับเสา-60-สายสื่อสาร-CAT/BFKT-PRS-ปกติ</t>
  </si>
  <si>
    <t>นับเสา-60-สายสื่อสาร-CAT/BFKT-PUS-ปกติ</t>
  </si>
  <si>
    <t>นับเสา-60-สายสื่อสาร-CAT/BFKT-SIP-ปกติ</t>
  </si>
  <si>
    <t>นับเสา-60-สายสื่อสาร-CAT/BFKT-SKA-ปกติ</t>
  </si>
  <si>
    <t>นับเสา-60-สายสื่อสาร-CAT/BFKT-SRN-ปกติ</t>
  </si>
  <si>
    <t>นับเสา-60-สายสื่อสาร-CAT/BFKT-STU-ปกติ</t>
  </si>
  <si>
    <t>นับเสา-60-สายสื่อสาร-CAT/BFKT-SUN-ปกติ</t>
  </si>
  <si>
    <t>นับเสา-60-สายสื่อสาร-CAT/BFKT-TTM-ปกติ</t>
  </si>
  <si>
    <t>นับเสา-60-สายสื่อสาร-CAT/BFKT-WNK-ปกติ</t>
  </si>
  <si>
    <t>นับเสา-60-สายสื่อสาร-CAT-BKR-ปกติ</t>
  </si>
  <si>
    <t>นับเสา-60-สายสื่อสาร-CAT-BNG-ปกติ</t>
  </si>
  <si>
    <t>นับเสา-60-สายสื่อสาร-CAT-BRR-ปกติ</t>
  </si>
  <si>
    <t>นับเสา-60-สายสื่อสาร-CAT-CAR-ปกติ</t>
  </si>
  <si>
    <t>นับเสา-60-สายสื่อสาร-CAT-CHC-ปกติ</t>
  </si>
  <si>
    <t>นับเสา-60-สายสื่อสาร-CAT-CUP-ปกติ</t>
  </si>
  <si>
    <t>นับเสา-60-สายสื่อสาร-CAT-CUR-ปกติ</t>
  </si>
  <si>
    <t>นับเสา-60-สายสื่อสาร-CAT-CYP-ปกติ</t>
  </si>
  <si>
    <t>นับเสา-60-สายสื่อสาร-CAT-DAN-ปกติ</t>
  </si>
  <si>
    <t>นับเสา-60-สายสื่อสาร-CAT-KOG-ปกติ</t>
  </si>
  <si>
    <t>นับเสา-60-สายสื่อสาร-CAT-KSA-ปกติ</t>
  </si>
  <si>
    <t>นับเสา-60-สายสื่อสาร-CAT-KUM-ปกติ</t>
  </si>
  <si>
    <t>นับเสา-60-สายสื่อสาร-CAT-LAM-ปกติ</t>
  </si>
  <si>
    <t>นับเสา-60-สายสื่อสาร-CAT-NAR-ปกติ</t>
  </si>
  <si>
    <t>นับเสา-60-สายสื่อสาร-CAT-NBD-ปกติ</t>
  </si>
  <si>
    <t>นับเสา-60-สายสื่อสาร-CAT-NOS-ปกติ</t>
  </si>
  <si>
    <t>นับเสา-60-สายสื่อสาร-CAT-NOT-ปกติ</t>
  </si>
  <si>
    <t>นับเสา-60-สายสื่อสาร-CAT-NR2-ปกติ</t>
  </si>
  <si>
    <t>นับเสา-60-สายสื่อสาร-CAT-NRM-ปกติ</t>
  </si>
  <si>
    <t>นับเสา-60-สายสื่อสาร-CAT-PCC-ปกติ</t>
  </si>
  <si>
    <t>นับเสา-60-สายสื่อสาร-CAT-PCG-ปกติ</t>
  </si>
  <si>
    <t>นับเสา-60-สายสื่อสาร-CAT-PIM-ปกติ</t>
  </si>
  <si>
    <t>นับเสา-60-สายสื่อสาร-CAT-PKY-ปกติ</t>
  </si>
  <si>
    <t>นับเสา-60-สายสื่อสาร-CAT-PRS-ปกติ</t>
  </si>
  <si>
    <t>นับเสา-60-สายสื่อสาร-CAT-PUC-ปกติ</t>
  </si>
  <si>
    <t>นับเสา-60-สายสื่อสาร-CAT-PUS-ปกติ</t>
  </si>
  <si>
    <t>นับเสา-60-สายสื่อสาร-CAT-RAB-ปกติ</t>
  </si>
  <si>
    <t>นับเสา-60-สายสื่อสาร-CAT-SIP-ปกติ</t>
  </si>
  <si>
    <t>นับเสา-60-สายสื่อสาร-CAT-SKA-ปกติ</t>
  </si>
  <si>
    <t>นับเสา-60-สายสื่อสาร-CAT-SRN-ปกติ</t>
  </si>
  <si>
    <t>นับเสา-60-สายสื่อสาร-CAT-SSA-ปกติ</t>
  </si>
  <si>
    <t>นับเสา-60-สายสื่อสาร-CAT-SSG-ปกติ</t>
  </si>
  <si>
    <t>นับเสา-60-สายสื่อสาร-CAT-STU-ปกติ</t>
  </si>
  <si>
    <t>นับเสา-60-สายสื่อสาร-CAT-SUN-ปกติ</t>
  </si>
  <si>
    <t>นับเสา-60-สายสื่อสาร-CAT/TAC-BKR-ปกติ</t>
  </si>
  <si>
    <t>นับเสา-60-สายสื่อสาร-CAT/TAC-BNG-ปกติ</t>
  </si>
  <si>
    <t>นับเสา-60-สายสื่อสาร-CAT/TAC-CUR-ปกติ</t>
  </si>
  <si>
    <t>นับเสา-60-สายสื่อสาร-CAT/TAC-CYP-ปกติ</t>
  </si>
  <si>
    <t>นับเสา-60-สายสื่อสาร-CAT/TAC-DAN-ปกติ</t>
  </si>
  <si>
    <t>นับเสา-60-สายสื่อสาร-CAT/TAC-KOG-ปกติ</t>
  </si>
  <si>
    <t>นับเสา-60-สายสื่อสาร-CAT/TAC-KSA-ปกติ</t>
  </si>
  <si>
    <t>นับเสา-60-สายสื่อสาร-CAT/TAC-KSN-ปกติ</t>
  </si>
  <si>
    <t>นับเสา-60-สายสื่อสาร-CAT/TAC-KUM-ปกติ</t>
  </si>
  <si>
    <t>นับเสา-60-สายสื่อสาร-CAT/TAC-LAM-ปกติ</t>
  </si>
  <si>
    <t>นับเสา-60-สายสื่อสาร-CAT/TAC-NBD-ปกติ</t>
  </si>
  <si>
    <t>นับเสา-60-สายสื่อสาร-CAT/TAC-NOS-ปกติ</t>
  </si>
  <si>
    <t>นับเสา-60-สายสื่อสาร-CAT/TAC-PCC-ปกติ</t>
  </si>
  <si>
    <t>นับเสา-60-สายสื่อสาร-CAT/TAC-PKY-ปกติ</t>
  </si>
  <si>
    <t>นับเสา-60-สายสื่อสาร-CAT/TAC-PUS-ปกติ</t>
  </si>
  <si>
    <t>นับเสา-60-สายสื่อสาร-CAT/TAC-SIP-ปกติ</t>
  </si>
  <si>
    <t>นับเสา-60-สายสื่อสาร-CAT/TAC-SRN-ปกติ</t>
  </si>
  <si>
    <t>นับเสา-60-สายสื่อสาร-CAT/TAC-STU-ปกติ</t>
  </si>
  <si>
    <t>นับเสา-60-สายสื่อสาร-CAT/TAC-TTM-ปกติ</t>
  </si>
  <si>
    <t>นับเสา-60-สายสื่อสาร-CAT-TTM-ปกติ</t>
  </si>
  <si>
    <t>นับเสา-60-สายสื่อสาร-CAT-WNK-ปกติ</t>
  </si>
  <si>
    <t>นับเสา-60-สายสื่อสาร-CHMTV-PKY-ปกติ</t>
  </si>
  <si>
    <t>นับเสา-60-สายสื่อสาร-DNTV-NR2-ปกติ</t>
  </si>
  <si>
    <t>นับเสา-60-สายสื่อสาร-DNTV-NRM-ปกติ</t>
  </si>
  <si>
    <t>นับเสา-60-สายสื่อสาร-DTN-BNG-ปกติ</t>
  </si>
  <si>
    <t>นับเสา-60-สายสื่อสาร-DTN-BRR-ปกติ</t>
  </si>
  <si>
    <t>นับเสา-60-สายสื่อสาร-DTN-CHC-ปกติ</t>
  </si>
  <si>
    <t>นับเสา-60-สายสื่อสาร-DTN-CYP-ปกติ</t>
  </si>
  <si>
    <t>นับเสา-60-สายสื่อสาร-DTN-DAN-ปกติ</t>
  </si>
  <si>
    <t>นับเสา-60-สายสื่อสาร-DTN-KOB-ปกติ</t>
  </si>
  <si>
    <t>นับเสา-60-สายสื่อสาร-DTN-KOG-ปกติ</t>
  </si>
  <si>
    <t>นับเสา-60-สายสื่อสาร-DTN-KSN-ปกติ</t>
  </si>
  <si>
    <t>นับเสา-60-สายสื่อสาร-DTN-NAR-ปกติ</t>
  </si>
  <si>
    <t>นับเสา-60-สายสื่อสาร-DTN-NBD-ปกติ</t>
  </si>
  <si>
    <t>นับเสา-60-สายสื่อสาร-DTN-NOS-ปกติ</t>
  </si>
  <si>
    <t>นับเสา-60-สายสื่อสาร-DTN-NRM-ปกติ</t>
  </si>
  <si>
    <t>นับเสา-60-สายสื่อสาร-DTN-PCG-ปกติ</t>
  </si>
  <si>
    <t>นับเสา-60-สายสื่อสาร-DTN-PRS-ปกติ</t>
  </si>
  <si>
    <t>นับเสา-60-สายสื่อสาร-DTN-PUC-ปกติ</t>
  </si>
  <si>
    <t>นับเสา-60-สายสื่อสาร-DTN-PUS-ปกติ</t>
  </si>
  <si>
    <t>นับเสา-60-สายสื่อสาร-DTN-RAB-ปกติ</t>
  </si>
  <si>
    <t>นับเสา-60-สายสื่อสาร-DTN-SIP-ปกติ</t>
  </si>
  <si>
    <t>นับเสา-60-สายสื่อสาร-DTN-SKA-ปกติ</t>
  </si>
  <si>
    <t>นับเสา-60-สายสื่อสาร-DTN-SRN-ปกติ</t>
  </si>
  <si>
    <t>นับเสา-60-สายสื่อสาร-DTN-SSG-ปกติ</t>
  </si>
  <si>
    <t>นับเสา-60-สายสื่อสาร-DTN-STU-ปกติ</t>
  </si>
  <si>
    <t>นับเสา-60-สายสื่อสาร-DTN-SUN-ปกติ</t>
  </si>
  <si>
    <t>นับเสา-60-สายสื่อสาร-DTN-TTM-ปกติ</t>
  </si>
  <si>
    <t>นับเสา-60-สายสื่อสาร-DTN-WNK-ปกติ</t>
  </si>
  <si>
    <t>นับเสา-60-สายสื่อสาร-ITEL-BNG-ปกติ</t>
  </si>
  <si>
    <t>นับเสา-60-สายสื่อสาร-ITEL-BRR-ปกติ</t>
  </si>
  <si>
    <t>นับเสา-60-สายสื่อสาร-ITEL-CAR-ปกติ</t>
  </si>
  <si>
    <t>นับเสา-60-สายสื่อสาร-ITEL-CYP-ปกติ</t>
  </si>
  <si>
    <t>นับเสา-60-สายสื่อสาร-ITEL-DAN-ปกติ</t>
  </si>
  <si>
    <t>นับเสา-60-สายสื่อสาร-ITEL-KKA-ปกติ</t>
  </si>
  <si>
    <t>นับเสา-60-สายสื่อสาร-ITEL-LAM-ปกติ</t>
  </si>
  <si>
    <t>นับเสา-60-สายสื่อสาร-ITEL-NOS-ปกติ</t>
  </si>
  <si>
    <t>นับเสา-60-สายสื่อสาร-ITEL-NOT-ปกติ</t>
  </si>
  <si>
    <t>นับเสา-60-สายสื่อสาร-ITEL-NR2-ปกติ</t>
  </si>
  <si>
    <t>นับเสา-60-สายสื่อสาร-ITEL-NRM-ปกติ</t>
  </si>
  <si>
    <t>นับเสา-60-สายสื่อสาร-ITEL-PCG-ปกติ</t>
  </si>
  <si>
    <t>นับเสา-60-สายสื่อสาร-ITEL-PIM-ปกติ</t>
  </si>
  <si>
    <t>นับเสา-60-สายสื่อสาร-ITEL-PUC-ปกติ</t>
  </si>
  <si>
    <t>นับเสา-60-สายสื่อสาร-ITEL-RAB-ปกติ</t>
  </si>
  <si>
    <t>นับเสา-60-สายสื่อสาร-ITEL-SIP-ปกติ</t>
  </si>
  <si>
    <t>นับเสา-60-สายสื่อสาร-ITEL-SSA-ปกติ</t>
  </si>
  <si>
    <t>นับเสา-60-สายสื่อสาร-ITEL-STU-ปกติ</t>
  </si>
  <si>
    <t>นับเสา-60-สายสื่อสาร-ITEL-TTM-ปกติ</t>
  </si>
  <si>
    <t>นับเสา-60-สายสื่อสาร-JTV-PIM-ปกติ</t>
  </si>
  <si>
    <t>นับเสา-60-สายสื่อสาร-KCTV-NR2-ปกติ</t>
  </si>
  <si>
    <t>นับเสา-60-สายสื่อสาร-KCTV-NRM-ปกติ</t>
  </si>
  <si>
    <t>นับเสา-60-สายสื่อสาร-SIMAT-NR2-ปกติ</t>
  </si>
  <si>
    <t>นับเสา-60-สายสื่อสาร-SIMAT-NRM-ปกติ</t>
  </si>
  <si>
    <t>นับเสา-60-สายสื่อสาร-SSGGEN-BNG-ปกติ</t>
  </si>
  <si>
    <t>นับเสา-60-สายสื่อสาร-STUTV-STU-ปกติ</t>
  </si>
  <si>
    <t>นับเสา-60-สายสื่อสาร-STV-SRN-ปกติ</t>
  </si>
  <si>
    <t>นับเสา-60-สายสื่อสาร-SYM-CHC-ปกติ</t>
  </si>
  <si>
    <t>นับเสา-60-สายสื่อสาร-SYM-KOG-ปกติ</t>
  </si>
  <si>
    <t>นับเสา-60-สายสื่อสาร-SYM-NOS-ปกติ</t>
  </si>
  <si>
    <t>นับเสา-60-สายสื่อสาร-SYM-NR2-ปกติ</t>
  </si>
  <si>
    <t>นับเสา-60-สายสื่อสาร-SYM-NRM-ปกติ</t>
  </si>
  <si>
    <t>นับเสา-60-สายสื่อสาร-SYM-PAY-ปกติ</t>
  </si>
  <si>
    <t>นับเสา-60-สายสื่อสาร-SYM-PCG-ปกติ</t>
  </si>
  <si>
    <t>นับเสา-60-สายสื่อสาร-SYM-PIM-ปกติ</t>
  </si>
  <si>
    <t>นับเสา-60-สายสื่อสาร-SYM-PKY-ปกติ</t>
  </si>
  <si>
    <t>นับเสา-60-สายสื่อสาร-SYM-PUC-ปกติ</t>
  </si>
  <si>
    <t>นับเสา-60-สายสื่อสาร-SYM-SSA-ปกติ</t>
  </si>
  <si>
    <t>นับเสา-60-สายสื่อสาร-SYM-SUN-ปกติ</t>
  </si>
  <si>
    <t>นับเสา-60-สายสื่อสาร-SYM-WNK-ปกติ</t>
  </si>
  <si>
    <t>นับเสา-60-สายสื่อสาร-TCC-BNG-ปกติ</t>
  </si>
  <si>
    <t>นับเสา-60-สายสื่อสาร-TCC-BRR-ปกติ</t>
  </si>
  <si>
    <t>นับเสา-60-สายสื่อสาร-TCC-CAR-ปกติ</t>
  </si>
  <si>
    <t>นับเสา-60-สายสื่อสาร-TCC-CHC-ปกติ</t>
  </si>
  <si>
    <t>นับเสา-60-สายสื่อสาร-TCC-CUP-ปกติ</t>
  </si>
  <si>
    <t>นับเสา-60-สายสื่อสาร-TCC-CUR-ปกติ</t>
  </si>
  <si>
    <t>นับเสา-60-สายสื่อสาร-TCC-CYP-ปกติ</t>
  </si>
  <si>
    <t>นับเสา-60-สายสื่อสาร-TCC-DAN-ปกติ</t>
  </si>
  <si>
    <t>นับเสา-60-สายสื่อสาร-TCC-KKA-ปกติ</t>
  </si>
  <si>
    <t>นับเสา-60-สายสื่อสาร-TCC-KOG-ปกติ</t>
  </si>
  <si>
    <t>นับเสา-60-สายสื่อสาร-TCC-KSA-ปกติ</t>
  </si>
  <si>
    <t>นับเสา-60-สายสื่อสาร-TCC-KSN-ปกติ</t>
  </si>
  <si>
    <t>นับเสา-60-สายสื่อสาร-TCC-KUM-ปกติ</t>
  </si>
  <si>
    <t>นับเสา-60-สายสื่อสาร-TCC-LAM-ปกติ</t>
  </si>
  <si>
    <t>นับเสา-60-สายสื่อสาร-TCC-NAR-ปกติ</t>
  </si>
  <si>
    <t>นับเสา-60-สายสื่อสาร-TCC-NBD-ปกติ</t>
  </si>
  <si>
    <t>นับเสา-60-สายสื่อสาร-TCC-NKE-ปกติ</t>
  </si>
  <si>
    <t>นับเสา-60-สายสื่อสาร-TCC-NOS-ปกติ</t>
  </si>
  <si>
    <t>นับเสา-60-สายสื่อสาร-TCC-NR2-ปกติ</t>
  </si>
  <si>
    <t>นับเสา-60-สายสื่อสาร-TCC-NRM-ปกติ</t>
  </si>
  <si>
    <t>นับเสา-60-สายสื่อสาร-TCC-PAY-ปกติ</t>
  </si>
  <si>
    <t>นับเสา-60-สายสื่อสาร-TCC-PCC-ปกติ</t>
  </si>
  <si>
    <t>นับเสา-60-สายสื่อสาร-TCC-PCG-ปกติ</t>
  </si>
  <si>
    <t>นับเสา-60-สายสื่อสาร-TCC-PIM-ปกติ</t>
  </si>
  <si>
    <t>นับเสา-60-สายสื่อสาร-TCC-PKY-ปกติ</t>
  </si>
  <si>
    <t>นับเสา-60-สายสื่อสาร-TCC-PRS-ปกติ</t>
  </si>
  <si>
    <t>นับเสา-60-สายสื่อสาร-TCC-PUS-ปกติ</t>
  </si>
  <si>
    <t>นับเสา-60-สายสื่อสาร-TCC-RAB-ปกติ</t>
  </si>
  <si>
    <t>นับเสา-60-สายสื่อสาร-TCC-SIP-ปกติ</t>
  </si>
  <si>
    <t>นับเสา-60-สายสื่อสาร-TCC-SRN-ปกติ</t>
  </si>
  <si>
    <t>นับเสา-60-สายสื่อสาร-TCC-SSA-ปกติ</t>
  </si>
  <si>
    <t>นับเสา-60-สายสื่อสาร-TCC-SSG-ปกติ</t>
  </si>
  <si>
    <t>นับเสา-60-สายสื่อสาร-TCC-STU-ปกติ</t>
  </si>
  <si>
    <t>นับเสา-60-สายสื่อสาร-TCC-SUN-ปกติ</t>
  </si>
  <si>
    <t>นับเสา-60-สายสื่อสาร-TCC-TTM-ปกติ</t>
  </si>
  <si>
    <t>นับเสา-60-สายสื่อสาร-TOT/AIS-CUR-ปกติ</t>
  </si>
  <si>
    <t>นับเสา-60-สายสื่อสาร-TOT/AIS-CYP-ปกติ</t>
  </si>
  <si>
    <t>นับเสา-60-สายสื่อสาร-TOT/AIS-KSA-ปกติ</t>
  </si>
  <si>
    <t>นับเสา-60-สายสื่อสาร-TOT/AIS-KSN-ปกติ</t>
  </si>
  <si>
    <t>นับเสา-60-สายสื่อสาร-TOT/AIS-LAM-ปกติ</t>
  </si>
  <si>
    <t>นับเสา-60-สายสื่อสาร-TOT/AIS-NBD-ปกติ</t>
  </si>
  <si>
    <t>นับเสา-60-สายสื่อสาร-TOT/AIS-PCG-ปกติ</t>
  </si>
  <si>
    <t>นับเสา-60-สายสื่อสาร-TOT/AIS-PKY-ปกติ</t>
  </si>
  <si>
    <t>นับเสา-60-สายสื่อสาร-TOT/AIS-STU-ปกติ</t>
  </si>
  <si>
    <t>นับเสา-60-สายสื่อสาร-TOT/AIS-TTM-ปกติ</t>
  </si>
  <si>
    <t>นับเสา-60-สายสื่อสาร-TOT-BKR-ปกติ</t>
  </si>
  <si>
    <t>นับเสา-60-สายสื่อสาร-TOT-BNG-ปกติ</t>
  </si>
  <si>
    <t>นับเสา-60-สายสื่อสาร-TOT-BRR-ปกติ</t>
  </si>
  <si>
    <t>นับเสา-60-สายสื่อสาร-TOT-CAR-ปกติ</t>
  </si>
  <si>
    <t>นับเสา-60-สายสื่อสาร-TOT-CHC-ปกติ</t>
  </si>
  <si>
    <t>นับเสา-60-สายสื่อสาร-TOT-CUP-ปกติ</t>
  </si>
  <si>
    <t>นับเสา-60-สายสื่อสาร-TOT-CUR-ปกติ</t>
  </si>
  <si>
    <t>นับเสา-60-สายสื่อสาร-TOT-CYP-ปกติ</t>
  </si>
  <si>
    <t>นับเสา-60-สายสื่อสาร-TOT-DAN-ปกติ</t>
  </si>
  <si>
    <t>นับเสา-60-สายสื่อสาร-TOT-KOB-ปกติ</t>
  </si>
  <si>
    <t>นับเสา-60-สายสื่อสาร-TOT-KOG-ปกติ</t>
  </si>
  <si>
    <t>นับเสา-60-สายสื่อสาร-TOT-KSA-ปกติ</t>
  </si>
  <si>
    <t>นับเสา-60-สายสื่อสาร-TOT-KSN-ปกติ</t>
  </si>
  <si>
    <t>นับเสา-60-สายสื่อสาร-TOT-KUM-ปกติ</t>
  </si>
  <si>
    <t>นับเสา-60-สายสื่อสาร-TOT-LAM-ปกติ</t>
  </si>
  <si>
    <t>นับเสา-60-สายสื่อสาร-TOT-NAR-ปกติ</t>
  </si>
  <si>
    <t>นับเสา-60-สายสื่อสาร-TOT-NBD-ปกติ</t>
  </si>
  <si>
    <t>นับเสา-60-สายสื่อสาร-TOT-NBM-ปกติ</t>
  </si>
  <si>
    <t>นับเสา-60-สายสื่อสาร-TOT-NKE-ปกติ</t>
  </si>
  <si>
    <t>นับเสา-60-สายสื่อสาร-TOT-NOS-ปกติ</t>
  </si>
  <si>
    <t>นับเสา-60-สายสื่อสาร-TOT-NOT-ปกติ</t>
  </si>
  <si>
    <t>นับเสา-60-สายสื่อสาร-TOT-NR2-ปกติ</t>
  </si>
  <si>
    <t>นับเสา-60-สายสื่อสาร-TOT-NRM-ปกติ</t>
  </si>
  <si>
    <t>นับเสา-60-สายสื่อสาร-TOT-PAY-ปกติ</t>
  </si>
  <si>
    <t>นับเสา-60-สายสื่อสาร-TOT-PCC-ปกติ</t>
  </si>
  <si>
    <t>นับเสา-60-สายสื่อสาร-TOT-PCG-ปกติ</t>
  </si>
  <si>
    <t>นับเสา-60-สายสื่อสาร-TOT-PIM-ปกติ</t>
  </si>
  <si>
    <t>นับเสา-60-สายสื่อสาร-TOT-PKY-ปกติ</t>
  </si>
  <si>
    <t>นับเสา-60-สายสื่อสาร-TOT-PRS-ปกติ</t>
  </si>
  <si>
    <t>นับเสา-60-สายสื่อสาร-TOT-PUC-ปกติ</t>
  </si>
  <si>
    <t>นับเสา-60-สายสื่อสาร-TOT-PUS-ปกติ</t>
  </si>
  <si>
    <t>นับเสา-60-สายสื่อสาร-TOT-RAB-ปกติ</t>
  </si>
  <si>
    <t>นับเสา-60-สายสื่อสาร-TOT-SIP-ปกติ</t>
  </si>
  <si>
    <t>นับเสา-60-สายสื่อสาร-TOT-SKA-ปกติ</t>
  </si>
  <si>
    <t>นับเสา-60-สายสื่อสาร-TOT-SRN-ปกติ</t>
  </si>
  <si>
    <t>นับเสา-60-สายสื่อสาร-TOT-SSA-ปกติ</t>
  </si>
  <si>
    <t>นับเสา-60-สายสื่อสาร-TOT-SSG-ปกติ</t>
  </si>
  <si>
    <t>นับเสา-60-สายสื่อสาร-TOT-STU-ปกติ</t>
  </si>
  <si>
    <t>นับเสา-60-สายสื่อสาร-TOT-SUN-ปกติ</t>
  </si>
  <si>
    <t>นับเสา-60-สายสื่อสาร-TOT-TTM-ปกติ</t>
  </si>
  <si>
    <t>นับเสา-60-สายสื่อสาร-TOT/TT&amp;T-CYP-ปกติ</t>
  </si>
  <si>
    <t>นับเสา-60-สายสื่อสาร-TOT/TT&amp;T-KSA-ปกติ</t>
  </si>
  <si>
    <t>นับเสา-60-สายสื่อสาร-TOT/TT&amp;T-KSN-ปกติ</t>
  </si>
  <si>
    <t>นับเสา-60-สายสื่อสาร-TOT/TT&amp;T-LAM-ปกติ</t>
  </si>
  <si>
    <t>นับเสา-60-สายสื่อสาร-TOT/TT&amp;T-PKY-ปกติ</t>
  </si>
  <si>
    <t>นับเสา-60-สายสื่อสาร-TOT-WNK-ปกติ</t>
  </si>
  <si>
    <t>นับเสา-60-สายสื่อสาร-TTT-BKR-ปกติ</t>
  </si>
  <si>
    <t>นับเสา-60-สายสื่อสาร-TTT-BNG-ปกติ</t>
  </si>
  <si>
    <t>นับเสา-60-สายสื่อสาร-TTT-BRR-ปกติ</t>
  </si>
  <si>
    <t>นับเสา-60-สายสื่อสาร-TTT-CAR-ปกติ</t>
  </si>
  <si>
    <t>นับเสา-60-สายสื่อสาร-TTT-CHC-ปกติ</t>
  </si>
  <si>
    <t>นับเสา-60-สายสื่อสาร-TTT-CUP-ปกติ</t>
  </si>
  <si>
    <t>นับเสา-60-สายสื่อสาร-TTT-CUR-ปกติ</t>
  </si>
  <si>
    <t>นับเสา-60-สายสื่อสาร-TTT-CYP-ปกติ</t>
  </si>
  <si>
    <t>นับเสา-60-สายสื่อสาร-TTT-DAN-ปกติ</t>
  </si>
  <si>
    <t>นับเสา-60-สายสื่อสาร-TTT-KOB-ปกติ</t>
  </si>
  <si>
    <t>นับเสา-60-สายสื่อสาร-TTT-KSA-ปกติ</t>
  </si>
  <si>
    <t>นับเสา-60-สายสื่อสาร-TTT-KUM-ปกติ</t>
  </si>
  <si>
    <t>นับเสา-60-สายสื่อสาร-TTT-LAM-ปกติ</t>
  </si>
  <si>
    <t>นับเสา-60-สายสื่อสาร-TTT-NAR-ปกติ</t>
  </si>
  <si>
    <t>นับเสา-60-สายสื่อสาร-TTT-NBD-ปกติ</t>
  </si>
  <si>
    <t>นับเสา-60-สายสื่อสาร-TTT-NBM-ปกติ</t>
  </si>
  <si>
    <t>นับเสา-60-สายสื่อสาร-TTT-NOS-ปกติ</t>
  </si>
  <si>
    <t>นับเสา-60-สายสื่อสาร-TTT-NOT-ปกติ</t>
  </si>
  <si>
    <t>นับเสา-60-สายสื่อสาร-TTT-NR2-ปกติ</t>
  </si>
  <si>
    <t>นับเสา-60-สายสื่อสาร-TTT-NRM-ปกติ</t>
  </si>
  <si>
    <t>นับเสา-60-สายสื่อสาร-TTT-PCC-ปกติ</t>
  </si>
  <si>
    <t>นับเสา-60-สายสื่อสาร-TTT-PCG-ปกติ</t>
  </si>
  <si>
    <t>นับเสา-60-สายสื่อสาร-TTT-PIM-ปกติ</t>
  </si>
  <si>
    <t>นับเสา-60-สายสื่อสาร-TTT-PRS-ปกติ</t>
  </si>
  <si>
    <t>นับเสา-60-สายสื่อสาร-TTT-PUC-ปกติ</t>
  </si>
  <si>
    <t>นับเสา-60-สายสื่อสาร-TTT-PUS-ปกติ</t>
  </si>
  <si>
    <t>นับเสา-60-สายสื่อสาร-TTT-RAB-ปกติ</t>
  </si>
  <si>
    <t>นับเสา-60-สายสื่อสาร-TTT-SIP-ปกติ</t>
  </si>
  <si>
    <t>นับเสา-60-สายสื่อสาร-TTT-SKA-ปกติ</t>
  </si>
  <si>
    <t>นับเสา-60-สายสื่อสาร-TTT-SRN-ปกติ</t>
  </si>
  <si>
    <t>นับเสา-60-สายสื่อสาร-TTT-SSG-ปกติ</t>
  </si>
  <si>
    <t>นับเสา-60-สายสื่อสาร-TTT-STU-ปกติ</t>
  </si>
  <si>
    <t>นับเสา-60-สายสื่อสาร-TTT-SUN-ปกติ</t>
  </si>
  <si>
    <t>นับเสา-60-สายสื่อสาร-TTT-TTM-ปกติ</t>
  </si>
  <si>
    <t>นับเสา-60-สายสื่อสาร-TUC-BKR-ปกติ</t>
  </si>
  <si>
    <t>นับเสา-60-สายสื่อสาร-TUC-BNG-ปกติ</t>
  </si>
  <si>
    <t>นับเสา-60-สายสื่อสาร-TUC-BRR-ปกติ</t>
  </si>
  <si>
    <t>นับเสา-60-สายสื่อสาร-TUC-CAR-ปกติ</t>
  </si>
  <si>
    <t>นับเสา-60-สายสื่อสาร-TUC-CHC-ปกติ</t>
  </si>
  <si>
    <t>นับเสา-60-สายสื่อสาร-TUC-CUP-ปกติ</t>
  </si>
  <si>
    <t>นับเสา-60-สายสื่อสาร-TUC-CUR-ปกติ</t>
  </si>
  <si>
    <t>นับเสา-60-สายสื่อสาร-TUC-CYP-ปกติ</t>
  </si>
  <si>
    <t>นับเสา-60-สายสื่อสาร-TUC-DAN-ปกติ</t>
  </si>
  <si>
    <t>นับเสา-60-สายสื่อสาร-TUC-KKA-ปกติ</t>
  </si>
  <si>
    <t>นับเสา-60-สายสื่อสาร-TUC-KOG-ปกติ</t>
  </si>
  <si>
    <t>นับเสา-60-สายสื่อสาร-TUC-KSA-ปกติ</t>
  </si>
  <si>
    <t>นับเสา-60-สายสื่อสาร-TUC-KUM-ปกติ</t>
  </si>
  <si>
    <t>นับเสา-60-สายสื่อสาร-TUC-LAM-ปกติ</t>
  </si>
  <si>
    <t>นับเสา-60-สายสื่อสาร-TUC-NAR-ปกติ</t>
  </si>
  <si>
    <t>นับเสา-60-สายสื่อสาร-TUC-NBD-ปกติ</t>
  </si>
  <si>
    <t>นับเสา-60-สายสื่อสาร-TUC-NOS-ปกติ</t>
  </si>
  <si>
    <t>นับเสา-60-สายสื่อสาร-TUC-NR2-ปกติ</t>
  </si>
  <si>
    <t>นับเสา-60-สายสื่อสาร-TUC-NRM-ปกติ</t>
  </si>
  <si>
    <t>นับเสา-60-สายสื่อสาร-TUC-PAY-ปกติ</t>
  </si>
  <si>
    <t>นับเสา-60-สายสื่อสาร-TUC-PCC-ปกติ</t>
  </si>
  <si>
    <t>นับเสา-60-สายสื่อสาร-TUC-PCG-ปกติ</t>
  </si>
  <si>
    <t>นับเสา-60-สายสื่อสาร-TUC-PIM-ปกติ</t>
  </si>
  <si>
    <t>นับเสา-60-สายสื่อสาร-TUC-PKY-ปกติ</t>
  </si>
  <si>
    <t>นับเสา-60-สายสื่อสาร-TUC-PRS-ปกติ</t>
  </si>
  <si>
    <t>นับเสา-60-สายสื่อสาร-TUC-PUC-ปกติ</t>
  </si>
  <si>
    <t>นับเสา-60-สายสื่อสาร-TUC-PUS-ปกติ</t>
  </si>
  <si>
    <t>นับเสา-60-สายสื่อสาร-TUC-SIP-ปกติ</t>
  </si>
  <si>
    <t>นับเสา-60-สายสื่อสาร-TUC-SKA-ปกติ</t>
  </si>
  <si>
    <t>นับเสา-60-สายสื่อสาร-TUC-SRN-ปกติ</t>
  </si>
  <si>
    <t>นับเสา-60-สายสื่อสาร-TUC-STU-ปกติ</t>
  </si>
  <si>
    <t>นับเสา-60-สายสื่อสาร-TUC-SUN-ปกติ</t>
  </si>
  <si>
    <t>นับเสา-60-สายสื่อสาร-UIH-BKR-ปกติ</t>
  </si>
  <si>
    <t>นับเสา-60-สายสื่อสาร-UIH-BNG-ปกติ</t>
  </si>
  <si>
    <t>นับเสา-60-สายสื่อสาร-UIH-BRR-ปกติ</t>
  </si>
  <si>
    <t>นับเสา-60-สายสื่อสาร-UIH-CAR-ปกติ</t>
  </si>
  <si>
    <t>นับเสา-60-สายสื่อสาร-UIH-CHC-ปกติ</t>
  </si>
  <si>
    <t>นับเสา-60-สายสื่อสาร-UIH-CUP-ปกติ</t>
  </si>
  <si>
    <t>นับเสา-60-สายสื่อสาร-UIH-CUR-ปกติ</t>
  </si>
  <si>
    <t>นับเสา-60-สายสื่อสาร-UIH-CYP-ปกติ</t>
  </si>
  <si>
    <t>นับเสา-60-สายสื่อสาร-UIH-DAN-ปกติ</t>
  </si>
  <si>
    <t>นับเสา-60-สายสื่อสาร-UIH-KKA-ปกติ</t>
  </si>
  <si>
    <t>นับเสา-60-สายสื่อสาร-UIH-KOB-ปกติ</t>
  </si>
  <si>
    <t>นับเสา-60-สายสื่อสาร-UIH-KOG-ปกติ</t>
  </si>
  <si>
    <t>นับเสา-60-สายสื่อสาร-UIH-KSA-ปกติ</t>
  </si>
  <si>
    <t>นับเสา-60-สายสื่อสาร-UIH-KSN-ปกติ</t>
  </si>
  <si>
    <t>นับเสา-60-สายสื่อสาร-UIH-KUM-ปกติ</t>
  </si>
  <si>
    <t>นับเสา-60-สายสื่อสาร-UIH-LAM-ปกติ</t>
  </si>
  <si>
    <t>นับเสา-60-สายสื่อสาร-UIH-NAR-ปกติ</t>
  </si>
  <si>
    <t>นับเสา-60-สายสื่อสาร-UIH-NBD-ปกติ</t>
  </si>
  <si>
    <t>นับเสา-60-สายสื่อสาร-UIH-NBM-ปกติ</t>
  </si>
  <si>
    <t>นับเสา-60-สายสื่อสาร-UIH-NOS-ปกติ</t>
  </si>
  <si>
    <t>นับเสา-60-สายสื่อสาร-UIH-NOT-ปกติ</t>
  </si>
  <si>
    <t>นับเสา-60-สายสื่อสาร-UIH-NR2-ปกติ</t>
  </si>
  <si>
    <t>นับเสา-60-สายสื่อสาร-UIH-NRM-ปกติ</t>
  </si>
  <si>
    <t>นับเสา-60-สายสื่อสาร-UIH-PAY-ปกติ</t>
  </si>
  <si>
    <t>นับเสา-60-สายสื่อสาร-UIH-PCC-ปกติ</t>
  </si>
  <si>
    <t>นับเสา-60-สายสื่อสาร-UIH-PCG-ปกติ</t>
  </si>
  <si>
    <t>นับเสา-60-สายสื่อสาร-UIH-PIM-ปกติ</t>
  </si>
  <si>
    <t>นับเสา-60-สายสื่อสาร-UIH-PKY-ปกติ</t>
  </si>
  <si>
    <t>นับเสา-60-สายสื่อสาร-UIH-PRS-ปกติ</t>
  </si>
  <si>
    <t>นับเสา-60-สายสื่อสาร-UIH-PUC-ปกติ</t>
  </si>
  <si>
    <t>นับเสา-60-สายสื่อสาร-UIH-PUS-ปกติ</t>
  </si>
  <si>
    <t>นับเสา-60-สายสื่อสาร-UIH-RAB-ปกติ</t>
  </si>
  <si>
    <t>นับเสา-60-สายสื่อสาร-UIH-SIP-ปกติ</t>
  </si>
  <si>
    <t>นับเสา-60-สายสื่อสาร-UIH-SKA-ปกติ</t>
  </si>
  <si>
    <t>นับเสา-60-สายสื่อสาร-UIH-SRN-ปกติ</t>
  </si>
  <si>
    <t>นับเสา-60-สายสื่อสาร-UIH-SSA-ปกติ</t>
  </si>
  <si>
    <t>นับเสา-60-สายสื่อสาร-UIH-SSG-ปกติ</t>
  </si>
  <si>
    <t>นับเสา-60-สายสื่อสาร-UIH-STU-ปกติ</t>
  </si>
  <si>
    <t>นับเสา-60-สายสื่อสาร-UIH-SUN-ปกติ</t>
  </si>
  <si>
    <t>นับเสา-60-สายสื่อสาร-UIH-TTM-ปกติ</t>
  </si>
  <si>
    <t>นับเสา-60-อุปกรณ์-AWN-CYP-ปกติ</t>
  </si>
  <si>
    <t>นับเสา-60-อุปกรณ์-AWN-NR2-ปกติ</t>
  </si>
  <si>
    <t>นับเสา-60-อุปกรณ์-AWN-NRM-ปกติ</t>
  </si>
  <si>
    <t>นับเสา-60-อุปกรณ์-AWN-PCG-ปกติ</t>
  </si>
  <si>
    <t>นับเสา-60-อุปกรณ์-AWN-SRN-ปกติ</t>
  </si>
  <si>
    <t>นับเสา-60-อุปกรณ์-CAT-CHC-ปกติ</t>
  </si>
  <si>
    <t>นับเสา-60-อุปกรณ์-CAT-NBM-ปกติ</t>
  </si>
  <si>
    <t>นับเสา-60-อุปกรณ์-CAT-SSG-ปกติ</t>
  </si>
  <si>
    <t>นับเสา-60-อุปกรณ์-ITEL-TTM-ปกติ</t>
  </si>
  <si>
    <t>นับเสา-60-อุปกรณ์-SIMAT-NRM-ปกติ</t>
  </si>
  <si>
    <t>นับเสา-60-อุปกรณ์-TCC-BRR-ปกติ</t>
  </si>
  <si>
    <t>นับเสา-60-อุปกรณ์-TCC-CHC-ปกติ</t>
  </si>
  <si>
    <t>นับเสา-60-อุปกรณ์-TCC-CYP-ปกติ</t>
  </si>
  <si>
    <t>นับเสา-60-อุปกรณ์-TCC-NR2-ปกติ</t>
  </si>
  <si>
    <t>นับเสา-60-อุปกรณ์-TCC-NRM-ปกติ</t>
  </si>
  <si>
    <t>นับเสา-60-อุปกรณ์-TCC-PCG-ปกติ</t>
  </si>
  <si>
    <t>นับเสา-60-อุปกรณ์-TCC-PIM-ปกติ</t>
  </si>
  <si>
    <t>นับเสา-60-อุปกรณ์-TCC-SRN-ปกติ</t>
  </si>
  <si>
    <t>นับเสา-60-อุปกรณ์-TOT-CYP-ปกติ</t>
  </si>
  <si>
    <t>นับเสา-60-อุปกรณ์-TTTIN-NR2-ปกติ</t>
  </si>
  <si>
    <t>นับเสา-60-อุปกรณ์-TTTIN-NRM-ปกติ</t>
  </si>
  <si>
    <t>นับเสา-60-อุปกรณ์-TTTIN-PCG-ปกติ</t>
  </si>
  <si>
    <t>นับเสา-60-อุปกรณ์-TUC-NBM-ปกติ</t>
  </si>
  <si>
    <t>นับเสา-60-อุปกรณ์-TUC-NRM-ปกติ</t>
  </si>
  <si>
    <t>นับเสา-60-อุปกรณ์-TUC-PCG-ปกติ</t>
  </si>
  <si>
    <t>นับเสา-60-อุปกรณ์-TUC-TTM-ปกติ</t>
  </si>
  <si>
    <t>นับเสา-60-อุปกรณ์-UIH-BRR-ปกติ</t>
  </si>
  <si>
    <t>เช็ค Service Mat. ลงถูกหรือไม่</t>
  </si>
  <si>
    <t>ยืนยันชั่วโมงการทำงาน CNF</t>
  </si>
  <si>
    <t>นับเสา-60-สายสื่อสาร-AWN/AIS-BYI-ปกติ</t>
  </si>
  <si>
    <t>FBYIOM01</t>
  </si>
  <si>
    <t>นับเสา-60-สายสื่อสาร-AWN/AIS-LHS-ปกติ</t>
  </si>
  <si>
    <t>FLHSCO12</t>
  </si>
  <si>
    <t>นับเสา-60-สายสื่อสาร-AWN/AIS-PKY-ปกติ</t>
  </si>
  <si>
    <t>นับเสา-60-สายสื่อสาร-AWN-BYI-ปกติ</t>
  </si>
  <si>
    <t>นับเสา-60-สายสื่อสาร-AWN-LHS-ปกติ</t>
  </si>
  <si>
    <t>นับเสา-60-สายสื่อสาร-AWN-PKY-ปกติ</t>
  </si>
  <si>
    <t>นับเสา-60-สายสื่อสาร-AWN-PUI-ปกติ</t>
  </si>
  <si>
    <t>FMUSCO12</t>
  </si>
  <si>
    <t>นับเสา-60-สายสื่อสาร-AWN-SIP-ปกติ</t>
  </si>
  <si>
    <t>นับเสา-60-สายสื่อสาร-CAT/BFKT-LHS-ปกติ</t>
  </si>
  <si>
    <t>นับเสา-60-สายสื่อสาร-CAT-BYI-ปกติ</t>
  </si>
  <si>
    <t>นับเสา-60-สายสื่อสาร-CAT-LHS-ปกติ</t>
  </si>
  <si>
    <t>นับเสา-60-สายสื่อสาร-CAT-NKE-ปกติ</t>
  </si>
  <si>
    <t>นับเสา-60-สายสื่อสาร-CAT-PUI-ปกติ</t>
  </si>
  <si>
    <t>นับเสา-60-สายสื่อสาร-CAT/TAC-LHS-ปกติ</t>
  </si>
  <si>
    <t>นับเสา-60-สายสื่อสาร-CAT/TAC-NKE-ปกติ</t>
  </si>
  <si>
    <t>นับเสา-60-สายสื่อสาร-DTN-BYI-ปกติ</t>
  </si>
  <si>
    <t>นับเสา-60-สายสื่อสาร-ITEL-BYI-ปกติ</t>
  </si>
  <si>
    <t>นับเสา-60-สายสื่อสาร-ITEL-PKY-ปกติ</t>
  </si>
  <si>
    <t>นับเสา-60-สายสื่อสาร-ITEL-SUN-ปกติ</t>
  </si>
  <si>
    <t>นับเสา-60-สายสื่อสาร-NOSTV-NOS-ปกติ</t>
  </si>
  <si>
    <t>นับเสา-60-สายสื่อสาร-SYM-BYI-ปกติ</t>
  </si>
  <si>
    <t>นับเสา-60-สายสื่อสาร-TCC-BKR-ปกติ</t>
  </si>
  <si>
    <t>นับเสา-60-สายสื่อสาร-TCC-BYI-ปกติ</t>
  </si>
  <si>
    <t>นับเสา-60-สายสื่อสาร-TCC-LHS-ปกติ</t>
  </si>
  <si>
    <t>นับเสา-60-สายสื่อสาร-TCC-PUI-ปกติ</t>
  </si>
  <si>
    <t>นับเสา-60-สายสื่อสาร-THNTV-SUN-ปกติ</t>
  </si>
  <si>
    <t>นับเสา-60-สายสื่อสาร-TOT-BYI-ปกติ</t>
  </si>
  <si>
    <t>นับเสา-60-สายสื่อสาร-TOT-LHS-ปกติ</t>
  </si>
  <si>
    <t>นับเสา-60-สายสื่อสาร-TOT-PUI-ปกติ</t>
  </si>
  <si>
    <t>นับเสา-60-สายสื่อสาร-TTT-BYI-ปกติ</t>
  </si>
  <si>
    <t>นับเสา-60-สายสื่อสาร-TTT-LHS-ปกติ</t>
  </si>
  <si>
    <t>นับเสา-60-สายสื่อสาร-TTT-NKE-ปกติ</t>
  </si>
  <si>
    <t>นับเสา-60-สายสื่อสาร-TTT-PKY-ปกติ</t>
  </si>
  <si>
    <t>นับเสา-60-สายสื่อสาร-TTT-PUI-ปกติ</t>
  </si>
  <si>
    <t>นับเสา-60-สายสื่อสาร-TUC-BYI-ปกติ</t>
  </si>
  <si>
    <t>นับเสา-60-สายสื่อสาร-TUC-LHS-ปกติ</t>
  </si>
  <si>
    <t>นับเสา-60-สายสื่อสาร-TUC-PUI-ปกติ</t>
  </si>
  <si>
    <t>นับเสา-60-สายสื่อสาร-UIH-BYI-ปกติ</t>
  </si>
  <si>
    <t>นับเสา-60-สายสื่อสาร-UIH-LHS-ปกติ</t>
  </si>
  <si>
    <t>นับเสา-60-สายสื่อสาร-UIH-NKE-ปกติ</t>
  </si>
  <si>
    <t>นับเสา-60-สายสื่อสาร-UIH-PUI-ปกติ</t>
  </si>
  <si>
    <t>นับเสา-60-สายสื่อสาร-APDTV-PUC-ปกติ</t>
  </si>
  <si>
    <t>นับเสา-60-สายสื่อสาร-AWN/AIS-SIP-ปกติ</t>
  </si>
  <si>
    <t>นับเสา-60-สายสื่อสาร-AWN-NR3-ปกติ</t>
  </si>
  <si>
    <t>นับเสา-60-สายสื่อสาร-AWN-TTM-ปกติ</t>
  </si>
  <si>
    <t>นับเสา-60-สายสื่อสาร-CAT/BFKT-NR3-ปกติ</t>
  </si>
  <si>
    <t>นับเสา-60-สายสื่อสาร-CAT/TAC-NR3-ปกติ</t>
  </si>
  <si>
    <t>นับเสา-60-สายสื่อสาร-CAT/TAC-PCG-ปกติ</t>
  </si>
  <si>
    <t>นับเสา-60-สายสื่อสาร-CAT/TAC-PRS-ปกติ</t>
  </si>
  <si>
    <t>นับเสา-60-สายสื่อสาร-CAT/TAC-SKA-ปกติ</t>
  </si>
  <si>
    <t>นับเสา-60-สายสื่อสาร-CWFGEN-BNG-ปกติ</t>
  </si>
  <si>
    <t>นับเสา-60-สายสื่อสาร-DNTV-NR3-ปกติ</t>
  </si>
  <si>
    <t>ZW04</t>
  </si>
  <si>
    <t>Z75</t>
  </si>
  <si>
    <t>นับเสา-60-สายสื่อสาร-HOHTV-NRM-ปกติ</t>
  </si>
  <si>
    <t>นับเสา-60-สายสื่อสาร-ITEL-NR3-ปกติ</t>
  </si>
  <si>
    <t>นับเสา-60-สายสื่อสาร-ITEL-SRN-ปกติ</t>
  </si>
  <si>
    <t>นับเสา-60-สายสื่อสาร-KCTV-NR3-ปกติ</t>
  </si>
  <si>
    <t>นับเสา-60-สายสื่อสาร-SIMAT-NR3-ปกติ</t>
  </si>
  <si>
    <t>นับเสา-60-สายสื่อสาร-SYM-NR3-ปกติ</t>
  </si>
  <si>
    <t>นับเสา-60-สายสื่อสาร-TOT-NR3-ปกติ</t>
  </si>
  <si>
    <t>นับเสา-60-สายสื่อสาร-TTT-KSN-ปกติ</t>
  </si>
  <si>
    <t>นับเสา-60-สายสื่อสาร-TUC-NR3-ปกติ</t>
  </si>
  <si>
    <t>นับเสา-60-สายสื่อสาร-UHLGS-NRM-ปกติ</t>
  </si>
  <si>
    <t>นับเสา-60-สายสื่อสาร-UIH-NR3-ปกติ</t>
  </si>
  <si>
    <t>นับเสา-60-อุปกรณ์-AWN-BRR-ปกติ</t>
  </si>
  <si>
    <t>นับเสา-60-สายสื่อสาร-CAT/BFKT-NOT-ปกติ</t>
  </si>
  <si>
    <t>CATSBFKT</t>
  </si>
  <si>
    <t>CATSTAC</t>
  </si>
  <si>
    <t>CATSB</t>
  </si>
  <si>
    <t>นับเสา-60-สายสื่อสาร-CATSBFKT-PCG-ปกติ</t>
  </si>
  <si>
    <t>นับเสา-60-สายสื่อสาร-CATSTAC-PCG-ปกติ</t>
  </si>
  <si>
    <t>นับเสา-60-สายสื่อสาร-CATSB-PCG-ปกติ</t>
  </si>
  <si>
    <t>เช็ค Service Mat. เทียบการลงรหัส</t>
  </si>
  <si>
    <t>เช็คจำนวนเสา</t>
  </si>
  <si>
    <t>นับเสา-60-สายสื่อสาร-AWN/AIS-NKE-ปกติ</t>
  </si>
  <si>
    <t>นับเสา-60-สายสื่อสาร-AWN/AIS-PUC-ปกติ</t>
  </si>
  <si>
    <t>นับเสา-60-สายสื่อสาร-AWN-BKR-ปกติ</t>
  </si>
  <si>
    <t>นับเสา-60-สายสื่อสาร-CAT/BFKT-PUC-ปกติ</t>
  </si>
  <si>
    <t>FPCCCO01</t>
  </si>
  <si>
    <t>นับเสา-60-สายสื่อสาร-GOLD-PIM-ปกติ</t>
  </si>
  <si>
    <t>นับเสา-60-สายสื่อสาร-TCC-NOT-ปกติ</t>
  </si>
  <si>
    <t>นับเสา-60-สายสื่อสาร-TCC-NR3-ปกติ</t>
  </si>
  <si>
    <t>นับเสา-60-สายสื่อสาร-TCC-PUC-ปกติ</t>
  </si>
  <si>
    <t>นับเสา-60-สายสื่อสาร-TTT-SSA-ปกติ</t>
  </si>
  <si>
    <t>นับเสา-60-อุปกรณ์-CAT-KUM-ปกติ</t>
  </si>
  <si>
    <t>นับเสา-60-อุปกรณ์-DTN-CYP-ปกติ</t>
  </si>
  <si>
    <t>นับเสา-60-อุปกรณ์-TUC-KOG-ปกติ</t>
  </si>
  <si>
    <t>นับเสา-60-อุปกรณ์-TCC-PUC-ปกติ</t>
  </si>
  <si>
    <t>นับเสา-60-สายสื่อสาร-AWN/AIS-KSN-ปกติ</t>
  </si>
  <si>
    <t>นับเสา-60-สายสื่อสาร-AWN/AIS-NOT-ปกติ</t>
  </si>
  <si>
    <t>(ว่าง)</t>
  </si>
  <si>
    <t>นับเสา-60-สายสื่อสาร-AWN/AIS-CHC-ปกติ</t>
  </si>
  <si>
    <t>นับเสา-60-สายสื่อสาร-BYITV-BYI-ปกติ</t>
  </si>
  <si>
    <t>นับเสา-60-สายสื่อสาร-DTN-KUM-ปกติ</t>
  </si>
  <si>
    <t>นับเสา-60-สายสื่อสาร-ITEL-CHC-ปกติ</t>
  </si>
  <si>
    <t>นับเสา-60-สายสื่อสาร-KTV-KOB-ปกติ</t>
  </si>
  <si>
    <t>นับเสา-60-อุปกรณ์-CAT-KOB-ปกติ</t>
  </si>
  <si>
    <t>นับเสา-60-อุปกรณ์-TUC-SUN-ปกติ</t>
  </si>
  <si>
    <t>นับเสา-60-สายสื่อสาร-AWN/AIS-KOB-ปกติ</t>
  </si>
  <si>
    <t>นับเสา-60-สายสื่อสาร-AWN/AIS-PRS-ปกติ</t>
  </si>
  <si>
    <t>นับเสา-60-อุปกรณ์-TCC-KOB-ปกติ</t>
  </si>
  <si>
    <t>นับเสา-60-สายสื่อสาร-TUC-WNK-ปกติ</t>
  </si>
  <si>
    <t>นับเสา-60-สายสื่อสาร-TTT-WNK-ปกติ</t>
  </si>
  <si>
    <t>นับเสา-60-สายสื่อสาร-GOLD-KKA-ปกติ</t>
  </si>
  <si>
    <t>ร้านทอง</t>
  </si>
  <si>
    <t>ผลรวมทั้งหมด</t>
  </si>
  <si>
    <t>นับเสา-60-สายสื่อสาร-AWN/AIS-CAR-ปกติ</t>
  </si>
  <si>
    <t>นับเสา-60-สายสื่อสาร-AWN/AIS-KOG-ปกติ</t>
  </si>
  <si>
    <t>นับเสา-60-สายสื่อสาร-AWN/AIS-PUI-ปกติ</t>
  </si>
  <si>
    <t>นับเสา-60-สายสื่อสาร-CAT/BFKT-BYI-ปกติ</t>
  </si>
  <si>
    <t>นับเสา-60-สายสื่อสาร-CAT/BFKT-KKA-ปกติ</t>
  </si>
  <si>
    <t>นับเสา-60-สายสื่อสาร-CAT/BFKT-PUI-ปกติ</t>
  </si>
  <si>
    <t>นับเสา-60-สายสื่อสาร-CAT-KKA-ปกติ</t>
  </si>
  <si>
    <t>นับเสา-60-สายสื่อสาร-CAT/TAC-BYI-ปกติ</t>
  </si>
  <si>
    <t>นับเสา-60-สายสื่อสาร-CAT/TAC-KKA-ปกติ</t>
  </si>
  <si>
    <t>นับเสา-60-สายสื่อสาร-ITEL-KOG-ปกติ</t>
  </si>
  <si>
    <t>นับเสา-60-สายสื่อสาร-TOT-KKA-ปกติ</t>
  </si>
  <si>
    <t>นับเสา-60-สายสื่อสาร-TTT-KKA-ปกติ</t>
  </si>
  <si>
    <t>นับเสา-60-สายสื่อสาร-TTT-KOG-ปกติ</t>
  </si>
  <si>
    <t>นับเสา-60-อุปกรณ์-TUC-PUI-ปกติ</t>
  </si>
  <si>
    <t>นับเสา-60-สายสื่อสาร-AWN/AIS-NBM-ปกติ</t>
  </si>
  <si>
    <t>นับเสา-60-สายสื่อสาร-AWN/AIS-SUN-ปกติ</t>
  </si>
  <si>
    <t>นับเสา-60-สายสื่อสาร-BYITV-PAY-ปกติ</t>
  </si>
  <si>
    <t>นับเสา-60-สายสื่อสาร-CAT/BFKT-PAY-ปกติ</t>
  </si>
  <si>
    <t>นับเสา-60-สายสื่อสาร-CAT-NBM-ปกติ</t>
  </si>
  <si>
    <t>นับเสา-60-สายสื่อสาร-CAT-NR3-ปกติ</t>
  </si>
  <si>
    <t>นับเสา-60-สายสื่อสาร-CAT/TAC-PAY-ปกติ</t>
  </si>
  <si>
    <t>นับเสา-60-สายสื่อสาร-CAT/TAC-PUI-ปกติ</t>
  </si>
  <si>
    <t>นับเสา-60-อุปกรณ์-CAT-PUC-ปกติ</t>
  </si>
  <si>
    <t>นับเสา-60-อุปกรณ์-TCC-PUI-ปกติ</t>
  </si>
  <si>
    <t>นับเสา-60-สายสื่อสาร-AWN/AIS-KUM-ปกติ</t>
  </si>
  <si>
    <t>นับเสา-60-สายสื่อสาร-AWN/AIS-NAR-ปกติ</t>
  </si>
  <si>
    <t>นับเสา-60-สายสื่อสาร-CAT/BFKT-NAR-ปกติ</t>
  </si>
  <si>
    <t>นับเสา-60-สายสื่อสาร-CAT/TAC-NAR-ปกติ</t>
  </si>
  <si>
    <t>นับเสา-60-อุปกรณ์-CAT-NAR-ปกติ</t>
  </si>
  <si>
    <t>บริษัท ทีโอที จำกัด (มหาชน) (AWN)</t>
  </si>
  <si>
    <t>CA</t>
  </si>
  <si>
    <t>COMPANY</t>
  </si>
  <si>
    <t>TOT(AIS)</t>
  </si>
  <si>
    <t>ใบคำร้อง</t>
  </si>
  <si>
    <t>ใบสั่งซ้ำ</t>
  </si>
  <si>
    <t>รหัสรายการ</t>
  </si>
  <si>
    <t>บริษัท-จาก-CA</t>
  </si>
  <si>
    <t>ใบคำร้อง-จาก-iw39</t>
  </si>
  <si>
    <t>414 ชั้น 15 ถนน พหลโยธิน แขวงสามเสนใน เขตพญาไท จังหวัด กรุงเทพมหานคร รหัสไปรษณีย์ 10400</t>
  </si>
  <si>
    <t>TECO CNF  NMAT PRC  SETC</t>
  </si>
  <si>
    <t>นับเสา-60-สายสื่อสาร-AWN/AIS-RAB-ปกติ</t>
  </si>
  <si>
    <t>นับเสา-60-อุปกรณ์-CAT-WNK-ปกติ</t>
  </si>
  <si>
    <t>นับเสา-60-สายสื่อสาร-AWN/AIS-WNK-ปกติ</t>
  </si>
  <si>
    <t>89/2 ถนน ถนนแจ้งวัฒนะ แขวงทุ่งสองห้อง เขตหลักสี่ จังหวัด กรุงเทพมหานคร รหัสไปรษณีย์ 10210</t>
  </si>
  <si>
    <t>นับเสา-60-อุปกรณ์-TUC-WNK-ปกติ</t>
  </si>
  <si>
    <t>S-4C-004</t>
  </si>
  <si>
    <t>F03201</t>
  </si>
  <si>
    <t>บริษัท ดิจิตอล เทเลวิชั่น เน็ตเวิร์ค จำกัด(กฟจ.นม.2)</t>
  </si>
  <si>
    <t>บริษัท ดิจิตอล เทเลวิชั่น เน็ตเวิร์ค จำกัด(กฟจ.นม.3)</t>
  </si>
  <si>
    <t>นับเสา-60-สายสื่อสาร-TOT/TT&amp;T-PCG-ปกติ</t>
  </si>
  <si>
    <t>สถานะใบสังงานต้องเป็น TECO&amp;CLSD</t>
  </si>
  <si>
    <t>FNR3OM01</t>
  </si>
  <si>
    <t>CANC</t>
  </si>
  <si>
    <t>นับเสา-60-สายสื่อสาร-CAT/BFKT-RAB-ปกติ</t>
  </si>
  <si>
    <t>นับเสา-60-สายสื่อสาร-CAT/TAC-RAB-ปกติ</t>
  </si>
  <si>
    <t>นับเสา-60-สายสื่อสาร-TUC-RAB-ปกติ</t>
  </si>
  <si>
    <t>นับเสา-60-อุปกรณ์-DTN-NR3-ปกติ</t>
  </si>
  <si>
    <t>นับเสา-60-อุปกรณ์-DTN-NRM-ปกติ</t>
  </si>
  <si>
    <t>นับเสา-60-อุปกรณ์-TUC-CAR-ปกติ</t>
  </si>
  <si>
    <t>F04401</t>
  </si>
  <si>
    <t>F04301</t>
  </si>
  <si>
    <t>F05301</t>
  </si>
  <si>
    <t>F11201</t>
  </si>
  <si>
    <t>F07101</t>
  </si>
  <si>
    <t>F01201</t>
  </si>
  <si>
    <t>F10101</t>
  </si>
  <si>
    <t>F05201</t>
  </si>
  <si>
    <t>F01701</t>
  </si>
  <si>
    <t>F05501</t>
  </si>
  <si>
    <t>F13201</t>
  </si>
  <si>
    <t>F10201</t>
  </si>
  <si>
    <t>F03301</t>
  </si>
  <si>
    <t>F08201</t>
  </si>
  <si>
    <t>F02401</t>
  </si>
  <si>
    <t>F04601</t>
  </si>
  <si>
    <t>F11101</t>
  </si>
  <si>
    <t>F12101</t>
  </si>
  <si>
    <t>F03501</t>
  </si>
  <si>
    <t>F12201</t>
  </si>
  <si>
    <t>F03401</t>
  </si>
  <si>
    <t>F02301</t>
  </si>
  <si>
    <t>F07201</t>
  </si>
  <si>
    <t>F15201</t>
  </si>
  <si>
    <t>F08301</t>
  </si>
  <si>
    <t>F05101</t>
  </si>
  <si>
    <t>F02501</t>
  </si>
  <si>
    <t>F15101</t>
  </si>
  <si>
    <t>F14101</t>
  </si>
  <si>
    <t>บริษัท ไซแมท เทคโนโลยีจำกัด (มหาชน)</t>
  </si>
  <si>
    <t>123 ถนน ฉลองกรุง แขวงลำปลาทิว เขตลาดกระบัง จังหวัด กรุงเทพมหานคร รหัสไปรษณีย์ 10520</t>
  </si>
  <si>
    <t>F03101</t>
  </si>
  <si>
    <t>F13101</t>
  </si>
  <si>
    <t>F09101</t>
  </si>
  <si>
    <t>F09501</t>
  </si>
  <si>
    <t>F09601</t>
  </si>
  <si>
    <t>F09301</t>
  </si>
  <si>
    <t>F06201</t>
  </si>
  <si>
    <t>นับเสา-60-อุปกรณ์-AWN-NR3-ปกติ</t>
  </si>
  <si>
    <t>นับเสา-60-อุปกรณ์-TCC-NR3-ปกติ</t>
  </si>
  <si>
    <t>นับเสา-60-สายสื่อสาร-AWN-SUN-ปกติ</t>
  </si>
  <si>
    <t>F03601</t>
  </si>
  <si>
    <t>นับเสา-60-สายสื่อสาร-CAT-KSN-ปกติ</t>
  </si>
  <si>
    <t>391/11-14 หมู่ที่ 16 ตำบล นิคม อำเภอ สตึก จังหวัด บุรีรัมย์ รหัสไปรษณีย์ 31150</t>
  </si>
  <si>
    <t>F02201</t>
  </si>
  <si>
    <t>นับเสา-60-สายสื่อสาร-TOT/AIS-PUI-ปกติ</t>
  </si>
  <si>
    <t>นับเสา-60-สายสื่อสาร-TOT/TT&amp;T-CUR-ปกติ</t>
  </si>
  <si>
    <t>นับเสา-60-สายสื่อสาร-TOT/TT&amp;T-PUI-ปกติ</t>
  </si>
  <si>
    <t>(หลายรายการ)</t>
  </si>
  <si>
    <t>F01101</t>
  </si>
  <si>
    <t>นับเสา-60-สายสื่อสาร-CAT/BFKT-BRR-ปกติ</t>
  </si>
  <si>
    <t>นับเสา-60-สายสื่อสาร-TOT/PTT-SSA-ปกติ</t>
  </si>
  <si>
    <t>นับเสา-60-สายสื่อสาร-TUC-KOB-ปกติ</t>
  </si>
  <si>
    <t xml:space="preserve">REL </t>
  </si>
  <si>
    <t>สายสื่อสาร</t>
  </si>
  <si>
    <t>นับเสา-60-สายสื่อสาร-TUC-KSN-ปกติ</t>
  </si>
  <si>
    <t>นับเสา-60-อุปกรณ์-TTTIN-BRR-ปกติ</t>
  </si>
  <si>
    <t>นับเสา-60-อุปกรณ์-TUC-NBD-ปกติ</t>
  </si>
  <si>
    <t>อุปกรณ์</t>
  </si>
  <si>
    <t>S4B3</t>
  </si>
  <si>
    <t>นับเสา-60-สายสื่อสาร-CAT-KOB-ปกติ</t>
  </si>
  <si>
    <t>นับจำนวน ของ ประเภทใบสั่ง</t>
  </si>
  <si>
    <t>MUS</t>
  </si>
  <si>
    <t>SES</t>
  </si>
  <si>
    <t>นับเสา-60-สายสื่อสาร-CAT/TAC-BRR-ปกติ</t>
  </si>
  <si>
    <t>ผลรวม ของ จำนวน</t>
  </si>
  <si>
    <t>ชื่อบริษัทข้อความสั้น</t>
  </si>
  <si>
    <t>แยกประเภทข้อความสั้น</t>
  </si>
  <si>
    <t>นับเสา-60-สายสื่อสาร-SETV-SSA-ปกติ</t>
  </si>
  <si>
    <t>ค่า</t>
  </si>
  <si>
    <t>ผลรวม ผลรวม ของ จำนวน</t>
  </si>
  <si>
    <t>ผลรวม ผลรวม ของ ราคาขาย (บาท)</t>
  </si>
  <si>
    <t>ผลรวม ของ ราคาขาย (บาท)</t>
  </si>
  <si>
    <t>ผลรวม ผลรวม ของ ภาษีมูลค่าเพิ่ม (บาท)</t>
  </si>
  <si>
    <t>ผลรวม ของ ภาษีมูลค่าเพิ่ม (บาท)</t>
  </si>
  <si>
    <t>ผลรวม ผลรวม ของ รวมเป็นเงิน (บาท)</t>
  </si>
  <si>
    <t>ผลรวม ของ รวมเป็นเงิน (บาท)</t>
  </si>
  <si>
    <t>CLSD</t>
  </si>
  <si>
    <t>นับเสา-60-สายสื่อสาร-AWN/AIS-NR3-ปกติ</t>
  </si>
  <si>
    <t>F07301</t>
  </si>
  <si>
    <t>กิจกรรม</t>
  </si>
  <si>
    <t>#N/A</t>
  </si>
  <si>
    <t>นับจำนวน ของ ใบสั่ง</t>
  </si>
  <si>
    <t>นับจำนวน ของ เลขที่คำร้อง</t>
  </si>
  <si>
    <t>นับเสา-60-อุปกรณ์-TTTIN-NR3-ปกติ</t>
  </si>
  <si>
    <t>BA(ประเภทธุรกิจ)</t>
  </si>
  <si>
    <t>Tech. reg. strc</t>
  </si>
  <si>
    <t>จุดรวมงาน</t>
  </si>
  <si>
    <t>กฟฟ.ในสังกัด</t>
  </si>
  <si>
    <t>F121</t>
  </si>
  <si>
    <t>F122</t>
  </si>
  <si>
    <t>F131</t>
  </si>
  <si>
    <t>F132</t>
  </si>
  <si>
    <t>F151</t>
  </si>
  <si>
    <t>F152</t>
  </si>
  <si>
    <t xml:space="preserve"> กฟฟ.หน้างาน</t>
  </si>
  <si>
    <t>ชื่อ กฟฟ.</t>
  </si>
  <si>
    <t>กลุ่มกิจการ</t>
  </si>
  <si>
    <t>ต้องเพิ่มในคู่ค้า PKY</t>
  </si>
  <si>
    <t>ต้องเพิ่มในคู่ค้า KSA</t>
  </si>
  <si>
    <t>DM1</t>
  </si>
  <si>
    <t>319 อาคารจัตุรัสจามจุรี ชั้น 41 ถนน พญาไท แขวงปทุมวัน เขตปทุมวัน จังหวัด กรุงเทพมหานคร รหัสไปรษณีย์ 10330</t>
  </si>
  <si>
    <t>โรงงาน</t>
  </si>
  <si>
    <t>F090</t>
  </si>
  <si>
    <t>F050</t>
  </si>
  <si>
    <t>F020</t>
  </si>
  <si>
    <t>F080</t>
  </si>
  <si>
    <t>F010</t>
  </si>
  <si>
    <t>F100</t>
  </si>
  <si>
    <t>F070</t>
  </si>
  <si>
    <t>F030</t>
  </si>
  <si>
    <t>F060</t>
  </si>
  <si>
    <t>F040</t>
  </si>
  <si>
    <t>นับเสา-60-อุปกรณ์สื่อสาร-TUC-BRR-ปกติ</t>
  </si>
  <si>
    <t>เวลาแจ้ง</t>
  </si>
  <si>
    <t>ตำบล</t>
  </si>
  <si>
    <t>ข้อความของรหัส</t>
  </si>
  <si>
    <t>สร้างโดย</t>
  </si>
  <si>
    <t>ชื่อรายการ</t>
  </si>
  <si>
    <t>เลขที่ออบเจค</t>
  </si>
  <si>
    <t>วัสดุ</t>
  </si>
  <si>
    <t>Code grp. text</t>
  </si>
  <si>
    <t>รายงานโดย</t>
  </si>
  <si>
    <t>อำเภอ</t>
  </si>
  <si>
    <t>รายชื่อพนักงาน</t>
  </si>
  <si>
    <t>Loc/AccAssmt</t>
  </si>
  <si>
    <t>ต.ในเมือง</t>
  </si>
  <si>
    <t>Y4</t>
  </si>
  <si>
    <t>Y4S</t>
  </si>
  <si>
    <t>ขอเช่าพาดสายโทรคมนาคม</t>
  </si>
  <si>
    <t>INCM</t>
  </si>
  <si>
    <t>NOCO ORAS SOAS</t>
  </si>
  <si>
    <t>E3CYPOM01</t>
  </si>
  <si>
    <t>QM140001283660</t>
  </si>
  <si>
    <t>H</t>
  </si>
  <si>
    <t>กลุ่มคำร้อง - ข้อร้องขอ</t>
  </si>
  <si>
    <t>F202101001</t>
  </si>
  <si>
    <t>ZCS_Y4</t>
  </si>
  <si>
    <t>นายอุดร</t>
  </si>
  <si>
    <t>อ.เมืองชัยภูมิ</t>
  </si>
  <si>
    <t>Z1</t>
  </si>
  <si>
    <t>นายอุดร จรภักดี</t>
  </si>
  <si>
    <t>QM140001283588</t>
  </si>
  <si>
    <t>QM140001283204</t>
  </si>
  <si>
    <t>QM140001283182</t>
  </si>
  <si>
    <t>QM140001283124</t>
  </si>
  <si>
    <t>QM140001283264</t>
  </si>
  <si>
    <t>QM140001283310</t>
  </si>
  <si>
    <t>QM140001283401</t>
  </si>
  <si>
    <t>QM140001283233</t>
  </si>
  <si>
    <t>QM140001283101</t>
  </si>
  <si>
    <t>QM140001283724</t>
  </si>
  <si>
    <t>QM140001283684</t>
  </si>
  <si>
    <t>QM140001283085</t>
  </si>
  <si>
    <t>QM140001283047</t>
  </si>
  <si>
    <t>นายประภาส เสาวกุล</t>
  </si>
  <si>
    <t>QM140001282905</t>
  </si>
  <si>
    <t>QM140001283448</t>
  </si>
  <si>
    <t>QM140001283507</t>
  </si>
  <si>
    <t>QM140001283553</t>
  </si>
  <si>
    <t>E3SRNOM01</t>
  </si>
  <si>
    <t>QM140001283595</t>
  </si>
  <si>
    <t>F204101001</t>
  </si>
  <si>
    <t>กิตติพงศ์</t>
  </si>
  <si>
    <t>อ.เมืองสุรินทร์</t>
  </si>
  <si>
    <t>นายกิตติพงศ์ ทัดศรี</t>
  </si>
  <si>
    <t>QM140001283560</t>
  </si>
  <si>
    <t>QM140001283425</t>
  </si>
  <si>
    <t>QM140001283327</t>
  </si>
  <si>
    <t>QM140001283189</t>
  </si>
  <si>
    <t>QM140001283238</t>
  </si>
  <si>
    <t>QM140001283257</t>
  </si>
  <si>
    <t>QM140001283291</t>
  </si>
  <si>
    <t>QM140001283355</t>
  </si>
  <si>
    <t>QM140001283396</t>
  </si>
  <si>
    <t>QM140001283156</t>
  </si>
  <si>
    <t>ต.ละหานทราย</t>
  </si>
  <si>
    <t>E3LHSCO01</t>
  </si>
  <si>
    <t>QM140001283194</t>
  </si>
  <si>
    <t>F205401001</t>
  </si>
  <si>
    <t>นายสงคราม</t>
  </si>
  <si>
    <t>อ.ละหานทราย</t>
  </si>
  <si>
    <t>นายสงคราม รักศิลป์</t>
  </si>
  <si>
    <t>QM140001282966</t>
  </si>
  <si>
    <t>QM140001282902</t>
  </si>
  <si>
    <t>QM140001283284</t>
  </si>
  <si>
    <t>QM140001283180</t>
  </si>
  <si>
    <t>QM140001283121</t>
  </si>
  <si>
    <t>QM140001283105</t>
  </si>
  <si>
    <t>QM140001283067</t>
  </si>
  <si>
    <t>QM140001283167</t>
  </si>
  <si>
    <t>QM140001283138</t>
  </si>
  <si>
    <t>ต.ปากช่อง</t>
  </si>
  <si>
    <t>E3PCGOM01</t>
  </si>
  <si>
    <t>QM140001283468</t>
  </si>
  <si>
    <t>F206101001</t>
  </si>
  <si>
    <t>ศรรัฐ</t>
  </si>
  <si>
    <t>อ.ปากช่อง</t>
  </si>
  <si>
    <t>นายศรรัฐ แผ่ไพลิน</t>
  </si>
  <si>
    <t>QM140001283407</t>
  </si>
  <si>
    <t>QM140001282976</t>
  </si>
  <si>
    <t>QM140001283323</t>
  </si>
  <si>
    <t>QM140001283376</t>
  </si>
  <si>
    <t>QM140001283517</t>
  </si>
  <si>
    <t>QM140001283349</t>
  </si>
  <si>
    <t>QM140001283183</t>
  </si>
  <si>
    <t>QM140001283669</t>
  </si>
  <si>
    <t>QM140001283656</t>
  </si>
  <si>
    <t>QM140001283576</t>
  </si>
  <si>
    <t>QM140001283035</t>
  </si>
  <si>
    <t>QM140001282907</t>
  </si>
  <si>
    <t>QM140001283843</t>
  </si>
  <si>
    <t>QM140001283772</t>
  </si>
  <si>
    <t>QM140001283716</t>
  </si>
  <si>
    <t>QM140001283236</t>
  </si>
  <si>
    <t>QM140001283224</t>
  </si>
  <si>
    <t>QM140001283250</t>
  </si>
  <si>
    <t>QM140001283271</t>
  </si>
  <si>
    <t>QM140001283208</t>
  </si>
  <si>
    <t>QM140001283200</t>
  </si>
  <si>
    <t>ต.บัวใหญ่</t>
  </si>
  <si>
    <t>E3BYIOM01</t>
  </si>
  <si>
    <t>QM140001283862</t>
  </si>
  <si>
    <t>F208101001</t>
  </si>
  <si>
    <t>นายจีรศักดิ์</t>
  </si>
  <si>
    <t>อ.บัวใหญ่</t>
  </si>
  <si>
    <t>นายจีรศักดิ์ มาตขาว</t>
  </si>
  <si>
    <t>QM140001283393</t>
  </si>
  <si>
    <t>QM140001283825</t>
  </si>
  <si>
    <t>QM140001283788</t>
  </si>
  <si>
    <t>QM140001283731</t>
  </si>
  <si>
    <t>QM140001283648</t>
  </si>
  <si>
    <t>QM140001283125</t>
  </si>
  <si>
    <t>QM140001283458</t>
  </si>
  <si>
    <t>QM140001283497</t>
  </si>
  <si>
    <t>QM140001283551</t>
  </si>
  <si>
    <t>QM140001283616</t>
  </si>
  <si>
    <t>QM140001283666</t>
  </si>
  <si>
    <t>QM140001283699</t>
  </si>
  <si>
    <t>QM140001283751</t>
  </si>
  <si>
    <t>FNR3</t>
  </si>
  <si>
    <t>แขวงสามเสนใน</t>
  </si>
  <si>
    <t>E3NR3OM01</t>
  </si>
  <si>
    <t>บริษัท แอดวานซ์ ไวร์เลส</t>
  </si>
  <si>
    <t>QM140001286318</t>
  </si>
  <si>
    <t>เขตพญาไท</t>
  </si>
  <si>
    <t>นายศิวากร เพ็ญภาสกุล</t>
  </si>
  <si>
    <t>ต.โนนสูง</t>
  </si>
  <si>
    <t>E3NOSCO01</t>
  </si>
  <si>
    <t>QM140001285843</t>
  </si>
  <si>
    <t>F201201001</t>
  </si>
  <si>
    <t>นายเฉลิมพล</t>
  </si>
  <si>
    <t>อ.โนนสูง</t>
  </si>
  <si>
    <t>นายเฉลิมพล แซ่ต่อ</t>
  </si>
  <si>
    <t>QM140001285880</t>
  </si>
  <si>
    <t>QM140001285914</t>
  </si>
  <si>
    <t>QM140001285948</t>
  </si>
  <si>
    <t>QM140001286056</t>
  </si>
  <si>
    <t>QM140001286078</t>
  </si>
  <si>
    <t>QM140001286220</t>
  </si>
  <si>
    <t>QM140001286247</t>
  </si>
  <si>
    <t>QM140001285755</t>
  </si>
  <si>
    <t>QM140001285792</t>
  </si>
  <si>
    <t>QM140001285971</t>
  </si>
  <si>
    <t>QM140001286155</t>
  </si>
  <si>
    <t>QM140001286269</t>
  </si>
  <si>
    <t>QM140001286007</t>
  </si>
  <si>
    <t>FNR2</t>
  </si>
  <si>
    <t>ต.หัวทะเล</t>
  </si>
  <si>
    <t>E3NR2OM01</t>
  </si>
  <si>
    <t>QM140001286412</t>
  </si>
  <si>
    <t>F213101001</t>
  </si>
  <si>
    <t>กิติ</t>
  </si>
  <si>
    <t>อ.เมืองนครราชสีมา</t>
  </si>
  <si>
    <t>นายกิติ อรัมสัจจากูล</t>
  </si>
  <si>
    <t>QM140001286192</t>
  </si>
  <si>
    <t>QM140001286371</t>
  </si>
  <si>
    <t>QM140001286086</t>
  </si>
  <si>
    <t>QM140001286057</t>
  </si>
  <si>
    <t>QM140001285861</t>
  </si>
  <si>
    <t>QM140001286445</t>
  </si>
  <si>
    <t>QM140001286164</t>
  </si>
  <si>
    <t>QM140001286127</t>
  </si>
  <si>
    <t>QM140001285997</t>
  </si>
  <si>
    <t>QM140001285920</t>
  </si>
  <si>
    <t>QM140001285892</t>
  </si>
  <si>
    <t>QM140001286483</t>
  </si>
  <si>
    <t>QM140001285940</t>
  </si>
  <si>
    <t>QM140001285974</t>
  </si>
  <si>
    <t>ต.จักราช</t>
  </si>
  <si>
    <t>E3CARCO01</t>
  </si>
  <si>
    <t>QM140001286163</t>
  </si>
  <si>
    <t>F213201001</t>
  </si>
  <si>
    <t>นายปรัชญา</t>
  </si>
  <si>
    <t>อ.จักราช</t>
  </si>
  <si>
    <t>นายปรัชญา ไลไผ่</t>
  </si>
  <si>
    <t>QM140001286095</t>
  </si>
  <si>
    <t>QM140001286426</t>
  </si>
  <si>
    <t>QM140001285926</t>
  </si>
  <si>
    <t>QM140001285879</t>
  </si>
  <si>
    <t>QM140001285956</t>
  </si>
  <si>
    <t>QM140001285846</t>
  </si>
  <si>
    <t>QM140001286289</t>
  </si>
  <si>
    <t>QM140001286035</t>
  </si>
  <si>
    <t>QM140001285994</t>
  </si>
  <si>
    <t>QM140001286235</t>
  </si>
  <si>
    <t>ต.โนนไทย</t>
  </si>
  <si>
    <t>E3NOTCO01</t>
  </si>
  <si>
    <t>QM140001286726</t>
  </si>
  <si>
    <t>F201701001</t>
  </si>
  <si>
    <t>นายนพรัตน์</t>
  </si>
  <si>
    <t>อ.โนนไทย</t>
  </si>
  <si>
    <t>นายนพรัตน์ รักกุศล</t>
  </si>
  <si>
    <t>QM140001285876</t>
  </si>
  <si>
    <t>NOPR ORAS SOAS</t>
  </si>
  <si>
    <t>QM140001286218</t>
  </si>
  <si>
    <t>QM140001286441</t>
  </si>
  <si>
    <t>QM140001286046</t>
  </si>
  <si>
    <t>QM140001285945</t>
  </si>
  <si>
    <t>QM140001286128</t>
  </si>
  <si>
    <t>QM140001286601</t>
  </si>
  <si>
    <t>E3NRMOM01</t>
  </si>
  <si>
    <t>QM140001287327</t>
  </si>
  <si>
    <t>F201101001</t>
  </si>
  <si>
    <t>นายเดชา</t>
  </si>
  <si>
    <t>นายเดชา พลวิเศษ</t>
  </si>
  <si>
    <t>QM140001286290</t>
  </si>
  <si>
    <t>งานพาดสาย DTV</t>
  </si>
  <si>
    <t>QM140001286253</t>
  </si>
  <si>
    <t>งานพาดสาย KCTV</t>
  </si>
  <si>
    <t>ต.สุรนารี</t>
  </si>
  <si>
    <t>QM140001285831</t>
  </si>
  <si>
    <t>F214101001</t>
  </si>
  <si>
    <t>QM140001286214</t>
  </si>
  <si>
    <t>QM140001285913</t>
  </si>
  <si>
    <t>QM140001285842</t>
  </si>
  <si>
    <t>QM140001286337</t>
  </si>
  <si>
    <t>QM140001286109</t>
  </si>
  <si>
    <t>QM140001286032</t>
  </si>
  <si>
    <t>QM140001286008</t>
  </si>
  <si>
    <t>QM140001285622</t>
  </si>
  <si>
    <t>QM140001285961</t>
  </si>
  <si>
    <t>QM140001285904</t>
  </si>
  <si>
    <t>QM140001285852</t>
  </si>
  <si>
    <t>QM140001285812</t>
  </si>
  <si>
    <t>นับเสา-60-อุปกรณ์-TTT-NR3-ปกติ</t>
  </si>
  <si>
    <t>QM140001285784</t>
  </si>
  <si>
    <t>QM140001286933</t>
  </si>
  <si>
    <t>QM140001286862</t>
  </si>
  <si>
    <t>QM140001286432</t>
  </si>
  <si>
    <t>QM140001285941</t>
  </si>
  <si>
    <t>ต.กุดน้ำใส</t>
  </si>
  <si>
    <t>E3CURCO01</t>
  </si>
  <si>
    <t>QM140001287130</t>
  </si>
  <si>
    <t>F202301001</t>
  </si>
  <si>
    <t>เชาวลิต</t>
  </si>
  <si>
    <t>อ.จัตุรัส</t>
  </si>
  <si>
    <t>นายเชาวลิต หัสรินทร์</t>
  </si>
  <si>
    <t>QM140001286820</t>
  </si>
  <si>
    <t>QM140001286727</t>
  </si>
  <si>
    <t>QM140001286635</t>
  </si>
  <si>
    <t>นับเสา-60-สายสื่อสาร-ITEL-CUR-ปกต</t>
  </si>
  <si>
    <t>QM140001286473</t>
  </si>
  <si>
    <t>QM140001286102</t>
  </si>
  <si>
    <t>QM140001286603</t>
  </si>
  <si>
    <t>QM140001286979</t>
  </si>
  <si>
    <t>QM140001286551</t>
  </si>
  <si>
    <t>QM140001286516</t>
  </si>
  <si>
    <t>QM140001286431</t>
  </si>
  <si>
    <t>QM140001286336</t>
  </si>
  <si>
    <t>QM140001286268</t>
  </si>
  <si>
    <t>ต.หนองบัวแดง</t>
  </si>
  <si>
    <t>E3NBDCO01</t>
  </si>
  <si>
    <t>QM140001286987</t>
  </si>
  <si>
    <t>F202401001</t>
  </si>
  <si>
    <t>นนทชัย</t>
  </si>
  <si>
    <t>อ.หนองบัวแดง</t>
  </si>
  <si>
    <t>นายนนทชัย ปฏิรูปานนท์</t>
  </si>
  <si>
    <t>QM140001287180</t>
  </si>
  <si>
    <t>QM140001286920</t>
  </si>
  <si>
    <t>QM140001285983</t>
  </si>
  <si>
    <t>QM140001287210</t>
  </si>
  <si>
    <t>QM140001286837</t>
  </si>
  <si>
    <t>QM140001286713</t>
  </si>
  <si>
    <t>QM140001286611</t>
  </si>
  <si>
    <t>QM140001287244</t>
  </si>
  <si>
    <t>QM140001287272</t>
  </si>
  <si>
    <t>QM140001286518</t>
  </si>
  <si>
    <t>QM140001286211</t>
  </si>
  <si>
    <t>ต.หนองตูม</t>
  </si>
  <si>
    <t>E3PKYOM01</t>
  </si>
  <si>
    <t>QM140001286168</t>
  </si>
  <si>
    <t>F211101001</t>
  </si>
  <si>
    <t>นที  มหาศรี</t>
  </si>
  <si>
    <t>อ.ภูเขียว</t>
  </si>
  <si>
    <t>นายนที มหาศรี</t>
  </si>
  <si>
    <t>QM140001286780</t>
  </si>
  <si>
    <t>QM140001287313</t>
  </si>
  <si>
    <t>QM140001287024</t>
  </si>
  <si>
    <t>QM140001286890</t>
  </si>
  <si>
    <t>QM140001286513</t>
  </si>
  <si>
    <t>QM140001286604</t>
  </si>
  <si>
    <t>QM140001286706</t>
  </si>
  <si>
    <t>QM140001286969</t>
  </si>
  <si>
    <t>QM140001287089</t>
  </si>
  <si>
    <t>QM140001286842</t>
  </si>
  <si>
    <t>QM140001287184</t>
  </si>
  <si>
    <t>QM140001287277</t>
  </si>
  <si>
    <t>ต.ช่องสามหมอ</t>
  </si>
  <si>
    <t>E3KKACO01</t>
  </si>
  <si>
    <t>QM140001287308</t>
  </si>
  <si>
    <t>F202201001</t>
  </si>
  <si>
    <t>นายสนธยา</t>
  </si>
  <si>
    <t>อ.แก้งคร้อ</t>
  </si>
  <si>
    <t>นายสนธยา ทองเลิศ</t>
  </si>
  <si>
    <t>QM140001287314</t>
  </si>
  <si>
    <t>QM140001287318</t>
  </si>
  <si>
    <t>QM140001286863</t>
  </si>
  <si>
    <t>QM140001286984</t>
  </si>
  <si>
    <t>QM140001287093</t>
  </si>
  <si>
    <t>QM140001287168</t>
  </si>
  <si>
    <t>QM140001287261</t>
  </si>
  <si>
    <t>QM140001287292</t>
  </si>
  <si>
    <t>ต.บ้านชวน</t>
  </si>
  <si>
    <t>E3BNGCO01</t>
  </si>
  <si>
    <t>QM140001286775</t>
  </si>
  <si>
    <t>F202501001</t>
  </si>
  <si>
    <t>นายสุชาติ</t>
  </si>
  <si>
    <t>อ.บำเหน็จณรงค์</t>
  </si>
  <si>
    <t>นายสุชาติ แก้วหมื่นไวย</t>
  </si>
  <si>
    <t>QM140001286913</t>
  </si>
  <si>
    <t>QM140001286735</t>
  </si>
  <si>
    <t>QM140001286669</t>
  </si>
  <si>
    <t>QM140001286440</t>
  </si>
  <si>
    <t>QM140001287068</t>
  </si>
  <si>
    <t>QM140001286571</t>
  </si>
  <si>
    <t>QM140001286528</t>
  </si>
  <si>
    <t>QM140001286365</t>
  </si>
  <si>
    <t>QM140001286297</t>
  </si>
  <si>
    <t>QM140001285938</t>
  </si>
  <si>
    <t>QM140001286831</t>
  </si>
  <si>
    <t>QM140001286865</t>
  </si>
  <si>
    <t>QM140001287226</t>
  </si>
  <si>
    <t>ต.บ้านยาง</t>
  </si>
  <si>
    <t>E3KSNCO01</t>
  </si>
  <si>
    <t>QM140001287245</t>
  </si>
  <si>
    <t>F211201001</t>
  </si>
  <si>
    <t>ปฏิวัติ</t>
  </si>
  <si>
    <t>อ.เกษตรสมบูรณ์</t>
  </si>
  <si>
    <t>นายปฏิวัติ ทนสูงเนิน</t>
  </si>
  <si>
    <t>QM140001287187</t>
  </si>
  <si>
    <t>QM140001287023</t>
  </si>
  <si>
    <t>QM140001286256</t>
  </si>
  <si>
    <t>QM140001286130</t>
  </si>
  <si>
    <t>QM140001286531</t>
  </si>
  <si>
    <t>QM140001286828</t>
  </si>
  <si>
    <t>ต.นิคม</t>
  </si>
  <si>
    <t>E3STUCO01</t>
  </si>
  <si>
    <t>QM140001285891</t>
  </si>
  <si>
    <t>เช่าเสาพาดสายสื่อสาร</t>
  </si>
  <si>
    <t>F203401001</t>
  </si>
  <si>
    <t>นายราเชนร์</t>
  </si>
  <si>
    <t>อ.สตึก</t>
  </si>
  <si>
    <t>นายราเชนร์ อุ่นมาก</t>
  </si>
  <si>
    <t>QM140001285845</t>
  </si>
  <si>
    <t>QM140001285927</t>
  </si>
  <si>
    <t>QM140001286808</t>
  </si>
  <si>
    <t>QM140001286743</t>
  </si>
  <si>
    <t>QM140001286385</t>
  </si>
  <si>
    <t>QM140001285782</t>
  </si>
  <si>
    <t>QM140001285728</t>
  </si>
  <si>
    <t>QM140001286674</t>
  </si>
  <si>
    <t>QM140001286298</t>
  </si>
  <si>
    <t>QM140001286010</t>
  </si>
  <si>
    <t>QM140001285965</t>
  </si>
  <si>
    <t>QM140001285819</t>
  </si>
  <si>
    <t>ต.คูเมือง</t>
  </si>
  <si>
    <t>E3KUMCO01</t>
  </si>
  <si>
    <t>QM140001285943</t>
  </si>
  <si>
    <t>กฟส.คูเมือง เช่าพาดสายสือสาร</t>
  </si>
  <si>
    <t>F203201001</t>
  </si>
  <si>
    <t>อภินันท์</t>
  </si>
  <si>
    <t>อ.คูเมือง</t>
  </si>
  <si>
    <t>นายอภินันท์ เหยียบคาย</t>
  </si>
  <si>
    <t>QM140001286248</t>
  </si>
  <si>
    <t>QM140001286438</t>
  </si>
  <si>
    <t>QM140001286625</t>
  </si>
  <si>
    <t>QM140001286772</t>
  </si>
  <si>
    <t>QM140001286672</t>
  </si>
  <si>
    <t>QM140001286325</t>
  </si>
  <si>
    <t>QM140001286383</t>
  </si>
  <si>
    <t>QM140001286496</t>
  </si>
  <si>
    <t>QM140001286813</t>
  </si>
  <si>
    <t>QM140001286584</t>
  </si>
  <si>
    <t>QM140001286714</t>
  </si>
  <si>
    <t>ต.หนองคู</t>
  </si>
  <si>
    <t>E3LAMCO01</t>
  </si>
  <si>
    <t>QM140001286313</t>
  </si>
  <si>
    <t>F203501001</t>
  </si>
  <si>
    <t>นายทองดีฯ</t>
  </si>
  <si>
    <t>อ.ลำปลายมาศ</t>
  </si>
  <si>
    <t>นายทองดี ซึมครบุรี</t>
  </si>
  <si>
    <t>QM140001286435</t>
  </si>
  <si>
    <t>QM140001286505</t>
  </si>
  <si>
    <t>QM140001286599</t>
  </si>
  <si>
    <t>QM140001286792</t>
  </si>
  <si>
    <t>QM140001286114</t>
  </si>
  <si>
    <t>QM140001286647</t>
  </si>
  <si>
    <t>QM140001286844</t>
  </si>
  <si>
    <t>QM140001286957</t>
  </si>
  <si>
    <t>QM140001287214</t>
  </si>
  <si>
    <t>QM140001285823</t>
  </si>
  <si>
    <t>QM140001285897</t>
  </si>
  <si>
    <t>QM140001286898</t>
  </si>
  <si>
    <t>E3BRROM01</t>
  </si>
  <si>
    <t>QM140001286480</t>
  </si>
  <si>
    <t>F203101001</t>
  </si>
  <si>
    <t>อดุลย์</t>
  </si>
  <si>
    <t>อ.เมืองบุรีรัมย์</t>
  </si>
  <si>
    <t>นายอดุลย์ ภู่จันทร์</t>
  </si>
  <si>
    <t>QM140001286370</t>
  </si>
  <si>
    <t>QM140001287079</t>
  </si>
  <si>
    <t>QM140001286637</t>
  </si>
  <si>
    <t>QM140001286174</t>
  </si>
  <si>
    <t>QM140001285942</t>
  </si>
  <si>
    <t>QM140001287259</t>
  </si>
  <si>
    <t>QM140001287225</t>
  </si>
  <si>
    <t>QM140001286733</t>
  </si>
  <si>
    <t>ต.กระสัง</t>
  </si>
  <si>
    <t>E3KSACO01</t>
  </si>
  <si>
    <t>QM140001285836</t>
  </si>
  <si>
    <t>F203301001</t>
  </si>
  <si>
    <t>นายสุทวด</t>
  </si>
  <si>
    <t>อ.กระสัง</t>
  </si>
  <si>
    <t>นายสุทวด ชื่อมี</t>
  </si>
  <si>
    <t>QM140001285776</t>
  </si>
  <si>
    <t>QM140001286429</t>
  </si>
  <si>
    <t>QM140001286320</t>
  </si>
  <si>
    <t>QM140001286267</t>
  </si>
  <si>
    <t>QM140001285924</t>
  </si>
  <si>
    <t>QM140001285886</t>
  </si>
  <si>
    <t>QM140001286622</t>
  </si>
  <si>
    <t>QM140001286565</t>
  </si>
  <si>
    <t>QM140001286153</t>
  </si>
  <si>
    <t>QM140001285982</t>
  </si>
  <si>
    <t>ต.พุทไธสง</t>
  </si>
  <si>
    <t>E3PUSCO01</t>
  </si>
  <si>
    <t>QM140001287194</t>
  </si>
  <si>
    <t>งานเช่าพาดสาย กฟส.พุทไธสง</t>
  </si>
  <si>
    <t>F203601001</t>
  </si>
  <si>
    <t>นายวัชรพล</t>
  </si>
  <si>
    <t>อ.พุทไธสง</t>
  </si>
  <si>
    <t>นายวัชรพล สวัสดี</t>
  </si>
  <si>
    <t>QM140001286514</t>
  </si>
  <si>
    <t>QM140001287275</t>
  </si>
  <si>
    <t>QM140001287299</t>
  </si>
  <si>
    <t>QM140001287227</t>
  </si>
  <si>
    <t>QM140001287320</t>
  </si>
  <si>
    <t>QM140001287139</t>
  </si>
  <si>
    <t>QM140001287100</t>
  </si>
  <si>
    <t>QM140001287014</t>
  </si>
  <si>
    <t>QM140001286825</t>
  </si>
  <si>
    <t>ต.กังแอน</t>
  </si>
  <si>
    <t>E3PRSOM01</t>
  </si>
  <si>
    <t>QM140001286418</t>
  </si>
  <si>
    <t>F212101001</t>
  </si>
  <si>
    <t>ภวิศ</t>
  </si>
  <si>
    <t>อ.ปราสาท</t>
  </si>
  <si>
    <t>ว่าที่ร้อยตรี ภวิศ พันธ์วิไล</t>
  </si>
  <si>
    <t>QM140001286009</t>
  </si>
  <si>
    <t>นายฉัตรชัย เหล็กดี</t>
  </si>
  <si>
    <t>QM140001286506</t>
  </si>
  <si>
    <t>QM140001286363</t>
  </si>
  <si>
    <t>QM140001286135</t>
  </si>
  <si>
    <t>QM140001286221</t>
  </si>
  <si>
    <t>QM140001286275</t>
  </si>
  <si>
    <t>QM140001286734</t>
  </si>
  <si>
    <t>QM140001285824</t>
  </si>
  <si>
    <t>QM140001285915</t>
  </si>
  <si>
    <t>QM140001285973</t>
  </si>
  <si>
    <t>QM140001286686</t>
  </si>
  <si>
    <t>นายกิตติพงศ์</t>
  </si>
  <si>
    <t>QM140001285783</t>
  </si>
  <si>
    <t>QM140001285744</t>
  </si>
  <si>
    <t>ต.ระแงง</t>
  </si>
  <si>
    <t>E3SIPCO01</t>
  </si>
  <si>
    <t>QM140001287199</t>
  </si>
  <si>
    <t>F204301001</t>
  </si>
  <si>
    <t>นายอาทิตย์</t>
  </si>
  <si>
    <t>อ.ศีขรภูมิ</t>
  </si>
  <si>
    <t>นายอาทิตย์ สมยา</t>
  </si>
  <si>
    <t>QM140001286819</t>
  </si>
  <si>
    <t>QM140001286543</t>
  </si>
  <si>
    <t>QM140001286476</t>
  </si>
  <si>
    <t>QM140001286729</t>
  </si>
  <si>
    <t>QM140001286602</t>
  </si>
  <si>
    <t>QM140001286410</t>
  </si>
  <si>
    <t>QM140001286183</t>
  </si>
  <si>
    <t>QM140001286039</t>
  </si>
  <si>
    <t>QM140001285981</t>
  </si>
  <si>
    <t>QM140001285932</t>
  </si>
  <si>
    <t>ต.รัตนบุรี</t>
  </si>
  <si>
    <t>E3RABCO01</t>
  </si>
  <si>
    <t>QM140001285787</t>
  </si>
  <si>
    <t>F204601001</t>
  </si>
  <si>
    <t>นายสมชาย</t>
  </si>
  <si>
    <t>อ.รัตนบุรี</t>
  </si>
  <si>
    <t>นายสมชาย เจริญศรี</t>
  </si>
  <si>
    <t>QM140001285847</t>
  </si>
  <si>
    <t>QM140001285884</t>
  </si>
  <si>
    <t>QM140001286328</t>
  </si>
  <si>
    <t>QM140001286488</t>
  </si>
  <si>
    <t>QM140001285365</t>
  </si>
  <si>
    <t>QM140001285463</t>
  </si>
  <si>
    <t>QM140001285917</t>
  </si>
  <si>
    <t>QM140001286172</t>
  </si>
  <si>
    <t>QM140001286252</t>
  </si>
  <si>
    <t>QM140001286540</t>
  </si>
  <si>
    <t>QM140001286590</t>
  </si>
  <si>
    <t>ต.ท่าตูม</t>
  </si>
  <si>
    <t>E3TTMCO01</t>
  </si>
  <si>
    <t>QM140001285775</t>
  </si>
  <si>
    <t>F204401001</t>
  </si>
  <si>
    <t>ทวิชาติ</t>
  </si>
  <si>
    <t>อ.ท่าตูม</t>
  </si>
  <si>
    <t>นายทวิชาติ สร้อยสระคู</t>
  </si>
  <si>
    <t>QM140001285820</t>
  </si>
  <si>
    <t>QM140001285851</t>
  </si>
  <si>
    <t>QM140001285934</t>
  </si>
  <si>
    <t>พงษ์ศักดิ์</t>
  </si>
  <si>
    <t>นายพงษ์ศักดิ์ ดังถวิล</t>
  </si>
  <si>
    <t>QM140001285999</t>
  </si>
  <si>
    <t>QM140001285878</t>
  </si>
  <si>
    <t>QM140001285906</t>
  </si>
  <si>
    <t>QM140001286190</t>
  </si>
  <si>
    <t>QM140001286158</t>
  </si>
  <si>
    <t>QM140001286271</t>
  </si>
  <si>
    <t>QM140001286750</t>
  </si>
  <si>
    <t>QM140001286054</t>
  </si>
  <si>
    <t>QM140001285967</t>
  </si>
  <si>
    <t>QM140001286400</t>
  </si>
  <si>
    <t>QM140001286443</t>
  </si>
  <si>
    <t>ต.สังขะ</t>
  </si>
  <si>
    <t>E3SKACO01</t>
  </si>
  <si>
    <t>QM140001286096</t>
  </si>
  <si>
    <t>F212201001</t>
  </si>
  <si>
    <t>อดิศร</t>
  </si>
  <si>
    <t>อ.สังขะ</t>
  </si>
  <si>
    <t>นายอดิศร งามปัญญา</t>
  </si>
  <si>
    <t>QM140001286160</t>
  </si>
  <si>
    <t>QM140001286194</t>
  </si>
  <si>
    <t>QM140001285859</t>
  </si>
  <si>
    <t>QM140001285912</t>
  </si>
  <si>
    <t>QM140001286240</t>
  </si>
  <si>
    <t>QM140001286322</t>
  </si>
  <si>
    <t>QM140001286352</t>
  </si>
  <si>
    <t>QM140001286288</t>
  </si>
  <si>
    <t>QM140001286003</t>
  </si>
  <si>
    <t>ต.หนองกี่</t>
  </si>
  <si>
    <t>E3NKECO01</t>
  </si>
  <si>
    <t>QM140001285872</t>
  </si>
  <si>
    <t>F205301001</t>
  </si>
  <si>
    <t>เจษฎาโลหากาศ</t>
  </si>
  <si>
    <t>อ.หนองกี่</t>
  </si>
  <si>
    <t>นายเจษฎา โลหากาศ</t>
  </si>
  <si>
    <t>QM140001285825</t>
  </si>
  <si>
    <t>QM140001285923</t>
  </si>
  <si>
    <t>QM140001286077</t>
  </si>
  <si>
    <t>QM140001286144</t>
  </si>
  <si>
    <t>QM140001286399</t>
  </si>
  <si>
    <t>QM140001285998</t>
  </si>
  <si>
    <t>QM140001286274</t>
  </si>
  <si>
    <t>QM140001286222</t>
  </si>
  <si>
    <t>ต.นางรอง</t>
  </si>
  <si>
    <t>E3NAROM01</t>
  </si>
  <si>
    <t>QM140001287207</t>
  </si>
  <si>
    <t>สัญญาโทรคมนาคม</t>
  </si>
  <si>
    <t>F205101001</t>
  </si>
  <si>
    <t>สมเจตต์ พิมพ</t>
  </si>
  <si>
    <t>อ.นางรอง</t>
  </si>
  <si>
    <t>นายสมเจตต์ พิมพ์อักษร</t>
  </si>
  <si>
    <t>QM140001287182</t>
  </si>
  <si>
    <t>QM140001287234</t>
  </si>
  <si>
    <t>QM140001285895</t>
  </si>
  <si>
    <t>QM140001286568</t>
  </si>
  <si>
    <t>QM140001287155</t>
  </si>
  <si>
    <t>QM140001287102</t>
  </si>
  <si>
    <t>QM140001286464</t>
  </si>
  <si>
    <t>QM140001287252</t>
  </si>
  <si>
    <t>QM140001286670</t>
  </si>
  <si>
    <t>QM140001286968</t>
  </si>
  <si>
    <t>QM140001287039</t>
  </si>
  <si>
    <t>ต.ประโคนชัย</t>
  </si>
  <si>
    <t>E3PCCCO01</t>
  </si>
  <si>
    <t>QM140001285794</t>
  </si>
  <si>
    <t>F205201001</t>
  </si>
  <si>
    <t>เทพฤทธิ์</t>
  </si>
  <si>
    <t>อ.ประโคนชัย</t>
  </si>
  <si>
    <t>นายเทพฤทธิ์ เรืองจิต</t>
  </si>
  <si>
    <t>QM140001285887</t>
  </si>
  <si>
    <t>QM140001284999</t>
  </si>
  <si>
    <t>QM140001284937</t>
  </si>
  <si>
    <t>QM140001285874</t>
  </si>
  <si>
    <t>QM140001285858</t>
  </si>
  <si>
    <t>QM140001285840</t>
  </si>
  <si>
    <t>QM140001285810</t>
  </si>
  <si>
    <t>QM140001284801</t>
  </si>
  <si>
    <t>QM140001285772</t>
  </si>
  <si>
    <t>ต.ปราสาท</t>
  </si>
  <si>
    <t>E3BKRCO01</t>
  </si>
  <si>
    <t>QM140001286285</t>
  </si>
  <si>
    <t>งานสายสื่อสาร กฟส.บ้านกรวด</t>
  </si>
  <si>
    <t>F205501001</t>
  </si>
  <si>
    <t>นายองอาจ</t>
  </si>
  <si>
    <t>อ.บ้านกรวด</t>
  </si>
  <si>
    <t>นายองอาจ ที่อุปมา</t>
  </si>
  <si>
    <t>QM140001286323</t>
  </si>
  <si>
    <t>QM140001285798</t>
  </si>
  <si>
    <t>QM140001285730</t>
  </si>
  <si>
    <t>QM140001285828</t>
  </si>
  <si>
    <t>QM140001285768</t>
  </si>
  <si>
    <t>QM140001285844</t>
  </si>
  <si>
    <t>QM140001285637</t>
  </si>
  <si>
    <t>QM140001285865</t>
  </si>
  <si>
    <t>QM140001285885</t>
  </si>
  <si>
    <t>ต.หมูสี</t>
  </si>
  <si>
    <t>E3MUSCO01</t>
  </si>
  <si>
    <t>QM140001286049</t>
  </si>
  <si>
    <t>F206201001</t>
  </si>
  <si>
    <t>นาย กำธร</t>
  </si>
  <si>
    <t>นายกำธร พิณศรี</t>
  </si>
  <si>
    <t>QM140001286653</t>
  </si>
  <si>
    <t>QM140001287323</t>
  </si>
  <si>
    <t>QM140001287075</t>
  </si>
  <si>
    <t>QM140001287316</t>
  </si>
  <si>
    <t>QM140001286561</t>
  </si>
  <si>
    <t>QM140001286896</t>
  </si>
  <si>
    <t>QM140001286935</t>
  </si>
  <si>
    <t>QM140001287198</t>
  </si>
  <si>
    <t>QM140001287265</t>
  </si>
  <si>
    <t>QM140001286408</t>
  </si>
  <si>
    <t>QM140001287010</t>
  </si>
  <si>
    <t>QM140001287301</t>
  </si>
  <si>
    <t>QM140001287153</t>
  </si>
  <si>
    <t>ต.สีคิ้ว</t>
  </si>
  <si>
    <t>E3SSAOM01</t>
  </si>
  <si>
    <t>QM140001286718</t>
  </si>
  <si>
    <t>F207101001</t>
  </si>
  <si>
    <t>อ.สีคิ้ว</t>
  </si>
  <si>
    <t>นายปลายมนัส เนียมรุ่งเรือง</t>
  </si>
  <si>
    <t>QM140001286249</t>
  </si>
  <si>
    <t>QM140001285922</t>
  </si>
  <si>
    <t>QM140001286996</t>
  </si>
  <si>
    <t>QM140001286877</t>
  </si>
  <si>
    <t>QM140001286636</t>
  </si>
  <si>
    <t>QM140001286591</t>
  </si>
  <si>
    <t>QM140001286481</t>
  </si>
  <si>
    <t>ปลายมนัส</t>
  </si>
  <si>
    <t>QM140001287108</t>
  </si>
  <si>
    <t>ต.สูงเนิน</t>
  </si>
  <si>
    <t>E3SUNCO01</t>
  </si>
  <si>
    <t>QM140001287134</t>
  </si>
  <si>
    <t>F207201001</t>
  </si>
  <si>
    <t>สมัย ประเทศ</t>
  </si>
  <si>
    <t>อ.สูงเนิน</t>
  </si>
  <si>
    <t>นายสมัย ประเทศ</t>
  </si>
  <si>
    <t>นับเสา-60-สายสื่อสาร-TTTIN-SUN-ปกติ</t>
  </si>
  <si>
    <t>QM140001286465</t>
  </si>
  <si>
    <t>QM140001286321</t>
  </si>
  <si>
    <t>QM140001286618</t>
  </si>
  <si>
    <t>QM140001287197</t>
  </si>
  <si>
    <t>QM140001287260</t>
  </si>
  <si>
    <t>QM140001286904</t>
  </si>
  <si>
    <t>QM140001287011</t>
  </si>
  <si>
    <t>QM140001287066</t>
  </si>
  <si>
    <t>QM140001287233</t>
  </si>
  <si>
    <t>QM140001286103</t>
  </si>
  <si>
    <t>ต.ประทาย</t>
  </si>
  <si>
    <t>E3PAYCO01</t>
  </si>
  <si>
    <t>QM140001286024</t>
  </si>
  <si>
    <t>F208201001</t>
  </si>
  <si>
    <t>ภานุวัฒน์</t>
  </si>
  <si>
    <t>อ.ประทาย</t>
  </si>
  <si>
    <t>นายภานุวัฒน์ ถุนนอก</t>
  </si>
  <si>
    <t>QM140001285947</t>
  </si>
  <si>
    <t>QM140001286090</t>
  </si>
  <si>
    <t>QM140001286407</t>
  </si>
  <si>
    <t>QM140001286521</t>
  </si>
  <si>
    <t>QM140001286575</t>
  </si>
  <si>
    <t>QM140001286342</t>
  </si>
  <si>
    <t>QM140001286259</t>
  </si>
  <si>
    <t>QM140001286186</t>
  </si>
  <si>
    <t>QM140001285818</t>
  </si>
  <si>
    <t>QM140001287001</t>
  </si>
  <si>
    <t>QM140001286675</t>
  </si>
  <si>
    <t>ต.เมืองคง</t>
  </si>
  <si>
    <t>E3KOGCO01</t>
  </si>
  <si>
    <t>QM140001286588</t>
  </si>
  <si>
    <t>F208301001</t>
  </si>
  <si>
    <t>เสน่ห์</t>
  </si>
  <si>
    <t>อ.คง</t>
  </si>
  <si>
    <t>นายเสน่ห์ ศรียางนอก</t>
  </si>
  <si>
    <t>QM140001286332</t>
  </si>
  <si>
    <t>QM140001286477</t>
  </si>
  <si>
    <t>QM140001286754</t>
  </si>
  <si>
    <t>QM140001286822</t>
  </si>
  <si>
    <t>QM140001286955</t>
  </si>
  <si>
    <t>QM140001285975</t>
  </si>
  <si>
    <t>QM140001286884</t>
  </si>
  <si>
    <t>QM140001286915</t>
  </si>
  <si>
    <t>QM140001287000</t>
  </si>
  <si>
    <t>QM140001287064</t>
  </si>
  <si>
    <t>QM140001286044</t>
  </si>
  <si>
    <t>QM140001286783</t>
  </si>
  <si>
    <t>QM140001287032</t>
  </si>
  <si>
    <t>ต.โชคชัย</t>
  </si>
  <si>
    <t>E3CHCOM01</t>
  </si>
  <si>
    <t>QM140001285890</t>
  </si>
  <si>
    <t>F209101001</t>
  </si>
  <si>
    <t>ณรงค์ศักดิ์</t>
  </si>
  <si>
    <t>อ.โชคชัย</t>
  </si>
  <si>
    <t>นายณรงค์ศักดิ์ เกียรติสูงเนิน</t>
  </si>
  <si>
    <t>QM140001285928</t>
  </si>
  <si>
    <t>QM140001285977</t>
  </si>
  <si>
    <t>QM140001286058</t>
  </si>
  <si>
    <t>QM140001286303</t>
  </si>
  <si>
    <t>QM140001286357</t>
  </si>
  <si>
    <t>QM140001286470</t>
  </si>
  <si>
    <t>QM140001285816</t>
  </si>
  <si>
    <t>QM140001286150</t>
  </si>
  <si>
    <t>QM140001286233</t>
  </si>
  <si>
    <t>QM140001286520</t>
  </si>
  <si>
    <t>QM140001286421</t>
  </si>
  <si>
    <t>QM140001286755</t>
  </si>
  <si>
    <t>FPTC</t>
  </si>
  <si>
    <t>ต.เมืองปัก</t>
  </si>
  <si>
    <t>FPTCOM01</t>
  </si>
  <si>
    <t>E3PTCOM01</t>
  </si>
  <si>
    <t>QM140001286623</t>
  </si>
  <si>
    <t>F215101001</t>
  </si>
  <si>
    <t>วีระ</t>
  </si>
  <si>
    <t>อ.ปักธงชัย</t>
  </si>
  <si>
    <t>นายวีระ พะวันพรมราช</t>
  </si>
  <si>
    <t>QM140001286417</t>
  </si>
  <si>
    <t>QM140001286277</t>
  </si>
  <si>
    <t>QM140001286534</t>
  </si>
  <si>
    <t>QM140001286995</t>
  </si>
  <si>
    <t>QM140001286897</t>
  </si>
  <si>
    <t>QM140001286815</t>
  </si>
  <si>
    <t>QM140001286119</t>
  </si>
  <si>
    <t>QM140001286073</t>
  </si>
  <si>
    <t>QM140001287112</t>
  </si>
  <si>
    <t>ต.แชะ</t>
  </si>
  <si>
    <t>E3KOBCO01</t>
  </si>
  <si>
    <t>QM140001287247</t>
  </si>
  <si>
    <t>F209301001</t>
  </si>
  <si>
    <t>จักรพันธ์</t>
  </si>
  <si>
    <t>อ.ครบุรี</t>
  </si>
  <si>
    <t>นายจักรพันธ์ พลฉิมพันธุ์</t>
  </si>
  <si>
    <t>QM140001287189</t>
  </si>
  <si>
    <t>จักพันธ์</t>
  </si>
  <si>
    <t>QM140001286950</t>
  </si>
  <si>
    <t>QM140001287144</t>
  </si>
  <si>
    <t>QM140001285856</t>
  </si>
  <si>
    <t>ต.หนองหัวแรต</t>
  </si>
  <si>
    <t>E3NBMCO01</t>
  </si>
  <si>
    <t>QM140001287218</t>
  </si>
  <si>
    <t>F209501001</t>
  </si>
  <si>
    <t>นายกิตติพงษ์</t>
  </si>
  <si>
    <t>อ.หนองบุนนาก</t>
  </si>
  <si>
    <t>นายกิตติพงษ์ โปรณะ</t>
  </si>
  <si>
    <t>QM140001286954</t>
  </si>
  <si>
    <t>QM140001285990</t>
  </si>
  <si>
    <t>QM140001287086</t>
  </si>
  <si>
    <t>QM140001287242</t>
  </si>
  <si>
    <t>QM140001287017</t>
  </si>
  <si>
    <t>QM140001286874</t>
  </si>
  <si>
    <t>นับเสา-60-อุปกรณ์-TCC-NBM-ปกติ</t>
  </si>
  <si>
    <t>QM140001285888</t>
  </si>
  <si>
    <t>QM140001287164</t>
  </si>
  <si>
    <t>QM140001287129</t>
  </si>
  <si>
    <t>ต.เสิงสาง</t>
  </si>
  <si>
    <t>E3SESCO01</t>
  </si>
  <si>
    <t>QM140001287186</t>
  </si>
  <si>
    <t>F209601001</t>
  </si>
  <si>
    <t>ไพศาล</t>
  </si>
  <si>
    <t>อ.เสิงสาง</t>
  </si>
  <si>
    <t>นายไพศาล พิมพ์ศรี</t>
  </si>
  <si>
    <t>QM140001287019</t>
  </si>
  <si>
    <t>QM140001287106</t>
  </si>
  <si>
    <t>QM140001286471</t>
  </si>
  <si>
    <t>QM140001286157</t>
  </si>
  <si>
    <t>ต.วังน้ำเขียว</t>
  </si>
  <si>
    <t>E3WNKCO01</t>
  </si>
  <si>
    <t>QM140001286964</t>
  </si>
  <si>
    <t>F215201001</t>
  </si>
  <si>
    <t>ปราโมทย์</t>
  </si>
  <si>
    <t>อ.วังน้ำเขียว</t>
  </si>
  <si>
    <t>นายปราโมทย์ ไตรพร</t>
  </si>
  <si>
    <t>QM140001285972</t>
  </si>
  <si>
    <t>QM140001286215</t>
  </si>
  <si>
    <t>QM140001286474</t>
  </si>
  <si>
    <t>QM140001287051</t>
  </si>
  <si>
    <t>QM140001287149</t>
  </si>
  <si>
    <t>QM140001286649</t>
  </si>
  <si>
    <t>QM140001286785</t>
  </si>
  <si>
    <t>QM140001286870</t>
  </si>
  <si>
    <t>QM140001287202</t>
  </si>
  <si>
    <t>QM140001287236</t>
  </si>
  <si>
    <t>ต.ชุมพวง</t>
  </si>
  <si>
    <t>E3CUPCO01</t>
  </si>
  <si>
    <t>QM140001286745</t>
  </si>
  <si>
    <t>F210201001</t>
  </si>
  <si>
    <t>นายรุ่งเรือง</t>
  </si>
  <si>
    <t>อ.ชุมพวง</t>
  </si>
  <si>
    <t>นายรุ่งเรือง วังไธสง</t>
  </si>
  <si>
    <t>QM140001286519</t>
  </si>
  <si>
    <t>QM140001286662</t>
  </si>
  <si>
    <t>QM140001286606</t>
  </si>
  <si>
    <t>QM140001286430</t>
  </si>
  <si>
    <t>QM140001286195</t>
  </si>
  <si>
    <t>QM140001285988</t>
  </si>
  <si>
    <t>QM140001286803</t>
  </si>
  <si>
    <t>E3PIMOM01</t>
  </si>
  <si>
    <t>QM140001286052</t>
  </si>
  <si>
    <t>กฟอ.พิมาย เช่าพาดสายโทรศัพท์</t>
  </si>
  <si>
    <t>F210101001</t>
  </si>
  <si>
    <t>นายธนภัทร</t>
  </si>
  <si>
    <t>อ.พิมาย</t>
  </si>
  <si>
    <t>นายธนภัทร ประวะเค</t>
  </si>
  <si>
    <t>QM140001287056</t>
  </si>
  <si>
    <t>นายวีรวิชญ์</t>
  </si>
  <si>
    <t>นายวีรวิชญ์ วิชัยธีรวงศ์</t>
  </si>
  <si>
    <t>QM140001286532</t>
  </si>
  <si>
    <t>QM140001286736</t>
  </si>
  <si>
    <t>QM140001286876</t>
  </si>
  <si>
    <t>QM140001286930</t>
  </si>
  <si>
    <t>QM140001286986</t>
  </si>
  <si>
    <t>QM140001286262</t>
  </si>
  <si>
    <t>QM140001286436</t>
  </si>
  <si>
    <t>QM140001286639</t>
  </si>
  <si>
    <t>QM140001286791</t>
  </si>
  <si>
    <t>QM140001287029</t>
  </si>
  <si>
    <t>QM140001288627</t>
  </si>
  <si>
    <t>QM140001287854</t>
  </si>
  <si>
    <t>QM140001287711</t>
  </si>
  <si>
    <t>QM140001288669</t>
  </si>
  <si>
    <t>QM140001288412</t>
  </si>
  <si>
    <t>QM140001288380</t>
  </si>
  <si>
    <t>QM140001288340</t>
  </si>
  <si>
    <t>QM140001288289</t>
  </si>
  <si>
    <t>QM140001288635</t>
  </si>
  <si>
    <t>QM140001288498</t>
  </si>
  <si>
    <t>QM140001289087</t>
  </si>
  <si>
    <t>QM140001288442</t>
  </si>
  <si>
    <t>QM140001288432</t>
  </si>
  <si>
    <t>QM140001288955</t>
  </si>
  <si>
    <t>QM140001288923</t>
  </si>
  <si>
    <t>QM140001289037</t>
  </si>
  <si>
    <t>QM140001288493</t>
  </si>
  <si>
    <t>QM140001288478</t>
  </si>
  <si>
    <t>QM140001288457</t>
  </si>
  <si>
    <t>QM140001288232</t>
  </si>
  <si>
    <t>QM140001289143</t>
  </si>
  <si>
    <t>QM140001288151</t>
  </si>
  <si>
    <t>QM140001288167</t>
  </si>
  <si>
    <t>QM140001287577</t>
  </si>
  <si>
    <t>QM140001287638</t>
  </si>
  <si>
    <t>QM140001287466</t>
  </si>
  <si>
    <t>QM140001287493</t>
  </si>
  <si>
    <t>QM140001288499</t>
  </si>
  <si>
    <t>QM140001288612</t>
  </si>
  <si>
    <t>QM140001288488</t>
  </si>
  <si>
    <t>QM140001288479</t>
  </si>
  <si>
    <t>QM140001288323</t>
  </si>
  <si>
    <t>QM140001287536</t>
  </si>
  <si>
    <t>ต.หนองไผ่</t>
  </si>
  <si>
    <t>QM140001287625</t>
  </si>
  <si>
    <t>QM140001287667</t>
  </si>
  <si>
    <t>QM140001287707</t>
  </si>
  <si>
    <t>QM140001288995</t>
  </si>
  <si>
    <t>QM140001288936</t>
  </si>
  <si>
    <t>E3BRROM02</t>
  </si>
  <si>
    <t>QM140001288367</t>
  </si>
  <si>
    <t>QM140001288297</t>
  </si>
  <si>
    <t>QM140001288174</t>
  </si>
  <si>
    <t>QM140001287608</t>
  </si>
  <si>
    <t>QM140001287935</t>
  </si>
  <si>
    <t>QM140001288729</t>
  </si>
  <si>
    <t>QM140001287548</t>
  </si>
  <si>
    <t>QM140001288068</t>
  </si>
  <si>
    <t>QM140001287984</t>
  </si>
  <si>
    <t>QM140001287906</t>
  </si>
  <si>
    <t>QM140001288360</t>
  </si>
  <si>
    <t>QM140001287724</t>
  </si>
  <si>
    <t>QM140001287821</t>
  </si>
  <si>
    <t>QM140001287782</t>
  </si>
  <si>
    <t>QM140001287653</t>
  </si>
  <si>
    <t>QM140001287612</t>
  </si>
  <si>
    <t>QM140001287728</t>
  </si>
  <si>
    <t>QM140001287556</t>
  </si>
  <si>
    <t>QM140001287975</t>
  </si>
  <si>
    <t>QM140001288281</t>
  </si>
  <si>
    <t>QM140001288449</t>
  </si>
  <si>
    <t>QM140001287898</t>
  </si>
  <si>
    <t>QM140001287843</t>
  </si>
  <si>
    <t>QM140001288224</t>
  </si>
  <si>
    <t>QM140001288173</t>
  </si>
  <si>
    <t>QM140001288029</t>
  </si>
  <si>
    <t>QM140001288471</t>
  </si>
  <si>
    <t>QM140001288177</t>
  </si>
  <si>
    <t>QM140001287954</t>
  </si>
  <si>
    <t>QM140001287888</t>
  </si>
  <si>
    <t>ต.ด่านขุนทด</t>
  </si>
  <si>
    <t>E3DANCO01</t>
  </si>
  <si>
    <t>QM140001291335</t>
  </si>
  <si>
    <t>F207301001</t>
  </si>
  <si>
    <t>อภิชาติ</t>
  </si>
  <si>
    <t>อ.ด่านขุนทด</t>
  </si>
  <si>
    <t>นายอภิชาติ ผินสูงเนิน</t>
  </si>
  <si>
    <t>QM140001291348</t>
  </si>
  <si>
    <t>QM140001291379</t>
  </si>
  <si>
    <t>QM140001291402</t>
  </si>
  <si>
    <t>QM140001291430</t>
  </si>
  <si>
    <t>QM140001291295</t>
  </si>
  <si>
    <t>QM140001290712</t>
  </si>
  <si>
    <t>QM140001290776</t>
  </si>
  <si>
    <t>QM140001290857</t>
  </si>
  <si>
    <t>QM140001291424</t>
  </si>
  <si>
    <t>QM140001291231</t>
  </si>
  <si>
    <t>QM140001290940</t>
  </si>
  <si>
    <t>QM140001293940</t>
  </si>
  <si>
    <t>แขวงห้วยขวาง</t>
  </si>
  <si>
    <t>MANU</t>
  </si>
  <si>
    <t>บริษัท ทรูมูฟ เอช ยูนิเวอร์แซล</t>
  </si>
  <si>
    <t>QM140001313723</t>
  </si>
  <si>
    <t>เขตห้วยขวาง</t>
  </si>
  <si>
    <t>การชำระเงิน ZIW58</t>
  </si>
  <si>
    <t>SOff.</t>
  </si>
  <si>
    <t>วันที่</t>
  </si>
  <si>
    <t>ปภ.</t>
  </si>
  <si>
    <t>CgrCode</t>
  </si>
  <si>
    <t>รหัส</t>
  </si>
  <si>
    <t>วันแจ้งหนี</t>
  </si>
  <si>
    <t xml:space="preserve">   ตั้งหนี้แล้ว</t>
  </si>
  <si>
    <t xml:space="preserve">     จำนวนเงินท</t>
  </si>
  <si>
    <t>ชำระวันที่</t>
  </si>
  <si>
    <t>ใบเสร็จรับเงิน</t>
  </si>
  <si>
    <t>UserStatus</t>
  </si>
  <si>
    <t>วันอ้างอิง</t>
  </si>
  <si>
    <t>เวลาอ้าง</t>
  </si>
  <si>
    <t>EmplResp.</t>
  </si>
  <si>
    <t>ศ.งานหลัก</t>
  </si>
  <si>
    <t>เสร็จ</t>
  </si>
  <si>
    <t>ความสำเร็จ</t>
  </si>
  <si>
    <t>เมื่อ</t>
  </si>
  <si>
    <t>ตัวแทน</t>
  </si>
  <si>
    <t>คำอธิบายของ FL</t>
  </si>
  <si>
    <t>รหัสปณ.</t>
  </si>
  <si>
    <t>P</t>
  </si>
  <si>
    <t>B</t>
  </si>
  <si>
    <t>Un</t>
  </si>
  <si>
    <t>Req. time</t>
  </si>
  <si>
    <t>วันสิ้นสุด</t>
  </si>
  <si>
    <t>ศ.ต้นทุน</t>
  </si>
  <si>
    <t>COAr</t>
  </si>
  <si>
    <t>PlPl</t>
  </si>
  <si>
    <t>DChl</t>
  </si>
  <si>
    <t>SOrg.</t>
  </si>
  <si>
    <t>พท.ซ่อม</t>
  </si>
  <si>
    <t>รง.</t>
  </si>
  <si>
    <t>Req. start</t>
  </si>
  <si>
    <t>Cat.Prof.</t>
  </si>
  <si>
    <t>MalfStrt</t>
  </si>
  <si>
    <t>Malf.end</t>
  </si>
  <si>
    <t>Malf.start</t>
  </si>
  <si>
    <t>PrTyp</t>
  </si>
  <si>
    <t>CoCd</t>
  </si>
  <si>
    <t>08.01.2018</t>
  </si>
  <si>
    <t>31.01.2561</t>
  </si>
  <si>
    <t>05.04.2018</t>
  </si>
  <si>
    <t>F497636104050040</t>
  </si>
  <si>
    <t>12.10.2017</t>
  </si>
  <si>
    <t>F497636104050006</t>
  </si>
  <si>
    <t>F497636104050071</t>
  </si>
  <si>
    <t>30.03.2018</t>
  </si>
  <si>
    <t>F497636103300041</t>
  </si>
  <si>
    <t>10.01.2018</t>
  </si>
  <si>
    <t>09.01.2018</t>
  </si>
  <si>
    <t>F497636103300032</t>
  </si>
  <si>
    <t>23.03.2018</t>
  </si>
  <si>
    <t>F497636103230027</t>
  </si>
  <si>
    <t>26.03.2018</t>
  </si>
  <si>
    <t>F497636103260038</t>
  </si>
  <si>
    <t>02.04.2018</t>
  </si>
  <si>
    <t>F497636104020020</t>
  </si>
  <si>
    <t>F497636104050018</t>
  </si>
  <si>
    <t>27.04.2018</t>
  </si>
  <si>
    <t>E497616104270042</t>
  </si>
  <si>
    <t>24.11.2017</t>
  </si>
  <si>
    <t>21.11.2017</t>
  </si>
  <si>
    <t>F497636104050026</t>
  </si>
  <si>
    <t>13.11.2017</t>
  </si>
  <si>
    <t>09.11.2017</t>
  </si>
  <si>
    <t>14.12.2017</t>
  </si>
  <si>
    <t>12.12.2017</t>
  </si>
  <si>
    <t>18.10.2017</t>
  </si>
  <si>
    <t>16.10.2017</t>
  </si>
  <si>
    <t>F497616104270014</t>
  </si>
  <si>
    <t>11.04.2018</t>
  </si>
  <si>
    <t>E491296104110003</t>
  </si>
  <si>
    <t>11.01.2018</t>
  </si>
  <si>
    <t>15.12.2017</t>
  </si>
  <si>
    <t>02.11.2017</t>
  </si>
  <si>
    <t>03.11.2017</t>
  </si>
  <si>
    <t>08.12.2017</t>
  </si>
  <si>
    <t>06.12.2017</t>
  </si>
  <si>
    <t>07.12.2017</t>
  </si>
  <si>
    <t>06.11.2017</t>
  </si>
  <si>
    <t>31.01.2018</t>
  </si>
  <si>
    <t>E636766101180011</t>
  </si>
  <si>
    <t>22.01.2018</t>
  </si>
  <si>
    <t>25.12.2017</t>
  </si>
  <si>
    <t>04.04.2018</t>
  </si>
  <si>
    <t>F497636104040001</t>
  </si>
  <si>
    <t>19.04.2018</t>
  </si>
  <si>
    <t>F497636104190008</t>
  </si>
  <si>
    <t>E493696104050001</t>
  </si>
  <si>
    <t>12.03.2018</t>
  </si>
  <si>
    <t>E460006103120004</t>
  </si>
  <si>
    <t>29.01.2018</t>
  </si>
  <si>
    <t>14.01.2018</t>
  </si>
  <si>
    <t>18.04.2018</t>
  </si>
  <si>
    <t>E460006104180001</t>
  </si>
  <si>
    <t>15.11.2017</t>
  </si>
  <si>
    <t>04.12.2017</t>
  </si>
  <si>
    <t>01.11.2017</t>
  </si>
  <si>
    <t>13.12.2017</t>
  </si>
  <si>
    <t>26.12.2017</t>
  </si>
  <si>
    <t>22.12.2017</t>
  </si>
  <si>
    <t>26.04.2018</t>
  </si>
  <si>
    <t>E571966104260010</t>
  </si>
  <si>
    <t>16.12.2017</t>
  </si>
  <si>
    <t>20.11.2017</t>
  </si>
  <si>
    <t>16.11.2017</t>
  </si>
  <si>
    <t>12.11.2017</t>
  </si>
  <si>
    <t>12.01.2018</t>
  </si>
  <si>
    <t>19.10.2017</t>
  </si>
  <si>
    <t>22.10.2017</t>
  </si>
  <si>
    <t>16.03.2018</t>
  </si>
  <si>
    <t>E497636103160197</t>
  </si>
  <si>
    <t>21.10.2017</t>
  </si>
  <si>
    <t>20.10.2017</t>
  </si>
  <si>
    <t>02.03.2018</t>
  </si>
  <si>
    <t>E482306103020002</t>
  </si>
  <si>
    <t>30.01.2018</t>
  </si>
  <si>
    <t>11.10.2017</t>
  </si>
  <si>
    <t>13.02.2561</t>
  </si>
  <si>
    <t>13.02.2018</t>
  </si>
  <si>
    <t>03.01.2018</t>
  </si>
  <si>
    <t>13.01.2018</t>
  </si>
  <si>
    <t>07.01.2018</t>
  </si>
  <si>
    <t>14.10.2017</t>
  </si>
  <si>
    <t>E535276101160002</t>
  </si>
  <si>
    <t>25.10.2017</t>
  </si>
  <si>
    <t>24.10.2017</t>
  </si>
  <si>
    <t>23.11.2017</t>
  </si>
  <si>
    <t>08.11.2017</t>
  </si>
  <si>
    <t>22.11.2017</t>
  </si>
  <si>
    <t>27.11.2017</t>
  </si>
  <si>
    <t>04.01.2018</t>
  </si>
  <si>
    <t>21.03.2018</t>
  </si>
  <si>
    <t>E388841803210001</t>
  </si>
  <si>
    <t>17.11.2017</t>
  </si>
  <si>
    <t>28.11.2017</t>
  </si>
  <si>
    <t>18.12.2017</t>
  </si>
  <si>
    <t>19.12.2017</t>
  </si>
  <si>
    <t>14.11.2017</t>
  </si>
  <si>
    <t>10.11.2017</t>
  </si>
  <si>
    <t>07.11.2017</t>
  </si>
  <si>
    <t>F497636104110008</t>
  </si>
  <si>
    <t>13.10.2017</t>
  </si>
  <si>
    <t>27.12.2017</t>
  </si>
  <si>
    <t>30.11.2017</t>
  </si>
  <si>
    <t>29.11.2017</t>
  </si>
  <si>
    <t>05.01.2018</t>
  </si>
  <si>
    <t xml:space="preserve">  บเสา-60-สายสื่อสาร-CAT-PAY-ปกติ</t>
  </si>
  <si>
    <t>08.03.2018</t>
  </si>
  <si>
    <t>E471936103080002</t>
  </si>
  <si>
    <t xml:space="preserve">  บเสา-60-สายสื่อสาร-TTT-PAY-ปกติ</t>
  </si>
  <si>
    <t>30.10.2017</t>
  </si>
  <si>
    <t>29.12.2017</t>
  </si>
  <si>
    <t>17.10.2017</t>
  </si>
  <si>
    <t>15.01.2018</t>
  </si>
  <si>
    <t>15.03.2018</t>
  </si>
  <si>
    <t>E496526103150002</t>
  </si>
  <si>
    <t>16.01.2018</t>
  </si>
  <si>
    <t>31.10.2017</t>
  </si>
  <si>
    <t>06.01.2018</t>
  </si>
  <si>
    <t>19.02.2018</t>
  </si>
  <si>
    <t>27.10.2017</t>
  </si>
  <si>
    <t>01.12.2017</t>
  </si>
  <si>
    <t>20.12.2017</t>
  </si>
  <si>
    <t>E588676101150001</t>
  </si>
  <si>
    <t>19.03.2018</t>
  </si>
  <si>
    <t>E553156103190009</t>
  </si>
  <si>
    <t>E460006104180002</t>
  </si>
  <si>
    <t>E495096103160013</t>
  </si>
  <si>
    <t>E460006103120003</t>
  </si>
  <si>
    <t>02.02.2018</t>
  </si>
  <si>
    <t>E462006102020004</t>
  </si>
  <si>
    <t>E462006101300007</t>
  </si>
  <si>
    <t>01.02.2018</t>
  </si>
  <si>
    <t>E462006102010002</t>
  </si>
  <si>
    <t>E462006102130011</t>
  </si>
  <si>
    <t>30.04.2018</t>
  </si>
  <si>
    <t>E634996103120005</t>
  </si>
  <si>
    <t>19.01.2018</t>
  </si>
  <si>
    <t>18.11.2017</t>
  </si>
  <si>
    <t>04.11.2017</t>
  </si>
  <si>
    <t>aa</t>
  </si>
  <si>
    <t>NBTC/TOT</t>
  </si>
  <si>
    <t>บริษัท ทีโอที จำกัด (มหาชน) (NBTC)</t>
  </si>
  <si>
    <t>นับเสา-61-สายสื่อสาร-APDTV-PTC-ปกติ</t>
  </si>
  <si>
    <t>นับเสา-61-สายสื่อสาร-AWN/AIS-BKR-ปกติ</t>
  </si>
  <si>
    <t>นับเสา-61-สายสื่อสาร-AWN/AIS-BNG-ปกติ</t>
  </si>
  <si>
    <t>FBNGCO01</t>
  </si>
  <si>
    <t>นับเสา-61-สายสื่อสาร-AWN/AIS-CAR-ปกติ</t>
  </si>
  <si>
    <t>นับเสา-61-สายสื่อสาร-AWN/AIS-CHC-ปกติ</t>
  </si>
  <si>
    <t>นับเสา-61-สายสื่อสาร-AWN/AIS-CUP-ปกติ</t>
  </si>
  <si>
    <t>นับเสา-61-สายสื่อสาร-AWN/AIS-CUR-ปกติ</t>
  </si>
  <si>
    <t>DMX</t>
  </si>
  <si>
    <t>นับเสา-61-สายสื่อสาร-AWN/AIS-CYP-ปกติ</t>
  </si>
  <si>
    <t>นับเสา-61-สายสื่อสาร-AWN/AIS-DAN-ปกติ</t>
  </si>
  <si>
    <t>นับเสา-61-สายสื่อสาร-AWN/AIS-HOH-ปกติ</t>
  </si>
  <si>
    <t>F014</t>
  </si>
  <si>
    <t>FHOHCO12</t>
  </si>
  <si>
    <t>นับเสา-61-สายสื่อสาร-AWN/AIS-KKA-ปกติ</t>
  </si>
  <si>
    <t>นับเสา-61-สายสื่อสาร-AWN/AIS-KOB-ปกติ</t>
  </si>
  <si>
    <t>นับเสา-61-สายสื่อสาร-AWN/AIS-KOG-ปกติ</t>
  </si>
  <si>
    <t>นับเสา-61-สายสื่อสาร-AWN/AIS-KSN-ปกติ</t>
  </si>
  <si>
    <t>นับเสา-61-สายสื่อสาร-AWN/AIS-KUM-ปกติ</t>
  </si>
  <si>
    <t>นับเสา-61-สายสื่อสาร-AWN/AIS-LAM-ปกติ</t>
  </si>
  <si>
    <t>นับเสา-61-สายสื่อสาร-AWN/AIS-LHS-ปกติ</t>
  </si>
  <si>
    <t>นับเสา-61-สายสื่อสาร-AWN/AIS-NAR-ปกติ</t>
  </si>
  <si>
    <t>นับเสา-61-สายสื่อสาร-AWN/AIS-NBD-ปกติ</t>
  </si>
  <si>
    <t>FNBDCO12</t>
  </si>
  <si>
    <t>นับเสา-61-สายสื่อสาร-AWN/AIS-NBM-ปกติ</t>
  </si>
  <si>
    <t>นับเสา-61-สายสื่อสาร-AWN/AIS-NKE-ปกติ</t>
  </si>
  <si>
    <t>นับเสา-61-สายสื่อสาร-AWN/AIS-NOS-ปกติ</t>
  </si>
  <si>
    <t>นับเสา-61-สายสื่อสาร-AWN/AIS-NOT-ปกติ</t>
  </si>
  <si>
    <t>นับเสา-61-สายสื่อสาร-AWN/AIS-NR2-ปกติ</t>
  </si>
  <si>
    <t>นับเสา-61-สายสื่อสาร-AWN/AIS-NR3-ปกติ</t>
  </si>
  <si>
    <t>นับเสา-61-สายสื่อสาร-AWN/AIS-NRM-ปกติ</t>
  </si>
  <si>
    <t>นับเสา-61-สายสื่อสาร-AWN/AIS-PAY-ปกติ</t>
  </si>
  <si>
    <t>นับเสา-61-สายสื่อสาร-AWN/AIS-PCG-ปกติ</t>
  </si>
  <si>
    <t>นับเสา-61-สายสื่อสาร-AWN/AIS-PKY-ปกติ</t>
  </si>
  <si>
    <t>นับเสา-61-สายสื่อสาร-AWN/AIS-PRS-ปกติ</t>
  </si>
  <si>
    <t>นับเสา-61-สายสื่อสาร-AWN/AIS-PTC-ปกติ</t>
  </si>
  <si>
    <t>นับเสา-61-สายสื่อสาร-AWN/AIS-PUI-ปกติ</t>
  </si>
  <si>
    <t>FMUSCO01</t>
  </si>
  <si>
    <t>นับเสา-61-สายสื่อสาร-AWN/AIS-PUS-ปกติ</t>
  </si>
  <si>
    <t>นับเสา-61-สายสื่อสาร-AWN/AIS-RAB-ปกติ</t>
  </si>
  <si>
    <t>นับเสา-61-สายสื่อสาร-AWN/AIS-SIP-ปกติ</t>
  </si>
  <si>
    <t>นับเสา-61-สายสื่อสาร-AWN/AIS-SKA-ปกติ</t>
  </si>
  <si>
    <t>FSKACO01</t>
  </si>
  <si>
    <t>นับเสา-61-สายสื่อสาร-AWN/AIS-SSG-ปกติ</t>
  </si>
  <si>
    <t>นับเสา-61-สายสื่อสาร-AWN/AIS-SUN-ปกติ</t>
  </si>
  <si>
    <t>นับเสา-61-สายสื่อสาร-AWN/AIS-TTM-ปกติ</t>
  </si>
  <si>
    <t>นับเสา-61-สายสื่อสาร-AWN/AIS-WNK-ปกติ</t>
  </si>
  <si>
    <t>นับเสา-61-สายสื่อสาร-AWN-BKR-ปกติ</t>
  </si>
  <si>
    <t>นับเสา-61-สายสื่อสาร-AWN-BNG-ปกติ</t>
  </si>
  <si>
    <t>นับเสา-61-สายสื่อสาร-AWN-BRR-ปกติ</t>
  </si>
  <si>
    <t>นับเสา-61-สายสื่อสาร-AWN-BYI-ปกติ</t>
  </si>
  <si>
    <t>นับเสา-61-สายสื่อสาร-AWN-CAR-ปกติ</t>
  </si>
  <si>
    <t>นับเสา-61-สายสื่อสาร-AWN-CHC-ปกติ</t>
  </si>
  <si>
    <t>นับเสา-61-สายสื่อสาร-AWN-CUP-ปกติ</t>
  </si>
  <si>
    <t>นับเสา-61-สายสื่อสาร-AWN-CUR-ปกติ</t>
  </si>
  <si>
    <t>นับเสา-61-สายสื่อสาร-AWN-CYP-ปกติ</t>
  </si>
  <si>
    <t>นับเสา-61-สายสื่อสาร-AWN-DAN-ปกติ</t>
  </si>
  <si>
    <t>นับเสา-61-สายสื่อสาร-AWN-HOH-ปกติ</t>
  </si>
  <si>
    <t>นับเสา-61-สายสื่อสาร-AWN-KKA-ปกติ</t>
  </si>
  <si>
    <t>นับเสา-61-สายสื่อสาร-AWN-KOB-ปกติ</t>
  </si>
  <si>
    <t>นับเสา-61-สายสื่อสาร-AWN-KOG-ปกติ</t>
  </si>
  <si>
    <t>นับเสา-61-สายสื่อสาร-AWN-KSA-ปกติ</t>
  </si>
  <si>
    <t>นับเสา-61-สายสื่อสาร-AWN-KSN-ปกติ</t>
  </si>
  <si>
    <t>นับเสา-61-สายสื่อสาร-AWN-KUM-ปกติ</t>
  </si>
  <si>
    <t>นับเสา-61-สายสื่อสาร-AWN-LAM-ปกติ</t>
  </si>
  <si>
    <t>นับเสา-61-สายสื่อสาร-AWN-LHS-ปกติ</t>
  </si>
  <si>
    <t>นับเสา-61-สายสื่อสาร-AWN-NAR-ปกติ</t>
  </si>
  <si>
    <t>นับเสา-61-สายสื่อสาร-AWN-NBD-ปกติ</t>
  </si>
  <si>
    <t>นับเสา-61-สายสื่อสาร-AWN-NBM-ปกติ</t>
  </si>
  <si>
    <t>นับเสา-61-สายสื่อสาร-AWN-NKE-ปกติ</t>
  </si>
  <si>
    <t>นับเสา-61-สายสื่อสาร-AWN-NOS-ปกติ</t>
  </si>
  <si>
    <t>นับเสา-61-สายสื่อสาร-AWN-NOT-ปกติ</t>
  </si>
  <si>
    <t>นับเสา-61-สายสื่อสาร-AWN-NR2-ปกติ</t>
  </si>
  <si>
    <t>นับเสา-61-สายสื่อสาร-AWN-NR3-ปกติ</t>
  </si>
  <si>
    <t>นับเสา-61-สายสื่อสาร-AWN-NRM-ปกติ</t>
  </si>
  <si>
    <t>นับเสา-61-สายสื่อสาร-AWN-PAY-ปกติ</t>
  </si>
  <si>
    <t>นับเสา-61-สายสื่อสาร-AWN-PCG-ปกติ</t>
  </si>
  <si>
    <t>นับเสา-61-สายสื่อสาร-AWN-PIM-ปกติ</t>
  </si>
  <si>
    <t>นับเสา-61-สายสื่อสาร-AWN-PKY-ปกติ</t>
  </si>
  <si>
    <t>นับเสา-61-สายสื่อสาร-AWN-PKY-ละเมิด</t>
  </si>
  <si>
    <t>นับเสา-61-สายสื่อสาร-AWN-PRS-ปกติ</t>
  </si>
  <si>
    <t>นับเสา-61-สายสื่อสาร-AWN-PTC-ปกติ</t>
  </si>
  <si>
    <t>นับเสา-61-สายสื่อสาร-AWN-PUI-ปกติ</t>
  </si>
  <si>
    <t>นับเสา-61-สายสื่อสาร-AWN-PUS-ปกติ</t>
  </si>
  <si>
    <t>นับเสา-61-สายสื่อสาร-AWN-RAB-ปกติ</t>
  </si>
  <si>
    <t>นับเสา-61-สายสื่อสาร-AWN-SIP-ปกติ</t>
  </si>
  <si>
    <t>FSIPCO11</t>
  </si>
  <si>
    <t>นับเสา-61-สายสื่อสาร-AWN-SKA-ปกติ</t>
  </si>
  <si>
    <t>นับเสา-61-สายสื่อสาร-AWN-SRN-ปกติ</t>
  </si>
  <si>
    <t>นับเสา-61-สายสื่อสาร-AWN-SSA-ปกติ</t>
  </si>
  <si>
    <t>นับเสา-61-สายสื่อสาร-AWN-SSG-ปกติ</t>
  </si>
  <si>
    <t>นับเสา-61-สายสื่อสาร-AWN-STU-ปกติ</t>
  </si>
  <si>
    <t>นับเสา-61-สายสื่อสาร-AWN-SUN-ปกติ</t>
  </si>
  <si>
    <t>นับเสา-61-สายสื่อสาร-AWN-TTM-ปกติ</t>
  </si>
  <si>
    <t>นับเสา-61-สายสื่อสาร-AWN-WNK-ปกติ</t>
  </si>
  <si>
    <t>นับเสา-61-สายสื่อสาร-BYITV-BYI-ปกติ</t>
  </si>
  <si>
    <t>นับเสา-61-สายสื่อสาร-BYITV-PAY-ปกติ</t>
  </si>
  <si>
    <t>นับเสา-61-สายสื่อสาร-CAT/BFKT-BKR-ปกติ</t>
  </si>
  <si>
    <t>นับเสา-61-สายสื่อสาร-CAT/BFKT-BNG-ปกติ</t>
  </si>
  <si>
    <t>นับเสา-61-สายสื่อสาร-CAT/BFKT-CAR-ปกติ</t>
  </si>
  <si>
    <t>นับเสา-61-สายสื่อสาร-CAT/BFKT-CUR-ปกติ</t>
  </si>
  <si>
    <t>นับเสา-61-สายสื่อสาร-CAT/BFKT-CYP-ปกติ</t>
  </si>
  <si>
    <t>นับเสา-61-สายสื่อสาร-CAT/BFKT-DAN-ปกติ</t>
  </si>
  <si>
    <t>นับเสา-61-สายสื่อสาร-CAT/BFKT-KKA-ปกติ</t>
  </si>
  <si>
    <t>นับเสา-61-สายสื่อสาร-CAT/BFKT-KOG-ปกติ</t>
  </si>
  <si>
    <t>นับเสา-61-สายสื่อสาร-CAT/BFKT-KSA-ปกติ</t>
  </si>
  <si>
    <t>นับเสา-61-สายสื่อสาร-CAT/BFKT-KSN-ปกติ</t>
  </si>
  <si>
    <t>นับเสา-61-สายสื่อสาร-CAT/BFKT-KUM-ปกติ</t>
  </si>
  <si>
    <t>นับเสา-61-สายสื่อสาร-CAT/BFKT-LAM-ปกติ</t>
  </si>
  <si>
    <t>นับเสา-61-สายสื่อสาร-CAT/BFKT-LHS-ปกติ</t>
  </si>
  <si>
    <t>นับเสา-61-สายสื่อสาร-CAT/BFKT-NAR-ปกติ</t>
  </si>
  <si>
    <t>นับเสา-61-สายสื่อสาร-CAT/BFKT-NBD-ปกติ</t>
  </si>
  <si>
    <t>นับเสา-61-สายสื่อสาร-CAT/BFKT-NKE-ปกติ</t>
  </si>
  <si>
    <t>นับเสา-61-สายสื่อสาร-CAT/BFKT-NOS-ปกติ</t>
  </si>
  <si>
    <t>นับเสา-61-สายสื่อสาร-CAT/BFKT-NOT-ปกติ</t>
  </si>
  <si>
    <t>นับเสา-61-สายสื่อสาร-CAT/BFKT-NR2-ปกติ</t>
  </si>
  <si>
    <t>นับเสา-61-สายสื่อสาร-CAT/BFKT-NR3-ปกติ</t>
  </si>
  <si>
    <t>นับเสา-61-สายสื่อสาร-CAT/BFKT-PAY-ปกติ</t>
  </si>
  <si>
    <t>นับเสา-61-สายสื่อสาร-CAT/BFKT-PCG-ปกติ</t>
  </si>
  <si>
    <t>นับเสา-61-สายสื่อสาร-CAT/BFKT-PKY-ปกติ</t>
  </si>
  <si>
    <t>นับเสา-61-สายสื่อสาร-CAT/BFKT-PRS-ปกติ</t>
  </si>
  <si>
    <t>นับเสา-61-สายสื่อสาร-CAT/BFKT-PTC-ปกติ</t>
  </si>
  <si>
    <t>นับเสา-61-สายสื่อสาร-CAT/BFKT-PUI-ปกติ</t>
  </si>
  <si>
    <t>นับเสา-61-สายสื่อสาร-CAT/BFKT-PUS-ปกติ</t>
  </si>
  <si>
    <t>นับเสา-61-สายสื่อสาร-CAT/BFKT-RAB-ปกติ</t>
  </si>
  <si>
    <t>นับเสา-61-สายสื่อสาร-CAT/BFKT-SIP-ปกติ</t>
  </si>
  <si>
    <t>นับเสา-61-สายสื่อสาร-CAT/BFKT-SKA-ปกติ</t>
  </si>
  <si>
    <t>นับเสา-61-สายสื่อสาร-CAT/BFKT-SRN-ปกติ</t>
  </si>
  <si>
    <t>นับเสา-61-สายสื่อสาร-CAT/BFKT-STU-ปกติ</t>
  </si>
  <si>
    <t>นับเสา-61-สายสื่อสาร-CAT/BFKT-SUN-ปกติ</t>
  </si>
  <si>
    <t>นับเสา-61-สายสื่อสาร-CAT/BFKT-TTM-ปกติ</t>
  </si>
  <si>
    <t>นับเสา-61-สายสื่อสาร-CAT/BFKT-WNK-ปกติ</t>
  </si>
  <si>
    <t>นับเสา-61-สายสื่อสาร-CAT-BKR-ปกติ</t>
  </si>
  <si>
    <t>นับเสา-61-สายสื่อสาร-CAT-BNG-ปกติ</t>
  </si>
  <si>
    <t>นับเสา-61-สายสื่อสาร-CAT-BRR-ปกติ</t>
  </si>
  <si>
    <t>นับเสา-61-สายสื่อสาร-CAT-BYI-ปกติ</t>
  </si>
  <si>
    <t>นับเสา-61-สายสื่อสาร-CAT-CAR-ปกติ</t>
  </si>
  <si>
    <t>นับเสา-61-สายสื่อสาร-CAT-CHC-ปกติ</t>
  </si>
  <si>
    <t>นับเสา-61-สายสื่อสาร-CAT-CUP-ปกติ</t>
  </si>
  <si>
    <t>นับเสา-61-สายสื่อสาร-CAT-CUR-ปกติ</t>
  </si>
  <si>
    <t>นับเสา-61-สายสื่อสาร-CAT-CYP-ปกติ</t>
  </si>
  <si>
    <t>นับเสา-61-สายสื่อสาร-CAT-DAN-ปกติ</t>
  </si>
  <si>
    <t>นับเสา-61-สายสื่อสาร-CAT-HOH-ปกติ</t>
  </si>
  <si>
    <t>นับเสา-61-สายสื่อสาร-CAT-KKA-ปกติ</t>
  </si>
  <si>
    <t>นับเสา-61-สายสื่อสาร-CAT-KOB-ปกติ</t>
  </si>
  <si>
    <t>นับเสา-61-สายสื่อสาร-CAT-KOG-ปกติ</t>
  </si>
  <si>
    <t>นับเสา-61-สายสื่อสาร-CAT-KSA-ปกติ</t>
  </si>
  <si>
    <t>นับเสา-61-สายสื่อสาร-CAT-KSN-ปกติ</t>
  </si>
  <si>
    <t>นับเสา-61-สายสื่อสาร-CAT-KUM-ปกติ</t>
  </si>
  <si>
    <t>นับเสา-61-สายสื่อสาร-CAT-LAM-ปกติ</t>
  </si>
  <si>
    <t>นับเสา-61-สายสื่อสาร-CAT-LHS-ปกติ</t>
  </si>
  <si>
    <t>นับเสา-61-สายสื่อสาร-CAT-NAR-ปกติ</t>
  </si>
  <si>
    <t>นับเสา-61-สายสื่อสาร-CAT-NBD-ปกติ</t>
  </si>
  <si>
    <t>นับเสา-61-สายสื่อสาร-CAT-NBM-ปกติ</t>
  </si>
  <si>
    <t>นับเสา-61-สายสื่อสาร-CAT-NKE-ปกติ</t>
  </si>
  <si>
    <t>นับเสา-61-สายสื่อสาร-CAT-NOS-ปกติ</t>
  </si>
  <si>
    <t>นับเสา-61-สายสื่อสาร-CAT-NOT-ปกติ</t>
  </si>
  <si>
    <t>นับเสา-61-สายสื่อสาร-CAT-NR2-ปกติ</t>
  </si>
  <si>
    <t>นับเสา-61-สายสื่อสาร-CAT-NR3-ปกติ</t>
  </si>
  <si>
    <t>นับเสา-61-สายสื่อสาร-CAT-NRM-ปกติ</t>
  </si>
  <si>
    <t>นับเสา-61-สายสื่อสาร-CAT-PAY-ปกติ</t>
  </si>
  <si>
    <t>นับเสา-61-สายสื่อสาร-CAT-PCC-ละเมิด</t>
  </si>
  <si>
    <t>นับเสา-61-สายสื่อสาร-CAT-PCG-ปกติ</t>
  </si>
  <si>
    <t>นับเสา-61-สายสื่อสาร-CAT-PIM-ปกติ</t>
  </si>
  <si>
    <t>นับเสา-61-สายสื่อสาร-CAT-PKY-ปกติ</t>
  </si>
  <si>
    <t>นับเสา-61-สายสื่อสาร-CAT-PRS-ปกติ</t>
  </si>
  <si>
    <t>นับเสา-61-สายสื่อสาร-CAT-PTC-ปกติ</t>
  </si>
  <si>
    <t>นับเสา-61-สายสื่อสาร-CAT-PUI-ปกติ</t>
  </si>
  <si>
    <t>นับเสา-61-สายสื่อสาร-CAT-PUS-ปกติ</t>
  </si>
  <si>
    <t>นับเสา-61-สายสื่อสาร-CAT-RAB-ปกติ</t>
  </si>
  <si>
    <t>นับเสา-61-สายสื่อสาร-CATSBFKT-PCG-ปกติ</t>
  </si>
  <si>
    <t>นับเสา-61-สายสื่อสาร-CATSB-PCG-ปกติ</t>
  </si>
  <si>
    <t>นับเสา-61-สายสื่อสาร-CAT-SIP-ปกติ</t>
  </si>
  <si>
    <t>นับเสา-61-สายสื่อสาร-CAT-SKA-ปกติ</t>
  </si>
  <si>
    <t>นับเสา-61-สายสื่อสาร-CAT-SRN-ปกติ</t>
  </si>
  <si>
    <t>นับเสา-61-สายสื่อสาร-CAT-SSA-ปกติ</t>
  </si>
  <si>
    <t>นับเสา-61-สายสื่อสาร-CAT-SSG-ปกติ</t>
  </si>
  <si>
    <t>นับเสา-61-สายสื่อสาร-CATSTAC-PCG-ปกติ</t>
  </si>
  <si>
    <t>นับเสา-61-สายสื่อสาร-CAT-STU-ปกติ</t>
  </si>
  <si>
    <t>นับเสา-61-สายสื่อสาร-CAT-SUN-ปกติ</t>
  </si>
  <si>
    <t>นับเสา-61-สายสื่อสาร-CAT/TAC-BKR-ปกติ</t>
  </si>
  <si>
    <t>นับเสา-61-สายสื่อสาร-CAT/TAC-BNG-ปกติ</t>
  </si>
  <si>
    <t>นับเสา-61-สายสื่อสาร-CAT/TAC-CUR-ปกติ</t>
  </si>
  <si>
    <t>นับเสา-61-สายสื่อสาร-CAT/TAC-CYP-ปกติ</t>
  </si>
  <si>
    <t>นับเสา-61-สายสื่อสาร-CAT/TAC-DAN-ปกติ</t>
  </si>
  <si>
    <t>นับเสา-61-สายสื่อสาร-CAT/TAC-KKA-ปกติ</t>
  </si>
  <si>
    <t>นับเสา-61-สายสื่อสาร-CAT/TAC-KOG-ปกติ</t>
  </si>
  <si>
    <t>นับเสา-61-สายสื่อสาร-CAT/TAC-KSA-ปกติ</t>
  </si>
  <si>
    <t>นับเสา-61-สายสื่อสาร-CAT/TAC-KSN-ปกติ</t>
  </si>
  <si>
    <t>นับเสา-61-สายสื่อสาร-CAT/TAC-KUM-ปกติ</t>
  </si>
  <si>
    <t>นับเสา-61-สายสื่อสาร-CAT/TAC-LAM-ปกติ</t>
  </si>
  <si>
    <t>นับเสา-61-สายสื่อสาร-CAT/TAC-LHS-ปกติ</t>
  </si>
  <si>
    <t>นับเสา-61-สายสื่อสาร-CAT/TAC-NAR-ปกติ</t>
  </si>
  <si>
    <t>นับเสา-61-สายสื่อสาร-CAT/TAC-NBD-ปกติ</t>
  </si>
  <si>
    <t>นับเสา-61-สายสื่อสาร-CAT/TAC-NKE-ปกติ</t>
  </si>
  <si>
    <t>นับเสา-61-สายสื่อสาร-CAT/TAC-NOS-ปกติ</t>
  </si>
  <si>
    <t>นับเสา-61-สายสื่อสาร-CAT/TAC-NR3-ปกติ</t>
  </si>
  <si>
    <t>นับเสา-61-สายสื่อสาร-CAT/TAC-PAY-ปกติ</t>
  </si>
  <si>
    <t>นับเสา-61-สายสื่อสาร-CAT/TAC-PCG-ปกติ</t>
  </si>
  <si>
    <t>นับเสา-61-สายสื่อสาร-CAT/TAC-PKY-ปกติ</t>
  </si>
  <si>
    <t>นับเสา-61-สายสื่อสาร-CAT/TAC-PRS-ปกติ</t>
  </si>
  <si>
    <t>นับเสา-61-สายสื่อสาร-CAT/TAC-PUI-ปกติ</t>
  </si>
  <si>
    <t>นับเสา-61-สายสื่อสาร-CAT/TAC-PUS-ปกติ</t>
  </si>
  <si>
    <t>นับเสา-61-สายสื่อสาร-CAT/TAC-RAB-ปกติ</t>
  </si>
  <si>
    <t>นับเสา-61-สายสื่อสาร-CAT/TAC-SIP-ปกติ</t>
  </si>
  <si>
    <t>นับเสา-61-สายสื่อสาร-CAT/TAC-SKA-ปกติ</t>
  </si>
  <si>
    <t>นับเสา-61-สายสื่อสาร-CAT/TAC-SRN-ปกติ</t>
  </si>
  <si>
    <t>นับเสา-61-สายสื่อสาร-CAT/TAC-SSG-ปกติ</t>
  </si>
  <si>
    <t>นับเสา-61-สายสื่อสาร-CAT/TAC-STU-ปกติ</t>
  </si>
  <si>
    <t>นับเสา-61-สายสื่อสาร-CAT/TAC-TTM-ปกติ</t>
  </si>
  <si>
    <t>นับเสา-61-สายสื่อสาร-CAT-TTM-ปกติ</t>
  </si>
  <si>
    <t>นับเสา-61-สายสื่อสาร-CAT-WNK-ปกติ</t>
  </si>
  <si>
    <t>นับเสา-61-สายสื่อสาร-CHMTV-PKY-ปกติ</t>
  </si>
  <si>
    <t>นับเสา-61-สายสื่อสาร-CWFGEN-BNG-ปกติ</t>
  </si>
  <si>
    <t>นับเสา-61-สายสื่อสาร-DNTV-NR2-ปกติ</t>
  </si>
  <si>
    <t>นับเสา-61-สายสื่อสาร-DNTV-NR3-ปกติ</t>
  </si>
  <si>
    <t>นับเสา-61-สายสื่อสาร-DNTV-NRM-ปกติ</t>
  </si>
  <si>
    <t>นับเสา-61-สายสื่อสาร-DTN-BNG-ปกติ</t>
  </si>
  <si>
    <t>นับเสา-61-สายสื่อสาร-DTN-BRR-ปกติ</t>
  </si>
  <si>
    <t>นับเสา-61-สายสื่อสาร-DTN-BYI-ปกติ</t>
  </si>
  <si>
    <t>นับเสา-61-สายสื่อสาร-DTN-CHC-ปกติ</t>
  </si>
  <si>
    <t>นับเสา-61-สายสื่อสาร-DTN-CYP-ปกติ</t>
  </si>
  <si>
    <t>นับเสา-61-สายสื่อสาร-DTN-DAN-ปกติ</t>
  </si>
  <si>
    <t>นับเสา-61-สายสื่อสาร-DTN-HOH-ปกติ</t>
  </si>
  <si>
    <t>นับเสา-61-สายสื่อสาร-DTN-KOB-ปกติ</t>
  </si>
  <si>
    <t>นับเสา-61-สายสื่อสาร-DTN-KOG-ปกติ</t>
  </si>
  <si>
    <t>นับเสา-61-สายสื่อสาร-DTN-KSN-ปกติ</t>
  </si>
  <si>
    <t>นับเสา-61-สายสื่อสาร-DTN-KSN-ละเมิด</t>
  </si>
  <si>
    <t>CLSD NMAT PRC  SETC</t>
  </si>
  <si>
    <t>นับเสา-61-สายสื่อสาร-DTN-NAR-ปกติ</t>
  </si>
  <si>
    <t>นับเสา-61-สายสื่อสาร-DTN-NBD-ปกติ</t>
  </si>
  <si>
    <t>นับเสา-61-สายสื่อสาร-DTN-NOS-ปกติ</t>
  </si>
  <si>
    <t>นับเสา-61-สายสื่อสาร-DTN-NRM-ปกติ</t>
  </si>
  <si>
    <t>นับเสา-61-สายสื่อสาร-DTN-PCC-ละเมิด</t>
  </si>
  <si>
    <t>นับเสา-61-สายสื่อสาร-DTN-PCG-ปกติ</t>
  </si>
  <si>
    <t>นับเสา-61-สายสื่อสาร-DTN-PKY-ละเมิด</t>
  </si>
  <si>
    <t>นับเสา-61-สายสื่อสาร-DTN-PRS-ปกติ</t>
  </si>
  <si>
    <t>นับเสา-61-สายสื่อสาร-DTN-PTC-ปกติ</t>
  </si>
  <si>
    <t>นับเสา-61-สายสื่อสาร-DTN-PUS-ปกติ</t>
  </si>
  <si>
    <t>นับเสา-61-สายสื่อสาร-DTN-RAB-ปกติ</t>
  </si>
  <si>
    <t>นับเสา-61-สายสื่อสาร-DTN-SKA-ปกติ</t>
  </si>
  <si>
    <t>นับเสา-61-สายสื่อสาร-DTN-SRN-ปกติ</t>
  </si>
  <si>
    <t>นับเสา-61-สายสื่อสาร-DTN-SSA-ละเมิด</t>
  </si>
  <si>
    <t>นับเสา-61-สายสื่อสาร-DTN-SSG-ปกติ</t>
  </si>
  <si>
    <t>นับเสา-61-สายสื่อสาร-DTN-STU-ปกติ</t>
  </si>
  <si>
    <t>นับเสา-61-สายสื่อสาร-DTN-SUN-ปกติ</t>
  </si>
  <si>
    <t>นับเสา-61-สายสื่อสาร-DTN-TTM-ปกติ</t>
  </si>
  <si>
    <t>นับเสา-61-สายสื่อสาร-DTN-WNK-ปกติ</t>
  </si>
  <si>
    <t>นับเสา-61-สายสื่อสาร-GOLD-KKA-ปกติ</t>
  </si>
  <si>
    <t>นับเสา-61-สายสื่อสาร-GOLD-PIM-ปกติ</t>
  </si>
  <si>
    <t>นับเสา-61-สายสื่อสาร-HOHTV-NRM-ปกติ</t>
  </si>
  <si>
    <t>นับเสา-61-สายสื่อสาร-ITEL-BNG-ปกติ</t>
  </si>
  <si>
    <t>นับเสา-61-สายสื่อสาร-ITEL-BRR-ปกติ</t>
  </si>
  <si>
    <t>นับเสา-61-สายสื่อสาร-ITEL-BYI-ปกติ</t>
  </si>
  <si>
    <t>นับเสา-61-สายสื่อสาร-ITEL-CAR-ปกติ</t>
  </si>
  <si>
    <t>นับเสา-61-สายสื่อสาร-ITEL-CHC-ปกติ</t>
  </si>
  <si>
    <t>นับเสา-61-สายสื่อสาร-ITEL-CUR-ปกติ</t>
  </si>
  <si>
    <t>นับเสา-61-สายสื่อสาร-ITEL-CYP-ปกติ</t>
  </si>
  <si>
    <t>นับเสา-61-สายสื่อสาร-ITEL-DAN-ปกติ</t>
  </si>
  <si>
    <t>นับเสา-61-สายสื่อสาร-ITEL-HOH-ปกติ</t>
  </si>
  <si>
    <t>นับเสา-61-สายสื่อสาร-ITEL-KKA-ปกติ</t>
  </si>
  <si>
    <t>นับเสา-61-สายสื่อสาร-ITEL-KOG-ปกติ</t>
  </si>
  <si>
    <t>นับเสา-61-สายสื่อสาร-ITEL-LAM-ปกติ</t>
  </si>
  <si>
    <t>นับเสา-61-สายสื่อสาร-ITEL-NOS-ปกติ</t>
  </si>
  <si>
    <t>นับเสา-61-สายสื่อสาร-ITEL-NOT-ปกติ</t>
  </si>
  <si>
    <t>นับเสา-61-สายสื่อสาร-ITEL-NR2-ปกติ</t>
  </si>
  <si>
    <t>นับเสา-61-สายสื่อสาร-ITEL-NR3-ปกติ</t>
  </si>
  <si>
    <t>นับเสา-61-สายสื่อสาร-ITEL-NRM-ปกติ</t>
  </si>
  <si>
    <t>นับเสา-61-สายสื่อสาร-ITEL-PCG-ปกติ</t>
  </si>
  <si>
    <t>นับเสา-61-สายสื่อสาร-ITEL-PIM-ปกติ</t>
  </si>
  <si>
    <t>นับเสา-61-สายสื่อสาร-ITEL-PKY-ปกติ</t>
  </si>
  <si>
    <t>นับเสา-61-สายสื่อสาร-ITEL-PTC-ปกติ</t>
  </si>
  <si>
    <t>นับเสา-61-สายสื่อสาร-ITEL-RAB-ปกติ</t>
  </si>
  <si>
    <t>นับเสา-61-สายสื่อสาร-ITEL-SIP-ปกติ</t>
  </si>
  <si>
    <t>นับเสา-61-สายสื่อสาร-ITEL-SRN-ปกติ</t>
  </si>
  <si>
    <t>นับเสา-61-สายสื่อสาร-ITEL-SSA-ปกติ</t>
  </si>
  <si>
    <t>นับเสา-61-สายสื่อสาร-ITEL-STU-ปกติ</t>
  </si>
  <si>
    <t>นับเสา-61-สายสื่อสาร-ITEL-SUN-ปกติ</t>
  </si>
  <si>
    <t>นับเสา-61-สายสื่อสาร-ITEL-TTM-ปกติ</t>
  </si>
  <si>
    <t>นับเสา-61-สายสื่อสาร-JTV-PIM-ปกติ</t>
  </si>
  <si>
    <t>นับเสา-61-สายสื่อสาร-KCTV-NR2-ปกติ</t>
  </si>
  <si>
    <t>นับเสา-61-สายสื่อสาร-KCTV-NR3-ปกติ</t>
  </si>
  <si>
    <t>นับเสา-61-สายสื่อสาร-KCTV-NRM-ปกติ</t>
  </si>
  <si>
    <t>นับเสา-61-สายสื่อสาร-KTV-KOB-ปกติ</t>
  </si>
  <si>
    <t>นับเสา-61-สายสื่อสาร-NBTC/TOT-BYI-ปกติ</t>
  </si>
  <si>
    <t>นับเสา-61-สายสื่อสาร-NBTC/TOT-CAR-ปกติ</t>
  </si>
  <si>
    <t>นับเสา-61-สายสื่อสาร-NBTC/TOT-CUP-ปกติ</t>
  </si>
  <si>
    <t>นับเสา-61-สายสื่อสาร-NBTC/TOT-DAN-ปกติ</t>
  </si>
  <si>
    <t>นับเสา-61-สายสื่อสาร-NBTC/TOT-KOB-ปกติ</t>
  </si>
  <si>
    <t>นับเสา-61-สายสื่อสาร-NBTC/TOT-KSN-ละเมิด</t>
  </si>
  <si>
    <t>นับเสา-61-สายสื่อสาร-NBTC/TOT-NBD-ปกติ</t>
  </si>
  <si>
    <t>นับเสา-61-สายสื่อสาร-NBTC/TOT-SSA-ปกติ</t>
  </si>
  <si>
    <t>นับเสา-61-สายสื่อสาร-NBTC/TOT-SUN-ปกติ</t>
  </si>
  <si>
    <t>นับเสา-61-สายสื่อสาร-NBTC/TOT-WNK-ปกติ</t>
  </si>
  <si>
    <t>นับเสา-61-สายสื่อสาร-NOSTV-NOS-ปกติ</t>
  </si>
  <si>
    <t>นับเสา-61-สายสื่อสาร-SETV-SSA-ปกติ</t>
  </si>
  <si>
    <t>นับเสา-61-สายสื่อสาร-SIMAT-HOH-ปกติ</t>
  </si>
  <si>
    <t>นับเสา-61-สายสื่อสาร-SIMAT-NR2-ปกติ</t>
  </si>
  <si>
    <t>นับเสา-61-สายสื่อสาร-SIMAT-NR3-ปกติ</t>
  </si>
  <si>
    <t>นับเสา-61-สายสื่อสาร-SIMAT-NRM-ปกติ</t>
  </si>
  <si>
    <t>นับเสา-61-สายสื่อสาร-SSGGEN-BNG-ปกติ</t>
  </si>
  <si>
    <t>นับเสา-61-สายสื่อสาร-STUTV-STU-ปกติ</t>
  </si>
  <si>
    <t>นับเสา-61-สายสื่อสาร-STV-SRN-ปกติ</t>
  </si>
  <si>
    <t>นับเสา-61-สายสื่อสาร-SYM-BYI-ปกติ</t>
  </si>
  <si>
    <t>นับเสา-61-สายสื่อสาร-SYM-CHC-ปกติ</t>
  </si>
  <si>
    <t>นับเสา-61-สายสื่อสาร-SYM-HOH-ปกติ</t>
  </si>
  <si>
    <t>นับเสา-61-สายสื่อสาร-SYM-KOG-ปกติ</t>
  </si>
  <si>
    <t>นับเสา-61-สายสื่อสาร-SYM-NOS-ปกติ</t>
  </si>
  <si>
    <t>นับเสา-61-สายสื่อสาร-SYM-NR2-ปกติ</t>
  </si>
  <si>
    <t>นับเสา-61-สายสื่อสาร-SYM-NR3-ปกติ</t>
  </si>
  <si>
    <t>นับเสา-61-สายสื่อสาร-SYM-NRM-ปกติ</t>
  </si>
  <si>
    <t>นับเสา-61-สายสื่อสาร-SYM-PAY-ปกติ</t>
  </si>
  <si>
    <t>นับเสา-61-สายสื่อสาร-SYM-PCG-ปกติ</t>
  </si>
  <si>
    <t>นับเสา-61-สายสื่อสาร-SYM-PIM-ปกติ</t>
  </si>
  <si>
    <t>นับเสา-61-สายสื่อสาร-SYM-PKY-ปกติ</t>
  </si>
  <si>
    <t>นับเสา-61-สายสื่อสาร-SYM-PTC-ปกติ</t>
  </si>
  <si>
    <t>นับเสา-61-สายสื่อสาร-SYM-SSA-ปกติ</t>
  </si>
  <si>
    <t>นับเสา-61-สายสื่อสาร-SYM-SUN-ปกติ</t>
  </si>
  <si>
    <t>นับเสา-61-สายสื่อสาร-TCC-BKR-ปกติ</t>
  </si>
  <si>
    <t>นับเสา-61-สายสื่อสาร-TCC-BNG-ปกติ</t>
  </si>
  <si>
    <t>นับเสา-61-สายสื่อสาร-TCC-BRR-ปกติ</t>
  </si>
  <si>
    <t>นับเสา-61-สายสื่อสาร-TCC-BYI-ปกติ</t>
  </si>
  <si>
    <t>นับเสา-61-สายสื่อสาร-TCC-CAR-ปกติ</t>
  </si>
  <si>
    <t>นับเสา-61-สายสื่อสาร-TCC-CHC-ปกติ</t>
  </si>
  <si>
    <t>นับเสา-61-สายสื่อสาร-TCC-CUP-ปกติ</t>
  </si>
  <si>
    <t>นับเสา-61-สายสื่อสาร-TCC-CUR-ปกติ</t>
  </si>
  <si>
    <t>นับเสา-61-สายสื่อสาร-TCC-CYP-ปกติ</t>
  </si>
  <si>
    <t>นับเสา-61-สายสื่อสาร-TCC-DAN-ปกติ</t>
  </si>
  <si>
    <t>นับเสา-61-สายสื่อสาร-TCC-HOH-ปกติ</t>
  </si>
  <si>
    <t>นับเสา-61-สายสื่อสาร-TCC-KKA-ปกติ</t>
  </si>
  <si>
    <t>นับเสา-61-สายสื่อสาร-TCC-KOB-ปกติ</t>
  </si>
  <si>
    <t>นับเสา-61-สายสื่อสาร-TCC-KOG-ปกติ</t>
  </si>
  <si>
    <t>นับเสา-61-สายสื่อสาร-TCC-KSA-ปกติ</t>
  </si>
  <si>
    <t>นับเสา-61-สายสื่อสาร-TCC-KSN-ปกติ</t>
  </si>
  <si>
    <t>นับเสา-61-สายสื่อสาร-TCC-KSN-ละเมิด</t>
  </si>
  <si>
    <t>นับเสา-61-สายสื่อสาร-TCC-KUM-ปกติ</t>
  </si>
  <si>
    <t>นับเสา-61-สายสื่อสาร-TCC-LAM-ปกติ</t>
  </si>
  <si>
    <t>นับเสา-61-สายสื่อสาร-TCC-LHS-ปกติ</t>
  </si>
  <si>
    <t>นับเสา-61-สายสื่อสาร-TCC-NAR-ปกติ</t>
  </si>
  <si>
    <t>นับเสา-61-สายสื่อสาร-TCC-NBD-ปกติ</t>
  </si>
  <si>
    <t>นับเสา-61-สายสื่อสาร-TCC-NBM-ปกติ</t>
  </si>
  <si>
    <t>นับเสา-61-สายสื่อสาร-TCC-NKE-ปกติ</t>
  </si>
  <si>
    <t>นับเสา-61-สายสื่อสาร-TCC-NOS-ปกติ</t>
  </si>
  <si>
    <t>นับเสา-61-สายสื่อสาร-TCC-NOT-ปกติ</t>
  </si>
  <si>
    <t>นับเสา-61-สายสื่อสาร-TCC-NR2-ปกติ</t>
  </si>
  <si>
    <t>นับเสา-61-สายสื่อสาร-TCC-NR3-ปกติ</t>
  </si>
  <si>
    <t>นับเสา-61-สายสื่อสาร-TCC-NRM-ปกติ</t>
  </si>
  <si>
    <t>นับเสา-61-สายสื่อสาร-TCC-PAY-ปกติ</t>
  </si>
  <si>
    <t>นับเสา-61-สายสื่อสาร-TCC-PCC-ละเมิด</t>
  </si>
  <si>
    <t>นับเสา-61-สายสื่อสาร-TCC-PCG-ปกติ</t>
  </si>
  <si>
    <t>CLSD DLFL NMAT PRC  SETC</t>
  </si>
  <si>
    <t>นับเสา-61-สายสื่อสาร-TCC-PIM-ปกติ</t>
  </si>
  <si>
    <t>นับเสา-61-สายสื่อสาร-TCC-PKY-ปกติ</t>
  </si>
  <si>
    <t>นับเสา-61-สายสื่อสาร-TCC-PKY-ละเมิด</t>
  </si>
  <si>
    <t>นับเสา-61-สายสื่อสาร-TCC-PRS-ปกติ</t>
  </si>
  <si>
    <t>นับเสา-61-สายสื่อสาร-TCC-PTC-ปกติ</t>
  </si>
  <si>
    <t>นับเสา-61-สายสื่อสาร-TCC-PUI-ปกติ</t>
  </si>
  <si>
    <t>นับเสา-61-สายสื่อสาร-TCC-PUS-ปกติ</t>
  </si>
  <si>
    <t>นับเสา-61-สายสื่อสาร-TCC-RAB-ปกติ</t>
  </si>
  <si>
    <t>นับเสา-61-สายสื่อสาร-TCC-SIP-ปกติ</t>
  </si>
  <si>
    <t>นับเสา-61-สายสื่อสาร-TCC-SRN-ปกติ</t>
  </si>
  <si>
    <t>นับเสา-61-สายสื่อสาร-TCC-SSA-ปกติ</t>
  </si>
  <si>
    <t>นับเสา-61-สายสื่อสาร-TCC-SSG-ปกติ</t>
  </si>
  <si>
    <t>นับเสา-61-สายสื่อสาร-TCC-STU-ปกติ</t>
  </si>
  <si>
    <t>นับเสา-61-สายสื่อสาร-TCC-SUN-ปกติ</t>
  </si>
  <si>
    <t>นับเสา-61-สายสื่อสาร-TCC-TTM-ปกติ</t>
  </si>
  <si>
    <t>นับเสา-61-สายสื่อสาร-THNTV-SUN-ปกติ</t>
  </si>
  <si>
    <t>นับเสา-61-สายสื่อสาร-TOT/AIS-CUR-ปกติ</t>
  </si>
  <si>
    <t>นับเสา-61-สายสื่อสาร-TOT/AIS-CYP-ปกติ</t>
  </si>
  <si>
    <t>นับเสา-61-สายสื่อสาร-TOT/AIS-KSA-ปกติ</t>
  </si>
  <si>
    <t>นับเสา-61-สายสื่อสาร-TOT/AIS-LAM-ปกติ</t>
  </si>
  <si>
    <t>นับเสา-61-สายสื่อสาร-TOT/AIS-NBD-ปกติ</t>
  </si>
  <si>
    <t>นับเสา-61-สายสื่อสาร-TOT/AIS-PCG-ปกติ</t>
  </si>
  <si>
    <t>นับเสา-61-สายสื่อสาร-TOT/AIS-PKY-ปกติ</t>
  </si>
  <si>
    <t>นับเสา-61-สายสื่อสาร-TOT/AIS-PUI-ปกติ</t>
  </si>
  <si>
    <t>นับเสา-61-สายสื่อสาร-TOT/AIS-TTM-ปกติ</t>
  </si>
  <si>
    <t>นับเสา-61-สายสื่อสาร-TOT-BKR-ปกติ</t>
  </si>
  <si>
    <t>นับเสา-61-สายสื่อสาร-TOT-BNG-ปกติ</t>
  </si>
  <si>
    <t>นับเสา-61-สายสื่อสาร-TOT-BRR-ปกติ</t>
  </si>
  <si>
    <t>นับเสา-61-สายสื่อสาร-TOT-BYI-ปกติ</t>
  </si>
  <si>
    <t>นับเสา-61-สายสื่อสาร-TOT-CAR-ปกติ</t>
  </si>
  <si>
    <t>นับเสา-61-สายสื่อสาร-TOT-CHC-ปกติ</t>
  </si>
  <si>
    <t>นับเสา-61-สายสื่อสาร-TOT-CUP-ปกติ</t>
  </si>
  <si>
    <t>นับเสา-61-สายสื่อสาร-TOT-CUR-ปกติ</t>
  </si>
  <si>
    <t>นับเสา-61-สายสื่อสาร-TOT-CYP-ปกติ</t>
  </si>
  <si>
    <t>นับเสา-61-สายสื่อสาร-TOT-DAN-ปกติ</t>
  </si>
  <si>
    <t>นับเสา-61-สายสื่อสาร-TOT-HOH-ปกติ</t>
  </si>
  <si>
    <t>นับเสา-61-สายสื่อสาร-TOT-KKA-ปกติ</t>
  </si>
  <si>
    <t>นับเสา-61-สายสื่อสาร-TOT-KOB-ปกติ</t>
  </si>
  <si>
    <t>นับเสา-61-สายสื่อสาร-TOT-KOG-ปกติ</t>
  </si>
  <si>
    <t>นับเสา-61-สายสื่อสาร-TOT-KSA-ปกติ</t>
  </si>
  <si>
    <t>นับเสา-61-สายสื่อสาร-TOT-KSN-ปกติ</t>
  </si>
  <si>
    <t>นับเสา-61-สายสื่อสาร-TOT-KUM-ปกติ</t>
  </si>
  <si>
    <t>นับเสา-61-สายสื่อสาร-TOT-LAM-ปกติ</t>
  </si>
  <si>
    <t>นับเสา-61-สายสื่อสาร-TOT-LHS-ปกติ</t>
  </si>
  <si>
    <t>นับเสา-61-สายสื่อสาร-TOT-NAR-ปกติ</t>
  </si>
  <si>
    <t>นับเสา-61-สายสื่อสาร-TOT-NBD-ปกติ</t>
  </si>
  <si>
    <t>นับเสา-61-สายสื่อสาร-TOT-NBM-ปกติ</t>
  </si>
  <si>
    <t>นับเสา-61-สายสื่อสาร-TOT-NKE-ปกติ</t>
  </si>
  <si>
    <t>นับเสา-61-สายสื่อสาร-TOT-NOS-ปกติ</t>
  </si>
  <si>
    <t>นับเสา-61-สายสื่อสาร-TOT-NOT-ปกติ</t>
  </si>
  <si>
    <t>นับเสา-61-สายสื่อสาร-TOT-NR2-ปกติ</t>
  </si>
  <si>
    <t>นับเสา-61-สายสื่อสาร-TOT-NR3-ปกติ</t>
  </si>
  <si>
    <t>นับเสา-61-สายสื่อสาร-TOT-NRM-ปกติ</t>
  </si>
  <si>
    <t>นับเสา-61-สายสื่อสาร-TOT-PAY-ปกติ</t>
  </si>
  <si>
    <t>นับเสา-61-สายสื่อสาร-TOT-PCC-ละเมิด</t>
  </si>
  <si>
    <t>นับเสา-61-สายสื่อสาร-TOT-PCG-ปกติ</t>
  </si>
  <si>
    <t>นับเสา-61-สายสื่อสาร-TOT-PIM-ปกติ</t>
  </si>
  <si>
    <t>นับเสา-61-สายสื่อสาร-TOT-PKY-ปกติ</t>
  </si>
  <si>
    <t>นับเสา-61-สายสื่อสาร-TOT-PRS-ปกติ</t>
  </si>
  <si>
    <t>นับเสา-61-สายสื่อสาร-TOT-PTC-ปกติ</t>
  </si>
  <si>
    <t>นับเสา-61-สายสื่อสาร-TOT/PTT-SSA-ปกติ</t>
  </si>
  <si>
    <t>นับเสา-61-สายสื่อสาร-TOT-PUI-ปกติ</t>
  </si>
  <si>
    <t>นับเสา-61-สายสื่อสาร-TOT-PUS-ปกติ</t>
  </si>
  <si>
    <t>นับเสา-61-สายสื่อสาร-TOT-RAB-ปกติ</t>
  </si>
  <si>
    <t>นับเสา-61-สายสื่อสาร-TOT-SIP-ปกติ</t>
  </si>
  <si>
    <t>นับเสา-61-สายสื่อสาร-TOT-SKA-ปกติ</t>
  </si>
  <si>
    <t>นับเสา-61-สายสื่อสาร-TOT-SRN-ปกติ</t>
  </si>
  <si>
    <t>นับเสา-61-สายสื่อสาร-TOT-SSA-ปกติ</t>
  </si>
  <si>
    <t>นับเสา-61-สายสื่อสาร-TOT-SSG-ปกติ</t>
  </si>
  <si>
    <t>นับเสา-61-สายสื่อสาร-TOT-STU-ปกติ</t>
  </si>
  <si>
    <t>นับเสา-61-สายสื่อสาร-TOT-SUN-ปกติ</t>
  </si>
  <si>
    <t>นับเสา-61-สายสื่อสาร-TOT-TTM-ปกติ</t>
  </si>
  <si>
    <t>นับเสา-61-สายสื่อสาร-TOT/TT&amp;T-CUR-ปกติ</t>
  </si>
  <si>
    <t>นับเสา-61-สายสื่อสาร-TOT/TT&amp;T-CYP-ปกติ</t>
  </si>
  <si>
    <t>นับเสา-61-สายสื่อสาร-TOT/TT&amp;T-KSA-ปกติ</t>
  </si>
  <si>
    <t>นับเสา-61-สายสื่อสาร-TOT/TT&amp;T-KSN-ปกติ</t>
  </si>
  <si>
    <t>นับเสา-61-สายสื่อสาร-TOT/TT&amp;T-LAM-ปกติ</t>
  </si>
  <si>
    <t>นับเสา-61-สายสื่อสาร-TOT/TT&amp;T-PCG-ปกติ</t>
  </si>
  <si>
    <t>นับเสา-61-สายสื่อสาร-TOT/TT&amp;T-PKY-ปกติ</t>
  </si>
  <si>
    <t>นับเสา-61-สายสื่อสาร-TOT/TT&amp;T-PUI-ปกติ</t>
  </si>
  <si>
    <t>นับเสา-61-สายสื่อสาร-TOT-WNK-ปกติ</t>
  </si>
  <si>
    <t>นับเสา-61-สายสื่อสาร-TTT-BKR-ปกติ</t>
  </si>
  <si>
    <t>นับเสา-61-สายสื่อสาร-TTT-BNG-ปกติ</t>
  </si>
  <si>
    <t>นับเสา-61-สายสื่อสาร-TTT-BRR-ปกติ</t>
  </si>
  <si>
    <t>นับเสา-61-สายสื่อสาร-TTT-BYI-ปกติ</t>
  </si>
  <si>
    <t>นับเสา-61-สายสื่อสาร-TTT-CAR-ปกติ</t>
  </si>
  <si>
    <t>นับเสา-61-สายสื่อสาร-TTT-CAR-ละเมิด</t>
  </si>
  <si>
    <t>นับเสา-61-สายสื่อสาร-TTT-CHC-ปกติ</t>
  </si>
  <si>
    <t>นับเสา-61-สายสื่อสาร-TTT-CUP-ปกติ</t>
  </si>
  <si>
    <t>นับเสา-61-สายสื่อสาร-TTT-CUP-ละเมิด</t>
  </si>
  <si>
    <t>นับเสา-61-สายสื่อสาร-TTT-CUR-ปกติ</t>
  </si>
  <si>
    <t>นับเสา-61-สายสื่อสาร-TTT-CYP-ปกติ</t>
  </si>
  <si>
    <t>นับเสา-61-สายสื่อสาร-TTT-DAN-ปกติ</t>
  </si>
  <si>
    <t>นับเสา-61-สายสื่อสาร-TTT-DAN-ละเมิด</t>
  </si>
  <si>
    <t>นับเสา-61-สายสื่อสาร-TTT-HOH-ปกติ</t>
  </si>
  <si>
    <t>นับเสา-61-สายสื่อสาร-TTT-HOH-ละเมิด</t>
  </si>
  <si>
    <t>FHOHCO11</t>
  </si>
  <si>
    <t>นับเสา-61-สายสื่อสาร-TTT-KKA-ปกติ</t>
  </si>
  <si>
    <t>นับเสา-61-สายสื่อสาร-TTT-KKA-ละเมิด</t>
  </si>
  <si>
    <t>นับเสา-61-สายสื่อสาร-TTT-KOB-ปกติ</t>
  </si>
  <si>
    <t>นับเสา-61-สายสื่อสาร-TTT-KOB-ละเมิด</t>
  </si>
  <si>
    <t>นับเสา-61-สายสื่อสาร-TTT-KOG-ปกติ</t>
  </si>
  <si>
    <t>นับเสา-61-สายสื่อสาร-TTT-KOG-ละเมิด</t>
  </si>
  <si>
    <t>นับเสา-61-สายสื่อสาร-TTT-KSA-ปกติ</t>
  </si>
  <si>
    <t>นับเสา-61-สายสื่อสาร-TTT-KSN-ปกติ</t>
  </si>
  <si>
    <t>นับเสา-61-สายสื่อสาร-TTT-KSN-ละเมิด</t>
  </si>
  <si>
    <t>นับเสา-61-สายสื่อสาร-TTT-KUM-ปกติ</t>
  </si>
  <si>
    <t>นับเสา-61-สายสื่อสาร-TTT-KUM-ละเมิด</t>
  </si>
  <si>
    <t>นับเสา-61-สายสื่อสาร-TTT-LAM-ปกติ</t>
  </si>
  <si>
    <t>นับเสา-61-สายสื่อสาร-TTT-LHS-ปกติ</t>
  </si>
  <si>
    <t>นับเสา-61-สายสื่อสาร-TTT-LHS-ละเมิด</t>
  </si>
  <si>
    <t>นับเสา-61-สายสื่อสาร-TTT-NAR-ปกติ</t>
  </si>
  <si>
    <t>นับเสา-61-สายสื่อสาร-TTT-NAR-ละเมิด</t>
  </si>
  <si>
    <t>นับเสา-61-สายสื่อสาร-TTT-NBM-ปกติ</t>
  </si>
  <si>
    <t>นับเสา-61-สายสื่อสาร-TTT-NKE-ปกติ</t>
  </si>
  <si>
    <t>นับเสา-61-สายสื่อสาร-TTT-NOS-ปกติ</t>
  </si>
  <si>
    <t>นับเสา-61-สายสื่อสาร-TTT-NOT-ปกติ</t>
  </si>
  <si>
    <t>นับเสา-61-สายสื่อสาร-TTT-NR2-ปกติ</t>
  </si>
  <si>
    <t>นับเสา-61-สายสื่อสาร-TTT-NR2-ละเมิด</t>
  </si>
  <si>
    <t>นับเสา-61-สายสื่อสาร-TTT-NR3-ปกติ</t>
  </si>
  <si>
    <t>นับเสา-61-สายสื่อสาร-TTT-NRM-ปกติ</t>
  </si>
  <si>
    <t>นับเสา-61-สายสื่อสาร-TTT-NRM-ละเมิด</t>
  </si>
  <si>
    <t>นับเสา-61-สายสื่อสาร-TTT-PAY-ปกติ</t>
  </si>
  <si>
    <t>นับเสา-61-สายสื่อสาร-TTT-PCC-ละเมิด</t>
  </si>
  <si>
    <t>นับเสา-61-สายสื่อสาร-TTT-PCG-ปกติ</t>
  </si>
  <si>
    <t>นับเสา-61-สายสื่อสาร-TTT-PCG-ละเมิด</t>
  </si>
  <si>
    <t>นับเสา-61-สายสื่อสาร-TTT-PIM-ปกติ</t>
  </si>
  <si>
    <t>นับเสา-61-สายสื่อสาร-TTT-PIM-ละเมิด</t>
  </si>
  <si>
    <t>นับเสา-61-สายสื่อสาร-TTT-PKY-ปกติ</t>
  </si>
  <si>
    <t>นับเสา-61-สายสื่อสาร-TTT-PKY-ละเมิด</t>
  </si>
  <si>
    <t>นับเสา-61-สายสื่อสาร-TTT-PRS-ปกติ</t>
  </si>
  <si>
    <t>นับเสา-61-สายสื่อสาร-TTT-PTC-ปกติ</t>
  </si>
  <si>
    <t>นับเสา-61-สายสื่อสาร-TTT-PTC-ละเมิด</t>
  </si>
  <si>
    <t>นับเสา-61-สายสื่อสาร-TTT-PUI-ปกติ</t>
  </si>
  <si>
    <t>นับเสา-61-สายสื่อสาร-TTT-PUI-ละเมิด</t>
  </si>
  <si>
    <t>นับเสา-61-สายสื่อสาร-TTT-PUS-ปกติ</t>
  </si>
  <si>
    <t>นับเสา-61-สายสื่อสาร-TTT-RAB-ปกติ</t>
  </si>
  <si>
    <t>นับเสา-61-สายสื่อสาร-TTT-RAB-ละเมิด</t>
  </si>
  <si>
    <t>FRABCO02</t>
  </si>
  <si>
    <t>นับเสา-61-สายสื่อสาร-TTT-SAK-ละเมิด</t>
  </si>
  <si>
    <t>นับเสา-61-สายสื่อสาร-TTT-SIP-ปกติ</t>
  </si>
  <si>
    <t>นับเสา-61-สายสื่อสาร-TTT-SIP-ละเมิด</t>
  </si>
  <si>
    <t>FSIPCO01</t>
  </si>
  <si>
    <t>นับเสา-61-สายสื่อสาร-TTT-SKA-ปกติ</t>
  </si>
  <si>
    <t>นับเสา-61-สายสื่อสาร-TTT-SRN-ปกติ</t>
  </si>
  <si>
    <t>นับเสา-61-สายสื่อสาร-TTT-SRN-ละเมิด</t>
  </si>
  <si>
    <t>นับเสา-61-สายสื่อสาร-TTT-SSA-ปกติ</t>
  </si>
  <si>
    <t>นับเสา-61-สายสื่อสาร-TTT-SSA-ละเมิด</t>
  </si>
  <si>
    <t>นับเสา-61-สายสื่อสาร-TTT-SSG-ปกติ</t>
  </si>
  <si>
    <t>นับเสา-61-สายสื่อสาร-TTT-STU-ปกติ</t>
  </si>
  <si>
    <t>นับเสา-61-สายสื่อสาร-TTT-SUN-ปกติ</t>
  </si>
  <si>
    <t>นับเสา-61-สายสื่อสาร-TTT-TTM-ปกติ</t>
  </si>
  <si>
    <t>นับเสา-61-สายสื่อสาร-TTT-WNK-ปกติ</t>
  </si>
  <si>
    <t>นับเสา-61-สายสื่อสาร-TUC-BKR-ปกติ</t>
  </si>
  <si>
    <t>นับเสา-61-สายสื่อสาร-TUC-BNG-ปกติ</t>
  </si>
  <si>
    <t>นับเสา-61-สายสื่อสาร-TUC-BRR-ปกติ</t>
  </si>
  <si>
    <t>นับเสา-61-สายสื่อสาร-TUC-BYI-ปกติ</t>
  </si>
  <si>
    <t>นับเสา-61-สายสื่อสาร-TUC-CAR-ปกติ</t>
  </si>
  <si>
    <t>นับเสา-61-สายสื่อสาร-TUC-CHC-ปกติ</t>
  </si>
  <si>
    <t>นับเสา-61-สายสื่อสาร-TUC-CUP-ปกติ</t>
  </si>
  <si>
    <t>นับเสา-61-สายสื่อสาร-TUC-CUR-ปกติ</t>
  </si>
  <si>
    <t>นับเสา-61-สายสื่อสาร-TUC-CYP-ปกติ</t>
  </si>
  <si>
    <t>นับเสา-61-สายสื่อสาร-TUC-DAN-ปกติ</t>
  </si>
  <si>
    <t>นับเสา-61-สายสื่อสาร-TUC-HOH-ปกติ</t>
  </si>
  <si>
    <t>นับเสา-61-สายสื่อสาร-TUC-KKA-ปกติ</t>
  </si>
  <si>
    <t>นับเสา-61-สายสื่อสาร-TUC-KOB-ปกติ</t>
  </si>
  <si>
    <t>นับเสา-61-สายสื่อสาร-TUC-KOG-ปกติ</t>
  </si>
  <si>
    <t>นับเสา-61-สายสื่อสาร-TUC-KSA-ปกติ</t>
  </si>
  <si>
    <t>นับเสา-61-สายสื่อสาร-TUC-KSN-ปกติ</t>
  </si>
  <si>
    <t>นับเสา-61-สายสื่อสาร-TUC-KUM-ปกติ</t>
  </si>
  <si>
    <t>นับเสา-61-สายสื่อสาร-TUC-LAM-ปกติ</t>
  </si>
  <si>
    <t>นับเสา-61-สายสื่อสาร-TUC-LHS-ปกติ</t>
  </si>
  <si>
    <t>นับเสา-61-สายสื่อสาร-TUC-NAR-ปกติ</t>
  </si>
  <si>
    <t>นับเสา-61-สายสื่อสาร-TUC-NBD-ปกติ</t>
  </si>
  <si>
    <t>นับเสา-61-สายสื่อสาร-TUC-NBM-ปกติ</t>
  </si>
  <si>
    <t>นับเสา-61-สายสื่อสาร-TUC-NKE-ปกติ</t>
  </si>
  <si>
    <t>นับเสา-61-สายสื่อสาร-TUC-NOS-ปกติ</t>
  </si>
  <si>
    <t>นับเสา-61-สายสื่อสาร-TUC-NR2-ปกติ</t>
  </si>
  <si>
    <t>นับเสา-61-สายสื่อสาร-TUC-NR3-ปกติ</t>
  </si>
  <si>
    <t>นับเสา-61-สายสื่อสาร-TUC-NRM-ปกติ</t>
  </si>
  <si>
    <t>นับเสา-61-สายสื่อสาร-TUC-PAY-ปกติ</t>
  </si>
  <si>
    <t>นับเสา-61-สายสื่อสาร-TUC-PCG-ปกติ</t>
  </si>
  <si>
    <t>นับเสา-61-สายสื่อสาร-TUC-PIM-ปกติ</t>
  </si>
  <si>
    <t>นับเสา-61-สายสื่อสาร-TUC-PKY-ปกติ</t>
  </si>
  <si>
    <t>นับเสา-61-สายสื่อสาร-TUC-PKY-ละเมิด</t>
  </si>
  <si>
    <t>นับเสา-61-สายสื่อสาร-TUC-PRS-ปกติ</t>
  </si>
  <si>
    <t>นับเสา-61-สายสื่อสาร-TUC-PTC-ปกติ</t>
  </si>
  <si>
    <t>นับเสา-61-สายสื่อสาร-TUC-PUI-ปกติ</t>
  </si>
  <si>
    <t>นับเสา-61-สายสื่อสาร-TUC-PUS-ปกติ</t>
  </si>
  <si>
    <t>นับเสา-61-สายสื่อสาร-TUC-RAB-ปกติ</t>
  </si>
  <si>
    <t>นับเสา-61-สายสื่อสาร-TUC-SIP-ปกติ</t>
  </si>
  <si>
    <t>นับเสา-61-สายสื่อสาร-TUC-SKA-ปกติ</t>
  </si>
  <si>
    <t>นับเสา-61-สายสื่อสาร-TUC-SRN-ปกติ</t>
  </si>
  <si>
    <t>นับเสา-61-สายสื่อสาร-TUC-STU-ปกติ</t>
  </si>
  <si>
    <t>นับเสา-61-สายสื่อสาร-TUC-SUN-ปกติ</t>
  </si>
  <si>
    <t>นับเสา-61-สายสื่อสาร-TUC-TTM-ปกติ</t>
  </si>
  <si>
    <t>นับเสา-61-สายสื่อสาร-TUC-WNK-ปกติ</t>
  </si>
  <si>
    <t>นับเสา-61-สายสื่อสาร-UIH-BKR-ปกติ</t>
  </si>
  <si>
    <t>นับเสา-61-สายสื่อสาร-UIH-BNG-ปกติ</t>
  </si>
  <si>
    <t>นับเสา-61-สายสื่อสาร-UIH-BYI-ปกติ</t>
  </si>
  <si>
    <t>นับเสา-61-สายสื่อสาร-UIH-CAR-ปกติ</t>
  </si>
  <si>
    <t>นับเสา-61-สายสื่อสาร-UIH-CHC-ปกติ</t>
  </si>
  <si>
    <t>นับเสา-61-สายสื่อสาร-UIH-CUP-ปกติ</t>
  </si>
  <si>
    <t>นับเสา-61-สายสื่อสาร-UIH-CUR-ปกติ</t>
  </si>
  <si>
    <t>นับเสา-61-สายสื่อสาร-UIH-CYP-ปกติ</t>
  </si>
  <si>
    <t>นับเสา-61-สายสื่อสาร-UIH-DAN-ปกติ</t>
  </si>
  <si>
    <t>นับเสา-61-สายสื่อสาร-UIH-HOH-ปกติ</t>
  </si>
  <si>
    <t>นับเสา-61-สายสื่อสาร-UIH-KKA-ปกติ</t>
  </si>
  <si>
    <t>นับเสา-61-สายสื่อสาร-UIH-KOB-ปกติ</t>
  </si>
  <si>
    <t>นับเสา-61-สายสื่อสาร-UIH-KOG-ปกติ</t>
  </si>
  <si>
    <t>นับเสา-61-สายสื่อสาร-UIH-KSA-ปกติ</t>
  </si>
  <si>
    <t>นับเสา-61-สายสื่อสาร-UIH-KSN-ปกติ</t>
  </si>
  <si>
    <t>นับเสา-61-สายสื่อสาร-UIH-KUM-ปกติ</t>
  </si>
  <si>
    <t>นับเสา-61-สายสื่อสาร-UIH-LAM-ปกติ</t>
  </si>
  <si>
    <t>นับเสา-61-สายสื่อสาร-UIH-LHS-ปกติ</t>
  </si>
  <si>
    <t>นับเสา-61-สายสื่อสาร-UIH-NAR-ปกติ</t>
  </si>
  <si>
    <t>นับเสา-61-สายสื่อสาร-UIH-NBD-ปกติ</t>
  </si>
  <si>
    <t>นับเสา-61-สายสื่อสาร-UIH-NBM-ปกติ</t>
  </si>
  <si>
    <t>นับเสา-61-สายสื่อสาร-UIH-NKE-ปกติ</t>
  </si>
  <si>
    <t>นับเสา-61-สายสื่อสาร-UIH-NOS-ปกติ</t>
  </si>
  <si>
    <t>นับเสา-61-สายสื่อสาร-UIH-NOT-ปกติ</t>
  </si>
  <si>
    <t>นับเสา-61-สายสื่อสาร-UIH-NR2-ปกติ</t>
  </si>
  <si>
    <t>นับเสา-61-สายสื่อสาร-UIH-NR3-ปกติ</t>
  </si>
  <si>
    <t>นับเสา-61-สายสื่อสาร-UIH-NRM-ปกติ</t>
  </si>
  <si>
    <t>นับเสา-61-สายสื่อสาร-UIH-PAY-ปกติ</t>
  </si>
  <si>
    <t>นับเสา-61-สายสื่อสาร-UIH-PCG-ปกติ</t>
  </si>
  <si>
    <t>นับเสา-61-สายสื่อสาร-UIH-PIM-ปกติ</t>
  </si>
  <si>
    <t>นับเสา-61-สายสื่อสาร-UIH-PKY-ปกติ</t>
  </si>
  <si>
    <t>นับเสา-61-สายสื่อสาร-UIH-PRS-ปกติ</t>
  </si>
  <si>
    <t>นับเสา-61-สายสื่อสาร-UIH-PTC-ปกติ</t>
  </si>
  <si>
    <t>นับเสา-61-สายสื่อสาร-UIH-PUI-ปกติ</t>
  </si>
  <si>
    <t>นับเสา-61-สายสื่อสาร-UIH-PUS-ปกติ</t>
  </si>
  <si>
    <t>นับเสา-61-สายสื่อสาร-UIH-RAB-ปกติ</t>
  </si>
  <si>
    <t>นับเสา-61-สายสื่อสาร-UIH-SIP-ปกติ</t>
  </si>
  <si>
    <t>นับเสา-61-สายสื่อสาร-UIH-SKA-ปกติ</t>
  </si>
  <si>
    <t>นับเสา-61-สายสื่อสาร-UIH-SRN-ปกติ</t>
  </si>
  <si>
    <t>นับเสา-61-สายสื่อสาร-UIH-SSA-ปกติ</t>
  </si>
  <si>
    <t>นับเสา-61-สายสื่อสาร-UIH-SSG-ปกติ</t>
  </si>
  <si>
    <t>นับเสา-61-สายสื่อสาร-UIH-STU-ปกติ</t>
  </si>
  <si>
    <t>นับเสา-61-สายสื่อสาร-UIH-SUN-ปกติ</t>
  </si>
  <si>
    <t>นับเสา-61-สายสื่อสาร-UIH-TTM-ปกติ</t>
  </si>
  <si>
    <t>นับเสา-61-อุปกรณ์-AWN-CYP-ปกติ</t>
  </si>
  <si>
    <t>นับเสา-61-อุปกรณ์-AWN-NR2-ปกติ</t>
  </si>
  <si>
    <t>นับเสา-61-อุปกรณ์-AWN-NR3-ปกติ</t>
  </si>
  <si>
    <t>นับเสา-61-อุปกรณ์-AWN-NRM-ปกติ</t>
  </si>
  <si>
    <t>นับเสา-61-อุปกรณ์-AWN-PCG-ปกติ</t>
  </si>
  <si>
    <t>นับเสา-61-อุปกรณ์-AWN-SRN-ปกติ</t>
  </si>
  <si>
    <t>นับเสา-61-อุปกรณ์-CAT-NAR-ปกติ</t>
  </si>
  <si>
    <t>นับเสา-61-อุปกรณ์-CAT-NBM-ปกติ</t>
  </si>
  <si>
    <t>FSESCO01</t>
  </si>
  <si>
    <t>นับเสา-61-อุปกรณ์-CAT-WNK-ปกติ</t>
  </si>
  <si>
    <t>นับเสา-61-อุปกรณ์-DTN-CYP-ปกติ</t>
  </si>
  <si>
    <t>นับเสา-61-อุปกรณ์-DTN-NR3-ปกติ</t>
  </si>
  <si>
    <t>นับเสา-61-อุปกรณ์-DTN-NRM-ปกติ</t>
  </si>
  <si>
    <t>นับเสา-61-อุปกรณ์-ITEL-TTM-ปกติ</t>
  </si>
  <si>
    <t>นับเสา-61-อุปกรณ์-SIMAT-NRM-ปกติ</t>
  </si>
  <si>
    <t>นับเสา-61-อุปกรณ์-TCC-CHC-ปกติ</t>
  </si>
  <si>
    <t>นับเสา-61-อุปกรณ์-TCC-CYP-ปกติ</t>
  </si>
  <si>
    <t>นับเสา-61-อุปกรณ์-TCC-KOB-ปกติ</t>
  </si>
  <si>
    <t>นับเสา-61-อุปกรณ์-TCC-NR2-ปกติ</t>
  </si>
  <si>
    <t>นับเสา-61-อุปกรณ์-TCC-NR3-ปกติ</t>
  </si>
  <si>
    <t>นับเสา-61-อุปกรณ์-TCC-NRM-ปกติ</t>
  </si>
  <si>
    <t>นับเสา-61-อุปกรณ์-TCC-PCG-ปกติ</t>
  </si>
  <si>
    <t>นับเสา-61-อุปกรณ์-TCC-PIM-ปกติ</t>
  </si>
  <si>
    <t>นับเสา-61-อุปกรณ์-TCC-PTC-ปกติ</t>
  </si>
  <si>
    <t>นับเสา-61-อุปกรณ์-TCC-PUI-ปกติ</t>
  </si>
  <si>
    <t>นับเสา-61-อุปกรณ์-TCC-SRN-ปกติ</t>
  </si>
  <si>
    <t>นับเสา-61-อุปกรณ์-TOT-CYP-ปกติ</t>
  </si>
  <si>
    <t>นับเสา-61-อุปกรณ์-TTTIN-NR2-ปกติ</t>
  </si>
  <si>
    <t>นับเสา-61-อุปกรณ์-TTTIN-NR3-ปกติ</t>
  </si>
  <si>
    <t>นับเสา-61-อุปกรณ์-TTTIN-NRM-ปกติ</t>
  </si>
  <si>
    <t>นับเสา-61-อุปกรณ์-TTTIN-PCG-ปกติ</t>
  </si>
  <si>
    <t>นับเสา-61-อุปกรณ์-TTTIN-SUN-ปกติ</t>
  </si>
  <si>
    <t>นับเสา-61-อุปกรณ์-TUC-CAR-ปกติ</t>
  </si>
  <si>
    <t>นับเสา-61-อุปกรณ์-TUC-KOG-ปกติ</t>
  </si>
  <si>
    <t>นับเสา-61-อุปกรณ์-TUC-NBD-ปกติ</t>
  </si>
  <si>
    <t>นับเสา-61-อุปกรณ์-TUC-NBM-ปกติ</t>
  </si>
  <si>
    <t>นับเสา-61-อุปกรณ์-TUC-NRM-ปกติ</t>
  </si>
  <si>
    <t>นับเสา-61-อุปกรณ์-TUC-PCG-ปกติ</t>
  </si>
  <si>
    <t>นับเสา-61-อุปกรณ์-TUC-PUI-ปกติ</t>
  </si>
  <si>
    <t>นับเสา-61-อุปกรณ์-TUC-STU-ปกติ</t>
  </si>
  <si>
    <t>นับเสา-61-อุปกรณ์-TUC-SUN-ปกติ</t>
  </si>
  <si>
    <t>นับเสา-61-อุปกรณ์-TUC-TTM-ปกติ</t>
  </si>
  <si>
    <t>นับเสา-61-อุปกรณ์-TUC-WNK-ปกติ</t>
  </si>
  <si>
    <t>นับเสา-61-สายสื่อสาร-AWN/AIS-PCC-ปกติ</t>
  </si>
  <si>
    <t>นับเสา-61-สายสื่อสาร-AWN-PCC-ปกติ</t>
  </si>
  <si>
    <t>นับเสา-61-สายสื่อสาร-CAT/BFKT-PCC-ปกติ</t>
  </si>
  <si>
    <t>นับเสา-61-สายสื่อสาร-CAT-PCC-ปกติ</t>
  </si>
  <si>
    <t>นับเสา-61-สายสื่อสาร-CAT/TAC-PCC-ปกติ</t>
  </si>
  <si>
    <t>นับเสา-61-สายสื่อสาร-TCC-PCC-ปกติ</t>
  </si>
  <si>
    <t>นับเสา-61-สายสื่อสาร-TOT-PCC-ปกติ</t>
  </si>
  <si>
    <t>นับเสา-61-สายสื่อสาร-TTT-PCC-ปกติ</t>
  </si>
  <si>
    <t>นับเสา-61-สายสื่อสาร-TUC-PCC-ปกติ</t>
  </si>
  <si>
    <t>นับเสา-61-สายสื่อสาร-UIH-PCC-ปกติ</t>
  </si>
  <si>
    <t>นับเสา-61-สายสื่อสาร-CAT/BFKT-BRR-ปกติ</t>
  </si>
  <si>
    <t>นับเสา-61-สายสื่อสาร-CAT/TAC-BRR-ปกติ</t>
  </si>
  <si>
    <t>นับเสา-61-สายสื่อสาร-UIH-BRR-ปกติ</t>
  </si>
  <si>
    <t>นับเสา-61-อุปกรณ์-AWN-BRR-ปกติ</t>
  </si>
  <si>
    <t>นับเสา-61-อุปกรณ์-TCC-BRR-ปกติ</t>
  </si>
  <si>
    <t>นับเสา-61-อุปกรณ์-TTTIN-BRR-ปกติ</t>
  </si>
  <si>
    <t>นับเสา-61-อุปกรณ์-TUC-BRR-ปกติ</t>
  </si>
  <si>
    <t>นับเสา-61-อุปกรณ์-UIH-BRR-ปกติ</t>
  </si>
  <si>
    <t>PTC</t>
  </si>
  <si>
    <t>TECO</t>
  </si>
  <si>
    <t>ไม่สร้างคำร้อง</t>
  </si>
  <si>
    <t>FNBMCO12</t>
  </si>
  <si>
    <t>นับเสา-61-สายสื่อสาร-TUC-NOT-ปกติ</t>
  </si>
  <si>
    <t>FWNKCO12</t>
  </si>
  <si>
    <t>นับเสา-61-อุปกรณ์-TUC-SRN-ปกติ</t>
  </si>
  <si>
    <t>นับเสา-61-สายสื่อสาร-AWN/AIS-STU-ปกติ</t>
  </si>
  <si>
    <t>นับเสา-61-สายสื่อสาร-DTN-KUM-ยกเลิก</t>
  </si>
  <si>
    <t>F01401</t>
  </si>
  <si>
    <t>TECO CNF  PRT  NMAT PRC  SETC</t>
  </si>
  <si>
    <t>นับเสา-61-อุปกรณ์-ITEL-DAN-ปกติ</t>
  </si>
  <si>
    <t>นางสาว พรรณี ธาราวิมล</t>
  </si>
  <si>
    <t>201/1 หมู่ที่ 2 ตำบล ในเมือง อำเภอ พิมาย จังหวัด นครราชสีมา รหัสไปรษณีย์ 30110</t>
  </si>
  <si>
    <t>12 หมู่ที่ 2 ถนน - ตำบล ในเมือง อำเภอ พิมาย จังหวัด นครราชสีมา รหัสไปรษณีย์ 30110</t>
  </si>
  <si>
    <t>F132 กฟส.จักราช</t>
  </si>
  <si>
    <t>NBCT/TOT</t>
  </si>
  <si>
    <t>กฟส.จอหอ</t>
  </si>
  <si>
    <t>บริษัทนครธนโชติ จำกัด</t>
  </si>
  <si>
    <t>133 หมู่ที่ 4 ตำบล สูงเนิน อำเภอ สูงเนิน จังหวัด นครราชสีมา รหัสไปรษณีย์ 30170</t>
  </si>
  <si>
    <t>บริษัทเชียงใหม่ บิลดิ้งเซ็นเตอร์ จำกัด</t>
  </si>
  <si>
    <t>912 หมู่ที่ 1 ถนน บ.ผักปัง ตำบล ผักปัง อำเภอ ภูเขียว จังหวัด ชัยภูมิ รหัสไปรษณีย์ 36110</t>
  </si>
  <si>
    <t>บริษัท เฉินเจียนวันเจริญ จำกัด</t>
  </si>
  <si>
    <t>100/16-17 ถนน มุขมนตรี ตำบล ในเมือง อำเภอ เมืองนครราชสีมา จังหวัด นครราชสีมา รหัสไปรษณีย์ 30000</t>
  </si>
  <si>
    <t>บริษัท ดิจิตอล เทเลวิชั่น เน็ทเวิร์ค จำก</t>
  </si>
  <si>
    <t>4/1 ตำบล ในเมือง อำเภอ เมืองนครราชสีมา จังหวัด นครราชสีมา รหัสไปรษณีย์ 30000</t>
  </si>
  <si>
    <t>9 หมู่ที่ 11 ถนน บ.หัวทะเล ตำบล หัวทะเล อำเภอ บำเหน็จณรงค์ จังหวัด ชัยภูมิ รหัสไปรษณีย์ 36220</t>
  </si>
  <si>
    <t>บริษัท ชัยภูมิ วินด์ฟาร์ม จำกัด</t>
  </si>
  <si>
    <t>222 หมู่ที่ 5 อาคารเอ็กโก ถนน วิภาวดีรังสิต แขวงทุ่งสองห้อง เขตหลักสี่ จังหวัด กรุงเทพมหานคร รหัสไปรษณีย์ 10210</t>
  </si>
  <si>
    <t>21/3-4 ถนน เทศบาล13 ตำบล บัวใหญ่ อำเภอ บัวใหญ่ จังหวัด นครราชสีมา รหัสไปรษณีย์ 30120</t>
  </si>
  <si>
    <t>216/24-25 ถนน ผาสุก ตำบล สีคิ้ว อำเภอ สีคิ้ว จังหวัด นครราชสีมา รหัสไปรษณีย์ 30140</t>
  </si>
  <si>
    <t>นาย สมศักดิ์ กาญจนเภตรานันท์</t>
  </si>
  <si>
    <t>209/3 หมู่ที่ 1 ตำบล ช่องสามหมอ อำเภอ แก้งคร้อ จังหวัด ชัยภูมิ รหัสไปรษณีย์ 36150</t>
  </si>
  <si>
    <t>นาง นวรัตน์ ลิ้มหงษ์ทอง</t>
  </si>
  <si>
    <t>598/9 หมู่ที่ 10 ตำบล หนองไผ่ อำเภอ แก้งคร้อ จังหวัด ชัยภูมิ รหัสไปรษณีย์ 36150</t>
  </si>
  <si>
    <t>WMX  CSCM</t>
  </si>
  <si>
    <t>TECO NMAT PRC  SETC</t>
  </si>
  <si>
    <t>นับเสา-61-สายสื่อสาร-TTT-NBD-ยกเลิก</t>
  </si>
  <si>
    <t>นางสาว สุภาวดี จันทร์ทองแท้</t>
  </si>
  <si>
    <t>462 หมู่ที่ 1 ตำบล หนองไผ่ อำเภอ แก้งคร้อ จังหวัด ชัยภูมิ รหัสไปรษณีย์ 36150</t>
  </si>
  <si>
    <t>นาง สมบุญ ดิลกชาติ</t>
  </si>
  <si>
    <t>ตำบล ช่องสามหมอ อำเภอ แก้งคร้อ จังหวัด ชัยภูมิ รหัสไปรษณีย์ 36150</t>
  </si>
  <si>
    <t>บริษัท ดิจิตอล เทเลวิชั่นเน็ทเวิร์ค จำกัด</t>
  </si>
  <si>
    <t>4/1 ถนน ตรอกสุขสันต์ มิตรภาพ ตำบล ในเมือง อำเภอ เมืองนครราชสีมา จังหวัด นครราชสีมา รหัสไปรษณีย์ 30000</t>
  </si>
  <si>
    <t>หมู่ที่ 13 ถนน รัตนภิธาน ตำบล จอหอ อำเภอ เมืองนครราชสีมา จังหวัด นครราชสีมา รหัสไปรษณีย์ 30310</t>
  </si>
  <si>
    <t>CLSD PCNF NMAT PRC  SETC</t>
  </si>
  <si>
    <t>TECO PCNF NMAT PRC  SETC</t>
  </si>
  <si>
    <t>ค่าบริการพาดสายสื่อสาร ประจำปี 2562 TCC</t>
  </si>
  <si>
    <t>นับเสา-61-สายสื่อสาร-TCC-WNK-ปกติ</t>
  </si>
  <si>
    <t>นับเสา-61-อุปกรณ์-SIMAT-HOH-ปกติ</t>
  </si>
  <si>
    <t>นับเสา-61-อุปกรณ์-TCC-HOH-ปกติ</t>
  </si>
  <si>
    <t>78/1 หมู่ที่ 4 ตำบล แชะ อำเภอ ครบุรี จังหวัด นครราชสีมา รหัสไปรษณีย์ 30250</t>
  </si>
  <si>
    <t>นับเสา-61-อุปกรณ์-CAT-PTC-ปกติ</t>
  </si>
  <si>
    <t>นับเสา-61-อุปกรณ์-ITEL-PTC-ปกติ</t>
  </si>
  <si>
    <t>S4Z1:ตรวจสอบการใช้ประโยชน์บนเสา PEA</t>
  </si>
  <si>
    <t>S-WC-001</t>
  </si>
  <si>
    <t>ค่าพาดสายสื่อสารโทรคมนาคม ก่อนรับอนุญาต</t>
  </si>
  <si>
    <t>นับเสา-61-สายสื่อสาร-TTTIN-HOH-ยกเลิก</t>
  </si>
  <si>
    <t>นับเสา-61-สายสื่อสาร-DTN-SIP-ยกเลิก</t>
  </si>
  <si>
    <t>CLSD CNF  DLFL NMAT PRC  SETC</t>
  </si>
  <si>
    <t>นับเสา-61-สายสื่อสาร-CAT/TAC-BYI-ยกเลิก</t>
  </si>
  <si>
    <t>นับเสา-61-สายสื่อสาร-AWN/AIS-BYI-ยกเลิก</t>
  </si>
  <si>
    <t>นับเสา-61-สายสื่อสาร-CAT/BFKT-BYI-ยกเลิก</t>
  </si>
  <si>
    <t>นับเสา-61-อุปกรณ์-CAT-SSG-ยกเลิก</t>
  </si>
  <si>
    <t>นับเสา-61-สายสื่อสาร-TOT/AIS-KSN-ปกติ</t>
  </si>
  <si>
    <t>454-456 ถนน สำราญราษฎร์ ตำบล โนนสูง อำเภอ โนนสูง จังหวัด นครราชสีมา รหัสไปรษณีย์ 30160</t>
  </si>
  <si>
    <t>นับเสา-61-สายสื่อสาร-DTN-KKA-ละเมิด(ยกเ</t>
  </si>
  <si>
    <t>นับเสา-61-สายสื่อสาร-TUC-SSG-ปกติ</t>
  </si>
  <si>
    <t>นับเสา-61-สายสื่อสาร-UIH-WNK-ปกติ</t>
  </si>
  <si>
    <t>S4Z1</t>
  </si>
  <si>
    <t>(ทั้งหมด)</t>
  </si>
  <si>
    <t>หจก.สุรินทร์ ที วี เน็ทเวิคร์</t>
  </si>
  <si>
    <t>3/6-7 ถนน พรหมเทพ ตำบล ในเมือง อำเภอ เมืองสุรินทร์ จังหวัด สุรินทร์ รหัสไปรษณีย์ 32000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</si>
</sst>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87" formatCode="dd/mm/yyyy"/>
    <numFmt numFmtId="188" formatCode="[$-F800]dddd\,\ mmmm\ dd\,\ yyyy"/>
    <numFmt numFmtId="189" formatCode="[$-1010000]d/m/yyyy;@"/>
    <numFmt numFmtId="190" formatCode="_-* #,##0_-;\-* #,##0_-;_-* &quot;-&quot;??_-;_-@_-"/>
    <numFmt numFmtId="191" formatCode="#,##0.000"/>
  </numFmts>
  <fonts count="9" x14ac:knownFonts="1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b/>
      <sz val="12"/>
      <color theme="1"/>
      <name val="TH SarabunPSK"/>
      <family val="2"/>
    </font>
    <font>
      <sz val="12"/>
      <color theme="1"/>
      <name val="TH SarabunPSK"/>
      <family val="2"/>
    </font>
    <font>
      <sz val="14"/>
      <color theme="1"/>
      <name val="TH SarabunPSK"/>
      <family val="2"/>
    </font>
    <font>
      <sz val="11"/>
      <color rgb="FFFF0000"/>
      <name val="Tahoma"/>
      <family val="2"/>
      <charset val="222"/>
      <scheme val="minor"/>
    </font>
    <font>
      <sz val="18"/>
      <color theme="1"/>
      <name val="TH SarabunPSK"/>
      <family val="2"/>
    </font>
    <font>
      <b/>
      <sz val="18"/>
      <color theme="1"/>
      <name val="TH SarabunPSK"/>
      <family val="2"/>
    </font>
    <font>
      <sz val="14"/>
      <color theme="1"/>
      <name val="TH SarabunPSK"/>
    </font>
  </fonts>
  <fills count="11">
    <fill>
      <patternFill patternType="none"/>
    </fill>
    <fill>
      <patternFill patternType="gray125"/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6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3" borderId="0" xfId="0" applyNumberFormat="1" applyFill="1"/>
    <xf numFmtId="187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49" fontId="0" fillId="3" borderId="0" xfId="0" applyNumberFormat="1" applyFill="1"/>
    <xf numFmtId="3" fontId="0" fillId="0" borderId="0" xfId="0" applyNumberFormat="1"/>
    <xf numFmtId="191" fontId="0" fillId="0" borderId="0" xfId="0" applyNumberFormat="1"/>
    <xf numFmtId="4" fontId="0" fillId="0" borderId="0" xfId="0" applyNumberFormat="1"/>
    <xf numFmtId="1" fontId="5" fillId="0" borderId="0" xfId="0" applyNumberFormat="1" applyFont="1" applyAlignment="1">
      <alignment horizontal="center"/>
    </xf>
    <xf numFmtId="1" fontId="5" fillId="0" borderId="0" xfId="0" applyNumberFormat="1" applyFont="1"/>
    <xf numFmtId="0" fontId="0" fillId="2" borderId="0" xfId="0" applyFill="1"/>
    <xf numFmtId="0" fontId="0" fillId="3" borderId="0" xfId="0" applyFill="1" applyAlignment="1">
      <alignment horizontal="left"/>
    </xf>
    <xf numFmtId="1" fontId="0" fillId="3" borderId="0" xfId="0" applyNumberFormat="1" applyFill="1" applyAlignment="1">
      <alignment horizontal="left"/>
    </xf>
    <xf numFmtId="21" fontId="0" fillId="0" borderId="0" xfId="0" applyNumberFormat="1"/>
    <xf numFmtId="46" fontId="0" fillId="0" borderId="0" xfId="0" applyNumberFormat="1"/>
    <xf numFmtId="1" fontId="3" fillId="7" borderId="3" xfId="0" applyNumberFormat="1" applyFont="1" applyFill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/>
    <xf numFmtId="1" fontId="3" fillId="7" borderId="3" xfId="0" applyNumberFormat="1" applyFont="1" applyFill="1" applyBorder="1" applyAlignment="1">
      <alignment horizontal="center" vertical="center"/>
    </xf>
    <xf numFmtId="1" fontId="3" fillId="7" borderId="4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" fontId="6" fillId="2" borderId="0" xfId="0" applyNumberFormat="1" applyFont="1" applyFill="1"/>
    <xf numFmtId="1" fontId="6" fillId="3" borderId="0" xfId="0" applyNumberFormat="1" applyFont="1" applyFill="1" applyAlignment="1">
      <alignment horizontal="left"/>
    </xf>
    <xf numFmtId="0" fontId="6" fillId="3" borderId="0" xfId="0" applyFont="1" applyFill="1" applyAlignment="1">
      <alignment horizontal="left"/>
    </xf>
    <xf numFmtId="189" fontId="6" fillId="3" borderId="0" xfId="0" applyNumberFormat="1" applyFont="1" applyFill="1" applyAlignment="1">
      <alignment horizontal="left"/>
    </xf>
    <xf numFmtId="0" fontId="6" fillId="5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14" fontId="7" fillId="5" borderId="1" xfId="0" applyNumberFormat="1" applyFont="1" applyFill="1" applyBorder="1" applyAlignment="1">
      <alignment horizontal="center"/>
    </xf>
    <xf numFmtId="14" fontId="7" fillId="5" borderId="2" xfId="0" applyNumberFormat="1" applyFont="1" applyFill="1" applyBorder="1" applyAlignment="1">
      <alignment horizontal="center"/>
    </xf>
    <xf numFmtId="188" fontId="7" fillId="5" borderId="2" xfId="0" applyNumberFormat="1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/>
    </xf>
    <xf numFmtId="4" fontId="7" fillId="6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/>
    <xf numFmtId="0" fontId="6" fillId="0" borderId="0" xfId="0" applyFont="1"/>
    <xf numFmtId="1" fontId="6" fillId="3" borderId="0" xfId="0" applyNumberFormat="1" applyFont="1" applyFill="1"/>
    <xf numFmtId="1" fontId="6" fillId="0" borderId="0" xfId="0" applyNumberFormat="1" applyFont="1"/>
    <xf numFmtId="49" fontId="6" fillId="0" borderId="0" xfId="0" applyNumberFormat="1" applyFont="1"/>
    <xf numFmtId="187" fontId="6" fillId="0" borderId="0" xfId="0" applyNumberFormat="1" applyFont="1"/>
    <xf numFmtId="0" fontId="6" fillId="0" borderId="0" xfId="0" applyNumberFormat="1" applyFont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/>
    <xf numFmtId="4" fontId="6" fillId="6" borderId="1" xfId="0" applyNumberFormat="1" applyFont="1" applyFill="1" applyBorder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1" fontId="6" fillId="4" borderId="0" xfId="0" applyNumberFormat="1" applyFont="1" applyFill="1"/>
    <xf numFmtId="189" fontId="6" fillId="0" borderId="0" xfId="0" applyNumberFormat="1" applyFont="1"/>
    <xf numFmtId="0" fontId="6" fillId="2" borderId="0" xfId="0" applyFont="1" applyFill="1"/>
    <xf numFmtId="14" fontId="6" fillId="3" borderId="0" xfId="0" applyNumberFormat="1" applyFont="1" applyFill="1" applyAlignment="1">
      <alignment horizontal="left"/>
    </xf>
    <xf numFmtId="43" fontId="6" fillId="3" borderId="0" xfId="1" applyFont="1" applyFill="1" applyAlignment="1">
      <alignment horizontal="left"/>
    </xf>
    <xf numFmtId="0" fontId="6" fillId="9" borderId="5" xfId="0" applyFont="1" applyFill="1" applyBorder="1"/>
    <xf numFmtId="0" fontId="6" fillId="9" borderId="5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8" borderId="5" xfId="0" applyFont="1" applyFill="1" applyBorder="1"/>
    <xf numFmtId="1" fontId="6" fillId="8" borderId="5" xfId="0" applyNumberFormat="1" applyFont="1" applyFill="1" applyBorder="1"/>
    <xf numFmtId="0" fontId="6" fillId="8" borderId="5" xfId="0" applyFont="1" applyFill="1" applyBorder="1" applyAlignment="1">
      <alignment horizontal="center"/>
    </xf>
    <xf numFmtId="0" fontId="6" fillId="10" borderId="0" xfId="0" applyFont="1" applyFill="1"/>
    <xf numFmtId="1" fontId="6" fillId="10" borderId="0" xfId="0" applyNumberFormat="1" applyFont="1" applyFill="1"/>
    <xf numFmtId="14" fontId="6" fillId="0" borderId="0" xfId="0" applyNumberFormat="1" applyFont="1"/>
    <xf numFmtId="43" fontId="6" fillId="0" borderId="0" xfId="1" applyFont="1"/>
    <xf numFmtId="0" fontId="4" fillId="0" borderId="0" xfId="0" pivotButton="1" applyFont="1"/>
    <xf numFmtId="43" fontId="4" fillId="0" borderId="0" xfId="0" applyNumberFormat="1" applyFont="1"/>
    <xf numFmtId="14" fontId="4" fillId="0" borderId="0" xfId="0" applyNumberFormat="1" applyFont="1"/>
    <xf numFmtId="49" fontId="6" fillId="3" borderId="0" xfId="0" applyNumberFormat="1" applyFont="1" applyFill="1"/>
    <xf numFmtId="3" fontId="6" fillId="0" borderId="0" xfId="0" applyNumberFormat="1" applyFont="1"/>
    <xf numFmtId="191" fontId="6" fillId="0" borderId="0" xfId="0" applyNumberFormat="1" applyFont="1"/>
    <xf numFmtId="4" fontId="6" fillId="0" borderId="0" xfId="0" applyNumberFormat="1" applyFont="1"/>
    <xf numFmtId="1" fontId="4" fillId="0" borderId="0" xfId="0" applyNumberFormat="1" applyFont="1"/>
    <xf numFmtId="190" fontId="4" fillId="0" borderId="0" xfId="0" applyNumberFormat="1" applyFont="1"/>
    <xf numFmtId="0" fontId="8" fillId="0" borderId="0" xfId="0" pivotButton="1" applyFont="1"/>
    <xf numFmtId="0" fontId="8" fillId="0" borderId="0" xfId="0" applyFont="1"/>
    <xf numFmtId="190" fontId="8" fillId="0" borderId="0" xfId="0" applyNumberFormat="1" applyFont="1"/>
    <xf numFmtId="43" fontId="8" fillId="0" borderId="0" xfId="0" applyNumberFormat="1" applyFont="1"/>
  </cellXfs>
  <cellStyles count="2">
    <cellStyle name="Comma" xfId="1" builtinId="3"/>
    <cellStyle name="Normal" xfId="0" builtinId="0"/>
  </cellStyles>
  <dxfs count="113"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numFmt numFmtId="190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numFmt numFmtId="190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numFmt numFmtId="190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numFmt numFmtId="190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numFmt numFmtId="1" formatCode="0"/>
    </dxf>
    <dxf>
      <numFmt numFmtId="1" formatCode="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sz val="14"/>
      </font>
    </dxf>
    <dxf>
      <font>
        <name val="TH SarabunPSK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2"/>
      <tableStyleElement type="headerRow" dxfId="111"/>
    </tableStyle>
  </tableStyles>
  <colors>
    <mruColors>
      <color rgb="FFFFCC99"/>
      <color rgb="FFFFFFCC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tcharapong niyompong" refreshedDate="43488.767798032408" createdVersion="4" refreshedVersion="4" minRefreshableVersion="3" recordCount="712">
  <cacheSource type="worksheet">
    <worksheetSource ref="A1:AO1048576" sheet="DATA_ZCSR181"/>
  </cacheSource>
  <cacheFields count="41">
    <cacheField name="รหัสการไฟฟ้า" numFmtId="0">
      <sharedItems containsBlank="1"/>
    </cacheField>
    <cacheField name="บัญชีแสดงสัญญา" numFmtId="0">
      <sharedItems containsString="0" containsBlank="1" containsNumber="1" containsInteger="1" minValue="92000173129" maxValue="92000666441"/>
    </cacheField>
    <cacheField name="เลขที่คำร้อง" numFmtId="1">
      <sharedItems containsString="0" containsBlank="1" containsNumber="1" containsInteger="1" minValue="140001542355" maxValue="140001552294"/>
    </cacheField>
    <cacheField name="รหัส:ประเภทคำร้อง" numFmtId="0">
      <sharedItems containsBlank="1"/>
    </cacheField>
    <cacheField name="ชื่อ" numFmtId="0">
      <sharedItems containsBlank="1"/>
    </cacheField>
    <cacheField name="ที่อยู่" numFmtId="0">
      <sharedItems containsBlank="1"/>
    </cacheField>
    <cacheField name="ใบสั่งขาย" numFmtId="0">
      <sharedItems containsString="0" containsBlank="1" containsNumber="1" containsInteger="1" minValue="2007964243" maxValue="2007984047"/>
    </cacheField>
    <cacheField name="เอกสารการวางบิล" numFmtId="0">
      <sharedItems containsString="0" containsBlank="1" containsNumber="1" containsInteger="1" minValue="9009410267" maxValue="9009438059"/>
    </cacheField>
    <cacheField name="เลขที่เอกสาร FI-CA" numFmtId="1">
      <sharedItems containsString="0" containsBlank="1" containsNumber="1" containsInteger="1" minValue="500000320417" maxValue="568000322612"/>
    </cacheField>
    <cacheField name="ประเภทเอกสาร" numFmtId="0">
      <sharedItems containsBlank="1"/>
    </cacheField>
    <cacheField name="รหัสวัสดุ" numFmtId="0">
      <sharedItems containsBlank="1"/>
    </cacheField>
    <cacheField name="คำอธิบาย" numFmtId="0">
      <sharedItems containsBlank="1"/>
    </cacheField>
    <cacheField name="หน่วย" numFmtId="0">
      <sharedItems containsBlank="1"/>
    </cacheField>
    <cacheField name="ใบสั่งงาน" numFmtId="1">
      <sharedItems containsString="0" containsBlank="1" containsNumber="1" containsInteger="1" minValue="130000711547" maxValue="140009471626"/>
    </cacheField>
    <cacheField name="หมายเลขงาน" numFmtId="0">
      <sharedItems containsBlank="1"/>
    </cacheField>
    <cacheField name="ลำดับที่" numFmtId="0">
      <sharedItems containsString="0" containsBlank="1" containsNumber="1" containsInteger="1" minValue="1" maxValue="28"/>
    </cacheField>
    <cacheField name="วันที่รับคำร้อง" numFmtId="0">
      <sharedItems containsNonDate="0" containsDate="1" containsString="0" containsBlank="1" minDate="2019-01-16T00:00:00" maxDate="2019-01-23T00:00:00"/>
    </cacheField>
    <cacheField name="จำนวน" numFmtId="0">
      <sharedItems containsString="0" containsBlank="1" containsNumber="1" containsInteger="1" minValue="1" maxValue="34989"/>
    </cacheField>
    <cacheField name="ราคามาตรฐาน/หน่วย (บาท)" numFmtId="0">
      <sharedItems containsString="0" containsBlank="1" containsNumber="1" minValue="25" maxValue="205881.60000000001"/>
    </cacheField>
    <cacheField name="ราคาขาย/หน่วย (บาท)" numFmtId="0">
      <sharedItems containsString="0" containsBlank="1" containsNumber="1" minValue="25" maxValue="205881.60000000001"/>
    </cacheField>
    <cacheField name="ภาษีมูลค่าเพิ่ม/หน่วย (บาท)" numFmtId="0">
      <sharedItems containsString="0" containsBlank="1" containsNumber="1" minValue="1.75" maxValue="14411.71"/>
    </cacheField>
    <cacheField name="ราคามาตรฐาน (บาท)" numFmtId="0">
      <sharedItems containsString="0" containsBlank="1" containsNumber="1" minValue="165" maxValue="1924395"/>
    </cacheField>
    <cacheField name="ราคาขาย (บาท)" numFmtId="0">
      <sharedItems containsString="0" containsBlank="1" containsNumber="1" minValue="165" maxValue="1924395"/>
    </cacheField>
    <cacheField name="ภาษีมูลค่าเพิ่ม (บาท)" numFmtId="0">
      <sharedItems containsString="0" containsBlank="1" containsNumber="1" minValue="11.55" maxValue="134707.65"/>
    </cacheField>
    <cacheField name="รวมเป็นเงิน (บาท)" numFmtId="0">
      <sharedItems containsString="0" containsBlank="1" containsNumber="1" minValue="176.55" maxValue="2059102.65"/>
    </cacheField>
    <cacheField name="วันที่ตั้งหนี้/ลดหนี้" numFmtId="0">
      <sharedItems containsNonDate="0" containsDate="1" containsString="0" containsBlank="1" minDate="2019-01-16T00:00:00" maxDate="2019-02-01T00:00:00"/>
    </cacheField>
    <cacheField name="วันที่ชำระเงิน/คืนเงิน" numFmtId="0">
      <sharedItems containsNonDate="0" containsString="0" containsBlank="1"/>
    </cacheField>
    <cacheField name="เช็ค Service Mat. เทียบการลงรหัส" numFmtId="0">
      <sharedItems containsBlank="1"/>
    </cacheField>
    <cacheField name="เช็คจำนวนเสา" numFmtId="0">
      <sharedItems containsBlank="1"/>
    </cacheField>
    <cacheField name="บริษัท-จาก-CA" numFmtId="0">
      <sharedItems containsBlank="1" count="33">
        <s v="CAT"/>
        <s v="TOT"/>
        <s v="SIMAT"/>
        <s v="DTN"/>
        <s v="TTT"/>
        <s v="TCC"/>
        <s v="TUC"/>
        <s v="SYM"/>
        <s v="UIH"/>
        <s v="ITEL"/>
        <s v="AWN"/>
        <s v="TOT(AIS)"/>
        <s v="NBCT/TOT"/>
        <s v="THNTV"/>
        <s v="CHMTV"/>
        <s v="KCTV"/>
        <s v="DNTV"/>
        <s v="TTTIN"/>
        <s v="SSGGEN"/>
        <s v="CWFGEN"/>
        <s v="NOSTV"/>
        <s v="BYITV"/>
        <s v="GOLD"/>
        <s v="SETV"/>
        <s v="JTV"/>
        <s v="KTV"/>
        <s v="STUTV"/>
        <s v="HOHTV"/>
        <m/>
        <s v="STV" u="1"/>
        <s v="APDTV" u="1"/>
        <e v="#N/A" u="1"/>
        <s v="UHLGS" u="1"/>
      </sharedItems>
    </cacheField>
    <cacheField name="ใบคำร้อง-จาก-iw39" numFmtId="0">
      <sharedItems containsBlank="1" containsMixedTypes="1" containsNumber="1" containsInteger="1" minValue="140001542355" maxValue="140001552294"/>
    </cacheField>
    <cacheField name="ใบสั่งซ้ำ" numFmtId="0">
      <sharedItems containsString="0" containsBlank="1" containsNumber="1" containsInteger="1" minValue="1" maxValue="2"/>
    </cacheField>
    <cacheField name="ใบคำร้อง" numFmtId="0">
      <sharedItems containsString="0" containsBlank="1" containsNumber="1" containsInteger="1" minValue="1" maxValue="2"/>
    </cacheField>
    <cacheField name="ใบแจ้งหนี้" numFmtId="0">
      <sharedItems containsString="0" containsBlank="1" containsNumber="1" containsInteger="1" minValue="1" maxValue="2"/>
    </cacheField>
    <cacheField name="รหัสรายการ" numFmtId="0">
      <sharedItems containsBlank="1"/>
    </cacheField>
    <cacheField name="ชื่อบริษัทข้อความสั้น" numFmtId="0">
      <sharedItems containsBlank="1" containsMixedTypes="1" containsNumber="1" containsInteger="1" minValue="0" maxValue="0" count="38">
        <s v="CAT"/>
        <s v="TOT"/>
        <s v="SIMAT"/>
        <s v="DTN"/>
        <s v="TTT"/>
        <s v="TCC"/>
        <s v="TUC"/>
        <s v="SYM"/>
        <s v="UIH"/>
        <s v="ITEL"/>
        <s v="AWN"/>
        <s v="AWN/AIS"/>
        <s v="CAT/BFKT"/>
        <s v="CAT/TAC"/>
        <s v="TOT/TT&amp;T"/>
        <s v="TOT/AIS"/>
        <s v="NBTC/TOT"/>
        <s v="THNTV"/>
        <s v="CHMTV"/>
        <s v="KCTV"/>
        <s v="DNTV"/>
        <s v="TTTIN"/>
        <s v="SSGGEN"/>
        <s v="CWFGEN"/>
        <s v="TOT/PTT"/>
        <s v="NOSTV"/>
        <s v="BYITV"/>
        <s v="CATSTAC"/>
        <s v="CATSBFKT"/>
        <s v="CATSB"/>
        <s v="GOLD"/>
        <s v="SETV"/>
        <s v="JTV"/>
        <s v="KTV"/>
        <s v="STUTV"/>
        <s v="HOHTV"/>
        <n v="0"/>
        <m/>
      </sharedItems>
    </cacheField>
    <cacheField name="แยกประเภทข้อความสั้น" numFmtId="0">
      <sharedItems containsBlank="1" containsMixedTypes="1" containsNumber="1" containsInteger="1" minValue="0" maxValue="0"/>
    </cacheField>
    <cacheField name="ประเภทใบสั่ง" numFmtId="0">
      <sharedItems containsBlank="1" containsMixedTypes="1" containsNumber="1" containsInteger="1" minValue="0" maxValue="0"/>
    </cacheField>
    <cacheField name="กิจกรรม" numFmtId="0">
      <sharedItems containsBlank="1" containsMixedTypes="1" containsNumber="1" containsInteger="1" minValue="0" maxValue="0"/>
    </cacheField>
    <cacheField name=" กฟฟ.หน้างาน" numFmtId="0">
      <sharedItems containsBlank="1"/>
    </cacheField>
    <cacheField name="ชื่อ กฟฟ.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tcharapong niyompong" refreshedDate="43488.768186805559" createdVersion="4" refreshedVersion="4" minRefreshableVersion="3" recordCount="712">
  <cacheSource type="worksheet">
    <worksheetSource ref="A1:AM1048576" sheet="DATA_ZCSR181"/>
  </cacheSource>
  <cacheFields count="39">
    <cacheField name="รหัสการไฟฟ้า" numFmtId="0">
      <sharedItems containsBlank="1" count="48">
        <s v="F01401"/>
        <s v="F07201"/>
        <s v="F04101"/>
        <s v="F03501"/>
        <s v="F12101"/>
        <s v="F03301"/>
        <s v="F02101"/>
        <s v="F04401"/>
        <s v="F12201"/>
        <s v="F05201"/>
        <s v="F01201"/>
        <s v="F01701"/>
        <s v="F11101"/>
        <s v="F03201"/>
        <s v="F15201"/>
        <s v="F13101"/>
        <s v="F03101"/>
        <s v="F02501"/>
        <s v="F01101"/>
        <s v="F11201"/>
        <s v="F08201"/>
        <s v="F05501"/>
        <s v="F05301"/>
        <s v="F09501"/>
        <s v="F06101"/>
        <s v="F09301"/>
        <s v="F04301"/>
        <s v="F08101"/>
        <s v="F08301"/>
        <s v="F10101"/>
        <s v="F07101"/>
        <s v="F10201"/>
        <s v="F14101"/>
        <s v="F02301"/>
        <s v="F05401"/>
        <s v="F06201"/>
        <s v="F04601"/>
        <s v="F02401"/>
        <s v="F09601"/>
        <s v="F09101"/>
        <s v="F03401"/>
        <s v="F07301"/>
        <s v="F02201"/>
        <s v="F05101"/>
        <s v="F15101"/>
        <s v="F13201"/>
        <s v="F03601"/>
        <m/>
      </sharedItems>
    </cacheField>
    <cacheField name="บัญชีแสดงสัญญา" numFmtId="0">
      <sharedItems containsString="0" containsBlank="1" containsNumber="1" containsInteger="1" minValue="92000173129" maxValue="92000666441"/>
    </cacheField>
    <cacheField name="เลขที่คำร้อง" numFmtId="1">
      <sharedItems containsString="0" containsBlank="1" containsNumber="1" containsInteger="1" minValue="140001542355" maxValue="140001552294"/>
    </cacheField>
    <cacheField name="รหัส:ประเภทคำร้อง" numFmtId="0">
      <sharedItems containsBlank="1"/>
    </cacheField>
    <cacheField name="ชื่อ" numFmtId="0">
      <sharedItems containsBlank="1"/>
    </cacheField>
    <cacheField name="ที่อยู่" numFmtId="0">
      <sharedItems containsBlank="1"/>
    </cacheField>
    <cacheField name="ใบสั่งขาย" numFmtId="0">
      <sharedItems containsString="0" containsBlank="1" containsNumber="1" containsInteger="1" minValue="2007964243" maxValue="2007984047"/>
    </cacheField>
    <cacheField name="เอกสารการวางบิล" numFmtId="0">
      <sharedItems containsString="0" containsBlank="1" containsNumber="1" containsInteger="1" minValue="9009410267" maxValue="9009438059"/>
    </cacheField>
    <cacheField name="เลขที่เอกสาร FI-CA" numFmtId="1">
      <sharedItems containsString="0" containsBlank="1" containsNumber="1" containsInteger="1" minValue="500000320417" maxValue="568000322612"/>
    </cacheField>
    <cacheField name="ประเภทเอกสาร" numFmtId="0">
      <sharedItems containsBlank="1"/>
    </cacheField>
    <cacheField name="รหัสวัสดุ" numFmtId="0">
      <sharedItems containsBlank="1" count="7">
        <s v="S-4G-001"/>
        <s v="S-4G-002"/>
        <s v="S-4C-004"/>
        <s v="S-WC-001"/>
        <m/>
        <s v="S-WC-002" u="1"/>
        <s v="S-4C-001" u="1"/>
      </sharedItems>
    </cacheField>
    <cacheField name="คำอธิบาย" numFmtId="0">
      <sharedItems containsBlank="1"/>
    </cacheField>
    <cacheField name="หน่วย" numFmtId="0">
      <sharedItems containsBlank="1"/>
    </cacheField>
    <cacheField name="ใบสั่งงาน" numFmtId="1">
      <sharedItems containsString="0" containsBlank="1" containsNumber="1" containsInteger="1" minValue="130000711547" maxValue="140009471626"/>
    </cacheField>
    <cacheField name="หมายเลขงาน" numFmtId="0">
      <sharedItems containsBlank="1"/>
    </cacheField>
    <cacheField name="ลำดับที่" numFmtId="0">
      <sharedItems containsString="0" containsBlank="1" containsNumber="1" containsInteger="1" minValue="1" maxValue="28"/>
    </cacheField>
    <cacheField name="วันที่รับคำร้อง" numFmtId="0">
      <sharedItems containsNonDate="0" containsDate="1" containsString="0" containsBlank="1" minDate="2019-01-16T00:00:00" maxDate="2019-01-23T00:00:00"/>
    </cacheField>
    <cacheField name="จำนวน" numFmtId="0">
      <sharedItems containsString="0" containsBlank="1" containsNumber="1" containsInteger="1" minValue="1" maxValue="34989"/>
    </cacheField>
    <cacheField name="ราคามาตรฐาน/หน่วย (บาท)" numFmtId="0">
      <sharedItems containsString="0" containsBlank="1" containsNumber="1" minValue="25" maxValue="205881.60000000001"/>
    </cacheField>
    <cacheField name="ราคาขาย/หน่วย (บาท)" numFmtId="0">
      <sharedItems containsString="0" containsBlank="1" containsNumber="1" minValue="25" maxValue="205881.60000000001"/>
    </cacheField>
    <cacheField name="ภาษีมูลค่าเพิ่ม/หน่วย (บาท)" numFmtId="0">
      <sharedItems containsString="0" containsBlank="1" containsNumber="1" minValue="1.75" maxValue="14411.71"/>
    </cacheField>
    <cacheField name="ราคามาตรฐาน (บาท)" numFmtId="0">
      <sharedItems containsString="0" containsBlank="1" containsNumber="1" minValue="165" maxValue="1924395"/>
    </cacheField>
    <cacheField name="ราคาขาย (บาท)" numFmtId="0">
      <sharedItems containsString="0" containsBlank="1" containsNumber="1" minValue="165" maxValue="1924395"/>
    </cacheField>
    <cacheField name="ภาษีมูลค่าเพิ่ม (บาท)" numFmtId="0">
      <sharedItems containsString="0" containsBlank="1" containsNumber="1" minValue="11.55" maxValue="134707.65"/>
    </cacheField>
    <cacheField name="รวมเป็นเงิน (บาท)" numFmtId="0">
      <sharedItems containsString="0" containsBlank="1" containsNumber="1" minValue="176.55" maxValue="2059102.65"/>
    </cacheField>
    <cacheField name="วันที่ตั้งหนี้/ลดหนี้" numFmtId="0">
      <sharedItems containsNonDate="0" containsDate="1" containsString="0" containsBlank="1" minDate="2018-01-10T00:00:00" maxDate="2019-02-01T00:00:00" count="10">
        <d v="2019-01-31T00:00:00"/>
        <d v="2019-01-18T00:00:00"/>
        <d v="2019-01-17T00:00:00"/>
        <d v="2019-01-30T00:00:00"/>
        <d v="2019-01-16T00:00:00"/>
        <m/>
        <d v="2018-01-12T00:00:00" u="1"/>
        <d v="2018-01-31T00:00:00" u="1"/>
        <d v="2018-01-10T00:00:00" u="1"/>
        <d v="2018-02-13T00:00:00" u="1"/>
      </sharedItems>
    </cacheField>
    <cacheField name="วันที่ชำระเงิน/คืนเงิน" numFmtId="0">
      <sharedItems containsNonDate="0" containsString="0" containsBlank="1"/>
    </cacheField>
    <cacheField name="เช็ค Service Mat. เทียบการลงรหัส" numFmtId="0">
      <sharedItems containsBlank="1"/>
    </cacheField>
    <cacheField name="เช็คจำนวนเสา" numFmtId="0">
      <sharedItems containsBlank="1"/>
    </cacheField>
    <cacheField name="บริษัท-จาก-CA" numFmtId="0">
      <sharedItems containsBlank="1" count="33">
        <s v="CAT"/>
        <s v="TOT"/>
        <s v="SIMAT"/>
        <s v="DTN"/>
        <s v="TTT"/>
        <s v="TCC"/>
        <s v="TUC"/>
        <s v="SYM"/>
        <s v="UIH"/>
        <s v="ITEL"/>
        <s v="AWN"/>
        <s v="TOT(AIS)"/>
        <s v="NBCT/TOT"/>
        <s v="THNTV"/>
        <s v="CHMTV"/>
        <s v="KCTV"/>
        <s v="DNTV"/>
        <s v="TTTIN"/>
        <s v="SSGGEN"/>
        <s v="CWFGEN"/>
        <s v="NOSTV"/>
        <s v="BYITV"/>
        <s v="GOLD"/>
        <s v="SETV"/>
        <s v="JTV"/>
        <s v="KTV"/>
        <s v="STUTV"/>
        <s v="HOHTV"/>
        <m/>
        <s v="STV" u="1"/>
        <s v="APDTV" u="1"/>
        <e v="#N/A" u="1"/>
        <s v="UHLGS" u="1"/>
      </sharedItems>
    </cacheField>
    <cacheField name="ใบคำร้อง-จาก-iw39" numFmtId="0">
      <sharedItems containsBlank="1" containsMixedTypes="1" containsNumber="1" containsInteger="1" minValue="140001542355" maxValue="140001552294"/>
    </cacheField>
    <cacheField name="ใบสั่งซ้ำ" numFmtId="0">
      <sharedItems containsString="0" containsBlank="1" containsNumber="1" containsInteger="1" minValue="1" maxValue="2"/>
    </cacheField>
    <cacheField name="ใบคำร้อง" numFmtId="0">
      <sharedItems containsString="0" containsBlank="1" containsNumber="1" containsInteger="1" minValue="1" maxValue="2"/>
    </cacheField>
    <cacheField name="ใบแจ้งหนี้" numFmtId="0">
      <sharedItems containsString="0" containsBlank="1" containsNumber="1" containsInteger="1" minValue="1" maxValue="2"/>
    </cacheField>
    <cacheField name="รหัสรายการ" numFmtId="0">
      <sharedItems containsBlank="1" count="4">
        <s v="S4B3"/>
        <s v="S4Z1"/>
        <m/>
        <s v="" u="1"/>
      </sharedItems>
    </cacheField>
    <cacheField name="ชื่อบริษัทข้อความสั้น" numFmtId="0">
      <sharedItems containsBlank="1" containsMixedTypes="1" containsNumber="1" containsInteger="1" minValue="0" maxValue="0" count="38">
        <s v="CAT"/>
        <s v="TOT"/>
        <s v="SIMAT"/>
        <s v="DTN"/>
        <s v="TTT"/>
        <s v="TCC"/>
        <s v="TUC"/>
        <s v="SYM"/>
        <s v="UIH"/>
        <s v="ITEL"/>
        <s v="AWN"/>
        <s v="AWN/AIS"/>
        <s v="CAT/BFKT"/>
        <s v="CAT/TAC"/>
        <s v="TOT/TT&amp;T"/>
        <s v="TOT/AIS"/>
        <s v="NBTC/TOT"/>
        <s v="THNTV"/>
        <s v="CHMTV"/>
        <s v="KCTV"/>
        <s v="DNTV"/>
        <s v="TTTIN"/>
        <s v="SSGGEN"/>
        <s v="CWFGEN"/>
        <s v="TOT/PTT"/>
        <s v="NOSTV"/>
        <s v="BYITV"/>
        <s v="CATSTAC"/>
        <s v="CATSBFKT"/>
        <s v="CATSB"/>
        <s v="GOLD"/>
        <s v="SETV"/>
        <s v="JTV"/>
        <s v="KTV"/>
        <s v="STUTV"/>
        <s v="HOHTV"/>
        <n v="0"/>
        <m/>
      </sharedItems>
    </cacheField>
    <cacheField name="แยกประเภทข้อความสั้น" numFmtId="0">
      <sharedItems containsBlank="1" containsMixedTypes="1" containsNumber="1" containsInteger="1" minValue="0" maxValue="0"/>
    </cacheField>
    <cacheField name="ประเภทใบสั่ง" numFmtId="0">
      <sharedItems containsBlank="1" containsMixedTypes="1" containsNumber="1" containsInteger="1" minValue="0" maxValue="0" count="3">
        <s v="ZW03"/>
        <n v="0"/>
        <m/>
      </sharedItems>
    </cacheField>
    <cacheField name="กิจกรรม" numFmtId="0">
      <sharedItems containsBlank="1" containsMixedTypes="1" containsNumber="1" containsInteger="1" minValue="0" maxValue="0" count="3">
        <s v="Z53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tcharapong niyompong" refreshedDate="43490.68114270833" createdVersion="4" refreshedVersion="4" minRefreshableVersion="3" recordCount="672">
  <cacheSource type="worksheet">
    <worksheetSource ref="A1:AR1048576" sheet="DATA_IW39"/>
  </cacheSource>
  <cacheFields count="44">
    <cacheField name="ใบสั่ง" numFmtId="1">
      <sharedItems containsString="0" containsBlank="1" containsNumber="1" containsInteger="1" minValue="130000711547" maxValue="140009471626"/>
    </cacheField>
    <cacheField name="ใบแจ้งซ่อม" numFmtId="1">
      <sharedItems containsBlank="1" containsMixedTypes="1" containsNumber="1" containsInteger="1" minValue="130000926499" maxValue="140001554200"/>
    </cacheField>
    <cacheField name="ลูกค้า" numFmtId="1">
      <sharedItems containsString="0" containsBlank="1" containsNumber="1" containsInteger="1" minValue="1014094248" maxValue="1019452882"/>
    </cacheField>
    <cacheField name="ข้อความแบบสั้น" numFmtId="0">
      <sharedItems containsBlank="1"/>
    </cacheField>
    <cacheField name="สถานะระบบ" numFmtId="0">
      <sharedItems containsBlank="1"/>
    </cacheField>
    <cacheField name="ประเภทใบสั่ง" numFmtId="0">
      <sharedItems containsBlank="1" count="3">
        <s v="ZW03"/>
        <s v="ZW04"/>
        <m/>
      </sharedItems>
    </cacheField>
    <cacheField name="กิจกรรมซ่อม" numFmtId="0">
      <sharedItems containsBlank="1" count="3">
        <s v="Z53"/>
        <s v="Z75"/>
        <m/>
      </sharedItems>
    </cacheField>
    <cacheField name="ประเภทธุรกิจ" numFmtId="0">
      <sharedItems containsBlank="1" count="48">
        <s v="F092"/>
        <s v="F055"/>
        <s v="F025"/>
        <s v="F081"/>
        <s v="F013"/>
        <s v="F091"/>
        <s v="F102"/>
        <s v="F023"/>
        <s v="F021"/>
        <s v="F073"/>
        <s v="F014"/>
        <s v="F022"/>
        <s v="F093"/>
        <s v="F083"/>
        <s v="F112"/>
        <s v="F032"/>
        <s v="F035"/>
        <s v="F054"/>
        <s v="F051"/>
        <s v="F024"/>
        <s v="F095"/>
        <s v="F053"/>
        <s v="F012"/>
        <s v="F017"/>
        <s v="F018"/>
        <s v="F019"/>
        <s v="F011"/>
        <s v="F082"/>
        <s v="F052"/>
        <s v="F061"/>
        <s v="F111"/>
        <s v="F042"/>
        <s v="F062"/>
        <s v="F036"/>
        <s v="F046"/>
        <s v="F043"/>
        <s v="F045"/>
        <s v="F096"/>
        <s v="F034"/>
        <s v="F072"/>
        <s v="F044"/>
        <s v="F094"/>
        <s v="F031"/>
        <s v="F033"/>
        <s v="F101"/>
        <s v="F041"/>
        <s v="F071"/>
        <m/>
      </sharedItems>
    </cacheField>
    <cacheField name="เริ่มต้นจริง" numFmtId="0">
      <sharedItems containsNonDate="0" containsDate="1" containsString="0" containsBlank="1" minDate="2018-01-21T00:00:00" maxDate="2019-01-19T00:00:00"/>
    </cacheField>
    <cacheField name="วันเริ่มพื้นฐาน" numFmtId="0">
      <sharedItems containsNonDate="0" containsDate="1" containsString="0" containsBlank="1" minDate="2018-10-10T00:00:00" maxDate="2019-01-23T00:00:00"/>
    </cacheField>
    <cacheField name="วันสิ้นสุดพฐ." numFmtId="0">
      <sharedItems containsNonDate="0" containsDate="1" containsString="0" containsBlank="1" minDate="2018-10-10T00:00:00" maxDate="2019-01-23T00:00:00"/>
    </cacheField>
    <cacheField name="วันที่อ้างอิง" numFmtId="0">
      <sharedItems containsNonDate="0" containsDate="1" containsString="0" containsBlank="1" minDate="2018-10-10T00:00:00" maxDate="2019-01-25T00:00:00"/>
    </cacheField>
    <cacheField name="พท.ซ่อมบำรุง" numFmtId="0">
      <sharedItems containsBlank="1" containsMixedTypes="1" containsNumber="1" containsInteger="1" minValue="4016316754" maxValue="4021794296"/>
    </cacheField>
    <cacheField name="ศูนย์งานหลัก" numFmtId="0">
      <sharedItems containsBlank="1"/>
    </cacheField>
    <cacheField name="สถานะผู้ใช้" numFmtId="0">
      <sharedItems containsBlank="1" count="9">
        <s v="WMO1"/>
        <s v="WMX"/>
        <s v="CANC"/>
        <s v="WMO4"/>
        <s v="WMX  CSCM"/>
        <s v="DM1"/>
        <s v="DMX"/>
        <m/>
        <s v="CANC CSCM" u="1"/>
      </sharedItems>
    </cacheField>
    <cacheField name="ชื่อบริษัท" numFmtId="0">
      <sharedItems containsBlank="1"/>
    </cacheField>
    <cacheField name="BP ถูกต้อง" numFmtId="0">
      <sharedItems containsBlank="1"/>
    </cacheField>
    <cacheField name="สถานะแรก" numFmtId="0">
      <sharedItems containsBlank="1" count="5">
        <s v="REL "/>
        <s v="CLSD"/>
        <s v="TECO"/>
        <m/>
        <s v="CRTD" u="1"/>
      </sharedItems>
    </cacheField>
    <cacheField name="สถานะสอง" numFmtId="0">
      <sharedItems containsBlank="1"/>
    </cacheField>
    <cacheField name="พท.ซ่อมบำรุง2" numFmtId="0">
      <sharedItems containsBlank="1"/>
    </cacheField>
    <cacheField name="คำอธิบาย1" numFmtId="0">
      <sharedItems containsBlank="1"/>
    </cacheField>
    <cacheField name="คำอธิบาย2" numFmtId="0">
      <sharedItems containsBlank="1"/>
    </cacheField>
    <cacheField name="คำอธิบาย3" numFmtId="0">
      <sharedItems containsBlank="1"/>
    </cacheField>
    <cacheField name="คำอธิบาย4" numFmtId="0">
      <sharedItems containsBlank="1"/>
    </cacheField>
    <cacheField name="คำอธิบาย5" numFmtId="0">
      <sharedItems containsBlank="1"/>
    </cacheField>
    <cacheField name="คำอธิบาย6" numFmtId="0">
      <sharedItems containsBlank="1" count="6">
        <s v="ปกติ"/>
        <s v="ยกเลิก"/>
        <s v="ละเมิด"/>
        <s v="ละเมิด(ยกเ"/>
        <m/>
        <s v="ก่อนรับอนุญ" u="1"/>
      </sharedItems>
    </cacheField>
    <cacheField name="GROUP" numFmtId="0">
      <sharedItems containsBlank="1"/>
    </cacheField>
    <cacheField name="คำอธิบายซ้ำ" numFmtId="0">
      <sharedItems containsString="0" containsBlank="1" containsNumber="1" containsInteger="1" minValue="1" maxValue="4"/>
    </cacheField>
    <cacheField name="Service Mat." numFmtId="0">
      <sharedItems containsBlank="1" count="8">
        <e v="#N/A"/>
        <s v="S-4G-001"/>
        <s v="S-4C-004"/>
        <s v="S-4G-002"/>
        <m/>
        <s v="S-WC-002" u="1"/>
        <s v="S-WC-001" u="1"/>
        <s v="S-4C-001" u="1"/>
      </sharedItems>
    </cacheField>
    <cacheField name="ใบแจ้งหนี้" numFmtId="0">
      <sharedItems containsBlank="1" containsMixedTypes="1" containsNumber="1" containsInteger="1" minValue="9009410267" maxValue="9009441378"/>
    </cacheField>
    <cacheField name="วันตั้งหนี้ (Due Date)" numFmtId="14">
      <sharedItems containsDate="1" containsBlank="1" containsMixedTypes="1" minDate="2019-01-17T00:00:00" maxDate="2019-02-01T00:00:00"/>
    </cacheField>
    <cacheField name="รหัสรายการ" numFmtId="14">
      <sharedItems containsBlank="1" count="4">
        <e v="#N/A"/>
        <s v="S4B3"/>
        <m/>
        <s v="S4Z1" u="1"/>
      </sharedItems>
    </cacheField>
    <cacheField name="ตัวย่อ กฟฟ." numFmtId="0">
      <sharedItems containsBlank="1" count="49">
        <s v="PTC"/>
        <s v="BKR"/>
        <s v="BNG"/>
        <s v="BYI"/>
        <s v="CAR"/>
        <s v="CHC"/>
        <s v="CUP"/>
        <s v="CUR"/>
        <s v="CYP"/>
        <s v="DAN"/>
        <s v="HOH"/>
        <s v="KKA"/>
        <s v="KOB"/>
        <s v="KOG"/>
        <s v="KSN"/>
        <s v="KUM"/>
        <s v="LAM"/>
        <s v="LHS"/>
        <s v="NAR"/>
        <s v="NBD"/>
        <s v="NBM"/>
        <s v="NKE"/>
        <s v="NOS"/>
        <s v="NOT"/>
        <s v="NR2"/>
        <s v="NR3"/>
        <s v="NRM"/>
        <s v="PAY"/>
        <s v="PCC"/>
        <s v="PCG"/>
        <s v="PKY"/>
        <s v="PRS"/>
        <s v="MUS"/>
        <s v="PUS"/>
        <s v="RAB"/>
        <s v="SIP"/>
        <s v="SKA"/>
        <s v="SES"/>
        <s v="STU"/>
        <s v="SUN"/>
        <s v="TTM"/>
        <s v="WNK"/>
        <s v="BRR"/>
        <s v="KSA"/>
        <s v="PIM"/>
        <s v="SRN"/>
        <s v="SSA"/>
        <m/>
        <s v="PUC" u="1"/>
      </sharedItems>
    </cacheField>
    <cacheField name="สร้างคำร้อง" numFmtId="0">
      <sharedItems containsBlank="1" count="3">
        <s v="ไม่สร้างคำร้อง"/>
        <s v=""/>
        <m/>
      </sharedItems>
    </cacheField>
    <cacheField name="กรอกพื้นที่ซ่อมบำรุง" numFmtId="0">
      <sharedItems containsBlank="1"/>
    </cacheField>
    <cacheField name="สถานะใบสังงานต้องเป็น TECO&amp;CLSD" numFmtId="0">
      <sharedItems containsBlank="1"/>
    </cacheField>
    <cacheField name="ยืนยันชั่วโมงการทำงาน CNF" numFmtId="0">
      <sharedItems containsBlank="1"/>
    </cacheField>
    <cacheField name="ตรวจคำอธิบายนับเสาผิด" numFmtId="0">
      <sharedItems containsBlank="1"/>
    </cacheField>
    <cacheField name="ตรวจคำอธิบายปีผิด" numFmtId="0">
      <sharedItems containsBlank="1"/>
    </cacheField>
    <cacheField name="ตรวจคำอธิบายประเภทผิด" numFmtId="0">
      <sharedItems containsBlank="1"/>
    </cacheField>
    <cacheField name="ตรวจคำอธิบายชื่อบริษัทผิด" numFmtId="0">
      <sharedItems containsBlank="1"/>
    </cacheField>
    <cacheField name="ตรวจคำอธิบายชื่อไฟฟ้าผิด" numFmtId="0">
      <sharedItems containsBlank="1"/>
    </cacheField>
    <cacheField name="ตรวจคำอธิบายลักษณะงานผิด" numFmtId="0">
      <sharedItems containsBlank="1"/>
    </cacheField>
    <cacheField name="เช็ค Service Mat. ลงถูกหรือไม่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tcharapong niyompong" refreshedDate="43496.495762962964" createdVersion="4" refreshedVersion="4" minRefreshableVersion="3" recordCount="714">
  <cacheSource type="worksheet">
    <worksheetSource ref="A1:AP1048576" sheet="DATA_ZCSR181"/>
  </cacheSource>
  <cacheFields count="42">
    <cacheField name="รหัสการไฟฟ้า" numFmtId="0">
      <sharedItems containsBlank="1" count="48">
        <s v="F01401"/>
        <s v="F07201"/>
        <s v="F04101"/>
        <s v="F03501"/>
        <s v="F12101"/>
        <s v="F03301"/>
        <s v="F02101"/>
        <s v="F04401"/>
        <s v="F12201"/>
        <s v="F05201"/>
        <s v="F01201"/>
        <s v="F01701"/>
        <s v="F11101"/>
        <s v="F03201"/>
        <s v="F15201"/>
        <s v="F13101"/>
        <s v="F03101"/>
        <s v="F02501"/>
        <s v="F01101"/>
        <s v="F11201"/>
        <s v="F08201"/>
        <s v="F05501"/>
        <s v="F05301"/>
        <s v="F09501"/>
        <s v="F06101"/>
        <s v="F09301"/>
        <s v="F04301"/>
        <s v="F08101"/>
        <s v="F08301"/>
        <s v="F10101"/>
        <s v="F07101"/>
        <s v="F10201"/>
        <s v="F14101"/>
        <s v="F02301"/>
        <s v="F05401"/>
        <s v="F06201"/>
        <s v="F04601"/>
        <s v="F02401"/>
        <s v="F09601"/>
        <s v="F09101"/>
        <s v="F03401"/>
        <s v="F07301"/>
        <s v="F02201"/>
        <s v="F05101"/>
        <s v="F15101"/>
        <s v="F13201"/>
        <s v="F03601"/>
        <m/>
      </sharedItems>
    </cacheField>
    <cacheField name="บัญชีแสดงสัญญา" numFmtId="0">
      <sharedItems containsString="0" containsBlank="1" containsNumber="1" containsInteger="1" minValue="92000173129" maxValue="92000666441" count="498">
        <n v="92000603505"/>
        <n v="92000603506"/>
        <n v="92000603507"/>
        <n v="92000603508"/>
        <n v="92000603509"/>
        <n v="92000603511"/>
        <n v="92000603512"/>
        <n v="92000603514"/>
        <n v="92000603516"/>
        <n v="92000603517"/>
        <n v="92000603518"/>
        <n v="92000589308"/>
        <n v="92000323065"/>
        <n v="92000481965"/>
        <n v="92000544868"/>
        <n v="92000324066"/>
        <n v="92000324059"/>
        <n v="92000324109"/>
        <n v="92000324079"/>
        <n v="92000322760"/>
        <n v="92000364444"/>
        <n v="92000178720"/>
        <n v="92000344436"/>
        <n v="92000539537"/>
        <n v="92000445451"/>
        <n v="92000324054"/>
        <n v="92000324050"/>
        <n v="92000324022"/>
        <n v="92000322753"/>
        <n v="92000523800"/>
        <n v="92000546548"/>
        <n v="92000488010"/>
        <n v="92000324096"/>
        <n v="92000589320"/>
        <n v="92000552497"/>
        <n v="92000318885"/>
        <n v="92000523871"/>
        <n v="92000318860"/>
        <n v="92000322779"/>
        <n v="92000318843"/>
        <n v="92000318846"/>
        <n v="92000323092"/>
        <n v="92000666436"/>
        <n v="92000173129"/>
        <n v="92000318873"/>
        <n v="92000444212"/>
        <n v="92000323129"/>
        <n v="92000571404"/>
        <n v="92000322751"/>
        <n v="92000319898"/>
        <n v="92000323061"/>
        <n v="92000323063"/>
        <n v="92000434891"/>
        <n v="92000552496"/>
        <n v="92000322755"/>
        <n v="92000374536"/>
        <n v="92000323088"/>
        <n v="92000589311"/>
        <n v="92000323070"/>
        <n v="92000499510"/>
        <n v="92000322762"/>
        <n v="92000324086"/>
        <n v="92000324114"/>
        <n v="92000589324"/>
        <n v="92000324060"/>
        <n v="92000324044"/>
        <n v="92000444214"/>
        <n v="92000539538"/>
        <n v="92000430573"/>
        <n v="92000324052"/>
        <n v="92000481962"/>
        <n v="92000322780"/>
        <n v="92000522577"/>
        <n v="92000320890"/>
        <n v="92000320899"/>
        <n v="92000320961"/>
        <n v="92000320885"/>
        <n v="92000320984"/>
        <n v="92000589327"/>
        <n v="92000571407"/>
        <n v="92000444216"/>
        <n v="92000322802"/>
        <n v="92000410708"/>
        <n v="92000312973"/>
        <n v="92000322745"/>
        <n v="92000323066"/>
        <n v="92000312974"/>
        <n v="92000539549"/>
        <n v="92000323096"/>
        <n v="92000525652"/>
        <n v="92000323118"/>
        <n v="92000589310"/>
        <n v="92000318830"/>
        <n v="92000589317"/>
        <n v="92000319872"/>
        <n v="92000324007"/>
        <n v="92000318834"/>
        <n v="92000589347"/>
        <n v="92000561467"/>
        <n v="92000324013"/>
        <n v="92000322750"/>
        <n v="92000481961"/>
        <n v="92000324020"/>
        <n v="92000318856"/>
        <n v="92000444217"/>
        <n v="92000539534"/>
        <n v="92000497354"/>
        <n v="92000318836"/>
        <n v="92000318838"/>
        <n v="92000322773"/>
        <n v="92000323082"/>
        <n v="92000325215"/>
        <n v="92000319904"/>
        <n v="92000319903"/>
        <n v="92000319891"/>
        <n v="92000395237"/>
        <n v="92000314490"/>
        <n v="92000319886"/>
        <n v="92000312967"/>
        <n v="92000429672"/>
        <n v="92000546543"/>
        <n v="92000187058"/>
        <n v="92000185814"/>
        <n v="92000319901"/>
        <n v="92000400129"/>
        <n v="92000323089"/>
        <n v="92000322748"/>
        <n v="92000381746"/>
        <n v="92000322749"/>
        <n v="92000571403"/>
        <n v="92000434893"/>
        <n v="92000364447"/>
        <n v="92000323109"/>
        <n v="92000319851"/>
        <n v="92000319856"/>
        <n v="92000589315"/>
        <n v="92000485079"/>
        <n v="92000561470"/>
        <n v="92000319819"/>
        <n v="92000400446"/>
        <n v="92000319865"/>
        <n v="92000319833"/>
        <n v="92000522602"/>
        <n v="92000329216"/>
        <n v="92000558489"/>
        <n v="92000320886"/>
        <n v="92000323043"/>
        <n v="92000314487"/>
        <n v="92000523912"/>
        <n v="92000312965"/>
        <n v="92000394313"/>
        <n v="92000546541"/>
        <n v="92000323044"/>
        <n v="92000323046"/>
        <n v="92000364443"/>
        <n v="92000320901"/>
        <n v="92000589307"/>
        <n v="92000434895"/>
        <n v="92000323103"/>
        <n v="92000589342"/>
        <n v="92000323084"/>
        <n v="92000312980"/>
        <n v="92000349102"/>
        <n v="92000319846"/>
        <n v="92000319848"/>
        <n v="92000450535"/>
        <n v="92000322775"/>
        <n v="92000532169"/>
        <n v="92000485080"/>
        <n v="92000319826"/>
        <n v="92000319853"/>
        <n v="92000589348"/>
        <n v="92000320865"/>
        <n v="92000320881"/>
        <n v="92000589330"/>
        <n v="92000445468"/>
        <n v="92000445472"/>
        <n v="92000571409"/>
        <n v="92000445473"/>
        <n v="92000442466"/>
        <n v="92000445471"/>
        <n v="92000444514"/>
        <n v="92000589328"/>
        <n v="92000323173"/>
        <n v="92000379333"/>
        <n v="92000312981"/>
        <n v="92000322819"/>
        <n v="92000323168"/>
        <n v="92000322818"/>
        <n v="92000323169"/>
        <n v="92000374537"/>
        <n v="92000521412"/>
        <n v="92000320868"/>
        <n v="92000510729"/>
        <n v="92000320950"/>
        <n v="92000324004"/>
        <n v="92000322741"/>
        <n v="92000320980"/>
        <n v="92000324012"/>
        <n v="92000320860"/>
        <n v="92000544869"/>
        <n v="92000322743"/>
        <n v="92000320891"/>
        <n v="92000571414"/>
        <n v="92000312979"/>
        <n v="92000320903"/>
        <n v="92000324010"/>
        <n v="92000319863"/>
        <n v="92000323179"/>
        <n v="92000429667"/>
        <n v="92000444210"/>
        <n v="92000324033"/>
        <n v="92000319917"/>
        <n v="92000589349"/>
        <n v="92000538859"/>
        <n v="92000320892"/>
        <n v="92000589331"/>
        <n v="92000320906"/>
        <n v="92000589343"/>
        <n v="92000322808"/>
        <n v="92000318923"/>
        <n v="92000324006"/>
        <n v="92000481963"/>
        <n v="92000320925"/>
        <n v="92000520679"/>
        <n v="92000320936"/>
        <n v="92000589309"/>
        <n v="92000185335"/>
        <n v="92000446302"/>
        <n v="92000320887"/>
        <n v="92000189149"/>
        <n v="92000571410"/>
        <n v="92000429669"/>
        <n v="92000404751"/>
        <n v="92000312972"/>
        <n v="92000319896"/>
        <n v="92000589346"/>
        <n v="92000318908"/>
        <n v="92000318871"/>
        <n v="92000571408"/>
        <n v="92000571416"/>
        <n v="92000318867"/>
        <n v="92000318881"/>
        <n v="92000481960"/>
        <n v="92000320872"/>
        <n v="92000319910"/>
        <n v="92000322777"/>
        <n v="92000319908"/>
        <n v="92000320977"/>
        <n v="92000326098"/>
        <n v="92000319932"/>
        <n v="92000319941"/>
        <n v="92000481967"/>
        <n v="92000571092"/>
        <n v="92000319928"/>
        <n v="92000319935"/>
        <n v="92000589313"/>
        <n v="92000449978"/>
        <n v="92000320911"/>
        <n v="92000539532"/>
        <n v="92000322761"/>
        <n v="92000488006"/>
        <n v="92000589329"/>
        <n v="92000320918"/>
        <n v="92000318918"/>
        <n v="92000318870"/>
        <n v="92000589323"/>
        <n v="92000546542"/>
        <n v="92000318880"/>
        <n v="92000322778"/>
        <n v="92000488008"/>
        <n v="92000318895"/>
        <n v="92000318853"/>
        <n v="92000441432"/>
        <n v="92000320923"/>
        <n v="92000431293"/>
        <n v="92000193087"/>
        <n v="92000546546"/>
        <n v="92000320915"/>
        <n v="92000320929"/>
        <n v="92000324056"/>
        <n v="92000319883"/>
        <n v="92000374538"/>
        <n v="92000497355"/>
        <n v="92000322768"/>
        <n v="92000181397"/>
        <n v="92000573119"/>
        <n v="92000589337"/>
        <n v="92000589325"/>
        <n v="92000318896"/>
        <n v="92000318848"/>
        <n v="92000533068"/>
        <n v="92000515094"/>
        <n v="92000539542"/>
        <n v="92000318852"/>
        <n v="92000322763"/>
        <n v="92000441431"/>
        <n v="92000318869"/>
        <n v="92000322771"/>
        <n v="92000429670"/>
        <n v="92000589334"/>
        <n v="92000324058"/>
        <n v="92000503003"/>
        <n v="92000589353"/>
        <n v="92000322747"/>
        <n v="92000324097"/>
        <n v="92000589332"/>
        <n v="92000264773"/>
        <n v="92000372577"/>
        <n v="92000326055"/>
        <n v="92000314488"/>
        <n v="92000320893"/>
        <n v="92000539545"/>
        <n v="92000320884"/>
        <n v="92000312968"/>
        <n v="92000429671"/>
        <n v="92000320971"/>
        <n v="92000393289"/>
        <n v="92000499508"/>
        <n v="92000320912"/>
        <n v="92000524662"/>
        <n v="92000510492"/>
        <n v="92000320866"/>
        <n v="92000571411"/>
        <n v="92000589338"/>
        <n v="92000322767"/>
        <n v="92000504008"/>
        <n v="92000320878"/>
        <n v="92000188132"/>
        <n v="92000319834"/>
        <n v="92000546545"/>
        <n v="92000319832"/>
        <n v="92000319041"/>
        <n v="92000446470"/>
        <n v="92000319841"/>
        <n v="92000324106"/>
        <n v="92000520667"/>
        <n v="92000571402"/>
        <n v="92000503002"/>
        <n v="92000323122"/>
        <n v="92000323123"/>
        <n v="92000318938"/>
        <n v="92000589314"/>
        <n v="92000326022"/>
        <n v="92000323085"/>
        <n v="92000525668"/>
        <n v="92000323080"/>
        <n v="92000520695"/>
        <n v="92000322764"/>
        <n v="92000571415"/>
        <n v="92000452410"/>
        <n v="92000326251"/>
        <n v="92000324621"/>
        <n v="92000326300"/>
        <n v="92000589344"/>
        <n v="92000322911"/>
        <n v="92000318915"/>
        <n v="92000499511"/>
        <n v="92000499345"/>
        <n v="92000322906"/>
        <n v="92000573120"/>
        <n v="92000318921"/>
        <n v="92000589339"/>
        <n v="92000312976"/>
        <n v="92000481964"/>
        <n v="92000318928"/>
        <n v="92000322769"/>
        <n v="92000398585"/>
        <n v="92000374539"/>
        <n v="92000324067"/>
        <n v="92000589350"/>
        <n v="92000324057"/>
        <n v="92000324049"/>
        <n v="92000324030"/>
        <n v="92000384352"/>
        <n v="92000320897"/>
        <n v="92000322765"/>
        <n v="92000524661"/>
        <n v="92000539548"/>
        <n v="92000444209"/>
        <n v="92000320864"/>
        <n v="92000320870"/>
        <n v="92000365483"/>
        <n v="92000184966"/>
        <n v="92000589341"/>
        <n v="92000322824"/>
        <n v="92000187010"/>
        <n v="92000322816"/>
        <n v="92000539547"/>
        <n v="92000322832"/>
        <n v="92000185334"/>
        <n v="92000324040"/>
        <n v="92000481966"/>
        <n v="92000322752"/>
        <n v="92000324055"/>
        <n v="92000571405"/>
        <n v="92000382264"/>
        <n v="92000445557"/>
        <n v="92000324051"/>
        <n v="92000324089"/>
        <n v="92000589319"/>
        <n v="92000323131"/>
        <n v="92000323134"/>
        <n v="92000522690"/>
        <n v="92000322770"/>
        <n v="92000539546"/>
        <n v="92000481968"/>
        <n v="92000323141"/>
        <n v="92000442284"/>
        <n v="92000450596"/>
        <n v="92000589335"/>
        <n v="92000322799"/>
        <n v="92000322756"/>
        <n v="92000444211"/>
        <n v="92000571401"/>
        <n v="92000589312"/>
        <n v="92000322805"/>
        <n v="92000322796"/>
        <n v="92000456268"/>
        <n v="92000322792"/>
        <n v="92000191163"/>
        <n v="92000191165"/>
        <n v="92000191169"/>
        <n v="92000191172"/>
        <n v="92000320877"/>
        <n v="92000320908"/>
        <n v="92000499513"/>
        <n v="92000322774"/>
        <n v="92000546547"/>
        <n v="92000434894"/>
        <n v="92000320939"/>
        <n v="92000320958"/>
        <n v="92000589326"/>
        <n v="92000666439"/>
        <n v="92000589351"/>
        <n v="92000318845"/>
        <n v="92000318861"/>
        <n v="92000666440"/>
        <n v="92000452205"/>
        <n v="92000312977"/>
        <n v="92000571412"/>
        <n v="92000589340"/>
        <n v="92000437045"/>
        <n v="92000512968"/>
        <n v="92000318872"/>
        <n v="92000318865"/>
        <n v="92000346979"/>
        <n v="92000263432"/>
        <n v="92000262577"/>
        <n v="92000187331"/>
        <n v="92000429666"/>
        <n v="92000589352"/>
        <n v="92000318849"/>
        <n v="92000374540"/>
        <n v="92000312975"/>
        <n v="92000318920"/>
        <n v="92000318889"/>
        <n v="92000571418"/>
        <n v="92000318855"/>
        <n v="92000429673"/>
        <n v="92000589321"/>
        <n v="92000448704"/>
        <n v="92000319820"/>
        <n v="92000522591"/>
        <n v="92000571406"/>
        <n v="92000319825"/>
        <n v="92000319816"/>
        <n v="92000444213"/>
        <n v="92000319831"/>
        <n v="92000666435"/>
        <n v="92000666438"/>
        <n v="92000666441"/>
        <n v="92000666434"/>
        <n v="92000666433"/>
        <n v="92000666437"/>
        <n v="92000453116"/>
        <n v="92000323100"/>
        <n v="92000571413"/>
        <n v="92000429668"/>
        <n v="92000323074"/>
        <n v="92000515074"/>
        <n v="92000578501"/>
        <m/>
        <n v="92000323119" u="1"/>
        <n v="92000589336" u="1"/>
        <n v="92000195498" u="1"/>
        <n v="92000589503" u="1"/>
        <n v="92000378713" u="1"/>
        <n v="92000323067" u="1"/>
        <n v="92000588328" u="1"/>
        <n v="92000322758" u="1"/>
        <n v="92000523813" u="1"/>
        <n v="92000186290" u="1"/>
        <n v="92000523801" u="1"/>
        <n v="92000525676" u="1"/>
        <n v="92000229546" u="1"/>
        <n v="92000525672" u="1"/>
        <n v="92000586127" u="1"/>
      </sharedItems>
    </cacheField>
    <cacheField name="เลขที่คำร้อง" numFmtId="1">
      <sharedItems containsString="0" containsBlank="1" containsNumber="1" containsInteger="1" minValue="140001282902" maxValue="140001554200" count="1247">
        <n v="140001547567"/>
        <n v="140001547582"/>
        <n v="140001547938"/>
        <n v="140001547098"/>
        <n v="140001547390"/>
        <n v="140001547554"/>
        <n v="140001547544"/>
        <n v="140001547520"/>
        <n v="140001547415"/>
        <n v="140001547214"/>
        <n v="140001546186"/>
        <n v="140001546027"/>
        <n v="140001545611"/>
        <n v="140001546132"/>
        <n v="140001546175"/>
        <n v="140001543854"/>
        <n v="140001543887"/>
        <n v="140001543906"/>
        <n v="140001543923"/>
        <n v="140001543948"/>
        <n v="140001544015"/>
        <n v="140001544253"/>
        <n v="140001544310"/>
        <n v="140001544354"/>
        <n v="140001554038"/>
        <n v="140001544423"/>
        <n v="140001544462"/>
        <n v="140001545017"/>
        <n v="140001545027"/>
        <n v="140001546138"/>
        <n v="140001546190"/>
        <n v="140001546107"/>
        <n v="140001545782"/>
        <n v="140001545933"/>
        <n v="140001545687"/>
        <n v="140001546254"/>
        <n v="140001546214"/>
        <n v="140001546017"/>
        <n v="140001546067"/>
        <n v="140001546241"/>
        <n v="140001545607"/>
        <n v="140001545451"/>
        <n v="140001542598"/>
        <n v="140001542742"/>
        <n v="140001542828"/>
        <n v="140001542436"/>
        <n v="140001542684"/>
        <n v="140001545485"/>
        <n v="140001545068"/>
        <n v="140001546973"/>
        <n v="140001546284"/>
        <n v="140001546789"/>
        <n v="140001545922"/>
        <n v="140001545739"/>
        <n v="140001546037"/>
        <n v="140001545659"/>
        <n v="140001545862"/>
        <n v="140001545595"/>
        <n v="140001545204"/>
        <n v="140001545146"/>
        <n v="140001545287"/>
        <n v="140001545416"/>
        <n v="140001542355"/>
        <n v="140001542477"/>
        <n v="140001542496"/>
        <n v="140001542516"/>
        <n v="140001542528"/>
        <n v="140001542539"/>
        <n v="140001542555"/>
        <n v="140001542575"/>
        <n v="140001542591"/>
        <n v="140001542602"/>
        <n v="140001542617"/>
        <n v="140001542634"/>
        <n v="140001543823"/>
        <n v="140001542681"/>
        <n v="140001542693"/>
        <n v="140001542715"/>
        <n v="140001542735"/>
        <n v="140001542744"/>
        <n v="140001545894"/>
        <n v="140001545318"/>
        <n v="140001545482"/>
        <n v="140001545844"/>
        <n v="140001545703"/>
        <n v="140001545634"/>
        <n v="140001545357"/>
        <n v="140001545397"/>
        <n v="140001545432"/>
        <n v="140001545587"/>
        <n v="140001545533"/>
        <n v="140001545275"/>
        <n v="140001545171"/>
        <n v="140001545061"/>
        <n v="140001544377"/>
        <n v="140001545038"/>
        <n v="140001545761"/>
        <n v="140001544404"/>
        <n v="140001544472"/>
        <n v="140001545089"/>
        <n v="140001545102"/>
        <n v="140001545122"/>
        <n v="140001545154"/>
        <n v="140001545192"/>
        <n v="140001545225"/>
        <n v="140001545266"/>
        <n v="140001545333"/>
        <n v="140001550137"/>
        <n v="140001550092"/>
        <n v="140001550158"/>
        <n v="140001545439"/>
        <n v="140001545630"/>
        <n v="140001545700"/>
        <n v="140001545763"/>
        <n v="140001545809"/>
        <n v="140001545864"/>
        <n v="140001545893"/>
        <n v="140001545943"/>
        <n v="140001545752"/>
        <n v="140001545612"/>
        <n v="140001545968"/>
        <n v="140001545452"/>
        <n v="140001545738"/>
        <n v="140001545646"/>
        <n v="140001545616"/>
        <n v="140001545686"/>
        <n v="140001546183"/>
        <n v="140001544237"/>
        <n v="140001546243"/>
        <n v="140001545408"/>
        <n v="140001545554"/>
        <n v="140001545035"/>
        <n v="140001545297"/>
        <n v="140001545145"/>
        <n v="140001543916"/>
        <n v="140001546263"/>
        <n v="140001546283"/>
        <n v="140001546055"/>
        <n v="140001546084"/>
        <n v="140001546112"/>
        <n v="140001544722"/>
        <n v="140001545877"/>
        <n v="140001546822"/>
        <n v="140001545975"/>
        <n v="140001545244"/>
        <n v="140001545430"/>
        <n v="140001545477"/>
        <n v="140001545538"/>
        <n v="140001545586"/>
        <n v="140001545648"/>
        <n v="140001545698"/>
        <n v="140001545777"/>
        <n v="140001545911"/>
        <n v="140001545940"/>
        <n v="140001546823"/>
        <n v="140001546866"/>
        <n v="140001546005"/>
        <n v="140001546699"/>
        <n v="140001546780"/>
        <n v="140001546739"/>
        <n v="140001545222"/>
        <n v="140001545137"/>
        <n v="140001545191"/>
        <n v="140001545463"/>
        <n v="140001545516"/>
        <n v="140001545662"/>
        <n v="140001545415"/>
        <n v="140001545227"/>
        <n v="140001545271"/>
        <n v="140001545671"/>
        <n v="140001545909"/>
        <n v="140001545751"/>
        <n v="140001546925"/>
        <n v="140001546193"/>
        <n v="140001545962"/>
        <n v="140001546123"/>
        <n v="140001546227"/>
        <n v="140001546246"/>
        <n v="140001545530"/>
        <n v="140001546268"/>
        <n v="140001546291"/>
        <n v="140001546680"/>
        <n v="140001546719"/>
        <n v="140001546570"/>
        <n v="140001546731"/>
        <n v="140001546633"/>
        <n v="140001546603"/>
        <n v="140001546763"/>
        <n v="140001546978"/>
        <n v="140001546686"/>
        <n v="140001546659"/>
        <n v="140001546825"/>
        <n v="140001546614"/>
        <n v="140001546185"/>
        <n v="140001546026"/>
        <n v="140001547402"/>
        <n v="140001545713"/>
        <n v="140001545579"/>
        <n v="140001545382"/>
        <n v="140001547118"/>
        <n v="140001547470"/>
        <n v="140001547286"/>
        <n v="140001547956"/>
        <n v="140001546077"/>
        <n v="140001545929"/>
        <n v="140001545778"/>
        <n v="140001546665"/>
        <n v="140001546022"/>
        <n v="140001545726"/>
        <n v="140001545403"/>
        <n v="140001545326"/>
        <n v="140001545666"/>
        <n v="140001546078"/>
        <n v="140001545260"/>
        <n v="140001545550"/>
        <n v="140001545964"/>
        <n v="140001545547"/>
        <n v="140001545211"/>
        <n v="140001545276"/>
        <n v="140001545178"/>
        <n v="140001545103"/>
        <n v="140001544282"/>
        <n v="140001545087"/>
        <n v="140001544389"/>
        <n v="140001544328"/>
        <n v="140001544493"/>
        <n v="140001544448"/>
        <n v="140001544243"/>
        <n v="140001543918"/>
        <n v="140001545160"/>
        <n v="140001542557"/>
        <n v="140001545802"/>
        <n v="140001550113"/>
        <n v="140001546757"/>
        <n v="140001547797"/>
        <n v="140001542498"/>
        <n v="140001545299"/>
        <n v="140001542541"/>
        <n v="140001547773"/>
        <n v="140001545818"/>
        <n v="140001542478"/>
        <n v="140001546020"/>
        <n v="140001545059"/>
        <n v="140001542565"/>
        <n v="140001550084"/>
        <n v="140001545372"/>
        <n v="140001542601"/>
        <n v="140001546057"/>
        <n v="140001548114"/>
        <n v="140001546110"/>
        <n v="140001550149"/>
        <n v="140001546192"/>
        <n v="140001545921"/>
        <n v="140001547642"/>
        <n v="140001545285"/>
        <n v="140001542832"/>
        <n v="140001545996"/>
        <n v="140001546679"/>
        <n v="140001550124"/>
        <n v="140001542879"/>
        <n v="140001545994"/>
        <n v="140001542720"/>
        <n v="140001545095"/>
        <n v="140001546717"/>
        <n v="140001542630"/>
        <n v="140001550119"/>
        <n v="140001548203"/>
        <n v="140001542658"/>
        <n v="140001545465"/>
        <n v="140001545422"/>
        <n v="140001550142"/>
        <n v="140001542728"/>
        <n v="140001543005"/>
        <n v="140001547753"/>
        <n v="140001545136"/>
        <n v="140001542987"/>
        <n v="140001550102"/>
        <n v="140001542972"/>
        <n v="140001550059"/>
        <n v="140001550023"/>
        <n v="140001545286"/>
        <n v="140001550129"/>
        <n v="140001550183"/>
        <n v="140001545606"/>
        <n v="140001545967"/>
        <n v="140001546740"/>
        <n v="140001542946"/>
        <n v="140001542929"/>
        <n v="140001542908"/>
        <n v="140001542473"/>
        <n v="140001542435"/>
        <n v="140001542590"/>
        <n v="140001542579"/>
        <n v="140001542618"/>
        <n v="140001542611"/>
        <n v="140001542636"/>
        <n v="140001542791"/>
        <n v="140001545128"/>
        <n v="140001545183"/>
        <n v="140001545952"/>
        <n v="140001545546"/>
        <n v="140001545256"/>
        <n v="140001545889"/>
        <n v="140001545324"/>
        <n v="140001546059"/>
        <n v="140001545283"/>
        <n v="140001546024"/>
        <n v="140001546142"/>
        <n v="140001546090"/>
        <n v="140001545361"/>
        <n v="140001545407"/>
        <n v="140001545440"/>
        <n v="140001545380"/>
        <n v="140001546767"/>
        <n v="140001546169"/>
        <n v="140001546290"/>
        <n v="140001547199"/>
        <n v="140001547167"/>
        <n v="140001546981"/>
        <n v="140001546231"/>
        <n v="140001546828"/>
        <n v="140001546875"/>
        <n v="140001546272"/>
        <n v="140001546056"/>
        <n v="140001545773"/>
        <n v="140001545510"/>
        <n v="140001545753"/>
        <n v="140001545406"/>
        <n v="140001545460"/>
        <n v="140001545167"/>
        <n v="140001545676"/>
        <n v="140001545097"/>
        <n v="140001542514"/>
        <n v="140001544259"/>
        <n v="140001542495"/>
        <n v="140001542571"/>
        <n v="140001542550"/>
        <n v="140001542559"/>
        <n v="140001545030"/>
        <n v="140001542583"/>
        <n v="140001542530"/>
        <n v="140001542438"/>
        <n v="140001542594"/>
        <n v="140001542606"/>
        <n v="140001542518"/>
        <n v="140001542615"/>
        <n v="140001545902"/>
        <n v="140001545740"/>
        <n v="140001545367"/>
        <n v="140001546215"/>
        <n v="140001546779"/>
        <n v="140001546137"/>
        <n v="140001545833"/>
        <n v="140001544928"/>
        <n v="140001545246"/>
        <n v="140001545569"/>
        <n v="140001545371"/>
        <n v="140001546052"/>
        <n v="140001545590"/>
        <n v="140001546702"/>
        <n v="140001545267"/>
        <n v="140001545449"/>
        <n v="140001545829"/>
        <n v="140001545768"/>
        <n v="140001545695"/>
        <n v="140001545684"/>
        <n v="140001545669"/>
        <n v="140001545643"/>
        <n v="140001545629"/>
        <n v="140001545608"/>
        <n v="140001545578"/>
        <n v="140001545535"/>
        <n v="140001545417"/>
        <n v="140001545278"/>
        <n v="140001545900"/>
        <n v="140001544825"/>
        <n v="140001546906"/>
        <n v="140001545420"/>
        <n v="140001545697"/>
        <n v="140001545506"/>
        <n v="140001545270"/>
        <n v="140001545925"/>
        <n v="140001545931"/>
        <n v="140001545518"/>
        <n v="140001545805"/>
        <n v="140001545712"/>
        <n v="140001545886"/>
        <n v="140001545381"/>
        <n v="140001546615"/>
        <n v="140001546171"/>
        <n v="140001546629"/>
        <n v="140001546195"/>
        <n v="140001546204"/>
        <n v="140001546226"/>
        <n v="140001546264"/>
        <n v="140001546345"/>
        <n v="140001546352"/>
        <n v="140001546355"/>
        <n v="140001546393"/>
        <n v="140001546386"/>
        <n v="140001546376"/>
        <n v="140001545444"/>
        <n v="140001545583"/>
        <n v="140001545998"/>
        <n v="140001546036"/>
        <n v="140001546074"/>
        <n v="140001546111"/>
        <n v="140001546167"/>
        <n v="140001545431"/>
        <n v="140001546835"/>
        <n v="140001546761"/>
        <n v="140001546890"/>
        <n v="140001546804"/>
        <n v="140001546235"/>
        <n v="140001545529"/>
        <n v="140001546088"/>
        <n v="140001546126"/>
        <n v="140001545591"/>
        <n v="140001546051"/>
        <n v="140001546157"/>
        <n v="140001545475"/>
        <n v="140001545626"/>
        <n v="140001546098"/>
        <n v="140001546147"/>
        <n v="140001545769"/>
        <n v="140001545254"/>
        <n v="140001545363"/>
        <n v="140001545551"/>
        <n v="140001546259"/>
        <n v="140001546293"/>
        <n v="140001545707"/>
        <n v="140001545989"/>
        <n v="140001546224"/>
        <n v="140001547475"/>
        <n v="140001547338"/>
        <n v="140001547222"/>
        <n v="140001547153"/>
        <n v="140001545501"/>
        <n v="140001545947"/>
        <n v="140001545959"/>
        <n v="140001546030"/>
        <n v="140001546079"/>
        <n v="140001546117"/>
        <n v="140001545775"/>
        <n v="140001547239"/>
        <n v="140001546916"/>
        <n v="140001547026"/>
        <n v="140001546177"/>
        <n v="140001548647"/>
        <n v="140001545557"/>
        <n v="140001545880"/>
        <n v="140001546156"/>
        <n v="140001546210"/>
        <n v="140001546257"/>
        <n v="140001545277"/>
        <n v="140001545938"/>
        <n v="140001545348"/>
        <n v="140001545458"/>
        <n v="140001546105"/>
        <n v="140001545993"/>
        <n v="140001546069"/>
        <n v="140001546239"/>
        <n v="140001546251"/>
        <n v="140001546092"/>
        <n v="140001545388"/>
        <n v="140001544888"/>
        <n v="140001545208"/>
        <n v="140001545764"/>
        <n v="140001545555"/>
        <n v="140001545331"/>
        <n v="140001545490"/>
        <n v="140001543938"/>
        <n v="140001545049"/>
        <n v="140001545026"/>
        <n v="140001544028"/>
        <n v="140001543968"/>
        <n v="140001544470"/>
        <n v="140001545014"/>
        <n v="140001548072"/>
        <n v="140001548213"/>
        <n v="140001548130"/>
        <n v="140001548185"/>
        <n v="140001548228"/>
        <n v="140001548171"/>
        <n v="140001548239"/>
        <n v="140001548147"/>
        <n v="140001548251"/>
        <n v="140001547918"/>
        <n v="140001547601"/>
        <n v="140001547866"/>
        <n v="140001547499"/>
        <n v="140001547611"/>
        <n v="140001547433"/>
        <n v="140001545656"/>
        <n v="140001544482"/>
        <n v="140001545129"/>
        <n v="140001545065"/>
        <n v="140001545512"/>
        <n v="140001545177"/>
        <n v="140001545411"/>
        <n v="140001545280"/>
        <n v="140001545383"/>
        <n v="140001545319"/>
        <n v="140001545355"/>
        <n v="140001545228"/>
        <n v="140001545623"/>
        <n v="140001545576"/>
        <n v="140001545410"/>
        <n v="140001546000"/>
        <n v="140001546154"/>
        <n v="140001546610"/>
        <n v="140001546627"/>
        <n v="140001546644"/>
        <n v="140001546664"/>
        <n v="140001545765"/>
        <n v="140001547139"/>
        <n v="140001546234"/>
        <n v="140001545162"/>
        <n v="140001545770"/>
        <n v="140001545941"/>
        <n v="140001546049"/>
        <n v="140001546134"/>
        <n v="140001546172"/>
        <n v="140001546206"/>
        <n v="140001546236"/>
        <n v="140001546253"/>
        <n v="140001546270"/>
        <n v="140001546288"/>
        <n v="140001546946"/>
        <n v="140001546996"/>
        <n v="140001547097"/>
        <n v="140001547143"/>
        <n v="140001545991"/>
        <n v="140001546247"/>
        <n v="140001546081"/>
        <n v="140001545699"/>
        <n v="140001546135"/>
        <n v="140001546200"/>
        <n v="140001545806"/>
        <n v="140001546930"/>
        <n v="140001547103"/>
        <n v="140001545489"/>
        <n v="140001547008"/>
        <n v="140001545215"/>
        <n v="140001548160"/>
        <n v="140001546045"/>
        <n v="140001547352"/>
        <n v="140001547502"/>
        <n v="140001546122"/>
        <n v="140001547375"/>
        <n v="140001547527"/>
        <n v="140001547481"/>
        <n v="140001547460"/>
        <n v="140001547241"/>
        <n v="140001547536"/>
        <n v="140001547411"/>
        <n v="140001547553"/>
        <n v="140001547442"/>
        <n v="140001547307"/>
        <n v="140001547386"/>
        <n v="140001547110"/>
        <n v="140001547148"/>
        <n v="140001554200"/>
        <n v="140001547216"/>
        <n v="140001546798"/>
        <n v="140001546882"/>
        <n v="140001546901"/>
        <n v="140001546924"/>
        <n v="140001546960"/>
        <n v="140001546995"/>
        <n v="140001547626"/>
        <n v="140001545447"/>
        <n v="140001546125"/>
        <n v="140001546237"/>
        <n v="140001546573"/>
        <n v="140001545997"/>
        <n v="140001545213"/>
        <n v="140001546260"/>
        <n v="140001545339"/>
        <n v="140001546561"/>
        <n v="140001546072"/>
        <n v="140001546565"/>
        <n v="140001545534"/>
        <n v="140001545654"/>
        <n v="140001545722"/>
        <n v="140001545798"/>
        <n v="140001545847"/>
        <n v="140001545866"/>
        <n v="140001545888"/>
        <n v="140001545944"/>
        <n v="140001545973"/>
        <n v="140001546065"/>
        <n v="140001546106"/>
        <n v="140001546228"/>
        <n v="140001546170"/>
        <n v="140001546166"/>
        <n v="140001545972"/>
        <n v="140001545650"/>
        <n v="140001545541"/>
        <n v="140001547240"/>
        <n v="140001546188"/>
        <n v="140001546202"/>
        <n v="140001546029"/>
        <n v="140001546723"/>
        <n v="140001545876"/>
        <n v="140001546064"/>
        <n v="140001545942"/>
        <n v="140001546130"/>
        <n v="140001545779"/>
        <n v="140001546099"/>
        <n v="140001547750"/>
        <n v="140001545060"/>
        <n v="140001546691"/>
        <n v="140001545899"/>
        <n v="140001547689"/>
        <n v="140001547955"/>
        <n v="140001547903"/>
        <n v="140001547976"/>
        <n v="140001551557"/>
        <n v="140001552294"/>
        <n v="140001542640"/>
        <m/>
        <n v="140001286039" u="1"/>
        <n v="140001286222" u="1"/>
        <n v="140001286588" u="1"/>
        <n v="140001286649" u="1"/>
        <n v="140001284937" u="1"/>
        <n v="140001286954" u="1"/>
        <n v="140001287198" u="1"/>
        <n v="140001287259" u="1"/>
        <n v="140001287320" u="1"/>
        <n v="140001287625" u="1"/>
        <n v="140001285730" u="1"/>
        <n v="140001285852" u="1"/>
        <n v="140001285913" u="1"/>
        <n v="140001285974" u="1"/>
        <n v="140001286035" u="1"/>
        <n v="140001286096" u="1"/>
        <n v="140001286157" u="1"/>
        <n v="140001288174" u="1"/>
        <n v="140001286218" u="1"/>
        <n v="140001288296" u="1"/>
        <n v="140001288479" u="1"/>
        <n v="140001286584" u="1"/>
        <n v="140001286706" u="1"/>
        <n v="140001286828" u="1"/>
        <n v="140001286950" u="1"/>
        <n v="140001287011" u="1"/>
        <n v="140001307303" u="1"/>
        <n v="140001287194" u="1"/>
        <n v="140001287316" u="1"/>
        <n v="140001283648" u="1"/>
        <n v="140001285787" u="1"/>
        <n v="140001312008" u="1"/>
        <n v="140001288109" u="1"/>
        <n v="140001286153" u="1"/>
        <n v="140001286214" u="1"/>
        <n v="140001286275" u="1"/>
        <n v="140001286336" u="1"/>
        <n v="140001286519" u="1"/>
        <n v="140001287068" u="1"/>
        <n v="140001287129" u="1"/>
        <n v="140001283156" u="1"/>
        <n v="140001287556" u="1"/>
        <n v="140001285783" u="1"/>
        <n v="140001285844" u="1"/>
        <n v="140001296051" u="1"/>
        <n v="140001286271" u="1"/>
        <n v="140001286332" u="1"/>
        <n v="140001288471" u="1"/>
        <n v="140001286637" u="1"/>
        <n v="140001286820" u="1"/>
        <n v="140001287064" u="1"/>
        <n v="140001287186" u="1"/>
        <n v="140001287247" u="1"/>
        <n v="140001287308" u="1"/>
        <n v="140001283396" u="1"/>
        <n v="140001285840" u="1"/>
        <n v="140001286267" u="1"/>
        <n v="140001286328" u="1"/>
        <n v="140001286755" u="1"/>
        <n v="140001286877" u="1"/>
        <n v="140001288955" u="1"/>
        <n v="140001287182" u="1"/>
        <n v="140001287548" u="1"/>
        <n v="140001285775" u="1"/>
        <n v="140001285836" u="1"/>
        <n v="140001285897" u="1"/>
        <n v="140001287975" u="1"/>
        <n v="140001286080" u="1"/>
        <n v="140001286385" u="1"/>
        <n v="140001286568" u="1"/>
        <n v="140001286995" u="1"/>
        <n v="140001287056" u="1"/>
        <n v="140001283327" u="1"/>
        <n v="140001286259" u="1"/>
        <n v="140001286320" u="1"/>
        <n v="140001286625" u="1"/>
        <n v="140001286686" u="1"/>
        <n v="140001286808" u="1"/>
        <n v="140001286930" u="1"/>
        <n v="140001283323" u="1"/>
        <n v="140001285828" u="1"/>
        <n v="140001287906" u="1"/>
        <n v="140001286194" u="1"/>
        <n v="140001286438" u="1"/>
        <n v="140001286743" u="1"/>
        <n v="140001286865" u="1"/>
        <n v="140001286987" u="1"/>
        <n v="140001287292" u="1"/>
        <n v="140001287536" u="1"/>
        <n v="140001285824" u="1"/>
        <n v="140001308011" u="1"/>
        <n v="140001285885" u="1"/>
        <n v="140001286007" u="1"/>
        <n v="140001308194" u="1"/>
        <n v="140001286190" u="1"/>
        <n v="140001290712" u="1"/>
        <n v="140001287227" u="1"/>
        <n v="140001283376" u="1"/>
        <n v="140001285637" u="1"/>
        <n v="140001285820" u="1"/>
        <n v="140001287898" u="1"/>
        <n v="140001285942" u="1"/>
        <n v="140001286003" u="1"/>
        <n v="140001286186" u="1"/>
        <n v="140001286247" u="1"/>
        <n v="140001286430" u="1"/>
        <n v="140001286674" u="1"/>
        <n v="140001286735" u="1"/>
        <n v="140001286979" u="1"/>
        <n v="140001283067" u="1"/>
        <n v="140001283189" u="1"/>
        <n v="140001283250" u="1"/>
        <n v="140001291379" u="1"/>
        <n v="140001283616" u="1"/>
        <n v="140001287711" u="1"/>
        <n v="140001285755" u="1"/>
        <n v="140001285816" u="1"/>
        <n v="140001285938" u="1"/>
        <n v="140001285999" u="1"/>
        <n v="140001286365" u="1"/>
        <n v="140001286426" u="1"/>
        <n v="140001286670" u="1"/>
        <n v="140001286792" u="1"/>
        <n v="140001283124" u="1"/>
        <n v="140001283551" u="1"/>
        <n v="140001287707" u="1"/>
        <n v="140001285812" u="1"/>
        <n v="140001285934" u="1"/>
        <n v="140001286056" u="1"/>
        <n v="140001286483" u="1"/>
        <n v="140001286727" u="1"/>
        <n v="140001287032" u="1"/>
        <n v="140001287093" u="1"/>
        <n v="140001283425" u="1"/>
        <n v="140001283669" u="1"/>
        <n v="140001286052" u="1"/>
        <n v="140001286174" u="1"/>
        <n v="140001286235" u="1"/>
        <n v="140001286357" u="1"/>
        <n v="140001286418" u="1"/>
        <n v="140001286479" u="1"/>
        <n v="140001286540" u="1"/>
        <n v="140001286601" u="1"/>
        <n v="140001286662" u="1"/>
        <n v="140001292713" u="1"/>
        <n v="140001288923" u="1"/>
        <n v="140001290940" u="1"/>
        <n v="140001287089" u="1"/>
        <n v="140001283238" u="1"/>
        <n v="140001287272" u="1"/>
        <n v="140001287577" u="1"/>
        <n v="140001287638" u="1"/>
        <n v="140001287821" u="1"/>
        <n v="140001285865" u="1"/>
        <n v="140001285926" u="1"/>
        <n v="140001286109" u="1"/>
        <n v="140001286780" u="1"/>
        <n v="140001287024" u="1"/>
        <n v="140001287207" u="1"/>
        <n v="140001291424" u="1"/>
        <n v="140001285861" u="1"/>
        <n v="140001285922" u="1"/>
        <n v="140001285983" u="1"/>
        <n v="140001286044" u="1"/>
        <n v="140001286288" u="1"/>
        <n v="140001286410" u="1"/>
        <n v="140001286471" u="1"/>
        <n v="140001288488" u="1"/>
        <n v="140001286532" u="1"/>
        <n v="140001286837" u="1"/>
        <n v="140001286898" u="1"/>
        <n v="140001289037" u="1"/>
        <n v="140001283047" u="1"/>
        <n v="140001283291" u="1"/>
        <n v="140001287935" u="1"/>
        <n v="140001286101" u="1"/>
        <n v="140001286528" u="1"/>
        <n v="140001286772" u="1"/>
        <n v="140001286955" u="1"/>
        <n v="140001284999" u="1"/>
        <n v="140001287199" u="1"/>
        <n v="140001287260" u="1"/>
        <n v="140001285365" u="1"/>
        <n v="140001285792" u="1"/>
        <n v="140001285914" u="1"/>
        <n v="140001285975" u="1"/>
        <n v="140001286158" u="1"/>
        <n v="140001288297" u="1"/>
        <n v="140001286890" u="1"/>
        <n v="140001287134" u="1"/>
        <n v="140001283588" u="1"/>
        <n v="140001285971" u="1"/>
        <n v="140001286032" u="1"/>
        <n v="140001286215" u="1"/>
        <n v="140001288232" u="1"/>
        <n v="140001286337" u="1"/>
        <n v="140001286520" u="1"/>
        <n v="140001286825" u="1"/>
        <n v="140001283035" u="1"/>
        <n v="140001287130" u="1"/>
        <n v="140001287252" u="1"/>
        <n v="140001287313" u="1"/>
        <n v="140001283401" u="1"/>
        <n v="140001285784" u="1"/>
        <n v="140001285845" u="1"/>
        <n v="140001285906" u="1"/>
        <n v="140001285967" u="1"/>
        <n v="140001287984" u="1"/>
        <n v="140001286150" u="1"/>
        <n v="140001288167" u="1"/>
        <n v="140001286211" u="1"/>
        <n v="140001288289" u="1"/>
        <n v="140001286516" u="1"/>
        <n v="140001289143" u="1"/>
        <n v="140001287187" u="1"/>
        <n v="140001283458" u="1"/>
        <n v="140001286024" u="1"/>
        <n v="140001288224" u="1"/>
        <n v="140001286268" u="1"/>
        <n v="140001282905" u="1"/>
        <n v="140001282966" u="1"/>
        <n v="140001287000" u="1"/>
        <n v="140001287244" u="1"/>
        <n v="140001283271" u="1"/>
        <n v="140001283393" u="1"/>
        <n v="140001283576" u="1"/>
        <n v="140001285776" u="1"/>
        <n v="140001287854" u="1"/>
        <n v="140001288281" u="1"/>
        <n v="140001286325" u="1"/>
        <n v="140001286813" u="1"/>
        <n v="140001286874" u="1"/>
        <n v="140001286935" u="1"/>
        <n v="140001286996" u="1"/>
        <n v="140001287301" u="1"/>
        <n v="140001291335" u="1"/>
        <n v="140001287667" u="1"/>
        <n v="140001287728" u="1"/>
        <n v="140001285772" u="1"/>
        <n v="140001286077" u="1"/>
        <n v="140001286321" u="1"/>
        <n v="140001286443" u="1"/>
        <n v="140001286565" u="1"/>
        <n v="140001286870" u="1"/>
        <n v="140001287236" u="1"/>
        <n v="140001285463" u="1"/>
        <n v="140001283507" u="1"/>
        <n v="140001287724" u="1"/>
        <n v="140001283751" u="1"/>
        <n v="140001285768" u="1"/>
        <n v="140001285890" u="1"/>
        <n v="140001288029" u="1"/>
        <n v="140001286073" u="1"/>
        <n v="140001288151" u="1"/>
        <n v="140001286195" u="1"/>
        <n v="140001286256" u="1"/>
        <n v="140001286561" u="1"/>
        <n v="140001286622" u="1"/>
        <n v="140001285825" u="1"/>
        <n v="140001285886" u="1"/>
        <n v="140001285947" u="1"/>
        <n v="140001286008" u="1"/>
        <n v="140001286130" u="1"/>
        <n v="140001286252" u="1"/>
        <n v="140001286313" u="1"/>
        <n v="140001286435" u="1"/>
        <n v="140001286496" u="1"/>
        <n v="140001286618" u="1"/>
        <n v="140001288635" u="1"/>
        <n v="140001286862" u="1"/>
        <n v="140001286984" u="1"/>
        <n v="140001287106" u="1"/>
        <n v="140001283194" u="1"/>
        <n v="140001283560" u="1"/>
        <n v="140001285943" u="1"/>
        <n v="140001286248" u="1"/>
        <n v="140001286370" u="1"/>
        <n v="140001286431" u="1"/>
        <n v="140001286675" u="1"/>
        <n v="140001286736" u="1"/>
        <n v="140001288936" u="1"/>
        <n v="140001287102" u="1"/>
        <n v="140001285878" u="1"/>
        <n v="140001286183" u="1"/>
        <n v="140001286488" u="1"/>
        <n v="140001288627" u="1"/>
        <n v="140001286915" u="1"/>
        <n v="140001283125" u="1"/>
        <n v="140001285874" u="1"/>
        <n v="140001286057" u="1"/>
        <n v="140001286240" u="1"/>
        <n v="140001286606" u="1"/>
        <n v="140001283121" u="1"/>
        <n v="140001287155" u="1"/>
        <n v="140001283182" u="1"/>
        <n v="140001287277" u="1"/>
        <n v="140001283731" u="1"/>
        <n v="140001286114" u="1"/>
        <n v="140001286297" u="1"/>
        <n v="140001286480" u="1"/>
        <n v="140001286602" u="1"/>
        <n v="140001286785" u="1"/>
        <n v="140001286968" u="1"/>
        <n v="140001287029" u="1"/>
        <n v="140001285622" u="1"/>
        <n v="140001283666" u="1"/>
        <n v="140001285744" u="1"/>
        <n v="140001283788" u="1"/>
        <n v="140001285927" u="1"/>
        <n v="140001285988" u="1"/>
        <n v="140001286049" u="1"/>
        <n v="140001288432" u="1"/>
        <n v="140001286476" u="1"/>
        <n v="140001288493" u="1"/>
        <n v="140001286842" u="1"/>
        <n v="140001286964" u="1"/>
        <n v="140001287086" u="1"/>
        <n v="140001285923" u="1"/>
        <n v="140001286289" u="1"/>
        <n v="140001288367" u="1"/>
        <n v="140001287265" u="1"/>
        <n v="140001285858" u="1"/>
        <n v="140001286102" u="1"/>
        <n v="140001286163" u="1"/>
        <n v="140001286285" u="1"/>
        <n v="140001288302" u="1"/>
        <n v="140001286407" u="1"/>
        <n v="140001286590" u="1"/>
        <n v="140001288729" u="1"/>
        <n v="140001287017" u="1"/>
        <n v="140001283105" u="1"/>
        <n v="140001287139" u="1"/>
        <n v="140001287261" u="1"/>
        <n v="140001291295" u="1"/>
        <n v="140001283349" u="1"/>
        <n v="140001287871" u="1"/>
        <n v="140001285915" u="1"/>
        <n v="140001286220" u="1"/>
        <n v="140001286342" u="1"/>
        <n v="140001286464" u="1"/>
        <n v="140001286647" u="1"/>
        <n v="140001283101" u="1"/>
        <n v="140001283284" u="1"/>
        <n v="140001287318" u="1"/>
        <n v="140001285728" u="1"/>
        <n v="140001283772" u="1"/>
        <n v="140001285972" u="1"/>
        <n v="140001286155" u="1"/>
        <n v="140001286277" u="1"/>
        <n v="140001286399" u="1"/>
        <n v="140001286521" u="1"/>
        <n v="140001289087" u="1"/>
        <n v="140001287314" u="1"/>
        <n v="140001291348" u="1"/>
        <n v="140001285846" u="1"/>
        <n v="140001286090" u="1"/>
        <n v="140001288412" u="1"/>
        <n v="140001286639" u="1"/>
        <n v="140001286822" u="1"/>
        <n v="140001287005" u="1"/>
        <n v="140001287066" u="1"/>
        <n v="140001287493" u="1"/>
        <n v="140001283825" u="1"/>
        <n v="140001285842" u="1"/>
        <n v="140001286086" u="1"/>
        <n v="140001286269" u="1"/>
        <n v="140001286513" u="1"/>
        <n v="140001286635" u="1"/>
        <n v="140001284801" u="1"/>
        <n v="140001287001" u="1"/>
        <n v="140001287184" u="1"/>
        <n v="140001287245" u="1"/>
        <n v="140001283699" u="1"/>
        <n v="140001282902" u="1"/>
        <n v="140001283085" u="1"/>
        <n v="140001287180" u="1"/>
        <n v="140001285895" u="1"/>
        <n v="140001285956" u="1"/>
        <n v="140001286078" u="1"/>
        <n v="140001286322" u="1"/>
        <n v="140001286383" u="1"/>
        <n v="140001286505" u="1"/>
        <n v="140001283264" u="1"/>
        <n v="140001285891" u="1"/>
        <n v="140001286135" u="1"/>
        <n v="140001286318" u="1"/>
        <n v="140001286440" u="1"/>
        <n v="140001288457" u="1"/>
        <n v="140001286623" u="1"/>
        <n v="140001286745" u="1"/>
        <n v="140001283138" u="1"/>
        <n v="140001287233" u="1"/>
        <n v="140001287782" u="1"/>
        <n v="140001287843" u="1"/>
        <n v="140001285887" u="1"/>
        <n v="140001285948" u="1"/>
        <n v="140001286009" u="1"/>
        <n v="140001286192" u="1"/>
        <n v="140001286253" u="1"/>
        <n v="140001286436" u="1"/>
        <n v="140001286863" u="1"/>
        <n v="140001287168" u="1"/>
        <n v="140001297619" u="1"/>
        <n v="140001286127" u="1"/>
        <n v="140001286249" u="1"/>
        <n v="140001286371" u="1"/>
        <n v="140001286432" u="1"/>
        <n v="140001288449" u="1"/>
        <n v="140001286920" u="1"/>
        <n v="140001287164" u="1"/>
        <n v="140001287225" u="1"/>
        <n v="140001545396" u="1"/>
        <n v="140001285818" u="1"/>
        <n v="140001283862" u="1"/>
        <n v="140001285879" u="1"/>
        <n v="140001285940" u="1"/>
        <n v="140001288323" u="1"/>
        <n v="140001286611" u="1"/>
        <n v="140001286672" u="1"/>
        <n v="140001286733" u="1"/>
        <n v="140001301035" u="1"/>
        <n v="140001283553" u="1"/>
        <n v="140001285997" u="1"/>
        <n v="140001286058" u="1"/>
        <n v="140001286119" u="1"/>
        <n v="140001286363" u="1"/>
        <n v="140001288380" u="1"/>
        <n v="140001286729" u="1"/>
        <n v="140001283183" u="1"/>
        <n v="140001285810" u="1"/>
        <n v="140001287888" u="1"/>
        <n v="140001285932" u="1"/>
        <n v="140001286054" u="1"/>
        <n v="140001286298" u="1"/>
        <n v="140001286481" u="1"/>
        <n v="140001288498" u="1"/>
        <n v="140001286603" u="1"/>
        <n v="140001286786" u="1"/>
        <n v="140001286969" u="1"/>
        <n v="140001291430" u="1"/>
        <n v="140001285928" u="1"/>
        <n v="140001285989" u="1"/>
        <n v="140001286172" u="1"/>
        <n v="140001286233" u="1"/>
        <n v="140001286477" u="1"/>
        <n v="140001286599" u="1"/>
        <n v="140001286904" u="1"/>
        <n v="140001299128" u="1"/>
        <n v="140001283236" u="1"/>
        <n v="140001283724" u="1"/>
        <n v="140001285924" u="1"/>
        <n v="140001286046" u="1"/>
        <n v="140001286168" u="1"/>
        <n v="140001286290" u="1"/>
        <n v="140001286412" u="1"/>
        <n v="140001286473" u="1"/>
        <n v="140001286534" u="1"/>
        <n v="140001288612" u="1"/>
        <n v="140001287144" u="1"/>
        <n v="140001287327" u="1"/>
        <n v="140001285798" u="1"/>
        <n v="140001285859" u="1"/>
        <n v="140001285920" u="1"/>
        <n v="140001285981" u="1"/>
        <n v="140001286103" u="1"/>
        <n v="140001286164" u="1"/>
        <n v="140001286408" u="1"/>
        <n v="140001286591" u="1"/>
        <n v="140001288669" u="1"/>
        <n v="140001286713" u="1"/>
        <n v="140001286896" u="1"/>
        <n v="140001286957" u="1"/>
        <n v="140001287079" u="1"/>
        <n v="140001283167" u="1"/>
        <n v="140001287323" u="1"/>
        <n v="140001283716" u="1"/>
        <n v="140001285794" u="1"/>
        <n v="140001285977" u="1"/>
        <n v="140001286160" u="1"/>
        <n v="140001288177" u="1"/>
        <n v="140001286221" u="1"/>
        <n v="140001288360" u="1"/>
        <n v="140001286465" u="1"/>
        <n v="140001286831" u="1"/>
        <n v="140001287014" u="1"/>
        <n v="140001287075" u="1"/>
        <n v="140001287197" u="1"/>
        <n v="140001291231" u="1"/>
        <n v="140001283224" u="1"/>
        <n v="140001283407" u="1"/>
        <n v="140001283468" u="1"/>
        <n v="140001313723" u="1"/>
        <n v="140001285851" u="1"/>
        <n v="140001285912" u="1"/>
        <n v="140001285973" u="1"/>
        <n v="140001286095" u="1"/>
        <n v="140001288173" u="1"/>
        <n v="140001286400" u="1"/>
        <n v="140001288478" u="1"/>
        <n v="140001282976" u="1"/>
        <n v="140001287010" u="1"/>
        <n v="140001285847" u="1"/>
        <n v="140001285969" u="1"/>
        <n v="140001286274" u="1"/>
        <n v="140001286518" u="1"/>
        <n v="140001290857" u="1"/>
        <n v="140001286884" u="1"/>
        <n v="140001287189" u="1"/>
        <n v="140001285782" u="1"/>
        <n v="140001285843" u="1"/>
        <n v="140001285904" u="1"/>
        <n v="140001285965" u="1"/>
        <n v="140001286514" u="1"/>
        <n v="140001286575" u="1"/>
        <n v="140001286636" u="1"/>
        <n v="140001286819" u="1"/>
        <n v="140001282907" u="1"/>
        <n v="140001291402" u="1"/>
        <n v="140001283517" u="1"/>
        <n v="140001287612" u="1"/>
        <n v="140001285961" u="1"/>
        <n v="140001298124" u="1"/>
        <n v="140001286144" u="1"/>
        <n v="140001286571" u="1"/>
        <n v="140001286754" u="1"/>
        <n v="140001286815" u="1"/>
        <n v="140001286876" u="1"/>
        <n v="140001283208" u="1"/>
        <n v="140001287242" u="1"/>
        <n v="140001287608" u="1"/>
        <n v="140001286262" u="1"/>
        <n v="140001286323" u="1"/>
        <n v="140001288340" u="1"/>
        <n v="140001286445" u="1"/>
        <n v="140001286506" u="1"/>
        <n v="140001286750" u="1"/>
        <n v="140001286933" u="1"/>
        <n v="140001283204" u="1"/>
        <n v="140001287299" u="1"/>
        <n v="140001283448" u="1"/>
        <n v="140001285831" u="1"/>
        <n v="140001285892" u="1"/>
        <n v="140001286441" u="1"/>
        <n v="140001287051" u="1"/>
        <n v="140001287112" u="1"/>
        <n v="140001283200" u="1"/>
        <n v="140001287234" u="1"/>
        <n v="140001297685" u="1"/>
        <n v="140001285888" u="1"/>
        <n v="140001286010" u="1"/>
        <n v="140001290776" u="1"/>
        <n v="140001286803" u="1"/>
        <n v="140001286986" u="1"/>
        <n v="140001287108" u="1"/>
        <n v="140001283257" u="1"/>
        <n v="140001295664" u="1"/>
        <n v="140001283684" u="1"/>
        <n v="140001285823" u="1"/>
        <n v="140001285884" u="1"/>
        <n v="140001285945" u="1"/>
        <n v="140001286128" u="1"/>
        <n v="140001287226" u="1"/>
        <n v="140001283497" u="1"/>
        <n v="140001287653" u="1"/>
        <n v="140001285819" u="1"/>
        <n v="140001285880" u="1"/>
        <n v="140001285941" u="1"/>
        <n v="140001286429" u="1"/>
        <n v="140001286551" u="1"/>
        <n v="140001286734" u="1"/>
        <n v="140001288995" u="1"/>
        <n v="140001287039" u="1"/>
        <n v="140001287100" u="1"/>
        <n v="140001283310" u="1"/>
        <n v="140001287466" u="1"/>
        <n v="140001285876" u="1"/>
        <n v="140001287954" u="1"/>
        <n v="140001285998" u="1"/>
        <n v="140001286303" u="1"/>
        <n v="140001288442" u="1"/>
        <n v="140001286669" u="1"/>
        <n v="140001286791" u="1"/>
        <n v="140001286913" u="1"/>
        <n v="140001287218" u="1"/>
        <n v="140001285872" u="1"/>
        <n v="140001293940" u="1"/>
        <n v="140001285994" u="1"/>
        <n v="140001286421" u="1"/>
        <n v="140001288499" u="1"/>
        <n v="140001286543" u="1"/>
        <n v="140001286604" u="1"/>
        <n v="140001286726" u="1"/>
        <n v="140001287153" u="1"/>
        <n v="140001283180" u="1"/>
        <n v="140001287214" u="1"/>
        <n v="140001287275" u="1"/>
        <n v="140001285990" u="1"/>
        <n v="140001288068" u="1"/>
        <n v="140001286417" u="1"/>
        <n v="140001286783" u="1"/>
        <n v="140001286844" u="1"/>
        <n v="140001287149" u="1"/>
        <n v="140001287210" u="1"/>
        <n v="140001286352" u="1"/>
        <n v="140001286474" u="1"/>
        <n v="140001286718" u="1"/>
        <n v="140001287023" u="1"/>
        <n v="140001283233" u="1"/>
        <n v="140001283355" u="1"/>
        <n v="140001283660" u="1"/>
        <n v="140001283843" u="1"/>
        <n v="140001285982" u="1"/>
        <n v="140001286470" u="1"/>
        <n v="140001286531" u="1"/>
        <n v="140001286653" u="1"/>
        <n v="140001286714" u="1"/>
        <n v="140001286775" u="1"/>
        <n v="140001286897" u="1"/>
        <n v="140001287019" u="1"/>
        <n v="140001295087" u="1"/>
        <n v="140001287202" u="1"/>
        <n v="140001283595" u="1"/>
        <n v="140001283656" u="1"/>
        <n v="140001285856" u="1"/>
        <n v="140001285917" u="1"/>
      </sharedItems>
    </cacheField>
    <cacheField name="รหัส:ประเภทคำร้อง" numFmtId="0">
      <sharedItems containsBlank="1"/>
    </cacheField>
    <cacheField name="ชื่อ" numFmtId="0">
      <sharedItems containsBlank="1" count="38">
        <s v="บริษัท กสท โทรคมนาคม จำกัด (มหาชน)"/>
        <s v="บริษัท ทีโอที จำกัด (มหาชน)"/>
        <s v="บริษัท ไซแมท เทคโนโลยีจำกัด (มหาชน)"/>
        <s v="บริษัท ดีแทค ไตรเน็ต จำกัด"/>
        <s v="บริษัท ทริปเปิลที บรอดแบนด์จำกัด (มหาชน)"/>
        <s v="บริษัท ทรู อินเทอร์เน็ต คอร์ปอเรชั่น จำกัด"/>
        <s v="บริษัท ทรูมูฟ เอช ยูนิเวอร์แซล คอมมิวนิเคชั่น จำกัด"/>
        <s v="บริษัท ซิมโฟนี่ คอมมูนิเคชั่น จำกัด(มหาชน)"/>
        <s v="บริษัท ยูไนเต็ด อินฟอร์เมชั่นไฮเวย์ จำกัด สำนักงานใหญ่อาคารเบญจจินดา"/>
        <s v="บริษัท อินเตอร์ลิ้งค์เทเลคอม จำกัด (มหาชน)"/>
        <s v="บริษัท แอดวานซ์ ไวร์เลสเน็ทเวอร์ค จำกัด"/>
        <s v="บริษัท ทีโอที จำกัด (มหาชน) (AWN)"/>
        <s v="หจก.สุรินทร์ ที วี เน็ทเวิคร์"/>
        <s v="บริษัท ทีโอที จำกัด (มหาชน) (NBTC)"/>
        <s v="บริษัทนครธนโชติ จำกัด"/>
        <s v="บริษัทเชียงใหม่ บิลดิ้งเซ็นเตอร์ จำกัด"/>
        <s v="บริษัท เฉินเจียนวันเจริญ จำกัด"/>
        <s v="บริษัท ดิจิตอล เทเลวิชั่น เน็ทเวิร์ค จำก"/>
        <s v="บริษัท ทริปเปิลที อินเทอร์เน็ตจำกัด"/>
        <s v="บริษัท สยาม โซล่าร์ เจนเนอเรชั่น จำกัด"/>
        <s v="บริษัท ชัยภูมิ วินด์ฟาร์ม จำกัด"/>
        <s v="หจก.โนนสูง เคเบิล ทีวี"/>
        <s v="หจก.บัวใหญ่เคเบิลทีวี"/>
        <s v="นางสาว พรรณี ธาราวิมล"/>
        <s v="ห้างหุ้นส่วนจำกัดเซาท์อีสเทอร์น สกายเน็ทเวิล์ก"/>
        <s v="หจก.เจทีวีมีเดีย"/>
        <s v="ห้างหุ้นส่วนจำกัด ครบุรีเคเบิ้ล"/>
        <s v="หจก. สตึกพาณิชย์"/>
        <s v="นาย สมศักดิ์ กาญจนเภตรานันท์"/>
        <s v="นาง นวรัตน์ ลิ้มหงษ์ทอง"/>
        <s v="นางสาว สุภาวดี จันทร์ทองแท้"/>
        <s v="นาง สมบุญ ดิลกชาติ"/>
        <s v="บริษัท ดิจิตอล เทเลวิชั่นเน็ทเวิร์ค จำกัด"/>
        <s v="หจก.จอหอเคเบิลทีวี"/>
        <m/>
        <s v="ห้างทอง อึ้งเฮงหลี (ตราเงิน)" u="1"/>
        <s v="บ. ทวีกิจซุปเปอร์เซ็นเตอร์ จำกัด" u="1"/>
        <s v="หจก.เอ พี ดี เทเลวิชั่น" u="1"/>
      </sharedItems>
    </cacheField>
    <cacheField name="ที่อยู่" numFmtId="0">
      <sharedItems containsBlank="1"/>
    </cacheField>
    <cacheField name="ใบสั่งขาย" numFmtId="0">
      <sharedItems containsString="0" containsBlank="1" containsNumber="1" containsInteger="1" minValue="2007964243" maxValue="2007990674"/>
    </cacheField>
    <cacheField name="เอกสารการวางบิล" numFmtId="0">
      <sharedItems containsString="0" containsBlank="1" containsNumber="1" containsInteger="1" minValue="9008230708" maxValue="9009462500" count="1277">
        <n v="9009421500"/>
        <n v="9009421504"/>
        <n v="9009422073"/>
        <n v="9009421169"/>
        <n v="9009421281"/>
        <n v="9009421498"/>
        <n v="9009421496"/>
        <n v="9009421491"/>
        <n v="9009421289"/>
        <n v="9009421034"/>
        <n v="9009427453"/>
        <n v="9009417471"/>
        <n v="9009416789"/>
        <n v="9009417468"/>
        <n v="9009462499"/>
        <n v="9009414674"/>
        <n v="9009414678"/>
        <n v="9009414680"/>
        <n v="9009414686"/>
        <n v="9009414771"/>
        <n v="9009414890"/>
        <n v="9009415103"/>
        <n v="9009415279"/>
        <n v="9009415288"/>
        <n v="9009438376"/>
        <n v="9009415414"/>
        <n v="9009415420"/>
        <n v="9009416123"/>
        <n v="9009416124"/>
        <n v="9009417508"/>
        <n v="9009417563"/>
        <n v="9009417492"/>
        <n v="9009417056"/>
        <n v="9009417244"/>
        <n v="9009416946"/>
        <n v="9009417665"/>
        <n v="9009417650"/>
        <n v="9009417341"/>
        <n v="9009417440"/>
        <n v="9009417659"/>
        <n v="9009416813"/>
        <n v="9009416607"/>
        <n v="9009410663"/>
        <n v="9009410919"/>
        <n v="9009410928"/>
        <n v="9009410465"/>
        <n v="9009410910"/>
        <n v="9009416584"/>
        <n v="9009416089"/>
        <n v="9009420732"/>
        <n v="9009417699"/>
        <n v="9009420363"/>
        <n v="9009417262"/>
        <n v="9009416994"/>
        <n v="9009417404"/>
        <n v="9009416859"/>
        <n v="9009417122"/>
        <n v="9009416744"/>
        <n v="9009416267"/>
        <n v="9009416260"/>
        <n v="9009416436"/>
        <n v="9009416574"/>
        <n v="9009410583"/>
        <n v="9009410638"/>
        <n v="9009410645"/>
        <n v="9009410754"/>
        <n v="9009410759"/>
        <n v="9009410763"/>
        <n v="9009410767"/>
        <n v="9009410768"/>
        <n v="9009410769"/>
        <n v="9009410830"/>
        <n v="9009410831"/>
        <n v="9009410833"/>
        <n v="9009414607"/>
        <n v="9009410841"/>
        <n v="9009410849"/>
        <n v="9009410934"/>
        <n v="9009410942"/>
        <n v="9009410945"/>
        <n v="9009417231"/>
        <n v="9009416459"/>
        <n v="9009416713"/>
        <n v="9009417138"/>
        <n v="9009416970"/>
        <n v="9009416823"/>
        <n v="9009416552"/>
        <n v="9009416568"/>
        <n v="9009416598"/>
        <n v="9009416761"/>
        <n v="9009416751"/>
        <n v="9009416421"/>
        <n v="9009416323"/>
        <n v="9009416200"/>
        <n v="9009415450"/>
        <n v="9009416190"/>
        <n v="9009416987"/>
        <n v="9009415413"/>
        <n v="9009415422"/>
        <n v="9009416221"/>
        <n v="9009416226"/>
        <n v="9009416293"/>
        <n v="9009416297"/>
        <n v="9009416307"/>
        <n v="9009416393"/>
        <n v="9009416401"/>
        <n v="9009416465"/>
        <n v="9009427929"/>
        <n v="9009427736"/>
        <n v="9009427993"/>
        <n v="9009416527"/>
        <n v="9009416871"/>
        <n v="9009416883"/>
        <n v="9009417018"/>
        <n v="9009417028"/>
        <n v="9009417176"/>
        <n v="9009417178"/>
        <n v="9009417185"/>
        <n v="9009416985"/>
        <n v="9009416810"/>
        <n v="9009417189"/>
        <n v="9009416605"/>
        <n v="9009416982"/>
        <n v="9009416828"/>
        <n v="9009416817"/>
        <n v="9009416943"/>
        <n v="9009417558"/>
        <n v="9009415997"/>
        <n v="9009417661"/>
        <n v="9009416590"/>
        <n v="9009416756"/>
        <n v="9009416176"/>
        <n v="9009416439"/>
        <n v="9009416236"/>
        <n v="9009415917"/>
        <n v="9009417669"/>
        <n v="9009417718"/>
        <n v="9009417376"/>
        <n v="9009417380"/>
        <n v="9009417384"/>
        <n v="9009415794"/>
        <n v="9009417181"/>
        <n v="9009420593"/>
        <n v="9009417372"/>
        <n v="9009416376"/>
        <n v="9009416549"/>
        <n v="9009416636"/>
        <n v="9009416645"/>
        <n v="9009416793"/>
        <n v="9009416915"/>
        <n v="9009416921"/>
        <n v="9009417037"/>
        <n v="9009417202"/>
        <n v="9009417312"/>
        <n v="9009420460"/>
        <n v="9009420537"/>
        <n v="9009417325"/>
        <n v="9009420259"/>
        <n v="9009420386"/>
        <n v="9009420373"/>
        <n v="9009416411"/>
        <n v="9009416330"/>
        <n v="9009416339"/>
        <n v="9009416608"/>
        <n v="9009416718"/>
        <n v="9009416934"/>
        <n v="9009416592"/>
        <n v="9009416346"/>
        <n v="9009416451"/>
        <n v="9009416941"/>
        <n v="9009417236"/>
        <n v="9009420813"/>
        <n v="9009420625"/>
        <n v="9009417566"/>
        <n v="9009417435"/>
        <n v="9009417503"/>
        <n v="9009417654"/>
        <n v="9009417663"/>
        <n v="9009416760"/>
        <n v="9009417710"/>
        <n v="9009417720"/>
        <n v="9009420253"/>
        <n v="9009420269"/>
        <n v="9009417991"/>
        <n v="9009420318"/>
        <n v="9009420210"/>
        <n v="9009417995"/>
        <n v="9009420322"/>
        <n v="9009420668"/>
        <n v="9009420229"/>
        <n v="9009438059"/>
        <n v="9009427502"/>
        <n v="9009417996"/>
        <n v="9009427611"/>
        <n v="9009417472"/>
        <n v="9009421288"/>
        <n v="9009417011"/>
        <n v="9009416668"/>
        <n v="9009416521"/>
        <n v="9009420789"/>
        <n v="9009421404"/>
        <n v="9009421150"/>
        <n v="9009421867"/>
        <n v="9009417382"/>
        <n v="9009417239"/>
        <n v="9009417054"/>
        <n v="9009420276"/>
        <n v="9009417342"/>
        <n v="9009416975"/>
        <n v="9009416591"/>
        <n v="9009416510"/>
        <n v="9009416937"/>
        <n v="9009425346"/>
        <n v="9009416423"/>
        <n v="9009416750"/>
        <n v="9009417330"/>
        <n v="9009416757"/>
        <n v="9009416354"/>
        <n v="9009416452"/>
        <n v="9009416337"/>
        <n v="9009416185"/>
        <n v="9009415244"/>
        <n v="9009416179"/>
        <n v="9009415346"/>
        <n v="9009415337"/>
        <n v="9009415462"/>
        <n v="9009415456"/>
        <n v="9009415168"/>
        <n v="9009415441"/>
        <n v="9009416338"/>
        <n v="9009410781"/>
        <n v="9009417049"/>
        <n v="9009427742"/>
        <n v="9009420309"/>
        <n v="9009421973"/>
        <n v="9009410655"/>
        <n v="9009416482"/>
        <n v="9009410774"/>
        <n v="9009421892"/>
        <n v="9009417130"/>
        <n v="9009410652"/>
        <n v="9009417328"/>
        <n v="9009416086"/>
        <n v="9009410786"/>
        <n v="9009427734"/>
        <n v="9009462500"/>
        <n v="9009410795"/>
        <n v="9009417474"/>
        <n v="9009422249"/>
        <n v="9009417498"/>
        <n v="9009427991"/>
        <n v="9009417541"/>
        <n v="9009417206"/>
        <n v="9009421723"/>
        <n v="9009416435"/>
        <n v="9009410983"/>
        <n v="9009417339"/>
        <n v="9009420248"/>
        <n v="9009427927"/>
        <n v="9009411152"/>
        <n v="9009417338"/>
        <n v="9009410972"/>
        <n v="9009416224"/>
        <n v="9009420298"/>
        <n v="9009410668"/>
        <n v="9009427745"/>
        <n v="9009422349"/>
        <n v="9009410801"/>
        <n v="9009416653"/>
        <n v="9009416548"/>
        <n v="9009427990"/>
        <n v="9009410916"/>
        <n v="9009411311"/>
        <n v="9009421799"/>
        <n v="9009416280"/>
        <n v="9009411165"/>
        <n v="9009427740"/>
        <n v="9009411163"/>
        <n v="9009427730"/>
        <n v="9009427605"/>
        <n v="9009416494"/>
        <n v="9009427928"/>
        <n v="9009427994"/>
        <n v="9009416749"/>
        <n v="9009417318"/>
        <n v="9009420304"/>
        <n v="9009411160"/>
        <n v="9009411159"/>
        <n v="9009411157"/>
        <n v="9009410690"/>
        <n v="9009410267"/>
        <n v="9009410793"/>
        <n v="9009410790"/>
        <n v="9009410798"/>
        <n v="9009410797"/>
        <n v="9009410708"/>
        <n v="9009410980"/>
        <n v="9009416295"/>
        <n v="9009416305"/>
        <n v="9009417306"/>
        <n v="9009416774"/>
        <n v="9009416400"/>
        <n v="9009417220"/>
        <n v="9009416409"/>
        <n v="9009417450"/>
        <n v="9009416612"/>
        <n v="9009417398"/>
        <n v="9009417469"/>
        <n v="9009417455"/>
        <n v="9009416512"/>
        <n v="9009416523"/>
        <n v="9009416529"/>
        <n v="9009420469"/>
        <n v="9009420383"/>
        <n v="9009417578"/>
        <n v="9009417700"/>
        <n v="9009420954"/>
        <n v="9009420950"/>
        <n v="9009420677"/>
        <n v="9009417587"/>
        <n v="9009420458"/>
        <n v="9009420542"/>
        <n v="9009417697"/>
        <n v="9009417453"/>
        <n v="9009417292"/>
        <n v="9009416709"/>
        <n v="9009416997"/>
        <n v="9009416572"/>
        <n v="9009416585"/>
        <n v="9009416262"/>
        <n v="9009416865"/>
        <n v="9009416254"/>
        <n v="9009410685"/>
        <n v="9009415240"/>
        <n v="9009410680"/>
        <n v="9009410788"/>
        <n v="9009410776"/>
        <n v="9009410782"/>
        <n v="9009416079"/>
        <n v="9009462497"/>
        <n v="9009410770"/>
        <n v="9009410600"/>
        <n v="9009410794"/>
        <n v="9009410796"/>
        <n v="9009410657"/>
        <n v="9009410665"/>
        <n v="9009417183"/>
        <n v="9009417014"/>
        <n v="9009416520"/>
        <n v="9009417651"/>
        <n v="9009420346"/>
        <n v="9009417388"/>
        <n v="9009417027"/>
        <n v="9009416052"/>
        <n v="9009416388"/>
        <n v="9009416665"/>
        <n v="9009416563"/>
        <n v="9009462498"/>
        <n v="9009416762"/>
        <n v="9009420331"/>
        <n v="9009416450"/>
        <n v="9009416606"/>
        <n v="9009417095"/>
        <n v="9009417047"/>
        <n v="9009416920"/>
        <n v="9009416918"/>
        <n v="9009416916"/>
        <n v="9009416808"/>
        <n v="9009416805"/>
        <n v="9009416800"/>
        <n v="9009416790"/>
        <n v="9009416646"/>
        <n v="9009416543"/>
        <n v="9009416537"/>
        <n v="9009417234"/>
        <n v="9009415871"/>
        <n v="9009420598"/>
        <n v="9009416596"/>
        <n v="9009416971"/>
        <n v="9009416657"/>
        <n v="9009416424"/>
        <n v="9009417237"/>
        <n v="9009417207"/>
        <n v="9009416644"/>
        <n v="9009417066"/>
        <n v="9009416961"/>
        <n v="9009417219"/>
        <n v="9009416559"/>
        <n v="9009441378"/>
        <n v="9009417536"/>
        <n v="9009420164"/>
        <n v="9009417544"/>
        <n v="9009417632"/>
        <n v="9009417642"/>
        <n v="9009417646"/>
        <n v="9009417811"/>
        <n v="9009417812"/>
        <n v="9009417813"/>
        <n v="9009417816"/>
        <n v="9009417815"/>
        <n v="9009417814"/>
        <n v="9009416634"/>
        <n v="9009416784"/>
        <n v="9009417322"/>
        <n v="9009417413"/>
        <n v="9009417473"/>
        <n v="9009417481"/>
        <n v="9009417534"/>
        <n v="9009416702"/>
        <n v="9009420367"/>
        <n v="9009420356"/>
        <n v="9009420591"/>
        <n v="9009420361"/>
        <n v="9009420256"/>
        <n v="9009416724"/>
        <n v="9009417448"/>
        <n v="9009417500"/>
        <n v="9009417248"/>
        <n v="9009417434"/>
        <n v="9009417555"/>
        <n v="9009416712"/>
        <n v="9009416806"/>
        <n v="9009417479"/>
        <n v="9009417531"/>
        <n v="9009417039"/>
        <n v="9009416368"/>
        <n v="9009416539"/>
        <n v="9009416648"/>
        <n v="9009417645"/>
        <n v="9009417648"/>
        <n v="9009416924"/>
        <n v="9009417324"/>
        <n v="9009417639"/>
        <n v="9009421383"/>
        <n v="9009421148"/>
        <n v="9009420948"/>
        <n v="9009420933"/>
        <n v="9009416700"/>
        <n v="9009417303"/>
        <n v="9009417320"/>
        <n v="9009433185"/>
        <n v="9009433188"/>
        <n v="9009433187"/>
        <n v="9009417196"/>
        <n v="9009421068"/>
        <n v="9009420635"/>
        <n v="9009421934"/>
        <n v="9009417538"/>
        <n v="9009425347"/>
        <n v="9009416754"/>
        <n v="9009417230"/>
        <n v="9009417550"/>
        <n v="9009417568"/>
        <n v="9009417664"/>
        <n v="9009416715"/>
        <n v="9009417245"/>
        <n v="9009416466"/>
        <n v="9009416604"/>
        <n v="9009417491"/>
        <n v="9009417334"/>
        <n v="9009417441"/>
        <n v="9009417588"/>
        <n v="9009417692"/>
        <n v="9009417460"/>
        <n v="9009416610"/>
        <n v="9009415884"/>
        <n v="9009416347"/>
        <n v="9009417053"/>
        <n v="9009416753"/>
        <n v="9009416464"/>
        <n v="9009416717"/>
        <n v="9009414770"/>
        <n v="9009416192"/>
        <n v="9009416166"/>
        <n v="9009415247"/>
        <n v="9009414781"/>
        <n v="9009415460"/>
        <n v="9009416159"/>
        <n v="9009422245"/>
        <n v="9009422450"/>
        <n v="9009422335"/>
        <n v="9009422347"/>
        <n v="9009422453"/>
        <n v="9009422456"/>
        <n v="9009422455"/>
        <n v="9009422336"/>
        <n v="9009422457"/>
        <n v="9009422071"/>
        <n v="9009421544"/>
        <n v="9009421979"/>
        <n v="9009421455"/>
        <n v="9009421547"/>
        <n v="9009421411"/>
        <n v="9009416841"/>
        <n v="9009416167"/>
        <n v="9009416278"/>
        <n v="9009416271"/>
        <n v="9009416699"/>
        <n v="9009416289"/>
        <n v="9009416489"/>
        <n v="9009416422"/>
        <n v="9009416486"/>
        <n v="9009416479"/>
        <n v="9009416484"/>
        <n v="9009416356"/>
        <n v="9009416831"/>
        <n v="9009416778"/>
        <n v="9009416526"/>
        <n v="9009417379"/>
        <n v="9009417389"/>
        <n v="9009420179"/>
        <n v="9009420186"/>
        <n v="9009420216"/>
        <n v="9009420220"/>
        <n v="9009417017"/>
        <n v="9009420911"/>
        <n v="9009417616"/>
        <n v="9009416876"/>
        <n v="9009417019"/>
        <n v="9009417187"/>
        <n v="9009417375"/>
        <n v="9009417386"/>
        <n v="9009417610"/>
        <n v="9009417614"/>
        <n v="9009417615"/>
        <n v="9009417618"/>
        <n v="9009417623"/>
        <n v="9009417626"/>
        <n v="9009420662"/>
        <n v="9009420717"/>
        <n v="9009420870"/>
        <n v="9009420880"/>
        <n v="9009417373"/>
        <n v="9009417620"/>
        <n v="9009417381"/>
        <n v="9009416882"/>
        <n v="9009417387"/>
        <n v="9009417612"/>
        <n v="9009417023"/>
        <n v="9009420564"/>
        <n v="9009420891"/>
        <n v="9009416658"/>
        <n v="9009462496"/>
        <n v="9009416525"/>
        <n v="9009422339"/>
        <n v="9009417418"/>
        <n v="9009421099"/>
        <n v="9009421366"/>
        <n v="9009417466"/>
        <n v="9009421102"/>
        <n v="9009421367"/>
        <n v="9009421360"/>
        <n v="9009421357"/>
        <n v="9009420968"/>
        <n v="9009421368"/>
        <n v="9009421652"/>
        <n v="9009421369"/>
        <n v="9009427245"/>
        <n v="9009421094"/>
        <n v="9009421103"/>
        <n v="9009420876"/>
        <n v="9009420885"/>
        <n v="9009440695"/>
        <n v="9009420986"/>
        <n v="9009420433"/>
        <n v="9009420523"/>
        <n v="9009420526"/>
        <n v="9009420651"/>
        <n v="9009420664"/>
        <n v="9009420715"/>
        <n v="9009421631"/>
        <n v="9009416913"/>
        <n v="9009417286"/>
        <n v="9009417594"/>
        <n v="9009420172"/>
        <n v="9009417279"/>
        <n v="9009416927"/>
        <n v="9009417595"/>
        <n v="9009417046"/>
        <n v="9009420170"/>
        <n v="9009417282"/>
        <n v="9009420171"/>
        <n v="9009416671"/>
        <n v="9009416674"/>
        <n v="9009416681"/>
        <n v="9009417005"/>
        <n v="9009417117"/>
        <n v="9009417124"/>
        <n v="9009417250"/>
        <n v="9009417358"/>
        <n v="9009417352"/>
        <n v="9009417368"/>
        <n v="9009417369"/>
        <n v="9009417653"/>
        <n v="9009417611"/>
        <n v="9009417289"/>
        <n v="9009417370"/>
        <n v="9009416877"/>
        <n v="9009416662"/>
        <n v="9009421184"/>
        <n v="9009417539"/>
        <n v="9009417613"/>
        <n v="9009417411"/>
        <n v="9009420371"/>
        <n v="9009417146"/>
        <n v="9009417428"/>
        <n v="9009417314"/>
        <n v="9009417486"/>
        <n v="9009417055"/>
        <n v="9009417478"/>
        <n v="9009421814"/>
        <n v="9009416213"/>
        <n v="9009420257"/>
        <n v="9009417179"/>
        <n v="9009421656"/>
        <n v="9009422079"/>
        <n v="9009421986"/>
        <n v="9009421869"/>
        <n v="9009432130"/>
        <n v="9009433352"/>
        <n v="9009410804"/>
        <m/>
        <n v="9008237141" u="1"/>
        <n v="9008243698" u="1"/>
        <n v="9008238669" u="1"/>
        <n v="9008237034" u="1"/>
        <n v="9008230752" u="1"/>
        <n v="9008238562" u="1"/>
        <n v="9008237691" u="1"/>
        <n v="9008238455" u="1"/>
        <n v="9008282427" u="1"/>
        <n v="9008237859" u="1"/>
        <n v="9008238241" u="1"/>
        <n v="9008238623" u="1"/>
        <n v="9008236988" u="1"/>
        <n v="9008231577" u="1"/>
        <n v="9008238134" u="1"/>
        <n v="9008242674" u="1"/>
        <n v="9008231088" u="1"/>
        <n v="9008236881" u="1"/>
        <n v="9008238898" u="1"/>
        <n v="9008238409" u="1"/>
        <n v="9008237156" u="1"/>
        <n v="9008238684" u="1"/>
        <n v="9008249399" u="1"/>
        <n v="9008237324" u="1"/>
        <n v="9008237706" u="1"/>
        <n v="9008238470" u="1"/>
        <n v="9008242628" u="1"/>
        <n v="9008237599" u="1"/>
        <n v="9008237110" u="1"/>
        <n v="9008231699" u="1"/>
        <n v="9008232081" u="1"/>
        <n v="9008238256" u="1"/>
        <n v="9008238638" u="1"/>
        <n v="9008237385" u="1"/>
        <n v="9008237767" u="1"/>
        <n v="9008236896" u="1"/>
        <n v="9008238913" u="1"/>
        <n v="9008237660" u="1"/>
        <n v="9008237828" u="1"/>
        <n v="9008231057" u="1"/>
        <n v="9008231439" u="1"/>
        <n v="9008237232" u="1"/>
        <n v="9008237614" u="1"/>
        <n v="9008237996" u="1"/>
        <n v="9008237782" u="1"/>
        <n v="9008238546" u="1"/>
        <n v="9008243086" u="1"/>
        <n v="9008237186" u="1"/>
        <n v="9008358263" u="1"/>
        <n v="9008237461" u="1"/>
        <n v="9009416560" u="1"/>
        <n v="9008237843" u="1"/>
        <n v="9008236972" u="1"/>
        <n v="9009416453" u="1"/>
        <n v="9008238393" u="1"/>
        <n v="9008260188" u="1"/>
        <n v="9008237140" u="1"/>
        <n v="9008282365" u="1"/>
        <n v="9008237904" u="1"/>
        <n v="9008238668" u="1"/>
        <n v="9008237797" u="1"/>
        <n v="9008238179" u="1"/>
        <n v="9008236926" u="1"/>
        <n v="9008237308" u="1"/>
        <n v="9008236819" u="1"/>
        <n v="9008241741" u="1"/>
        <n v="9008238347" u="1"/>
        <n v="9008237858" u="1"/>
        <n v="9008238240" u="1"/>
        <n v="9008242398" u="1"/>
        <n v="9008231194" u="1"/>
        <n v="9008238897" u="1"/>
        <n v="9008237155" u="1"/>
        <n v="9008237537" u="1"/>
        <n v="9008237048" u="1"/>
        <n v="9008237430" u="1"/>
        <n v="9008237812" u="1"/>
        <n v="9008238576" u="1"/>
        <n v="9008241863" u="1"/>
        <n v="9008237598" u="1"/>
        <n v="9008242138" u="1"/>
        <n v="9008237109" u="1"/>
        <n v="9008231209" u="1"/>
        <n v="9008238530" u="1"/>
        <n v="9008237934" u="1"/>
        <n v="9009417415" u="1"/>
        <n v="9008236956" u="1"/>
        <n v="9008236849" u="1"/>
        <n v="9008231820" u="1"/>
        <n v="9009417476" u="1"/>
        <n v="9008237506" u="1"/>
        <n v="9008237888" u="1"/>
        <n v="9008236910" u="1"/>
        <n v="9008237078" u="1"/>
        <n v="9008237460" u="1"/>
        <n v="9008231560" u="1"/>
        <n v="9008238117" u="1"/>
        <n v="9008238499" u="1"/>
        <n v="9008238667" u="1"/>
        <n v="9008231239" u="1"/>
        <n v="9008237032" u="1"/>
        <n v="9008237796" u="1"/>
        <n v="9008236818" u="1"/>
        <n v="9008237200" u="1"/>
        <n v="9008241358" u="1"/>
        <n v="9009417445" u="1"/>
        <n v="9008297432" u="1"/>
        <n v="9008237093" u="1"/>
        <n v="9008249336" u="1"/>
        <n v="9008236879" u="1"/>
        <n v="9008238896" u="1"/>
        <n v="9008237261" u="1"/>
        <n v="9008237047" u="1"/>
        <n v="9008242840" u="1"/>
        <n v="9008238193" u="1"/>
        <n v="9008237322" u="1"/>
        <n v="9008237597" u="1"/>
        <n v="9008237979" u="1"/>
        <n v="9008231590" u="1"/>
        <n v="9008230994" u="1"/>
        <n v="9008237551" u="1"/>
        <n v="9008238315" u="1"/>
        <n v="9008238697" u="1"/>
        <n v="9008237062" u="1"/>
        <n v="9008231162" u="1"/>
        <n v="9008242259" u="1"/>
        <n v="9008231437" u="1"/>
        <n v="9008237505" u="1"/>
        <n v="9008238651" u="1"/>
        <n v="9008243955" u="1"/>
        <n v="9008238544" u="1"/>
        <n v="9008236909" u="1"/>
        <n v="9008237352" u="1"/>
        <n v="9008231070" u="1"/>
        <n v="9008236863" u="1"/>
        <n v="9008237245" u="1"/>
        <n v="9008238773" u="1"/>
        <n v="9009417658" u="1"/>
        <n v="9008236924" u="1"/>
        <n v="9008238452" u="1"/>
        <n v="9008236817" u="1"/>
        <n v="9008237092" u="1"/>
        <n v="9008237642" u="1"/>
        <n v="9008238024" u="1"/>
        <n v="9008237153" u="1"/>
        <n v="9008238681" u="1"/>
        <n v="9008237046" u="1"/>
        <n v="9008237810" u="1"/>
        <n v="9008242732" u="1"/>
        <n v="9008237703" u="1"/>
        <n v="9008237382" u="1"/>
        <n v="9008238207" u="1"/>
        <n v="9008238100" u="1"/>
        <n v="9008237504" u="1"/>
        <n v="9008237886" u="1"/>
        <n v="9008238650" u="1"/>
        <n v="9008254270" u="1"/>
        <n v="9008237779" u="1"/>
        <n v="9008236908" u="1"/>
        <n v="9008232261" u="1"/>
        <n v="9008238711" u="1"/>
        <n v="9008237076" u="1"/>
        <n v="9008238222" u="1"/>
        <n v="9008310911" u="1"/>
        <n v="9008297690" u="1"/>
        <n v="9008236862" u="1"/>
        <n v="9008242059" u="1"/>
        <n v="9008296987" u="1"/>
        <n v="9008238665" u="1"/>
        <n v="9008231237" u="1"/>
        <n v="9008243587" u="1"/>
        <n v="9008237687" u="1"/>
        <n v="9008241738" u="1"/>
        <n v="9008244137" u="1"/>
        <n v="9008231298" u="1"/>
        <n v="9008237091" u="1"/>
        <n v="9008237473" u="1"/>
        <n v="9008269477" u="1"/>
        <n v="9008237366" u="1"/>
        <n v="9008238130" u="1"/>
        <n v="9008231848" u="1"/>
        <n v="9008243709" u="1"/>
        <n v="9008236938" u="1"/>
        <n v="9008237702" u="1"/>
        <n v="9008238466" u="1"/>
        <n v="9008238252" u="1"/>
        <n v="9008238527" u="1"/>
        <n v="9008238909" u="1"/>
        <n v="9008237167" u="1"/>
        <n v="9008237885" u="1"/>
        <n v="9008238649" u="1"/>
        <n v="9008242807" u="1"/>
        <n v="9008237396" u="1"/>
        <n v="9008238053" u="1"/>
        <n v="9008237564" u="1"/>
        <n v="9008237075" u="1"/>
        <n v="9008231175" u="1"/>
        <n v="9008231832" u="1"/>
        <n v="9008241676" u="1"/>
        <n v="9008243693" u="1"/>
        <n v="9008230854" u="1"/>
        <n v="9008236922" u="1"/>
        <n v="9008238068" u="1"/>
        <n v="9008242990" u="1"/>
        <n v="9008237090" u="1"/>
        <n v="9008241630" u="1"/>
        <n v="9008236983" u="1"/>
        <n v="9008243158" u="1"/>
        <n v="9008241905" u="1"/>
        <n v="9008238129" u="1"/>
        <n v="9008238893" u="1"/>
        <n v="9008231465" u="1"/>
        <n v="9008237640" u="1"/>
        <n v="9008238404" u="1"/>
        <n v="9008248613" u="1"/>
        <n v="9008238679" u="1"/>
        <n v="9008238083" u="1"/>
        <n v="9008299967" u="1"/>
        <n v="9008237487" u="1"/>
        <n v="9008231205" u="1"/>
        <n v="9009420255" u="1"/>
        <n v="9008231587" u="1"/>
        <n v="9008237762" u="1"/>
        <n v="9008316626" u="1"/>
        <n v="9008236891" u="1"/>
        <n v="9008237273" u="1"/>
        <n v="9009416372" u="1"/>
        <n v="9008238419" u="1"/>
        <n v="9008237548" u="1"/>
        <n v="9008237059" u="1"/>
        <n v="9008237441" u="1"/>
        <n v="9008236952" u="1"/>
        <n v="9008242256" u="1"/>
        <n v="9008238480" u="1"/>
        <n v="9008236845" u="1"/>
        <n v="9008237991" u="1"/>
        <n v="9008260168" u="1"/>
        <n v="9008237120" u="1"/>
        <n v="9008242913" u="1"/>
        <n v="9008238923" u="1"/>
        <n v="9008237288" u="1"/>
        <n v="9008253290" u="1"/>
        <n v="9008237181" u="1"/>
        <n v="9008242485" u="1"/>
        <n v="9008238709" u="1"/>
        <n v="9008231663" u="1"/>
        <n v="9008238602" u="1"/>
        <n v="9008237349" u="1"/>
        <n v="9008238495" u="1"/>
        <n v="9008231449" u="1"/>
        <n v="9009420774" u="1"/>
        <n v="9008238663" u="1"/>
        <n v="9008237028" u="1"/>
        <n v="9008237410" u="1"/>
        <n v="9008237196" u="1"/>
        <n v="9008241354" u="1"/>
        <n v="9008231953" u="1"/>
        <n v="9008238128" u="1"/>
        <n v="9008237257" u="1"/>
        <n v="9008237639" u="1"/>
        <n v="9008237150" u="1"/>
        <n v="9008238678" u="1"/>
        <n v="9008237043" u="1"/>
        <n v="9008242836" u="1"/>
        <n v="9008238739" u="1"/>
        <n v="9008242897" u="1"/>
        <n v="9008231693" u="1"/>
        <n v="9009410792" u="1"/>
        <n v="9008237379" u="1"/>
        <n v="9008238907" u="1"/>
        <n v="9008237654" u="1"/>
        <n v="9008236783" u="1"/>
        <n v="9008238693" u="1"/>
        <n v="9008238204" u="1"/>
        <n v="9008242362" u="1"/>
        <n v="9008236951" u="1"/>
        <n v="9008231051" u="1"/>
        <n v="9008231708" u="1"/>
        <n v="9008237883" u="1"/>
        <n v="9008237012" u="1"/>
        <n v="9008241552" u="1"/>
        <n v="9008236905" u="1"/>
        <n v="9008237287" u="1"/>
        <n v="9008238433" u="1"/>
        <n v="9008237455" u="1"/>
        <n v="9008238494" u="1"/>
        <n v="9008242652" u="1"/>
        <n v="9008236859" u="1"/>
        <n v="9008238005" u="1"/>
        <n v="9008242056" u="1"/>
        <n v="9008230852" u="1"/>
        <n v="9008238662" u="1"/>
        <n v="9008231234" u="1"/>
        <n v="9008236920" u="1"/>
        <n v="9008231891" u="1"/>
        <n v="9008282420" u="1"/>
        <n v="9008238341" u="1"/>
        <n v="9008237852" u="1"/>
        <n v="9008237363" u="1"/>
        <n v="9008238127" u="1"/>
        <n v="9008231081" u="1"/>
        <n v="9008236874" u="1"/>
        <n v="9008314867" u="1"/>
        <n v="9008231738" u="1"/>
        <n v="9008241689" u="1"/>
        <n v="9008238677" u="1"/>
        <n v="9008241582" u="1"/>
        <n v="9008241964" u="1"/>
        <n v="9008238081" u="1"/>
        <n v="9008242621" u="1"/>
        <n v="9008236828" u="1"/>
        <n v="9008238738" u="1"/>
        <n v="9008238249" u="1"/>
        <n v="9008238631" u="1"/>
        <n v="9008236996" u="1"/>
        <n v="9008231585" u="1"/>
        <n v="9008237760" u="1"/>
        <n v="9008237546" u="1"/>
        <n v="9008238310" u="1"/>
        <n v="9008238692" u="1"/>
        <n v="9009416538" u="1"/>
        <n v="9008238203" u="1"/>
        <n v="9008238096" u="1"/>
        <n v="9009421353" u="1"/>
        <n v="9008231432" u="1"/>
        <n v="9008241765" u="1"/>
        <n v="9008237500" u="1"/>
        <n v="9008231600" u="1"/>
        <n v="9008243950" u="1"/>
        <n v="9008236904" u="1"/>
        <n v="9008238921" u="1"/>
        <n v="9008232257" u="1"/>
        <n v="9008242865" u="1"/>
        <n v="9008237836" u="1"/>
        <n v="9008231172" u="1"/>
        <n v="9008236965" u="1"/>
        <n v="9008237347" u="1"/>
        <n v="9008237729" u="1"/>
        <n v="9008238386" u="1"/>
        <n v="9008238768" u="1"/>
        <n v="9008242926" u="1"/>
        <n v="9008231722" u="1"/>
        <n v="9008237515" u="1"/>
        <n v="9008237026" u="1"/>
        <n v="9008241566" u="1"/>
        <n v="9008237683" u="1"/>
        <n v="9008236812" u="1"/>
        <n v="9008249162" u="1"/>
        <n v="9008243644" u="1"/>
        <n v="9008238890" u="1"/>
        <n v="9008237041" u="1"/>
        <n v="9008230759" u="1"/>
        <n v="9008238569" u="1"/>
        <n v="9008236827" u="1"/>
        <n v="9008237484" u="1"/>
        <n v="9008231202" u="1"/>
        <n v="9008237759" u="1"/>
        <n v="9008236888" u="1"/>
        <n v="9008231859" u="1"/>
        <n v="9008241810" u="1"/>
        <n v="9008243827" u="1"/>
        <n v="9009421948" u="1"/>
        <n v="9008237056" u="1"/>
        <n v="9008237438" u="1"/>
        <n v="9008238095" u="1"/>
        <n v="9008237988" u="1"/>
        <n v="9008238370" u="1"/>
        <n v="9008264199" u="1"/>
        <n v="9008242910" u="1"/>
        <n v="9008237774" u="1"/>
        <n v="9008237667" u="1"/>
        <n v="9008242589" u="1"/>
        <n v="9008236307" u="1"/>
        <n v="9008242482" u="1"/>
        <n v="9008236964" u="1"/>
        <n v="9008243521" u="1"/>
        <n v="9008238492" u="1"/>
        <n v="9008231064" u="1"/>
        <n v="9008242543" u="1"/>
        <n v="9009417484" u="1"/>
        <n v="9008238278" u="1"/>
        <n v="9008242436" u="1"/>
        <n v="9009417377" u="1"/>
        <n v="9008238660" u="1"/>
        <n v="9008231232" u="1"/>
        <n v="9008242329" u="1"/>
        <n v="9008238064" u="1"/>
        <n v="9008237193" u="1"/>
        <n v="9008237086" u="1"/>
        <n v="9008238232" u="1"/>
        <n v="9008236979" u="1"/>
        <n v="9008237743" u="1"/>
        <n v="9008231079" u="1"/>
        <n v="9008242176" u="1"/>
        <n v="9008237147" u="1"/>
        <n v="9008242451" u="1"/>
        <n v="9008231247" u="1"/>
        <n v="9008242833" u="1"/>
        <n v="9008241580" u="1"/>
        <n v="9008249390" u="1"/>
        <n v="9008237315" u="1"/>
        <n v="9008236826" u="1"/>
        <n v="9008237972" u="1"/>
        <n v="9008241641" u="1"/>
        <n v="9008232072" u="1"/>
        <n v="9008236994" u="1"/>
        <n v="9008237758" u="1"/>
        <n v="9008242298" u="1"/>
        <n v="9008236887" u="1"/>
        <n v="9008237269" u="1"/>
        <n v="9008237926" u="1"/>
        <n v="9008242848" u="1"/>
        <n v="9008249405" u="1"/>
        <n v="9008236948" u="1"/>
        <n v="9008237330" u="1"/>
        <n v="9008238476" u="1"/>
        <n v="9008236841" u="1"/>
        <n v="9008231430" u="1"/>
        <n v="9008237223" u="1"/>
        <n v="9008237987" u="1"/>
        <n v="9008237116" u="1"/>
        <n v="9008237498" u="1"/>
        <n v="9009416597" u="1"/>
        <n v="9008237666" u="1"/>
        <n v="9008237177" u="1"/>
        <n v="9008237559" u="1"/>
        <n v="9008237345" u="1"/>
        <n v="9008241503" u="1"/>
        <n v="9008267332" u="1"/>
        <n v="9008231445" u="1"/>
        <n v="9008236749" u="1"/>
        <n v="9008237131" u="1"/>
        <n v="9008241564" u="1"/>
        <n v="9008237788" u="1"/>
        <n v="9008237956" u="1"/>
        <n v="9008237467" u="1"/>
        <n v="9008235832" u="1"/>
        <n v="9008238613" u="1"/>
        <n v="9008238506" u="1"/>
        <n v="9008231078" u="1"/>
        <n v="9008237635" u="1"/>
        <n v="9008237146" u="1"/>
        <n v="9008237528" u="1"/>
        <n v="9008237910" u="1"/>
        <n v="9008244085" u="1"/>
        <n v="9008237039" u="1"/>
        <n v="9008236825" u="1"/>
        <n v="9008237207" u="1"/>
        <n v="9008237971" u="1"/>
        <n v="9008237100" u="1"/>
        <n v="9008238246" u="1"/>
        <n v="9008249343" u="1"/>
        <n v="9008238139" u="1"/>
        <n v="9008238521" u="1"/>
        <n v="9008236886" u="1"/>
        <n v="9008238903" u="1"/>
        <n v="9008237268" u="1"/>
        <n v="9008237650" u="1"/>
        <n v="9008242572" u="1"/>
        <n v="9008237054" u="1"/>
        <n v="9008241976" u="1"/>
        <n v="9008231154" u="1"/>
        <n v="9008237329" u="1"/>
        <n v="9008241487" u="1"/>
        <n v="9008237711" u="1"/>
        <n v="9008238475" u="1"/>
        <n v="9009417574" u="1"/>
        <n v="9008236840" u="1"/>
        <n v="9008242526" u="1"/>
        <n v="9008237497" u="1"/>
        <n v="9008237772" u="1"/>
        <n v="9008231108" u="1"/>
        <n v="9008238918" u="1"/>
        <n v="9008237665" u="1"/>
        <n v="9008232254" u="1"/>
        <n v="9008238322" u="1"/>
        <n v="9008236687" u="1"/>
        <n v="9008237451" u="1"/>
        <n v="9008236962" u="1"/>
        <n v="9008238490" u="1"/>
        <n v="9008237512" u="1"/>
        <n v="9008238276" u="1"/>
        <n v="9008237787" u="1"/>
        <n v="9008236916" u="1"/>
        <n v="9008248884" u="1"/>
        <n v="9008237680" u="1"/>
        <n v="9009417543" u="1"/>
        <n v="9008236809" u="1"/>
        <n v="9008237191" u="1"/>
        <n v="9008238337" u="1"/>
        <n v="9009420217" u="1"/>
        <n v="9008242388" u="1"/>
        <n v="9008238505" u="1"/>
        <n v="9008231077" u="1"/>
        <n v="9008231841" u="1"/>
        <n v="9008244084" u="1"/>
        <n v="9008238673" u="1"/>
        <n v="9008237420" u="1"/>
        <n v="9008238566" u="1"/>
        <n v="9008237313" u="1"/>
        <n v="9008277509" u="1"/>
        <n v="9008236824" u="1"/>
        <n v="9008237588" u="1"/>
        <n v="9008238352" u="1"/>
        <n v="9008237099" u="1"/>
        <n v="9008235464" u="1"/>
        <n v="9008237481" u="1"/>
        <n v="9008231963" u="1"/>
        <n v="9008236885" u="1"/>
        <n v="9008237160" u="1"/>
        <n v="9008237435" u="1"/>
        <n v="9008241975" u="1"/>
        <n v="9008238199" u="1"/>
        <n v="9009416427" u="1"/>
        <n v="9008236839" u="1"/>
        <n v="9008237985" u="1"/>
        <n v="9008242036" u="1"/>
        <n v="9008238260" u="1"/>
        <n v="9008236900" u="1"/>
        <n v="9008237664" u="1"/>
        <n v="9008241822" u="1"/>
        <n v="9008237175" u="1"/>
        <n v="9008238321" u="1"/>
        <n v="9008238703" u="1"/>
        <n v="9008237450" u="1"/>
        <n v="9008236961" u="1"/>
        <n v="9008238107" u="1"/>
        <n v="9008236854" u="1"/>
        <n v="9008238871" u="1"/>
        <n v="9008237618" u="1"/>
        <n v="9008231718" u="1"/>
        <n v="9008238657" u="1"/>
        <n v="9008236915" u="1"/>
        <n v="9008235662" u="1"/>
        <n v="9008237954" u="1"/>
        <n v="9008238718" u="1"/>
        <n v="9008238122" u="1"/>
        <n v="9008238504" u="1"/>
        <n v="9008244083" u="1"/>
        <n v="9008237312" u="1"/>
        <n v="9008238076" u="1"/>
        <n v="9008238458" u="1"/>
        <n v="9008248285" u="1"/>
        <n v="9008236823" u="1"/>
        <n v="9008237098" u="1"/>
        <n v="9008237862" u="1"/>
        <n v="9008238244" u="1"/>
        <n v="9008248453" u="1"/>
        <n v="9008241424" u="1"/>
        <n v="9008238412" u="1"/>
        <n v="9008237159" u="1"/>
        <n v="9008238305" u="1"/>
        <n v="9008236563" u="1"/>
        <n v="9008231152" u="1"/>
        <n v="9008236945" u="1"/>
        <n v="9009421134" u="1"/>
        <n v="9008243181" u="1"/>
        <n v="9008237770" u="1"/>
        <n v="9008236899" u="1"/>
        <n v="9008238702" u="1"/>
        <n v="9008231274" u="1"/>
        <n v="9008238595" u="1"/>
        <n v="9008236960" u="1"/>
        <n v="9008238106" u="1"/>
        <n v="9008237235" u="1"/>
        <n v="9008238656" u="1"/>
        <n v="9008237403" u="1"/>
        <n v="9008241561" u="1"/>
        <n v="9008237189" u="1"/>
        <n v="9008237357" u="1"/>
        <n v="9008237632" u="1"/>
        <n v="9008237143" u="1"/>
        <n v="9008231243" u="1"/>
        <n v="9008236929" u="1"/>
        <n v="9008237311" u="1"/>
        <n v="9008237693" u="1"/>
        <n v="9008238075" u="1"/>
        <n v="9008242615" u="1"/>
        <n v="9008236822" u="1"/>
        <n v="9008238243" u="1"/>
        <n v="9008230708" u="1"/>
        <n v="9008238900" u="1"/>
        <n v="9008236776" u="1"/>
        <n v="9008242844" u="1"/>
        <n v="9008238197" u="1"/>
        <n v="9008236944" u="1"/>
        <n v="9008237326" u="1"/>
        <n v="9008238090" u="1"/>
        <n v="9008238472" u="1"/>
        <n v="9008242630" u="1"/>
        <n v="9008237876" u="1"/>
        <n v="9008238640" u="1"/>
        <n v="9008237005" u="1"/>
        <n v="9008237387" u="1"/>
        <n v="9008238151" u="1"/>
        <n v="9008238533" u="1"/>
        <n v="9008236898" u="1"/>
        <n v="9008249248" u="1"/>
        <n v="9008316144" u="1"/>
        <n v="9008238426" u="1"/>
        <n v="9008237173" u="1"/>
        <n v="9008237555" u="1"/>
        <n v="9008238319" u="1"/>
        <n v="9008237066" u="1"/>
        <n v="9008237341" u="1"/>
        <n v="9008241499" u="1"/>
        <n v="9008238105" u="1"/>
        <n v="9008230952" u="1"/>
        <n v="9009420766" u="1"/>
        <n v="9008237891" u="1"/>
        <n v="9008237020" u="1"/>
        <n v="9008231609" u="1"/>
        <n v="9008276834" u="1"/>
        <n v="9008238548" u="1"/>
        <n v="9008232266" u="1"/>
        <n v="9009417540" u="1"/>
        <n v="9009420445" u="1"/>
        <n v="9008238609" u="1"/>
        <n v="9008237356" u="1"/>
        <n v="9008238120" u="1"/>
        <n v="9008237906" u="1"/>
        <n v="9008238670" u="1"/>
        <n v="9008237035" u="1"/>
        <n v="9008237799" u="1"/>
        <n v="9008238563" u="1"/>
        <n v="9008236928" u="1"/>
        <n v="9008237310" u="1"/>
        <n v="9008237371" u="1"/>
        <n v="9008236882" u="1"/>
        <n v="9008238899" u="1"/>
        <n v="9008231364" u="1"/>
        <n v="9008242736" u="1"/>
        <n v="9008256765" u="1"/>
        <n v="9008237875" u="1"/>
        <n v="9008238532" u="1"/>
        <n v="9008231104" u="1"/>
        <n v="9008236897" u="1"/>
        <n v="9008238914" u="1"/>
        <n v="9008231868" u="1"/>
        <n v="9008232250" u="1"/>
        <n v="9008242201" u="1"/>
        <n v="9008237172" u="1"/>
        <n v="9008237554" u="1"/>
        <n v="9008238700" u="1"/>
        <n v="9008238593" u="1"/>
        <n v="9008231165" u="1"/>
        <n v="9008237722" u="1"/>
        <n v="9008237233" u="1"/>
        <n v="9008237997" u="1"/>
        <n v="9008260174" u="1"/>
        <n v="9008236148" u="1"/>
        <n v="9008238715" u="1"/>
        <n v="9008237080" u="1"/>
        <n v="9008231455" u="1"/>
        <n v="9008237248" u="1"/>
      </sharedItems>
    </cacheField>
    <cacheField name="เลขที่เอกสาร FI-CA" numFmtId="1">
      <sharedItems containsString="0" containsBlank="1" containsNumber="1" containsInteger="1" minValue="500000320417" maxValue="568000322612"/>
    </cacheField>
    <cacheField name="ประเภทเอกสาร" numFmtId="0">
      <sharedItems containsBlank="1"/>
    </cacheField>
    <cacheField name="รหัสวัสดุ" numFmtId="0">
      <sharedItems containsBlank="1" count="7">
        <s v="S-4G-001"/>
        <s v="S-4G-002"/>
        <s v="S-4C-004"/>
        <s v="S-WC-001"/>
        <m/>
        <s v="S-WC-002" u="1"/>
        <s v="S-4C-001" u="1"/>
      </sharedItems>
    </cacheField>
    <cacheField name="คำอธิบาย" numFmtId="0">
      <sharedItems containsBlank="1"/>
    </cacheField>
    <cacheField name="หน่วย" numFmtId="0">
      <sharedItems containsBlank="1"/>
    </cacheField>
    <cacheField name="ใบสั่งงาน" numFmtId="1">
      <sharedItems containsString="0" containsBlank="1" containsNumber="1" containsInteger="1" minValue="130000572433" maxValue="140009471626" count="1246">
        <n v="130000711547"/>
        <n v="130000711551"/>
        <n v="130000711562"/>
        <n v="130000711565"/>
        <n v="130000711568"/>
        <n v="130000711573"/>
        <n v="130000711577"/>
        <n v="130000711579"/>
        <n v="130000711582"/>
        <n v="130000711583"/>
        <n v="130000711591"/>
        <n v="130000711597"/>
        <n v="130000713837"/>
        <n v="130000713845"/>
        <n v="130000713851"/>
        <n v="130000716854"/>
        <n v="130000716856"/>
        <n v="130000716858"/>
        <n v="130000716860"/>
        <n v="130000716862"/>
        <n v="130000716868"/>
        <n v="130000716870"/>
        <n v="130000716873"/>
        <n v="130000716880"/>
        <n v="130000716883"/>
        <n v="130000716885"/>
        <n v="130000716886"/>
        <n v="130000716889"/>
        <n v="130000716890"/>
        <n v="130000719815"/>
        <n v="130000719816"/>
        <n v="130000719817"/>
        <n v="130000719818"/>
        <n v="130000719819"/>
        <n v="130000719821"/>
        <n v="130000719822"/>
        <n v="130000719823"/>
        <n v="130000719824"/>
        <n v="130000719826"/>
        <n v="130000719827"/>
        <n v="130000719829"/>
        <n v="130000719833"/>
        <n v="130000720097"/>
        <n v="130000720104"/>
        <n v="130000720119"/>
        <n v="130000720121"/>
        <n v="130000720125"/>
        <n v="130000720132"/>
        <n v="130000720138"/>
        <n v="130000720145"/>
        <n v="130000720148"/>
        <n v="130000720150"/>
        <n v="130000720195"/>
        <n v="130000720203"/>
        <n v="130000720208"/>
        <n v="130000720211"/>
        <n v="130000720215"/>
        <n v="130000720285"/>
        <n v="130000720293"/>
        <n v="130000720303"/>
        <n v="130000720305"/>
        <n v="130000720309"/>
        <n v="130000720446"/>
        <n v="130000720449"/>
        <n v="130000720453"/>
        <n v="130000720461"/>
        <n v="130000720471"/>
        <n v="130000720482"/>
        <n v="130000720489"/>
        <n v="130000720496"/>
        <n v="130000720502"/>
        <n v="130000720503"/>
        <n v="130000720504"/>
        <n v="130000720509"/>
        <n v="130000720512"/>
        <n v="130000720518"/>
        <n v="130000720528"/>
        <n v="130000720529"/>
        <n v="130000720531"/>
        <n v="130000720532"/>
        <n v="130000720688"/>
        <n v="130000720736"/>
        <n v="130000720741"/>
        <n v="130000720743"/>
        <n v="130000720745"/>
        <n v="130000720747"/>
        <n v="130000720750"/>
        <n v="130000720751"/>
        <n v="130000720753"/>
        <n v="130000720757"/>
        <n v="130000720758"/>
        <n v="130000720759"/>
        <n v="130000720760"/>
        <n v="130000721035"/>
        <n v="130000721040"/>
        <n v="130000721042"/>
        <n v="130000721108"/>
        <n v="130000721307"/>
        <n v="130000721311"/>
        <n v="130000721314"/>
        <n v="130000721315"/>
        <n v="130000721317"/>
        <n v="130000721321"/>
        <n v="130000721326"/>
        <n v="130000721329"/>
        <n v="130000721331"/>
        <n v="130000721332"/>
        <n v="130000721433"/>
        <n v="130000721435"/>
        <n v="130000721438"/>
        <n v="130000721505"/>
        <n v="130000721512"/>
        <n v="130000721519"/>
        <n v="130000721522"/>
        <n v="130000721527"/>
        <n v="130000721533"/>
        <n v="130000721536"/>
        <n v="130000721546"/>
        <n v="130000721884"/>
        <n v="130000721889"/>
        <n v="130000721890"/>
        <n v="130000721892"/>
        <n v="130000721894"/>
        <n v="130000721897"/>
        <n v="130000721899"/>
        <n v="130000721900"/>
        <n v="130000721904"/>
        <n v="130000721906"/>
        <n v="130000721908"/>
        <n v="130000721909"/>
        <n v="130000721913"/>
        <n v="130000721914"/>
        <n v="130000721916"/>
        <n v="130000721918"/>
        <n v="130000721921"/>
        <n v="130000721923"/>
        <n v="130000721927"/>
        <n v="130000721932"/>
        <n v="130000721938"/>
        <n v="130000721940"/>
        <n v="130000721941"/>
        <n v="130000721942"/>
        <n v="130000721943"/>
        <n v="130000722512"/>
        <n v="130000722880"/>
        <n v="130000722884"/>
        <n v="130000722885"/>
        <n v="130000722887"/>
        <n v="130000722888"/>
        <n v="130000722890"/>
        <n v="130000722893"/>
        <n v="130000722898"/>
        <n v="130000722903"/>
        <n v="130000722906"/>
        <n v="130000722909"/>
        <n v="130000722912"/>
        <n v="130000722915"/>
        <n v="130000722918"/>
        <n v="130000722921"/>
        <n v="130000722923"/>
        <n v="130000723037"/>
        <n v="130000723659"/>
        <n v="130000723662"/>
        <n v="130000723665"/>
        <n v="130000723668"/>
        <n v="130000723670"/>
        <n v="130000723673"/>
        <n v="130000723682"/>
        <n v="130000723684"/>
        <n v="130000724042"/>
        <n v="130000724051"/>
        <n v="130000724065"/>
        <n v="130000724067"/>
        <n v="130000724072"/>
        <n v="130000724081"/>
        <n v="130000724084"/>
        <n v="130000724090"/>
        <n v="130000724093"/>
        <n v="130000724095"/>
        <n v="130000724110"/>
        <n v="130000724121"/>
        <n v="130000724128"/>
        <n v="130000724139"/>
        <n v="130000724471"/>
        <n v="130000724484"/>
        <n v="130000724490"/>
        <n v="130000724493"/>
        <n v="130000724496"/>
        <n v="130000724502"/>
        <n v="130000724504"/>
        <n v="130000724510"/>
        <n v="130000724512"/>
        <n v="130000724513"/>
        <n v="130000724517"/>
        <n v="130000724521"/>
        <n v="130000724798"/>
        <n v="130000724805"/>
        <n v="130000724809"/>
        <n v="130000724812"/>
        <n v="130000724822"/>
        <n v="130000724826"/>
        <n v="130000724827"/>
        <n v="130000724830"/>
        <n v="130000724836"/>
        <n v="130000724987"/>
        <n v="130000724988"/>
        <n v="130000724989"/>
        <n v="130000724990"/>
        <n v="130000724992"/>
        <n v="130000724993"/>
        <n v="130000724994"/>
        <n v="130000724996"/>
        <n v="130000724997"/>
        <n v="130000724999"/>
        <n v="130000725000"/>
        <n v="130000725006"/>
        <n v="130000726284"/>
        <n v="130000726300"/>
        <n v="130000726461"/>
        <n v="130000726502"/>
        <n v="130000726508"/>
        <n v="130000726511"/>
        <n v="130000726514"/>
        <n v="130000726516"/>
        <n v="130000726523"/>
        <n v="130000726525"/>
        <n v="130000726530"/>
        <n v="130000726533"/>
        <n v="130000726819"/>
        <n v="130000726820"/>
        <n v="130000726822"/>
        <n v="130000726824"/>
        <n v="130000726827"/>
        <n v="130000726828"/>
        <n v="130000726830"/>
        <n v="130000726831"/>
        <n v="130000726833"/>
        <n v="130000726835"/>
        <n v="130000726836"/>
        <n v="130000726837"/>
        <n v="130000726838"/>
        <n v="130000726840"/>
        <n v="130000726842"/>
        <n v="130000726843"/>
        <n v="130000726844"/>
        <n v="130000726845"/>
        <n v="130000726846"/>
        <n v="130000726847"/>
        <n v="130000726850"/>
        <n v="130000726851"/>
        <n v="130000726852"/>
        <n v="130000726853"/>
        <n v="130000726854"/>
        <n v="130000726855"/>
        <n v="130000726856"/>
        <n v="130000726857"/>
        <n v="130000726858"/>
        <n v="130000726859"/>
        <n v="130000726860"/>
        <n v="130000726861"/>
        <n v="130000726864"/>
        <n v="130000726865"/>
        <n v="130000726866"/>
        <n v="130000726867"/>
        <n v="130000726868"/>
        <n v="130000726869"/>
        <n v="130000726870"/>
        <n v="130000726871"/>
        <n v="130000726872"/>
        <n v="130000726873"/>
        <n v="130000726875"/>
        <n v="130000726876"/>
        <n v="130000726877"/>
        <n v="130000726878"/>
        <n v="130000726880"/>
        <n v="130000726882"/>
        <n v="130000726884"/>
        <n v="130000726886"/>
        <n v="130000726887"/>
        <n v="130000726890"/>
        <n v="130000726891"/>
        <n v="130000726893"/>
        <n v="130000726895"/>
        <n v="130000726906"/>
        <n v="130000726907"/>
        <n v="130000726908"/>
        <n v="130000726914"/>
        <n v="130000726916"/>
        <n v="130000726919"/>
        <n v="130000726920"/>
        <n v="130000726921"/>
        <n v="130000726924"/>
        <n v="130000726926"/>
        <n v="130000726929"/>
        <n v="130000726930"/>
        <n v="130000726932"/>
        <n v="130000726935"/>
        <n v="130000726978"/>
        <n v="130000726979"/>
        <n v="130000726980"/>
        <n v="130000726981"/>
        <n v="130000726982"/>
        <n v="130000726983"/>
        <n v="130000726984"/>
        <n v="130000726985"/>
        <n v="130000726986"/>
        <n v="130000726987"/>
        <n v="130000726988"/>
        <n v="130000726990"/>
        <n v="130000726996"/>
        <n v="130000726997"/>
        <n v="130000726998"/>
        <n v="130000727056"/>
        <n v="130000727155"/>
        <n v="130000727156"/>
        <n v="130000727157"/>
        <n v="130000727158"/>
        <n v="130000727159"/>
        <n v="130000727160"/>
        <n v="130000727161"/>
        <n v="130000727162"/>
        <n v="130000727163"/>
        <n v="130000727164"/>
        <n v="130000727165"/>
        <n v="130000727166"/>
        <n v="130000727167"/>
        <n v="130000727189"/>
        <n v="130000727190"/>
        <n v="130000727192"/>
        <n v="130000727193"/>
        <n v="130000727194"/>
        <n v="130000727195"/>
        <n v="130000727197"/>
        <n v="130000727199"/>
        <n v="130000727200"/>
        <n v="130000727201"/>
        <n v="130000727202"/>
        <n v="130000727204"/>
        <n v="130000727205"/>
        <n v="130000727207"/>
        <n v="130000727208"/>
        <n v="130000727211"/>
        <n v="130000727213"/>
        <n v="130000727216"/>
        <n v="130000727451"/>
        <n v="130000727452"/>
        <n v="130000727467"/>
        <n v="130000727468"/>
        <n v="130000727470"/>
        <n v="130000727472"/>
        <n v="130000727473"/>
        <n v="130000727475"/>
        <n v="130000727476"/>
        <n v="130000727477"/>
        <n v="130000727479"/>
        <n v="130000727482"/>
        <n v="130000727484"/>
        <n v="130000727485"/>
        <n v="130000727486"/>
        <n v="130000727488"/>
        <n v="130000727490"/>
        <n v="130000727492"/>
        <n v="130000727498"/>
        <n v="130000727500"/>
        <n v="130000727502"/>
        <n v="130000727504"/>
        <n v="130000727505"/>
        <n v="130000727507"/>
        <n v="130000727508"/>
        <n v="130000727510"/>
        <n v="130000727511"/>
        <n v="130000727512"/>
        <n v="130000727513"/>
        <n v="130000727514"/>
        <n v="130000727517"/>
        <n v="130000727518"/>
        <n v="130000727541"/>
        <n v="130000727544"/>
        <n v="130000727550"/>
        <n v="130000727552"/>
        <n v="130000727556"/>
        <n v="130000727557"/>
        <n v="130000727560"/>
        <n v="130000727562"/>
        <n v="130000727567"/>
        <n v="130000727568"/>
        <n v="130000727577"/>
        <n v="130000727580"/>
        <n v="130000727585"/>
        <n v="130000727587"/>
        <n v="130000727588"/>
        <n v="130000727589"/>
        <n v="130000727591"/>
        <n v="130000727592"/>
        <n v="130000727599"/>
        <n v="130000727601"/>
        <n v="130000727602"/>
        <n v="130000727605"/>
        <n v="130000727611"/>
        <n v="130000727616"/>
        <n v="130000727618"/>
        <n v="130000727619"/>
        <n v="130000727715"/>
        <n v="130000727722"/>
        <n v="130000727724"/>
        <n v="130000727725"/>
        <n v="130000727727"/>
        <n v="130000727729"/>
        <n v="130000727732"/>
        <n v="130000727734"/>
        <n v="130000727735"/>
        <n v="130000727738"/>
        <n v="130000727740"/>
        <n v="130000727829"/>
        <n v="130000727830"/>
        <n v="130000727831"/>
        <n v="130000727832"/>
        <n v="130000727834"/>
        <n v="130000727835"/>
        <n v="130000727837"/>
        <n v="130000727838"/>
        <n v="130000728249"/>
        <n v="130000728254"/>
        <n v="130000728258"/>
        <n v="130000728261"/>
        <n v="130000728264"/>
        <n v="130000728286"/>
        <n v="130000728289"/>
        <n v="130000728291"/>
        <n v="130000728293"/>
        <n v="130000728296"/>
        <n v="130000728297"/>
        <n v="130000728301"/>
        <n v="130000728712"/>
        <n v="130000728719"/>
        <n v="130000728750"/>
        <n v="130000728755"/>
        <n v="130000728766"/>
        <n v="130000728773"/>
        <n v="130000729113"/>
        <n v="130000729125"/>
        <n v="130000729129"/>
        <n v="130000729131"/>
        <n v="130000729139"/>
        <n v="130000729148"/>
        <n v="130000729152"/>
        <n v="130000729156"/>
        <n v="130000729163"/>
        <n v="130000729796"/>
        <n v="130000729870"/>
        <n v="130000729874"/>
        <n v="130000729876"/>
        <n v="130000729880"/>
        <n v="130000729882"/>
        <n v="130000729894"/>
        <n v="130000729898"/>
        <n v="130000729901"/>
        <n v="130000729905"/>
        <n v="130000729906"/>
        <n v="130000729910"/>
        <n v="130000729911"/>
        <n v="130000730024"/>
        <n v="130000730046"/>
        <n v="130000730069"/>
        <n v="130000730080"/>
        <n v="130000730369"/>
        <n v="130000730371"/>
        <n v="130000730374"/>
        <n v="130000730382"/>
        <n v="130000730389"/>
        <n v="130000730391"/>
        <n v="130000730586"/>
        <n v="130000730604"/>
        <n v="130000730614"/>
        <n v="130000730619"/>
        <n v="130000730629"/>
        <n v="130000730635"/>
        <n v="130000730639"/>
        <n v="130000731842"/>
        <n v="130000731850"/>
        <n v="130000731855"/>
        <n v="130000731860"/>
        <n v="130000731862"/>
        <n v="130000731868"/>
        <n v="130000731872"/>
        <n v="130000731876"/>
        <n v="130000731890"/>
        <n v="130000732893"/>
        <n v="130000732894"/>
        <n v="130000732896"/>
        <n v="130000732899"/>
        <n v="130000732902"/>
        <n v="130000732903"/>
        <n v="130000733779"/>
        <n v="130000733784"/>
        <n v="130000733786"/>
        <n v="130000733788"/>
        <n v="130000733792"/>
        <n v="130000733801"/>
        <n v="130000733803"/>
        <n v="130000733804"/>
        <n v="130000733807"/>
        <n v="130000733808"/>
        <n v="130000733810"/>
        <n v="130000733814"/>
        <n v="130000733818"/>
        <n v="130000733820"/>
        <n v="130000734678"/>
        <n v="130000734693"/>
        <n v="130000734702"/>
        <n v="130000734704"/>
        <n v="130000734718"/>
        <n v="130000734726"/>
        <n v="130000734729"/>
        <n v="130000734734"/>
        <n v="130000734739"/>
        <n v="130000734742"/>
        <n v="130000734873"/>
        <n v="130000734875"/>
        <n v="130000734880"/>
        <n v="130000734885"/>
        <n v="130000734891"/>
        <n v="130000734895"/>
        <n v="130000734899"/>
        <n v="130000734900"/>
        <n v="130000734901"/>
        <n v="130000734907"/>
        <n v="130000734934"/>
        <n v="130000734935"/>
        <n v="130000734939"/>
        <n v="130000734943"/>
        <n v="130000734946"/>
        <n v="130000737016"/>
        <n v="130000737021"/>
        <n v="130000737032"/>
        <n v="130000737033"/>
        <n v="130000737034"/>
        <n v="130000737035"/>
        <n v="130000737036"/>
        <n v="130000737039"/>
        <n v="130000737045"/>
        <n v="130000737047"/>
        <n v="130000737048"/>
        <n v="130000737050"/>
        <n v="130000737625"/>
        <n v="130000737659"/>
        <n v="130000738017"/>
        <n v="130000738029"/>
        <n v="130000738642"/>
        <n v="130000739034"/>
        <n v="130000739037"/>
        <n v="130000739040"/>
        <n v="130000739044"/>
        <n v="130000739063"/>
        <n v="130000739068"/>
        <n v="130000739070"/>
        <n v="130000739072"/>
        <n v="130000739073"/>
        <n v="130000739099"/>
        <n v="130000739108"/>
        <n v="130000739635"/>
        <n v="130000739638"/>
        <n v="130000739642"/>
        <n v="130000739644"/>
        <n v="130000739647"/>
        <n v="130000739650"/>
        <n v="130000739652"/>
        <n v="130000739655"/>
        <n v="130000739658"/>
        <n v="130000739835"/>
        <n v="130000739845"/>
        <n v="130000739851"/>
        <n v="130000739855"/>
        <n v="130000739864"/>
        <n v="130000739869"/>
        <n v="130000739872"/>
        <n v="130000739877"/>
        <n v="130000739885"/>
        <n v="130000739890"/>
        <n v="130000739896"/>
        <n v="130000739903"/>
        <n v="130000740037"/>
        <n v="130000740042"/>
        <n v="130000740043"/>
        <n v="130000740045"/>
        <n v="130000740046"/>
        <n v="130000740048"/>
        <n v="130000740051"/>
        <n v="130000740053"/>
        <n v="130000740054"/>
        <n v="130000740055"/>
        <n v="130000740056"/>
        <n v="130000740133"/>
        <n v="130000740140"/>
        <n v="130000740157"/>
        <n v="130000740189"/>
        <n v="130000740621"/>
        <n v="130000740629"/>
        <n v="130000740689"/>
        <n v="130000740703"/>
        <n v="130000740740"/>
        <n v="130000740844"/>
        <n v="130000740855"/>
        <n v="130000740857"/>
        <n v="130000740863"/>
        <n v="130000740865"/>
        <n v="130000740867"/>
        <n v="130000740868"/>
        <n v="130000740870"/>
        <n v="130000742120"/>
        <n v="130000747434"/>
        <n v="130000747461"/>
        <n v="130000747531"/>
        <n v="130000747876"/>
        <n v="130000747925"/>
        <n v="130000747928"/>
        <n v="130000747957"/>
        <n v="130000749374"/>
        <n v="130000749654"/>
        <n v="140009471626"/>
        <m/>
        <n v="130000572960" u="1"/>
        <n v="130000573021" u="1"/>
        <n v="130000577055" u="1"/>
        <n v="130000574060" u="1"/>
        <n v="130000573143" u="1"/>
        <n v="130000573326" u="1"/>
        <n v="130000573448" u="1"/>
        <n v="130000572470" u="1"/>
        <n v="130000577543" u="1"/>
        <n v="130000573570" u="1"/>
        <n v="130000572592" u="1"/>
        <n v="130000574670" u="1"/>
        <n v="130000579743" u="1"/>
        <n v="130000604144" u="1"/>
        <n v="130000573324" u="1"/>
        <n v="130000573446" u="1"/>
        <n v="140006104407" u="1"/>
        <n v="130000573568" u="1"/>
        <n v="130000572712" u="1"/>
        <n v="130000601942" u="1"/>
        <n v="130000603103" u="1"/>
        <n v="130000579007" u="1"/>
        <n v="130000573017" u="1"/>
        <n v="130000602247" u="1"/>
        <n v="130000574056" u="1"/>
        <n v="130000577112" u="1"/>
        <n v="130000574239" u="1"/>
        <n v="130000584385" u="1"/>
        <n v="130000573322" u="1"/>
        <n v="130000572466" u="1"/>
        <n v="130000573566" u="1"/>
        <n v="130000572710" u="1"/>
        <n v="130000603101" u="1"/>
        <n v="130000573993" u="1"/>
        <n v="130000573259" u="1"/>
        <n v="130000574298" u="1"/>
        <n v="130000584383" u="1"/>
        <n v="130000573320" u="1"/>
        <n v="130000573381" u="1"/>
        <n v="130000573442" u="1"/>
        <n v="130000577537" u="1"/>
        <n v="140006104399" u="1"/>
        <n v="130000572525" u="1"/>
        <n v="130000574664" u="1"/>
        <n v="130000579737" u="1"/>
        <n v="130000600899" u="1"/>
        <n v="130000572708" u="1"/>
        <n v="130000579920" u="1"/>
        <n v="130000572952" u="1"/>
        <n v="130000574052" u="1"/>
        <n v="130000602304" u="1"/>
        <n v="130000574235" u="1"/>
        <n v="130000584381" u="1"/>
        <n v="130000601509" u="1"/>
        <n v="130000573379" u="1"/>
        <n v="130000573440" u="1"/>
        <n v="130000572462" u="1"/>
        <n v="130000578513" u="1"/>
        <n v="130000573562" u="1"/>
        <n v="130000572645" u="1"/>
        <n v="130000579735" u="1"/>
        <n v="130000600897" u="1"/>
        <n v="130000572706" u="1"/>
        <n v="130000573806" u="1"/>
        <n v="130000574050" u="1"/>
        <n v="130000577106" u="1"/>
        <n v="130000574111" u="1"/>
        <n v="130000573255" u="1"/>
        <n v="130000574294" u="1"/>
        <n v="130000573377" u="1"/>
        <n v="130000573438" u="1"/>
        <n v="130000574477" u="1"/>
        <n v="130000572521" u="1"/>
        <n v="130000573560" u="1"/>
        <n v="130000574660" u="1"/>
        <n v="130000573804" u="1"/>
        <n v="130000572948" u="1"/>
        <n v="130000573253" u="1"/>
        <n v="130000574292" u="1"/>
        <n v="130000584377" u="1"/>
        <n v="130000573436" u="1"/>
        <n v="130000572458" u="1"/>
        <n v="130000579731" u="1"/>
        <n v="130000572702" u="1"/>
        <n v="130000576797" u="1"/>
        <n v="130000572885" u="1"/>
        <n v="130000573007" u="1"/>
        <n v="130000577102" u="1"/>
        <n v="130000573251" u="1"/>
        <n v="130000574290" u="1"/>
        <n v="130000603703" u="1"/>
        <n v="130000572517" u="1"/>
        <n v="130000572578" u="1"/>
        <n v="130000596782" u="1"/>
        <n v="130000572639" u="1"/>
        <n v="130000574656" u="1"/>
        <n v="130000572700" u="1"/>
        <n v="130000576795" u="1"/>
        <n v="130000604130" u="1"/>
        <n v="130000572944" u="1"/>
        <n v="130000574044" u="1"/>
        <n v="130000577100" u="1"/>
        <n v="130000602296" u="1"/>
        <n v="130000574105" u="1"/>
        <n v="130000573127" u="1"/>
        <n v="130000574227" u="1"/>
        <n v="130000584373" u="1"/>
        <n v="130000573432" u="1"/>
        <n v="130000572515" u="1"/>
        <n v="130000576549" u="1"/>
        <n v="130000572576" u="1"/>
        <n v="130000572637" u="1"/>
        <n v="130000574654" u="1"/>
        <n v="130000572698" u="1"/>
        <n v="130000572942" u="1"/>
        <n v="130000604189" u="1"/>
        <n v="130000573981" u="1"/>
        <n v="130000602233" u="1"/>
        <n v="130000574042" u="1"/>
        <n v="130000573064" u="1"/>
        <n v="130000574103" u="1"/>
        <n v="130000573247" u="1"/>
        <n v="130000572452" u="1"/>
        <n v="130000600765" u="1"/>
        <n v="130000572574" u="1"/>
        <n v="130000579725" u="1"/>
        <n v="130000572696" u="1"/>
        <n v="130000576791" u="1"/>
        <n v="130000603209" u="1"/>
        <n v="130000602292" u="1"/>
        <n v="130000573123" u="1"/>
        <n v="130000573245" u="1"/>
        <n v="140006142145" u="1"/>
        <n v="130000574284" u="1"/>
        <n v="130000573306" u="1"/>
        <n v="130000601619" u="1"/>
        <n v="130000572633" u="1"/>
        <n v="130000572938" u="1"/>
        <n v="130000572999" u="1"/>
        <n v="130000603268" u="1"/>
        <n v="130000574099" u="1"/>
        <n v="130000574221" u="1"/>
        <n v="130000573243" u="1"/>
        <n v="130000601617" u="1"/>
        <n v="130000574465" u="1"/>
        <n v="130000572570" u="1"/>
        <n v="130000572692" u="1"/>
        <n v="130000576787" u="1"/>
        <n v="130000572936" u="1"/>
        <n v="130000574036" u="1"/>
        <n v="130000574280" u="1"/>
        <n v="130000574463" u="1"/>
        <n v="130000577519" u="1"/>
        <n v="140006104424" u="1"/>
        <n v="130000572568" u="1"/>
        <n v="130000572690" u="1"/>
        <n v="130000573790" u="1"/>
        <n v="130000573056" u="1"/>
        <n v="130000584363" u="1"/>
        <n v="130000574400" u="1"/>
        <n v="130000601613" u="1"/>
        <n v="130000574461" u="1"/>
        <n v="130000572688" u="1"/>
        <n v="130000603935" u="1"/>
        <n v="130000573788" u="1"/>
        <n v="130000572932" u="1"/>
        <n v="130000574032" u="1"/>
        <n v="130000579288" u="1"/>
        <n v="130000584361" u="1"/>
        <n v="130000572564" u="1"/>
        <n v="130000579715" u="1"/>
        <n v="130000572686" u="1"/>
        <n v="130000574030" u="1"/>
        <n v="130000577086" u="1"/>
        <n v="130000573296" u="1"/>
        <n v="130000572501" u="1"/>
        <n v="130000574518" u="1"/>
        <n v="130000572684" u="1"/>
        <n v="130000572745" u="1"/>
        <n v="130000579896" u="1"/>
        <n v="130000573050" u="1"/>
        <n v="130000573233" u="1"/>
        <n v="130000584357" u="1"/>
        <n v="130000574455" u="1"/>
        <n v="130000574516" u="1"/>
        <n v="130000579711" u="1"/>
        <n v="130000574087" u="1"/>
        <n v="130000573109" u="1"/>
        <n v="130000602949" u="1"/>
        <n v="130000572985" u="1"/>
        <n v="130000573046" u="1"/>
        <n v="130000573107" u="1"/>
        <n v="130000584353" u="1"/>
        <n v="130000604659" u="1"/>
        <n v="130000572495" u="1"/>
        <n v="130000572678" u="1"/>
        <n v="130000603986" u="1"/>
        <n v="130000591014" u="1"/>
        <n v="130000572983" u="1"/>
        <n v="130000573166" u="1"/>
        <n v="130000574266" u="1"/>
        <n v="130000573288" u="1"/>
        <n v="130000572493" u="1"/>
        <n v="130000598836" u="1"/>
        <n v="130000601906" u="1"/>
        <n v="130000602945" u="1"/>
        <n v="130000573959" u="1"/>
        <n v="130000572981" u="1"/>
        <n v="130000604228" u="1"/>
        <n v="130000577076" u="1"/>
        <n v="130000574142" u="1"/>
        <n v="130000573225" u="1"/>
        <n v="130000584349" u="1"/>
        <n v="140006142288" u="1"/>
        <n v="130000572674" u="1"/>
        <n v="130000572735" u="1"/>
        <n v="130000572857" u="1"/>
        <n v="130000574018" u="1"/>
        <n v="130000574079" u="1"/>
        <n v="130000573284" u="1"/>
        <n v="130000573406" u="1"/>
        <n v="130000601658" u="1"/>
        <n v="130000572489" u="1"/>
        <n v="130000572672" u="1"/>
        <n v="130000573955" u="1"/>
        <n v="130000572977" u="1"/>
        <n v="130000601229" u="1"/>
        <n v="130000577072" u="1"/>
        <n v="130000574077" u="1"/>
        <n v="130000573099" u="1"/>
        <n v="130000602390" u="1"/>
        <n v="130000574260" u="1"/>
        <n v="130000604529" u="1"/>
        <n v="130000573404" u="1"/>
        <n v="130000578538" u="1"/>
        <n v="130000572609" u="1"/>
        <n v="130000572670" u="1"/>
        <n v="130000602939" u="1"/>
        <n v="130000597057" u="1"/>
        <n v="130000602388" u="1"/>
        <n v="130000574197" u="1"/>
        <n v="130000573402" u="1"/>
        <n v="130000573463" u="1"/>
        <n v="130000574502" u="1"/>
        <n v="130000578536" u="1"/>
        <n v="130000577558" u="1"/>
        <n v="130000572668" u="1"/>
        <n v="130000575785" u="1"/>
        <n v="130000573829" u="1"/>
        <n v="130000579880" u="1"/>
        <n v="130000572973" u="1"/>
        <n v="130000577068" u="1"/>
        <n v="130000573095" u="1"/>
        <n v="130000574134" u="1"/>
        <n v="130000573217" u="1"/>
        <n v="130000574256" u="1"/>
        <n v="130000573278" u="1"/>
        <n v="130000573400" u="1"/>
        <n v="130000573461" u="1"/>
        <n v="130000602691" u="1"/>
        <n v="130000573705" u="1"/>
        <n v="130000573827" u="1"/>
        <n v="130000574010" u="1"/>
        <n v="130000573093" u="1"/>
        <n v="130000579144" u="1"/>
        <n v="130000573276" u="1"/>
        <n v="130000573398" u="1"/>
        <n v="130000572481" u="1"/>
        <n v="130000572542" u="1"/>
        <n v="130000579632" u="1"/>
        <n v="130000573825" u="1"/>
        <n v="130000574008" u="1"/>
        <n v="130000577064" u="1"/>
        <n v="130000574069" u="1"/>
        <n v="130000573091" u="1"/>
        <n v="130000573274" u="1"/>
        <n v="130000573396" u="1"/>
        <n v="130000573640" u="1"/>
        <n v="130000572662" u="1"/>
        <n v="130000602931" u="1"/>
        <n v="130000613016" u="1"/>
        <n v="130000603970" u="1"/>
        <n v="130000573823" u="1"/>
        <n v="130000572906" u="1"/>
        <n v="130000579140" u="1"/>
        <n v="130000573272" u="1"/>
        <n v="130000572538" u="1"/>
        <n v="130000572721" u="1"/>
        <n v="130000573821" u="1"/>
        <n v="130000572965" u="1"/>
        <n v="130000574065" u="1"/>
        <n v="130000573148" u="1"/>
        <n v="130000572475" u="1"/>
        <n v="130000574492" u="1"/>
        <n v="130000572597" u="1"/>
        <n v="130000572658" u="1"/>
        <n v="130000602071" u="1"/>
        <n v="130000574002" u="1"/>
        <n v="130000573024" u="1"/>
        <n v="130000574063" u="1"/>
        <n v="130000574124" u="1"/>
        <n v="130000573268" u="1"/>
        <n v="130000573451" u="1"/>
        <n v="130000574490" u="1"/>
        <n v="140006104417" u="1"/>
        <n v="130000603108" u="1"/>
        <n v="130000579012" u="1"/>
        <n v="130000603291" u="1"/>
        <n v="130000574244" u="1"/>
        <n v="130000573266" u="1"/>
        <n v="130000573327" u="1"/>
        <n v="130000573449" u="1"/>
        <n v="130000573571" u="1"/>
        <n v="130000572593" u="1"/>
        <n v="130000572715" u="1"/>
        <n v="130000572959" u="1"/>
        <n v="130000574059" u="1"/>
        <n v="130000747441" u="1"/>
        <n v="130000574120" u="1"/>
        <n v="130000604450" u="1"/>
        <n v="140006142061" u="1"/>
        <n v="130000573325" u="1"/>
        <n v="130000573447" u="1"/>
        <n v="130000572469" u="1"/>
        <n v="130000573569" u="1"/>
        <n v="130000572591" u="1"/>
        <n v="140006104592" u="1"/>
        <n v="130000572652" u="1"/>
        <n v="130000574669" u="1"/>
        <n v="130000579742" u="1"/>
        <n v="130000572713" u="1"/>
        <n v="130000572896" u="1"/>
        <n v="130000574057" u="1"/>
        <n v="130000573140" u="1"/>
        <n v="130000601392" u="1"/>
        <n v="130000573323" u="1"/>
        <n v="130000601575" u="1"/>
        <n v="130000573445" u="1"/>
        <n v="130000578518" u="1"/>
        <n v="130000572528" u="1"/>
        <n v="130000573567" u="1"/>
        <n v="130000572589" u="1"/>
        <n v="130000574667" u="1"/>
        <n v="130000572711" u="1"/>
        <n v="130000599054" u="1"/>
        <n v="130000579923" u="1"/>
        <n v="130000574116" u="1"/>
        <n v="130000573138" u="1"/>
        <n v="130000574177" u="1"/>
        <n v="130000573260" u="1"/>
        <n v="130000573382" u="1"/>
        <n v="130000573443" u="1"/>
        <n v="130000574482" u="1"/>
        <n v="130000573565" u="1"/>
        <n v="130000604200" u="1"/>
        <n v="130000574053" u="1"/>
        <n v="130000575153" u="1"/>
        <n v="130000574175" u="1"/>
        <n v="130000574236" u="1"/>
        <n v="130000573258" u="1"/>
        <n v="130000573319" u="1"/>
        <n v="130000574480" u="1"/>
        <n v="130000573563" u="1"/>
        <n v="130000574663" u="1"/>
        <n v="130000576802" u="1"/>
        <n v="130000573807" u="1"/>
        <n v="130000574051" u="1"/>
        <n v="130000602303" u="1"/>
        <n v="130000574112" u="1"/>
        <n v="130000573134" u="1"/>
        <n v="130000573256" u="1"/>
        <n v="130000572583" u="1"/>
        <n v="130000600835" u="1"/>
        <n v="130000574661" u="1"/>
        <n v="130000572705" u="1"/>
        <n v="130000573805" u="1"/>
        <n v="130000579917" u="1"/>
        <n v="130000573988" u="1"/>
        <n v="130000577044" u="1"/>
        <n v="130000573254" u="1"/>
        <n v="130000573437" u="1"/>
        <n v="130000572459" u="1"/>
        <n v="130000573559" u="1"/>
        <n v="130000572581" u="1"/>
        <n v="130000572642" u="1"/>
        <n v="130000574659" u="1"/>
        <n v="130000572703" u="1"/>
        <n v="130000576920" u="1"/>
        <n v="130000572947" u="1"/>
        <n v="130000574047" u="1"/>
        <n v="130000603277" u="1"/>
        <n v="130000573069" u="1"/>
        <n v="130000574230" u="1"/>
        <n v="130000573252" u="1"/>
        <n v="130000574291" u="1"/>
        <n v="130000573374" u="1"/>
        <n v="130000573435" u="1"/>
        <n v="130000576552" u="1"/>
        <n v="130000573557" u="1"/>
        <n v="130000572579" u="1"/>
        <n v="130000574657" u="1"/>
        <n v="140006066400" u="1"/>
        <n v="130000572884" u="1"/>
        <n v="130000574045" u="1"/>
        <n v="130000602297" u="1"/>
        <n v="130000577162" u="1"/>
        <n v="130000573372" u="1"/>
        <n v="130000604619" u="1"/>
        <n v="140006104198" u="1"/>
        <n v="130000573433" u="1"/>
        <n v="130000572455" u="1"/>
        <n v="130000574472" u="1"/>
        <n v="130000579728" u="1"/>
        <n v="130000572882" u="1"/>
        <n v="130000573004" u="1"/>
        <n v="130000574165" u="1"/>
        <n v="130000573248" u="1"/>
        <n v="130000574287" u="1"/>
        <n v="130000573309" u="1"/>
        <n v="130000573370" u="1"/>
        <n v="130000573431" u="1"/>
        <n v="130000572941" u="1"/>
        <n v="130000602232" u="1"/>
        <n v="130000574041" u="1"/>
        <n v="130000574224" u="1"/>
        <n v="130000573246" u="1"/>
        <n v="130000573368" u="1"/>
        <n v="130000574468" u="1"/>
        <n v="130000572634" u="1"/>
        <n v="130000574651" u="1"/>
        <n v="130000574039" u="1"/>
        <n v="130000573061" u="1"/>
        <n v="130000577156" u="1"/>
        <n v="130000573244" u="1"/>
        <n v="130000601557" u="1"/>
        <n v="130000572449" u="1"/>
        <n v="130000579722" u="1"/>
        <n v="130000572693" u="1"/>
        <n v="130000572937" u="1"/>
        <n v="130000574037" u="1"/>
        <n v="130000580088" u="1"/>
        <n v="130000573242" u="1"/>
        <n v="130000573303" u="1"/>
        <n v="130000601677" u="1"/>
        <n v="130000600882" u="1"/>
        <n v="130000573791" u="1"/>
        <n v="130000573974" u="1"/>
        <n v="130000572996" u="1"/>
        <n v="130000574035" u="1"/>
        <n v="130000577091" u="1"/>
        <n v="130000574096" u="1"/>
        <n v="130000573118" u="1"/>
        <n v="130000573179" u="1"/>
        <n v="130000584364" u="1"/>
        <n v="130000573301" u="1"/>
        <n v="130000573362" u="1"/>
        <n v="130000572506" u="1"/>
        <n v="130000579718" u="1"/>
        <n v="130000572872" u="1"/>
        <n v="130000574033" u="1"/>
        <n v="130000574216" u="1"/>
        <n v="130000572443" u="1"/>
        <n v="130000572687" u="1"/>
        <n v="130000573848" u="1"/>
        <n v="140006113157" u="1"/>
        <n v="130000572931" u="1"/>
        <n v="130000572992" u="1"/>
        <n v="130000573053" u="1"/>
        <n v="130000573297" u="1"/>
        <n v="130000572502" u="1"/>
        <n v="130000603993" u="1"/>
        <n v="130000572929" u="1"/>
        <n v="130000574029" u="1"/>
        <n v="130000573051" u="1"/>
        <n v="130000574090" u="1"/>
        <n v="130000573112" u="1"/>
        <n v="130000573295" u="1"/>
        <n v="130000577573" u="1"/>
        <n v="130000572561" u="1"/>
        <n v="130000572683" u="1"/>
        <n v="130000572866" u="1"/>
        <n v="130000573049" u="1"/>
        <n v="130000577083" u="1"/>
        <n v="130000574088" u="1"/>
        <n v="130000573110" u="1"/>
        <n v="130000573232" u="1"/>
        <n v="130000574271" u="1"/>
        <n v="130000573293" u="1"/>
        <n v="140005523858" u="1"/>
        <n v="130000572498" u="1"/>
        <n v="130000572681" u="1"/>
        <n v="130000572742" u="1"/>
        <n v="130000574025" u="1"/>
        <n v="130000574086" u="1"/>
        <n v="130000577142" u="1"/>
        <n v="130000573169" u="1"/>
        <n v="130000574269" u="1"/>
        <n v="130000573291" u="1"/>
        <n v="130000574452" u="1"/>
        <n v="130000574513" u="1"/>
        <n v="130000579708" u="1"/>
        <n v="130000600870" u="1"/>
        <n v="140006066417" u="1"/>
        <n v="130000572679" u="1"/>
        <n v="130000572923" u="1"/>
        <n v="130000573106" u="1"/>
        <n v="130000572433" u="1"/>
        <n v="140006104581" u="1"/>
        <n v="130000572677" u="1"/>
        <n v="130000572921" u="1"/>
        <n v="130000574021" u="1"/>
        <n v="130000573104" u="1"/>
        <n v="130000577138" u="1"/>
        <n v="130000602395" u="1"/>
        <n v="130000574265" u="1"/>
        <n v="130000573287" u="1"/>
        <n v="130000601661" u="1"/>
        <n v="130000578543" u="1"/>
        <n v="130000572553" u="1"/>
        <n v="130000572614" u="1"/>
        <n v="140006066409" u="1"/>
        <n v="130000572919" u="1"/>
        <n v="130000578970" u="1"/>
        <n v="130000574080" u="1"/>
        <n v="140006141981" u="1"/>
        <n v="130000574263" u="1"/>
        <n v="130000573285" u="1"/>
        <n v="140005981020" u="1"/>
        <n v="130000572612" u="1"/>
        <n v="130000572734" u="1"/>
        <n v="140006067076" u="1"/>
        <n v="130000573100" u="1"/>
        <n v="130000573283" u="1"/>
        <n v="130000601535" u="1"/>
        <n v="130000573405" u="1"/>
        <n v="130000574444" u="1"/>
        <n v="130000578539" u="1"/>
        <n v="130000572671" u="1"/>
        <n v="130000572732" u="1"/>
        <n v="130000579883" u="1"/>
        <n v="130000572915" u="1"/>
        <n v="130000574076" u="1"/>
        <n v="130000574259" u="1"/>
        <n v="130000573281" u="1"/>
        <n v="130000601594" u="1"/>
        <n v="130000573464" u="1"/>
        <n v="130000572486" u="1"/>
        <n v="140006066397" u="1"/>
        <n v="130000572669" u="1"/>
        <n v="130000572913" u="1"/>
        <n v="130000573952" u="1"/>
        <n v="130000575969" u="1"/>
        <n v="140006161712" u="1"/>
        <n v="130000574013" u="1"/>
        <n v="130000574074" u="1"/>
        <n v="130000603365" u="1"/>
        <n v="130000573401" u="1"/>
        <n v="130000573828" u="1"/>
        <n v="130000572911" u="1"/>
        <n v="130000575967" u="1"/>
        <n v="130000574072" u="1"/>
        <n v="130000579145" u="1"/>
        <n v="140006113666" u="1"/>
        <n v="130000573277" u="1"/>
        <n v="130000573399" u="1"/>
        <n v="130000573460" u="1"/>
        <n v="130000572665" u="1"/>
        <n v="130000573704" u="1"/>
        <n v="130000575782" u="1"/>
        <n v="130000577126" u="1"/>
        <n v="130000579143" u="1"/>
        <n v="140006127842" u="1"/>
        <n v="130000573153" u="1"/>
        <n v="130000573336" u="1"/>
        <n v="130000573397" u="1"/>
        <n v="130000602688" u="1"/>
        <n v="130000572480" u="1"/>
        <n v="130000578531" u="1"/>
        <n v="130000572602" u="1"/>
        <n v="130000572663" u="1"/>
        <n v="130000601954" u="1"/>
        <n v="130000604215" u="1"/>
        <n v="130000574068" u="1"/>
        <n v="130000574129" u="1"/>
        <n v="130000604459" u="1"/>
        <n v="130000573273" u="1"/>
        <n v="140006142201" u="1"/>
        <n v="130000573456" u="1"/>
        <n v="130000579629" u="1"/>
        <n v="130000573639" u="1"/>
        <n v="140006066442" u="1"/>
        <n v="130000573822" u="1"/>
        <n v="130000577061" u="1"/>
        <n v="130000574066" u="1"/>
        <n v="130000573088" u="1"/>
        <n v="130000574127" u="1"/>
        <n v="130000573149" u="1"/>
        <n v="130000573271" u="1"/>
        <n v="130000572476" u="1"/>
        <n v="130000578527" u="1"/>
        <n v="130000572659" u="1"/>
        <n v="130000572720" u="1"/>
        <n v="130000601950" u="1"/>
        <n v="130000573942" u="1"/>
        <n v="130000575959" u="1"/>
        <n v="130000574003" u="1"/>
        <n v="130000577120" u="1"/>
        <n v="130000574186" u="1"/>
        <n v="130000573269" u="1"/>
        <n v="130000604577" u="1"/>
        <n v="130000573452" u="1"/>
        <n v="130000572474" u="1"/>
        <n v="130000572657" u="1"/>
        <n v="130000572718" u="1"/>
        <n v="130000573023" u="1"/>
        <n v="130000574062" u="1"/>
        <n v="130000577118" u="1"/>
        <n v="130000573267" u="1"/>
        <n v="130000573328" u="1"/>
        <n v="130000573450" u="1"/>
        <n v="130000573572" u="1"/>
        <n v="130000574672" u="1"/>
        <n v="130000572716" u="1"/>
        <n v="130000601946" u="1"/>
        <n v="130000579928" u="1"/>
      </sharedItems>
    </cacheField>
    <cacheField name="หมายเลขงาน" numFmtId="0">
      <sharedItems containsBlank="1"/>
    </cacheField>
    <cacheField name="ลำดับที่" numFmtId="0">
      <sharedItems containsString="0" containsBlank="1" containsNumber="1" containsInteger="1" minValue="1" maxValue="31"/>
    </cacheField>
    <cacheField name="วันที่รับคำร้อง" numFmtId="0">
      <sharedItems containsNonDate="0" containsDate="1" containsString="0" containsBlank="1" minDate="2019-01-16T00:00:00" maxDate="2019-01-25T00:00:00"/>
    </cacheField>
    <cacheField name="จำนวน" numFmtId="0">
      <sharedItems containsString="0" containsBlank="1" containsNumber="1" containsInteger="1" minValue="1" maxValue="34989"/>
    </cacheField>
    <cacheField name="ราคามาตรฐาน/หน่วย (บาท)" numFmtId="0">
      <sharedItems containsString="0" containsBlank="1" containsNumber="1" minValue="-690416.3" maxValue="2809704.23" count="33">
        <n v="55"/>
        <n v="100"/>
        <n v="410"/>
        <n v="32"/>
        <n v="25"/>
        <n v="64"/>
        <n v="205881.60000000001"/>
        <m/>
        <n v="517715.6" u="1"/>
        <n v="175613.2" u="1"/>
        <n v="85620.800000000003" u="1"/>
        <n v="210942.6" u="1"/>
        <n v="1624756.4" u="1"/>
        <n v="110866.3" u="1"/>
        <n v="1605327.8" u="1"/>
        <n v="48059" u="1"/>
        <n v="1049241" u="1"/>
        <n v="915059.6" u="1"/>
        <n v="147841" u="1"/>
        <n v="1790158.48" u="1"/>
        <n v="588355.6" u="1"/>
        <n v="604945.15" u="1"/>
        <n v="1889535" u="1"/>
        <n v="72535" u="1"/>
        <n v="734092.96" u="1"/>
        <n v="3684" u="1"/>
        <n v="41359.199999999997" u="1"/>
        <n v="1955651.4" u="1"/>
        <n v="1643846.8" u="1"/>
        <n v="-690416.3" u="1"/>
        <n v="14630" u="1"/>
        <n v="2809704.23" u="1"/>
        <n v="1935651.4" u="1"/>
      </sharedItems>
    </cacheField>
    <cacheField name="ราคาขาย/หน่วย (บาท)" numFmtId="0">
      <sharedItems containsString="0" containsBlank="1" containsNumber="1" minValue="-690416.3" maxValue="2809704.23" count="33">
        <n v="55"/>
        <n v="100"/>
        <n v="410"/>
        <n v="32"/>
        <n v="25"/>
        <n v="64"/>
        <n v="205881.60000000001"/>
        <m/>
        <n v="517715.6" u="1"/>
        <n v="175613.2" u="1"/>
        <n v="85620.800000000003" u="1"/>
        <n v="210942.6" u="1"/>
        <n v="1624756.4" u="1"/>
        <n v="110866.3" u="1"/>
        <n v="1605327.8" u="1"/>
        <n v="48059" u="1"/>
        <n v="1049241" u="1"/>
        <n v="915059.6" u="1"/>
        <n v="147841" u="1"/>
        <n v="1790158.48" u="1"/>
        <n v="588355.6" u="1"/>
        <n v="604945.15" u="1"/>
        <n v="1889535" u="1"/>
        <n v="72535" u="1"/>
        <n v="734092.96" u="1"/>
        <n v="3684" u="1"/>
        <n v="41359.199999999997" u="1"/>
        <n v="1955651.4" u="1"/>
        <n v="1643846.8" u="1"/>
        <n v="-690416.3" u="1"/>
        <n v="14630" u="1"/>
        <n v="2809704.23" u="1"/>
        <n v="1935651.4" u="1"/>
      </sharedItems>
    </cacheField>
    <cacheField name="ภาษีมูลค่าเพิ่ม/หน่วย (บาท)" numFmtId="0">
      <sharedItems containsString="0" containsBlank="1" containsNumber="1" minValue="1.75" maxValue="14411.71"/>
    </cacheField>
    <cacheField name="ราคามาตรฐาน (บาท)" numFmtId="0">
      <sharedItems containsString="0" containsBlank="1" containsNumber="1" minValue="165" maxValue="1924395"/>
    </cacheField>
    <cacheField name="ราคาขาย (บาท)" numFmtId="0">
      <sharedItems containsString="0" containsBlank="1" containsNumber="1" minValue="165" maxValue="1924395"/>
    </cacheField>
    <cacheField name="ภาษีมูลค่าเพิ่ม (บาท)" numFmtId="0">
      <sharedItems containsString="0" containsBlank="1" containsNumber="1" minValue="11.55" maxValue="134707.65"/>
    </cacheField>
    <cacheField name="รวมเป็นเงิน (บาท)" numFmtId="0">
      <sharedItems containsString="0" containsBlank="1" containsNumber="1" minValue="176.55" maxValue="2059102.65"/>
    </cacheField>
    <cacheField name="วันที่ตั้งหนี้/ลดหนี้" numFmtId="0">
      <sharedItems containsNonDate="0" containsDate="1" containsString="0" containsBlank="1" minDate="2019-01-16T00:00:00" maxDate="2019-02-01T00:00:00"/>
    </cacheField>
    <cacheField name="วันที่ชำระเงิน/คืนเงิน" numFmtId="0">
      <sharedItems containsNonDate="0" containsString="0" containsBlank="1"/>
    </cacheField>
    <cacheField name="เช็ค Service Mat. เทียบการลงรหัส" numFmtId="0">
      <sharedItems containsBlank="1"/>
    </cacheField>
    <cacheField name="เช็คจำนวนเสา" numFmtId="0">
      <sharedItems containsBlank="1"/>
    </cacheField>
    <cacheField name="บริษัท-จาก-CA" numFmtId="0">
      <sharedItems containsBlank="1" count="33">
        <s v="CAT"/>
        <s v="TOT"/>
        <s v="SIMAT"/>
        <s v="DTN"/>
        <s v="TTT"/>
        <s v="TCC"/>
        <s v="TUC"/>
        <s v="SYM"/>
        <s v="UIH"/>
        <s v="ITEL"/>
        <s v="AWN"/>
        <s v="TOT(AIS)"/>
        <s v="STV"/>
        <s v="NBCT/TOT"/>
        <s v="THNTV"/>
        <s v="CHMTV"/>
        <s v="KCTV"/>
        <s v="DNTV"/>
        <s v="TTTIN"/>
        <s v="SSGGEN"/>
        <s v="CWFGEN"/>
        <s v="NOSTV"/>
        <s v="BYITV"/>
        <s v="GOLD"/>
        <s v="SETV"/>
        <s v="JTV"/>
        <s v="KTV"/>
        <s v="STUTV"/>
        <s v="HOHTV"/>
        <m/>
        <s v="APDTV" u="1"/>
        <e v="#N/A" u="1"/>
        <s v="UHLGS" u="1"/>
      </sharedItems>
    </cacheField>
    <cacheField name="ใบคำร้อง-จาก-iw39" numFmtId="0">
      <sharedItems containsBlank="1" containsMixedTypes="1" containsNumber="1" containsInteger="1" minValue="140001542355" maxValue="140001554200"/>
    </cacheField>
    <cacheField name="ใบสั่งซ้ำ" numFmtId="0">
      <sharedItems containsString="0" containsBlank="1" containsNumber="1" containsInteger="1" minValue="1" maxValue="2"/>
    </cacheField>
    <cacheField name="ใบคำร้อง" numFmtId="0">
      <sharedItems containsString="0" containsBlank="1" containsNumber="1" containsInteger="1" minValue="1" maxValue="2"/>
    </cacheField>
    <cacheField name="ใบแจ้งหนี้" numFmtId="0">
      <sharedItems containsString="0" containsBlank="1" containsNumber="1" containsInteger="1" minValue="1" maxValue="2"/>
    </cacheField>
    <cacheField name="รหัสรายการ" numFmtId="0">
      <sharedItems containsBlank="1"/>
    </cacheField>
    <cacheField name="ชื่อบริษัทข้อความสั้น" numFmtId="0">
      <sharedItems containsBlank="1" containsMixedTypes="1" containsNumber="1" containsInteger="1" minValue="0" maxValue="0" count="39">
        <s v="CAT"/>
        <s v="TOT"/>
        <s v="SIMAT"/>
        <s v="DTN"/>
        <s v="TTT"/>
        <s v="TCC"/>
        <s v="TUC"/>
        <s v="SYM"/>
        <s v="UIH"/>
        <s v="ITEL"/>
        <s v="AWN"/>
        <s v="AWN/AIS"/>
        <s v="CAT/BFKT"/>
        <s v="CAT/TAC"/>
        <s v="STV"/>
        <s v="TOT/TT&amp;T"/>
        <s v="TOT/AIS"/>
        <s v="NBTC/TOT"/>
        <s v="THNTV"/>
        <s v="CHMTV"/>
        <s v="KCTV"/>
        <s v="DNTV"/>
        <s v="TTTIN"/>
        <s v="SSGGEN"/>
        <s v="CWFGEN"/>
        <s v="TOT/PTT"/>
        <s v="NOSTV"/>
        <s v="BYITV"/>
        <s v="CATSTAC"/>
        <s v="CATSBFKT"/>
        <s v="CATSB"/>
        <s v="GOLD"/>
        <s v="SETV"/>
        <s v="JTV"/>
        <s v="KTV"/>
        <s v="STUTV"/>
        <s v="HOHTV"/>
        <n v="0"/>
        <m/>
      </sharedItems>
    </cacheField>
    <cacheField name="แยกประเภทข้อความสั้น" numFmtId="0">
      <sharedItems containsBlank="1" containsMixedTypes="1" containsNumber="1" containsInteger="1" minValue="0" maxValue="0" count="4">
        <s v="สายสื่อสาร"/>
        <s v="อุปกรณ์"/>
        <n v="0"/>
        <m/>
      </sharedItems>
    </cacheField>
    <cacheField name="ประเภทใบสั่ง" numFmtId="0">
      <sharedItems containsBlank="1" containsMixedTypes="1" containsNumber="1" containsInteger="1" minValue="0" maxValue="0"/>
    </cacheField>
    <cacheField name="กิจกรรม" numFmtId="0">
      <sharedItems containsBlank="1" containsMixedTypes="1" containsNumber="1" containsInteger="1" minValue="0" maxValue="0"/>
    </cacheField>
    <cacheField name=" กฟฟ.หน้างาน" numFmtId="0">
      <sharedItems containsBlank="1" count="49">
        <s v="F014"/>
        <s v="F072"/>
        <s v="F041"/>
        <s v="F035"/>
        <s v="F121"/>
        <s v="F033"/>
        <s v="F021"/>
        <s v="F044"/>
        <s v="F122"/>
        <s v="F052"/>
        <s v="F012"/>
        <s v="F017"/>
        <s v="F111"/>
        <s v="F032"/>
        <s v="F152"/>
        <s v="F131"/>
        <s v="F031"/>
        <s v="F025"/>
        <s v="F011"/>
        <s v="F112"/>
        <s v="F082"/>
        <s v="F055"/>
        <s v="F053"/>
        <s v="F095"/>
        <s v="F061"/>
        <s v="F093"/>
        <s v="F043"/>
        <s v="F081"/>
        <s v="F083"/>
        <s v="F101"/>
        <s v="F071"/>
        <s v="F102"/>
        <s v="F141"/>
        <s v="F023"/>
        <s v="F054"/>
        <s v="F062"/>
        <s v="F046"/>
        <s v="F024"/>
        <s v="F096"/>
        <s v="F091"/>
        <s v="F034"/>
        <s v="F073"/>
        <s v="F022"/>
        <s v="F051"/>
        <s v="F151"/>
        <s v="F132"/>
        <s v="F036"/>
        <m/>
        <e v="#N/A" u="1"/>
      </sharedItems>
    </cacheField>
    <cacheField name="ชื่อ กฟฟ." numFmtId="0">
      <sharedItems containsBlank="1" count="49">
        <s v="กฟส.จอหอ"/>
        <s v="กฟส.สูงเนิน"/>
        <s v="กฟจ.สุรินทร์"/>
        <s v="กฟส.ลำปลายมาศ"/>
        <s v="กฟอ.ปราสาท"/>
        <s v="กฟส.กระสัง"/>
        <s v="กฟจ.ชัยภูมิ"/>
        <s v="กฟส.ท่าตูม"/>
        <s v="กฟส.สังขะ"/>
        <s v="กฟส.ประโคนชัย"/>
        <s v="กฟส.โนนสูง"/>
        <s v="กฟส.โนนไทย"/>
        <s v="กฟอ.ภูเขียว"/>
        <s v="กฟส.คูเมือง"/>
        <s v="กฟส.วังน้ำเขียว"/>
        <s v="กฟฟ.หัวทะเล"/>
        <s v="กฟจ.บุรีรัมย์"/>
        <s v="กฟส.บำเหน็จณรงค์"/>
        <s v="กฟจ.นครราชสีมา"/>
        <s v="กฟส.เกษตรสมบูรณ์"/>
        <s v="กฟส.ประทาย"/>
        <s v="กฟส.บ้านกรวด"/>
        <s v="กฟส.หนองกี่"/>
        <s v="กฟส.หนองบุญมาก"/>
        <s v="กฟอ.ปากช่อง"/>
        <s v="กฟส.ครบุรี"/>
        <s v="กฟส.ศีขรภูมิ"/>
        <s v="กฟอ.บัวใหญ่"/>
        <s v="กฟส.คง"/>
        <s v="กฟอ.พิมาย"/>
        <s v="กฟอ.สีคิ้ว"/>
        <s v="กฟส.ชุมพวง"/>
        <s v="กฟฟ.สุรนารี"/>
        <s v="กฟส.จัตุรัส"/>
        <s v="กฟส.ละหานทราย"/>
        <s v="กฟส.หมูสี"/>
        <s v="กฟส.รัตนบุรี"/>
        <s v="กฟส.หนองบัวแดง"/>
        <s v="กฟส.เสิงสาง"/>
        <s v="กฟอ.โชคชัย"/>
        <s v="กฟส.สตึก"/>
        <s v="กฟส.ด่านขุนทด"/>
        <s v="กฟส.แก้งคร้อ"/>
        <s v="กฟอ.นางรอง"/>
        <s v="กฟส.ปักธงชัย"/>
        <s v="กฟส.จักราช"/>
        <s v="กฟส.พุทไธสง"/>
        <m/>
        <e v="#N/A" u="1"/>
      </sharedItems>
    </cacheField>
    <cacheField name="กลุ่มกิจการ" numFmtId="0">
      <sharedItems containsBlank="1" containsMixedTypes="1" containsNumber="1" containsInteger="1" minValue="0" maxValue="0" count="6">
        <s v="TELECOM"/>
        <s v="CABLE TV"/>
        <s v="GENERAL"/>
        <s v="GOLD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2">
  <r>
    <s v="F01401"/>
    <n v="92000603505"/>
    <n v="14000154756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88"/>
    <n v="9009421500"/>
    <n v="548000320985"/>
    <s v="ใบแจ้งหนี้"/>
    <s v="S-4G-001"/>
    <s v="ค่าบริการพาดสายสื่อสารโทรคมนาคมประจำปี"/>
    <s v="Activ.unit"/>
    <n v="130000711547"/>
    <s v=""/>
    <n v="2"/>
    <d v="2019-01-18T00:00:00"/>
    <n v="4190"/>
    <n v="55"/>
    <n v="55"/>
    <n v="3.85"/>
    <n v="230450"/>
    <n v="230450"/>
    <n v="16131.5"/>
    <n v="246581.5"/>
    <d v="2019-01-31T00:00:00"/>
    <m/>
    <s v=""/>
    <s v=""/>
    <x v="0"/>
    <n v="140001547567"/>
    <n v="1"/>
    <n v="1"/>
    <n v="1"/>
    <s v="S4B3"/>
    <x v="0"/>
    <s v="สายสื่อสาร"/>
    <s v="ZW03"/>
    <s v="Z53"/>
    <s v="F014"/>
    <s v="กฟส.จอหอ"/>
  </r>
  <r>
    <s v="F01401"/>
    <n v="92000603506"/>
    <n v="14000154758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90"/>
    <n v="9009421504"/>
    <n v="558000321791"/>
    <s v="ใบแจ้งหนี้"/>
    <s v="S-4G-001"/>
    <s v="ค่าบริการพาดสายสื่อสารโทรคมนาคมประจำปี"/>
    <s v="Activ.unit"/>
    <n v="130000711551"/>
    <s v=""/>
    <n v="3"/>
    <d v="2019-01-18T00:00:00"/>
    <n v="4075"/>
    <n v="100"/>
    <n v="100"/>
    <n v="7"/>
    <n v="407500"/>
    <n v="407500"/>
    <n v="28525"/>
    <n v="436025"/>
    <d v="2019-01-31T00:00:00"/>
    <m/>
    <s v=""/>
    <s v=""/>
    <x v="1"/>
    <n v="140001547582"/>
    <n v="2"/>
    <n v="2"/>
    <n v="2"/>
    <s v="S4B3"/>
    <x v="1"/>
    <s v="สายสื่อสาร"/>
    <s v="ZW03"/>
    <s v="Z53"/>
    <s v="F014"/>
    <s v="กฟส.จอหอ"/>
  </r>
  <r>
    <s v="F01401"/>
    <n v="92000603506"/>
    <n v="14000154758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90"/>
    <n v="9009421504"/>
    <n v="558000321791"/>
    <s v="ใบแจ้งหนี้"/>
    <s v="S-4G-001"/>
    <s v="ค่าบริการพาดสายสื่อสารโทรคมนาคมประจำปี"/>
    <s v="Activ.unit"/>
    <n v="130000711551"/>
    <s v=""/>
    <n v="4"/>
    <d v="2019-01-18T00:00:00"/>
    <n v="4980"/>
    <n v="55"/>
    <n v="55"/>
    <n v="3.85"/>
    <n v="273900"/>
    <n v="273900"/>
    <n v="19173"/>
    <n v="293073"/>
    <d v="2019-01-31T00:00:00"/>
    <m/>
    <s v=""/>
    <s v=""/>
    <x v="1"/>
    <n v="140001547582"/>
    <n v="2"/>
    <n v="2"/>
    <n v="2"/>
    <s v="S4B3"/>
    <x v="1"/>
    <s v="สายสื่อสาร"/>
    <s v="ZW03"/>
    <s v="Z53"/>
    <s v="F014"/>
    <s v="กฟส.จอหอ"/>
  </r>
  <r>
    <s v="F01401"/>
    <n v="92000603507"/>
    <n v="140001547938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4315"/>
    <n v="9009422073"/>
    <n v="526000322680"/>
    <s v="ใบแจ้งหนี้"/>
    <s v="S-4G-001"/>
    <s v="ค่าบริการพาดสายสื่อสารโทรคมนาคมประจำปี"/>
    <s v="Activ.unit"/>
    <n v="130000711562"/>
    <s v=""/>
    <n v="5"/>
    <d v="2019-01-18T00:00:00"/>
    <n v="377"/>
    <n v="55"/>
    <n v="55"/>
    <n v="3.85"/>
    <n v="20735"/>
    <n v="20735"/>
    <n v="1451.45"/>
    <n v="22186.45"/>
    <d v="2019-01-31T00:00:00"/>
    <m/>
    <s v=""/>
    <s v=""/>
    <x v="2"/>
    <n v="140001547938"/>
    <n v="1"/>
    <n v="1"/>
    <n v="1"/>
    <s v="S4B3"/>
    <x v="2"/>
    <s v="สายสื่อสาร"/>
    <s v="ZW03"/>
    <s v="Z53"/>
    <s v="F014"/>
    <s v="กฟส.จอหอ"/>
  </r>
  <r>
    <s v="F01401"/>
    <n v="92000603508"/>
    <n v="140001547098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467"/>
    <n v="9009421169"/>
    <n v="540000321626"/>
    <s v="ใบแจ้งหนี้"/>
    <s v="S-4G-001"/>
    <s v="ค่าบริการพาดสายสื่อสารโทรคมนาคมประจำปี"/>
    <s v="Activ.unit"/>
    <n v="130000711565"/>
    <s v=""/>
    <n v="7"/>
    <d v="2019-01-18T00:00:00"/>
    <n v="264"/>
    <n v="55"/>
    <n v="55"/>
    <n v="3.85"/>
    <n v="14520"/>
    <n v="14520"/>
    <n v="1016.4"/>
    <n v="15536.4"/>
    <d v="2019-01-31T00:00:00"/>
    <m/>
    <s v=""/>
    <s v=""/>
    <x v="3"/>
    <n v="140001547098"/>
    <n v="1"/>
    <n v="1"/>
    <n v="1"/>
    <s v="S4B3"/>
    <x v="3"/>
    <s v="สายสื่อสาร"/>
    <s v="ZW03"/>
    <s v="Z53"/>
    <s v="F014"/>
    <s v="กฟส.จอหอ"/>
  </r>
  <r>
    <s v="F01401"/>
    <n v="92000603509"/>
    <n v="14000154739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738"/>
    <n v="9009421281"/>
    <n v="556000321589"/>
    <s v="ใบแจ้งหนี้"/>
    <s v="S-4G-001"/>
    <s v="ค่าบริการพาดสายสื่อสารโทรคมนาคมประจำปี"/>
    <s v="Activ.unit"/>
    <n v="130000711568"/>
    <s v=""/>
    <n v="8"/>
    <d v="2019-01-18T00:00:00"/>
    <n v="4466"/>
    <n v="55"/>
    <n v="55"/>
    <n v="3.85"/>
    <n v="245630"/>
    <n v="245630"/>
    <n v="17194.099999999999"/>
    <n v="262824.09999999998"/>
    <d v="2019-01-31T00:00:00"/>
    <m/>
    <s v=""/>
    <s v=""/>
    <x v="4"/>
    <n v="140001547390"/>
    <n v="1"/>
    <n v="1"/>
    <n v="1"/>
    <s v="S4B3"/>
    <x v="4"/>
    <s v="สายสื่อสาร"/>
    <s v="ZW03"/>
    <s v="Z53"/>
    <s v="F014"/>
    <s v="กฟส.จอหอ"/>
  </r>
  <r>
    <s v="F01401"/>
    <n v="92000603511"/>
    <n v="140001547554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87"/>
    <n v="9009421498"/>
    <n v="538000321920"/>
    <s v="ใบแจ้งหนี้"/>
    <s v="S-4G-001"/>
    <s v="ค่าบริการพาดสายสื่อสารโทรคมนาคมประจำปี"/>
    <s v="Activ.unit"/>
    <n v="130000711573"/>
    <s v=""/>
    <n v="9"/>
    <d v="2019-01-18T00:00:00"/>
    <n v="2412"/>
    <n v="55"/>
    <n v="55"/>
    <n v="3.85"/>
    <n v="132660"/>
    <n v="132660"/>
    <n v="9286.2000000000007"/>
    <n v="141946.20000000001"/>
    <d v="2019-01-31T00:00:00"/>
    <m/>
    <s v=""/>
    <s v=""/>
    <x v="5"/>
    <n v="140001547554"/>
    <n v="1"/>
    <n v="1"/>
    <n v="1"/>
    <s v="S4B3"/>
    <x v="5"/>
    <s v="สายสื่อสาร"/>
    <s v="ZW03"/>
    <s v="Z53"/>
    <s v="F014"/>
    <s v="กฟส.จอหอ"/>
  </r>
  <r>
    <s v="F01401"/>
    <n v="92000603512"/>
    <n v="14000154754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85"/>
    <n v="9009421496"/>
    <n v="530000321962"/>
    <s v="ใบแจ้งหนี้"/>
    <s v="S-4G-001"/>
    <s v="ค่าบริการพาดสายสื่อสารโทรคมนาคมประจำปี"/>
    <s v="Activ.unit"/>
    <n v="130000711577"/>
    <s v=""/>
    <n v="11"/>
    <d v="2019-01-18T00:00:00"/>
    <n v="1400"/>
    <n v="55"/>
    <n v="55"/>
    <n v="3.85"/>
    <n v="77000"/>
    <n v="77000"/>
    <n v="5390"/>
    <n v="82390"/>
    <d v="2019-01-31T00:00:00"/>
    <m/>
    <s v=""/>
    <s v=""/>
    <x v="6"/>
    <n v="140001547544"/>
    <n v="1"/>
    <n v="1"/>
    <n v="1"/>
    <s v="S4B3"/>
    <x v="6"/>
    <s v="สายสื่อสาร"/>
    <s v="ZW03"/>
    <s v="Z53"/>
    <s v="F014"/>
    <s v="กฟส.จอหอ"/>
  </r>
  <r>
    <s v="F01401"/>
    <n v="92000603514"/>
    <n v="140001547520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3880"/>
    <n v="9009421491"/>
    <n v="534000320887"/>
    <s v="ใบแจ้งหนี้"/>
    <s v="S-4G-001"/>
    <s v="ค่าบริการพาดสายสื่อสารโทรคมนาคมประจำปี"/>
    <s v="Activ.unit"/>
    <n v="130000711579"/>
    <s v=""/>
    <n v="12"/>
    <d v="2019-01-18T00:00:00"/>
    <n v="571"/>
    <n v="55"/>
    <n v="55"/>
    <n v="3.85"/>
    <n v="31405"/>
    <n v="31405"/>
    <n v="2198.35"/>
    <n v="33603.35"/>
    <d v="2019-01-31T00:00:00"/>
    <m/>
    <s v=""/>
    <s v=""/>
    <x v="7"/>
    <n v="140001547520"/>
    <n v="1"/>
    <n v="1"/>
    <n v="1"/>
    <s v="S4B3"/>
    <x v="7"/>
    <s v="สายสื่อสาร"/>
    <s v="ZW03"/>
    <s v="Z53"/>
    <s v="F014"/>
    <s v="กฟส.จอหอ"/>
  </r>
  <r>
    <s v="F01401"/>
    <n v="92000603516"/>
    <n v="14000154741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746"/>
    <n v="9009421289"/>
    <n v="550000321421"/>
    <s v="ใบแจ้งหนี้"/>
    <s v="S-4G-001"/>
    <s v="ค่าบริการพาดสายสื่อสารโทรคมนาคมประจำปี"/>
    <s v="Activ.unit"/>
    <n v="130000711582"/>
    <s v=""/>
    <n v="13"/>
    <d v="2019-01-18T00:00:00"/>
    <n v="615"/>
    <n v="55"/>
    <n v="55"/>
    <n v="3.85"/>
    <n v="33825"/>
    <n v="33825"/>
    <n v="2367.75"/>
    <n v="36192.75"/>
    <d v="2019-01-31T00:00:00"/>
    <m/>
    <s v=""/>
    <s v=""/>
    <x v="8"/>
    <n v="140001547415"/>
    <n v="1"/>
    <n v="1"/>
    <n v="1"/>
    <s v="S4B3"/>
    <x v="8"/>
    <s v="สายสื่อสาร"/>
    <s v="ZW03"/>
    <s v="Z53"/>
    <s v="F014"/>
    <s v="กฟส.จอหอ"/>
  </r>
  <r>
    <s v="F01401"/>
    <n v="92000603517"/>
    <n v="14000154721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538"/>
    <n v="9009421034"/>
    <n v="564000322022"/>
    <s v="ใบแจ้งหนี้"/>
    <s v="S-4G-001"/>
    <s v="ค่าบริการพาดสายสื่อสารโทรคมนาคมประจำปี"/>
    <s v="Activ.unit"/>
    <n v="130000711583"/>
    <s v=""/>
    <n v="14"/>
    <d v="2019-01-18T00:00:00"/>
    <n v="305"/>
    <n v="55"/>
    <n v="55"/>
    <n v="3.85"/>
    <n v="16775"/>
    <n v="16775"/>
    <n v="1174.25"/>
    <n v="17949.25"/>
    <d v="2019-01-18T00:00:00"/>
    <m/>
    <s v=""/>
    <s v=""/>
    <x v="9"/>
    <n v="140001547214"/>
    <n v="1"/>
    <n v="1"/>
    <n v="1"/>
    <s v="S4B3"/>
    <x v="9"/>
    <s v="สายสื่อสาร"/>
    <s v="ZW03"/>
    <s v="Z53"/>
    <s v="F014"/>
    <s v="กฟส.จอหอ"/>
  </r>
  <r>
    <s v="F01401"/>
    <n v="92000603518"/>
    <n v="14000154618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69"/>
    <n v="9009427453"/>
    <n v="564000322038"/>
    <s v="ใบแจ้งหนี้"/>
    <s v="S-4G-001"/>
    <s v="ค่าบริการพาดสายสื่อสารโทรคมนาคมประจำปี"/>
    <s v="Activ.unit"/>
    <n v="130000711591"/>
    <s v=""/>
    <n v="15"/>
    <d v="2019-01-17T00:00:00"/>
    <n v="4546"/>
    <n v="55"/>
    <n v="55"/>
    <n v="3.85"/>
    <n v="250030"/>
    <n v="250030"/>
    <n v="17502.099999999999"/>
    <n v="267532.09999999998"/>
    <d v="2019-01-31T00:00:00"/>
    <m/>
    <s v=""/>
    <s v=""/>
    <x v="10"/>
    <n v="140001546186"/>
    <n v="1"/>
    <n v="1"/>
    <n v="1"/>
    <s v="S4B3"/>
    <x v="10"/>
    <s v="สายสื่อสาร"/>
    <s v="ZW03"/>
    <s v="Z53"/>
    <s v="F014"/>
    <s v="กฟส.จอหอ"/>
  </r>
  <r>
    <s v="F01401"/>
    <n v="92000589308"/>
    <n v="140001546027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172"/>
    <n v="9009417471"/>
    <n v="548000320973"/>
    <s v="ใบแจ้งหนี้"/>
    <s v="S-4G-001"/>
    <s v="ค่าบริการพาดสายสื่อสารโทรคมนาคมประจำปี"/>
    <s v="Activ.unit"/>
    <n v="130000711597"/>
    <s v=""/>
    <n v="1"/>
    <d v="2019-01-17T00:00:00"/>
    <n v="786"/>
    <n v="55"/>
    <n v="55"/>
    <n v="3.85"/>
    <n v="43230"/>
    <n v="43230"/>
    <n v="3026.1"/>
    <n v="46256.1"/>
    <d v="2019-01-31T00:00:00"/>
    <m/>
    <s v=""/>
    <s v=""/>
    <x v="11"/>
    <n v="140001546027"/>
    <n v="1"/>
    <n v="1"/>
    <n v="1"/>
    <s v="S4B3"/>
    <x v="11"/>
    <s v="สายสื่อสาร"/>
    <s v="ZW03"/>
    <s v="Z53"/>
    <s v="F014"/>
    <s v="กฟส.จอหอ"/>
  </r>
  <r>
    <s v="F07201"/>
    <n v="92000323065"/>
    <n v="14000154561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768"/>
    <n v="9009416789"/>
    <n v="500000320418"/>
    <s v="ใบแจ้งหนี้"/>
    <s v="S-4G-001"/>
    <s v="ค่าบริการพาดสายสื่อสารโทรคมนาคมประจำปี"/>
    <s v="Activ.unit"/>
    <n v="130000713837"/>
    <s v=""/>
    <n v="3"/>
    <d v="2019-01-17T00:00:00"/>
    <n v="1008"/>
    <n v="55"/>
    <n v="55"/>
    <n v="3.85"/>
    <n v="55440"/>
    <n v="55440"/>
    <n v="3880.8"/>
    <n v="59320.800000000003"/>
    <d v="2019-01-31T00:00:00"/>
    <m/>
    <s v=""/>
    <s v=""/>
    <x v="7"/>
    <n v="140001545611"/>
    <n v="1"/>
    <n v="1"/>
    <n v="1"/>
    <s v="S4B3"/>
    <x v="7"/>
    <s v="สายสื่อสาร"/>
    <s v="ZW03"/>
    <s v="Z53"/>
    <s v="F072"/>
    <s v="กฟส.สูงเนิน"/>
  </r>
  <r>
    <s v="F07201"/>
    <n v="92000481965"/>
    <n v="14000154613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92"/>
    <n v="9009417468"/>
    <n v="544000322242"/>
    <s v="ใบแจ้งหนี้"/>
    <s v="S-4G-001"/>
    <s v="ค่าบริการพาดสายสื่อสารโทรคมนาคมประจำปี"/>
    <s v="Activ.unit"/>
    <n v="130000713845"/>
    <s v=""/>
    <n v="16"/>
    <d v="2019-01-17T00:00:00"/>
    <n v="3083"/>
    <n v="55"/>
    <n v="55"/>
    <n v="3.85"/>
    <n v="169565"/>
    <n v="169565"/>
    <n v="11869.55"/>
    <n v="181434.55"/>
    <d v="2019-01-31T00:00:00"/>
    <m/>
    <s v=""/>
    <s v=""/>
    <x v="6"/>
    <n v="140001546132"/>
    <n v="1"/>
    <n v="1"/>
    <n v="1"/>
    <s v="S4B3"/>
    <x v="6"/>
    <s v="สายสื่อสาร"/>
    <s v="ZW03"/>
    <s v="Z53"/>
    <s v="F072"/>
    <s v="กฟส.สูงเนิน"/>
  </r>
  <r>
    <s v="F07201"/>
    <n v="92000544868"/>
    <n v="14000154617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97"/>
    <n v="9009417574"/>
    <n v="554000320232"/>
    <s v="ใบแจ้งหนี้"/>
    <s v="S-4G-001"/>
    <s v="ค่าบริการพาดสายสื่อสารโทรคมนาคมประจำปี"/>
    <s v="Activ.unit"/>
    <n v="130000713851"/>
    <s v=""/>
    <n v="18"/>
    <d v="2019-01-17T00:00:00"/>
    <n v="7402"/>
    <n v="55"/>
    <n v="55"/>
    <n v="3.85"/>
    <n v="407110"/>
    <n v="407110"/>
    <n v="28497.7"/>
    <n v="435607.7"/>
    <d v="2019-01-31T00:00:00"/>
    <m/>
    <s v=""/>
    <s v=""/>
    <x v="5"/>
    <n v="140001546175"/>
    <n v="1"/>
    <n v="1"/>
    <n v="1"/>
    <s v="S4B3"/>
    <x v="5"/>
    <s v="สายสื่อสาร"/>
    <s v="ZW03"/>
    <s v="Z53"/>
    <s v="F072"/>
    <s v="กฟส.สูงเนิน"/>
  </r>
  <r>
    <s v="F04101"/>
    <n v="92000324066"/>
    <n v="1400015438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051"/>
    <n v="9009414674"/>
    <n v="564000322197"/>
    <s v="ใบแจ้งหนี้"/>
    <s v="S-4G-001"/>
    <s v="ค่าบริการพาดสายสื่อสารโทรคมนาคมประจำปี"/>
    <s v="Activ.unit"/>
    <n v="130000716854"/>
    <s v=""/>
    <n v="6"/>
    <d v="2019-01-17T00:00:00"/>
    <n v="7319"/>
    <n v="100"/>
    <n v="100"/>
    <n v="7"/>
    <n v="731900"/>
    <n v="731900"/>
    <n v="51233"/>
    <n v="783133"/>
    <d v="2019-01-31T00:00:00"/>
    <m/>
    <s v=""/>
    <s v=""/>
    <x v="1"/>
    <n v="140001543854"/>
    <n v="2"/>
    <n v="2"/>
    <n v="2"/>
    <s v="S4B3"/>
    <x v="1"/>
    <s v="สายสื่อสาร"/>
    <s v="ZW03"/>
    <s v="Z53"/>
    <s v="F041"/>
    <s v="กฟจ.สุรินทร์"/>
  </r>
  <r>
    <s v="F04101"/>
    <n v="92000324066"/>
    <n v="1400015438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051"/>
    <n v="9009414674"/>
    <n v="564000322197"/>
    <s v="ใบแจ้งหนี้"/>
    <s v="S-4G-001"/>
    <s v="ค่าบริการพาดสายสื่อสารโทรคมนาคมประจำปี"/>
    <s v="Activ.unit"/>
    <n v="130000716854"/>
    <s v=""/>
    <n v="7"/>
    <d v="2019-01-17T00:00:00"/>
    <n v="25265"/>
    <n v="55"/>
    <n v="55"/>
    <n v="3.85"/>
    <n v="1389575"/>
    <n v="1389575"/>
    <n v="97270.25"/>
    <n v="1486845.25"/>
    <d v="2019-01-31T00:00:00"/>
    <m/>
    <s v=""/>
    <s v=""/>
    <x v="1"/>
    <n v="140001543854"/>
    <n v="2"/>
    <n v="2"/>
    <n v="2"/>
    <s v="S4B3"/>
    <x v="1"/>
    <s v="สายสื่อสาร"/>
    <s v="ZW03"/>
    <s v="Z53"/>
    <s v="F041"/>
    <s v="กฟจ.สุรินทร์"/>
  </r>
  <r>
    <s v="F04101"/>
    <n v="92000324059"/>
    <n v="1400015438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35"/>
    <n v="9009414678"/>
    <n v="560000322445"/>
    <s v="ใบแจ้งหนี้"/>
    <s v="S-4G-001"/>
    <s v="ค่าบริการพาดสายสื่อสารโทรคมนาคมประจำปี"/>
    <s v="Activ.unit"/>
    <n v="130000716856"/>
    <s v=""/>
    <n v="2"/>
    <d v="2019-01-17T00:00:00"/>
    <n v="330"/>
    <n v="100"/>
    <n v="100"/>
    <n v="7"/>
    <n v="33000"/>
    <n v="33000"/>
    <n v="2310"/>
    <n v="35310"/>
    <d v="2019-01-31T00:00:00"/>
    <m/>
    <s v=""/>
    <s v=""/>
    <x v="0"/>
    <n v="140001543887"/>
    <n v="2"/>
    <n v="2"/>
    <n v="2"/>
    <s v="S4B3"/>
    <x v="0"/>
    <s v="สายสื่อสาร"/>
    <s v="ZW03"/>
    <s v="Z53"/>
    <s v="F041"/>
    <s v="กฟจ.สุรินทร์"/>
  </r>
  <r>
    <s v="F04101"/>
    <n v="92000324059"/>
    <n v="1400015438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35"/>
    <n v="9009414678"/>
    <n v="560000322445"/>
    <s v="ใบแจ้งหนี้"/>
    <s v="S-4G-001"/>
    <s v="ค่าบริการพาดสายสื่อสารโทรคมนาคมประจำปี"/>
    <s v="Activ.unit"/>
    <n v="130000716856"/>
    <s v=""/>
    <n v="3"/>
    <d v="2019-01-17T00:00:00"/>
    <n v="11671"/>
    <n v="55"/>
    <n v="55"/>
    <n v="3.85"/>
    <n v="641905"/>
    <n v="641905"/>
    <n v="44933.35"/>
    <n v="686838.35"/>
    <d v="2019-01-31T00:00:00"/>
    <m/>
    <s v=""/>
    <s v=""/>
    <x v="0"/>
    <n v="140001543887"/>
    <n v="2"/>
    <n v="2"/>
    <n v="2"/>
    <s v="S4B3"/>
    <x v="0"/>
    <s v="สายสื่อสาร"/>
    <s v="ZW03"/>
    <s v="Z53"/>
    <s v="F041"/>
    <s v="กฟจ.สุรินทร์"/>
  </r>
  <r>
    <s v="F04101"/>
    <n v="92000324059"/>
    <n v="14000154390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38"/>
    <n v="9009414680"/>
    <n v="522000322109"/>
    <s v="ใบแจ้งหนี้"/>
    <s v="S-4G-001"/>
    <s v="ค่าบริการพาดสายสื่อสารโทรคมนาคมประจำปี"/>
    <s v="Activ.unit"/>
    <n v="130000716858"/>
    <s v=""/>
    <n v="4"/>
    <d v="2019-01-17T00:00:00"/>
    <n v="4803"/>
    <n v="55"/>
    <n v="55"/>
    <n v="3.85"/>
    <n v="264165"/>
    <n v="264165"/>
    <n v="18491.55"/>
    <n v="282656.55"/>
    <d v="2019-01-31T00:00:00"/>
    <m/>
    <s v=""/>
    <s v=""/>
    <x v="0"/>
    <n v="140001543906"/>
    <n v="1"/>
    <n v="1"/>
    <n v="1"/>
    <s v="S4B3"/>
    <x v="12"/>
    <s v="สายสื่อสาร"/>
    <s v="ZW03"/>
    <s v="Z53"/>
    <s v="F041"/>
    <s v="กฟจ.สุรินทร์"/>
  </r>
  <r>
    <s v="F04101"/>
    <n v="92000324059"/>
    <n v="14000154392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44"/>
    <n v="9009414686"/>
    <n v="534000320687"/>
    <s v="ใบแจ้งหนี้"/>
    <s v="S-4G-001"/>
    <s v="ค่าบริการพาดสายสื่อสารโทรคมนาคมประจำปี"/>
    <s v="Activ.unit"/>
    <n v="130000716860"/>
    <s v=""/>
    <n v="5"/>
    <d v="2019-01-17T00:00:00"/>
    <n v="3660"/>
    <n v="55"/>
    <n v="55"/>
    <n v="3.85"/>
    <n v="201300"/>
    <n v="201300"/>
    <n v="14091"/>
    <n v="215391"/>
    <d v="2019-01-31T00:00:00"/>
    <m/>
    <s v=""/>
    <s v=""/>
    <x v="0"/>
    <n v="140001543923"/>
    <n v="1"/>
    <n v="1"/>
    <n v="1"/>
    <s v="S4B3"/>
    <x v="13"/>
    <s v="สายสื่อสาร"/>
    <s v="ZW03"/>
    <s v="Z53"/>
    <s v="F041"/>
    <s v="กฟจ.สุรินทร์"/>
  </r>
  <r>
    <s v="F04101"/>
    <n v="92000324109"/>
    <n v="14000154394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148"/>
    <n v="9009414771"/>
    <n v="558000322064"/>
    <s v="ใบแจ้งหนี้"/>
    <s v="S-4G-001"/>
    <s v="ค่าบริการพาดสายสื่อสารโทรคมนาคมประจำปี"/>
    <s v="Activ.unit"/>
    <n v="130000716862"/>
    <s v=""/>
    <n v="10"/>
    <d v="2019-01-17T00:00:00"/>
    <n v="11010"/>
    <n v="55"/>
    <n v="55"/>
    <n v="3.85"/>
    <n v="605550"/>
    <n v="605550"/>
    <n v="42388.5"/>
    <n v="647938.5"/>
    <d v="2019-01-31T00:00:00"/>
    <m/>
    <s v=""/>
    <s v=""/>
    <x v="10"/>
    <n v="140001543948"/>
    <n v="1"/>
    <n v="1"/>
    <n v="1"/>
    <s v="S4B3"/>
    <x v="10"/>
    <s v="สายสื่อสาร"/>
    <s v="ZW03"/>
    <s v="Z53"/>
    <s v="F041"/>
    <s v="กฟจ.สุรินทร์"/>
  </r>
  <r>
    <s v="F04101"/>
    <n v="92000324109"/>
    <n v="14000154401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242"/>
    <n v="9009414890"/>
    <n v="538000322075"/>
    <s v="ใบแจ้งหนี้"/>
    <s v="S-4G-002"/>
    <s v="ค่าบริการติดตั้องอุปกรณ์สื่อสารฯ ประจำปี"/>
    <s v="Activ.unit"/>
    <n v="130000716868"/>
    <s v=""/>
    <n v="11"/>
    <d v="2019-01-17T00:00:00"/>
    <n v="60"/>
    <n v="410"/>
    <n v="410"/>
    <n v="28.7"/>
    <n v="24600"/>
    <n v="24600"/>
    <n v="1722"/>
    <n v="26322"/>
    <d v="2019-01-31T00:00:00"/>
    <m/>
    <s v=""/>
    <s v=""/>
    <x v="10"/>
    <n v="140001544015"/>
    <n v="1"/>
    <n v="1"/>
    <n v="1"/>
    <s v="S4B3"/>
    <x v="10"/>
    <s v="อุปกรณ์"/>
    <s v="ZW03"/>
    <s v="Z53"/>
    <s v="F041"/>
    <s v="กฟจ.สุรินทร์"/>
  </r>
  <r>
    <s v="F04101"/>
    <n v="92000324079"/>
    <n v="14000154425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369"/>
    <n v="9009415103"/>
    <n v="556000322198"/>
    <s v="ใบแจ้งหนี้"/>
    <s v="S-4G-001"/>
    <s v="ค่าบริการพาดสายสื่อสารโทรคมนาคมประจำปี"/>
    <s v="Activ.unit"/>
    <n v="130000716870"/>
    <s v=""/>
    <n v="8"/>
    <d v="2019-01-17T00:00:00"/>
    <n v="5068"/>
    <n v="55"/>
    <n v="55"/>
    <n v="3.85"/>
    <n v="278740"/>
    <n v="278740"/>
    <n v="19511.8"/>
    <n v="298251.8"/>
    <d v="2019-01-31T00:00:00"/>
    <m/>
    <s v=""/>
    <s v=""/>
    <x v="8"/>
    <n v="140001544253"/>
    <n v="2"/>
    <n v="2"/>
    <n v="2"/>
    <s v="S4B3"/>
    <x v="8"/>
    <s v="สายสื่อสาร"/>
    <s v="ZW03"/>
    <s v="Z53"/>
    <s v="F041"/>
    <s v="กฟจ.สุรินทร์"/>
  </r>
  <r>
    <s v="F04101"/>
    <n v="92000324079"/>
    <n v="14000154425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369"/>
    <n v="9009415103"/>
    <n v="556000322198"/>
    <s v="ใบแจ้งหนี้"/>
    <s v="S-4G-001"/>
    <s v="ค่าบริการพาดสายสื่อสารโทรคมนาคมประจำปี"/>
    <s v="Activ.unit"/>
    <n v="130000716870"/>
    <s v=""/>
    <n v="9"/>
    <d v="2019-01-17T00:00:00"/>
    <n v="54"/>
    <n v="100"/>
    <n v="100"/>
    <n v="7"/>
    <n v="5400"/>
    <n v="5400"/>
    <n v="378"/>
    <n v="5778"/>
    <d v="2019-01-31T00:00:00"/>
    <m/>
    <s v=""/>
    <s v=""/>
    <x v="8"/>
    <n v="140001544253"/>
    <n v="2"/>
    <n v="2"/>
    <n v="2"/>
    <s v="S4B3"/>
    <x v="8"/>
    <s v="สายสื่อสาร"/>
    <s v="ZW03"/>
    <s v="Z53"/>
    <s v="F041"/>
    <s v="กฟจ.สุรินทร์"/>
  </r>
  <r>
    <s v="F04101"/>
    <n v="92000322760"/>
    <n v="14000154431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8561"/>
    <n v="9009415279"/>
    <n v="538000322310"/>
    <s v="ใบแจ้งหนี้"/>
    <s v="S-4G-001"/>
    <s v="ค่าบริการพาดสายสื่อสารโทรคมนาคมประจำปี"/>
    <s v="Activ.unit"/>
    <n v="130000716873"/>
    <s v=""/>
    <n v="1"/>
    <d v="2019-01-17T00:00:00"/>
    <n v="4589"/>
    <n v="55"/>
    <n v="55"/>
    <n v="3.85"/>
    <n v="252395"/>
    <n v="252395"/>
    <n v="17667.650000000001"/>
    <n v="270062.65000000002"/>
    <d v="2019-01-31T00:00:00"/>
    <m/>
    <s v=""/>
    <s v=""/>
    <x v="4"/>
    <n v="140001544310"/>
    <n v="1"/>
    <n v="1"/>
    <n v="1"/>
    <s v="S4B3"/>
    <x v="4"/>
    <s v="สายสื่อสาร"/>
    <s v="ZW03"/>
    <s v="Z53"/>
    <s v="F041"/>
    <s v="กฟจ.สุรินทร์"/>
  </r>
  <r>
    <s v="F04101"/>
    <n v="92000364444"/>
    <n v="14000154435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8567"/>
    <n v="9009415288"/>
    <n v="512000321511"/>
    <s v="ใบแจ้งหนี้"/>
    <s v="S-4G-001"/>
    <s v="ค่าบริการพาดสายสื่อสารโทรคมนาคมประจำปี"/>
    <s v="Activ.unit"/>
    <n v="130000716880"/>
    <s v=""/>
    <n v="13"/>
    <d v="2019-01-17T00:00:00"/>
    <n v="745"/>
    <n v="55"/>
    <n v="55"/>
    <n v="3.85"/>
    <n v="40975"/>
    <n v="40975"/>
    <n v="2868.25"/>
    <n v="43843.25"/>
    <d v="2019-01-31T00:00:00"/>
    <m/>
    <s v=""/>
    <s v=""/>
    <x v="9"/>
    <n v="140001544354"/>
    <n v="1"/>
    <n v="1"/>
    <n v="1"/>
    <s v="S4B3"/>
    <x v="9"/>
    <s v="สายสื่อสาร"/>
    <s v="ZW03"/>
    <s v="Z53"/>
    <s v="F041"/>
    <s v="กฟจ.สุรินทร์"/>
  </r>
  <r>
    <s v="F04101"/>
    <n v="92000344436"/>
    <n v="14000154442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8675"/>
    <n v="9009415414"/>
    <n v="558000322258"/>
    <s v="ใบแจ้งหนี้"/>
    <s v="S-4G-001"/>
    <s v="ค่าบริการพาดสายสื่อสารโทรคมนาคมประจำปี"/>
    <s v="Activ.unit"/>
    <n v="130000716885"/>
    <s v=""/>
    <n v="12"/>
    <d v="2019-01-17T00:00:00"/>
    <n v="417"/>
    <n v="55"/>
    <n v="55"/>
    <n v="3.85"/>
    <n v="22935"/>
    <n v="22935"/>
    <n v="1605.45"/>
    <n v="24540.45"/>
    <d v="2019-01-31T00:00:00"/>
    <m/>
    <s v=""/>
    <s v=""/>
    <x v="3"/>
    <n v="140001544423"/>
    <n v="1"/>
    <n v="1"/>
    <n v="1"/>
    <s v="S4B3"/>
    <x v="3"/>
    <s v="สายสื่อสาร"/>
    <s v="ZW03"/>
    <s v="Z53"/>
    <s v="F041"/>
    <s v="กฟจ.สุรินทร์"/>
  </r>
  <r>
    <s v="F04101"/>
    <n v="92000539537"/>
    <n v="14000154446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8681"/>
    <n v="9009415420"/>
    <n v="528000323999"/>
    <s v="ใบแจ้งหนี้"/>
    <s v="S-4G-001"/>
    <s v="ค่าบริการพาดสายสื่อสารโทรคมนาคมประจำปี"/>
    <s v="Activ.unit"/>
    <n v="130000716886"/>
    <s v=""/>
    <n v="16"/>
    <d v="2019-01-17T00:00:00"/>
    <n v="9972"/>
    <n v="55"/>
    <n v="55"/>
    <n v="3.85"/>
    <n v="548460"/>
    <n v="548460"/>
    <n v="38392.199999999997"/>
    <n v="586852.19999999995"/>
    <d v="2019-01-31T00:00:00"/>
    <m/>
    <s v=""/>
    <s v=""/>
    <x v="5"/>
    <n v="140001544462"/>
    <n v="1"/>
    <n v="1"/>
    <n v="1"/>
    <s v="S4B3"/>
    <x v="5"/>
    <s v="สายสื่อสาร"/>
    <s v="ZW03"/>
    <s v="Z53"/>
    <s v="F041"/>
    <s v="กฟจ.สุรินทร์"/>
  </r>
  <r>
    <s v="F04101"/>
    <n v="92000539537"/>
    <n v="14000154501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205"/>
    <n v="9009416123"/>
    <n v="536000323015"/>
    <s v="ใบแจ้งหนี้"/>
    <s v="S-4G-002"/>
    <s v="ค่าบริการติดตั้องอุปกรณ์สื่อสารฯ ประจำปี"/>
    <s v="Activ.unit"/>
    <n v="130000716889"/>
    <s v=""/>
    <n v="17"/>
    <d v="2019-01-17T00:00:00"/>
    <n v="43"/>
    <n v="410"/>
    <n v="410"/>
    <n v="28.7"/>
    <n v="17630"/>
    <n v="17630"/>
    <n v="1234.0999999999999"/>
    <n v="18864.099999999999"/>
    <d v="2019-01-31T00:00:00"/>
    <m/>
    <s v=""/>
    <s v=""/>
    <x v="5"/>
    <n v="140001545017"/>
    <n v="1"/>
    <n v="1"/>
    <n v="1"/>
    <s v="S4B3"/>
    <x v="5"/>
    <s v="อุปกรณ์"/>
    <s v="ZW03"/>
    <s v="Z53"/>
    <s v="F041"/>
    <s v="กฟจ.สุรินทร์"/>
  </r>
  <r>
    <s v="F04101"/>
    <n v="92000445451"/>
    <n v="14000154502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206"/>
    <n v="9009416124"/>
    <n v="522000322328"/>
    <s v="ใบแจ้งหนี้"/>
    <s v="S-4G-001"/>
    <s v="ค่าบริการพาดสายสื่อสารโทรคมนาคมประจำปี"/>
    <s v="Activ.unit"/>
    <n v="130000716890"/>
    <s v=""/>
    <n v="14"/>
    <d v="2019-01-17T00:00:00"/>
    <n v="6195"/>
    <n v="55"/>
    <n v="55"/>
    <n v="3.85"/>
    <n v="340725"/>
    <n v="340725"/>
    <n v="23850.75"/>
    <n v="364575.75"/>
    <d v="2019-01-31T00:00:00"/>
    <m/>
    <s v=""/>
    <s v=""/>
    <x v="6"/>
    <n v="140001545027"/>
    <n v="1"/>
    <n v="1"/>
    <n v="1"/>
    <s v="S4B3"/>
    <x v="6"/>
    <s v="สายสื่อสาร"/>
    <s v="ZW03"/>
    <s v="Z53"/>
    <s v="F041"/>
    <s v="กฟจ.สุรินทร์"/>
  </r>
  <r>
    <s v="F03501"/>
    <n v="92000324054"/>
    <n v="14000154613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32"/>
    <n v="9009417508"/>
    <n v="516000320644"/>
    <s v="ใบแจ้งหนี้"/>
    <s v="S-4G-001"/>
    <s v="ค่าบริการพาดสายสื่อสารโทรคมนาคมประจำปี"/>
    <s v="Activ.unit"/>
    <n v="130000719815"/>
    <s v=""/>
    <n v="8"/>
    <d v="2019-01-17T00:00:00"/>
    <n v="8875"/>
    <n v="55"/>
    <n v="55"/>
    <n v="3.85"/>
    <n v="488125"/>
    <n v="488125"/>
    <n v="34168.75"/>
    <n v="522293.75"/>
    <d v="2019-01-31T00:00:00"/>
    <m/>
    <s v=""/>
    <s v=""/>
    <x v="1"/>
    <n v="140001546138"/>
    <n v="2"/>
    <n v="2"/>
    <n v="2"/>
    <s v="S4B3"/>
    <x v="1"/>
    <s v="สายสื่อสาร"/>
    <s v="ZW03"/>
    <s v="Z53"/>
    <s v="F035"/>
    <s v="กฟส.ลำปลายมาศ"/>
  </r>
  <r>
    <s v="F03501"/>
    <n v="92000324054"/>
    <n v="14000154613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32"/>
    <n v="9009417508"/>
    <n v="516000320644"/>
    <s v="ใบแจ้งหนี้"/>
    <s v="S-4G-001"/>
    <s v="ค่าบริการพาดสายสื่อสารโทรคมนาคมประจำปี"/>
    <s v="Activ.unit"/>
    <n v="130000719815"/>
    <s v=""/>
    <n v="9"/>
    <d v="2019-01-17T00:00:00"/>
    <n v="1177"/>
    <n v="100"/>
    <n v="100"/>
    <n v="7"/>
    <n v="117700"/>
    <n v="117700"/>
    <n v="8239"/>
    <n v="125939"/>
    <d v="2019-01-31T00:00:00"/>
    <m/>
    <s v=""/>
    <s v=""/>
    <x v="1"/>
    <n v="140001546138"/>
    <n v="2"/>
    <n v="2"/>
    <n v="2"/>
    <s v="S4B3"/>
    <x v="1"/>
    <s v="สายสื่อสาร"/>
    <s v="ZW03"/>
    <s v="Z53"/>
    <s v="F035"/>
    <s v="กฟส.ลำปลายมาศ"/>
  </r>
  <r>
    <s v="F03501"/>
    <n v="92000324054"/>
    <n v="1400015461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5"/>
    <n v="9009417563"/>
    <n v="528000323816"/>
    <s v="ใบแจ้งหนี้"/>
    <s v="S-4G-001"/>
    <s v="ค่าบริการพาดสายสื่อสารโทรคมนาคมประจำปี"/>
    <s v="Activ.unit"/>
    <n v="130000719816"/>
    <s v=""/>
    <n v="10"/>
    <d v="2019-01-17T00:00:00"/>
    <n v="463"/>
    <n v="100"/>
    <n v="100"/>
    <n v="7"/>
    <n v="46300"/>
    <n v="46300"/>
    <n v="3241"/>
    <n v="49541"/>
    <d v="2019-01-31T00:00:00"/>
    <m/>
    <s v=""/>
    <s v=""/>
    <x v="1"/>
    <n v="140001546190"/>
    <n v="2"/>
    <n v="2"/>
    <n v="2"/>
    <s v="S4B3"/>
    <x v="14"/>
    <s v="สายสื่อสาร"/>
    <s v="ZW03"/>
    <s v="Z53"/>
    <s v="F035"/>
    <s v="กฟส.ลำปลายมาศ"/>
  </r>
  <r>
    <s v="F03501"/>
    <n v="92000324054"/>
    <n v="1400015461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5"/>
    <n v="9009417563"/>
    <n v="528000323816"/>
    <s v="ใบแจ้งหนี้"/>
    <s v="S-4G-001"/>
    <s v="ค่าบริการพาดสายสื่อสารโทรคมนาคมประจำปี"/>
    <s v="Activ.unit"/>
    <n v="130000719816"/>
    <s v=""/>
    <n v="11"/>
    <d v="2019-01-17T00:00:00"/>
    <n v="1070"/>
    <n v="55"/>
    <n v="55"/>
    <n v="3.85"/>
    <n v="58850"/>
    <n v="58850"/>
    <n v="4119.5"/>
    <n v="62969.5"/>
    <d v="2019-01-31T00:00:00"/>
    <m/>
    <s v=""/>
    <s v=""/>
    <x v="1"/>
    <n v="140001546190"/>
    <n v="2"/>
    <n v="2"/>
    <n v="2"/>
    <s v="S4B3"/>
    <x v="14"/>
    <s v="สายสื่อสาร"/>
    <s v="ZW03"/>
    <s v="Z53"/>
    <s v="F035"/>
    <s v="กฟส.ลำปลายมาศ"/>
  </r>
  <r>
    <s v="F03501"/>
    <n v="92000324054"/>
    <n v="14000154610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20"/>
    <n v="9009417492"/>
    <n v="550000321901"/>
    <s v="ใบแจ้งหนี้"/>
    <s v="S-4G-001"/>
    <s v="ค่าบริการพาดสายสื่อสารโทรคมนาคมประจำปี"/>
    <s v="Activ.unit"/>
    <n v="130000719817"/>
    <s v=""/>
    <n v="7"/>
    <d v="2019-01-17T00:00:00"/>
    <n v="2853"/>
    <n v="55"/>
    <n v="55"/>
    <n v="3.85"/>
    <n v="156915"/>
    <n v="156915"/>
    <n v="10984.05"/>
    <n v="167899.05"/>
    <d v="2019-01-31T00:00:00"/>
    <m/>
    <s v=""/>
    <s v=""/>
    <x v="1"/>
    <n v="140001546107"/>
    <n v="1"/>
    <n v="1"/>
    <n v="1"/>
    <s v="S4B3"/>
    <x v="15"/>
    <s v="สายสื่อสาร"/>
    <s v="ZW03"/>
    <s v="Z53"/>
    <s v="F035"/>
    <s v="กฟส.ลำปลายมาศ"/>
  </r>
  <r>
    <s v="F03501"/>
    <n v="92000324050"/>
    <n v="14000154578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00"/>
    <n v="9009417056"/>
    <n v="558000322092"/>
    <s v="ใบแจ้งหนี้"/>
    <s v="S-4G-001"/>
    <s v="ค่าบริการพาดสายสื่อสารโทรคมนาคมประจำปี"/>
    <s v="Activ.unit"/>
    <n v="130000719818"/>
    <s v=""/>
    <n v="4"/>
    <d v="2019-01-17T00:00:00"/>
    <n v="3051"/>
    <n v="55"/>
    <n v="55"/>
    <n v="3.85"/>
    <n v="167805"/>
    <n v="167805"/>
    <n v="11746.35"/>
    <n v="179551.35"/>
    <d v="2019-01-31T00:00:00"/>
    <m/>
    <s v=""/>
    <s v=""/>
    <x v="0"/>
    <n v="140001545782"/>
    <n v="1"/>
    <n v="1"/>
    <n v="1"/>
    <s v="S4B3"/>
    <x v="0"/>
    <s v="สายสื่อสาร"/>
    <s v="ZW03"/>
    <s v="Z53"/>
    <s v="F035"/>
    <s v="กฟส.ลำปลายมาศ"/>
  </r>
  <r>
    <s v="F03501"/>
    <n v="92000324050"/>
    <n v="14000154593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8"/>
    <n v="9009417244"/>
    <n v="538000322094"/>
    <s v="ใบแจ้งหนี้"/>
    <s v="S-4G-001"/>
    <s v="ค่าบริการพาดสายสื่อสารโทรคมนาคมประจำปี"/>
    <s v="Activ.unit"/>
    <n v="130000719819"/>
    <s v=""/>
    <n v="5"/>
    <d v="2019-01-17T00:00:00"/>
    <n v="2222"/>
    <n v="55"/>
    <n v="55"/>
    <n v="3.85"/>
    <n v="122210"/>
    <n v="122210"/>
    <n v="8554.7000000000007"/>
    <n v="130764.7"/>
    <d v="2019-01-31T00:00:00"/>
    <m/>
    <s v=""/>
    <s v=""/>
    <x v="0"/>
    <n v="140001545933"/>
    <n v="2"/>
    <n v="2"/>
    <n v="2"/>
    <s v="S4B3"/>
    <x v="13"/>
    <s v="สายสื่อสาร"/>
    <s v="ZW03"/>
    <s v="Z53"/>
    <s v="F035"/>
    <s v="กฟส.ลำปลายมาศ"/>
  </r>
  <r>
    <s v="F03501"/>
    <n v="92000324050"/>
    <n v="14000154593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8"/>
    <n v="9009417244"/>
    <n v="538000322094"/>
    <s v="ใบแจ้งหนี้"/>
    <s v="S-4G-001"/>
    <s v="ค่าบริการพาดสายสื่อสารโทรคมนาคมประจำปี"/>
    <s v="Activ.unit"/>
    <n v="130000719819"/>
    <s v=""/>
    <n v="6"/>
    <d v="2019-01-17T00:00:00"/>
    <n v="36"/>
    <n v="100"/>
    <n v="100"/>
    <n v="7"/>
    <n v="3600"/>
    <n v="3600"/>
    <n v="252"/>
    <n v="3852"/>
    <d v="2019-01-31T00:00:00"/>
    <m/>
    <s v=""/>
    <s v=""/>
    <x v="0"/>
    <n v="140001545933"/>
    <n v="2"/>
    <n v="2"/>
    <n v="2"/>
    <s v="S4B3"/>
    <x v="13"/>
    <s v="สายสื่อสาร"/>
    <s v="ZW03"/>
    <s v="Z53"/>
    <s v="F035"/>
    <s v="กฟส.ลำปลายมาศ"/>
  </r>
  <r>
    <s v="F03501"/>
    <n v="92000324050"/>
    <n v="1400015456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17"/>
    <n v="9009416946"/>
    <n v="526000322657"/>
    <s v="ใบแจ้งหนี้"/>
    <s v="S-4G-001"/>
    <s v="ค่าบริการพาดสายสื่อสารโทรคมนาคมประจำปี"/>
    <s v="Activ.unit"/>
    <n v="130000719821"/>
    <s v=""/>
    <n v="3"/>
    <d v="2019-01-17T00:00:00"/>
    <n v="3236"/>
    <n v="55"/>
    <n v="55"/>
    <n v="3.85"/>
    <n v="177980"/>
    <n v="177980"/>
    <n v="12458.6"/>
    <n v="190438.6"/>
    <d v="2019-01-31T00:00:00"/>
    <m/>
    <s v=""/>
    <s v=""/>
    <x v="0"/>
    <n v="140001545687"/>
    <n v="1"/>
    <n v="1"/>
    <n v="1"/>
    <s v="S4B3"/>
    <x v="12"/>
    <s v="สายสื่อสาร"/>
    <s v="ZW03"/>
    <s v="Z53"/>
    <s v="F035"/>
    <s v="กฟส.ลำปลายมาศ"/>
  </r>
  <r>
    <s v="F03501"/>
    <n v="92000324022"/>
    <n v="140001546254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46"/>
    <n v="9009417665"/>
    <n v="500000321000"/>
    <s v="ใบแจ้งหนี้"/>
    <s v="S-4G-001"/>
    <s v="ค่าบริการพาดสายสื่อสารโทรคมนาคมประจำปี"/>
    <s v="Activ.unit"/>
    <n v="130000719822"/>
    <s v=""/>
    <n v="2"/>
    <d v="2019-01-17T00:00:00"/>
    <n v="959"/>
    <n v="55"/>
    <n v="55"/>
    <n v="3.85"/>
    <n v="52745"/>
    <n v="52745"/>
    <n v="3692.15"/>
    <n v="56437.15"/>
    <d v="2019-01-31T00:00:00"/>
    <m/>
    <s v=""/>
    <s v=""/>
    <x v="8"/>
    <n v="140001546254"/>
    <n v="1"/>
    <n v="1"/>
    <n v="1"/>
    <s v="S4B3"/>
    <x v="8"/>
    <s v="สายสื่อสาร"/>
    <s v="ZW03"/>
    <s v="Z53"/>
    <s v="F035"/>
    <s v="กฟส.ลำปลายมาศ"/>
  </r>
  <r>
    <s v="F03501"/>
    <n v="92000322753"/>
    <n v="14000154621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434"/>
    <n v="9009417650"/>
    <n v="550000321903"/>
    <s v="ใบแจ้งหนี้"/>
    <s v="S-4G-001"/>
    <s v="ค่าบริการพาดสายสื่อสารโทรคมนาคมประจำปี"/>
    <s v="Activ.unit"/>
    <n v="130000719823"/>
    <s v=""/>
    <n v="1"/>
    <d v="2019-01-17T00:00:00"/>
    <n v="1301"/>
    <n v="55"/>
    <n v="55"/>
    <n v="3.85"/>
    <n v="71555"/>
    <n v="71555"/>
    <n v="5008.8500000000004"/>
    <n v="76563.850000000006"/>
    <d v="2019-01-31T00:00:00"/>
    <m/>
    <s v=""/>
    <s v=""/>
    <x v="4"/>
    <n v="140001546214"/>
    <n v="1"/>
    <n v="1"/>
    <n v="1"/>
    <s v="S4B3"/>
    <x v="4"/>
    <s v="สายสื่อสาร"/>
    <s v="ZW03"/>
    <s v="Z53"/>
    <s v="F035"/>
    <s v="กฟส.ลำปลายมาศ"/>
  </r>
  <r>
    <s v="F03501"/>
    <n v="92000523800"/>
    <n v="14000154601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237"/>
    <n v="9009417341"/>
    <n v="518000321464"/>
    <s v="ใบแจ้งหนี้"/>
    <s v="S-4G-001"/>
    <s v="ค่าบริการพาดสายสื่อสารโทรคมนาคมประจำปี"/>
    <s v="Activ.unit"/>
    <n v="130000719824"/>
    <s v=""/>
    <n v="14"/>
    <d v="2019-01-17T00:00:00"/>
    <n v="312"/>
    <n v="55"/>
    <n v="55"/>
    <n v="3.85"/>
    <n v="17160"/>
    <n v="17160"/>
    <n v="1201.2"/>
    <n v="18361.2"/>
    <d v="2019-01-31T00:00:00"/>
    <m/>
    <s v=""/>
    <s v=""/>
    <x v="9"/>
    <n v="140001546017"/>
    <n v="1"/>
    <n v="1"/>
    <n v="1"/>
    <s v="S4B3"/>
    <x v="9"/>
    <s v="สายสื่อสาร"/>
    <s v="ZW03"/>
    <s v="Z53"/>
    <s v="F035"/>
    <s v="กฟส.ลำปลายมาศ"/>
  </r>
  <r>
    <s v="F03501"/>
    <n v="92000546548"/>
    <n v="1400015460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51"/>
    <n v="9009417440"/>
    <n v="550000321900"/>
    <s v="ใบแจ้งหนี้"/>
    <s v="S-4G-001"/>
    <s v="ค่าบริการพาดสายสื่อสารโทรคมนาคมประจำปี"/>
    <s v="Activ.unit"/>
    <n v="130000719826"/>
    <s v=""/>
    <n v="15"/>
    <d v="2019-01-17T00:00:00"/>
    <n v="2070"/>
    <n v="55"/>
    <n v="55"/>
    <n v="3.85"/>
    <n v="113850"/>
    <n v="113850"/>
    <n v="7969.5"/>
    <n v="121819.5"/>
    <d v="2019-01-31T00:00:00"/>
    <m/>
    <s v=""/>
    <s v=""/>
    <x v="5"/>
    <n v="140001546067"/>
    <n v="1"/>
    <n v="1"/>
    <n v="1"/>
    <s v="S4B3"/>
    <x v="5"/>
    <s v="สายสื่อสาร"/>
    <s v="ZW03"/>
    <s v="Z53"/>
    <s v="F035"/>
    <s v="กฟส.ลำปลายมาศ"/>
  </r>
  <r>
    <s v="F03501"/>
    <n v="92000488010"/>
    <n v="14000154624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442"/>
    <n v="9009417659"/>
    <n v="548000321073"/>
    <s v="ใบแจ้งหนี้"/>
    <s v="S-4G-001"/>
    <s v="ค่าบริการพาดสายสื่อสารโทรคมนาคมประจำปี"/>
    <s v="Activ.unit"/>
    <n v="130000719827"/>
    <s v=""/>
    <n v="13"/>
    <d v="2019-01-17T00:00:00"/>
    <n v="4495"/>
    <n v="55"/>
    <n v="55"/>
    <n v="3.85"/>
    <n v="247225"/>
    <n v="247225"/>
    <n v="17305.75"/>
    <n v="264530.75"/>
    <d v="2019-01-31T00:00:00"/>
    <m/>
    <s v=""/>
    <s v=""/>
    <x v="6"/>
    <n v="140001546241"/>
    <n v="1"/>
    <n v="1"/>
    <n v="1"/>
    <s v="S4B3"/>
    <x v="6"/>
    <s v="สายสื่อสาร"/>
    <s v="ZW03"/>
    <s v="Z53"/>
    <s v="F035"/>
    <s v="กฟส.ลำปลายมาศ"/>
  </r>
  <r>
    <s v="F03501"/>
    <n v="92000324096"/>
    <n v="14000154560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86"/>
    <n v="9009416813"/>
    <n v="562000322498"/>
    <s v="ใบแจ้งหนี้"/>
    <s v="S-4G-001"/>
    <s v="ค่าบริการพาดสายสื่อสารโทรคมนาคมประจำปี"/>
    <s v="Activ.unit"/>
    <n v="130000719829"/>
    <s v=""/>
    <n v="12"/>
    <d v="2019-01-17T00:00:00"/>
    <n v="7797"/>
    <n v="55"/>
    <n v="55"/>
    <n v="3.85"/>
    <n v="428835"/>
    <n v="428835"/>
    <n v="30018.45"/>
    <n v="458853.45"/>
    <d v="2019-01-31T00:00:00"/>
    <m/>
    <s v=""/>
    <s v=""/>
    <x v="10"/>
    <n v="140001545607"/>
    <n v="1"/>
    <n v="1"/>
    <n v="1"/>
    <s v="S4B3"/>
    <x v="10"/>
    <s v="สายสื่อสาร"/>
    <s v="ZW03"/>
    <s v="Z53"/>
    <s v="F035"/>
    <s v="กฟส.ลำปลายมาศ"/>
  </r>
  <r>
    <s v="F03501"/>
    <n v="92000589320"/>
    <n v="14000154545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68"/>
    <n v="9009416607"/>
    <n v="520000322517"/>
    <s v="ใบแจ้งหนี้"/>
    <s v="S-4G-001"/>
    <s v="ค่าบริการพาดสายสื่อสารโทรคมนาคมประจำปี"/>
    <s v="Activ.unit"/>
    <n v="130000719833"/>
    <s v=""/>
    <n v="16"/>
    <d v="2019-01-17T00:00:00"/>
    <n v="726"/>
    <n v="55"/>
    <n v="55"/>
    <n v="3.85"/>
    <n v="39930"/>
    <n v="39930"/>
    <n v="2795.1"/>
    <n v="42725.1"/>
    <d v="2019-01-31T00:00:00"/>
    <m/>
    <s v=""/>
    <s v=""/>
    <x v="11"/>
    <n v="140001545451"/>
    <n v="1"/>
    <n v="1"/>
    <n v="1"/>
    <s v="S4B3"/>
    <x v="11"/>
    <s v="สายสื่อสาร"/>
    <s v="ZW03"/>
    <s v="Z53"/>
    <s v="F035"/>
    <s v="กฟส.ลำปลายมาศ"/>
  </r>
  <r>
    <s v="F12101"/>
    <n v="92000552497"/>
    <n v="14000154259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04"/>
    <n v="9009410663"/>
    <n v="558000321972"/>
    <s v="ใบแจ้งหนี้"/>
    <s v="S-4G-001"/>
    <s v="ค่าบริการพาดสายสื่อสารโทรคมนาคมประจำปี"/>
    <s v="Activ.unit"/>
    <n v="130000720097"/>
    <s v=""/>
    <n v="11"/>
    <d v="2019-01-16T00:00:00"/>
    <n v="8382"/>
    <n v="55"/>
    <n v="55"/>
    <n v="3.85"/>
    <n v="461010"/>
    <n v="461010"/>
    <n v="32270.7"/>
    <n v="493280.7"/>
    <d v="2019-01-31T00:00:00"/>
    <m/>
    <s v=""/>
    <s v=""/>
    <x v="5"/>
    <n v="140001542598"/>
    <n v="1"/>
    <n v="1"/>
    <n v="1"/>
    <s v="S4B3"/>
    <x v="5"/>
    <s v="สายสื่อสาร"/>
    <s v="ZW03"/>
    <s v="Z53"/>
    <s v="F121"/>
    <s v="กฟอ.ปราสาท"/>
  </r>
  <r>
    <s v="F12101"/>
    <n v="92000318885"/>
    <n v="14000154274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717"/>
    <n v="9009410919"/>
    <n v="518000321386"/>
    <s v="ใบแจ้งหนี้"/>
    <s v="S-4G-001"/>
    <s v="ค่าบริการพาดสายสื่อสารโทรคมนาคมประจำปี"/>
    <s v="Activ.unit"/>
    <n v="130000720104"/>
    <s v=""/>
    <n v="6"/>
    <d v="2019-01-16T00:00:00"/>
    <n v="692"/>
    <n v="55"/>
    <n v="55"/>
    <n v="3.85"/>
    <n v="38060"/>
    <n v="38060"/>
    <n v="2664.2"/>
    <n v="40724.199999999997"/>
    <d v="2019-01-31T00:00:00"/>
    <m/>
    <s v=""/>
    <s v=""/>
    <x v="8"/>
    <n v="140001542742"/>
    <n v="1"/>
    <n v="1"/>
    <n v="1"/>
    <s v="S4B3"/>
    <x v="8"/>
    <s v="สายสื่อสาร"/>
    <s v="ZW03"/>
    <s v="Z53"/>
    <s v="F121"/>
    <s v="กฟอ.ปราสาท"/>
  </r>
  <r>
    <s v="F12101"/>
    <n v="92000523871"/>
    <n v="140001542828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26"/>
    <n v="9009410928"/>
    <n v="540000321829"/>
    <s v="ใบแจ้งหนี้"/>
    <s v="S-4G-001"/>
    <s v="ค่าบริการพาดสายสื่อสารโทรคมนาคมประจำปี"/>
    <s v="Activ.unit"/>
    <n v="130000720119"/>
    <s v=""/>
    <n v="10"/>
    <d v="2019-01-16T00:00:00"/>
    <n v="196"/>
    <n v="55"/>
    <n v="55"/>
    <n v="3.85"/>
    <n v="10780"/>
    <n v="10780"/>
    <n v="754.6"/>
    <n v="11534.6"/>
    <d v="2019-01-31T00:00:00"/>
    <m/>
    <s v=""/>
    <s v=""/>
    <x v="3"/>
    <n v="140001542828"/>
    <n v="1"/>
    <n v="1"/>
    <n v="1"/>
    <s v="S4B3"/>
    <x v="3"/>
    <s v="สายสื่อสาร"/>
    <s v="ZW03"/>
    <s v="Z53"/>
    <s v="F121"/>
    <s v="กฟอ.ปราสาท"/>
  </r>
  <r>
    <s v="F12101"/>
    <n v="92000318860"/>
    <n v="14000154243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327"/>
    <n v="9009410465"/>
    <n v="520000322603"/>
    <s v="ใบแจ้งหนี้"/>
    <s v="S-4G-001"/>
    <s v="ค่าบริการพาดสายสื่อสารโทรคมนาคมประจำปี"/>
    <s v="Activ.unit"/>
    <n v="130000720121"/>
    <s v=""/>
    <n v="3"/>
    <d v="2019-01-16T00:00:00"/>
    <n v="7175"/>
    <n v="55"/>
    <n v="55"/>
    <n v="3.85"/>
    <n v="394625"/>
    <n v="394625"/>
    <n v="27623.75"/>
    <n v="422248.75"/>
    <d v="2019-01-31T00:00:00"/>
    <m/>
    <s v=""/>
    <s v=""/>
    <x v="0"/>
    <n v="140001542436"/>
    <n v="1"/>
    <n v="1"/>
    <n v="1"/>
    <s v="S4B3"/>
    <x v="0"/>
    <s v="สายสื่อสาร"/>
    <s v="ZW03"/>
    <s v="Z53"/>
    <s v="F121"/>
    <s v="กฟอ.ปราสาท"/>
  </r>
  <r>
    <s v="F12101"/>
    <n v="92000322779"/>
    <n v="14000154268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510"/>
    <n v="9009410910"/>
    <n v="562000322406"/>
    <s v="ใบแจ้งหนี้"/>
    <s v="S-4G-001"/>
    <s v="ค่าบริการพาดสายสื่อสารโทรคมนาคมประจำปี"/>
    <s v="Activ.unit"/>
    <n v="130000720125"/>
    <s v=""/>
    <n v="8"/>
    <d v="2019-01-16T00:00:00"/>
    <n v="1945"/>
    <n v="55"/>
    <n v="55"/>
    <n v="3.85"/>
    <n v="106975"/>
    <n v="106975"/>
    <n v="7488.25"/>
    <n v="114463.25"/>
    <d v="2019-01-31T00:00:00"/>
    <m/>
    <s v=""/>
    <s v=""/>
    <x v="4"/>
    <n v="140001542684"/>
    <n v="1"/>
    <n v="1"/>
    <n v="1"/>
    <s v="S4B3"/>
    <x v="4"/>
    <s v="สายสื่อสาร"/>
    <s v="ZW03"/>
    <s v="Z53"/>
    <s v="F121"/>
    <s v="กฟอ.ปราสาท"/>
  </r>
  <r>
    <s v="F03301"/>
    <n v="92000318843"/>
    <n v="14000154548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34"/>
    <n v="9009416584"/>
    <n v="528000323263"/>
    <s v="ใบแจ้งหนี้"/>
    <s v="S-4G-001"/>
    <s v="ค่าบริการพาดสายสื่อสารโทรคมนาคมประจำปี"/>
    <s v="Activ.unit"/>
    <n v="130000720132"/>
    <s v=""/>
    <n v="3"/>
    <d v="2019-01-17T00:00:00"/>
    <n v="965"/>
    <n v="55"/>
    <n v="55"/>
    <n v="3.85"/>
    <n v="53075"/>
    <n v="53075"/>
    <n v="3715.25"/>
    <n v="56790.25"/>
    <d v="2019-01-31T00:00:00"/>
    <m/>
    <s v=""/>
    <s v=""/>
    <x v="0"/>
    <n v="140001545485"/>
    <n v="1"/>
    <n v="1"/>
    <n v="1"/>
    <s v="S4B3"/>
    <x v="0"/>
    <s v="สายสื่อสาร"/>
    <s v="ZW03"/>
    <s v="Z53"/>
    <s v="F033"/>
    <s v="กฟส.กระสัง"/>
  </r>
  <r>
    <s v="F03301"/>
    <n v="92000318846"/>
    <n v="14000154506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52"/>
    <n v="9009416089"/>
    <n v="516000320307"/>
    <s v="ใบแจ้งหนี้"/>
    <s v="S-4G-001"/>
    <s v="ค่าบริการพาดสายสื่อสารโทรคมนาคมประจำปี"/>
    <s v="Activ.unit"/>
    <n v="130000720138"/>
    <s v=""/>
    <n v="4"/>
    <d v="2019-01-17T00:00:00"/>
    <n v="634"/>
    <n v="100"/>
    <n v="100"/>
    <n v="7"/>
    <n v="63400"/>
    <n v="63400"/>
    <n v="4438"/>
    <n v="67838"/>
    <d v="2019-01-31T00:00:00"/>
    <m/>
    <s v=""/>
    <s v=""/>
    <x v="1"/>
    <n v="140001545068"/>
    <n v="2"/>
    <n v="2"/>
    <n v="2"/>
    <s v="S4B3"/>
    <x v="1"/>
    <s v="สายสื่อสาร"/>
    <s v="ZW03"/>
    <s v="Z53"/>
    <s v="F033"/>
    <s v="กฟส.กระสัง"/>
  </r>
  <r>
    <s v="F03301"/>
    <n v="92000318846"/>
    <n v="14000154506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52"/>
    <n v="9009416089"/>
    <n v="516000320307"/>
    <s v="ใบแจ้งหนี้"/>
    <s v="S-4G-001"/>
    <s v="ค่าบริการพาดสายสื่อสารโทรคมนาคมประจำปี"/>
    <s v="Activ.unit"/>
    <n v="130000720138"/>
    <s v=""/>
    <n v="5"/>
    <d v="2019-01-17T00:00:00"/>
    <n v="4421"/>
    <n v="55"/>
    <n v="55"/>
    <n v="3.85"/>
    <n v="243155"/>
    <n v="243155"/>
    <n v="17020.849999999999"/>
    <n v="260175.85"/>
    <d v="2019-01-31T00:00:00"/>
    <m/>
    <s v=""/>
    <s v=""/>
    <x v="1"/>
    <n v="140001545068"/>
    <n v="2"/>
    <n v="2"/>
    <n v="2"/>
    <s v="S4B3"/>
    <x v="1"/>
    <s v="สายสื่อสาร"/>
    <s v="ZW03"/>
    <s v="Z53"/>
    <s v="F033"/>
    <s v="กฟส.กระสัง"/>
  </r>
  <r>
    <s v="F07201"/>
    <n v="92000323092"/>
    <n v="1400015469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06"/>
    <n v="9009420732"/>
    <n v="554000320859"/>
    <s v="ใบแจ้งหนี้"/>
    <s v="S-4G-001"/>
    <s v="ค่าบริการพาดสายสื่อสารโทรคมนาคมประจำปี"/>
    <s v="Activ.unit"/>
    <n v="130000720145"/>
    <s v=""/>
    <n v="8"/>
    <d v="2019-01-18T00:00:00"/>
    <n v="6147"/>
    <n v="55"/>
    <n v="55"/>
    <n v="3.85"/>
    <n v="338085"/>
    <n v="338085"/>
    <n v="23665.95"/>
    <n v="361750.95"/>
    <d v="2019-01-31T00:00:00"/>
    <m/>
    <s v=""/>
    <s v=""/>
    <x v="1"/>
    <n v="140001546973"/>
    <n v="2"/>
    <n v="2"/>
    <n v="2"/>
    <s v="S4B3"/>
    <x v="1"/>
    <s v="สายสื่อสาร"/>
    <s v="ZW03"/>
    <s v="Z53"/>
    <s v="F072"/>
    <s v="กฟส.สูงเนิน"/>
  </r>
  <r>
    <s v="F07201"/>
    <n v="92000323092"/>
    <n v="1400015469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06"/>
    <n v="9009420732"/>
    <n v="554000320859"/>
    <s v="ใบแจ้งหนี้"/>
    <s v="S-4G-001"/>
    <s v="ค่าบริการพาดสายสื่อสารโทรคมนาคมประจำปี"/>
    <s v="Activ.unit"/>
    <n v="130000720145"/>
    <s v=""/>
    <n v="9"/>
    <d v="2019-01-18T00:00:00"/>
    <n v="1947"/>
    <n v="100"/>
    <n v="100"/>
    <n v="7"/>
    <n v="194700"/>
    <n v="194700"/>
    <n v="13629"/>
    <n v="208329"/>
    <d v="2019-01-31T00:00:00"/>
    <m/>
    <s v=""/>
    <s v=""/>
    <x v="1"/>
    <n v="140001546973"/>
    <n v="2"/>
    <n v="2"/>
    <n v="2"/>
    <s v="S4B3"/>
    <x v="1"/>
    <s v="สายสื่อสาร"/>
    <s v="ZW03"/>
    <s v="Z53"/>
    <s v="F072"/>
    <s v="กฟส.สูงเนิน"/>
  </r>
  <r>
    <s v="F07201"/>
    <n v="92000666436"/>
    <n v="140001546284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518"/>
    <n v="9009417699"/>
    <n v="500000321226"/>
    <s v="ใบแจ้งหนี้"/>
    <s v="S-4G-001"/>
    <s v="ค่าบริการพาดสายสื่อสารโทรคมนาคมประจำปี"/>
    <s v="Activ.unit"/>
    <n v="130000720148"/>
    <s v=""/>
    <n v="20"/>
    <d v="2019-01-17T00:00:00"/>
    <n v="852"/>
    <n v="25"/>
    <n v="25"/>
    <n v="1.75"/>
    <n v="21300"/>
    <n v="21300"/>
    <n v="1491"/>
    <n v="22791"/>
    <d v="2019-01-31T00:00:00"/>
    <m/>
    <s v=""/>
    <s v=""/>
    <x v="12"/>
    <n v="140001546284"/>
    <n v="1"/>
    <n v="1"/>
    <n v="1"/>
    <s v="S4B3"/>
    <x v="16"/>
    <s v="สายสื่อสาร"/>
    <s v="ZW03"/>
    <s v="Z53"/>
    <s v="F072"/>
    <s v="กฟส.สูงเนิน"/>
  </r>
  <r>
    <s v="F07201"/>
    <n v="92000173129"/>
    <n v="140001546789"/>
    <s v="S4B3:ขอเช่าพาดสายโทรคมนาคม"/>
    <s v="บริษัทนครธนโชติ จำกัด"/>
    <s v="133 หมู่ที่ 4 ตำบล สูงเนิน อำเภอ สูงเนิน จังหวัด นครราชสีมา รหัสไปรษณีย์ 30170"/>
    <n v="2007972969"/>
    <n v="9009420363"/>
    <n v="532000322523"/>
    <s v="ใบแจ้งหนี้"/>
    <s v="S-4C-004"/>
    <s v="ค่าบริการพาดสายเคเบิลทีวี"/>
    <s v="Activ.unit"/>
    <n v="130000720150"/>
    <s v=""/>
    <n v="1"/>
    <d v="2019-01-18T00:00:00"/>
    <n v="273"/>
    <n v="32"/>
    <n v="32"/>
    <n v="2.2400000000000002"/>
    <n v="8736"/>
    <n v="8736"/>
    <n v="611.52"/>
    <n v="9347.52"/>
    <d v="2019-01-31T00:00:00"/>
    <m/>
    <s v=""/>
    <s v=""/>
    <x v="13"/>
    <n v="140001546789"/>
    <n v="1"/>
    <n v="1"/>
    <n v="1"/>
    <s v="S4B3"/>
    <x v="17"/>
    <s v="สายสื่อสาร"/>
    <s v="ZW03"/>
    <s v="Z53"/>
    <s v="F072"/>
    <s v="กฟส.สูงเนิน"/>
  </r>
  <r>
    <s v="F03301"/>
    <n v="92000318873"/>
    <n v="14000154592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091"/>
    <n v="9009417262"/>
    <n v="538000322178"/>
    <s v="ใบแจ้งหนี้"/>
    <s v="S-4G-001"/>
    <s v="ค่าบริการพาดสายสื่อสารโทรคมนาคมประจำปี"/>
    <s v="Activ.unit"/>
    <n v="130000720195"/>
    <s v=""/>
    <n v="8"/>
    <d v="2019-01-17T00:00:00"/>
    <n v="1453"/>
    <n v="55"/>
    <n v="55"/>
    <n v="3.85"/>
    <n v="79915"/>
    <n v="79915"/>
    <n v="5594.05"/>
    <n v="85509.05"/>
    <d v="2019-01-31T00:00:00"/>
    <m/>
    <s v=""/>
    <s v=""/>
    <x v="8"/>
    <n v="140001545922"/>
    <n v="1"/>
    <n v="1"/>
    <n v="1"/>
    <s v="S4B3"/>
    <x v="8"/>
    <s v="สายสื่อสาร"/>
    <s v="ZW03"/>
    <s v="Z53"/>
    <s v="F033"/>
    <s v="กฟส.กระสัง"/>
  </r>
  <r>
    <s v="F03301"/>
    <n v="92000444212"/>
    <n v="14000154573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954"/>
    <n v="9009416994"/>
    <n v="552000321064"/>
    <s v="ใบแจ้งหนี้"/>
    <s v="S-4G-001"/>
    <s v="ค่าบริการพาดสายสื่อสารโทรคมนาคมประจำปี"/>
    <s v="Activ.unit"/>
    <n v="130000720203"/>
    <s v=""/>
    <n v="11"/>
    <d v="2019-01-17T00:00:00"/>
    <n v="2718"/>
    <n v="55"/>
    <n v="55"/>
    <n v="3.85"/>
    <n v="149490"/>
    <n v="149490"/>
    <n v="10464.299999999999"/>
    <n v="159954.29999999999"/>
    <d v="2019-01-31T00:00:00"/>
    <m/>
    <s v=""/>
    <s v=""/>
    <x v="6"/>
    <n v="140001545739"/>
    <n v="1"/>
    <n v="1"/>
    <n v="1"/>
    <s v="S4B3"/>
    <x v="6"/>
    <s v="สายสื่อสาร"/>
    <s v="ZW03"/>
    <s v="Z53"/>
    <s v="F033"/>
    <s v="กฟส.กระสัง"/>
  </r>
  <r>
    <s v="F07201"/>
    <n v="92000323129"/>
    <n v="14000154603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231"/>
    <n v="9009417404"/>
    <n v="552000321884"/>
    <s v="ใบแจ้งหนี้"/>
    <s v="S-4G-001"/>
    <s v="ค่าบริการพาดสายสื่อสารโทรคมนาคมประจำปี"/>
    <s v="Activ.unit"/>
    <n v="130000720208"/>
    <s v=""/>
    <n v="10"/>
    <d v="2019-01-17T00:00:00"/>
    <n v="10205"/>
    <n v="55"/>
    <n v="55"/>
    <n v="3.85"/>
    <n v="561275"/>
    <n v="561275"/>
    <n v="39289.25"/>
    <n v="600564.25"/>
    <d v="2019-01-31T00:00:00"/>
    <m/>
    <s v=""/>
    <s v=""/>
    <x v="10"/>
    <n v="140001546037"/>
    <n v="1"/>
    <n v="1"/>
    <n v="1"/>
    <s v="S4B3"/>
    <x v="10"/>
    <s v="สายสื่อสาร"/>
    <s v="ZW03"/>
    <s v="Z53"/>
    <s v="F072"/>
    <s v="กฟส.สูงเนิน"/>
  </r>
  <r>
    <s v="F03301"/>
    <n v="92000571404"/>
    <n v="14000154565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862"/>
    <n v="9009416859"/>
    <n v="560000322076"/>
    <s v="ใบแจ้งหนี้"/>
    <s v="S-4G-001"/>
    <s v="ค่าบริการพาดสายสื่อสารโทรคมนาคมประจำปี"/>
    <s v="Activ.unit"/>
    <n v="130000720211"/>
    <s v=""/>
    <n v="12"/>
    <d v="2019-01-17T00:00:00"/>
    <n v="1592"/>
    <n v="55"/>
    <n v="55"/>
    <n v="3.85"/>
    <n v="87560"/>
    <n v="87560"/>
    <n v="6129.2"/>
    <n v="93689.2"/>
    <d v="2019-01-31T00:00:00"/>
    <m/>
    <s v=""/>
    <s v=""/>
    <x v="5"/>
    <n v="140001545659"/>
    <n v="1"/>
    <n v="1"/>
    <n v="1"/>
    <s v="S4B3"/>
    <x v="5"/>
    <s v="สายสื่อสาร"/>
    <s v="ZW03"/>
    <s v="Z53"/>
    <s v="F033"/>
    <s v="กฟส.กระสัง"/>
  </r>
  <r>
    <s v="F03301"/>
    <n v="92000322751"/>
    <n v="14000154586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78"/>
    <n v="9009417122"/>
    <n v="568000321277"/>
    <s v="ใบแจ้งหนี้"/>
    <s v="S-4G-001"/>
    <s v="ค่าบริการพาดสายสื่อสารโทรคมนาคมประจำปี"/>
    <s v="Activ.unit"/>
    <n v="130000720215"/>
    <s v=""/>
    <n v="10"/>
    <d v="2019-01-17T00:00:00"/>
    <n v="394"/>
    <n v="55"/>
    <n v="55"/>
    <n v="3.85"/>
    <n v="21670"/>
    <n v="21670"/>
    <n v="1516.9"/>
    <n v="23186.9"/>
    <d v="2019-01-31T00:00:00"/>
    <m/>
    <s v=""/>
    <s v=""/>
    <x v="4"/>
    <n v="140001545862"/>
    <n v="1"/>
    <n v="1"/>
    <n v="1"/>
    <s v="S4B3"/>
    <x v="4"/>
    <s v="สายสื่อสาร"/>
    <s v="ZW03"/>
    <s v="Z53"/>
    <s v="F033"/>
    <s v="กฟส.กระสัง"/>
  </r>
  <r>
    <s v="F03301"/>
    <n v="92000319898"/>
    <n v="14000154559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50"/>
    <n v="9009416744"/>
    <n v="554000320407"/>
    <s v="ใบแจ้งหนี้"/>
    <s v="S-4G-001"/>
    <s v="ค่าบริการพาดสายสื่อสารโทรคมนาคมประจำปี"/>
    <s v="Activ.unit"/>
    <n v="130000720285"/>
    <s v=""/>
    <n v="9"/>
    <d v="2019-01-17T00:00:00"/>
    <n v="3086"/>
    <n v="55"/>
    <n v="55"/>
    <n v="3.85"/>
    <n v="169730"/>
    <n v="169730"/>
    <n v="11881.1"/>
    <n v="181611.1"/>
    <d v="2019-01-31T00:00:00"/>
    <m/>
    <s v=""/>
    <s v=""/>
    <x v="10"/>
    <n v="140001545595"/>
    <n v="1"/>
    <n v="1"/>
    <n v="1"/>
    <s v="S4B3"/>
    <x v="10"/>
    <s v="สายสื่อสาร"/>
    <s v="ZW03"/>
    <s v="Z53"/>
    <s v="F033"/>
    <s v="กฟส.กระสัง"/>
  </r>
  <r>
    <s v="F03301"/>
    <n v="92000318846"/>
    <n v="14000154520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68"/>
    <n v="9009416267"/>
    <n v="540000321490"/>
    <s v="ใบแจ้งหนี้"/>
    <s v="S-4G-001"/>
    <s v="ค่าบริการพาดสายสื่อสารโทรคมนาคมประจำปี"/>
    <s v="Activ.unit"/>
    <n v="130000720293"/>
    <s v=""/>
    <n v="7"/>
    <d v="2019-01-17T00:00:00"/>
    <n v="635"/>
    <n v="55"/>
    <n v="55"/>
    <n v="3.85"/>
    <n v="34925"/>
    <n v="34925"/>
    <n v="2444.75"/>
    <n v="37369.75"/>
    <d v="2019-01-31T00:00:00"/>
    <m/>
    <s v=""/>
    <s v=""/>
    <x v="1"/>
    <n v="140001545204"/>
    <n v="1"/>
    <n v="1"/>
    <n v="1"/>
    <s v="S4B3"/>
    <x v="14"/>
    <s v="สายสื่อสาร"/>
    <s v="ZW03"/>
    <s v="Z53"/>
    <s v="F033"/>
    <s v="กฟส.กระสัง"/>
  </r>
  <r>
    <s v="F03301"/>
    <n v="92000318846"/>
    <n v="14000154514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63"/>
    <n v="9009416260"/>
    <n v="528000323126"/>
    <s v="ใบแจ้งหนี้"/>
    <s v="S-4G-001"/>
    <s v="ค่าบริการพาดสายสื่อสารโทรคมนาคมประจำปี"/>
    <s v="Activ.unit"/>
    <n v="130000720303"/>
    <s v=""/>
    <n v="6"/>
    <d v="2019-01-17T00:00:00"/>
    <n v="2840"/>
    <n v="55"/>
    <n v="55"/>
    <n v="3.85"/>
    <n v="156200"/>
    <n v="156200"/>
    <n v="10934"/>
    <n v="167134"/>
    <d v="2019-01-31T00:00:00"/>
    <m/>
    <s v=""/>
    <s v=""/>
    <x v="1"/>
    <n v="140001545146"/>
    <n v="1"/>
    <n v="1"/>
    <n v="1"/>
    <s v="S4B3"/>
    <x v="15"/>
    <s v="สายสื่อสาร"/>
    <s v="ZW03"/>
    <s v="Z53"/>
    <s v="F033"/>
    <s v="กฟส.กระสัง"/>
  </r>
  <r>
    <s v="F03301"/>
    <n v="92000318843"/>
    <n v="1400015452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34"/>
    <n v="9009416436"/>
    <n v="536000322346"/>
    <s v="ใบแจ้งหนี้"/>
    <s v="S-4G-001"/>
    <s v="ค่าบริการพาดสายสื่อสารโทรคมนาคมประจำปี"/>
    <s v="Activ.unit"/>
    <n v="130000720305"/>
    <s v=""/>
    <n v="1"/>
    <d v="2019-01-17T00:00:00"/>
    <n v="1835"/>
    <n v="55"/>
    <n v="55"/>
    <n v="3.85"/>
    <n v="100925"/>
    <n v="100925"/>
    <n v="7064.75"/>
    <n v="107989.75"/>
    <d v="2019-01-31T00:00:00"/>
    <m/>
    <s v=""/>
    <s v=""/>
    <x v="0"/>
    <n v="140001545287"/>
    <n v="1"/>
    <n v="1"/>
    <n v="1"/>
    <s v="S4B3"/>
    <x v="13"/>
    <s v="สายสื่อสาร"/>
    <s v="ZW03"/>
    <s v="Z53"/>
    <s v="F033"/>
    <s v="กฟส.กระสัง"/>
  </r>
  <r>
    <s v="F03301"/>
    <n v="92000318843"/>
    <n v="14000154541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66"/>
    <n v="9009416574"/>
    <n v="566000321120"/>
    <s v="ใบแจ้งหนี้"/>
    <s v="S-4G-001"/>
    <s v="ค่าบริการพาดสายสื่อสารโทรคมนาคมประจำปี"/>
    <s v="Activ.unit"/>
    <n v="130000720309"/>
    <s v=""/>
    <n v="2"/>
    <d v="2019-01-17T00:00:00"/>
    <n v="2169"/>
    <n v="55"/>
    <n v="55"/>
    <n v="3.85"/>
    <n v="119295"/>
    <n v="119295"/>
    <n v="8350.65"/>
    <n v="127645.65"/>
    <d v="2019-01-31T00:00:00"/>
    <m/>
    <s v=""/>
    <s v=""/>
    <x v="0"/>
    <n v="140001545416"/>
    <n v="1"/>
    <n v="1"/>
    <n v="1"/>
    <s v="S4B3"/>
    <x v="12"/>
    <s v="สายสื่อสาร"/>
    <s v="ZW03"/>
    <s v="Z53"/>
    <s v="F033"/>
    <s v="กฟส.กระสัง"/>
  </r>
  <r>
    <s v="F02101"/>
    <n v="92000323061"/>
    <n v="14000154235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243"/>
    <n v="9009410583"/>
    <n v="546000321873"/>
    <s v="ใบแจ้งหนี้"/>
    <s v="S-4G-001"/>
    <s v="ค่าบริการพาดสายสื่อสารโทรคมนาคมประจำปี"/>
    <s v="Activ.unit"/>
    <n v="130000720446"/>
    <s v=""/>
    <n v="3"/>
    <d v="2019-01-16T00:00:00"/>
    <n v="6340"/>
    <n v="55"/>
    <n v="55"/>
    <n v="3.85"/>
    <n v="348700"/>
    <n v="348700"/>
    <n v="24409"/>
    <n v="373109"/>
    <d v="2019-01-31T00:00:00"/>
    <m/>
    <s v=""/>
    <s v=""/>
    <x v="0"/>
    <n v="140001542355"/>
    <n v="1"/>
    <n v="1"/>
    <n v="1"/>
    <s v="S4B3"/>
    <x v="0"/>
    <s v="สายสื่อสาร"/>
    <s v="ZW03"/>
    <s v="Z53"/>
    <s v="F021"/>
    <s v="กฟจ.ชัยภูมิ"/>
  </r>
  <r>
    <s v="F02101"/>
    <n v="92000323061"/>
    <n v="1400015424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483"/>
    <n v="9009410638"/>
    <n v="540000321193"/>
    <s v="ใบแจ้งหนี้"/>
    <s v="S-4G-001"/>
    <s v="ค่าบริการพาดสายสื่อสารโทรคมนาคมประจำปี"/>
    <s v="Activ.unit"/>
    <n v="130000720449"/>
    <s v=""/>
    <n v="4"/>
    <d v="2019-01-16T00:00:00"/>
    <n v="6106"/>
    <n v="55"/>
    <n v="55"/>
    <n v="3.85"/>
    <n v="335830"/>
    <n v="335830"/>
    <n v="23508.1"/>
    <n v="359338.1"/>
    <d v="2019-01-31T00:00:00"/>
    <m/>
    <s v=""/>
    <s v=""/>
    <x v="0"/>
    <n v="140001542477"/>
    <n v="1"/>
    <n v="1"/>
    <n v="1"/>
    <s v="S4B3"/>
    <x v="13"/>
    <s v="สายสื่อสาร"/>
    <s v="ZW03"/>
    <s v="Z53"/>
    <s v="F021"/>
    <s v="กฟจ.ชัยภูมิ"/>
  </r>
  <r>
    <s v="F02101"/>
    <n v="92000323061"/>
    <n v="14000154249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490"/>
    <n v="9009410645"/>
    <n v="542000321895"/>
    <s v="ใบแจ้งหนี้"/>
    <s v="S-4G-001"/>
    <s v="ค่าบริการพาดสายสื่อสารโทรคมนาคมประจำปี"/>
    <s v="Activ.unit"/>
    <n v="130000720453"/>
    <s v=""/>
    <n v="5"/>
    <d v="2019-01-16T00:00:00"/>
    <n v="5032"/>
    <n v="55"/>
    <n v="55"/>
    <n v="3.85"/>
    <n v="276760"/>
    <n v="276760"/>
    <n v="19373.2"/>
    <n v="296133.2"/>
    <d v="2019-01-31T00:00:00"/>
    <m/>
    <s v=""/>
    <s v=""/>
    <x v="0"/>
    <n v="140001542496"/>
    <n v="1"/>
    <n v="1"/>
    <n v="1"/>
    <s v="S4B3"/>
    <x v="12"/>
    <s v="สายสื่อสาร"/>
    <s v="ZW03"/>
    <s v="Z53"/>
    <s v="F021"/>
    <s v="กฟจ.ชัยภูมิ"/>
  </r>
  <r>
    <s v="F02101"/>
    <n v="92000323063"/>
    <n v="14000154251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15"/>
    <n v="9009410754"/>
    <n v="516000320023"/>
    <s v="ใบแจ้งหนี้"/>
    <s v="S-4G-001"/>
    <s v="ค่าบริการพาดสายสื่อสารโทรคมนาคมประจำปี"/>
    <s v="Activ.unit"/>
    <n v="130000720461"/>
    <s v=""/>
    <n v="6"/>
    <d v="2019-01-16T00:00:00"/>
    <n v="804"/>
    <n v="100"/>
    <n v="100"/>
    <n v="7"/>
    <n v="80400"/>
    <n v="80400"/>
    <n v="5628"/>
    <n v="86028"/>
    <d v="2019-01-31T00:00:00"/>
    <m/>
    <s v=""/>
    <s v=""/>
    <x v="1"/>
    <n v="140001542516"/>
    <n v="2"/>
    <n v="2"/>
    <n v="2"/>
    <s v="S4B3"/>
    <x v="1"/>
    <s v="สายสื่อสาร"/>
    <s v="ZW03"/>
    <s v="Z53"/>
    <s v="F021"/>
    <s v="กฟจ.ชัยภูมิ"/>
  </r>
  <r>
    <s v="F02101"/>
    <n v="92000323063"/>
    <n v="14000154251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15"/>
    <n v="9009410754"/>
    <n v="516000320023"/>
    <s v="ใบแจ้งหนี้"/>
    <s v="S-4G-001"/>
    <s v="ค่าบริการพาดสายสื่อสารโทรคมนาคมประจำปี"/>
    <s v="Activ.unit"/>
    <n v="130000720461"/>
    <s v=""/>
    <n v="7"/>
    <d v="2019-01-16T00:00:00"/>
    <n v="10833"/>
    <n v="55"/>
    <n v="55"/>
    <n v="3.85"/>
    <n v="595815"/>
    <n v="595815"/>
    <n v="41707.050000000003"/>
    <n v="637522.05000000005"/>
    <d v="2019-01-31T00:00:00"/>
    <m/>
    <s v=""/>
    <s v=""/>
    <x v="1"/>
    <n v="140001542516"/>
    <n v="2"/>
    <n v="2"/>
    <n v="2"/>
    <s v="S4B3"/>
    <x v="1"/>
    <s v="สายสื่อสาร"/>
    <s v="ZW03"/>
    <s v="Z53"/>
    <s v="F021"/>
    <s v="กฟจ.ชัยภูมิ"/>
  </r>
  <r>
    <s v="F02101"/>
    <n v="92000323063"/>
    <n v="1400015425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0"/>
    <n v="9009410759"/>
    <n v="532000322128"/>
    <s v="ใบแจ้งหนี้"/>
    <s v="S-4G-002"/>
    <s v="ค่าบริการติดตั้องอุปกรณ์สื่อสารฯ ประจำปี"/>
    <s v="Activ.unit"/>
    <n v="130000720471"/>
    <s v=""/>
    <n v="8"/>
    <d v="2019-01-16T00:00:00"/>
    <n v="4"/>
    <n v="410"/>
    <n v="410"/>
    <n v="28.7"/>
    <n v="1640"/>
    <n v="1640"/>
    <n v="114.8"/>
    <n v="1754.8"/>
    <d v="2019-01-31T00:00:00"/>
    <m/>
    <s v=""/>
    <s v=""/>
    <x v="1"/>
    <n v="140001542528"/>
    <n v="1"/>
    <n v="1"/>
    <n v="1"/>
    <s v="S4B3"/>
    <x v="1"/>
    <s v="อุปกรณ์"/>
    <s v="ZW03"/>
    <s v="Z53"/>
    <s v="F021"/>
    <s v="กฟจ.ชัยภูมิ"/>
  </r>
  <r>
    <s v="F02101"/>
    <n v="92000323063"/>
    <n v="1400015425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3"/>
    <n v="9009410763"/>
    <n v="566000321102"/>
    <s v="ใบแจ้งหนี้"/>
    <s v="S-4G-001"/>
    <s v="ค่าบริการพาดสายสื่อสารโทรคมนาคมประจำปี"/>
    <s v="Activ.unit"/>
    <n v="130000720482"/>
    <s v=""/>
    <n v="9"/>
    <d v="2019-01-16T00:00:00"/>
    <n v="3029"/>
    <n v="55"/>
    <n v="55"/>
    <n v="3.85"/>
    <n v="166595"/>
    <n v="166595"/>
    <n v="11661.65"/>
    <n v="178256.65"/>
    <d v="2019-01-31T00:00:00"/>
    <m/>
    <s v=""/>
    <s v=""/>
    <x v="1"/>
    <n v="140001542539"/>
    <n v="2"/>
    <n v="2"/>
    <n v="2"/>
    <s v="S4B3"/>
    <x v="15"/>
    <s v="สายสื่อสาร"/>
    <s v="ZW03"/>
    <s v="Z53"/>
    <s v="F021"/>
    <s v="กฟจ.ชัยภูมิ"/>
  </r>
  <r>
    <s v="F02101"/>
    <n v="92000323063"/>
    <n v="1400015425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3"/>
    <n v="9009410763"/>
    <n v="566000321102"/>
    <s v="ใบแจ้งหนี้"/>
    <s v="S-4G-001"/>
    <s v="ค่าบริการพาดสายสื่อสารโทรคมนาคมประจำปี"/>
    <s v="Activ.unit"/>
    <n v="130000720482"/>
    <s v=""/>
    <n v="10"/>
    <d v="2019-01-16T00:00:00"/>
    <n v="1561"/>
    <n v="100"/>
    <n v="100"/>
    <n v="7"/>
    <n v="156100"/>
    <n v="156100"/>
    <n v="10927"/>
    <n v="167027"/>
    <d v="2019-01-31T00:00:00"/>
    <m/>
    <s v=""/>
    <s v=""/>
    <x v="1"/>
    <n v="140001542539"/>
    <n v="2"/>
    <n v="2"/>
    <n v="2"/>
    <s v="S4B3"/>
    <x v="15"/>
    <s v="สายสื่อสาร"/>
    <s v="ZW03"/>
    <s v="Z53"/>
    <s v="F021"/>
    <s v="กฟจ.ชัยภูมิ"/>
  </r>
  <r>
    <s v="F02101"/>
    <n v="92000323063"/>
    <n v="14000154255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8"/>
    <n v="9009410767"/>
    <n v="526000322169"/>
    <s v="ใบแจ้งหนี้"/>
    <s v="S-4G-001"/>
    <s v="ค่าบริการพาดสายสื่อสารโทรคมนาคมประจำปี"/>
    <s v="Activ.unit"/>
    <n v="130000720489"/>
    <s v=""/>
    <n v="11"/>
    <d v="2019-01-16T00:00:00"/>
    <n v="5676"/>
    <n v="55"/>
    <n v="55"/>
    <n v="3.85"/>
    <n v="312180"/>
    <n v="312180"/>
    <n v="21852.6"/>
    <n v="334032.59999999998"/>
    <d v="2019-01-31T00:00:00"/>
    <m/>
    <s v=""/>
    <s v=""/>
    <x v="1"/>
    <n v="140001542555"/>
    <n v="2"/>
    <n v="2"/>
    <n v="2"/>
    <s v="S4B3"/>
    <x v="14"/>
    <s v="สายสื่อสาร"/>
    <s v="ZW03"/>
    <s v="Z53"/>
    <s v="F021"/>
    <s v="กฟจ.ชัยภูมิ"/>
  </r>
  <r>
    <s v="F02101"/>
    <n v="92000323063"/>
    <n v="14000154255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8"/>
    <n v="9009410767"/>
    <n v="526000322169"/>
    <s v="ใบแจ้งหนี้"/>
    <s v="S-4G-001"/>
    <s v="ค่าบริการพาดสายสื่อสารโทรคมนาคมประจำปี"/>
    <s v="Activ.unit"/>
    <n v="130000720489"/>
    <s v=""/>
    <n v="12"/>
    <d v="2019-01-16T00:00:00"/>
    <n v="5740"/>
    <n v="100"/>
    <n v="100"/>
    <n v="7"/>
    <n v="574000"/>
    <n v="574000"/>
    <n v="40180"/>
    <n v="614180"/>
    <d v="2019-01-31T00:00:00"/>
    <m/>
    <s v=""/>
    <s v=""/>
    <x v="1"/>
    <n v="140001542555"/>
    <n v="2"/>
    <n v="2"/>
    <n v="2"/>
    <s v="S4B3"/>
    <x v="14"/>
    <s v="สายสื่อสาร"/>
    <s v="ZW03"/>
    <s v="Z53"/>
    <s v="F021"/>
    <s v="กฟจ.ชัยภูมิ"/>
  </r>
  <r>
    <s v="F02101"/>
    <n v="92000434891"/>
    <n v="14000154257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29"/>
    <n v="9009410768"/>
    <n v="540000321195"/>
    <s v="ใบแจ้งหนี้"/>
    <s v="S-4G-001"/>
    <s v="ค่าบริการพาดสายสื่อสารโทรคมนาคมประจำปี"/>
    <s v="Activ.unit"/>
    <n v="130000720496"/>
    <s v=""/>
    <n v="17"/>
    <d v="2019-01-16T00:00:00"/>
    <n v="12105"/>
    <n v="55"/>
    <n v="55"/>
    <n v="3.85"/>
    <n v="665775"/>
    <n v="665775"/>
    <n v="46604.25"/>
    <n v="712379.25"/>
    <d v="2019-01-31T00:00:00"/>
    <m/>
    <s v=""/>
    <s v=""/>
    <x v="6"/>
    <n v="140001542575"/>
    <n v="1"/>
    <n v="1"/>
    <n v="1"/>
    <s v="S4B3"/>
    <x v="6"/>
    <s v="สายสื่อสาร"/>
    <s v="ZW03"/>
    <s v="Z53"/>
    <s v="F021"/>
    <s v="กฟจ.ชัยภูมิ"/>
  </r>
  <r>
    <s v="F02101"/>
    <n v="92000552496"/>
    <n v="14000154259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0"/>
    <n v="9009410769"/>
    <n v="520000322022"/>
    <s v="ใบแจ้งหนี้"/>
    <s v="S-4G-001"/>
    <s v="ค่าบริการพาดสายสื่อสารโทรคมนาคมประจำปี"/>
    <s v="Activ.unit"/>
    <n v="130000720502"/>
    <s v=""/>
    <n v="20"/>
    <d v="2019-01-16T00:00:00"/>
    <n v="11"/>
    <n v="100"/>
    <n v="100"/>
    <n v="7"/>
    <n v="1100"/>
    <n v="1100"/>
    <n v="77"/>
    <n v="1177"/>
    <d v="2019-01-31T00:00:00"/>
    <m/>
    <s v=""/>
    <s v=""/>
    <x v="5"/>
    <n v="140001542591"/>
    <n v="2"/>
    <n v="2"/>
    <n v="2"/>
    <s v="S4B3"/>
    <x v="5"/>
    <s v="สายสื่อสาร"/>
    <s v="ZW03"/>
    <s v="Z53"/>
    <s v="F021"/>
    <s v="กฟจ.ชัยภูมิ"/>
  </r>
  <r>
    <s v="F02101"/>
    <n v="92000552496"/>
    <n v="14000154259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0"/>
    <n v="9009410769"/>
    <n v="520000322022"/>
    <s v="ใบแจ้งหนี้"/>
    <s v="S-4G-001"/>
    <s v="ค่าบริการพาดสายสื่อสารโทรคมนาคมประจำปี"/>
    <s v="Activ.unit"/>
    <n v="130000720502"/>
    <s v=""/>
    <n v="21"/>
    <d v="2019-01-16T00:00:00"/>
    <n v="9255"/>
    <n v="55"/>
    <n v="55"/>
    <n v="3.85"/>
    <n v="509025"/>
    <n v="509025"/>
    <n v="35631.75"/>
    <n v="544656.75"/>
    <d v="2019-01-31T00:00:00"/>
    <m/>
    <s v=""/>
    <s v=""/>
    <x v="5"/>
    <n v="140001542591"/>
    <n v="2"/>
    <n v="2"/>
    <n v="2"/>
    <s v="S4B3"/>
    <x v="5"/>
    <s v="สายสื่อสาร"/>
    <s v="ZW03"/>
    <s v="Z53"/>
    <s v="F021"/>
    <s v="กฟจ.ชัยภูมิ"/>
  </r>
  <r>
    <s v="F02101"/>
    <n v="92000552496"/>
    <n v="14000154260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1"/>
    <n v="9009410830"/>
    <n v="552000321038"/>
    <s v="ใบแจ้งหนี้"/>
    <s v="S-4G-002"/>
    <s v="ค่าบริการติดตั้องอุปกรณ์สื่อสารฯ ประจำปี"/>
    <s v="Activ.unit"/>
    <n v="130000720503"/>
    <s v=""/>
    <n v="22"/>
    <d v="2019-01-16T00:00:00"/>
    <n v="3696"/>
    <n v="410"/>
    <n v="410"/>
    <n v="28.7"/>
    <n v="1515360"/>
    <n v="1515360"/>
    <n v="106075.2"/>
    <n v="1621435.2"/>
    <d v="2019-01-31T00:00:00"/>
    <m/>
    <s v=""/>
    <s v=""/>
    <x v="5"/>
    <n v="140001542602"/>
    <n v="1"/>
    <n v="1"/>
    <n v="1"/>
    <s v="S4B3"/>
    <x v="5"/>
    <s v="อุปกรณ์"/>
    <s v="ZW03"/>
    <s v="Z53"/>
    <s v="F021"/>
    <s v="กฟจ.ชัยภูมิ"/>
  </r>
  <r>
    <s v="F02101"/>
    <n v="92000322755"/>
    <n v="14000154261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532"/>
    <n v="9009410831"/>
    <n v="528000323237"/>
    <s v="ใบแจ้งหนี้"/>
    <s v="S-4G-001"/>
    <s v="ค่าบริการพาดสายสื่อสารโทรคมนาคมประจำปี"/>
    <s v="Activ.unit"/>
    <n v="130000720504"/>
    <s v=""/>
    <n v="1"/>
    <d v="2019-01-16T00:00:00"/>
    <n v="127"/>
    <n v="100"/>
    <n v="100"/>
    <n v="7"/>
    <n v="12700"/>
    <n v="12700"/>
    <n v="889"/>
    <n v="13589"/>
    <d v="2019-01-31T00:00:00"/>
    <m/>
    <s v=""/>
    <s v=""/>
    <x v="4"/>
    <n v="140001542617"/>
    <n v="2"/>
    <n v="2"/>
    <n v="2"/>
    <s v="S4B3"/>
    <x v="4"/>
    <s v="สายสื่อสาร"/>
    <s v="ZW03"/>
    <s v="Z53"/>
    <s v="F021"/>
    <s v="กฟจ.ชัยภูมิ"/>
  </r>
  <r>
    <s v="F02101"/>
    <n v="92000322755"/>
    <n v="14000154261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532"/>
    <n v="9009410831"/>
    <n v="528000323237"/>
    <s v="ใบแจ้งหนี้"/>
    <s v="S-4G-001"/>
    <s v="ค่าบริการพาดสายสื่อสารโทรคมนาคมประจำปี"/>
    <s v="Activ.unit"/>
    <n v="130000720504"/>
    <s v=""/>
    <n v="2"/>
    <d v="2019-01-16T00:00:00"/>
    <n v="27470"/>
    <n v="55"/>
    <n v="55"/>
    <n v="3.85"/>
    <n v="1510850"/>
    <n v="1510850"/>
    <n v="105759.5"/>
    <n v="1616609.5"/>
    <d v="2019-01-31T00:00:00"/>
    <m/>
    <s v=""/>
    <s v=""/>
    <x v="4"/>
    <n v="140001542617"/>
    <n v="2"/>
    <n v="2"/>
    <n v="2"/>
    <s v="S4B3"/>
    <x v="4"/>
    <s v="สายสื่อสาร"/>
    <s v="ZW03"/>
    <s v="Z53"/>
    <s v="F021"/>
    <s v="กฟจ.ชัยภูมิ"/>
  </r>
  <r>
    <s v="F02101"/>
    <n v="92000374536"/>
    <n v="14000154263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4634"/>
    <n v="9009410833"/>
    <n v="530000321397"/>
    <s v="ใบแจ้งหนี้"/>
    <s v="S-4G-001"/>
    <s v="ค่าบริการพาดสายสื่อสารโทรคมนาคมประจำปี"/>
    <s v="Activ.unit"/>
    <n v="130000720509"/>
    <s v=""/>
    <n v="16"/>
    <d v="2019-01-16T00:00:00"/>
    <n v="3814"/>
    <n v="55"/>
    <n v="55"/>
    <n v="3.85"/>
    <n v="209770"/>
    <n v="209770"/>
    <n v="14683.9"/>
    <n v="224453.9"/>
    <d v="2019-01-31T00:00:00"/>
    <m/>
    <s v=""/>
    <s v=""/>
    <x v="9"/>
    <n v="140001542634"/>
    <n v="1"/>
    <n v="1"/>
    <n v="1"/>
    <s v="S4B3"/>
    <x v="9"/>
    <s v="สายสื่อสาร"/>
    <s v="ZW03"/>
    <s v="Z53"/>
    <s v="F021"/>
    <s v="กฟจ.ชัยภูมิ"/>
  </r>
  <r>
    <s v="F02101"/>
    <n v="92000323088"/>
    <n v="14000154382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046"/>
    <n v="9009414607"/>
    <n v="562000322486"/>
    <s v="ใบแจ้งหนี้"/>
    <s v="S-4G-001"/>
    <s v="ค่าบริการพาดสายสื่อสารโทรคมนาคมประจำปี"/>
    <s v="Activ.unit"/>
    <n v="130000720512"/>
    <s v=""/>
    <n v="15"/>
    <d v="2019-01-17T00:00:00"/>
    <n v="11836"/>
    <n v="55"/>
    <n v="55"/>
    <n v="3.85"/>
    <n v="650980"/>
    <n v="650980"/>
    <n v="45568.6"/>
    <n v="696548.6"/>
    <d v="2019-01-31T00:00:00"/>
    <m/>
    <s v=""/>
    <s v=""/>
    <x v="10"/>
    <n v="140001543823"/>
    <n v="1"/>
    <n v="1"/>
    <n v="1"/>
    <s v="S4B3"/>
    <x v="10"/>
    <s v="สายสื่อสาร"/>
    <s v="ZW03"/>
    <s v="Z53"/>
    <s v="F021"/>
    <s v="กฟจ.ชัยภูมิ"/>
  </r>
  <r>
    <s v="F02101"/>
    <n v="92000323088"/>
    <n v="140001542681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640"/>
    <n v="9009410841"/>
    <n v="554000320384"/>
    <s v="ใบแจ้งหนี้"/>
    <s v="S-4G-002"/>
    <s v="ค่าบริการติดตั้องอุปกรณ์สื่อสารฯ ประจำปี"/>
    <s v="Activ.unit"/>
    <n v="130000720518"/>
    <s v=""/>
    <n v="14"/>
    <d v="2019-01-16T00:00:00"/>
    <n v="5"/>
    <n v="410"/>
    <n v="410"/>
    <n v="28.7"/>
    <n v="2050"/>
    <n v="2050"/>
    <n v="143.5"/>
    <n v="2193.5"/>
    <d v="2019-01-31T00:00:00"/>
    <m/>
    <s v=""/>
    <s v=""/>
    <x v="10"/>
    <n v="140001542681"/>
    <n v="1"/>
    <n v="1"/>
    <n v="1"/>
    <s v="S4B3"/>
    <x v="10"/>
    <s v="อุปกรณ์"/>
    <s v="ZW03"/>
    <s v="Z53"/>
    <s v="F021"/>
    <s v="กฟจ.ชัยภูมิ"/>
  </r>
  <r>
    <s v="F02101"/>
    <n v="92000589311"/>
    <n v="14000154269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647"/>
    <n v="9009410849"/>
    <n v="532000322129"/>
    <s v="ใบแจ้งหนี้"/>
    <s v="S-4G-001"/>
    <s v="ค่าบริการพาดสายสื่อสารโทรคมนาคมประจำปี"/>
    <s v="Activ.unit"/>
    <n v="130000720528"/>
    <s v=""/>
    <n v="23"/>
    <d v="2019-01-16T00:00:00"/>
    <n v="1064"/>
    <n v="55"/>
    <n v="55"/>
    <n v="3.85"/>
    <n v="58520"/>
    <n v="58520"/>
    <n v="4096.3999999999996"/>
    <n v="62616.4"/>
    <d v="2019-01-31T00:00:00"/>
    <m/>
    <s v=""/>
    <s v=""/>
    <x v="11"/>
    <n v="140001542693"/>
    <n v="1"/>
    <n v="1"/>
    <n v="1"/>
    <s v="S4B3"/>
    <x v="11"/>
    <s v="สายสื่อสาร"/>
    <s v="ZW03"/>
    <s v="Z53"/>
    <s v="F021"/>
    <s v="กฟจ.ชัยภูมิ"/>
  </r>
  <r>
    <s v="F02101"/>
    <n v="92000323070"/>
    <n v="14000154271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652"/>
    <n v="9009410934"/>
    <n v="568000321246"/>
    <s v="ใบแจ้งหนี้"/>
    <s v="S-4G-001"/>
    <s v="ค่าบริการพาดสายสื่อสารโทรคมนาคมประจำปี"/>
    <s v="Activ.unit"/>
    <n v="130000720529"/>
    <s v=""/>
    <n v="13"/>
    <d v="2019-01-16T00:00:00"/>
    <n v="6204"/>
    <n v="55"/>
    <n v="55"/>
    <n v="3.85"/>
    <n v="341220"/>
    <n v="341220"/>
    <n v="23885.4"/>
    <n v="365105.4"/>
    <d v="2019-01-31T00:00:00"/>
    <m/>
    <s v=""/>
    <s v=""/>
    <x v="8"/>
    <n v="140001542715"/>
    <n v="1"/>
    <n v="1"/>
    <n v="1"/>
    <s v="S4B3"/>
    <x v="8"/>
    <s v="สายสื่อสาร"/>
    <s v="ZW03"/>
    <s v="Z53"/>
    <s v="F021"/>
    <s v="กฟจ.ชัยภูมิ"/>
  </r>
  <r>
    <s v="F02101"/>
    <n v="92000499510"/>
    <n v="140001542735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38"/>
    <n v="9009410942"/>
    <n v="526000322170"/>
    <s v="ใบแจ้งหนี้"/>
    <s v="S-4G-001"/>
    <s v="ค่าบริการพาดสายสื่อสารโทรคมนาคมประจำปี"/>
    <s v="Activ.unit"/>
    <n v="130000720531"/>
    <s v=""/>
    <n v="18"/>
    <d v="2019-01-16T00:00:00"/>
    <n v="3998"/>
    <n v="55"/>
    <n v="55"/>
    <n v="3.85"/>
    <n v="219890"/>
    <n v="219890"/>
    <n v="15392.3"/>
    <n v="235282.3"/>
    <d v="2019-01-31T00:00:00"/>
    <m/>
    <s v=""/>
    <s v=""/>
    <x v="3"/>
    <n v="140001542735"/>
    <n v="1"/>
    <n v="1"/>
    <n v="1"/>
    <s v="S4B3"/>
    <x v="3"/>
    <s v="สายสื่อสาร"/>
    <s v="ZW03"/>
    <s v="Z53"/>
    <s v="F021"/>
    <s v="กฟจ.ชัยภูมิ"/>
  </r>
  <r>
    <s v="F02101"/>
    <n v="92000499510"/>
    <n v="140001542744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43"/>
    <n v="9009410945"/>
    <n v="520000322024"/>
    <s v="ใบแจ้งหนี้"/>
    <s v="S-4G-002"/>
    <s v="ค่าบริการติดตั้องอุปกรณ์สื่อสารฯ ประจำปี"/>
    <s v="Activ.unit"/>
    <n v="130000720532"/>
    <s v=""/>
    <n v="19"/>
    <d v="2019-01-16T00:00:00"/>
    <n v="7"/>
    <n v="410"/>
    <n v="410"/>
    <n v="28.7"/>
    <n v="2870"/>
    <n v="2870"/>
    <n v="200.9"/>
    <n v="3070.9"/>
    <d v="2019-01-31T00:00:00"/>
    <m/>
    <s v=""/>
    <s v=""/>
    <x v="3"/>
    <n v="140001542744"/>
    <n v="1"/>
    <n v="1"/>
    <n v="1"/>
    <s v="S4B3"/>
    <x v="3"/>
    <s v="อุปกรณ์"/>
    <s v="ZW03"/>
    <s v="Z53"/>
    <s v="F021"/>
    <s v="กฟจ.ชัยภูมิ"/>
  </r>
  <r>
    <s v="F04401"/>
    <n v="92000322762"/>
    <n v="14000154589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69"/>
    <n v="9009417231"/>
    <n v="548000321069"/>
    <s v="ใบแจ้งหนี้"/>
    <s v="S-4G-001"/>
    <s v="ค่าบริการพาดสายสื่อสารโทรคมนาคมประจำปี"/>
    <s v="Activ.unit"/>
    <n v="130000720688"/>
    <s v=""/>
    <n v="1"/>
    <d v="2019-01-17T00:00:00"/>
    <n v="5815"/>
    <n v="55"/>
    <n v="55"/>
    <n v="3.85"/>
    <n v="319825"/>
    <n v="319825"/>
    <n v="22387.75"/>
    <n v="342212.75"/>
    <d v="2019-01-31T00:00:00"/>
    <m/>
    <s v=""/>
    <s v=""/>
    <x v="4"/>
    <n v="140001545894"/>
    <n v="1"/>
    <n v="1"/>
    <n v="1"/>
    <s v="S4B3"/>
    <x v="4"/>
    <s v="สายสื่อสาร"/>
    <s v="ZW03"/>
    <s v="Z53"/>
    <s v="F044"/>
    <s v="กฟส.ท่าตูม"/>
  </r>
  <r>
    <s v="F04401"/>
    <n v="92000324086"/>
    <n v="14000154531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448"/>
    <n v="9009416459"/>
    <n v="516000320631"/>
    <s v="ใบแจ้งหนี้"/>
    <s v="S-4G-001"/>
    <s v="ค่าบริการพาดสายสื่อสารโทรคมนาคมประจำปี"/>
    <s v="Activ.unit"/>
    <n v="130000720736"/>
    <s v=""/>
    <n v="7"/>
    <d v="2019-01-17T00:00:00"/>
    <n v="2246"/>
    <n v="55"/>
    <n v="55"/>
    <n v="3.85"/>
    <n v="123530"/>
    <n v="123530"/>
    <n v="8647.1"/>
    <n v="132177.1"/>
    <d v="2019-01-31T00:00:00"/>
    <m/>
    <s v=""/>
    <s v=""/>
    <x v="8"/>
    <n v="140001545318"/>
    <n v="1"/>
    <n v="1"/>
    <n v="1"/>
    <s v="S4B3"/>
    <x v="8"/>
    <s v="สายสื่อสาร"/>
    <s v="ZW03"/>
    <s v="Z53"/>
    <s v="F044"/>
    <s v="กฟส.ท่าตูม"/>
  </r>
  <r>
    <s v="F04401"/>
    <n v="92000324114"/>
    <n v="14000154548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96"/>
    <n v="9009416713"/>
    <n v="568000321937"/>
    <s v="ใบแจ้งหนี้"/>
    <s v="S-4G-001"/>
    <s v="ค่าบริการพาดสายสื่อสารโทรคมนาคมประจำปี"/>
    <s v="Activ.unit"/>
    <n v="130000720741"/>
    <s v=""/>
    <n v="8"/>
    <d v="2019-01-17T00:00:00"/>
    <n v="7735"/>
    <n v="55"/>
    <n v="55"/>
    <n v="3.85"/>
    <n v="425425"/>
    <n v="425425"/>
    <n v="29779.75"/>
    <n v="455204.75"/>
    <d v="2019-01-31T00:00:00"/>
    <m/>
    <s v=""/>
    <s v=""/>
    <x v="10"/>
    <n v="140001545482"/>
    <n v="1"/>
    <n v="1"/>
    <n v="1"/>
    <s v="S4B3"/>
    <x v="10"/>
    <s v="สายสื่อสาร"/>
    <s v="ZW03"/>
    <s v="Z53"/>
    <s v="F044"/>
    <s v="กฟส.ท่าตูม"/>
  </r>
  <r>
    <s v="F04401"/>
    <n v="92000589324"/>
    <n v="14000154584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056"/>
    <n v="9009417138"/>
    <n v="546000322473"/>
    <s v="ใบแจ้งหนี้"/>
    <s v="S-4G-001"/>
    <s v="ค่าบริการพาดสายสื่อสารโทรคมนาคมประจำปี"/>
    <s v="Activ.unit"/>
    <n v="130000720743"/>
    <s v=""/>
    <n v="15"/>
    <d v="2019-01-17T00:00:00"/>
    <n v="534"/>
    <n v="55"/>
    <n v="55"/>
    <n v="3.85"/>
    <n v="29370"/>
    <n v="29370"/>
    <n v="2055.9"/>
    <n v="31425.9"/>
    <d v="2019-01-31T00:00:00"/>
    <m/>
    <s v=""/>
    <s v=""/>
    <x v="11"/>
    <n v="140001545844"/>
    <n v="1"/>
    <n v="1"/>
    <n v="1"/>
    <s v="S4B3"/>
    <x v="11"/>
    <s v="สายสื่อสาร"/>
    <s v="ZW03"/>
    <s v="Z53"/>
    <s v="F044"/>
    <s v="กฟส.ท่าตูม"/>
  </r>
  <r>
    <s v="F04401"/>
    <n v="92000324060"/>
    <n v="14000154570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21"/>
    <n v="9009416970"/>
    <n v="566000321434"/>
    <s v="ใบแจ้งหนี้"/>
    <s v="S-4G-001"/>
    <s v="ค่าบริการพาดสายสื่อสารโทรคมนาคมประจำปี"/>
    <s v="Activ.unit"/>
    <n v="130000720745"/>
    <s v=""/>
    <n v="6"/>
    <d v="2019-01-17T00:00:00"/>
    <n v="3586"/>
    <n v="55"/>
    <n v="55"/>
    <n v="3.85"/>
    <n v="197230"/>
    <n v="197230"/>
    <n v="13806.1"/>
    <n v="211036.1"/>
    <d v="2019-01-31T00:00:00"/>
    <m/>
    <s v=""/>
    <s v=""/>
    <x v="1"/>
    <n v="140001545703"/>
    <n v="1"/>
    <n v="1"/>
    <n v="1"/>
    <s v="S4B3"/>
    <x v="15"/>
    <s v="สายสื่อสาร"/>
    <s v="ZW03"/>
    <s v="Z53"/>
    <s v="F044"/>
    <s v="กฟส.ท่าตูม"/>
  </r>
  <r>
    <s v="F04401"/>
    <n v="92000324060"/>
    <n v="14000154563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837"/>
    <n v="9009416823"/>
    <n v="516000320636"/>
    <s v="ใบแจ้งหนี้"/>
    <s v="S-4G-001"/>
    <s v="ค่าบริการพาดสายสื่อสารโทรคมนาคมประจำปี"/>
    <s v="Activ.unit"/>
    <n v="130000720747"/>
    <s v=""/>
    <n v="5"/>
    <d v="2019-01-17T00:00:00"/>
    <n v="9067"/>
    <n v="55"/>
    <n v="55"/>
    <n v="3.85"/>
    <n v="498685"/>
    <n v="498685"/>
    <n v="34907.949999999997"/>
    <n v="533592.94999999995"/>
    <d v="2019-01-31T00:00:00"/>
    <m/>
    <s v=""/>
    <s v=""/>
    <x v="1"/>
    <n v="140001545634"/>
    <n v="1"/>
    <n v="1"/>
    <n v="1"/>
    <s v="S4B3"/>
    <x v="1"/>
    <s v="สายสื่อสาร"/>
    <s v="ZW03"/>
    <s v="Z53"/>
    <s v="F044"/>
    <s v="กฟส.ท่าตูม"/>
  </r>
  <r>
    <s v="F04401"/>
    <n v="92000324044"/>
    <n v="14000154535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99"/>
    <n v="9009416552"/>
    <n v="530000321602"/>
    <s v="ใบแจ้งหนี้"/>
    <s v="S-4G-001"/>
    <s v="ค่าบริการพาดสายสื่อสารโทรคมนาคมประจำปี"/>
    <s v="Activ.unit"/>
    <n v="130000720750"/>
    <s v=""/>
    <n v="2"/>
    <d v="2019-01-17T00:00:00"/>
    <n v="8964"/>
    <n v="55"/>
    <n v="55"/>
    <n v="3.85"/>
    <n v="493020"/>
    <n v="493020"/>
    <n v="34511.4"/>
    <n v="527531.4"/>
    <d v="2019-01-31T00:00:00"/>
    <m/>
    <s v=""/>
    <s v=""/>
    <x v="0"/>
    <n v="140001545357"/>
    <n v="1"/>
    <n v="1"/>
    <n v="1"/>
    <s v="S4B3"/>
    <x v="0"/>
    <s v="สายสื่อสาร"/>
    <s v="ZW03"/>
    <s v="Z53"/>
    <s v="F044"/>
    <s v="กฟส.ท่าตูม"/>
  </r>
  <r>
    <s v="F04401"/>
    <n v="92000324044"/>
    <n v="14000154539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56"/>
    <n v="9009416568"/>
    <n v="500000320983"/>
    <s v="ใบแจ้งหนี้"/>
    <s v="S-4G-001"/>
    <s v="ค่าบริการพาดสายสื่อสารโทรคมนาคมประจำปี"/>
    <s v="Activ.unit"/>
    <n v="130000720751"/>
    <s v=""/>
    <n v="3"/>
    <d v="2019-01-17T00:00:00"/>
    <n v="1319"/>
    <n v="55"/>
    <n v="55"/>
    <n v="3.85"/>
    <n v="72545"/>
    <n v="72545"/>
    <n v="5078.1499999999996"/>
    <n v="77623.149999999994"/>
    <d v="2019-01-31T00:00:00"/>
    <m/>
    <s v=""/>
    <s v=""/>
    <x v="0"/>
    <n v="140001545397"/>
    <n v="1"/>
    <n v="1"/>
    <n v="1"/>
    <s v="S4B3"/>
    <x v="13"/>
    <s v="สายสื่อสาร"/>
    <s v="ZW03"/>
    <s v="Z53"/>
    <s v="F044"/>
    <s v="กฟส.ท่าตูม"/>
  </r>
  <r>
    <s v="F04401"/>
    <n v="92000324044"/>
    <n v="14000154543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66"/>
    <n v="9009416598"/>
    <n v="518000321458"/>
    <s v="ใบแจ้งหนี้"/>
    <s v="S-4G-001"/>
    <s v="ค่าบริการพาดสายสื่อสารโทรคมนาคมประจำปี"/>
    <s v="Activ.unit"/>
    <n v="130000720753"/>
    <s v=""/>
    <n v="4"/>
    <d v="2019-01-17T00:00:00"/>
    <n v="2241"/>
    <n v="55"/>
    <n v="55"/>
    <n v="3.85"/>
    <n v="123255"/>
    <n v="123255"/>
    <n v="8627.85"/>
    <n v="131882.85"/>
    <d v="2019-01-31T00:00:00"/>
    <m/>
    <s v=""/>
    <s v=""/>
    <x v="0"/>
    <n v="140001545432"/>
    <n v="1"/>
    <n v="1"/>
    <n v="1"/>
    <s v="S4B3"/>
    <x v="12"/>
    <s v="สายสื่อสาร"/>
    <s v="ZW03"/>
    <s v="Z53"/>
    <s v="F044"/>
    <s v="กฟส.ท่าตูม"/>
  </r>
  <r>
    <s v="F04401"/>
    <n v="92000444214"/>
    <n v="14000154558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81"/>
    <n v="9009416761"/>
    <n v="548000321063"/>
    <s v="ใบแจ้งหนี้"/>
    <s v="S-4G-002"/>
    <s v="ค่าบริการติดตั้องอุปกรณ์สื่อสารฯ ประจำปี"/>
    <s v="Activ.unit"/>
    <n v="130000720757"/>
    <s v=""/>
    <n v="12"/>
    <d v="2019-01-17T00:00:00"/>
    <n v="1"/>
    <n v="410"/>
    <n v="410"/>
    <n v="28.7"/>
    <n v="410"/>
    <n v="410"/>
    <n v="28.7"/>
    <n v="438.7"/>
    <d v="2019-01-31T00:00:00"/>
    <m/>
    <s v=""/>
    <s v=""/>
    <x v="6"/>
    <n v="140001545587"/>
    <n v="1"/>
    <n v="1"/>
    <n v="1"/>
    <s v="S4B3"/>
    <x v="6"/>
    <s v="อุปกรณ์"/>
    <s v="ZW03"/>
    <s v="Z53"/>
    <s v="F044"/>
    <s v="กฟส.ท่าตูม"/>
  </r>
  <r>
    <s v="F04401"/>
    <n v="92000444214"/>
    <n v="14000154553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04"/>
    <n v="9009416751"/>
    <n v="514000321223"/>
    <s v="ใบแจ้งหนี้"/>
    <s v="S-4G-001"/>
    <s v="ค่าบริการพาดสายสื่อสารโทรคมนาคมประจำปี"/>
    <s v="Activ.unit"/>
    <n v="130000720758"/>
    <s v=""/>
    <n v="11"/>
    <d v="2019-01-17T00:00:00"/>
    <n v="3234"/>
    <n v="55"/>
    <n v="55"/>
    <n v="3.85"/>
    <n v="177870"/>
    <n v="177870"/>
    <n v="12450.9"/>
    <n v="190320.9"/>
    <d v="2019-01-31T00:00:00"/>
    <m/>
    <s v=""/>
    <s v=""/>
    <x v="6"/>
    <n v="140001545533"/>
    <n v="1"/>
    <n v="1"/>
    <n v="1"/>
    <s v="S4B3"/>
    <x v="6"/>
    <s v="สายสื่อสาร"/>
    <s v="ZW03"/>
    <s v="Z53"/>
    <s v="F044"/>
    <s v="กฟส.ท่าตูม"/>
  </r>
  <r>
    <s v="F04401"/>
    <n v="92000539538"/>
    <n v="14000154527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86"/>
    <n v="9009416421"/>
    <n v="544000323060"/>
    <s v="ใบแจ้งหนี้"/>
    <s v="S-4G-001"/>
    <s v="ค่าบริการพาดสายสื่อสารโทรคมนาคมประจำปี"/>
    <s v="Activ.unit"/>
    <n v="130000720759"/>
    <s v=""/>
    <n v="14"/>
    <d v="2019-01-17T00:00:00"/>
    <n v="7715"/>
    <n v="55"/>
    <n v="55"/>
    <n v="3.85"/>
    <n v="424325"/>
    <n v="424325"/>
    <n v="29702.75"/>
    <n v="454027.75"/>
    <d v="2019-01-31T00:00:00"/>
    <m/>
    <s v=""/>
    <s v=""/>
    <x v="5"/>
    <n v="140001545275"/>
    <n v="1"/>
    <n v="1"/>
    <n v="1"/>
    <s v="S4B3"/>
    <x v="5"/>
    <s v="สายสื่อสาร"/>
    <s v="ZW03"/>
    <s v="Z53"/>
    <s v="F044"/>
    <s v="กฟส.ท่าตูม"/>
  </r>
  <r>
    <s v="F04401"/>
    <n v="92000430573"/>
    <n v="14000154517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311"/>
    <n v="9009416323"/>
    <n v="524000321947"/>
    <s v="ใบแจ้งหนี้"/>
    <s v="S-4G-001"/>
    <s v="ค่าบริการพาดสายสื่อสารโทรคมนาคมประจำปี"/>
    <s v="Activ.unit"/>
    <n v="130000720760"/>
    <s v=""/>
    <n v="9"/>
    <d v="2019-01-17T00:00:00"/>
    <n v="1773"/>
    <n v="55"/>
    <n v="55"/>
    <n v="3.85"/>
    <n v="97515"/>
    <n v="97515"/>
    <n v="6826.05"/>
    <n v="104341.05"/>
    <d v="2019-01-31T00:00:00"/>
    <m/>
    <s v=""/>
    <s v=""/>
    <x v="9"/>
    <n v="140001545171"/>
    <n v="1"/>
    <n v="1"/>
    <n v="1"/>
    <s v="S4B3"/>
    <x v="9"/>
    <s v="สายสื่อสาร"/>
    <s v="ZW03"/>
    <s v="Z53"/>
    <s v="F044"/>
    <s v="กฟส.ท่าตูม"/>
  </r>
  <r>
    <s v="F12201"/>
    <n v="92000324052"/>
    <n v="1400015450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89"/>
    <n v="9009416200"/>
    <n v="560000322070"/>
    <s v="ใบแจ้งหนี้"/>
    <s v="S-4G-001"/>
    <s v="ค่าบริการพาดสายสื่อสารโทรคมนาคมประจำปี"/>
    <s v="Activ.unit"/>
    <n v="130000721035"/>
    <s v=""/>
    <n v="6"/>
    <d v="2019-01-17T00:00:00"/>
    <n v="7309"/>
    <n v="55"/>
    <n v="55"/>
    <n v="3.85"/>
    <n v="401995"/>
    <n v="401995"/>
    <n v="28139.65"/>
    <n v="430134.65"/>
    <d v="2019-01-31T00:00:00"/>
    <m/>
    <s v=""/>
    <s v=""/>
    <x v="1"/>
    <n v="140001545061"/>
    <n v="2"/>
    <n v="2"/>
    <n v="2"/>
    <s v="S4B3"/>
    <x v="1"/>
    <s v="สายสื่อสาร"/>
    <s v="ZW03"/>
    <s v="Z53"/>
    <s v="F122"/>
    <s v="กฟส.สังขะ"/>
  </r>
  <r>
    <s v="F12201"/>
    <n v="92000324052"/>
    <n v="1400015450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89"/>
    <n v="9009416200"/>
    <n v="560000322070"/>
    <s v="ใบแจ้งหนี้"/>
    <s v="S-4G-001"/>
    <s v="ค่าบริการพาดสายสื่อสารโทรคมนาคมประจำปี"/>
    <s v="Activ.unit"/>
    <n v="130000721035"/>
    <s v=""/>
    <n v="7"/>
    <d v="2019-01-17T00:00:00"/>
    <n v="158"/>
    <n v="100"/>
    <n v="100"/>
    <n v="7"/>
    <n v="15800"/>
    <n v="15800"/>
    <n v="1106"/>
    <n v="16906"/>
    <d v="2019-01-31T00:00:00"/>
    <m/>
    <s v=""/>
    <s v=""/>
    <x v="1"/>
    <n v="140001545061"/>
    <n v="2"/>
    <n v="2"/>
    <n v="2"/>
    <s v="S4B3"/>
    <x v="1"/>
    <s v="สายสื่อสาร"/>
    <s v="ZW03"/>
    <s v="Z53"/>
    <s v="F122"/>
    <s v="กฟส.สังขะ"/>
  </r>
  <r>
    <s v="F12201"/>
    <n v="92000481962"/>
    <n v="14000154437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8658"/>
    <n v="9009415450"/>
    <n v="518000321450"/>
    <s v="ใบแจ้งหนี้"/>
    <s v="S-4G-001"/>
    <s v="ค่าบริการพาดสายสื่อสารโทรคมนาคมประจำปี"/>
    <s v="Activ.unit"/>
    <n v="130000721040"/>
    <s v=""/>
    <n v="10"/>
    <d v="2019-01-17T00:00:00"/>
    <n v="9878"/>
    <n v="55"/>
    <n v="55"/>
    <n v="3.85"/>
    <n v="543290"/>
    <n v="543290"/>
    <n v="38030.300000000003"/>
    <n v="581320.30000000005"/>
    <d v="2019-01-31T00:00:00"/>
    <m/>
    <s v=""/>
    <s v=""/>
    <x v="6"/>
    <n v="140001544377"/>
    <n v="1"/>
    <n v="1"/>
    <n v="1"/>
    <s v="S4B3"/>
    <x v="6"/>
    <s v="สายสื่อสาร"/>
    <s v="ZW03"/>
    <s v="Z53"/>
    <s v="F122"/>
    <s v="กฟส.สังขะ"/>
  </r>
  <r>
    <s v="F12201"/>
    <n v="92000322780"/>
    <n v="140001545038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281"/>
    <n v="9009416190"/>
    <n v="522000321641"/>
    <s v="ใบแจ้งหนี้"/>
    <s v="S-4G-001"/>
    <s v="ค่าบริการพาดสายสื่อสารโทรคมนาคมประจำปี"/>
    <s v="Activ.unit"/>
    <n v="130000721042"/>
    <s v=""/>
    <n v="1"/>
    <d v="2019-01-17T00:00:00"/>
    <n v="720"/>
    <n v="55"/>
    <n v="55"/>
    <n v="3.85"/>
    <n v="39600"/>
    <n v="39600"/>
    <n v="2772"/>
    <n v="42372"/>
    <d v="2019-01-31T00:00:00"/>
    <m/>
    <s v=""/>
    <s v=""/>
    <x v="4"/>
    <n v="140001545038"/>
    <n v="1"/>
    <n v="1"/>
    <n v="1"/>
    <s v="S4B3"/>
    <x v="4"/>
    <s v="สายสื่อสาร"/>
    <s v="ZW03"/>
    <s v="Z53"/>
    <s v="F122"/>
    <s v="กฟส.สังขะ"/>
  </r>
  <r>
    <s v="F04401"/>
    <n v="92000522577"/>
    <n v="14000154576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932"/>
    <n v="9009416987"/>
    <n v="514000321226"/>
    <s v="ใบแจ้งหนี้"/>
    <s v="S-4G-001"/>
    <s v="ค่าบริการพาดสายสื่อสารโทรคมนาคมประจำปี"/>
    <s v="Activ.unit"/>
    <n v="130000721108"/>
    <s v=""/>
    <n v="13"/>
    <d v="2019-01-17T00:00:00"/>
    <n v="1815"/>
    <n v="55"/>
    <n v="55"/>
    <n v="3.85"/>
    <n v="99825"/>
    <n v="99825"/>
    <n v="6987.75"/>
    <n v="106812.75"/>
    <d v="2019-01-31T00:00:00"/>
    <m/>
    <s v=""/>
    <s v=""/>
    <x v="3"/>
    <n v="140001545761"/>
    <n v="1"/>
    <n v="1"/>
    <n v="1"/>
    <s v="S4B3"/>
    <x v="3"/>
    <s v="สายสื่อสาร"/>
    <s v="ZW03"/>
    <s v="Z53"/>
    <s v="F044"/>
    <s v="กฟส.ท่าตูม"/>
  </r>
  <r>
    <s v="F05201"/>
    <n v="92000320890"/>
    <n v="14000154440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572"/>
    <n v="9009415413"/>
    <n v="518000321666"/>
    <s v="ใบแจ้งหนี้"/>
    <s v="S-4G-001"/>
    <s v="ค่าบริการพาดสายสื่อสารโทรคมนาคมประจำปี"/>
    <s v="Activ.unit"/>
    <n v="130000721307"/>
    <s v=""/>
    <n v="2"/>
    <d v="2019-01-17T00:00:00"/>
    <n v="3304"/>
    <n v="55"/>
    <n v="55"/>
    <n v="3.85"/>
    <n v="181720"/>
    <n v="181720"/>
    <n v="12720.4"/>
    <n v="194440.4"/>
    <d v="2019-01-31T00:00:00"/>
    <m/>
    <s v=""/>
    <s v=""/>
    <x v="0"/>
    <n v="140001544404"/>
    <n v="1"/>
    <n v="1"/>
    <n v="1"/>
    <s v="S4B3"/>
    <x v="0"/>
    <s v="สายสื่อสาร"/>
    <s v="ZW03"/>
    <s v="Z53"/>
    <s v="F052"/>
    <s v="กฟส.ประโคนชัย"/>
  </r>
  <r>
    <s v="F05201"/>
    <n v="92000320899"/>
    <n v="1400015444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682"/>
    <n v="9009415422"/>
    <n v="526000322832"/>
    <s v="ใบแจ้งหนี้"/>
    <s v="S-4G-001"/>
    <s v="ค่าบริการพาดสายสื่อสารโทรคมนาคมประจำปี"/>
    <s v="Activ.unit"/>
    <n v="130000721311"/>
    <s v=""/>
    <n v="5"/>
    <d v="2019-01-17T00:00:00"/>
    <n v="15030"/>
    <n v="55"/>
    <n v="55"/>
    <n v="3.85"/>
    <n v="826650"/>
    <n v="826650"/>
    <n v="57865.5"/>
    <n v="884515.5"/>
    <d v="2019-01-31T00:00:00"/>
    <m/>
    <s v=""/>
    <s v=""/>
    <x v="1"/>
    <n v="140001544472"/>
    <n v="2"/>
    <n v="2"/>
    <n v="2"/>
    <s v="S4B3"/>
    <x v="1"/>
    <s v="สายสื่อสาร"/>
    <s v="ZW03"/>
    <s v="Z53"/>
    <s v="F052"/>
    <s v="กฟส.ประโคนชัย"/>
  </r>
  <r>
    <s v="F05201"/>
    <n v="92000320899"/>
    <n v="1400015444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682"/>
    <n v="9009415422"/>
    <n v="526000322832"/>
    <s v="ใบแจ้งหนี้"/>
    <s v="S-4G-001"/>
    <s v="ค่าบริการพาดสายสื่อสารโทรคมนาคมประจำปี"/>
    <s v="Activ.unit"/>
    <n v="130000721311"/>
    <s v=""/>
    <n v="6"/>
    <d v="2019-01-17T00:00:00"/>
    <n v="2185"/>
    <n v="100"/>
    <n v="100"/>
    <n v="7"/>
    <n v="218500"/>
    <n v="218500"/>
    <n v="15295"/>
    <n v="233795"/>
    <d v="2019-01-31T00:00:00"/>
    <m/>
    <s v=""/>
    <s v=""/>
    <x v="1"/>
    <n v="140001544472"/>
    <n v="2"/>
    <n v="2"/>
    <n v="2"/>
    <s v="S4B3"/>
    <x v="1"/>
    <s v="สายสื่อสาร"/>
    <s v="ZW03"/>
    <s v="Z53"/>
    <s v="F052"/>
    <s v="กฟส.ประโคนชัย"/>
  </r>
  <r>
    <s v="F05201"/>
    <n v="92000320961"/>
    <n v="14000154508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20"/>
    <n v="9009416221"/>
    <n v="516000320902"/>
    <s v="ใบแจ้งหนี้"/>
    <s v="S-4G-001"/>
    <s v="ค่าบริการพาดสายสื่อสารโทรคมนาคมประจำปี"/>
    <s v="Activ.unit"/>
    <n v="130000721314"/>
    <s v=""/>
    <n v="7"/>
    <d v="2019-01-17T00:00:00"/>
    <n v="2054"/>
    <n v="55"/>
    <n v="55"/>
    <n v="3.85"/>
    <n v="112970"/>
    <n v="112970"/>
    <n v="7907.9"/>
    <n v="120877.9"/>
    <d v="2019-01-31T00:00:00"/>
    <m/>
    <s v=""/>
    <s v=""/>
    <x v="8"/>
    <n v="140001545089"/>
    <n v="1"/>
    <n v="1"/>
    <n v="1"/>
    <s v="S4B3"/>
    <x v="8"/>
    <s v="สายสื่อสาร"/>
    <s v="ZW03"/>
    <s v="Z53"/>
    <s v="F052"/>
    <s v="กฟส.ประโคนชัย"/>
  </r>
  <r>
    <s v="F05201"/>
    <n v="92000320885"/>
    <n v="14000154510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326"/>
    <n v="9009416226"/>
    <n v="514000321171"/>
    <s v="ใบแจ้งหนี้"/>
    <s v="S-4G-001"/>
    <s v="ค่าบริการพาดสายสื่อสารโทรคมนาคมประจำปี"/>
    <s v="Activ.unit"/>
    <n v="130000721315"/>
    <s v=""/>
    <n v="1"/>
    <d v="2019-01-17T00:00:00"/>
    <n v="6809"/>
    <n v="55"/>
    <n v="55"/>
    <n v="3.85"/>
    <n v="374495"/>
    <n v="374495"/>
    <n v="26214.65"/>
    <n v="400709.65"/>
    <d v="2019-01-31T00:00:00"/>
    <m/>
    <s v=""/>
    <s v=""/>
    <x v="4"/>
    <n v="140001545102"/>
    <n v="1"/>
    <n v="1"/>
    <n v="1"/>
    <s v="S4B3"/>
    <x v="4"/>
    <s v="สายสื่อสาร"/>
    <s v="ZW03"/>
    <s v="Z53"/>
    <s v="F052"/>
    <s v="กฟส.ประโคนชัย"/>
  </r>
  <r>
    <s v="F05201"/>
    <n v="92000320984"/>
    <n v="14000154512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330"/>
    <n v="9009416293"/>
    <n v="514000321172"/>
    <s v="ใบแจ้งหนี้"/>
    <s v="S-4G-001"/>
    <s v="ค่าบริการพาดสายสื่อสารโทรคมนาคมประจำปี"/>
    <s v="Activ.unit"/>
    <n v="130000721317"/>
    <s v=""/>
    <n v="8"/>
    <d v="2019-01-17T00:00:00"/>
    <n v="10289"/>
    <n v="55"/>
    <n v="55"/>
    <n v="3.85"/>
    <n v="565895"/>
    <n v="565895"/>
    <n v="39612.65"/>
    <n v="605507.65"/>
    <d v="2019-01-31T00:00:00"/>
    <m/>
    <s v=""/>
    <s v=""/>
    <x v="10"/>
    <n v="140001545122"/>
    <n v="1"/>
    <n v="1"/>
    <n v="1"/>
    <s v="S4B3"/>
    <x v="10"/>
    <s v="สายสื่อสาร"/>
    <s v="ZW03"/>
    <s v="Z53"/>
    <s v="F052"/>
    <s v="กฟส.ประโคนชัย"/>
  </r>
  <r>
    <s v="F05201"/>
    <n v="92000589327"/>
    <n v="14000154515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416"/>
    <n v="9009416297"/>
    <n v="538000322314"/>
    <s v="ใบแจ้งหนี้"/>
    <s v="S-4G-001"/>
    <s v="ค่าบริการพาดสายสื่อสารโทรคมนาคมประจำปี"/>
    <s v="Activ.unit"/>
    <n v="130000721321"/>
    <s v=""/>
    <n v="11"/>
    <d v="2019-01-17T00:00:00"/>
    <n v="3464"/>
    <n v="55"/>
    <n v="55"/>
    <n v="3.85"/>
    <n v="190520"/>
    <n v="190520"/>
    <n v="13336.4"/>
    <n v="203856.4"/>
    <d v="2019-01-31T00:00:00"/>
    <m/>
    <s v=""/>
    <s v=""/>
    <x v="11"/>
    <n v="140001545154"/>
    <n v="1"/>
    <n v="1"/>
    <n v="1"/>
    <s v="S4B3"/>
    <x v="11"/>
    <s v="สายสื่อสาร"/>
    <s v="ZW03"/>
    <s v="Z53"/>
    <s v="F052"/>
    <s v="กฟส.ประโคนชัย"/>
  </r>
  <r>
    <s v="F05201"/>
    <n v="92000571407"/>
    <n v="14000154519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24"/>
    <n v="9009416307"/>
    <n v="532000322931"/>
    <s v="ใบแจ้งหนี้"/>
    <s v="S-4G-001"/>
    <s v="ค่าบริการพาดสายสื่อสารโทรคมนาคมประจำปี"/>
    <s v="Activ.unit"/>
    <n v="130000721326"/>
    <s v=""/>
    <n v="10"/>
    <d v="2019-01-17T00:00:00"/>
    <n v="2902"/>
    <n v="55"/>
    <n v="55"/>
    <n v="3.85"/>
    <n v="159610"/>
    <n v="159610"/>
    <n v="11172.7"/>
    <n v="170782.7"/>
    <d v="2019-01-31T00:00:00"/>
    <m/>
    <s v=""/>
    <s v=""/>
    <x v="5"/>
    <n v="140001545192"/>
    <n v="1"/>
    <n v="1"/>
    <n v="1"/>
    <s v="S4B3"/>
    <x v="5"/>
    <s v="สายสื่อสาร"/>
    <s v="ZW03"/>
    <s v="Z53"/>
    <s v="F052"/>
    <s v="กฟส.ประโคนชัย"/>
  </r>
  <r>
    <s v="F05201"/>
    <n v="92000444216"/>
    <n v="14000154522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429"/>
    <n v="9009416393"/>
    <n v="550000322088"/>
    <s v="ใบแจ้งหนี้"/>
    <s v="S-4G-001"/>
    <s v="ค่าบริการพาดสายสื่อสารโทรคมนาคมประจำปี"/>
    <s v="Activ.unit"/>
    <n v="130000721329"/>
    <s v=""/>
    <n v="9"/>
    <d v="2019-01-17T00:00:00"/>
    <n v="5863"/>
    <n v="55"/>
    <n v="55"/>
    <n v="3.85"/>
    <n v="322465"/>
    <n v="322465"/>
    <n v="22572.55"/>
    <n v="345037.55"/>
    <d v="2019-01-31T00:00:00"/>
    <m/>
    <s v=""/>
    <s v=""/>
    <x v="6"/>
    <n v="140001545225"/>
    <n v="1"/>
    <n v="1"/>
    <n v="1"/>
    <s v="S4B3"/>
    <x v="6"/>
    <s v="สายสื่อสาร"/>
    <s v="ZW03"/>
    <s v="Z53"/>
    <s v="F052"/>
    <s v="กฟส.ประโคนชัย"/>
  </r>
  <r>
    <s v="F05201"/>
    <n v="92000320890"/>
    <n v="14000154526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16"/>
    <n v="9009416401"/>
    <n v="500000321204"/>
    <s v="ใบแจ้งหนี้"/>
    <s v="S-4G-001"/>
    <s v="ค่าบริการพาดสายสื่อสารโทรคมนาคมประจำปี"/>
    <s v="Activ.unit"/>
    <n v="130000721331"/>
    <s v=""/>
    <n v="3"/>
    <d v="2019-01-17T00:00:00"/>
    <n v="2499"/>
    <n v="55"/>
    <n v="55"/>
    <n v="3.85"/>
    <n v="137445"/>
    <n v="137445"/>
    <n v="9621.15"/>
    <n v="147066.15"/>
    <d v="2019-01-31T00:00:00"/>
    <m/>
    <s v=""/>
    <s v=""/>
    <x v="0"/>
    <n v="140001545266"/>
    <n v="1"/>
    <n v="1"/>
    <n v="1"/>
    <s v="S4B3"/>
    <x v="12"/>
    <s v="สายสื่อสาร"/>
    <s v="ZW03"/>
    <s v="Z53"/>
    <s v="F052"/>
    <s v="กฟส.ประโคนชัย"/>
  </r>
  <r>
    <s v="F05201"/>
    <n v="92000320890"/>
    <n v="14000154533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51"/>
    <n v="9009416465"/>
    <n v="554000320687"/>
    <s v="ใบแจ้งหนี้"/>
    <s v="S-4G-001"/>
    <s v="ค่าบริการพาดสายสื่อสารโทรคมนาคมประจำปี"/>
    <s v="Activ.unit"/>
    <n v="130000721332"/>
    <s v=""/>
    <n v="4"/>
    <d v="2019-01-17T00:00:00"/>
    <n v="4853"/>
    <n v="55"/>
    <n v="55"/>
    <n v="3.85"/>
    <n v="266915"/>
    <n v="266915"/>
    <n v="18684.05"/>
    <n v="285599.05"/>
    <d v="2019-01-31T00:00:00"/>
    <m/>
    <s v=""/>
    <s v=""/>
    <x v="0"/>
    <n v="140001545333"/>
    <n v="1"/>
    <n v="1"/>
    <n v="1"/>
    <s v="S4B3"/>
    <x v="13"/>
    <s v="สายสื่อสาร"/>
    <s v="ZW03"/>
    <s v="Z53"/>
    <s v="F052"/>
    <s v="กฟส.ประโคนชัย"/>
  </r>
  <r>
    <s v="F01201"/>
    <n v="92000322802"/>
    <n v="140001550137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9336"/>
    <n v="9009427929"/>
    <n v="554000320877"/>
    <s v="ใบแจ้งหนี้"/>
    <s v="S-4G-001"/>
    <s v="ค่าบริการพาดสายสื่อสารโทรคมนาคมประจำปี"/>
    <s v="Activ.unit"/>
    <n v="130000721433"/>
    <s v=""/>
    <n v="10"/>
    <d v="2019-01-21T00:00:00"/>
    <n v="478"/>
    <n v="55"/>
    <n v="55"/>
    <n v="3.85"/>
    <n v="26290"/>
    <n v="26290"/>
    <n v="1840.3"/>
    <n v="28130.3"/>
    <d v="2019-01-31T00:00:00"/>
    <m/>
    <s v=""/>
    <s v=""/>
    <x v="7"/>
    <n v="140001550137"/>
    <n v="1"/>
    <n v="1"/>
    <n v="1"/>
    <s v="S4B3"/>
    <x v="7"/>
    <s v="สายสื่อสาร"/>
    <s v="ZW03"/>
    <s v="Z53"/>
    <s v="F012"/>
    <s v="กฟส.โนนสูง"/>
  </r>
  <r>
    <s v="F01201"/>
    <n v="92000410708"/>
    <n v="140001550092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9123"/>
    <n v="9009427736"/>
    <n v="522000321922"/>
    <s v="ใบแจ้งหนี้"/>
    <s v="S-4G-001"/>
    <s v="ค่าบริการพาดสายสื่อสารโทรคมนาคมประจำปี"/>
    <s v="Activ.unit"/>
    <n v="130000721435"/>
    <s v=""/>
    <n v="13"/>
    <d v="2019-01-21T00:00:00"/>
    <n v="1437"/>
    <n v="55"/>
    <n v="55"/>
    <n v="3.85"/>
    <n v="79035"/>
    <n v="79035"/>
    <n v="5532.45"/>
    <n v="84567.45"/>
    <d v="2019-01-31T00:00:00"/>
    <m/>
    <s v=""/>
    <s v=""/>
    <x v="9"/>
    <n v="140001550092"/>
    <n v="1"/>
    <n v="1"/>
    <n v="1"/>
    <s v="S4B3"/>
    <x v="9"/>
    <s v="สายสื่อสาร"/>
    <s v="ZW03"/>
    <s v="Z53"/>
    <s v="F012"/>
    <s v="กฟส.โนนสูง"/>
  </r>
  <r>
    <s v="F01201"/>
    <n v="92000312973"/>
    <n v="140001550158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9339"/>
    <n v="9009427993"/>
    <n v="524000321750"/>
    <s v="ใบแจ้งหนี้"/>
    <s v="S-4G-001"/>
    <s v="ค่าบริการพาดสายสื่อสารโทรคมนาคมประจำปี"/>
    <s v="Activ.unit"/>
    <n v="130000721438"/>
    <s v=""/>
    <n v="2"/>
    <d v="2019-01-21T00:00:00"/>
    <n v="4954"/>
    <n v="55"/>
    <n v="55"/>
    <n v="3.85"/>
    <n v="272470"/>
    <n v="272470"/>
    <n v="19072.900000000001"/>
    <n v="291542.90000000002"/>
    <d v="2019-01-31T00:00:00"/>
    <m/>
    <s v=""/>
    <s v=""/>
    <x v="4"/>
    <n v="140001550158"/>
    <n v="1"/>
    <n v="1"/>
    <n v="1"/>
    <s v="S4B3"/>
    <x v="4"/>
    <s v="สายสื่อสาร"/>
    <s v="ZW03"/>
    <s v="Z53"/>
    <s v="F012"/>
    <s v="กฟส.โนนสูง"/>
  </r>
  <r>
    <s v="F01701"/>
    <n v="92000322745"/>
    <n v="14000154543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39"/>
    <n v="9009416527"/>
    <n v="526000322837"/>
    <s v="ใบแจ้งหนี้"/>
    <s v="S-4G-001"/>
    <s v="ค่าบริการพาดสายสื่อสารโทรคมนาคมประจำปี"/>
    <s v="Activ.unit"/>
    <n v="130000721505"/>
    <s v=""/>
    <n v="2"/>
    <d v="2019-01-17T00:00:00"/>
    <n v="67"/>
    <n v="100"/>
    <n v="100"/>
    <n v="7"/>
    <n v="6700"/>
    <n v="6700"/>
    <n v="469"/>
    <n v="7169"/>
    <d v="2019-01-31T00:00:00"/>
    <m/>
    <s v=""/>
    <s v=""/>
    <x v="0"/>
    <n v="140001545439"/>
    <n v="2"/>
    <n v="2"/>
    <n v="2"/>
    <s v="S4B3"/>
    <x v="0"/>
    <s v="สายสื่อสาร"/>
    <s v="ZW03"/>
    <s v="Z53"/>
    <s v="F017"/>
    <s v="กฟส.โนนไทย"/>
  </r>
  <r>
    <s v="F01701"/>
    <n v="92000322745"/>
    <n v="14000154543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39"/>
    <n v="9009416527"/>
    <n v="526000322837"/>
    <s v="ใบแจ้งหนี้"/>
    <s v="S-4G-001"/>
    <s v="ค่าบริการพาดสายสื่อสารโทรคมนาคมประจำปี"/>
    <s v="Activ.unit"/>
    <n v="130000721505"/>
    <s v=""/>
    <n v="3"/>
    <d v="2019-01-17T00:00:00"/>
    <n v="3720"/>
    <n v="55"/>
    <n v="55"/>
    <n v="3.85"/>
    <n v="204600"/>
    <n v="204600"/>
    <n v="14322"/>
    <n v="218922"/>
    <d v="2019-01-31T00:00:00"/>
    <m/>
    <s v=""/>
    <s v=""/>
    <x v="0"/>
    <n v="140001545439"/>
    <n v="2"/>
    <n v="2"/>
    <n v="2"/>
    <s v="S4B3"/>
    <x v="0"/>
    <s v="สายสื่อสาร"/>
    <s v="ZW03"/>
    <s v="Z53"/>
    <s v="F017"/>
    <s v="กฟส.โนนไทย"/>
  </r>
  <r>
    <s v="F01701"/>
    <n v="92000323066"/>
    <n v="1400015456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99"/>
    <n v="9009416871"/>
    <n v="568000322039"/>
    <s v="ใบแจ้งหนี้"/>
    <s v="S-4G-001"/>
    <s v="ค่าบริการพาดสายสื่อสารโทรคมนาคมประจำปี"/>
    <s v="Activ.unit"/>
    <n v="130000721512"/>
    <s v=""/>
    <n v="5"/>
    <d v="2019-01-17T00:00:00"/>
    <n v="6124"/>
    <n v="55"/>
    <n v="55"/>
    <n v="3.85"/>
    <n v="336820"/>
    <n v="336820"/>
    <n v="23577.4"/>
    <n v="360397.4"/>
    <d v="2019-01-31T00:00:00"/>
    <m/>
    <s v=""/>
    <s v=""/>
    <x v="1"/>
    <n v="140001545630"/>
    <n v="2"/>
    <n v="2"/>
    <n v="2"/>
    <s v="S4B3"/>
    <x v="1"/>
    <s v="สายสื่อสาร"/>
    <s v="ZW03"/>
    <s v="Z53"/>
    <s v="F017"/>
    <s v="กฟส.โนนไทย"/>
  </r>
  <r>
    <s v="F01701"/>
    <n v="92000323066"/>
    <n v="1400015456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99"/>
    <n v="9009416871"/>
    <n v="568000322039"/>
    <s v="ใบแจ้งหนี้"/>
    <s v="S-4G-001"/>
    <s v="ค่าบริการพาดสายสื่อสารโทรคมนาคมประจำปี"/>
    <s v="Activ.unit"/>
    <n v="130000721512"/>
    <s v=""/>
    <n v="6"/>
    <d v="2019-01-17T00:00:00"/>
    <n v="1790"/>
    <n v="100"/>
    <n v="100"/>
    <n v="7"/>
    <n v="179000"/>
    <n v="179000"/>
    <n v="12530"/>
    <n v="191530"/>
    <d v="2019-01-31T00:00:00"/>
    <m/>
    <s v=""/>
    <s v=""/>
    <x v="1"/>
    <n v="140001545630"/>
    <n v="2"/>
    <n v="2"/>
    <n v="2"/>
    <s v="S4B3"/>
    <x v="1"/>
    <s v="สายสื่อสาร"/>
    <s v="ZW03"/>
    <s v="Z53"/>
    <s v="F017"/>
    <s v="กฟส.โนนไทย"/>
  </r>
  <r>
    <s v="F01701"/>
    <n v="92000312974"/>
    <n v="14000154570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904"/>
    <n v="9009416883"/>
    <n v="538000322318"/>
    <s v="ใบแจ้งหนี้"/>
    <s v="S-4G-001"/>
    <s v="ค่าบริการพาดสายสื่อสารโทรคมนาคมประจำปี"/>
    <s v="Activ.unit"/>
    <n v="130000721519"/>
    <s v=""/>
    <n v="1"/>
    <d v="2019-01-17T00:00:00"/>
    <n v="3917"/>
    <n v="55"/>
    <n v="55"/>
    <n v="3.85"/>
    <n v="215435"/>
    <n v="215435"/>
    <n v="15080.45"/>
    <n v="230515.45"/>
    <d v="2019-01-31T00:00:00"/>
    <m/>
    <s v=""/>
    <s v=""/>
    <x v="4"/>
    <n v="140001545700"/>
    <n v="1"/>
    <n v="1"/>
    <n v="1"/>
    <s v="S4B3"/>
    <x v="4"/>
    <s v="สายสื่อสาร"/>
    <s v="ZW03"/>
    <s v="Z53"/>
    <s v="F017"/>
    <s v="กฟส.โนนไทย"/>
  </r>
  <r>
    <s v="F01701"/>
    <n v="92000539549"/>
    <n v="14000154576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975"/>
    <n v="9009417018"/>
    <n v="530000321917"/>
    <s v="ใบแจ้งหนี้"/>
    <s v="S-4G-001"/>
    <s v="ค่าบริการพาดสายสื่อสารโทรคมนาคมประจำปี"/>
    <s v="Activ.unit"/>
    <n v="130000721522"/>
    <s v=""/>
    <n v="11"/>
    <d v="2019-01-17T00:00:00"/>
    <n v="3339"/>
    <n v="55"/>
    <n v="55"/>
    <n v="3.85"/>
    <n v="183645"/>
    <n v="183645"/>
    <n v="12855.15"/>
    <n v="196500.15"/>
    <d v="2019-01-31T00:00:00"/>
    <m/>
    <s v=""/>
    <s v=""/>
    <x v="5"/>
    <n v="140001545763"/>
    <n v="1"/>
    <n v="1"/>
    <n v="1"/>
    <s v="S4B3"/>
    <x v="5"/>
    <s v="สายสื่อสาร"/>
    <s v="ZW03"/>
    <s v="Z53"/>
    <s v="F017"/>
    <s v="กฟส.โนนไทย"/>
  </r>
  <r>
    <s v="F01701"/>
    <n v="92000323096"/>
    <n v="14000154580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80"/>
    <n v="9009417028"/>
    <n v="524000322313"/>
    <s v="ใบแจ้งหนี้"/>
    <s v="S-4G-001"/>
    <s v="ค่าบริการพาดสายสื่อสารโทรคมนาคมประจำปี"/>
    <s v="Activ.unit"/>
    <n v="130000721527"/>
    <s v=""/>
    <n v="7"/>
    <d v="2019-01-17T00:00:00"/>
    <n v="1353"/>
    <n v="55"/>
    <n v="55"/>
    <n v="3.85"/>
    <n v="74415"/>
    <n v="74415"/>
    <n v="5209.05"/>
    <n v="79624.05"/>
    <d v="2019-01-31T00:00:00"/>
    <m/>
    <s v=""/>
    <s v=""/>
    <x v="8"/>
    <n v="140001545809"/>
    <n v="1"/>
    <n v="1"/>
    <n v="1"/>
    <s v="S4B3"/>
    <x v="8"/>
    <s v="สายสื่อสาร"/>
    <s v="ZW03"/>
    <s v="Z53"/>
    <s v="F017"/>
    <s v="กฟส.โนนไทย"/>
  </r>
  <r>
    <s v="F01701"/>
    <n v="92000525652"/>
    <n v="14000154586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990"/>
    <n v="9009417176"/>
    <n v="540000321919"/>
    <s v="ใบแจ้งหนี้"/>
    <s v="S-4G-001"/>
    <s v="ค่าบริการพาดสายสื่อสารโทรคมนาคมประจำปี"/>
    <s v="Activ.unit"/>
    <n v="130000721533"/>
    <s v=""/>
    <n v="10"/>
    <d v="2019-01-17T00:00:00"/>
    <n v="896"/>
    <n v="55"/>
    <n v="55"/>
    <n v="3.85"/>
    <n v="49280"/>
    <n v="49280"/>
    <n v="3449.6"/>
    <n v="52729.599999999999"/>
    <d v="2019-01-31T00:00:00"/>
    <m/>
    <s v=""/>
    <s v=""/>
    <x v="9"/>
    <n v="140001545864"/>
    <n v="1"/>
    <n v="1"/>
    <n v="1"/>
    <s v="S4B3"/>
    <x v="9"/>
    <s v="สายสื่อสาร"/>
    <s v="ZW03"/>
    <s v="Z53"/>
    <s v="F017"/>
    <s v="กฟส.โนนไทย"/>
  </r>
  <r>
    <s v="F01701"/>
    <n v="92000323118"/>
    <n v="14000154589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993"/>
    <n v="9009417178"/>
    <n v="528000324001"/>
    <s v="ใบแจ้งหนี้"/>
    <s v="S-4G-001"/>
    <s v="ค่าบริการพาดสายสื่อสารโทรคมนาคมประจำปี"/>
    <s v="Activ.unit"/>
    <n v="130000721536"/>
    <s v=""/>
    <n v="8"/>
    <d v="2019-01-17T00:00:00"/>
    <n v="5700"/>
    <n v="55"/>
    <n v="55"/>
    <n v="3.85"/>
    <n v="313500"/>
    <n v="313500"/>
    <n v="21945"/>
    <n v="335445"/>
    <d v="2019-01-31T00:00:00"/>
    <m/>
    <s v=""/>
    <s v=""/>
    <x v="10"/>
    <n v="140001545893"/>
    <n v="1"/>
    <n v="1"/>
    <n v="1"/>
    <s v="S4B3"/>
    <x v="10"/>
    <s v="สายสื่อสาร"/>
    <s v="ZW03"/>
    <s v="Z53"/>
    <s v="F017"/>
    <s v="กฟส.โนนไทย"/>
  </r>
  <r>
    <s v="F01701"/>
    <n v="92000589310"/>
    <n v="14000154594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121"/>
    <n v="9009417185"/>
    <n v="540000321920"/>
    <s v="ใบแจ้งหนี้"/>
    <s v="S-4G-001"/>
    <s v="ค่าบริการพาดสายสื่อสารโทรคมนาคมประจำปี"/>
    <s v="Activ.unit"/>
    <n v="130000721546"/>
    <s v=""/>
    <n v="12"/>
    <d v="2019-01-17T00:00:00"/>
    <n v="845"/>
    <n v="55"/>
    <n v="55"/>
    <n v="3.85"/>
    <n v="46475"/>
    <n v="46475"/>
    <n v="3253.25"/>
    <n v="49728.25"/>
    <d v="2019-01-31T00:00:00"/>
    <m/>
    <s v=""/>
    <s v=""/>
    <x v="11"/>
    <n v="140001545943"/>
    <n v="1"/>
    <n v="1"/>
    <n v="1"/>
    <s v="S4B3"/>
    <x v="11"/>
    <s v="สายสื่อสาร"/>
    <s v="ZW03"/>
    <s v="Z53"/>
    <s v="F017"/>
    <s v="กฟส.โนนไทย"/>
  </r>
  <r>
    <s v="F11101"/>
    <n v="92000318830"/>
    <n v="14000154575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30"/>
    <n v="9009416985"/>
    <n v="548000321066"/>
    <s v="ใบแจ้งหนี้"/>
    <s v="S-4G-001"/>
    <s v="ค่าบริการพาดสายสื่อสารโทรคมนาคมประจำปี"/>
    <s v="Activ.unit"/>
    <n v="130000721884"/>
    <s v=""/>
    <n v="2"/>
    <d v="2019-01-17T00:00:00"/>
    <n v="3489"/>
    <n v="55"/>
    <n v="55"/>
    <n v="3.85"/>
    <n v="191895"/>
    <n v="191895"/>
    <n v="13432.65"/>
    <n v="205327.65"/>
    <d v="2019-01-31T00:00:00"/>
    <m/>
    <s v=""/>
    <s v=""/>
    <x v="0"/>
    <n v="140001545752"/>
    <n v="1"/>
    <n v="1"/>
    <n v="1"/>
    <s v="S4B3"/>
    <x v="0"/>
    <s v="สายสื่อสาร"/>
    <s v="ZW03"/>
    <s v="Z53"/>
    <s v="F111"/>
    <s v="กฟอ.ภูเขียว"/>
  </r>
  <r>
    <s v="F03201"/>
    <n v="92000589317"/>
    <n v="14000154561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787"/>
    <n v="9009416810"/>
    <n v="500000320987"/>
    <s v="ใบแจ้งหนี้"/>
    <s v="S-4G-001"/>
    <s v="ค่าบริการพาดสายสื่อสารโทรคมนาคมประจำปี"/>
    <s v="Activ.unit"/>
    <n v="130000721889"/>
    <s v=""/>
    <n v="11"/>
    <d v="2019-01-17T00:00:00"/>
    <n v="1730"/>
    <n v="55"/>
    <n v="55"/>
    <n v="3.85"/>
    <n v="95150"/>
    <n v="95150"/>
    <n v="6660.5"/>
    <n v="101810.5"/>
    <d v="2019-01-31T00:00:00"/>
    <m/>
    <s v=""/>
    <s v=""/>
    <x v="11"/>
    <n v="140001545612"/>
    <n v="1"/>
    <n v="1"/>
    <n v="1"/>
    <s v="S4B3"/>
    <x v="11"/>
    <s v="สายสื่อสาร"/>
    <s v="ZW03"/>
    <s v="Z53"/>
    <s v="F032"/>
    <s v="กฟส.คูเมือง"/>
  </r>
  <r>
    <s v="F11101"/>
    <n v="92000318830"/>
    <n v="14000154596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23"/>
    <n v="9009417189"/>
    <n v="560000322841"/>
    <s v="ใบแจ้งหนี้"/>
    <s v="S-4G-001"/>
    <s v="ค่าบริการพาดสายสื่อสารโทรคมนาคมประจำปี"/>
    <s v="Activ.unit"/>
    <n v="130000721890"/>
    <s v=""/>
    <n v="3"/>
    <d v="2019-01-17T00:00:00"/>
    <n v="5775"/>
    <n v="55"/>
    <n v="55"/>
    <n v="3.85"/>
    <n v="317625"/>
    <n v="317625"/>
    <n v="22233.75"/>
    <n v="339858.75"/>
    <d v="2019-01-31T00:00:00"/>
    <m/>
    <s v=""/>
    <s v=""/>
    <x v="0"/>
    <n v="140001545968"/>
    <n v="1"/>
    <n v="1"/>
    <n v="1"/>
    <s v="S4B3"/>
    <x v="13"/>
    <s v="สายสื่อสาร"/>
    <s v="ZW03"/>
    <s v="Z53"/>
    <s v="F111"/>
    <s v="กฟอ.ภูเขียว"/>
  </r>
  <r>
    <s v="F03201"/>
    <n v="92000319872"/>
    <n v="14000154545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69"/>
    <n v="9009416605"/>
    <n v="500000320984"/>
    <s v="ใบแจ้งหนี้"/>
    <s v="S-4G-001"/>
    <s v="ค่าบริการพาดสายสื่อสารโทรคมนาคมประจำปี"/>
    <s v="Activ.unit"/>
    <n v="130000721892"/>
    <s v=""/>
    <n v="1"/>
    <d v="2019-01-17T00:00:00"/>
    <n v="4425"/>
    <n v="55"/>
    <n v="55"/>
    <n v="3.85"/>
    <n v="243375"/>
    <n v="243375"/>
    <n v="17036.25"/>
    <n v="260411.25"/>
    <d v="2019-01-31T00:00:00"/>
    <m/>
    <s v=""/>
    <s v=""/>
    <x v="10"/>
    <n v="140001545452"/>
    <n v="1"/>
    <n v="1"/>
    <n v="1"/>
    <s v="S4B3"/>
    <x v="10"/>
    <s v="สายสื่อสาร"/>
    <s v="ZW03"/>
    <s v="Z53"/>
    <s v="F032"/>
    <s v="กฟส.คูเมือง"/>
  </r>
  <r>
    <s v="F03201"/>
    <n v="92000324007"/>
    <n v="14000154573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25"/>
    <n v="9009416982"/>
    <n v="562000322500"/>
    <s v="ใบแจ้งหนี้"/>
    <s v="S-4G-001"/>
    <s v="ค่าบริการพาดสายสื่อสารโทรคมนาคมประจำปี"/>
    <s v="Activ.unit"/>
    <n v="130000721894"/>
    <s v=""/>
    <n v="5"/>
    <d v="2019-01-17T00:00:00"/>
    <n v="1890"/>
    <n v="55"/>
    <n v="55"/>
    <n v="3.85"/>
    <n v="103950"/>
    <n v="103950"/>
    <n v="7276.5"/>
    <n v="111226.5"/>
    <d v="2019-01-31T00:00:00"/>
    <m/>
    <s v=""/>
    <s v=""/>
    <x v="0"/>
    <n v="140001545738"/>
    <n v="1"/>
    <n v="1"/>
    <n v="1"/>
    <s v="S4B3"/>
    <x v="12"/>
    <s v="สายสื่อสาร"/>
    <s v="ZW03"/>
    <s v="Z53"/>
    <s v="F032"/>
    <s v="กฟส.คูเมือง"/>
  </r>
  <r>
    <s v="F03201"/>
    <n v="92000324007"/>
    <n v="14000154564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45"/>
    <n v="9009416828"/>
    <n v="512000321315"/>
    <s v="ใบแจ้งหนี้"/>
    <s v="S-4G-001"/>
    <s v="ค่าบริการพาดสายสื่อสารโทรคมนาคมประจำปี"/>
    <s v="Activ.unit"/>
    <n v="130000721897"/>
    <s v=""/>
    <n v="3"/>
    <d v="2019-01-17T00:00:00"/>
    <n v="2759"/>
    <n v="55"/>
    <n v="55"/>
    <n v="3.85"/>
    <n v="151745"/>
    <n v="151745"/>
    <n v="10622.15"/>
    <n v="162367.15"/>
    <d v="2019-01-31T00:00:00"/>
    <m/>
    <s v=""/>
    <s v=""/>
    <x v="0"/>
    <n v="140001545646"/>
    <n v="1"/>
    <n v="1"/>
    <n v="1"/>
    <s v="S4B3"/>
    <x v="0"/>
    <s v="สายสื่อสาร"/>
    <s v="ZW03"/>
    <s v="Z53"/>
    <s v="F032"/>
    <s v="กฟส.คูเมือง"/>
  </r>
  <r>
    <s v="F11101"/>
    <n v="92000318830"/>
    <n v="14000154561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89"/>
    <n v="9009416817"/>
    <n v="558000322088"/>
    <s v="ใบแจ้งหนี้"/>
    <s v="S-4G-001"/>
    <s v="ค่าบริการพาดสายสื่อสารโทรคมนาคมประจำปี"/>
    <s v="Activ.unit"/>
    <n v="130000721899"/>
    <s v=""/>
    <n v="1"/>
    <d v="2019-01-17T00:00:00"/>
    <n v="6216"/>
    <n v="55"/>
    <n v="55"/>
    <n v="3.85"/>
    <n v="341880"/>
    <n v="341880"/>
    <n v="23931.599999999999"/>
    <n v="365811.6"/>
    <d v="2019-01-31T00:00:00"/>
    <m/>
    <s v=""/>
    <s v=""/>
    <x v="0"/>
    <n v="140001545616"/>
    <n v="1"/>
    <n v="1"/>
    <n v="1"/>
    <s v="S4B3"/>
    <x v="12"/>
    <s v="สายสื่อสาร"/>
    <s v="ZW03"/>
    <s v="Z53"/>
    <s v="F111"/>
    <s v="กฟอ.ภูเขียว"/>
  </r>
  <r>
    <s v="F03201"/>
    <n v="92000324007"/>
    <n v="14000154568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16"/>
    <n v="9009416943"/>
    <n v="518000321462"/>
    <s v="ใบแจ้งหนี้"/>
    <s v="S-4G-001"/>
    <s v="ค่าบริการพาดสายสื่อสารโทรคมนาคมประจำปี"/>
    <s v="Activ.unit"/>
    <n v="130000721900"/>
    <s v=""/>
    <n v="4"/>
    <d v="2019-01-17T00:00:00"/>
    <n v="1284"/>
    <n v="55"/>
    <n v="55"/>
    <n v="3.85"/>
    <n v="70620"/>
    <n v="70620"/>
    <n v="4943.3999999999996"/>
    <n v="75563.399999999994"/>
    <d v="2019-01-31T00:00:00"/>
    <m/>
    <s v=""/>
    <s v=""/>
    <x v="0"/>
    <n v="140001545686"/>
    <n v="1"/>
    <n v="1"/>
    <n v="1"/>
    <s v="S4B3"/>
    <x v="13"/>
    <s v="สายสื่อสาร"/>
    <s v="ZW03"/>
    <s v="Z53"/>
    <s v="F032"/>
    <s v="กฟส.คูเมือง"/>
  </r>
  <r>
    <s v="F11101"/>
    <n v="92000318834"/>
    <n v="1400015461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3"/>
    <n v="9009417558"/>
    <n v="516000320646"/>
    <s v="ใบแจ้งหนี้"/>
    <s v="S-4G-001"/>
    <s v="ค่าบริการพาดสายสื่อสารโทรคมนาคมประจำปี"/>
    <s v="Activ.unit"/>
    <n v="130000721904"/>
    <s v=""/>
    <n v="4"/>
    <d v="2019-01-17T00:00:00"/>
    <n v="1260"/>
    <n v="100"/>
    <n v="100"/>
    <n v="7"/>
    <n v="126000"/>
    <n v="126000"/>
    <n v="8820"/>
    <n v="134820"/>
    <d v="2019-01-31T00:00:00"/>
    <m/>
    <s v=""/>
    <s v=""/>
    <x v="1"/>
    <n v="140001546183"/>
    <n v="2"/>
    <n v="2"/>
    <n v="2"/>
    <s v="S4B3"/>
    <x v="1"/>
    <s v="สายสื่อสาร"/>
    <s v="ZW03"/>
    <s v="Z53"/>
    <s v="F111"/>
    <s v="กฟอ.ภูเขียว"/>
  </r>
  <r>
    <s v="F11101"/>
    <n v="92000318834"/>
    <n v="1400015461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3"/>
    <n v="9009417558"/>
    <n v="516000320646"/>
    <s v="ใบแจ้งหนี้"/>
    <s v="S-4G-001"/>
    <s v="ค่าบริการพาดสายสื่อสารโทรคมนาคมประจำปี"/>
    <s v="Activ.unit"/>
    <n v="130000721904"/>
    <s v=""/>
    <n v="5"/>
    <d v="2019-01-17T00:00:00"/>
    <n v="9489"/>
    <n v="55"/>
    <n v="55"/>
    <n v="3.85"/>
    <n v="521895"/>
    <n v="521895"/>
    <n v="36532.65"/>
    <n v="558427.65"/>
    <d v="2019-01-31T00:00:00"/>
    <m/>
    <s v=""/>
    <s v=""/>
    <x v="1"/>
    <n v="140001546183"/>
    <n v="2"/>
    <n v="2"/>
    <n v="2"/>
    <s v="S4B3"/>
    <x v="1"/>
    <s v="สายสื่อสาร"/>
    <s v="ZW03"/>
    <s v="Z53"/>
    <s v="F111"/>
    <s v="กฟอ.ภูเขียว"/>
  </r>
  <r>
    <s v="F11101"/>
    <n v="92000589347"/>
    <n v="140001544237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8430"/>
    <n v="9009415997"/>
    <n v="538000322082"/>
    <s v="ใบแจ้งหนี้"/>
    <s v="S-4G-001"/>
    <s v="ค่าบริการพาดสายสื่อสารโทรคมนาคมประจำปี"/>
    <s v="Activ.unit"/>
    <n v="130000721906"/>
    <s v=""/>
    <n v="18"/>
    <d v="2019-01-17T00:00:00"/>
    <n v="1615"/>
    <n v="55"/>
    <n v="55"/>
    <n v="3.85"/>
    <n v="88825"/>
    <n v="88825"/>
    <n v="6217.75"/>
    <n v="95042.75"/>
    <d v="2019-01-31T00:00:00"/>
    <m/>
    <s v=""/>
    <s v=""/>
    <x v="11"/>
    <n v="140001544237"/>
    <n v="1"/>
    <n v="1"/>
    <n v="1"/>
    <s v="S4B3"/>
    <x v="11"/>
    <s v="สายสื่อสาร"/>
    <s v="ZW03"/>
    <s v="Z53"/>
    <s v="F111"/>
    <s v="กฟอ.ภูเขียว"/>
  </r>
  <r>
    <s v="F11101"/>
    <n v="92000318834"/>
    <n v="14000154624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43"/>
    <n v="9009417661"/>
    <n v="564000322216"/>
    <s v="ใบแจ้งหนี้"/>
    <s v="S-4G-001"/>
    <s v="ค่าบริการพาดสายสื่อสารโทรคมนาคมประจำปี"/>
    <s v="Activ.unit"/>
    <n v="130000721908"/>
    <s v=""/>
    <n v="8"/>
    <d v="2019-01-17T00:00:00"/>
    <n v="804"/>
    <n v="55"/>
    <n v="55"/>
    <n v="3.85"/>
    <n v="44220"/>
    <n v="44220"/>
    <n v="3095.4"/>
    <n v="47315.4"/>
    <d v="2019-01-31T00:00:00"/>
    <m/>
    <s v=""/>
    <s v=""/>
    <x v="1"/>
    <n v="140001546243"/>
    <n v="2"/>
    <n v="2"/>
    <n v="2"/>
    <s v="S4B3"/>
    <x v="14"/>
    <s v="สายสื่อสาร"/>
    <s v="ZW03"/>
    <s v="Z53"/>
    <s v="F111"/>
    <s v="กฟอ.ภูเขียว"/>
  </r>
  <r>
    <s v="F11101"/>
    <n v="92000318834"/>
    <n v="14000154624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43"/>
    <n v="9009417661"/>
    <n v="564000322216"/>
    <s v="ใบแจ้งหนี้"/>
    <s v="S-4G-001"/>
    <s v="ค่าบริการพาดสายสื่อสารโทรคมนาคมประจำปี"/>
    <s v="Activ.unit"/>
    <n v="130000721908"/>
    <s v=""/>
    <n v="9"/>
    <d v="2019-01-17T00:00:00"/>
    <n v="1357"/>
    <n v="100"/>
    <n v="100"/>
    <n v="7"/>
    <n v="135700"/>
    <n v="135700"/>
    <n v="9499"/>
    <n v="145199"/>
    <d v="2019-01-31T00:00:00"/>
    <m/>
    <s v=""/>
    <s v=""/>
    <x v="1"/>
    <n v="140001546243"/>
    <n v="2"/>
    <n v="2"/>
    <n v="2"/>
    <s v="S4B3"/>
    <x v="14"/>
    <s v="สายสื่อสาร"/>
    <s v="ZW03"/>
    <s v="Z53"/>
    <s v="F111"/>
    <s v="กฟอ.ภูเขียว"/>
  </r>
  <r>
    <s v="F03201"/>
    <n v="92000561467"/>
    <n v="14000154540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661"/>
    <n v="9009416590"/>
    <n v="540000321429"/>
    <s v="ใบแจ้งหนี้"/>
    <s v="S-4G-001"/>
    <s v="ค่าบริการพาดสายสื่อสารโทรคมนาคมประจำปี"/>
    <s v="Activ.unit"/>
    <n v="130000721909"/>
    <s v=""/>
    <n v="10"/>
    <d v="2019-01-17T00:00:00"/>
    <n v="2059"/>
    <n v="55"/>
    <n v="55"/>
    <n v="3.85"/>
    <n v="113245"/>
    <n v="113245"/>
    <n v="7927.15"/>
    <n v="121172.15"/>
    <d v="2019-01-31T00:00:00"/>
    <m/>
    <s v=""/>
    <s v=""/>
    <x v="5"/>
    <n v="140001545408"/>
    <n v="1"/>
    <n v="1"/>
    <n v="1"/>
    <s v="S4B3"/>
    <x v="5"/>
    <s v="สายสื่อสาร"/>
    <s v="ZW03"/>
    <s v="Z53"/>
    <s v="F032"/>
    <s v="กฟส.คูเมือง"/>
  </r>
  <r>
    <s v="F03201"/>
    <n v="92000324013"/>
    <n v="1400015455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13"/>
    <n v="9009416756"/>
    <n v="552000321464"/>
    <s v="ใบแจ้งหนี้"/>
    <s v="S-4G-001"/>
    <s v="ค่าบริการพาดสายสื่อสารโทรคมนาคมประจำปี"/>
    <s v="Activ.unit"/>
    <n v="130000721913"/>
    <s v=""/>
    <n v="6"/>
    <d v="2019-01-17T00:00:00"/>
    <n v="1748"/>
    <n v="100"/>
    <n v="100"/>
    <n v="7"/>
    <n v="174800"/>
    <n v="174800"/>
    <n v="12236"/>
    <n v="187036"/>
    <d v="2019-01-31T00:00:00"/>
    <m/>
    <s v=""/>
    <s v=""/>
    <x v="1"/>
    <n v="140001545554"/>
    <n v="2"/>
    <n v="2"/>
    <n v="2"/>
    <s v="S4B3"/>
    <x v="1"/>
    <s v="สายสื่อสาร"/>
    <s v="ZW03"/>
    <s v="Z53"/>
    <s v="F032"/>
    <s v="กฟส.คูเมือง"/>
  </r>
  <r>
    <s v="F03201"/>
    <n v="92000324013"/>
    <n v="1400015455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13"/>
    <n v="9009416756"/>
    <n v="552000321464"/>
    <s v="ใบแจ้งหนี้"/>
    <s v="S-4G-001"/>
    <s v="ค่าบริการพาดสายสื่อสารโทรคมนาคมประจำปี"/>
    <s v="Activ.unit"/>
    <n v="130000721913"/>
    <s v=""/>
    <n v="7"/>
    <d v="2019-01-17T00:00:00"/>
    <n v="2851"/>
    <n v="55"/>
    <n v="55"/>
    <n v="3.85"/>
    <n v="156805"/>
    <n v="156805"/>
    <n v="10976.35"/>
    <n v="167781.35"/>
    <d v="2019-01-31T00:00:00"/>
    <m/>
    <s v=""/>
    <s v=""/>
    <x v="1"/>
    <n v="140001545554"/>
    <n v="2"/>
    <n v="2"/>
    <n v="2"/>
    <s v="S4B3"/>
    <x v="1"/>
    <s v="สายสื่อสาร"/>
    <s v="ZW03"/>
    <s v="Z53"/>
    <s v="F032"/>
    <s v="กฟส.คูเมือง"/>
  </r>
  <r>
    <s v="F03201"/>
    <n v="92000322750"/>
    <n v="14000154503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271"/>
    <n v="9009416176"/>
    <n v="522000322117"/>
    <s v="ใบแจ้งหนี้"/>
    <s v="S-4G-001"/>
    <s v="ค่าบริการพาดสายสื่อสารโทรคมนาคมประจำปี"/>
    <s v="Activ.unit"/>
    <n v="130000721914"/>
    <s v=""/>
    <n v="2"/>
    <d v="2019-01-17T00:00:00"/>
    <n v="1148"/>
    <n v="55"/>
    <n v="55"/>
    <n v="3.85"/>
    <n v="63140"/>
    <n v="63140"/>
    <n v="4419.8"/>
    <n v="67559.8"/>
    <d v="2019-01-31T00:00:00"/>
    <m/>
    <s v=""/>
    <s v=""/>
    <x v="4"/>
    <n v="140001545035"/>
    <n v="1"/>
    <n v="1"/>
    <n v="1"/>
    <s v="S4B3"/>
    <x v="4"/>
    <s v="สายสื่อสาร"/>
    <s v="ZW03"/>
    <s v="Z53"/>
    <s v="F032"/>
    <s v="กฟส.คูเมือง"/>
  </r>
  <r>
    <s v="F03201"/>
    <n v="92000481961"/>
    <n v="14000154529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509"/>
    <n v="9009416439"/>
    <n v="514000320464"/>
    <s v="ใบแจ้งหนี้"/>
    <s v="S-4G-001"/>
    <s v="ค่าบริการพาดสายสื่อสารโทรคมนาคมประจำปี"/>
    <s v="Activ.unit"/>
    <n v="130000721916"/>
    <s v=""/>
    <n v="9"/>
    <d v="2019-01-17T00:00:00"/>
    <n v="2567"/>
    <n v="55"/>
    <n v="55"/>
    <n v="3.85"/>
    <n v="141185"/>
    <n v="141185"/>
    <n v="9882.9500000000007"/>
    <n v="151067.95000000001"/>
    <d v="2019-01-31T00:00:00"/>
    <m/>
    <s v=""/>
    <s v=""/>
    <x v="6"/>
    <n v="140001545297"/>
    <n v="1"/>
    <n v="1"/>
    <n v="1"/>
    <s v="S4B3"/>
    <x v="6"/>
    <s v="สายสื่อสาร"/>
    <s v="ZW03"/>
    <s v="Z53"/>
    <s v="F032"/>
    <s v="กฟส.คูเมือง"/>
  </r>
  <r>
    <s v="F03201"/>
    <n v="92000324020"/>
    <n v="14000154514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98"/>
    <n v="9009416236"/>
    <n v="520000321945"/>
    <s v="ใบแจ้งหนี้"/>
    <s v="S-4G-001"/>
    <s v="ค่าบริการพาดสายสื่อสารโทรคมนาคมประจำปี"/>
    <s v="Activ.unit"/>
    <n v="130000721918"/>
    <s v=""/>
    <n v="8"/>
    <d v="2019-01-17T00:00:00"/>
    <n v="603"/>
    <n v="55"/>
    <n v="55"/>
    <n v="3.85"/>
    <n v="33165"/>
    <n v="33165"/>
    <n v="2321.5500000000002"/>
    <n v="35486.550000000003"/>
    <d v="2019-01-31T00:00:00"/>
    <m/>
    <s v=""/>
    <s v=""/>
    <x v="8"/>
    <n v="140001545145"/>
    <n v="1"/>
    <n v="1"/>
    <n v="1"/>
    <s v="S4B3"/>
    <x v="8"/>
    <s v="สายสื่อสาร"/>
    <s v="ZW03"/>
    <s v="Z53"/>
    <s v="F032"/>
    <s v="กฟส.คูเมือง"/>
  </r>
  <r>
    <s v="F11101"/>
    <n v="92000318856"/>
    <n v="14000154391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090"/>
    <n v="9009415917"/>
    <n v="524000322385"/>
    <s v="ใบแจ้งหนี้"/>
    <s v="S-4G-001"/>
    <s v="ค่าบริการพาดสายสื่อสารโทรคมนาคมประจำปี"/>
    <s v="Activ.unit"/>
    <n v="130000721921"/>
    <s v=""/>
    <n v="12"/>
    <d v="2019-01-17T00:00:00"/>
    <n v="8978"/>
    <n v="55"/>
    <n v="55"/>
    <n v="3.85"/>
    <n v="493790"/>
    <n v="493790"/>
    <n v="34565.300000000003"/>
    <n v="528355.30000000005"/>
    <d v="2019-01-31T00:00:00"/>
    <m/>
    <s v=""/>
    <s v=""/>
    <x v="10"/>
    <n v="140001543916"/>
    <n v="1"/>
    <n v="1"/>
    <n v="1"/>
    <s v="S4B3"/>
    <x v="10"/>
    <s v="สายสื่อสาร"/>
    <s v="ZW03"/>
    <s v="Z53"/>
    <s v="F111"/>
    <s v="กฟอ.ภูเขียว"/>
  </r>
  <r>
    <s v="F11101"/>
    <n v="92000444217"/>
    <n v="14000154626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449"/>
    <n v="9009417669"/>
    <n v="518000321467"/>
    <s v="ใบแจ้งหนี้"/>
    <s v="S-4G-001"/>
    <s v="ค่าบริการพาดสายสื่อสารโทรคมนาคมประจำปี"/>
    <s v="Activ.unit"/>
    <n v="130000721923"/>
    <s v=""/>
    <n v="15"/>
    <d v="2019-01-17T00:00:00"/>
    <n v="6869"/>
    <n v="55"/>
    <n v="55"/>
    <n v="3.85"/>
    <n v="377795"/>
    <n v="377795"/>
    <n v="26445.65"/>
    <n v="404240.65"/>
    <d v="2019-01-31T00:00:00"/>
    <m/>
    <s v=""/>
    <s v=""/>
    <x v="6"/>
    <n v="140001546263"/>
    <n v="1"/>
    <n v="1"/>
    <n v="1"/>
    <s v="S4B3"/>
    <x v="6"/>
    <s v="สายสื่อสาร"/>
    <s v="ZW03"/>
    <s v="Z53"/>
    <s v="F111"/>
    <s v="กฟอ.ภูเขียว"/>
  </r>
  <r>
    <s v="F11101"/>
    <n v="92000539534"/>
    <n v="14000154628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53"/>
    <n v="9009417718"/>
    <n v="560000322463"/>
    <s v="ใบแจ้งหนี้"/>
    <s v="S-4G-001"/>
    <s v="ค่าบริการพาดสายสื่อสารโทรคมนาคมประจำปี"/>
    <s v="Activ.unit"/>
    <n v="130000721927"/>
    <s v=""/>
    <n v="17"/>
    <d v="2019-01-17T00:00:00"/>
    <n v="3347"/>
    <n v="55"/>
    <n v="55"/>
    <n v="3.85"/>
    <n v="184085"/>
    <n v="184085"/>
    <n v="12885.95"/>
    <n v="196970.95"/>
    <d v="2019-01-31T00:00:00"/>
    <m/>
    <s v=""/>
    <s v=""/>
    <x v="5"/>
    <n v="140001546283"/>
    <n v="1"/>
    <n v="1"/>
    <n v="1"/>
    <s v="S4B3"/>
    <x v="5"/>
    <s v="สายสื่อสาร"/>
    <s v="ZW03"/>
    <s v="Z53"/>
    <s v="F111"/>
    <s v="กฟอ.ภูเขียว"/>
  </r>
  <r>
    <s v="F11101"/>
    <n v="92000497354"/>
    <n v="140001546055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33"/>
    <n v="9009417376"/>
    <n v="544000323005"/>
    <s v="ใบแจ้งหนี้"/>
    <s v="S-4G-001"/>
    <s v="ค่าบริการพาดสายสื่อสารโทรคมนาคมประจำปี"/>
    <s v="Activ.unit"/>
    <n v="130000721932"/>
    <s v=""/>
    <n v="16"/>
    <d v="2019-01-17T00:00:00"/>
    <n v="1506"/>
    <n v="55"/>
    <n v="55"/>
    <n v="3.85"/>
    <n v="82830"/>
    <n v="82830"/>
    <n v="5798.1"/>
    <n v="88628.1"/>
    <d v="2019-01-31T00:00:00"/>
    <m/>
    <s v=""/>
    <s v=""/>
    <x v="9"/>
    <n v="140001546055"/>
    <n v="1"/>
    <n v="1"/>
    <n v="1"/>
    <s v="S4B3"/>
    <x v="9"/>
    <s v="สายสื่อสาร"/>
    <s v="ZW03"/>
    <s v="Z53"/>
    <s v="F111"/>
    <s v="กฟอ.ภูเขียว"/>
  </r>
  <r>
    <s v="F11101"/>
    <n v="92000318836"/>
    <n v="140001546084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296"/>
    <n v="9009417380"/>
    <n v="514000321174"/>
    <s v="ใบแจ้งหนี้"/>
    <s v="S-4G-001"/>
    <s v="ค่าบริการพาดสายสื่อสารโทรคมนาคมประจำปี"/>
    <s v="Activ.unit"/>
    <n v="130000721938"/>
    <s v=""/>
    <n v="10"/>
    <d v="2019-01-17T00:00:00"/>
    <n v="728"/>
    <n v="55"/>
    <n v="55"/>
    <n v="3.85"/>
    <n v="40040"/>
    <n v="40040"/>
    <n v="2802.8"/>
    <n v="42842.8"/>
    <d v="2019-01-31T00:00:00"/>
    <m/>
    <s v=""/>
    <s v=""/>
    <x v="7"/>
    <n v="140001546084"/>
    <n v="1"/>
    <n v="1"/>
    <n v="1"/>
    <s v="S4B3"/>
    <x v="7"/>
    <s v="สายสื่อสาร"/>
    <s v="ZW03"/>
    <s v="Z53"/>
    <s v="F111"/>
    <s v="กฟอ.ภูเขียว"/>
  </r>
  <r>
    <s v="F11101"/>
    <n v="92000318838"/>
    <n v="14000154611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98"/>
    <n v="9009417384"/>
    <n v="566000321806"/>
    <s v="ใบแจ้งหนี้"/>
    <s v="S-4G-001"/>
    <s v="ค่าบริการพาดสายสื่อสารโทรคมนาคมประจำปี"/>
    <s v="Activ.unit"/>
    <n v="130000721940"/>
    <s v=""/>
    <n v="11"/>
    <d v="2019-01-17T00:00:00"/>
    <n v="2443"/>
    <n v="55"/>
    <n v="55"/>
    <n v="3.85"/>
    <n v="134365"/>
    <n v="134365"/>
    <n v="9405.5499999999993"/>
    <n v="143770.54999999999"/>
    <d v="2019-01-31T00:00:00"/>
    <m/>
    <s v=""/>
    <s v=""/>
    <x v="8"/>
    <n v="140001546112"/>
    <n v="1"/>
    <n v="1"/>
    <n v="1"/>
    <s v="S4B3"/>
    <x v="8"/>
    <s v="สายสื่อสาร"/>
    <s v="ZW03"/>
    <s v="Z53"/>
    <s v="F111"/>
    <s v="กฟอ.ภูเขียว"/>
  </r>
  <r>
    <s v="F11101"/>
    <n v="92000322773"/>
    <n v="14000154472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8938"/>
    <n v="9009415794"/>
    <n v="546000322461"/>
    <s v="ใบแจ้งหนี้"/>
    <s v="S-4G-001"/>
    <s v="ค่าบริการพาดสายสื่อสารโทรคมนาคมประจำปี"/>
    <s v="Activ.unit"/>
    <n v="130000721941"/>
    <s v=""/>
    <n v="13"/>
    <d v="2019-01-17T00:00:00"/>
    <n v="1056"/>
    <n v="55"/>
    <n v="55"/>
    <n v="3.85"/>
    <n v="58080"/>
    <n v="58080"/>
    <n v="4065.6"/>
    <n v="62145.599999999999"/>
    <d v="2019-01-31T00:00:00"/>
    <m/>
    <s v=""/>
    <s v=""/>
    <x v="4"/>
    <n v="140001544722"/>
    <n v="1"/>
    <n v="1"/>
    <n v="1"/>
    <s v="S4B3"/>
    <x v="4"/>
    <s v="สายสื่อสาร"/>
    <s v="ZW03"/>
    <s v="Z53"/>
    <s v="F111"/>
    <s v="กฟอ.ภูเขียว"/>
  </r>
  <r>
    <s v="F15201"/>
    <n v="92000323082"/>
    <n v="1400015458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92"/>
    <n v="9009417181"/>
    <n v="544000323004"/>
    <s v="ใบแจ้งหนี้"/>
    <s v="S-4G-001"/>
    <s v="ค่าบริการพาดสายสื่อสารโทรคมนาคมประจำปี"/>
    <s v="Activ.unit"/>
    <n v="130000721942"/>
    <s v=""/>
    <n v="4"/>
    <d v="2019-01-17T00:00:00"/>
    <n v="3973"/>
    <n v="55"/>
    <n v="55"/>
    <n v="3.85"/>
    <n v="218515"/>
    <n v="218515"/>
    <n v="15296.05"/>
    <n v="233811.05"/>
    <d v="2019-01-31T00:00:00"/>
    <m/>
    <s v=""/>
    <s v=""/>
    <x v="0"/>
    <n v="140001545877"/>
    <n v="1"/>
    <n v="1"/>
    <n v="1"/>
    <s v="S4B3"/>
    <x v="0"/>
    <s v="สายสื่อสาร"/>
    <s v="ZW03"/>
    <s v="Z53"/>
    <s v="F152"/>
    <s v="กฟส.วังน้ำเขียว"/>
  </r>
  <r>
    <s v="F11101"/>
    <n v="92000325215"/>
    <n v="140001546822"/>
    <s v="S4B3:ขอเช่าพาดสายโทรคมนาคม"/>
    <s v="บริษัทเชียงใหม่ บิลดิ้งเซ็นเตอร์ จำกัด"/>
    <s v="912 หมู่ที่ 1 ถนน บ.ผักปัง ตำบล ผักปัง อำเภอ ภูเขียว จังหวัด ชัยภูมิ รหัสไปรษณีย์ 36110"/>
    <n v="2007972972"/>
    <n v="9009420593"/>
    <n v="518000321143"/>
    <s v="ใบแจ้งหนี้"/>
    <s v="S-4C-004"/>
    <s v="ค่าบริการพาดสายเคเบิลทีวี"/>
    <s v="Activ.unit"/>
    <n v="130000721943"/>
    <s v=""/>
    <n v="14"/>
    <d v="2019-01-18T00:00:00"/>
    <n v="1498"/>
    <n v="32"/>
    <n v="32"/>
    <n v="2.2400000000000002"/>
    <n v="47936"/>
    <n v="47936"/>
    <n v="3355.52"/>
    <n v="51291.519999999997"/>
    <d v="2019-01-31T00:00:00"/>
    <m/>
    <s v=""/>
    <s v=""/>
    <x v="14"/>
    <n v="140001546822"/>
    <n v="1"/>
    <n v="1"/>
    <n v="1"/>
    <s v="S4B3"/>
    <x v="18"/>
    <s v="สายสื่อสาร"/>
    <s v="ZW03"/>
    <s v="Z53"/>
    <s v="F111"/>
    <s v="กฟอ.ภูเขียว"/>
  </r>
  <r>
    <s v="F01701"/>
    <n v="92000322745"/>
    <n v="14000154597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26"/>
    <n v="9009417372"/>
    <n v="564000322641"/>
    <s v="ใบแจ้งหนี้"/>
    <s v="S-4G-001"/>
    <s v="ค่าบริการพาดสายสื่อสารโทรคมนาคมประจำปี"/>
    <s v="Activ.unit"/>
    <n v="130000722512"/>
    <s v=""/>
    <n v="4"/>
    <d v="2019-01-17T00:00:00"/>
    <n v="227"/>
    <n v="55"/>
    <n v="55"/>
    <n v="3.85"/>
    <n v="12485"/>
    <n v="12485"/>
    <n v="873.95"/>
    <n v="13358.95"/>
    <d v="2019-01-31T00:00:00"/>
    <m/>
    <s v=""/>
    <s v=""/>
    <x v="0"/>
    <n v="140001545975"/>
    <n v="1"/>
    <n v="1"/>
    <n v="1"/>
    <s v="S4B3"/>
    <x v="12"/>
    <s v="สายสื่อสาร"/>
    <s v="ZW03"/>
    <s v="Z53"/>
    <s v="F017"/>
    <s v="กฟส.โนนไทย"/>
  </r>
  <r>
    <s v="F13101"/>
    <n v="92000319904"/>
    <n v="1400015452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7"/>
    <n v="9009416376"/>
    <n v="548000320490"/>
    <s v="ใบแจ้งหนี้"/>
    <s v="S-4G-001"/>
    <s v="ค่าบริการพาดสายสื่อสารโทรคมนาคมประจำปี"/>
    <s v="Activ.unit"/>
    <n v="130000722880"/>
    <s v=""/>
    <n v="12"/>
    <d v="2019-01-17T00:00:00"/>
    <n v="6319"/>
    <n v="100"/>
    <n v="100"/>
    <n v="7"/>
    <n v="631900"/>
    <n v="631900"/>
    <n v="44233"/>
    <n v="676133"/>
    <d v="2019-01-31T00:00:00"/>
    <m/>
    <s v=""/>
    <s v=""/>
    <x v="1"/>
    <n v="140001545244"/>
    <n v="2"/>
    <n v="2"/>
    <n v="2"/>
    <s v="S4B3"/>
    <x v="1"/>
    <s v="สายสื่อสาร"/>
    <s v="ZW03"/>
    <s v="Z53"/>
    <s v="F131"/>
    <s v="กฟฟ.หัวทะเล"/>
  </r>
  <r>
    <s v="F13101"/>
    <n v="92000319904"/>
    <n v="1400015452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7"/>
    <n v="9009416376"/>
    <n v="548000320490"/>
    <s v="ใบแจ้งหนี้"/>
    <s v="S-4G-001"/>
    <s v="ค่าบริการพาดสายสื่อสารโทรคมนาคมประจำปี"/>
    <s v="Activ.unit"/>
    <n v="130000722880"/>
    <s v=""/>
    <n v="13"/>
    <d v="2019-01-17T00:00:00"/>
    <n v="8077"/>
    <n v="55"/>
    <n v="55"/>
    <n v="3.85"/>
    <n v="444235"/>
    <n v="444235"/>
    <n v="31096.45"/>
    <n v="475331.45"/>
    <d v="2019-01-31T00:00:00"/>
    <m/>
    <s v=""/>
    <s v=""/>
    <x v="1"/>
    <n v="140001545244"/>
    <n v="2"/>
    <n v="2"/>
    <n v="2"/>
    <s v="S4B3"/>
    <x v="1"/>
    <s v="สายสื่อสาร"/>
    <s v="ZW03"/>
    <s v="Z53"/>
    <s v="F131"/>
    <s v="กฟฟ.หัวทะเล"/>
  </r>
  <r>
    <s v="F13101"/>
    <n v="92000319903"/>
    <n v="14000154543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28"/>
    <n v="9009416549"/>
    <n v="552000321605"/>
    <s v="ใบแจ้งหนี้"/>
    <s v="S-4G-001"/>
    <s v="ค่าบริการพาดสายสื่อสารโทรคมนาคมประจำปี"/>
    <s v="Activ.unit"/>
    <n v="130000722884"/>
    <s v=""/>
    <n v="10"/>
    <d v="2019-01-17T00:00:00"/>
    <n v="4424"/>
    <n v="55"/>
    <n v="55"/>
    <n v="3.85"/>
    <n v="243320"/>
    <n v="243320"/>
    <n v="17032.400000000001"/>
    <n v="260352.4"/>
    <d v="2019-01-31T00:00:00"/>
    <m/>
    <s v=""/>
    <s v=""/>
    <x v="0"/>
    <n v="140001545430"/>
    <n v="1"/>
    <n v="1"/>
    <n v="1"/>
    <s v="S4B3"/>
    <x v="0"/>
    <s v="สายสื่อสาร"/>
    <s v="ZW03"/>
    <s v="Z53"/>
    <s v="F131"/>
    <s v="กฟฟ.หัวทะเล"/>
  </r>
  <r>
    <s v="F13101"/>
    <n v="92000319903"/>
    <n v="1400015454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14"/>
    <n v="9009416636"/>
    <n v="556000321572"/>
    <s v="ใบแจ้งหนี้"/>
    <s v="S-4G-001"/>
    <s v="ค่าบริการพาดสายสื่อสารโทรคมนาคมประจำปี"/>
    <s v="Activ.unit"/>
    <n v="130000722885"/>
    <s v=""/>
    <n v="11"/>
    <d v="2019-01-17T00:00:00"/>
    <n v="202"/>
    <n v="55"/>
    <n v="55"/>
    <n v="3.85"/>
    <n v="11110"/>
    <n v="11110"/>
    <n v="777.7"/>
    <n v="11887.7"/>
    <d v="2019-01-31T00:00:00"/>
    <m/>
    <s v=""/>
    <s v=""/>
    <x v="0"/>
    <n v="140001545477"/>
    <n v="1"/>
    <n v="1"/>
    <n v="1"/>
    <s v="S4B3"/>
    <x v="12"/>
    <s v="สายสื่อสาร"/>
    <s v="ZW03"/>
    <s v="Z53"/>
    <s v="F131"/>
    <s v="กฟฟ.หัวทะเล"/>
  </r>
  <r>
    <s v="F13101"/>
    <n v="92000319891"/>
    <n v="14000154553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722"/>
    <n v="9009416645"/>
    <n v="512000321568"/>
    <s v="ใบแจ้งหนี้"/>
    <s v="S-4G-001"/>
    <s v="ค่าบริการพาดสายสื่อสารโทรคมนาคมประจำปี"/>
    <s v="Activ.unit"/>
    <n v="130000722887"/>
    <s v=""/>
    <n v="7"/>
    <d v="2019-01-17T00:00:00"/>
    <n v="1770"/>
    <n v="55"/>
    <n v="55"/>
    <n v="3.85"/>
    <n v="97350"/>
    <n v="97350"/>
    <n v="6814.5"/>
    <n v="104164.5"/>
    <d v="2019-01-31T00:00:00"/>
    <m/>
    <s v=""/>
    <s v=""/>
    <x v="8"/>
    <n v="140001545538"/>
    <n v="1"/>
    <n v="1"/>
    <n v="1"/>
    <s v="S4B3"/>
    <x v="8"/>
    <s v="สายสื่อสาร"/>
    <s v="ZW03"/>
    <s v="Z53"/>
    <s v="F131"/>
    <s v="กฟฟ.หัวทะเล"/>
  </r>
  <r>
    <s v="F13101"/>
    <n v="92000395237"/>
    <n v="140001545586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27"/>
    <n v="9009416793"/>
    <n v="542000322199"/>
    <s v="ใบแจ้งหนี้"/>
    <s v="S-4G-001"/>
    <s v="ค่าบริการพาดสายสื่อสารโทรคมนาคมประจำปี"/>
    <s v="Activ.unit"/>
    <n v="130000722888"/>
    <s v=""/>
    <n v="14"/>
    <d v="2019-01-17T00:00:00"/>
    <n v="1246"/>
    <n v="55"/>
    <n v="55"/>
    <n v="3.85"/>
    <n v="68530"/>
    <n v="68530"/>
    <n v="4797.1000000000004"/>
    <n v="73327.100000000006"/>
    <d v="2019-01-31T00:00:00"/>
    <m/>
    <s v=""/>
    <s v=""/>
    <x v="9"/>
    <n v="140001545586"/>
    <n v="1"/>
    <n v="1"/>
    <n v="1"/>
    <s v="S4B3"/>
    <x v="9"/>
    <s v="สายสื่อสาร"/>
    <s v="ZW03"/>
    <s v="Z53"/>
    <s v="F131"/>
    <s v="กฟฟ.หัวทะเล"/>
  </r>
  <r>
    <s v="F13101"/>
    <n v="92000314490"/>
    <n v="140001545648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69820"/>
    <n v="9009416915"/>
    <n v="564000322008"/>
    <s v="ใบแจ้งหนี้"/>
    <s v="S-4G-001"/>
    <s v="ค่าบริการพาดสายสื่อสารโทรคมนาคมประจำปี"/>
    <s v="Activ.unit"/>
    <n v="130000722890"/>
    <s v=""/>
    <n v="5"/>
    <d v="2019-01-17T00:00:00"/>
    <n v="2466"/>
    <n v="55"/>
    <n v="55"/>
    <n v="3.85"/>
    <n v="135630"/>
    <n v="135630"/>
    <n v="9494.1"/>
    <n v="145124.1"/>
    <d v="2019-01-31T00:00:00"/>
    <m/>
    <s v=""/>
    <s v=""/>
    <x v="2"/>
    <n v="140001545648"/>
    <n v="1"/>
    <n v="1"/>
    <n v="1"/>
    <s v="S4B3"/>
    <x v="2"/>
    <s v="สายสื่อสาร"/>
    <s v="ZW03"/>
    <s v="Z53"/>
    <s v="F131"/>
    <s v="กฟฟ.หัวทะเล"/>
  </r>
  <r>
    <s v="F13101"/>
    <n v="92000319886"/>
    <n v="140001545698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826"/>
    <n v="9009416921"/>
    <n v="520000322399"/>
    <s v="ใบแจ้งหนี้"/>
    <s v="S-4G-001"/>
    <s v="ค่าบริการพาดสายสื่อสารโทรคมนาคมประจำปี"/>
    <s v="Activ.unit"/>
    <n v="130000722893"/>
    <s v=""/>
    <n v="6"/>
    <d v="2019-01-17T00:00:00"/>
    <n v="327"/>
    <n v="55"/>
    <n v="55"/>
    <n v="3.85"/>
    <n v="17985"/>
    <n v="17985"/>
    <n v="1258.95"/>
    <n v="19243.95"/>
    <d v="2019-01-31T00:00:00"/>
    <m/>
    <s v=""/>
    <s v=""/>
    <x v="7"/>
    <n v="140001545698"/>
    <n v="1"/>
    <n v="1"/>
    <n v="1"/>
    <s v="S4B3"/>
    <x v="7"/>
    <s v="สายสื่อสาร"/>
    <s v="ZW03"/>
    <s v="Z53"/>
    <s v="F131"/>
    <s v="กฟฟ.หัวทะเล"/>
  </r>
  <r>
    <s v="F13101"/>
    <n v="92000312967"/>
    <n v="14000154577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16"/>
    <n v="9009417037"/>
    <n v="558000321781"/>
    <s v="ใบแจ้งหนี้"/>
    <s v="S-4G-001"/>
    <s v="ค่าบริการพาดสายสื่อสารโทรคมนาคมประจำปี"/>
    <s v="Activ.unit"/>
    <n v="130000722898"/>
    <s v=""/>
    <n v="4"/>
    <d v="2019-01-17T00:00:00"/>
    <n v="4726"/>
    <n v="55"/>
    <n v="55"/>
    <n v="3.85"/>
    <n v="259930"/>
    <n v="259930"/>
    <n v="18195.099999999999"/>
    <n v="278125.09999999998"/>
    <d v="2019-01-31T00:00:00"/>
    <m/>
    <s v=""/>
    <s v=""/>
    <x v="4"/>
    <n v="140001545777"/>
    <n v="1"/>
    <n v="1"/>
    <n v="1"/>
    <s v="S4B3"/>
    <x v="4"/>
    <s v="สายสื่อสาร"/>
    <s v="ZW03"/>
    <s v="Z53"/>
    <s v="F131"/>
    <s v="กฟฟ.หัวทะเล"/>
  </r>
  <r>
    <s v="F13101"/>
    <n v="92000429672"/>
    <n v="14000154591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033"/>
    <n v="9009417202"/>
    <n v="564000322010"/>
    <s v="ใบแจ้งหนี้"/>
    <s v="S-4G-001"/>
    <s v="ค่าบริการพาดสายสื่อสารโทรคมนาคมประจำปี"/>
    <s v="Activ.unit"/>
    <n v="130000722903"/>
    <s v=""/>
    <n v="16"/>
    <d v="2019-01-17T00:00:00"/>
    <n v="1650"/>
    <n v="55"/>
    <n v="55"/>
    <n v="3.85"/>
    <n v="90750"/>
    <n v="90750"/>
    <n v="6352.5"/>
    <n v="97102.5"/>
    <d v="2019-01-31T00:00:00"/>
    <m/>
    <s v=""/>
    <s v=""/>
    <x v="6"/>
    <n v="140001545911"/>
    <n v="1"/>
    <n v="1"/>
    <n v="1"/>
    <s v="S4B3"/>
    <x v="6"/>
    <s v="สายสื่อสาร"/>
    <s v="ZW03"/>
    <s v="Z53"/>
    <s v="F131"/>
    <s v="กฟฟ.หัวทะเล"/>
  </r>
  <r>
    <s v="F13101"/>
    <n v="92000546543"/>
    <n v="14000154594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59"/>
    <n v="9009417312"/>
    <n v="552000321609"/>
    <s v="ใบแจ้งหนี้"/>
    <s v="S-4G-001"/>
    <s v="ค่าบริการพาดสายสื่อสารโทรคมนาคมประจำปี"/>
    <s v="Activ.unit"/>
    <n v="130000722906"/>
    <s v=""/>
    <n v="17"/>
    <d v="2019-01-17T00:00:00"/>
    <n v="4858"/>
    <n v="55"/>
    <n v="55"/>
    <n v="3.85"/>
    <n v="267190"/>
    <n v="267190"/>
    <n v="18703.3"/>
    <n v="285893.3"/>
    <d v="2019-01-31T00:00:00"/>
    <m/>
    <s v=""/>
    <s v=""/>
    <x v="5"/>
    <n v="140001545940"/>
    <n v="1"/>
    <n v="1"/>
    <n v="1"/>
    <s v="S4B3"/>
    <x v="5"/>
    <s v="สายสื่อสาร"/>
    <s v="ZW03"/>
    <s v="Z53"/>
    <s v="F131"/>
    <s v="กฟฟ.หัวทะเล"/>
  </r>
  <r>
    <s v="F13101"/>
    <n v="92000187058"/>
    <n v="140001546823"/>
    <s v="S4B3:ขอเช่าพาดสายโทรคมนาคม"/>
    <s v="บริษัท เฉินเจียนวันเจริญ จำกัด"/>
    <s v="100/16-17 ถนน มุขมนตรี ตำบล ในเมือง อำเภอ เมืองนครราชสีมา จังหวัด นครราชสีมา รหัสไปรษณีย์ 30000"/>
    <n v="2007973136"/>
    <n v="9009420460"/>
    <n v="564000322402"/>
    <s v="ใบแจ้งหนี้"/>
    <s v="S-4C-004"/>
    <s v="ค่าบริการพาดสายเคเบิลทีวี"/>
    <s v="Activ.unit"/>
    <n v="130000722909"/>
    <s v=""/>
    <n v="3"/>
    <d v="2019-01-18T00:00:00"/>
    <n v="759"/>
    <n v="32"/>
    <n v="32"/>
    <n v="2.2400000000000002"/>
    <n v="24288"/>
    <n v="24288"/>
    <n v="1700.16"/>
    <n v="25988.16"/>
    <d v="2019-01-31T00:00:00"/>
    <m/>
    <s v=""/>
    <s v=""/>
    <x v="15"/>
    <n v="140001546823"/>
    <n v="1"/>
    <n v="1"/>
    <n v="1"/>
    <s v="S4B3"/>
    <x v="19"/>
    <s v="สายสื่อสาร"/>
    <s v="ZW03"/>
    <s v="Z53"/>
    <s v="F131"/>
    <s v="กฟฟ.หัวทะเล"/>
  </r>
  <r>
    <s v="F13101"/>
    <n v="92000185814"/>
    <n v="140001546866"/>
    <s v="S4B3:ขอเช่าพาดสายโทรคมนาคม"/>
    <s v="บริษัท ดิจิตอล เทเลวิชั่น เน็ทเวิร์ค จำก"/>
    <s v="4/1 ตำบล ในเมือง อำเภอ เมืองนครราชสีมา จังหวัด นครราชสีมา รหัสไปรษณีย์ 30000"/>
    <n v="2007973148"/>
    <n v="9009420537"/>
    <n v="556000321675"/>
    <s v="ใบแจ้งหนี้"/>
    <s v="S-4C-004"/>
    <s v="ค่าบริการพาดสายเคเบิลทีวี"/>
    <s v="Activ.unit"/>
    <n v="130000722912"/>
    <s v=""/>
    <n v="1"/>
    <d v="2019-01-18T00:00:00"/>
    <n v="12"/>
    <n v="64"/>
    <n v="64"/>
    <n v="4.4800000000000004"/>
    <n v="768"/>
    <n v="768"/>
    <n v="53.76"/>
    <n v="821.76"/>
    <d v="2019-01-31T00:00:00"/>
    <m/>
    <s v=""/>
    <s v=""/>
    <x v="16"/>
    <n v="140001546866"/>
    <n v="2"/>
    <n v="2"/>
    <n v="2"/>
    <s v="S4B3"/>
    <x v="20"/>
    <s v="สายสื่อสาร"/>
    <s v="ZW03"/>
    <s v="Z53"/>
    <s v="F131"/>
    <s v="กฟฟ.หัวทะเล"/>
  </r>
  <r>
    <s v="F13101"/>
    <n v="92000185814"/>
    <n v="140001546866"/>
    <s v="S4B3:ขอเช่าพาดสายโทรคมนาคม"/>
    <s v="บริษัท ดิจิตอล เทเลวิชั่น เน็ทเวิร์ค จำก"/>
    <s v="4/1 ตำบล ในเมือง อำเภอ เมืองนครราชสีมา จังหวัด นครราชสีมา รหัสไปรษณีย์ 30000"/>
    <n v="2007973148"/>
    <n v="9009420537"/>
    <n v="556000321675"/>
    <s v="ใบแจ้งหนี้"/>
    <s v="S-4C-004"/>
    <s v="ค่าบริการพาดสายเคเบิลทีวี"/>
    <s v="Activ.unit"/>
    <n v="130000722912"/>
    <s v=""/>
    <n v="2"/>
    <d v="2019-01-18T00:00:00"/>
    <n v="647"/>
    <n v="32"/>
    <n v="32"/>
    <n v="2.2400000000000002"/>
    <n v="20704"/>
    <n v="20704"/>
    <n v="1449.28"/>
    <n v="22153.279999999999"/>
    <d v="2019-01-31T00:00:00"/>
    <m/>
    <s v=""/>
    <s v=""/>
    <x v="16"/>
    <n v="140001546866"/>
    <n v="2"/>
    <n v="2"/>
    <n v="2"/>
    <s v="S4B3"/>
    <x v="20"/>
    <s v="สายสื่อสาร"/>
    <s v="ZW03"/>
    <s v="Z53"/>
    <s v="F131"/>
    <s v="กฟฟ.หัวทะเล"/>
  </r>
  <r>
    <s v="F13101"/>
    <n v="92000319901"/>
    <n v="14000154600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68"/>
    <n v="9009417325"/>
    <n v="516000320541"/>
    <s v="ใบแจ้งหนี้"/>
    <s v="S-4G-001"/>
    <s v="ค่าบริการพาดสายสื่อสารโทรคมนาคมประจำปี"/>
    <s v="Activ.unit"/>
    <n v="130000722915"/>
    <s v=""/>
    <n v="8"/>
    <d v="2019-01-17T00:00:00"/>
    <n v="6535"/>
    <n v="55"/>
    <n v="55"/>
    <n v="3.85"/>
    <n v="359425"/>
    <n v="359425"/>
    <n v="25159.75"/>
    <n v="384584.75"/>
    <d v="2019-01-31T00:00:00"/>
    <m/>
    <s v=""/>
    <s v=""/>
    <x v="10"/>
    <n v="140001546005"/>
    <n v="1"/>
    <n v="1"/>
    <n v="1"/>
    <s v="S4B3"/>
    <x v="10"/>
    <s v="สายสื่อสาร"/>
    <s v="ZW03"/>
    <s v="Z53"/>
    <s v="F131"/>
    <s v="กฟฟ.หัวทะเล"/>
  </r>
  <r>
    <s v="F13101"/>
    <n v="92000319901"/>
    <n v="14000154669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2929"/>
    <n v="9009420259"/>
    <n v="536000322280"/>
    <s v="ใบแจ้งหนี้"/>
    <s v="S-4G-002"/>
    <s v="ค่าบริการติดตั้องอุปกรณ์สื่อสารฯ ประจำปี"/>
    <s v="Activ.unit"/>
    <n v="130000722918"/>
    <s v=""/>
    <n v="9"/>
    <d v="2019-01-18T00:00:00"/>
    <n v="36"/>
    <n v="410"/>
    <n v="410"/>
    <n v="28.7"/>
    <n v="14760"/>
    <n v="14760"/>
    <n v="1033.2"/>
    <n v="15793.2"/>
    <d v="2019-01-31T00:00:00"/>
    <m/>
    <s v=""/>
    <s v=""/>
    <x v="10"/>
    <n v="140001546699"/>
    <n v="1"/>
    <n v="1"/>
    <n v="1"/>
    <s v="S4B3"/>
    <x v="10"/>
    <s v="อุปกรณ์"/>
    <s v="ZW03"/>
    <s v="Z53"/>
    <s v="F131"/>
    <s v="กฟฟ.หัวทะเล"/>
  </r>
  <r>
    <s v="F13101"/>
    <n v="92000400129"/>
    <n v="140001546780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3071"/>
    <n v="9009420386"/>
    <n v="564000322401"/>
    <s v="ใบแจ้งหนี้"/>
    <s v="S-4G-002"/>
    <s v="ค่าบริการติดตั้องอุปกรณ์สื่อสารฯ ประจำปี"/>
    <s v="Activ.unit"/>
    <n v="130000722921"/>
    <s v=""/>
    <n v="15"/>
    <d v="2019-01-18T00:00:00"/>
    <n v="28"/>
    <n v="410"/>
    <n v="410"/>
    <n v="28.7"/>
    <n v="11480"/>
    <n v="11480"/>
    <n v="803.6"/>
    <n v="12283.6"/>
    <d v="2019-01-31T00:00:00"/>
    <m/>
    <s v=""/>
    <s v=""/>
    <x v="17"/>
    <n v="140001546780"/>
    <n v="1"/>
    <n v="1"/>
    <n v="1"/>
    <s v="S4B3"/>
    <x v="21"/>
    <s v="อุปกรณ์"/>
    <s v="ZW03"/>
    <s v="Z53"/>
    <s v="F131"/>
    <s v="กฟฟ.หัวทะเล"/>
  </r>
  <r>
    <s v="F13101"/>
    <n v="92000546543"/>
    <n v="14000154673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61"/>
    <n v="9009420373"/>
    <n v="540000321226"/>
    <s v="ใบแจ้งหนี้"/>
    <s v="S-4G-002"/>
    <s v="ค่าบริการติดตั้องอุปกรณ์สื่อสารฯ ประจำปี"/>
    <s v="Activ.unit"/>
    <n v="130000722923"/>
    <s v=""/>
    <n v="18"/>
    <d v="2019-01-18T00:00:00"/>
    <n v="231"/>
    <n v="410"/>
    <n v="410"/>
    <n v="28.7"/>
    <n v="94710"/>
    <n v="94710"/>
    <n v="6629.7"/>
    <n v="101339.7"/>
    <d v="2019-01-31T00:00:00"/>
    <m/>
    <s v=""/>
    <s v=""/>
    <x v="5"/>
    <n v="140001546739"/>
    <n v="1"/>
    <n v="1"/>
    <n v="1"/>
    <s v="S4B3"/>
    <x v="5"/>
    <s v="อุปกรณ์"/>
    <s v="ZW03"/>
    <s v="Z53"/>
    <s v="F131"/>
    <s v="กฟฟ.หัวทะเล"/>
  </r>
  <r>
    <s v="F04401"/>
    <n v="92000430573"/>
    <n v="140001545222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313"/>
    <n v="9009416411"/>
    <n v="558000321775"/>
    <s v="ใบแจ้งหนี้"/>
    <s v="S-4G-002"/>
    <s v="ค่าบริการติดตั้องอุปกรณ์สื่อสารฯ ประจำปี"/>
    <s v="Activ.unit"/>
    <n v="130000723037"/>
    <s v=""/>
    <n v="10"/>
    <d v="2019-01-17T00:00:00"/>
    <n v="1"/>
    <n v="410"/>
    <n v="410"/>
    <n v="28.7"/>
    <n v="410"/>
    <n v="410"/>
    <n v="28.7"/>
    <n v="438.7"/>
    <d v="2019-01-31T00:00:00"/>
    <m/>
    <s v=""/>
    <s v=""/>
    <x v="9"/>
    <n v="140001545222"/>
    <n v="1"/>
    <n v="1"/>
    <n v="1"/>
    <s v="S4B3"/>
    <x v="9"/>
    <s v="อุปกรณ์"/>
    <s v="ZW03"/>
    <s v="Z53"/>
    <s v="F044"/>
    <s v="กฟส.ท่าตูม"/>
  </r>
  <r>
    <s v="F03101"/>
    <n v="92000323089"/>
    <n v="14000154513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84"/>
    <n v="9009416330"/>
    <n v="552000321462"/>
    <s v="ใบแจ้งหนี้"/>
    <s v="S-4G-001"/>
    <s v="ค่าบริการพาดสายสื่อสารโทรคมนาคมประจำปี"/>
    <s v="Activ.unit"/>
    <n v="130000723659"/>
    <s v=""/>
    <n v="5"/>
    <d v="2019-01-17T00:00:00"/>
    <n v="1918"/>
    <n v="100"/>
    <n v="100"/>
    <n v="7"/>
    <n v="191800"/>
    <n v="191800"/>
    <n v="13426"/>
    <n v="205226"/>
    <d v="2019-01-31T00:00:00"/>
    <m/>
    <s v=""/>
    <s v=""/>
    <x v="1"/>
    <n v="140001545137"/>
    <n v="2"/>
    <n v="2"/>
    <n v="2"/>
    <s v="S4B3"/>
    <x v="1"/>
    <s v="สายสื่อสาร"/>
    <s v="ZW03"/>
    <s v="Z53"/>
    <s v="F031"/>
    <s v="กฟจ.บุรีรัมย์"/>
  </r>
  <r>
    <s v="F03101"/>
    <n v="92000323089"/>
    <n v="14000154513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84"/>
    <n v="9009416330"/>
    <n v="552000321462"/>
    <s v="ใบแจ้งหนี้"/>
    <s v="S-4G-001"/>
    <s v="ค่าบริการพาดสายสื่อสารโทรคมนาคมประจำปี"/>
    <s v="Activ.unit"/>
    <n v="130000723659"/>
    <s v=""/>
    <n v="6"/>
    <d v="2019-01-17T00:00:00"/>
    <n v="26967"/>
    <n v="55"/>
    <n v="55"/>
    <n v="3.85"/>
    <n v="1483185"/>
    <n v="1483185"/>
    <n v="103822.95"/>
    <n v="1587007.95"/>
    <d v="2019-01-31T00:00:00"/>
    <m/>
    <s v=""/>
    <s v=""/>
    <x v="1"/>
    <n v="140001545137"/>
    <n v="2"/>
    <n v="2"/>
    <n v="2"/>
    <s v="S4B3"/>
    <x v="1"/>
    <s v="สายสื่อสาร"/>
    <s v="ZW03"/>
    <s v="Z53"/>
    <s v="F031"/>
    <s v="กฟจ.บุรีรัมย์"/>
  </r>
  <r>
    <s v="F03101"/>
    <n v="92000322748"/>
    <n v="14000154519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91"/>
    <n v="9009416339"/>
    <n v="512000321311"/>
    <s v="ใบแจ้งหนี้"/>
    <s v="S-4G-001"/>
    <s v="ค่าบริการพาดสายสื่อสารโทรคมนาคมประจำปี"/>
    <s v="Activ.unit"/>
    <n v="130000723662"/>
    <s v=""/>
    <n v="1"/>
    <d v="2019-01-17T00:00:00"/>
    <n v="4134"/>
    <n v="55"/>
    <n v="55"/>
    <n v="3.85"/>
    <n v="227370"/>
    <n v="227370"/>
    <n v="15915.9"/>
    <n v="243285.9"/>
    <d v="2019-01-31T00:00:00"/>
    <m/>
    <s v=""/>
    <s v=""/>
    <x v="0"/>
    <n v="140001545191"/>
    <n v="1"/>
    <n v="1"/>
    <n v="1"/>
    <s v="S4B3"/>
    <x v="13"/>
    <s v="สายสื่อสาร"/>
    <s v="ZW03"/>
    <s v="Z53"/>
    <s v="F031"/>
    <s v="กฟจ.บุรีรัมย์"/>
  </r>
  <r>
    <s v="F03101"/>
    <n v="92000381746"/>
    <n v="14000154546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673"/>
    <n v="9009416608"/>
    <n v="562000322497"/>
    <s v="ใบแจ้งหนี้"/>
    <s v="S-4G-001"/>
    <s v="ค่าบริการพาดสายสื่อสารโทรคมนาคมประจำปี"/>
    <s v="Activ.unit"/>
    <n v="130000723665"/>
    <s v=""/>
    <n v="12"/>
    <d v="2019-01-17T00:00:00"/>
    <n v="70"/>
    <n v="55"/>
    <n v="55"/>
    <n v="3.85"/>
    <n v="3850"/>
    <n v="3850"/>
    <n v="269.5"/>
    <n v="4119.5"/>
    <d v="2019-01-31T00:00:00"/>
    <m/>
    <s v=""/>
    <s v=""/>
    <x v="3"/>
    <n v="140001545463"/>
    <n v="1"/>
    <n v="1"/>
    <n v="1"/>
    <s v="S4B3"/>
    <x v="3"/>
    <s v="สายสื่อสาร"/>
    <s v="ZW03"/>
    <s v="Z53"/>
    <s v="F031"/>
    <s v="กฟจ.บุรีรัมย์"/>
  </r>
  <r>
    <s v="F03101"/>
    <n v="92000322749"/>
    <n v="140001545516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700"/>
    <n v="9009416718"/>
    <n v="542000322381"/>
    <s v="ใบแจ้งหนี้"/>
    <s v="S-4G-001"/>
    <s v="ค่าบริการพาดสายสื่อสารโทรคมนาคมประจำปี"/>
    <s v="Activ.unit"/>
    <n v="130000723668"/>
    <s v=""/>
    <n v="4"/>
    <d v="2019-01-17T00:00:00"/>
    <n v="2683"/>
    <n v="55"/>
    <n v="55"/>
    <n v="3.85"/>
    <n v="147565"/>
    <n v="147565"/>
    <n v="10329.549999999999"/>
    <n v="157894.54999999999"/>
    <d v="2019-01-31T00:00:00"/>
    <m/>
    <s v=""/>
    <s v=""/>
    <x v="4"/>
    <n v="140001545516"/>
    <n v="1"/>
    <n v="1"/>
    <n v="1"/>
    <s v="S4B3"/>
    <x v="4"/>
    <s v="สายสื่อสาร"/>
    <s v="ZW03"/>
    <s v="Z53"/>
    <s v="F031"/>
    <s v="กฟจ.บุรีรัมย์"/>
  </r>
  <r>
    <s v="F03101"/>
    <n v="92000571403"/>
    <n v="14000154566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848"/>
    <n v="9009416934"/>
    <n v="532000322354"/>
    <s v="ใบแจ้งหนี้"/>
    <s v="S-4G-001"/>
    <s v="ค่าบริการพาดสายสื่อสารโทรคมนาคมประจำปี"/>
    <s v="Activ.unit"/>
    <n v="130000723670"/>
    <s v=""/>
    <n v="16"/>
    <d v="2019-01-17T00:00:00"/>
    <n v="6273"/>
    <n v="55"/>
    <n v="55"/>
    <n v="3.85"/>
    <n v="345015"/>
    <n v="345015"/>
    <n v="24151.05"/>
    <n v="369166.05"/>
    <d v="2019-01-31T00:00:00"/>
    <m/>
    <s v=""/>
    <s v=""/>
    <x v="5"/>
    <n v="140001545662"/>
    <n v="1"/>
    <n v="1"/>
    <n v="1"/>
    <s v="S4B3"/>
    <x v="5"/>
    <s v="สายสื่อสาร"/>
    <s v="ZW03"/>
    <s v="Z53"/>
    <s v="F031"/>
    <s v="กฟจ.บุรีรัมย์"/>
  </r>
  <r>
    <s v="F03101"/>
    <n v="92000434893"/>
    <n v="14000154541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62"/>
    <n v="9009416592"/>
    <n v="536000322684"/>
    <s v="ใบแจ้งหนี้"/>
    <s v="S-4G-001"/>
    <s v="ค่าบริการพาดสายสื่อสารโทรคมนาคมประจำปี"/>
    <s v="Activ.unit"/>
    <n v="130000723673"/>
    <s v=""/>
    <n v="13"/>
    <d v="2019-01-17T00:00:00"/>
    <n v="12223"/>
    <n v="55"/>
    <n v="55"/>
    <n v="3.85"/>
    <n v="672265"/>
    <n v="672265"/>
    <n v="47058.55"/>
    <n v="719323.55"/>
    <d v="2019-01-31T00:00:00"/>
    <m/>
    <s v=""/>
    <s v=""/>
    <x v="6"/>
    <n v="140001545415"/>
    <n v="1"/>
    <n v="1"/>
    <n v="1"/>
    <s v="S4B3"/>
    <x v="6"/>
    <s v="สายสื่อสาร"/>
    <s v="ZW03"/>
    <s v="Z53"/>
    <s v="F031"/>
    <s v="กฟจ.บุรีรัมย์"/>
  </r>
  <r>
    <s v="F03101"/>
    <n v="92000364447"/>
    <n v="14000154522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436"/>
    <n v="9009416346"/>
    <n v="548000321059"/>
    <s v="ใบแจ้งหนี้"/>
    <s v="S-4G-001"/>
    <s v="ค่าบริการพาดสายสื่อสารโทรคมนาคมประจำปี"/>
    <s v="Activ.unit"/>
    <n v="130000723682"/>
    <s v=""/>
    <n v="11"/>
    <d v="2019-01-17T00:00:00"/>
    <n v="2565"/>
    <n v="55"/>
    <n v="55"/>
    <n v="3.85"/>
    <n v="141075"/>
    <n v="141075"/>
    <n v="9875.25"/>
    <n v="150950.25"/>
    <d v="2019-01-31T00:00:00"/>
    <m/>
    <s v=""/>
    <s v=""/>
    <x v="9"/>
    <n v="140001545227"/>
    <n v="1"/>
    <n v="1"/>
    <n v="1"/>
    <s v="S4B3"/>
    <x v="9"/>
    <s v="สายสื่อสาร"/>
    <s v="ZW03"/>
    <s v="Z53"/>
    <s v="F031"/>
    <s v="กฟจ.บุรีรัมย์"/>
  </r>
  <r>
    <s v="F03101"/>
    <n v="92000323109"/>
    <n v="140001545271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442"/>
    <n v="9009416451"/>
    <n v="526000322652"/>
    <s v="ใบแจ้งหนี้"/>
    <s v="S-4G-001"/>
    <s v="ค่าบริการพาดสายสื่อสารโทรคมนาคมประจำปี"/>
    <s v="Activ.unit"/>
    <n v="130000723684"/>
    <s v=""/>
    <n v="9"/>
    <d v="2019-01-17T00:00:00"/>
    <n v="12547"/>
    <n v="55"/>
    <n v="55"/>
    <n v="3.85"/>
    <n v="690085"/>
    <n v="690085"/>
    <n v="48305.95"/>
    <n v="738390.95"/>
    <d v="2019-01-31T00:00:00"/>
    <m/>
    <s v=""/>
    <s v=""/>
    <x v="10"/>
    <n v="140001545271"/>
    <n v="1"/>
    <n v="1"/>
    <n v="1"/>
    <s v="S4B3"/>
    <x v="10"/>
    <s v="สายสื่อสาร"/>
    <s v="ZW03"/>
    <s v="Z53"/>
    <s v="F031"/>
    <s v="กฟจ.บุรีรัมย์"/>
  </r>
  <r>
    <s v="F02501"/>
    <n v="92000319851"/>
    <n v="14000154567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51"/>
    <n v="9009416941"/>
    <n v="544000322730"/>
    <s v="ใบแจ้งหนี้"/>
    <s v="S-4G-001"/>
    <s v="ค่าบริการพาดสายสื่อสารโทรคมนาคมประจำปี"/>
    <s v="Activ.unit"/>
    <n v="130000724042"/>
    <s v=""/>
    <n v="3"/>
    <d v="2019-01-17T00:00:00"/>
    <n v="3592"/>
    <n v="55"/>
    <n v="55"/>
    <n v="3.85"/>
    <n v="197560"/>
    <n v="197560"/>
    <n v="13829.2"/>
    <n v="211389.2"/>
    <d v="2019-01-31T00:00:00"/>
    <m/>
    <s v=""/>
    <s v=""/>
    <x v="0"/>
    <n v="140001545671"/>
    <n v="1"/>
    <n v="1"/>
    <n v="1"/>
    <s v="S4B3"/>
    <x v="0"/>
    <s v="สายสื่อสาร"/>
    <s v="ZW03"/>
    <s v="Z53"/>
    <s v="F025"/>
    <s v="กฟส.บำเหน็จณรงค์"/>
  </r>
  <r>
    <s v="F02501"/>
    <n v="92000319851"/>
    <n v="14000154590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73"/>
    <n v="9009417236"/>
    <n v="540000321435"/>
    <s v="ใบแจ้งหนี้"/>
    <s v="S-4G-001"/>
    <s v="ค่าบริการพาดสายสื่อสารโทรคมนาคมประจำปี"/>
    <s v="Activ.unit"/>
    <n v="130000724051"/>
    <s v=""/>
    <n v="5"/>
    <d v="2019-01-17T00:00:00"/>
    <n v="3050"/>
    <n v="55"/>
    <n v="55"/>
    <n v="3.85"/>
    <n v="167750"/>
    <n v="167750"/>
    <n v="11742.5"/>
    <n v="179492.5"/>
    <d v="2019-01-31T00:00:00"/>
    <m/>
    <s v=""/>
    <s v=""/>
    <x v="0"/>
    <n v="140001545909"/>
    <n v="1"/>
    <n v="1"/>
    <n v="1"/>
    <s v="S4B3"/>
    <x v="13"/>
    <s v="สายสื่อสาร"/>
    <s v="ZW03"/>
    <s v="Z53"/>
    <s v="F025"/>
    <s v="กฟส.บำเหน็จณรงค์"/>
  </r>
  <r>
    <s v="F02501"/>
    <n v="92000319851"/>
    <n v="14000154575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29"/>
    <n v="9009420813"/>
    <n v="564000322410"/>
    <s v="ใบแจ้งหนี้"/>
    <s v="S-4G-001"/>
    <s v="ค่าบริการพาดสายสื่อสารโทรคมนาคมประจำปี"/>
    <s v="Activ.unit"/>
    <n v="130000724065"/>
    <s v=""/>
    <n v="4"/>
    <d v="2019-01-17T00:00:00"/>
    <n v="5499"/>
    <n v="55"/>
    <n v="55"/>
    <n v="3.85"/>
    <n v="302445"/>
    <n v="302445"/>
    <n v="21171.15"/>
    <n v="323616.15000000002"/>
    <d v="2019-01-31T00:00:00"/>
    <m/>
    <s v=""/>
    <s v=""/>
    <x v="0"/>
    <n v="140001545751"/>
    <n v="1"/>
    <n v="1"/>
    <n v="1"/>
    <s v="S4B3"/>
    <x v="12"/>
    <s v="สายสื่อสาร"/>
    <s v="ZW03"/>
    <s v="Z53"/>
    <s v="F025"/>
    <s v="กฟส.บำเหน็จณรงค์"/>
  </r>
  <r>
    <s v="F02501"/>
    <n v="92000319856"/>
    <n v="14000154692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79"/>
    <n v="9009420625"/>
    <n v="514000321042"/>
    <s v="ใบแจ้งหนี้"/>
    <s v="S-4G-001"/>
    <s v="ค่าบริการพาดสายสื่อสารโทรคมนาคมประจำปี"/>
    <s v="Activ.unit"/>
    <n v="130000724067"/>
    <s v=""/>
    <n v="6"/>
    <d v="2019-01-18T00:00:00"/>
    <n v="2176"/>
    <n v="100"/>
    <n v="100"/>
    <n v="7"/>
    <n v="217600"/>
    <n v="217600"/>
    <n v="15232"/>
    <n v="232832"/>
    <d v="2019-01-31T00:00:00"/>
    <m/>
    <s v=""/>
    <s v=""/>
    <x v="1"/>
    <n v="140001546925"/>
    <n v="2"/>
    <n v="2"/>
    <n v="2"/>
    <s v="S4B3"/>
    <x v="1"/>
    <s v="สายสื่อสาร"/>
    <s v="ZW03"/>
    <s v="Z53"/>
    <s v="F025"/>
    <s v="กฟส.บำเหน็จณรงค์"/>
  </r>
  <r>
    <s v="F02501"/>
    <n v="92000319856"/>
    <n v="14000154692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79"/>
    <n v="9009420625"/>
    <n v="514000321042"/>
    <s v="ใบแจ้งหนี้"/>
    <s v="S-4G-001"/>
    <s v="ค่าบริการพาดสายสื่อสารโทรคมนาคมประจำปี"/>
    <s v="Activ.unit"/>
    <n v="130000724067"/>
    <s v=""/>
    <n v="7"/>
    <d v="2019-01-18T00:00:00"/>
    <n v="12653"/>
    <n v="55"/>
    <n v="55"/>
    <n v="3.85"/>
    <n v="695915"/>
    <n v="695915"/>
    <n v="48714.05"/>
    <n v="744629.05"/>
    <d v="2019-01-31T00:00:00"/>
    <m/>
    <s v=""/>
    <s v=""/>
    <x v="1"/>
    <n v="140001546925"/>
    <n v="2"/>
    <n v="2"/>
    <n v="2"/>
    <s v="S4B3"/>
    <x v="1"/>
    <s v="สายสื่อสาร"/>
    <s v="ZW03"/>
    <s v="Z53"/>
    <s v="F025"/>
    <s v="กฟส.บำเหน็จณรงค์"/>
  </r>
  <r>
    <s v="F02501"/>
    <n v="92000589315"/>
    <n v="14000154619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388"/>
    <n v="9009417566"/>
    <n v="546000322476"/>
    <s v="ใบแจ้งหนี้"/>
    <s v="S-4G-001"/>
    <s v="ค่าบริการพาดสายสื่อสารโทรคมนาคมประจำปี"/>
    <s v="Activ.unit"/>
    <n v="130000724072"/>
    <s v=""/>
    <n v="15"/>
    <d v="2019-01-17T00:00:00"/>
    <n v="2433"/>
    <n v="55"/>
    <n v="55"/>
    <n v="3.85"/>
    <n v="133815"/>
    <n v="133815"/>
    <n v="9367.0499999999993"/>
    <n v="143182.04999999999"/>
    <d v="2019-01-31T00:00:00"/>
    <m/>
    <s v=""/>
    <s v=""/>
    <x v="11"/>
    <n v="140001546193"/>
    <n v="1"/>
    <n v="1"/>
    <n v="1"/>
    <s v="S4B3"/>
    <x v="11"/>
    <s v="สายสื่อสาร"/>
    <s v="ZW03"/>
    <s v="Z53"/>
    <s v="F025"/>
    <s v="กฟส.บำเหน็จณรงค์"/>
  </r>
  <r>
    <s v="F02501"/>
    <n v="92000485079"/>
    <n v="14000154596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48"/>
    <n v="9009417435"/>
    <n v="534000320705"/>
    <s v="ใบแจ้งหนี้"/>
    <s v="S-4G-001"/>
    <s v="ค่าบริการพาดสายสื่อสารโทรคมนาคมประจำปี"/>
    <s v="Activ.unit"/>
    <n v="130000724081"/>
    <s v=""/>
    <n v="11"/>
    <d v="2019-01-17T00:00:00"/>
    <n v="6793"/>
    <n v="55"/>
    <n v="55"/>
    <n v="3.85"/>
    <n v="373615"/>
    <n v="373615"/>
    <n v="26153.05"/>
    <n v="399768.05"/>
    <d v="2019-01-31T00:00:00"/>
    <m/>
    <s v=""/>
    <s v=""/>
    <x v="6"/>
    <n v="140001545962"/>
    <n v="1"/>
    <n v="1"/>
    <n v="1"/>
    <s v="S4B3"/>
    <x v="6"/>
    <s v="สายสื่อสาร"/>
    <s v="ZW03"/>
    <s v="Z53"/>
    <s v="F025"/>
    <s v="กฟส.บำเหน็จณรงค์"/>
  </r>
  <r>
    <s v="F02501"/>
    <n v="92000561470"/>
    <n v="14000154612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6"/>
    <n v="9009417503"/>
    <n v="542000322386"/>
    <s v="ใบแจ้งหนี้"/>
    <s v="S-4G-001"/>
    <s v="ค่าบริการพาดสายสื่อสารโทรคมนาคมประจำปี"/>
    <s v="Activ.unit"/>
    <n v="130000724084"/>
    <s v=""/>
    <n v="14"/>
    <d v="2019-01-17T00:00:00"/>
    <n v="2140"/>
    <n v="55"/>
    <n v="55"/>
    <n v="3.85"/>
    <n v="117700"/>
    <n v="117700"/>
    <n v="8239"/>
    <n v="125939"/>
    <d v="2019-01-31T00:00:00"/>
    <m/>
    <s v=""/>
    <s v=""/>
    <x v="5"/>
    <n v="140001546123"/>
    <n v="1"/>
    <n v="1"/>
    <n v="1"/>
    <s v="S4B3"/>
    <x v="5"/>
    <s v="สายสื่อสาร"/>
    <s v="ZW03"/>
    <s v="Z53"/>
    <s v="F025"/>
    <s v="กฟส.บำเหน็จณรงค์"/>
  </r>
  <r>
    <s v="F02501"/>
    <n v="92000319819"/>
    <n v="14000154622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436"/>
    <n v="9009417654"/>
    <n v="512000321323"/>
    <s v="ใบแจ้งหนี้"/>
    <s v="S-4G-001"/>
    <s v="ค่าบริการพาดสายสื่อสารโทรคมนาคมประจำปี"/>
    <s v="Activ.unit"/>
    <n v="130000724090"/>
    <s v=""/>
    <n v="1"/>
    <d v="2019-01-17T00:00:00"/>
    <n v="2915"/>
    <n v="55"/>
    <n v="55"/>
    <n v="3.85"/>
    <n v="160325"/>
    <n v="160325"/>
    <n v="11222.75"/>
    <n v="171547.75"/>
    <d v="2019-01-31T00:00:00"/>
    <m/>
    <s v=""/>
    <s v=""/>
    <x v="4"/>
    <n v="140001546227"/>
    <n v="1"/>
    <n v="1"/>
    <n v="1"/>
    <s v="S4B3"/>
    <x v="4"/>
    <s v="สายสื่อสาร"/>
    <s v="ZW03"/>
    <s v="Z53"/>
    <s v="F025"/>
    <s v="กฟส.บำเหน็จณรงค์"/>
  </r>
  <r>
    <s v="F02501"/>
    <n v="92000400446"/>
    <n v="140001546246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44"/>
    <n v="9009417663"/>
    <n v="550000321904"/>
    <s v="ใบแจ้งหนี้"/>
    <s v="S-4G-001"/>
    <s v="ค่าบริการพาดสายสื่อสารโทรคมนาคมประจำปี"/>
    <s v="Activ.unit"/>
    <n v="130000724093"/>
    <s v=""/>
    <n v="10"/>
    <d v="2019-01-17T00:00:00"/>
    <n v="818"/>
    <n v="55"/>
    <n v="55"/>
    <n v="3.85"/>
    <n v="44990"/>
    <n v="44990"/>
    <n v="3149.3"/>
    <n v="48139.3"/>
    <d v="2019-01-31T00:00:00"/>
    <m/>
    <s v=""/>
    <s v=""/>
    <x v="9"/>
    <n v="140001546246"/>
    <n v="1"/>
    <n v="1"/>
    <n v="1"/>
    <s v="S4B3"/>
    <x v="9"/>
    <s v="สายสื่อสาร"/>
    <s v="ZW03"/>
    <s v="Z53"/>
    <s v="F025"/>
    <s v="กฟส.บำเหน็จณรงค์"/>
  </r>
  <r>
    <s v="F02501"/>
    <n v="92000319865"/>
    <n v="14000154553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03"/>
    <n v="9009416760"/>
    <n v="546000322469"/>
    <s v="ใบแจ้งหนี้"/>
    <s v="S-4G-001"/>
    <s v="ค่าบริการพาดสายสื่อสารโทรคมนาคมประจำปี"/>
    <s v="Activ.unit"/>
    <n v="130000724095"/>
    <s v=""/>
    <n v="8"/>
    <d v="2019-01-17T00:00:00"/>
    <n v="11179"/>
    <n v="55"/>
    <n v="55"/>
    <n v="3.85"/>
    <n v="614845"/>
    <n v="614845"/>
    <n v="43039.15"/>
    <n v="657884.15"/>
    <d v="2019-01-31T00:00:00"/>
    <m/>
    <s v=""/>
    <s v=""/>
    <x v="10"/>
    <n v="140001545530"/>
    <n v="1"/>
    <n v="1"/>
    <n v="1"/>
    <s v="S4B3"/>
    <x v="10"/>
    <s v="สายสื่อสาร"/>
    <s v="ZW03"/>
    <s v="Z53"/>
    <s v="F025"/>
    <s v="กฟส.บำเหน็จณรงค์"/>
  </r>
  <r>
    <s v="F02501"/>
    <n v="92000319833"/>
    <n v="14000154626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50"/>
    <n v="9009417710"/>
    <n v="566000321438"/>
    <s v="ใบแจ้งหนี้"/>
    <s v="S-4G-001"/>
    <s v="ค่าบริการพาดสายสื่อสารโทรคมนาคมประจำปี"/>
    <s v="Activ.unit"/>
    <n v="130000724110"/>
    <s v=""/>
    <n v="2"/>
    <d v="2019-01-17T00:00:00"/>
    <n v="2105"/>
    <n v="55"/>
    <n v="55"/>
    <n v="3.85"/>
    <n v="115775"/>
    <n v="115775"/>
    <n v="8104.25"/>
    <n v="123879.25"/>
    <d v="2019-01-31T00:00:00"/>
    <m/>
    <s v=""/>
    <s v=""/>
    <x v="8"/>
    <n v="140001546268"/>
    <n v="1"/>
    <n v="1"/>
    <n v="1"/>
    <s v="S4B3"/>
    <x v="8"/>
    <s v="สายสื่อสาร"/>
    <s v="ZW03"/>
    <s v="Z53"/>
    <s v="F025"/>
    <s v="กฟส.บำเหน็จณรงค์"/>
  </r>
  <r>
    <s v="F02501"/>
    <n v="92000522602"/>
    <n v="14000154629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537"/>
    <n v="9009417720"/>
    <n v="534000320710"/>
    <s v="ใบแจ้งหนี้"/>
    <s v="S-4G-001"/>
    <s v="ค่าบริการพาดสายสื่อสารโทรคมนาคมประจำปี"/>
    <s v="Activ.unit"/>
    <n v="130000724121"/>
    <s v=""/>
    <n v="12"/>
    <d v="2019-01-17T00:00:00"/>
    <n v="818"/>
    <n v="55"/>
    <n v="55"/>
    <n v="3.85"/>
    <n v="44990"/>
    <n v="44990"/>
    <n v="3149.3"/>
    <n v="48139.3"/>
    <d v="2019-01-31T00:00:00"/>
    <m/>
    <s v=""/>
    <s v=""/>
    <x v="3"/>
    <n v="140001546291"/>
    <n v="1"/>
    <n v="1"/>
    <n v="1"/>
    <s v="S4B3"/>
    <x v="3"/>
    <s v="สายสื่อสาร"/>
    <s v="ZW03"/>
    <s v="Z53"/>
    <s v="F025"/>
    <s v="กฟส.บำเหน็จณรงค์"/>
  </r>
  <r>
    <s v="F02501"/>
    <n v="92000329216"/>
    <n v="140001546680"/>
    <s v="S4B3:ขอเช่าพาดสายโทรคมนาคม"/>
    <s v="บริษัท สยาม โซล่าร์ เจนเนอเรชั่น จำกัด"/>
    <s v="9 หมู่ที่ 11 ถนน บ.หัวทะเล ตำบล หัวทะเล อำเภอ บำเหน็จณรงค์ จังหวัด ชัยภูมิ รหัสไปรษณีย์ 36220"/>
    <n v="2007972926"/>
    <n v="9009420253"/>
    <n v="542000322635"/>
    <s v="ใบแจ้งหนี้"/>
    <s v="S-4G-001"/>
    <s v="ค่าบริการพาดสายสื่อสารโทรคมนาคมประจำปี"/>
    <s v="Activ.unit"/>
    <n v="130000724128"/>
    <s v=""/>
    <n v="9"/>
    <d v="2019-01-18T00:00:00"/>
    <n v="34"/>
    <n v="55"/>
    <n v="55"/>
    <n v="3.85"/>
    <n v="1870"/>
    <n v="1870"/>
    <n v="130.9"/>
    <n v="2000.9"/>
    <d v="2019-01-31T00:00:00"/>
    <m/>
    <s v=""/>
    <s v=""/>
    <x v="18"/>
    <n v="140001546680"/>
    <n v="1"/>
    <n v="1"/>
    <n v="1"/>
    <s v="S4B3"/>
    <x v="22"/>
    <s v="สายสื่อสาร"/>
    <s v="ZW03"/>
    <s v="Z53"/>
    <s v="F025"/>
    <s v="กฟส.บำเหน็จณรงค์"/>
  </r>
  <r>
    <s v="F02501"/>
    <n v="92000558489"/>
    <n v="140001546719"/>
    <s v="S4B3:ขอเช่าพาดสายโทรคมนาคม"/>
    <s v="บริษัท ชัยภูมิ วินด์ฟาร์ม จำกัด"/>
    <s v="222 หมู่ที่ 5 อาคารเอ็กโก ถนน วิภาวดีรังสิต แขวงทุ่งสองห้อง เขตหลักสี่ จังหวัด กรุงเทพมหานคร รหัสไปรษณีย์ 10210"/>
    <n v="2007973055"/>
    <n v="9009420269"/>
    <n v="530000321424"/>
    <s v="ใบแจ้งหนี้"/>
    <s v="S-4G-001"/>
    <s v="ค่าบริการพาดสายสื่อสารโทรคมนาคมประจำปี"/>
    <s v="Activ.unit"/>
    <n v="130000724139"/>
    <s v=""/>
    <n v="13"/>
    <d v="2019-01-18T00:00:00"/>
    <n v="303"/>
    <n v="100"/>
    <n v="100"/>
    <n v="7"/>
    <n v="30300"/>
    <n v="30300"/>
    <n v="2121"/>
    <n v="32421"/>
    <d v="2019-01-31T00:00:00"/>
    <m/>
    <s v=""/>
    <s v=""/>
    <x v="19"/>
    <n v="140001546719"/>
    <n v="1"/>
    <n v="1"/>
    <n v="1"/>
    <s v="S4B3"/>
    <x v="23"/>
    <s v="สายสื่อสาร"/>
    <s v="ZW03"/>
    <s v="Z53"/>
    <s v="F025"/>
    <s v="กฟส.บำเหน็จณรงค์"/>
  </r>
  <r>
    <s v="F01101"/>
    <n v="92000320886"/>
    <n v="14000154657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489"/>
    <n v="9009417991"/>
    <n v="548000320646"/>
    <s v="ใบแจ้งหนี้"/>
    <s v="S-4G-001"/>
    <s v="ค่าบริการพาดสายสื่อสารโทรคมนาคมประจำปี"/>
    <s v="Activ.unit"/>
    <n v="130000724471"/>
    <s v=""/>
    <n v="7"/>
    <d v="2019-01-18T00:00:00"/>
    <n v="468"/>
    <n v="100"/>
    <n v="100"/>
    <n v="7"/>
    <n v="46800"/>
    <n v="46800"/>
    <n v="3276"/>
    <n v="50076"/>
    <d v="2019-01-31T00:00:00"/>
    <m/>
    <s v=""/>
    <s v=""/>
    <x v="0"/>
    <n v="140001546570"/>
    <n v="2"/>
    <n v="2"/>
    <n v="2"/>
    <s v="S4B3"/>
    <x v="0"/>
    <s v="สายสื่อสาร"/>
    <s v="ZW03"/>
    <s v="Z53"/>
    <s v="F011"/>
    <s v="กฟจ.นครราชสีมา"/>
  </r>
  <r>
    <s v="F01101"/>
    <n v="92000320886"/>
    <n v="14000154657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489"/>
    <n v="9009417991"/>
    <n v="548000320646"/>
    <s v="ใบแจ้งหนี้"/>
    <s v="S-4G-001"/>
    <s v="ค่าบริการพาดสายสื่อสารโทรคมนาคมประจำปี"/>
    <s v="Activ.unit"/>
    <n v="130000724471"/>
    <s v=""/>
    <n v="8"/>
    <d v="2019-01-18T00:00:00"/>
    <n v="12200"/>
    <n v="55"/>
    <n v="55"/>
    <n v="3.85"/>
    <n v="671000"/>
    <n v="671000"/>
    <n v="46970"/>
    <n v="717970"/>
    <d v="2019-01-31T00:00:00"/>
    <m/>
    <s v=""/>
    <s v=""/>
    <x v="0"/>
    <n v="140001546570"/>
    <n v="2"/>
    <n v="2"/>
    <n v="2"/>
    <s v="S4B3"/>
    <x v="0"/>
    <s v="สายสื่อสาร"/>
    <s v="ZW03"/>
    <s v="Z53"/>
    <s v="F011"/>
    <s v="กฟจ.นครราชสีมา"/>
  </r>
  <r>
    <s v="F01101"/>
    <n v="92000323043"/>
    <n v="1400015467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051"/>
    <n v="9009420318"/>
    <n v="528000323547"/>
    <s v="ใบแจ้งหนี้"/>
    <s v="S-4G-001"/>
    <s v="ค่าบริการพาดสายสื่อสารโทรคมนาคมประจำปี"/>
    <s v="Activ.unit"/>
    <n v="130000724484"/>
    <s v=""/>
    <n v="11"/>
    <d v="2019-01-18T00:00:00"/>
    <n v="11626"/>
    <n v="55"/>
    <n v="55"/>
    <n v="3.85"/>
    <n v="639430"/>
    <n v="639430"/>
    <n v="44760.1"/>
    <n v="684190.1"/>
    <d v="2019-01-31T00:00:00"/>
    <m/>
    <s v=""/>
    <s v=""/>
    <x v="1"/>
    <n v="140001546731"/>
    <n v="2"/>
    <n v="2"/>
    <n v="2"/>
    <s v="S4B3"/>
    <x v="1"/>
    <s v="สายสื่อสาร"/>
    <s v="ZW03"/>
    <s v="Z53"/>
    <s v="F011"/>
    <s v="กฟจ.นครราชสีมา"/>
  </r>
  <r>
    <s v="F01101"/>
    <n v="92000323043"/>
    <n v="1400015467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051"/>
    <n v="9009420318"/>
    <n v="528000323547"/>
    <s v="ใบแจ้งหนี้"/>
    <s v="S-4G-001"/>
    <s v="ค่าบริการพาดสายสื่อสารโทรคมนาคมประจำปี"/>
    <s v="Activ.unit"/>
    <n v="130000724484"/>
    <s v=""/>
    <n v="12"/>
    <d v="2019-01-18T00:00:00"/>
    <n v="9511"/>
    <n v="100"/>
    <n v="100"/>
    <n v="7"/>
    <n v="951100"/>
    <n v="951100"/>
    <n v="66577"/>
    <n v="1017677"/>
    <d v="2019-01-31T00:00:00"/>
    <m/>
    <s v=""/>
    <s v=""/>
    <x v="1"/>
    <n v="140001546731"/>
    <n v="2"/>
    <n v="2"/>
    <n v="2"/>
    <s v="S4B3"/>
    <x v="1"/>
    <s v="สายสื่อสาร"/>
    <s v="ZW03"/>
    <s v="Z53"/>
    <s v="F011"/>
    <s v="กฟจ.นครราชสีมา"/>
  </r>
  <r>
    <s v="F01101"/>
    <n v="92000314487"/>
    <n v="140001546633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2975"/>
    <n v="9009420210"/>
    <n v="554000320236"/>
    <s v="ใบแจ้งหนี้"/>
    <s v="S-4G-001"/>
    <s v="ค่าบริการพาดสายสื่อสารโทรคมนาคมประจำปี"/>
    <s v="Activ.unit"/>
    <n v="130000724490"/>
    <s v=""/>
    <n v="5"/>
    <d v="2019-01-18T00:00:00"/>
    <n v="6062"/>
    <n v="55"/>
    <n v="55"/>
    <n v="3.85"/>
    <n v="333410"/>
    <n v="333410"/>
    <n v="23338.7"/>
    <n v="356748.7"/>
    <d v="2019-01-18T00:00:00"/>
    <m/>
    <s v=""/>
    <s v=""/>
    <x v="2"/>
    <n v="140001546633"/>
    <n v="1"/>
    <n v="1"/>
    <n v="1"/>
    <s v="S4B3"/>
    <x v="2"/>
    <s v="สายสื่อสาร"/>
    <s v="ZW03"/>
    <s v="Z53"/>
    <s v="F011"/>
    <s v="กฟจ.นครราชสีมา"/>
  </r>
  <r>
    <s v="F01101"/>
    <n v="92000523912"/>
    <n v="14000154660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492"/>
    <n v="9009417995"/>
    <n v="520000322305"/>
    <s v="ใบแจ้งหนี้"/>
    <s v="S-4G-001"/>
    <s v="ค่าบริการพาดสายสื่อสารโทรคมนาคมประจำปี"/>
    <s v="Activ.unit"/>
    <n v="130000724493"/>
    <s v=""/>
    <n v="19"/>
    <d v="2019-01-18T00:00:00"/>
    <n v="414"/>
    <n v="55"/>
    <n v="55"/>
    <n v="3.85"/>
    <n v="22770"/>
    <n v="22770"/>
    <n v="1593.9"/>
    <n v="24363.9"/>
    <d v="2019-01-31T00:00:00"/>
    <m/>
    <s v=""/>
    <s v=""/>
    <x v="3"/>
    <n v="140001546603"/>
    <n v="1"/>
    <n v="1"/>
    <n v="1"/>
    <s v="S4B3"/>
    <x v="3"/>
    <s v="สายสื่อสาร"/>
    <s v="ZW03"/>
    <s v="Z53"/>
    <s v="F011"/>
    <s v="กฟจ.นครราชสีมา"/>
  </r>
  <r>
    <s v="F01101"/>
    <n v="92000312965"/>
    <n v="14000154676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119"/>
    <n v="9009420322"/>
    <n v="542000322734"/>
    <s v="ใบแจ้งหนี้"/>
    <s v="S-4G-001"/>
    <s v="ค่าบริการพาดสายสื่อสารโทรคมนาคมประจำปี"/>
    <s v="Activ.unit"/>
    <n v="130000724496"/>
    <s v=""/>
    <n v="4"/>
    <d v="2019-01-18T00:00:00"/>
    <n v="3799"/>
    <n v="55"/>
    <n v="55"/>
    <n v="3.85"/>
    <n v="208945"/>
    <n v="208945"/>
    <n v="14626.15"/>
    <n v="223571.15"/>
    <d v="2019-01-31T00:00:00"/>
    <m/>
    <s v=""/>
    <s v=""/>
    <x v="4"/>
    <n v="140001546763"/>
    <n v="1"/>
    <n v="1"/>
    <n v="1"/>
    <s v="S4B3"/>
    <x v="4"/>
    <s v="สายสื่อสาร"/>
    <s v="ZW03"/>
    <s v="Z53"/>
    <s v="F011"/>
    <s v="กฟจ.นครราชสีมา"/>
  </r>
  <r>
    <s v="F01101"/>
    <n v="92000394313"/>
    <n v="140001546978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3305"/>
    <n v="9009420668"/>
    <n v="528000323551"/>
    <s v="ใบแจ้งหนี้"/>
    <s v="S-4G-002"/>
    <s v="ค่าบริการติดตั้องอุปกรณ์สื่อสารฯ ประจำปี"/>
    <s v="Activ.unit"/>
    <n v="130000724502"/>
    <s v=""/>
    <n v="16"/>
    <d v="2019-01-18T00:00:00"/>
    <n v="208"/>
    <n v="410"/>
    <n v="410"/>
    <n v="28.7"/>
    <n v="85280"/>
    <n v="85280"/>
    <n v="5969.6"/>
    <n v="91249.600000000006"/>
    <d v="2019-01-31T00:00:00"/>
    <m/>
    <s v=""/>
    <s v=""/>
    <x v="17"/>
    <n v="140001546978"/>
    <n v="1"/>
    <n v="1"/>
    <n v="1"/>
    <s v="S4B3"/>
    <x v="21"/>
    <s v="อุปกรณ์"/>
    <s v="ZW03"/>
    <s v="Z53"/>
    <s v="F011"/>
    <s v="กฟจ.นครราชสีมา"/>
  </r>
  <r>
    <s v="F01101"/>
    <n v="92000546541"/>
    <n v="14000154668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40"/>
    <n v="9009420229"/>
    <n v="520000321953"/>
    <s v="ใบแจ้งหนี้"/>
    <s v="S-4G-001"/>
    <s v="ค่าบริการพาดสายสื่อสารโทรคมนาคมประจำปี"/>
    <s v="Activ.unit"/>
    <n v="130000724504"/>
    <s v=""/>
    <n v="21"/>
    <d v="2019-01-18T00:00:00"/>
    <n v="5220"/>
    <n v="100"/>
    <n v="100"/>
    <n v="7"/>
    <n v="522000"/>
    <n v="522000"/>
    <n v="36540"/>
    <n v="558540"/>
    <d v="2019-01-31T00:00:00"/>
    <m/>
    <s v=""/>
    <s v=""/>
    <x v="5"/>
    <n v="140001546686"/>
    <n v="2"/>
    <n v="2"/>
    <n v="2"/>
    <s v="S4B3"/>
    <x v="5"/>
    <s v="สายสื่อสาร"/>
    <s v="ZW03"/>
    <s v="Z53"/>
    <s v="F011"/>
    <s v="กฟจ.นครราชสีมา"/>
  </r>
  <r>
    <s v="F01101"/>
    <n v="92000546541"/>
    <n v="14000154668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40"/>
    <n v="9009420229"/>
    <n v="520000321953"/>
    <s v="ใบแจ้งหนี้"/>
    <s v="S-4G-001"/>
    <s v="ค่าบริการพาดสายสื่อสารโทรคมนาคมประจำปี"/>
    <s v="Activ.unit"/>
    <n v="130000724504"/>
    <s v=""/>
    <n v="22"/>
    <d v="2019-01-18T00:00:00"/>
    <n v="34989"/>
    <n v="55"/>
    <n v="55"/>
    <n v="3.85"/>
    <n v="1924395"/>
    <n v="1924395"/>
    <n v="134707.65"/>
    <n v="2059102.65"/>
    <d v="2019-01-31T00:00:00"/>
    <m/>
    <s v=""/>
    <s v=""/>
    <x v="5"/>
    <n v="140001546686"/>
    <n v="2"/>
    <n v="2"/>
    <n v="2"/>
    <s v="S4B3"/>
    <x v="5"/>
    <s v="สายสื่อสาร"/>
    <s v="ZW03"/>
    <s v="Z53"/>
    <s v="F011"/>
    <s v="กฟจ.นครราชสีมา"/>
  </r>
  <r>
    <s v="F01101"/>
    <n v="92000323044"/>
    <n v="140001546659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2987"/>
    <n v="9009438059"/>
    <n v="568000322612"/>
    <s v="ใบแจ้งหนี้"/>
    <s v="S-4G-001"/>
    <s v="ค่าบริการพาดสายสื่อสารโทรคมนาคมประจำปี"/>
    <s v="Activ.unit"/>
    <n v="130000724510"/>
    <s v=""/>
    <n v="13"/>
    <d v="2019-01-18T00:00:00"/>
    <n v="3367"/>
    <n v="55"/>
    <n v="55"/>
    <n v="3.85"/>
    <n v="185185"/>
    <n v="185185"/>
    <n v="12962.95"/>
    <n v="198147.95"/>
    <d v="2019-01-31T00:00:00"/>
    <m/>
    <s v=""/>
    <s v=""/>
    <x v="7"/>
    <n v="140001546659"/>
    <n v="1"/>
    <n v="1"/>
    <n v="1"/>
    <s v="S4B3"/>
    <x v="7"/>
    <s v="สายสื่อสาร"/>
    <s v="ZW03"/>
    <s v="Z53"/>
    <s v="F011"/>
    <s v="กฟจ.นครราชสีมา"/>
  </r>
  <r>
    <s v="F01101"/>
    <n v="92000323046"/>
    <n v="14000154682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178"/>
    <n v="9009427502"/>
    <n v="518000321002"/>
    <s v="ใบแจ้งหนี้"/>
    <s v="S-4G-001"/>
    <s v="ค่าบริการพาดสายสื่อสารโทรคมนาคมประจำปี"/>
    <s v="Activ.unit"/>
    <n v="130000724512"/>
    <s v=""/>
    <n v="14"/>
    <d v="2019-01-18T00:00:00"/>
    <n v="6435"/>
    <n v="55"/>
    <n v="55"/>
    <n v="3.85"/>
    <n v="353925"/>
    <n v="353925"/>
    <n v="24774.75"/>
    <n v="378699.75"/>
    <d v="2019-01-31T00:00:00"/>
    <m/>
    <s v=""/>
    <s v=""/>
    <x v="8"/>
    <n v="140001546825"/>
    <n v="1"/>
    <n v="1"/>
    <n v="1"/>
    <s v="S4B3"/>
    <x v="8"/>
    <s v="สายสื่อสาร"/>
    <s v="ZW03"/>
    <s v="Z53"/>
    <s v="F011"/>
    <s v="กฟจ.นครราชสีมา"/>
  </r>
  <r>
    <s v="F01101"/>
    <n v="92000364443"/>
    <n v="14000154661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93"/>
    <n v="9009417996"/>
    <n v="548000320647"/>
    <s v="ใบแจ้งหนี้"/>
    <s v="S-4G-001"/>
    <s v="ค่าบริการพาดสายสื่อสารโทรคมนาคมประจำปี"/>
    <s v="Activ.unit"/>
    <n v="130000724513"/>
    <s v=""/>
    <n v="15"/>
    <d v="2019-01-18T00:00:00"/>
    <n v="5398"/>
    <n v="55"/>
    <n v="55"/>
    <n v="3.85"/>
    <n v="296890"/>
    <n v="296890"/>
    <n v="20782.3"/>
    <n v="317672.3"/>
    <d v="2019-01-18T00:00:00"/>
    <m/>
    <s v=""/>
    <s v=""/>
    <x v="9"/>
    <n v="140001546614"/>
    <n v="1"/>
    <n v="1"/>
    <n v="1"/>
    <s v="S4B3"/>
    <x v="9"/>
    <s v="สายสื่อสาร"/>
    <s v="ZW03"/>
    <s v="Z53"/>
    <s v="F011"/>
    <s v="กฟจ.นครราชสีมา"/>
  </r>
  <r>
    <s v="F01101"/>
    <n v="92000320901"/>
    <n v="14000154618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68"/>
    <n v="9009427611"/>
    <n v="558000322446"/>
    <s v="ใบแจ้งหนี้"/>
    <s v="S-4G-001"/>
    <s v="ค่าบริการพาดสายสื่อสารโทรคมนาคมประจำปี"/>
    <s v="Activ.unit"/>
    <n v="130000724517"/>
    <s v=""/>
    <n v="9"/>
    <d v="2019-01-17T00:00:00"/>
    <n v="21285"/>
    <n v="55"/>
    <n v="55"/>
    <n v="3.85"/>
    <n v="1170675"/>
    <n v="1170675"/>
    <n v="81947.25"/>
    <n v="1252622.25"/>
    <d v="2019-01-17T00:00:00"/>
    <m/>
    <s v=""/>
    <s v=""/>
    <x v="10"/>
    <n v="140001546185"/>
    <n v="1"/>
    <n v="1"/>
    <n v="1"/>
    <s v="S4B3"/>
    <x v="10"/>
    <s v="สายสื่อสาร"/>
    <s v="ZW03"/>
    <s v="Z53"/>
    <s v="F011"/>
    <s v="กฟจ.นครราชสีมา"/>
  </r>
  <r>
    <s v="F01101"/>
    <n v="92000589307"/>
    <n v="14000154602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171"/>
    <n v="9009417472"/>
    <n v="556000321576"/>
    <s v="ใบแจ้งหนี้"/>
    <s v="S-4G-001"/>
    <s v="ค่าบริการพาดสายสื่อสารโทรคมนาคมประจำปี"/>
    <s v="Activ.unit"/>
    <n v="130000724521"/>
    <s v=""/>
    <n v="24"/>
    <d v="2019-01-17T00:00:00"/>
    <n v="705"/>
    <n v="55"/>
    <n v="55"/>
    <n v="3.85"/>
    <n v="38775"/>
    <n v="38775"/>
    <n v="2714.25"/>
    <n v="41489.25"/>
    <d v="2019-01-31T00:00:00"/>
    <m/>
    <s v=""/>
    <s v=""/>
    <x v="11"/>
    <n v="140001546026"/>
    <n v="1"/>
    <n v="1"/>
    <n v="1"/>
    <s v="S4B3"/>
    <x v="11"/>
    <s v="สายสื่อสาร"/>
    <s v="ZW03"/>
    <s v="Z53"/>
    <s v="F011"/>
    <s v="กฟจ.นครราชสีมา"/>
  </r>
  <r>
    <s v="F15201"/>
    <n v="92000434895"/>
    <n v="14000154740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742"/>
    <n v="9009421288"/>
    <n v="548000320984"/>
    <s v="ใบแจ้งหนี้"/>
    <s v="S-4G-001"/>
    <s v="ค่าบริการพาดสายสื่อสารโทรคมนาคมประจำปี"/>
    <s v="Activ.unit"/>
    <n v="130000724798"/>
    <s v=""/>
    <n v="9"/>
    <d v="2019-01-18T00:00:00"/>
    <n v="3216"/>
    <n v="55"/>
    <n v="55"/>
    <n v="3.85"/>
    <n v="176880"/>
    <n v="176880"/>
    <n v="12381.6"/>
    <n v="189261.6"/>
    <d v="2019-01-31T00:00:00"/>
    <m/>
    <s v=""/>
    <s v=""/>
    <x v="6"/>
    <n v="140001547402"/>
    <n v="1"/>
    <n v="1"/>
    <n v="1"/>
    <s v="S4B3"/>
    <x v="6"/>
    <s v="สายสื่อสาร"/>
    <s v="ZW03"/>
    <s v="Z53"/>
    <s v="F152"/>
    <s v="กฟส.วังน้ำเขียว"/>
  </r>
  <r>
    <s v="F15201"/>
    <n v="92000323082"/>
    <n v="14000154571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07"/>
    <n v="9009417011"/>
    <n v="554000320986"/>
    <s v="ใบแจ้งหนี้"/>
    <s v="S-4G-001"/>
    <s v="ค่าบริการพาดสายสื่อสารโทรคมนาคมประจำปี"/>
    <s v="Activ.unit"/>
    <n v="130000724805"/>
    <s v=""/>
    <n v="3"/>
    <d v="2019-01-17T00:00:00"/>
    <n v="1896"/>
    <n v="55"/>
    <n v="55"/>
    <n v="3.85"/>
    <n v="104280"/>
    <n v="104280"/>
    <n v="7299.6"/>
    <n v="111579.6"/>
    <d v="2019-01-31T00:00:00"/>
    <m/>
    <s v=""/>
    <s v=""/>
    <x v="0"/>
    <n v="140001545713"/>
    <n v="1"/>
    <n v="1"/>
    <n v="1"/>
    <s v="S4B3"/>
    <x v="12"/>
    <s v="สายสื่อสาร"/>
    <s v="ZW03"/>
    <s v="Z53"/>
    <s v="F152"/>
    <s v="กฟส.วังน้ำเขียว"/>
  </r>
  <r>
    <s v="F15201"/>
    <n v="92000323103"/>
    <n v="14000154557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96"/>
    <n v="9009416668"/>
    <n v="560000322836"/>
    <s v="ใบแจ้งหนี้"/>
    <s v="S-4G-001"/>
    <s v="ค่าบริการพาดสายสื่อสารโทรคมนาคมประจำปี"/>
    <s v="Activ.unit"/>
    <n v="130000724809"/>
    <s v=""/>
    <n v="7"/>
    <d v="2019-01-17T00:00:00"/>
    <n v="6045"/>
    <n v="55"/>
    <n v="55"/>
    <n v="3.85"/>
    <n v="332475"/>
    <n v="332475"/>
    <n v="23273.25"/>
    <n v="355748.25"/>
    <d v="2019-01-31T00:00:00"/>
    <m/>
    <s v=""/>
    <s v=""/>
    <x v="10"/>
    <n v="140001545579"/>
    <n v="1"/>
    <n v="1"/>
    <n v="1"/>
    <s v="S4B3"/>
    <x v="10"/>
    <s v="สายสื่อสาร"/>
    <s v="ZW03"/>
    <s v="Z53"/>
    <s v="F152"/>
    <s v="กฟส.วังน้ำเขียว"/>
  </r>
  <r>
    <s v="F15201"/>
    <n v="92000589342"/>
    <n v="14000154538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532"/>
    <n v="9009416521"/>
    <n v="530000321916"/>
    <s v="ใบแจ้งหนี้"/>
    <s v="S-4G-001"/>
    <s v="ค่าบริการพาดสายสื่อสารโทรคมนาคมประจำปี"/>
    <s v="Activ.unit"/>
    <n v="130000724812"/>
    <s v=""/>
    <n v="12"/>
    <d v="2019-01-17T00:00:00"/>
    <n v="857"/>
    <n v="55"/>
    <n v="55"/>
    <n v="3.85"/>
    <n v="47135"/>
    <n v="47135"/>
    <n v="3299.45"/>
    <n v="50434.45"/>
    <d v="2019-01-31T00:00:00"/>
    <m/>
    <s v=""/>
    <s v=""/>
    <x v="11"/>
    <n v="140001545382"/>
    <n v="1"/>
    <n v="1"/>
    <n v="1"/>
    <s v="S4B3"/>
    <x v="11"/>
    <s v="สายสื่อสาร"/>
    <s v="ZW03"/>
    <s v="Z53"/>
    <s v="F152"/>
    <s v="กฟส.วังน้ำเขียว"/>
  </r>
  <r>
    <s v="F15201"/>
    <n v="92000323084"/>
    <n v="14000154711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426"/>
    <n v="9009420789"/>
    <n v="512000321584"/>
    <s v="ใบแจ้งหนี้"/>
    <s v="S-4G-001"/>
    <s v="ค่าบริการพาดสายสื่อสารโทรคมนาคมประจำปี"/>
    <s v="Activ.unit"/>
    <n v="130000724822"/>
    <s v=""/>
    <n v="6"/>
    <d v="2019-01-18T00:00:00"/>
    <n v="3594"/>
    <n v="55"/>
    <n v="55"/>
    <n v="3.85"/>
    <n v="197670"/>
    <n v="197670"/>
    <n v="13836.9"/>
    <n v="211506.9"/>
    <d v="2019-01-31T00:00:00"/>
    <m/>
    <s v=""/>
    <s v=""/>
    <x v="1"/>
    <n v="140001547118"/>
    <n v="1"/>
    <n v="1"/>
    <n v="1"/>
    <s v="S4B3"/>
    <x v="1"/>
    <s v="สายสื่อสาร"/>
    <s v="ZW03"/>
    <s v="Z53"/>
    <s v="F152"/>
    <s v="กฟส.วังน้ำเขียว"/>
  </r>
  <r>
    <s v="F15201"/>
    <n v="92000434895"/>
    <n v="14000154747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74"/>
    <n v="9009421404"/>
    <n v="544000323071"/>
    <s v="ใบแจ้งหนี้"/>
    <s v="S-4G-002"/>
    <s v="ค่าบริการติดตั้องอุปกรณ์สื่อสารฯ ประจำปี"/>
    <s v="Activ.unit"/>
    <n v="130000724826"/>
    <s v=""/>
    <n v="10"/>
    <d v="2019-01-18T00:00:00"/>
    <n v="55"/>
    <n v="410"/>
    <n v="410"/>
    <n v="28.7"/>
    <n v="22550"/>
    <n v="22550"/>
    <n v="1578.5"/>
    <n v="24128.5"/>
    <d v="2019-01-31T00:00:00"/>
    <m/>
    <s v=""/>
    <s v=""/>
    <x v="6"/>
    <n v="140001547470"/>
    <n v="1"/>
    <n v="1"/>
    <n v="1"/>
    <s v="S4B3"/>
    <x v="6"/>
    <s v="อุปกรณ์"/>
    <s v="ZW03"/>
    <s v="Z53"/>
    <s v="F152"/>
    <s v="กฟส.วังน้ำเขียว"/>
  </r>
  <r>
    <s v="F15201"/>
    <n v="92000312980"/>
    <n v="140001547286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553"/>
    <n v="9009421150"/>
    <n v="566000321607"/>
    <s v="ใบแจ้งหนี้"/>
    <s v="S-4G-001"/>
    <s v="ค่าบริการพาดสายสื่อสารโทรคมนาคมประจำปี"/>
    <s v="Activ.unit"/>
    <n v="130000724827"/>
    <s v=""/>
    <n v="1"/>
    <d v="2019-01-18T00:00:00"/>
    <n v="1846"/>
    <n v="55"/>
    <n v="55"/>
    <n v="3.85"/>
    <n v="101530"/>
    <n v="101530"/>
    <n v="7107.1"/>
    <n v="108637.1"/>
    <d v="2019-01-31T00:00:00"/>
    <m/>
    <s v=""/>
    <s v=""/>
    <x v="4"/>
    <n v="140001547286"/>
    <n v="1"/>
    <n v="1"/>
    <n v="1"/>
    <s v="S4B3"/>
    <x v="4"/>
    <s v="สายสื่อสาร"/>
    <s v="ZW03"/>
    <s v="Z53"/>
    <s v="F152"/>
    <s v="กฟส.วังน้ำเขียว"/>
  </r>
  <r>
    <s v="F15201"/>
    <n v="92000323082"/>
    <n v="14000154795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152"/>
    <n v="9009421867"/>
    <n v="538000321602"/>
    <s v="ใบแจ้งหนี้"/>
    <s v="S-4G-002"/>
    <s v="ค่าบริการติดตั้องอุปกรณ์สื่อสารฯ ประจำปี"/>
    <s v="Activ.unit"/>
    <n v="130000724830"/>
    <s v=""/>
    <n v="5"/>
    <d v="2019-01-18T00:00:00"/>
    <n v="15"/>
    <n v="410"/>
    <n v="410"/>
    <n v="28.7"/>
    <n v="6150"/>
    <n v="6150"/>
    <n v="430.5"/>
    <n v="6580.5"/>
    <d v="2019-01-31T00:00:00"/>
    <m/>
    <s v=""/>
    <s v=""/>
    <x v="0"/>
    <n v="140001547956"/>
    <n v="1"/>
    <n v="1"/>
    <n v="1"/>
    <s v="S4B3"/>
    <x v="0"/>
    <s v="อุปกรณ์"/>
    <s v="ZW03"/>
    <s v="Z53"/>
    <s v="F152"/>
    <s v="กฟส.วังน้ำเขียว"/>
  </r>
  <r>
    <s v="F15201"/>
    <n v="92000349102"/>
    <n v="140001546077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94"/>
    <n v="9009417382"/>
    <n v="524000322315"/>
    <s v="ใบแจ้งหนี้"/>
    <s v="S-4G-001"/>
    <s v="ค่าบริการพาดสายสื่อสารโทรคมนาคมประจำปี"/>
    <s v="Activ.unit"/>
    <n v="130000724836"/>
    <s v=""/>
    <n v="8"/>
    <d v="2019-01-17T00:00:00"/>
    <n v="328"/>
    <n v="55"/>
    <n v="55"/>
    <n v="3.85"/>
    <n v="18040"/>
    <n v="18040"/>
    <n v="1262.8"/>
    <n v="19302.8"/>
    <d v="2019-01-31T00:00:00"/>
    <m/>
    <s v=""/>
    <s v=""/>
    <x v="3"/>
    <n v="140001546077"/>
    <n v="1"/>
    <n v="1"/>
    <n v="1"/>
    <s v="S4B3"/>
    <x v="3"/>
    <s v="สายสื่อสาร"/>
    <s v="ZW03"/>
    <s v="Z53"/>
    <s v="F152"/>
    <s v="กฟส.วังน้ำเขียว"/>
  </r>
  <r>
    <s v="F11201"/>
    <n v="92000319846"/>
    <n v="14000154592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7"/>
    <n v="9009417239"/>
    <n v="556000321961"/>
    <s v="ใบแจ้งหนี้"/>
    <s v="S-4G-001"/>
    <s v="ค่าบริการพาดสายสื่อสารโทรคมนาคมประจำปี"/>
    <s v="Activ.unit"/>
    <n v="130000724987"/>
    <s v=""/>
    <n v="4"/>
    <d v="2019-01-17T00:00:00"/>
    <n v="4126"/>
    <n v="55"/>
    <n v="55"/>
    <n v="3.85"/>
    <n v="226930"/>
    <n v="226930"/>
    <n v="15885.1"/>
    <n v="242815.1"/>
    <d v="2019-01-31T00:00:00"/>
    <m/>
    <s v=""/>
    <s v=""/>
    <x v="0"/>
    <n v="140001545929"/>
    <n v="1"/>
    <n v="1"/>
    <n v="1"/>
    <s v="S4B3"/>
    <x v="0"/>
    <s v="สายสื่อสาร"/>
    <s v="ZW03"/>
    <s v="Z53"/>
    <s v="F112"/>
    <s v="กฟส.เกษตรสมบูรณ์"/>
  </r>
  <r>
    <s v="F11201"/>
    <n v="92000319848"/>
    <n v="14000154577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98"/>
    <n v="9009417054"/>
    <n v="566000321435"/>
    <s v="ใบแจ้งหนี้"/>
    <s v="S-4G-001"/>
    <s v="ค่าบริการพาดสายสื่อสารโทรคมนาคมประจำปี"/>
    <s v="Activ.unit"/>
    <n v="130000724988"/>
    <s v=""/>
    <n v="5"/>
    <d v="2019-01-17T00:00:00"/>
    <n v="5134"/>
    <n v="55"/>
    <n v="55"/>
    <n v="3.85"/>
    <n v="282370"/>
    <n v="282370"/>
    <n v="19765.900000000001"/>
    <n v="302135.90000000002"/>
    <d v="2019-01-31T00:00:00"/>
    <m/>
    <s v=""/>
    <s v=""/>
    <x v="1"/>
    <n v="140001545778"/>
    <n v="1"/>
    <n v="1"/>
    <n v="1"/>
    <s v="S4B3"/>
    <x v="1"/>
    <s v="สายสื่อสาร"/>
    <s v="ZW03"/>
    <s v="Z53"/>
    <s v="F112"/>
    <s v="กฟส.เกษตรสมบูรณ์"/>
  </r>
  <r>
    <s v="F11201"/>
    <n v="92000450535"/>
    <n v="140001546665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000"/>
    <n v="9009420276"/>
    <n v="540000321618"/>
    <s v="ใบแจ้งหนี้"/>
    <s v="S-4G-001"/>
    <s v="ค่าบริการพาดสายสื่อสารโทรคมนาคมประจำปี"/>
    <s v="Activ.unit"/>
    <n v="130000724989"/>
    <s v=""/>
    <n v="10"/>
    <d v="2019-01-18T00:00:00"/>
    <n v="214"/>
    <n v="55"/>
    <n v="55"/>
    <n v="3.85"/>
    <n v="11770"/>
    <n v="11770"/>
    <n v="823.9"/>
    <n v="12593.9"/>
    <d v="2019-01-31T00:00:00"/>
    <m/>
    <s v=""/>
    <s v=""/>
    <x v="3"/>
    <n v="140001546665"/>
    <n v="1"/>
    <n v="1"/>
    <n v="1"/>
    <s v="S4B3"/>
    <x v="3"/>
    <s v="สายสื่อสาร"/>
    <s v="ZW03"/>
    <s v="Z53"/>
    <s v="F112"/>
    <s v="กฟส.เกษตรสมบูรณ์"/>
  </r>
  <r>
    <s v="F11201"/>
    <n v="92000322775"/>
    <n v="14000154602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38"/>
    <n v="9009417342"/>
    <n v="500000320995"/>
    <s v="ใบแจ้งหนี้"/>
    <s v="S-4G-001"/>
    <s v="ค่าบริการพาดสายสื่อสารโทรคมนาคมประจำปี"/>
    <s v="Activ.unit"/>
    <n v="130000724990"/>
    <s v=""/>
    <n v="9"/>
    <d v="2019-01-17T00:00:00"/>
    <n v="679"/>
    <n v="55"/>
    <n v="55"/>
    <n v="3.85"/>
    <n v="37345"/>
    <n v="37345"/>
    <n v="2614.15"/>
    <n v="39959.15"/>
    <d v="2019-01-31T00:00:00"/>
    <m/>
    <s v=""/>
    <s v=""/>
    <x v="4"/>
    <n v="140001546022"/>
    <n v="1"/>
    <n v="1"/>
    <n v="1"/>
    <s v="S4B3"/>
    <x v="4"/>
    <s v="สายสื่อสาร"/>
    <s v="ZW03"/>
    <s v="Z53"/>
    <s v="F112"/>
    <s v="กฟส.เกษตรสมบูรณ์"/>
  </r>
  <r>
    <s v="F11201"/>
    <n v="92000532169"/>
    <n v="1400015457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922"/>
    <n v="9009416975"/>
    <n v="532000322356"/>
    <s v="ใบแจ้งหนี้"/>
    <s v="S-4G-001"/>
    <s v="ค่าบริการพาดสายสื่อสารโทรคมนาคมประจำปี"/>
    <s v="Activ.unit"/>
    <n v="130000724992"/>
    <s v=""/>
    <n v="12"/>
    <d v="2019-01-17T00:00:00"/>
    <n v="3983"/>
    <n v="55"/>
    <n v="55"/>
    <n v="3.85"/>
    <n v="219065"/>
    <n v="219065"/>
    <n v="15334.55"/>
    <n v="234399.55"/>
    <d v="2019-01-31T00:00:00"/>
    <m/>
    <s v=""/>
    <s v=""/>
    <x v="5"/>
    <n v="140001545726"/>
    <n v="1"/>
    <n v="1"/>
    <n v="1"/>
    <s v="S4B3"/>
    <x v="5"/>
    <s v="สายสื่อสาร"/>
    <s v="ZW03"/>
    <s v="Z53"/>
    <s v="F112"/>
    <s v="กฟส.เกษตรสมบูรณ์"/>
  </r>
  <r>
    <s v="F11201"/>
    <n v="92000485080"/>
    <n v="14000154540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59"/>
    <n v="9009416591"/>
    <n v="566000321431"/>
    <s v="ใบแจ้งหนี้"/>
    <s v="S-4G-001"/>
    <s v="ค่าบริการพาดสายสื่อสารโทรคมนาคมประจำปี"/>
    <s v="Activ.unit"/>
    <n v="130000724993"/>
    <s v=""/>
    <n v="11"/>
    <d v="2019-01-17T00:00:00"/>
    <n v="4092"/>
    <n v="55"/>
    <n v="55"/>
    <n v="3.85"/>
    <n v="225060"/>
    <n v="225060"/>
    <n v="15754.2"/>
    <n v="240814.2"/>
    <d v="2019-01-31T00:00:00"/>
    <m/>
    <s v=""/>
    <s v=""/>
    <x v="6"/>
    <n v="140001545403"/>
    <n v="1"/>
    <n v="1"/>
    <n v="1"/>
    <s v="S4B3"/>
    <x v="6"/>
    <s v="สายสื่อสาร"/>
    <s v="ZW03"/>
    <s v="Z53"/>
    <s v="F112"/>
    <s v="กฟส.เกษตรสมบูรณ์"/>
  </r>
  <r>
    <s v="F11201"/>
    <n v="92000319826"/>
    <n v="14000154532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523"/>
    <n v="9009416510"/>
    <n v="526000322836"/>
    <s v="ใบแจ้งหนี้"/>
    <s v="S-4G-001"/>
    <s v="ค่าบริการพาดสายสื่อสารโทรคมนาคมประจำปี"/>
    <s v="Activ.unit"/>
    <n v="130000724994"/>
    <s v=""/>
    <n v="1"/>
    <d v="2019-01-17T00:00:00"/>
    <n v="855"/>
    <n v="55"/>
    <n v="55"/>
    <n v="3.85"/>
    <n v="47025"/>
    <n v="47025"/>
    <n v="3291.75"/>
    <n v="50316.75"/>
    <d v="2019-01-31T00:00:00"/>
    <m/>
    <s v=""/>
    <s v=""/>
    <x v="8"/>
    <n v="140001545326"/>
    <n v="1"/>
    <n v="1"/>
    <n v="1"/>
    <s v="S4B3"/>
    <x v="8"/>
    <s v="สายสื่อสาร"/>
    <s v="ZW03"/>
    <s v="Z53"/>
    <s v="F112"/>
    <s v="กฟส.เกษตรสมบูรณ์"/>
  </r>
  <r>
    <s v="F11201"/>
    <n v="92000319853"/>
    <n v="14000154566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849"/>
    <n v="9009416937"/>
    <n v="560000322456"/>
    <s v="ใบแจ้งหนี้"/>
    <s v="S-4G-001"/>
    <s v="ค่าบริการพาดสายสื่อสารโทรคมนาคมประจำปี"/>
    <s v="Activ.unit"/>
    <n v="130000724996"/>
    <s v=""/>
    <n v="8"/>
    <d v="2019-01-17T00:00:00"/>
    <n v="4386"/>
    <n v="55"/>
    <n v="55"/>
    <n v="3.85"/>
    <n v="241230"/>
    <n v="241230"/>
    <n v="16886.099999999999"/>
    <n v="258116.1"/>
    <d v="2019-01-31T00:00:00"/>
    <m/>
    <s v=""/>
    <s v=""/>
    <x v="10"/>
    <n v="140001545666"/>
    <n v="1"/>
    <n v="1"/>
    <n v="1"/>
    <s v="S4B3"/>
    <x v="10"/>
    <s v="สายสื่อสาร"/>
    <s v="ZW03"/>
    <s v="Z53"/>
    <s v="F112"/>
    <s v="กฟส.เกษตรสมบูรณ์"/>
  </r>
  <r>
    <s v="F11201"/>
    <n v="92000589348"/>
    <n v="14000154607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314"/>
    <n v="9009425346"/>
    <n v="566000321684"/>
    <s v="ใบแจ้งหนี้"/>
    <s v="S-4G-001"/>
    <s v="ค่าบริการพาดสายสื่อสารโทรคมนาคมประจำปี"/>
    <s v="Activ.unit"/>
    <n v="130000724997"/>
    <s v=""/>
    <n v="13"/>
    <d v="2019-01-17T00:00:00"/>
    <n v="340"/>
    <n v="55"/>
    <n v="55"/>
    <n v="3.85"/>
    <n v="18700"/>
    <n v="18700"/>
    <n v="1309"/>
    <n v="20009"/>
    <d v="2019-01-31T00:00:00"/>
    <m/>
    <s v=""/>
    <s v=""/>
    <x v="11"/>
    <n v="140001546078"/>
    <n v="1"/>
    <n v="1"/>
    <n v="1"/>
    <s v="S4B3"/>
    <x v="11"/>
    <s v="สายสื่อสาร"/>
    <s v="ZW03"/>
    <s v="Z53"/>
    <s v="F112"/>
    <s v="กฟส.เกษตรสมบูรณ์"/>
  </r>
  <r>
    <s v="F11201"/>
    <n v="92000319846"/>
    <n v="14000154526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84"/>
    <n v="9009416423"/>
    <n v="514000320869"/>
    <s v="ใบแจ้งหนี้"/>
    <s v="S-4G-001"/>
    <s v="ค่าบริการพาดสายสื่อสารโทรคมนาคมประจำปี"/>
    <s v="Activ.unit"/>
    <n v="130000724999"/>
    <s v=""/>
    <n v="2"/>
    <d v="2019-01-17T00:00:00"/>
    <n v="4100"/>
    <n v="55"/>
    <n v="55"/>
    <n v="3.85"/>
    <n v="225500"/>
    <n v="225500"/>
    <n v="15785"/>
    <n v="241285"/>
    <d v="2019-01-31T00:00:00"/>
    <m/>
    <s v=""/>
    <s v=""/>
    <x v="0"/>
    <n v="140001545260"/>
    <n v="1"/>
    <n v="1"/>
    <n v="1"/>
    <s v="S4B3"/>
    <x v="12"/>
    <s v="สายสื่อสาร"/>
    <s v="ZW03"/>
    <s v="Z53"/>
    <s v="F112"/>
    <s v="กฟส.เกษตรสมบูรณ์"/>
  </r>
  <r>
    <s v="F11201"/>
    <n v="92000319846"/>
    <n v="14000154555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12"/>
    <n v="9009416750"/>
    <n v="500000320986"/>
    <s v="ใบแจ้งหนี้"/>
    <s v="S-4G-001"/>
    <s v="ค่าบริการพาดสายสื่อสารโทรคมนาคมประจำปี"/>
    <s v="Activ.unit"/>
    <n v="130000725000"/>
    <s v=""/>
    <n v="3"/>
    <d v="2019-01-17T00:00:00"/>
    <n v="2608"/>
    <n v="55"/>
    <n v="55"/>
    <n v="3.85"/>
    <n v="143440"/>
    <n v="143440"/>
    <n v="10040.799999999999"/>
    <n v="153480.79999999999"/>
    <d v="2019-01-31T00:00:00"/>
    <m/>
    <s v=""/>
    <s v=""/>
    <x v="0"/>
    <n v="140001545550"/>
    <n v="1"/>
    <n v="1"/>
    <n v="1"/>
    <s v="S4B3"/>
    <x v="13"/>
    <s v="สายสื่อสาร"/>
    <s v="ZW03"/>
    <s v="Z53"/>
    <s v="F112"/>
    <s v="กฟส.เกษตรสมบูรณ์"/>
  </r>
  <r>
    <s v="F11201"/>
    <n v="92000319848"/>
    <n v="14000154596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49"/>
    <n v="9009417330"/>
    <n v="530000321608"/>
    <s v="ใบแจ้งหนี้"/>
    <s v="S-4G-001"/>
    <s v="ค่าบริการพาดสายสื่อสารโทรคมนาคมประจำปี"/>
    <s v="Activ.unit"/>
    <n v="130000725006"/>
    <s v=""/>
    <n v="6"/>
    <d v="2019-01-17T00:00:00"/>
    <n v="1060"/>
    <n v="100"/>
    <n v="100"/>
    <n v="7"/>
    <n v="106000"/>
    <n v="106000"/>
    <n v="7420"/>
    <n v="113420"/>
    <d v="2019-01-31T00:00:00"/>
    <m/>
    <s v=""/>
    <s v=""/>
    <x v="1"/>
    <n v="140001545964"/>
    <n v="1"/>
    <n v="1"/>
    <n v="1"/>
    <s v="S4B3"/>
    <x v="14"/>
    <s v="สายสื่อสาร"/>
    <s v="ZW03"/>
    <s v="Z53"/>
    <s v="F112"/>
    <s v="กฟส.เกษตรสมบูรณ์"/>
  </r>
  <r>
    <s v="F08201"/>
    <n v="92000320865"/>
    <n v="14000154554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710"/>
    <n v="9009416757"/>
    <n v="566000321432"/>
    <s v="ใบแจ้งหนี้"/>
    <s v="S-4G-001"/>
    <s v="ค่าบริการพาดสายสื่อสารโทรคมนาคมประจำปี"/>
    <s v="Activ.unit"/>
    <n v="130000726284"/>
    <s v=""/>
    <n v="2"/>
    <d v="2019-01-17T00:00:00"/>
    <n v="1509"/>
    <n v="55"/>
    <n v="55"/>
    <n v="3.85"/>
    <n v="82995"/>
    <n v="82995"/>
    <n v="5809.65"/>
    <n v="88804.65"/>
    <d v="2019-01-31T00:00:00"/>
    <m/>
    <s v=""/>
    <s v=""/>
    <x v="4"/>
    <n v="140001545547"/>
    <n v="1"/>
    <n v="1"/>
    <n v="1"/>
    <s v="S4B3"/>
    <x v="4"/>
    <s v="สายสื่อสาร"/>
    <s v="ZW03"/>
    <s v="Z53"/>
    <s v="F082"/>
    <s v="กฟส.ประทาย"/>
  </r>
  <r>
    <s v="F08201"/>
    <n v="92000320881"/>
    <n v="14000154521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353"/>
    <n v="9009416354"/>
    <n v="518000320969"/>
    <s v="ใบแจ้งหนี้"/>
    <s v="S-4G-001"/>
    <s v="ค่าบริการพาดสายสื่อสารโทรคมนาคมประจำปี"/>
    <s v="Activ.unit"/>
    <n v="130000726300"/>
    <s v=""/>
    <n v="6"/>
    <d v="2019-01-17T00:00:00"/>
    <n v="102"/>
    <n v="55"/>
    <n v="55"/>
    <n v="3.85"/>
    <n v="5610"/>
    <n v="5610"/>
    <n v="392.7"/>
    <n v="6002.7"/>
    <d v="2019-01-31T00:00:00"/>
    <m/>
    <s v=""/>
    <s v=""/>
    <x v="7"/>
    <n v="140001545211"/>
    <n v="1"/>
    <n v="1"/>
    <n v="1"/>
    <s v="S4B3"/>
    <x v="7"/>
    <s v="สายสื่อสาร"/>
    <s v="ZW03"/>
    <s v="Z53"/>
    <s v="F082"/>
    <s v="กฟส.ประทาย"/>
  </r>
  <r>
    <s v="F05501"/>
    <n v="92000589330"/>
    <n v="14000154527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443"/>
    <n v="9009416452"/>
    <n v="532000322352"/>
    <s v="ใบแจ้งหนี้"/>
    <s v="S-4G-001"/>
    <s v="ค่าบริการพาดสายสื่อสารโทรคมนาคมประจำปี"/>
    <s v="Activ.unit"/>
    <n v="130000726461"/>
    <s v=""/>
    <n v="11"/>
    <d v="2019-01-17T00:00:00"/>
    <n v="1294"/>
    <n v="55"/>
    <n v="55"/>
    <n v="3.85"/>
    <n v="71170"/>
    <n v="71170"/>
    <n v="4981.8999999999996"/>
    <n v="76151.899999999994"/>
    <d v="2019-01-31T00:00:00"/>
    <m/>
    <s v=""/>
    <s v=""/>
    <x v="11"/>
    <n v="140001545276"/>
    <n v="1"/>
    <n v="1"/>
    <n v="1"/>
    <s v="S4B3"/>
    <x v="11"/>
    <s v="สายสื่อสาร"/>
    <s v="ZW03"/>
    <s v="Z53"/>
    <s v="F055"/>
    <s v="กฟส.บ้านกรวด"/>
  </r>
  <r>
    <s v="F05501"/>
    <n v="92000445468"/>
    <n v="14000154517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390"/>
    <n v="9009416337"/>
    <n v="512000321310"/>
    <s v="ใบแจ้งหนี้"/>
    <s v="S-4G-001"/>
    <s v="ค่าบริการพาดสายสื่อสารโทรคมนาคมประจำปี"/>
    <s v="Activ.unit"/>
    <n v="130000726502"/>
    <s v=""/>
    <n v="3"/>
    <d v="2019-01-17T00:00:00"/>
    <n v="1825"/>
    <n v="55"/>
    <n v="55"/>
    <n v="3.85"/>
    <n v="100375"/>
    <n v="100375"/>
    <n v="7026.25"/>
    <n v="107401.25"/>
    <d v="2019-01-31T00:00:00"/>
    <m/>
    <s v=""/>
    <s v=""/>
    <x v="10"/>
    <n v="140001545178"/>
    <n v="1"/>
    <n v="1"/>
    <n v="1"/>
    <s v="S4B3"/>
    <x v="10"/>
    <s v="สายสื่อสาร"/>
    <s v="ZW03"/>
    <s v="Z53"/>
    <s v="F055"/>
    <s v="กฟส.บ้านกรวด"/>
  </r>
  <r>
    <s v="F05501"/>
    <n v="92000445472"/>
    <n v="14000154510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77"/>
    <n v="9009416185"/>
    <n v="544000322721"/>
    <s v="ใบแจ้งหนี้"/>
    <s v="S-4G-001"/>
    <s v="ค่าบริการพาดสายสื่อสารโทรคมนาคมประจำปี"/>
    <s v="Activ.unit"/>
    <n v="130000726508"/>
    <s v=""/>
    <n v="7"/>
    <d v="2019-01-17T00:00:00"/>
    <n v="433"/>
    <n v="55"/>
    <n v="55"/>
    <n v="3.85"/>
    <n v="23815"/>
    <n v="23815"/>
    <n v="1667.05"/>
    <n v="25482.05"/>
    <d v="2019-01-31T00:00:00"/>
    <m/>
    <s v=""/>
    <s v=""/>
    <x v="0"/>
    <n v="140001545103"/>
    <n v="1"/>
    <n v="1"/>
    <n v="1"/>
    <s v="S4B3"/>
    <x v="12"/>
    <s v="สายสื่อสาร"/>
    <s v="ZW03"/>
    <s v="Z53"/>
    <s v="F055"/>
    <s v="กฟส.บ้านกรวด"/>
  </r>
  <r>
    <s v="F05501"/>
    <n v="92000445472"/>
    <n v="14000154428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541"/>
    <n v="9009415244"/>
    <n v="524000321679"/>
    <s v="ใบแจ้งหนี้"/>
    <s v="S-4G-001"/>
    <s v="ค่าบริการพาดสายสื่อสารโทรคมนาคมประจำปี"/>
    <s v="Activ.unit"/>
    <n v="130000726511"/>
    <s v=""/>
    <n v="5"/>
    <d v="2019-01-17T00:00:00"/>
    <n v="3245"/>
    <n v="55"/>
    <n v="55"/>
    <n v="3.85"/>
    <n v="178475"/>
    <n v="178475"/>
    <n v="12493.25"/>
    <n v="190968.25"/>
    <d v="2019-01-31T00:00:00"/>
    <m/>
    <s v=""/>
    <s v=""/>
    <x v="0"/>
    <n v="140001544282"/>
    <n v="1"/>
    <n v="1"/>
    <n v="1"/>
    <s v="S4B3"/>
    <x v="0"/>
    <s v="สายสื่อสาร"/>
    <s v="ZW03"/>
    <s v="Z53"/>
    <s v="F055"/>
    <s v="กฟส.บ้านกรวด"/>
  </r>
  <r>
    <s v="F05501"/>
    <n v="92000445472"/>
    <n v="1400015450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74"/>
    <n v="9009416179"/>
    <n v="558000322080"/>
    <s v="ใบแจ้งหนี้"/>
    <s v="S-4G-001"/>
    <s v="ค่าบริการพาดสายสื่อสารโทรคมนาคมประจำปี"/>
    <s v="Activ.unit"/>
    <n v="130000726514"/>
    <s v=""/>
    <n v="6"/>
    <d v="2019-01-17T00:00:00"/>
    <n v="831"/>
    <n v="55"/>
    <n v="55"/>
    <n v="3.85"/>
    <n v="45705"/>
    <n v="45705"/>
    <n v="3199.35"/>
    <n v="48904.35"/>
    <d v="2019-01-31T00:00:00"/>
    <m/>
    <s v=""/>
    <s v=""/>
    <x v="0"/>
    <n v="140001545087"/>
    <n v="1"/>
    <n v="1"/>
    <n v="1"/>
    <s v="S4B3"/>
    <x v="13"/>
    <s v="สายสื่อสาร"/>
    <s v="ZW03"/>
    <s v="Z53"/>
    <s v="F055"/>
    <s v="กฟส.บ้านกรวด"/>
  </r>
  <r>
    <s v="F05501"/>
    <n v="92000571409"/>
    <n v="14000154438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8661"/>
    <n v="9009415346"/>
    <n v="544000322715"/>
    <s v="ใบแจ้งหนี้"/>
    <s v="S-4G-001"/>
    <s v="ค่าบริการพาดสายสื่อสารโทรคมนาคมประจำปี"/>
    <s v="Activ.unit"/>
    <n v="130000726516"/>
    <s v=""/>
    <n v="10"/>
    <d v="2019-01-17T00:00:00"/>
    <n v="1275"/>
    <n v="55"/>
    <n v="55"/>
    <n v="3.85"/>
    <n v="70125"/>
    <n v="70125"/>
    <n v="4908.75"/>
    <n v="75033.75"/>
    <d v="2019-01-31T00:00:00"/>
    <m/>
    <s v=""/>
    <s v=""/>
    <x v="5"/>
    <n v="140001544389"/>
    <n v="1"/>
    <n v="1"/>
    <n v="1"/>
    <s v="S4B3"/>
    <x v="5"/>
    <s v="สายสื่อสาร"/>
    <s v="ZW03"/>
    <s v="Z53"/>
    <s v="F055"/>
    <s v="กฟส.บ้านกรวด"/>
  </r>
  <r>
    <s v="F05501"/>
    <n v="92000445473"/>
    <n v="1400015443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552"/>
    <n v="9009415337"/>
    <n v="562000322490"/>
    <s v="ใบแจ้งหนี้"/>
    <s v="S-4G-001"/>
    <s v="ค่าบริการพาดสายสื่อสารโทรคมนาคมประจำปี"/>
    <s v="Activ.unit"/>
    <n v="130000726523"/>
    <s v=""/>
    <n v="8"/>
    <d v="2019-01-17T00:00:00"/>
    <n v="5050"/>
    <n v="55"/>
    <n v="55"/>
    <n v="3.85"/>
    <n v="277750"/>
    <n v="277750"/>
    <n v="19442.5"/>
    <n v="297192.5"/>
    <d v="2019-01-31T00:00:00"/>
    <m/>
    <s v=""/>
    <s v=""/>
    <x v="1"/>
    <n v="140001544328"/>
    <n v="2"/>
    <n v="2"/>
    <n v="2"/>
    <s v="S4B3"/>
    <x v="1"/>
    <s v="สายสื่อสาร"/>
    <s v="ZW03"/>
    <s v="Z53"/>
    <s v="F055"/>
    <s v="กฟส.บ้านกรวด"/>
  </r>
  <r>
    <s v="F05501"/>
    <n v="92000445473"/>
    <n v="1400015443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552"/>
    <n v="9009415337"/>
    <n v="562000322490"/>
    <s v="ใบแจ้งหนี้"/>
    <s v="S-4G-001"/>
    <s v="ค่าบริการพาดสายสื่อสารโทรคมนาคมประจำปี"/>
    <s v="Activ.unit"/>
    <n v="130000726523"/>
    <s v=""/>
    <n v="9"/>
    <d v="2019-01-17T00:00:00"/>
    <n v="783"/>
    <n v="100"/>
    <n v="100"/>
    <n v="7"/>
    <n v="78300"/>
    <n v="78300"/>
    <n v="5481"/>
    <n v="83781"/>
    <d v="2019-01-31T00:00:00"/>
    <m/>
    <s v=""/>
    <s v=""/>
    <x v="1"/>
    <n v="140001544328"/>
    <n v="2"/>
    <n v="2"/>
    <n v="2"/>
    <s v="S4B3"/>
    <x v="1"/>
    <s v="สายสื่อสาร"/>
    <s v="ZW03"/>
    <s v="Z53"/>
    <s v="F055"/>
    <s v="กฟส.บ้านกรวด"/>
  </r>
  <r>
    <s v="F05501"/>
    <n v="92000442466"/>
    <n v="14000154449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8740"/>
    <n v="9009415462"/>
    <n v="532000322345"/>
    <s v="ใบแจ้งหนี้"/>
    <s v="S-4G-001"/>
    <s v="ค่าบริการพาดสายสื่อสารโทรคมนาคมประจำปี"/>
    <s v="Activ.unit"/>
    <n v="130000726525"/>
    <s v=""/>
    <n v="1"/>
    <d v="2019-01-17T00:00:00"/>
    <n v="482"/>
    <n v="55"/>
    <n v="55"/>
    <n v="3.85"/>
    <n v="26510"/>
    <n v="26510"/>
    <n v="1855.7"/>
    <n v="28365.7"/>
    <d v="2019-01-31T00:00:00"/>
    <m/>
    <s v=""/>
    <s v=""/>
    <x v="4"/>
    <n v="140001544493"/>
    <n v="1"/>
    <n v="1"/>
    <n v="1"/>
    <s v="S4B3"/>
    <x v="4"/>
    <s v="สายสื่อสาร"/>
    <s v="ZW03"/>
    <s v="Z53"/>
    <s v="F055"/>
    <s v="กฟส.บ้านกรวด"/>
  </r>
  <r>
    <s v="F05501"/>
    <n v="92000445471"/>
    <n v="14000154444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8671"/>
    <n v="9009415456"/>
    <n v="558000322073"/>
    <s v="ใบแจ้งหนี้"/>
    <s v="S-4G-001"/>
    <s v="ค่าบริการพาดสายสื่อสารโทรคมนาคมประจำปี"/>
    <s v="Activ.unit"/>
    <n v="130000726530"/>
    <s v=""/>
    <n v="4"/>
    <d v="2019-01-17T00:00:00"/>
    <n v="2422"/>
    <n v="55"/>
    <n v="55"/>
    <n v="3.85"/>
    <n v="133210"/>
    <n v="133210"/>
    <n v="9324.7000000000007"/>
    <n v="142534.70000000001"/>
    <d v="2019-01-31T00:00:00"/>
    <m/>
    <s v=""/>
    <s v=""/>
    <x v="6"/>
    <n v="140001544448"/>
    <n v="1"/>
    <n v="1"/>
    <n v="1"/>
    <s v="S4B3"/>
    <x v="6"/>
    <s v="สายสื่อสาร"/>
    <s v="ZW03"/>
    <s v="Z53"/>
    <s v="F055"/>
    <s v="กฟส.บ้านกรวด"/>
  </r>
  <r>
    <s v="F05501"/>
    <n v="92000444514"/>
    <n v="14000154424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471"/>
    <n v="9009415168"/>
    <n v="516000320619"/>
    <s v="ใบแจ้งหนี้"/>
    <s v="S-4G-001"/>
    <s v="ค่าบริการพาดสายสื่อสารโทรคมนาคมประจำปี"/>
    <s v="Activ.unit"/>
    <n v="130000726533"/>
    <s v=""/>
    <n v="2"/>
    <d v="2019-01-17T00:00:00"/>
    <n v="931"/>
    <n v="55"/>
    <n v="55"/>
    <n v="3.85"/>
    <n v="51205"/>
    <n v="51205"/>
    <n v="3584.35"/>
    <n v="54789.35"/>
    <d v="2019-01-31T00:00:00"/>
    <m/>
    <s v=""/>
    <s v=""/>
    <x v="8"/>
    <n v="140001544243"/>
    <n v="1"/>
    <n v="1"/>
    <n v="1"/>
    <s v="S4B3"/>
    <x v="8"/>
    <s v="สายสื่อสาร"/>
    <s v="ZW03"/>
    <s v="Z53"/>
    <s v="F055"/>
    <s v="กฟส.บ้านกรวด"/>
  </r>
  <r>
    <s v="F05301"/>
    <n v="92000589328"/>
    <n v="14000154391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8091"/>
    <n v="9009415441"/>
    <n v="566000321583"/>
    <s v="ใบแจ้งหนี้"/>
    <s v="S-4G-001"/>
    <s v="ค่าบริการพาดสายสื่อสารโทรคมนาคมประจำปี"/>
    <s v="Activ.unit"/>
    <n v="130000726819"/>
    <s v=""/>
    <n v="12"/>
    <d v="2019-01-17T00:00:00"/>
    <n v="1352"/>
    <n v="55"/>
    <n v="55"/>
    <n v="3.85"/>
    <n v="74360"/>
    <n v="74360"/>
    <n v="5205.2"/>
    <n v="79565.2"/>
    <d v="2019-01-31T00:00:00"/>
    <m/>
    <s v=""/>
    <s v=""/>
    <x v="11"/>
    <n v="140001543918"/>
    <n v="1"/>
    <n v="1"/>
    <n v="1"/>
    <s v="S4B3"/>
    <x v="11"/>
    <s v="สายสื่อสาร"/>
    <s v="ZW03"/>
    <s v="Z53"/>
    <s v="F053"/>
    <s v="กฟส.หนองกี่"/>
  </r>
  <r>
    <s v="F09501"/>
    <n v="92000323173"/>
    <n v="14000154516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88"/>
    <n v="9009416338"/>
    <n v="532000322350"/>
    <s v="ใบแจ้งหนี้"/>
    <s v="S-4G-001"/>
    <s v="ค่าบริการพาดสายสื่อสารโทรคมนาคมประจำปี"/>
    <s v="Activ.unit"/>
    <n v="130000726820"/>
    <s v=""/>
    <n v="7"/>
    <d v="2019-01-17T00:00:00"/>
    <n v="484"/>
    <n v="55"/>
    <n v="55"/>
    <n v="3.85"/>
    <n v="26620"/>
    <n v="26620"/>
    <n v="1863.4"/>
    <n v="28483.4"/>
    <d v="2019-01-30T00:00:00"/>
    <m/>
    <s v=""/>
    <s v=""/>
    <x v="8"/>
    <n v="140001545160"/>
    <n v="1"/>
    <n v="1"/>
    <n v="1"/>
    <s v="S4B3"/>
    <x v="8"/>
    <s v="สายสื่อสาร"/>
    <s v="ZW03"/>
    <s v="Z53"/>
    <s v="F095"/>
    <s v="กฟส.หนองบุญมาก"/>
  </r>
  <r>
    <s v="F06101"/>
    <n v="92000379333"/>
    <n v="140001542557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547"/>
    <n v="9009410781"/>
    <n v="552000321583"/>
    <s v="ใบแจ้งหนี้"/>
    <s v="S-4G-001"/>
    <s v="ค่าบริการพาดสายสื่อสารโทรคมนาคมประจำปี"/>
    <s v="Activ.unit"/>
    <n v="130000726822"/>
    <s v=""/>
    <n v="22"/>
    <d v="2019-01-16T00:00:00"/>
    <n v="743"/>
    <n v="55"/>
    <n v="55"/>
    <n v="3.85"/>
    <n v="40865"/>
    <n v="40865"/>
    <n v="2860.55"/>
    <n v="43725.55"/>
    <d v="2019-01-31T00:00:00"/>
    <m/>
    <s v=""/>
    <s v=""/>
    <x v="3"/>
    <n v="140001542557"/>
    <n v="1"/>
    <n v="1"/>
    <n v="1"/>
    <s v="S4B3"/>
    <x v="3"/>
    <s v="สายสื่อสาร"/>
    <s v="ZW03"/>
    <s v="Z53"/>
    <s v="F061"/>
    <s v="กฟอ.ปากช่อง"/>
  </r>
  <r>
    <s v="F09501"/>
    <n v="92000312981"/>
    <n v="14000154580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20"/>
    <n v="9009417049"/>
    <n v="518000321551"/>
    <s v="ใบแจ้งหนี้"/>
    <s v="S-4G-001"/>
    <s v="ค่าบริการพาดสายสื่อสารโทรคมนาคมประจำปี"/>
    <s v="Activ.unit"/>
    <n v="130000726824"/>
    <s v=""/>
    <n v="1"/>
    <d v="2019-01-17T00:00:00"/>
    <n v="4549"/>
    <n v="55"/>
    <n v="55"/>
    <n v="3.85"/>
    <n v="250195"/>
    <n v="250195"/>
    <n v="17513.650000000001"/>
    <n v="267708.65000000002"/>
    <d v="2019-01-31T00:00:00"/>
    <m/>
    <s v=""/>
    <s v=""/>
    <x v="4"/>
    <n v="140001545802"/>
    <n v="1"/>
    <n v="1"/>
    <n v="1"/>
    <s v="S4B3"/>
    <x v="4"/>
    <s v="สายสื่อสาร"/>
    <s v="ZW03"/>
    <s v="Z53"/>
    <s v="F095"/>
    <s v="กฟส.หนองบุญมาก"/>
  </r>
  <r>
    <s v="F01201"/>
    <n v="92000322819"/>
    <n v="14000155011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9129"/>
    <n v="9009427742"/>
    <n v="548000320670"/>
    <s v="ใบแจ้งหนี้"/>
    <s v="S-4G-001"/>
    <s v="ค่าบริการพาดสายสื่อสารโทรคมนาคมประจำปี"/>
    <s v="Activ.unit"/>
    <n v="130000726827"/>
    <s v=""/>
    <n v="12"/>
    <d v="2019-01-21T00:00:00"/>
    <n v="7682"/>
    <n v="55"/>
    <n v="55"/>
    <n v="3.85"/>
    <n v="422510"/>
    <n v="422510"/>
    <n v="29575.7"/>
    <n v="452085.7"/>
    <d v="2019-01-31T00:00:00"/>
    <m/>
    <s v=""/>
    <s v=""/>
    <x v="10"/>
    <n v="140001550113"/>
    <n v="1"/>
    <n v="1"/>
    <n v="1"/>
    <s v="S4B3"/>
    <x v="10"/>
    <s v="สายสื่อสาร"/>
    <s v="ZW03"/>
    <s v="Z53"/>
    <s v="F012"/>
    <s v="กฟส.โนนสูง"/>
  </r>
  <r>
    <s v="F09501"/>
    <n v="92000323168"/>
    <n v="14000154675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98"/>
    <n v="9009420309"/>
    <n v="526000322673"/>
    <s v="ใบแจ้งหนี้"/>
    <s v="S-4G-002"/>
    <s v="ค่าบริการติดตั้องอุปกรณ์สื่อสารฯ ประจำปี"/>
    <s v="Activ.unit"/>
    <n v="130000726828"/>
    <s v=""/>
    <n v="4"/>
    <d v="2019-01-18T00:00:00"/>
    <n v="7"/>
    <n v="410"/>
    <n v="410"/>
    <n v="28.7"/>
    <n v="2870"/>
    <n v="2870"/>
    <n v="200.9"/>
    <n v="3070.9"/>
    <d v="2019-01-31T00:00:00"/>
    <m/>
    <s v=""/>
    <s v=""/>
    <x v="0"/>
    <n v="140001546757"/>
    <n v="1"/>
    <n v="1"/>
    <n v="1"/>
    <s v="S4B3"/>
    <x v="0"/>
    <s v="อุปกรณ์"/>
    <s v="ZW03"/>
    <s v="Z53"/>
    <s v="F095"/>
    <s v="กฟส.หนองบุญมาก"/>
  </r>
  <r>
    <s v="F09301"/>
    <n v="92000322818"/>
    <n v="14000154779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168"/>
    <n v="9009421973"/>
    <n v="544000323264"/>
    <s v="ใบแจ้งหนี้"/>
    <s v="S-4G-001"/>
    <s v="ค่าบริการพาดสายสื่อสารโทรคมนาคมประจำปี"/>
    <s v="Activ.unit"/>
    <n v="130000726830"/>
    <s v=""/>
    <n v="6"/>
    <d v="2019-01-18T00:00:00"/>
    <n v="6948"/>
    <n v="55"/>
    <n v="55"/>
    <n v="3.85"/>
    <n v="382140"/>
    <n v="382140"/>
    <n v="26749.8"/>
    <n v="408889.8"/>
    <d v="2019-01-31T00:00:00"/>
    <m/>
    <s v=""/>
    <s v=""/>
    <x v="1"/>
    <n v="140001547797"/>
    <n v="2"/>
    <n v="2"/>
    <n v="2"/>
    <s v="S4B3"/>
    <x v="1"/>
    <s v="สายสื่อสาร"/>
    <s v="ZW03"/>
    <s v="Z53"/>
    <s v="F093"/>
    <s v="กฟส.ครบุรี"/>
  </r>
  <r>
    <s v="F09301"/>
    <n v="92000322818"/>
    <n v="14000154779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168"/>
    <n v="9009421973"/>
    <n v="544000323264"/>
    <s v="ใบแจ้งหนี้"/>
    <s v="S-4G-001"/>
    <s v="ค่าบริการพาดสายสื่อสารโทรคมนาคมประจำปี"/>
    <s v="Activ.unit"/>
    <n v="130000726830"/>
    <s v=""/>
    <n v="7"/>
    <d v="2019-01-18T00:00:00"/>
    <n v="2872"/>
    <n v="100"/>
    <n v="100"/>
    <n v="7"/>
    <n v="287200"/>
    <n v="287200"/>
    <n v="20104"/>
    <n v="307304"/>
    <d v="2019-01-31T00:00:00"/>
    <m/>
    <s v=""/>
    <s v=""/>
    <x v="1"/>
    <n v="140001547797"/>
    <n v="2"/>
    <n v="2"/>
    <n v="2"/>
    <s v="S4B3"/>
    <x v="1"/>
    <s v="สายสื่อสาร"/>
    <s v="ZW03"/>
    <s v="Z53"/>
    <s v="F093"/>
    <s v="กฟส.ครบุรี"/>
  </r>
  <r>
    <s v="F12101"/>
    <n v="92000318860"/>
    <n v="14000154249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497"/>
    <n v="9009410655"/>
    <n v="540000321828"/>
    <s v="ใบแจ้งหนี้"/>
    <s v="S-4G-001"/>
    <s v="ค่าบริการพาดสายสื่อสารโทรคมนาคมประจำปี"/>
    <s v="Activ.unit"/>
    <n v="130000726831"/>
    <s v=""/>
    <n v="5"/>
    <d v="2019-01-16T00:00:00"/>
    <n v="1578"/>
    <n v="55"/>
    <n v="55"/>
    <n v="3.85"/>
    <n v="86790"/>
    <n v="86790"/>
    <n v="6075.3"/>
    <n v="92865.3"/>
    <d v="2019-01-31T00:00:00"/>
    <m/>
    <s v=""/>
    <s v=""/>
    <x v="0"/>
    <n v="140001542498"/>
    <n v="1"/>
    <n v="1"/>
    <n v="1"/>
    <s v="S4B3"/>
    <x v="13"/>
    <s v="สายสื่อสาร"/>
    <s v="ZW03"/>
    <s v="Z53"/>
    <s v="F121"/>
    <s v="กฟอ.ปราสาท"/>
  </r>
  <r>
    <s v="F09501"/>
    <n v="92000323169"/>
    <n v="14000154529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45"/>
    <n v="9009416482"/>
    <n v="534000320309"/>
    <s v="ใบแจ้งหนี้"/>
    <s v="S-4G-001"/>
    <s v="ค่าบริการพาดสายสื่อสารโทรคมนาคมประจำปี"/>
    <s v="Activ.unit"/>
    <n v="130000726833"/>
    <s v=""/>
    <n v="5"/>
    <d v="2019-01-17T00:00:00"/>
    <n v="3836"/>
    <n v="55"/>
    <n v="55"/>
    <n v="3.85"/>
    <n v="210980"/>
    <n v="210980"/>
    <n v="14768.6"/>
    <n v="225748.6"/>
    <d v="2019-01-30T00:00:00"/>
    <m/>
    <s v=""/>
    <s v=""/>
    <x v="1"/>
    <n v="140001545299"/>
    <n v="2"/>
    <n v="2"/>
    <n v="2"/>
    <s v="S4B3"/>
    <x v="1"/>
    <s v="สายสื่อสาร"/>
    <s v="ZW03"/>
    <s v="Z53"/>
    <s v="F095"/>
    <s v="กฟส.หนองบุญมาก"/>
  </r>
  <r>
    <s v="F09501"/>
    <n v="92000323169"/>
    <n v="14000154529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45"/>
    <n v="9009416482"/>
    <n v="534000320309"/>
    <s v="ใบแจ้งหนี้"/>
    <s v="S-4G-001"/>
    <s v="ค่าบริการพาดสายสื่อสารโทรคมนาคมประจำปี"/>
    <s v="Activ.unit"/>
    <n v="130000726833"/>
    <s v=""/>
    <n v="6"/>
    <d v="2019-01-17T00:00:00"/>
    <n v="119"/>
    <n v="100"/>
    <n v="100"/>
    <n v="7"/>
    <n v="11900"/>
    <n v="11900"/>
    <n v="833"/>
    <n v="12733"/>
    <d v="2019-01-30T00:00:00"/>
    <m/>
    <s v=""/>
    <s v=""/>
    <x v="1"/>
    <n v="140001545299"/>
    <n v="2"/>
    <n v="2"/>
    <n v="2"/>
    <s v="S4B3"/>
    <x v="1"/>
    <s v="สายสื่อสาร"/>
    <s v="ZW03"/>
    <s v="Z53"/>
    <s v="F095"/>
    <s v="กฟส.หนองบุญมาก"/>
  </r>
  <r>
    <s v="F06101"/>
    <n v="92000374537"/>
    <n v="14000154254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4540"/>
    <n v="9009410774"/>
    <n v="546000322244"/>
    <s v="ใบแจ้งหนี้"/>
    <s v="S-4G-001"/>
    <s v="ค่าบริการพาดสายสื่อสารโทรคมนาคมประจำปี"/>
    <s v="Activ.unit"/>
    <n v="130000726835"/>
    <s v=""/>
    <n v="21"/>
    <d v="2019-01-16T00:00:00"/>
    <n v="2660"/>
    <n v="55"/>
    <n v="55"/>
    <n v="3.85"/>
    <n v="146300"/>
    <n v="146300"/>
    <n v="10241"/>
    <n v="156541"/>
    <d v="2019-01-31T00:00:00"/>
    <m/>
    <s v=""/>
    <s v=""/>
    <x v="9"/>
    <n v="140001542541"/>
    <n v="1"/>
    <n v="1"/>
    <n v="1"/>
    <s v="S4B3"/>
    <x v="9"/>
    <s v="สายสื่อสาร"/>
    <s v="ZW03"/>
    <s v="Z53"/>
    <s v="F061"/>
    <s v="กฟอ.ปากช่อง"/>
  </r>
  <r>
    <s v="F09301"/>
    <n v="92000521412"/>
    <n v="14000154777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4156"/>
    <n v="9009421892"/>
    <n v="558000322116"/>
    <s v="ใบแจ้งหนี้"/>
    <s v="S-4G-001"/>
    <s v="ค่าบริการพาดสายสื่อสารโทรคมนาคมประจำปี"/>
    <s v="Activ.unit"/>
    <n v="130000726836"/>
    <s v=""/>
    <n v="11"/>
    <d v="2019-01-18T00:00:00"/>
    <n v="603"/>
    <n v="55"/>
    <n v="55"/>
    <n v="3.85"/>
    <n v="33165"/>
    <n v="33165"/>
    <n v="2321.5500000000002"/>
    <n v="35486.550000000003"/>
    <d v="2019-01-31T00:00:00"/>
    <m/>
    <s v=""/>
    <s v=""/>
    <x v="3"/>
    <n v="140001547773"/>
    <n v="1"/>
    <n v="1"/>
    <n v="1"/>
    <s v="S4B3"/>
    <x v="3"/>
    <s v="สายสื่อสาร"/>
    <s v="ZW03"/>
    <s v="Z53"/>
    <s v="F093"/>
    <s v="กฟส.ครบุรี"/>
  </r>
  <r>
    <s v="F08201"/>
    <n v="92000320868"/>
    <n v="14000154581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06"/>
    <n v="9009417130"/>
    <n v="512000321317"/>
    <s v="ใบแจ้งหนี้"/>
    <s v="S-4G-001"/>
    <s v="ค่าบริการพาดสายสื่อสารโทรคมนาคมประจำปี"/>
    <s v="Activ.unit"/>
    <n v="130000726837"/>
    <s v=""/>
    <n v="4"/>
    <d v="2019-01-17T00:00:00"/>
    <n v="2640"/>
    <n v="55"/>
    <n v="55"/>
    <n v="3.85"/>
    <n v="145200"/>
    <n v="145200"/>
    <n v="10164"/>
    <n v="155364"/>
    <d v="2019-01-31T00:00:00"/>
    <m/>
    <s v=""/>
    <s v=""/>
    <x v="0"/>
    <n v="140001545818"/>
    <n v="1"/>
    <n v="1"/>
    <n v="1"/>
    <s v="S4B3"/>
    <x v="0"/>
    <s v="สายสื่อสาร"/>
    <s v="ZW03"/>
    <s v="Z53"/>
    <s v="F082"/>
    <s v="กฟส.ประทาย"/>
  </r>
  <r>
    <s v="F12101"/>
    <n v="92000318860"/>
    <n v="14000154247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333"/>
    <n v="9009410652"/>
    <n v="552000321524"/>
    <s v="ใบแจ้งหนี้"/>
    <s v="S-4G-001"/>
    <s v="ค่าบริการพาดสายสื่อสารโทรคมนาคมประจำปี"/>
    <s v="Activ.unit"/>
    <n v="130000726838"/>
    <s v=""/>
    <n v="4"/>
    <d v="2019-01-16T00:00:00"/>
    <n v="3103"/>
    <n v="55"/>
    <n v="55"/>
    <n v="3.85"/>
    <n v="170665"/>
    <n v="170665"/>
    <n v="11946.55"/>
    <n v="182611.55"/>
    <d v="2019-01-31T00:00:00"/>
    <m/>
    <s v=""/>
    <s v=""/>
    <x v="0"/>
    <n v="140001542478"/>
    <n v="1"/>
    <n v="1"/>
    <n v="1"/>
    <s v="S4B3"/>
    <x v="12"/>
    <s v="สายสื่อสาร"/>
    <s v="ZW03"/>
    <s v="Z53"/>
    <s v="F121"/>
    <s v="กฟอ.ปราสาท"/>
  </r>
  <r>
    <s v="F09501"/>
    <n v="92000510729"/>
    <n v="14000154602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70"/>
    <n v="9009417328"/>
    <n v="532000322824"/>
    <s v="ใบแจ้งหนี้"/>
    <s v="S-4G-002"/>
    <s v="ค่าบริการติดตั้องอุปกรณ์สื่อสารฯ ประจำปี"/>
    <s v="Activ.unit"/>
    <n v="130000726840"/>
    <s v=""/>
    <n v="9"/>
    <d v="2019-01-17T00:00:00"/>
    <n v="20"/>
    <n v="410"/>
    <n v="410"/>
    <n v="28.7"/>
    <n v="8200"/>
    <n v="8200"/>
    <n v="574"/>
    <n v="8774"/>
    <d v="2019-01-31T00:00:00"/>
    <m/>
    <s v=""/>
    <s v=""/>
    <x v="6"/>
    <n v="140001546020"/>
    <n v="1"/>
    <n v="1"/>
    <n v="1"/>
    <s v="S4B3"/>
    <x v="6"/>
    <s v="อุปกรณ์"/>
    <s v="ZW03"/>
    <s v="Z53"/>
    <s v="F095"/>
    <s v="กฟส.หนองบุญมาก"/>
  </r>
  <r>
    <s v="F04301"/>
    <n v="92000320950"/>
    <n v="14000154505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250"/>
    <n v="9009416086"/>
    <n v="550000321755"/>
    <s v="ใบแจ้งหนี้"/>
    <s v="S-4G-001"/>
    <s v="ค่าบริการพาดสายสื่อสารโทรคมนาคมประจำปี"/>
    <s v="Activ.unit"/>
    <n v="130000726842"/>
    <s v=""/>
    <n v="7"/>
    <d v="2019-01-17T00:00:00"/>
    <n v="8271"/>
    <n v="55"/>
    <n v="55"/>
    <n v="3.85"/>
    <n v="454905"/>
    <n v="454905"/>
    <n v="31843.35"/>
    <n v="486748.35"/>
    <d v="2019-01-31T00:00:00"/>
    <m/>
    <s v=""/>
    <s v=""/>
    <x v="10"/>
    <n v="140001545059"/>
    <n v="1"/>
    <n v="1"/>
    <n v="1"/>
    <s v="S4B3"/>
    <x v="10"/>
    <s v="สายสื่อสาร"/>
    <s v="ZW03"/>
    <s v="Z53"/>
    <s v="F043"/>
    <s v="กฟส.ศีขรภูมิ"/>
  </r>
  <r>
    <s v="F06101"/>
    <n v="92000324004"/>
    <n v="140001542565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4551"/>
    <n v="9009410786"/>
    <n v="512000320749"/>
    <s v="ใบแจ้งหนี้"/>
    <s v="S-4G-001"/>
    <s v="ค่าบริการพาดสายสื่อสารโทรคมนาคมประจำปี"/>
    <s v="Activ.unit"/>
    <n v="130000726843"/>
    <s v=""/>
    <n v="2"/>
    <d v="2019-01-16T00:00:00"/>
    <n v="2432"/>
    <n v="55"/>
    <n v="55"/>
    <n v="3.85"/>
    <n v="133760"/>
    <n v="133760"/>
    <n v="9363.2000000000007"/>
    <n v="143123.20000000001"/>
    <d v="2019-01-31T00:00:00"/>
    <m/>
    <s v=""/>
    <s v=""/>
    <x v="7"/>
    <n v="140001542565"/>
    <n v="1"/>
    <n v="1"/>
    <n v="1"/>
    <s v="S4B3"/>
    <x v="7"/>
    <s v="สายสื่อสาร"/>
    <s v="ZW03"/>
    <s v="Z53"/>
    <s v="F061"/>
    <s v="กฟอ.ปากช่อง"/>
  </r>
  <r>
    <s v="F01201"/>
    <n v="92000322741"/>
    <n v="14000155008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20"/>
    <n v="9009427734"/>
    <n v="546000322068"/>
    <s v="ใบแจ้งหนี้"/>
    <s v="S-4G-001"/>
    <s v="ค่าบริการพาดสายสื่อสารโทรคมนาคมประจำปี"/>
    <s v="Activ.unit"/>
    <n v="130000726844"/>
    <s v=""/>
    <n v="6"/>
    <d v="2019-01-21T00:00:00"/>
    <n v="4080"/>
    <n v="55"/>
    <n v="55"/>
    <n v="3.85"/>
    <n v="224400"/>
    <n v="224400"/>
    <n v="15708"/>
    <n v="240108"/>
    <d v="2019-01-31T00:00:00"/>
    <m/>
    <s v=""/>
    <s v=""/>
    <x v="0"/>
    <n v="140001550084"/>
    <n v="2"/>
    <n v="2"/>
    <n v="2"/>
    <s v="S4B3"/>
    <x v="0"/>
    <s v="สายสื่อสาร"/>
    <s v="ZW03"/>
    <s v="Z53"/>
    <s v="F012"/>
    <s v="กฟส.โนนสูง"/>
  </r>
  <r>
    <s v="F01201"/>
    <n v="92000322741"/>
    <n v="14000155008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20"/>
    <n v="9009427734"/>
    <n v="546000322068"/>
    <s v="ใบแจ้งหนี้"/>
    <s v="S-4G-001"/>
    <s v="ค่าบริการพาดสายสื่อสารโทรคมนาคมประจำปี"/>
    <s v="Activ.unit"/>
    <n v="130000726844"/>
    <s v=""/>
    <n v="7"/>
    <d v="2019-01-21T00:00:00"/>
    <n v="1299"/>
    <n v="100"/>
    <n v="100"/>
    <n v="7"/>
    <n v="129900"/>
    <n v="129900"/>
    <n v="9093"/>
    <n v="138993"/>
    <d v="2019-01-31T00:00:00"/>
    <m/>
    <s v=""/>
    <s v=""/>
    <x v="0"/>
    <n v="140001550084"/>
    <n v="2"/>
    <n v="2"/>
    <n v="2"/>
    <s v="S4B3"/>
    <x v="0"/>
    <s v="สายสื่อสาร"/>
    <s v="ZW03"/>
    <s v="Z53"/>
    <s v="F012"/>
    <s v="กฟส.โนนสูง"/>
  </r>
  <r>
    <s v="F08201"/>
    <n v="92000320980"/>
    <n v="1400015453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08"/>
    <n v="9009416560"/>
    <n v="530000321603"/>
    <s v="ใบแจ้งหนี้"/>
    <s v="S-4G-001"/>
    <s v="ค่าบริการพาดสายสื่อสารโทรคมนาคมประจำปี"/>
    <s v="Activ.unit"/>
    <n v="130000726845"/>
    <s v=""/>
    <n v="9"/>
    <d v="2019-01-17T00:00:00"/>
    <n v="3225"/>
    <n v="55"/>
    <n v="55"/>
    <n v="3.85"/>
    <n v="177375"/>
    <n v="177375"/>
    <n v="12416.25"/>
    <n v="189791.25"/>
    <d v="2019-01-31T00:00:00"/>
    <m/>
    <s v=""/>
    <s v=""/>
    <x v="1"/>
    <n v="140001545372"/>
    <n v="2"/>
    <n v="2"/>
    <n v="2"/>
    <s v="S4B3"/>
    <x v="1"/>
    <s v="สายสื่อสาร"/>
    <s v="ZW03"/>
    <s v="Z53"/>
    <s v="F082"/>
    <s v="กฟส.ประทาย"/>
  </r>
  <r>
    <s v="F08201"/>
    <n v="92000320980"/>
    <n v="1400015453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08"/>
    <n v="9009416560"/>
    <n v="530000321603"/>
    <s v="ใบแจ้งหนี้"/>
    <s v="S-4G-001"/>
    <s v="ค่าบริการพาดสายสื่อสารโทรคมนาคมประจำปี"/>
    <s v="Activ.unit"/>
    <n v="130000726845"/>
    <s v=""/>
    <n v="10"/>
    <d v="2019-01-17T00:00:00"/>
    <n v="1300"/>
    <n v="100"/>
    <n v="100"/>
    <n v="7"/>
    <n v="130000"/>
    <n v="130000"/>
    <n v="9100"/>
    <n v="139100"/>
    <d v="2019-01-31T00:00:00"/>
    <m/>
    <s v=""/>
    <s v=""/>
    <x v="1"/>
    <n v="140001545372"/>
    <n v="2"/>
    <n v="2"/>
    <n v="2"/>
    <s v="S4B3"/>
    <x v="1"/>
    <s v="สายสื่อสาร"/>
    <s v="ZW03"/>
    <s v="Z53"/>
    <s v="F082"/>
    <s v="กฟส.ประทาย"/>
  </r>
  <r>
    <s v="F06101"/>
    <n v="92000324012"/>
    <n v="14000154260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602"/>
    <n v="9009410795"/>
    <n v="548000320943"/>
    <s v="ใบแจ้งหนี้"/>
    <s v="S-4G-001"/>
    <s v="ค่าบริการพาดสายสื่อสารโทรคมนาคมประจำปี"/>
    <s v="Activ.unit"/>
    <n v="130000726846"/>
    <s v=""/>
    <n v="18"/>
    <d v="2019-01-16T00:00:00"/>
    <n v="5893"/>
    <n v="55"/>
    <n v="55"/>
    <n v="3.85"/>
    <n v="324115"/>
    <n v="324115"/>
    <n v="22688.05"/>
    <n v="346803.05"/>
    <d v="2019-01-31T00:00:00"/>
    <m/>
    <s v=""/>
    <s v=""/>
    <x v="8"/>
    <n v="140001542601"/>
    <n v="1"/>
    <n v="1"/>
    <n v="1"/>
    <s v="S4B3"/>
    <x v="8"/>
    <s v="สายสื่อสาร"/>
    <s v="ZW03"/>
    <s v="Z53"/>
    <s v="F061"/>
    <s v="กฟอ.ปากช่อง"/>
  </r>
  <r>
    <s v="F09501"/>
    <n v="92000510729"/>
    <n v="14000154605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61"/>
    <n v="9009417474"/>
    <n v="566000321600"/>
    <s v="ใบแจ้งหนี้"/>
    <s v="S-4G-001"/>
    <s v="ค่าบริการพาดสายสื่อสารโทรคมนาคมประจำปี"/>
    <s v="Activ.unit"/>
    <n v="130000726847"/>
    <s v=""/>
    <n v="10"/>
    <d v="2019-01-17T00:00:00"/>
    <n v="1671"/>
    <n v="55"/>
    <n v="55"/>
    <n v="3.85"/>
    <n v="91905"/>
    <n v="91905"/>
    <n v="6433.35"/>
    <n v="98338.35"/>
    <d v="2019-01-31T00:00:00"/>
    <m/>
    <s v=""/>
    <s v=""/>
    <x v="6"/>
    <n v="140001546057"/>
    <n v="2"/>
    <n v="2"/>
    <n v="2"/>
    <s v="S4B3"/>
    <x v="6"/>
    <s v="สายสื่อสาร"/>
    <s v="ZW03"/>
    <s v="Z53"/>
    <s v="F095"/>
    <s v="กฟส.หนองบุญมาก"/>
  </r>
  <r>
    <s v="F09501"/>
    <n v="92000510729"/>
    <n v="14000154605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61"/>
    <n v="9009417474"/>
    <n v="566000321600"/>
    <s v="ใบแจ้งหนี้"/>
    <s v="S-4G-001"/>
    <s v="ค่าบริการพาดสายสื่อสารโทรคมนาคมประจำปี"/>
    <s v="Activ.unit"/>
    <n v="130000726847"/>
    <s v=""/>
    <n v="11"/>
    <d v="2019-01-17T00:00:00"/>
    <n v="529"/>
    <n v="100"/>
    <n v="100"/>
    <n v="7"/>
    <n v="52900"/>
    <n v="52900"/>
    <n v="3703"/>
    <n v="56603"/>
    <d v="2019-01-31T00:00:00"/>
    <m/>
    <s v=""/>
    <s v=""/>
    <x v="6"/>
    <n v="140001546057"/>
    <n v="2"/>
    <n v="2"/>
    <n v="2"/>
    <s v="S4B3"/>
    <x v="6"/>
    <s v="สายสื่อสาร"/>
    <s v="ZW03"/>
    <s v="Z53"/>
    <s v="F095"/>
    <s v="กฟส.หนองบุญมาก"/>
  </r>
  <r>
    <s v="F08101"/>
    <n v="92000320860"/>
    <n v="14000154811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494"/>
    <n v="9009422249"/>
    <n v="566000321679"/>
    <s v="ใบแจ้งหนี้"/>
    <s v="S-4G-001"/>
    <s v="ค่าบริการพาดสายสื่อสารโทรคมนาคมประจำปี"/>
    <s v="Activ.unit"/>
    <n v="130000726850"/>
    <s v=""/>
    <n v="3"/>
    <d v="2019-01-18T00:00:00"/>
    <n v="1203"/>
    <n v="100"/>
    <n v="100"/>
    <n v="7"/>
    <n v="120300"/>
    <n v="120300"/>
    <n v="8421"/>
    <n v="128721"/>
    <d v="2019-01-31T00:00:00"/>
    <m/>
    <s v=""/>
    <s v=""/>
    <x v="0"/>
    <n v="140001548114"/>
    <n v="2"/>
    <n v="2"/>
    <n v="2"/>
    <s v="S4B3"/>
    <x v="0"/>
    <s v="สายสื่อสาร"/>
    <s v="ZW03"/>
    <s v="Z53"/>
    <s v="F081"/>
    <s v="กฟอ.บัวใหญ่"/>
  </r>
  <r>
    <s v="F08101"/>
    <n v="92000320860"/>
    <n v="14000154811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494"/>
    <n v="9009422249"/>
    <n v="566000321679"/>
    <s v="ใบแจ้งหนี้"/>
    <s v="S-4G-001"/>
    <s v="ค่าบริการพาดสายสื่อสารโทรคมนาคมประจำปี"/>
    <s v="Activ.unit"/>
    <n v="130000726850"/>
    <s v=""/>
    <n v="4"/>
    <d v="2019-01-18T00:00:00"/>
    <n v="5169"/>
    <n v="55"/>
    <n v="55"/>
    <n v="3.85"/>
    <n v="284295"/>
    <n v="284295"/>
    <n v="19900.650000000001"/>
    <n v="304195.65000000002"/>
    <d v="2019-01-31T00:00:00"/>
    <m/>
    <s v=""/>
    <s v=""/>
    <x v="0"/>
    <n v="140001548114"/>
    <n v="2"/>
    <n v="2"/>
    <n v="2"/>
    <s v="S4B3"/>
    <x v="0"/>
    <s v="สายสื่อสาร"/>
    <s v="ZW03"/>
    <s v="Z53"/>
    <s v="F081"/>
    <s v="กฟอ.บัวใหญ่"/>
  </r>
  <r>
    <s v="F08201"/>
    <n v="92000544869"/>
    <n v="14000154611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2"/>
    <n v="9009417498"/>
    <n v="560000322460"/>
    <s v="ใบแจ้งหนี้"/>
    <s v="S-4G-001"/>
    <s v="ค่าบริการพาดสายสื่อสารโทรคมนาคมประจำปี"/>
    <s v="Activ.unit"/>
    <n v="130000726851"/>
    <s v=""/>
    <n v="12"/>
    <d v="2019-01-17T00:00:00"/>
    <n v="3561"/>
    <n v="55"/>
    <n v="55"/>
    <n v="3.85"/>
    <n v="195855"/>
    <n v="195855"/>
    <n v="13709.85"/>
    <n v="209564.85"/>
    <d v="2019-01-31T00:00:00"/>
    <m/>
    <s v=""/>
    <s v=""/>
    <x v="5"/>
    <n v="140001546110"/>
    <n v="1"/>
    <n v="1"/>
    <n v="1"/>
    <s v="S4B3"/>
    <x v="5"/>
    <s v="สายสื่อสาร"/>
    <s v="ZW03"/>
    <s v="Z53"/>
    <s v="F082"/>
    <s v="กฟส.ประทาย"/>
  </r>
  <r>
    <s v="F01201"/>
    <n v="92000322743"/>
    <n v="14000155014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9338"/>
    <n v="9009427991"/>
    <n v="530000321217"/>
    <s v="ใบแจ้งหนี้"/>
    <s v="S-4G-001"/>
    <s v="ค่าบริการพาดสายสื่อสารโทรคมนาคมประจำปี"/>
    <s v="Activ.unit"/>
    <n v="130000726852"/>
    <s v=""/>
    <n v="8"/>
    <d v="2019-01-21T00:00:00"/>
    <n v="7111"/>
    <n v="55"/>
    <n v="55"/>
    <n v="3.85"/>
    <n v="391105"/>
    <n v="391105"/>
    <n v="27377.35"/>
    <n v="418482.35"/>
    <d v="2019-01-31T00:00:00"/>
    <m/>
    <s v=""/>
    <s v=""/>
    <x v="1"/>
    <n v="140001550149"/>
    <n v="2"/>
    <n v="2"/>
    <n v="2"/>
    <s v="S4B3"/>
    <x v="1"/>
    <s v="สายสื่อสาร"/>
    <s v="ZW03"/>
    <s v="Z53"/>
    <s v="F012"/>
    <s v="กฟส.โนนสูง"/>
  </r>
  <r>
    <s v="F01201"/>
    <n v="92000322743"/>
    <n v="14000155014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9338"/>
    <n v="9009427991"/>
    <n v="530000321217"/>
    <s v="ใบแจ้งหนี้"/>
    <s v="S-4G-001"/>
    <s v="ค่าบริการพาดสายสื่อสารโทรคมนาคมประจำปี"/>
    <s v="Activ.unit"/>
    <n v="130000726852"/>
    <s v=""/>
    <n v="9"/>
    <d v="2019-01-21T00:00:00"/>
    <n v="1666"/>
    <n v="100"/>
    <n v="100"/>
    <n v="7"/>
    <n v="166600"/>
    <n v="166600"/>
    <n v="11662"/>
    <n v="178262"/>
    <d v="2019-01-31T00:00:00"/>
    <m/>
    <s v=""/>
    <s v=""/>
    <x v="1"/>
    <n v="140001550149"/>
    <n v="2"/>
    <n v="2"/>
    <n v="2"/>
    <s v="S4B3"/>
    <x v="1"/>
    <s v="สายสื่อสาร"/>
    <s v="ZW03"/>
    <s v="Z53"/>
    <s v="F012"/>
    <s v="กฟส.โนนสูง"/>
  </r>
  <r>
    <s v="F08301"/>
    <n v="92000320891"/>
    <n v="14000154619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71"/>
    <n v="9009417541"/>
    <n v="512000321576"/>
    <s v="ใบแจ้งหนี้"/>
    <s v="S-4G-001"/>
    <s v="ค่าบริการพาดสายสื่อสารโทรคมนาคมประจำปี"/>
    <s v="Activ.unit"/>
    <n v="130000726853"/>
    <s v=""/>
    <n v="6"/>
    <d v="2019-01-17T00:00:00"/>
    <n v="7878"/>
    <n v="55"/>
    <n v="55"/>
    <n v="3.85"/>
    <n v="433290"/>
    <n v="433290"/>
    <n v="30330.3"/>
    <n v="463620.3"/>
    <d v="2019-01-31T00:00:00"/>
    <m/>
    <s v=""/>
    <s v=""/>
    <x v="1"/>
    <n v="140001546192"/>
    <n v="2"/>
    <n v="2"/>
    <n v="2"/>
    <s v="S4B3"/>
    <x v="1"/>
    <s v="สายสื่อสาร"/>
    <s v="ZW03"/>
    <s v="Z53"/>
    <s v="F083"/>
    <s v="กฟส.คง"/>
  </r>
  <r>
    <s v="F08301"/>
    <n v="92000320891"/>
    <n v="14000154619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71"/>
    <n v="9009417541"/>
    <n v="512000321576"/>
    <s v="ใบแจ้งหนี้"/>
    <s v="S-4G-001"/>
    <s v="ค่าบริการพาดสายสื่อสารโทรคมนาคมประจำปี"/>
    <s v="Activ.unit"/>
    <n v="130000726853"/>
    <s v=""/>
    <n v="7"/>
    <d v="2019-01-17T00:00:00"/>
    <n v="954"/>
    <n v="100"/>
    <n v="100"/>
    <n v="7"/>
    <n v="95400"/>
    <n v="95400"/>
    <n v="6678"/>
    <n v="102078"/>
    <d v="2019-01-31T00:00:00"/>
    <m/>
    <s v=""/>
    <s v=""/>
    <x v="1"/>
    <n v="140001546192"/>
    <n v="2"/>
    <n v="2"/>
    <n v="2"/>
    <s v="S4B3"/>
    <x v="1"/>
    <s v="สายสื่อสาร"/>
    <s v="ZW03"/>
    <s v="Z53"/>
    <s v="F083"/>
    <s v="กฟส.คง"/>
  </r>
  <r>
    <s v="F09501"/>
    <n v="92000571414"/>
    <n v="14000154592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55"/>
    <n v="9009417206"/>
    <n v="528000323632"/>
    <s v="ใบแจ้งหนี้"/>
    <s v="S-4G-001"/>
    <s v="ค่าบริการพาดสายสื่อสารโทรคมนาคมประจำปี"/>
    <s v="Activ.unit"/>
    <n v="130000726854"/>
    <s v=""/>
    <n v="12"/>
    <d v="2019-01-17T00:00:00"/>
    <n v="2851"/>
    <n v="55"/>
    <n v="55"/>
    <n v="3.85"/>
    <n v="156805"/>
    <n v="156805"/>
    <n v="10976.35"/>
    <n v="167781.35"/>
    <d v="2019-01-31T00:00:00"/>
    <m/>
    <s v=""/>
    <s v=""/>
    <x v="5"/>
    <n v="140001545921"/>
    <n v="1"/>
    <n v="1"/>
    <n v="1"/>
    <s v="S4B3"/>
    <x v="5"/>
    <s v="สายสื่อสาร"/>
    <s v="ZW03"/>
    <s v="Z53"/>
    <s v="F095"/>
    <s v="กฟส.หนองบุญมาก"/>
  </r>
  <r>
    <s v="F09301"/>
    <n v="92000312979"/>
    <n v="14000154764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4017"/>
    <n v="9009421723"/>
    <n v="532000322378"/>
    <s v="ใบแจ้งหนี้"/>
    <s v="S-4G-001"/>
    <s v="ค่าบริการพาดสายสื่อสารโทรคมนาคมประจำปี"/>
    <s v="Activ.unit"/>
    <n v="130000726855"/>
    <s v=""/>
    <n v="3"/>
    <d v="2019-01-18T00:00:00"/>
    <n v="19246"/>
    <n v="55"/>
    <n v="55"/>
    <n v="3.85"/>
    <n v="1058530"/>
    <n v="1058530"/>
    <n v="74097.100000000006"/>
    <n v="1132627.1000000001"/>
    <d v="2019-01-31T00:00:00"/>
    <m/>
    <s v=""/>
    <s v=""/>
    <x v="4"/>
    <n v="140001547642"/>
    <n v="1"/>
    <n v="1"/>
    <n v="1"/>
    <s v="S4B3"/>
    <x v="4"/>
    <s v="สายสื่อสาร"/>
    <s v="ZW03"/>
    <s v="Z53"/>
    <s v="F093"/>
    <s v="กฟส.ครบุรี"/>
  </r>
  <r>
    <s v="F04301"/>
    <n v="92000320903"/>
    <n v="14000154528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73"/>
    <n v="9009416435"/>
    <n v="552000321222"/>
    <s v="ใบแจ้งหนี้"/>
    <s v="S-4G-001"/>
    <s v="ค่าบริการพาดสายสื่อสารโทรคมนาคมประจำปี"/>
    <s v="Activ.unit"/>
    <n v="130000726856"/>
    <s v=""/>
    <n v="1"/>
    <d v="2019-01-17T00:00:00"/>
    <n v="6116"/>
    <n v="55"/>
    <n v="55"/>
    <n v="3.85"/>
    <n v="336380"/>
    <n v="336380"/>
    <n v="23546.6"/>
    <n v="359926.6"/>
    <d v="2019-01-31T00:00:00"/>
    <m/>
    <s v=""/>
    <s v=""/>
    <x v="0"/>
    <n v="140001545285"/>
    <n v="1"/>
    <n v="1"/>
    <n v="1"/>
    <s v="S4B3"/>
    <x v="0"/>
    <s v="สายสื่อสาร"/>
    <s v="ZW03"/>
    <s v="Z53"/>
    <s v="F043"/>
    <s v="กฟส.ศีขรภูมิ"/>
  </r>
  <r>
    <s v="F06101"/>
    <n v="92000324010"/>
    <n v="14000154283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70"/>
    <n v="9009410983"/>
    <n v="562000321911"/>
    <s v="ใบแจ้งหนี้"/>
    <s v="S-4G-001"/>
    <s v="ค่าบริการพาดสายสื่อสารโทรคมนาคมประจำปี"/>
    <s v="Activ.unit"/>
    <n v="130000726857"/>
    <s v=""/>
    <n v="14"/>
    <d v="2019-01-16T00:00:00"/>
    <n v="5811"/>
    <n v="55"/>
    <n v="55"/>
    <n v="3.85"/>
    <n v="319605"/>
    <n v="319605"/>
    <n v="22372.35"/>
    <n v="341977.35"/>
    <d v="2019-01-31T00:00:00"/>
    <m/>
    <s v=""/>
    <s v=""/>
    <x v="1"/>
    <n v="140001542832"/>
    <n v="2"/>
    <n v="2"/>
    <n v="2"/>
    <s v="S4B3"/>
    <x v="14"/>
    <s v="สายสื่อสาร"/>
    <s v="ZW03"/>
    <s v="Z53"/>
    <s v="F061"/>
    <s v="กฟอ.ปากช่อง"/>
  </r>
  <r>
    <s v="F06101"/>
    <n v="92000324010"/>
    <n v="14000154283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70"/>
    <n v="9009410983"/>
    <n v="562000321911"/>
    <s v="ใบแจ้งหนี้"/>
    <s v="S-4G-001"/>
    <s v="ค่าบริการพาดสายสื่อสารโทรคมนาคมประจำปี"/>
    <s v="Activ.unit"/>
    <n v="130000726857"/>
    <s v=""/>
    <n v="15"/>
    <d v="2019-01-16T00:00:00"/>
    <n v="3497"/>
    <n v="100"/>
    <n v="100"/>
    <n v="7"/>
    <n v="349700"/>
    <n v="349700"/>
    <n v="24479"/>
    <n v="374179"/>
    <d v="2019-01-31T00:00:00"/>
    <m/>
    <s v=""/>
    <s v=""/>
    <x v="1"/>
    <n v="140001542832"/>
    <n v="2"/>
    <n v="2"/>
    <n v="2"/>
    <s v="S4B3"/>
    <x v="14"/>
    <s v="สายสื่อสาร"/>
    <s v="ZW03"/>
    <s v="Z53"/>
    <s v="F061"/>
    <s v="กฟอ.ปากช่อง"/>
  </r>
  <r>
    <s v="F10101"/>
    <n v="92000319863"/>
    <n v="14000154599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235"/>
    <n v="9009417339"/>
    <n v="566000321436"/>
    <s v="ใบแจ้งหนี้"/>
    <s v="S-4G-001"/>
    <s v="ค่าบริการพาดสายสื่อสารโทรคมนาคมประจำปี"/>
    <s v="Activ.unit"/>
    <n v="130000726858"/>
    <s v=""/>
    <n v="8"/>
    <d v="2019-01-17T00:00:00"/>
    <n v="8102"/>
    <n v="55"/>
    <n v="55"/>
    <n v="3.85"/>
    <n v="445610"/>
    <n v="445610"/>
    <n v="31192.7"/>
    <n v="476802.7"/>
    <d v="2019-01-31T00:00:00"/>
    <m/>
    <s v=""/>
    <s v=""/>
    <x v="0"/>
    <n v="140001545996"/>
    <n v="2"/>
    <n v="2"/>
    <n v="2"/>
    <s v="S4B3"/>
    <x v="0"/>
    <s v="สายสื่อสาร"/>
    <s v="ZW03"/>
    <s v="Z53"/>
    <s v="F101"/>
    <s v="กฟอ.พิมาย"/>
  </r>
  <r>
    <s v="F10101"/>
    <n v="92000319863"/>
    <n v="14000154599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235"/>
    <n v="9009417339"/>
    <n v="566000321436"/>
    <s v="ใบแจ้งหนี้"/>
    <s v="S-4G-001"/>
    <s v="ค่าบริการพาดสายสื่อสารโทรคมนาคมประจำปี"/>
    <s v="Activ.unit"/>
    <n v="130000726858"/>
    <s v=""/>
    <n v="9"/>
    <d v="2019-01-17T00:00:00"/>
    <n v="204"/>
    <n v="100"/>
    <n v="100"/>
    <n v="7"/>
    <n v="20400"/>
    <n v="20400"/>
    <n v="1428"/>
    <n v="21828"/>
    <d v="2019-01-31T00:00:00"/>
    <m/>
    <s v=""/>
    <s v=""/>
    <x v="0"/>
    <n v="140001545996"/>
    <n v="2"/>
    <n v="2"/>
    <n v="2"/>
    <s v="S4B3"/>
    <x v="0"/>
    <s v="สายสื่อสาร"/>
    <s v="ZW03"/>
    <s v="Z53"/>
    <s v="F101"/>
    <s v="กฟอ.พิมาย"/>
  </r>
  <r>
    <s v="F09501"/>
    <n v="92000323179"/>
    <n v="14000154667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021"/>
    <n v="9009420248"/>
    <n v="554000320697"/>
    <s v="ใบแจ้งหนี้"/>
    <s v="S-4G-001"/>
    <s v="ค่าบริการพาดสายสื่อสารโทรคมนาคมประจำปี"/>
    <s v="Activ.unit"/>
    <n v="130000726859"/>
    <s v=""/>
    <n v="8"/>
    <d v="2019-01-18T00:00:00"/>
    <n v="4432"/>
    <n v="55"/>
    <n v="55"/>
    <n v="3.85"/>
    <n v="243760"/>
    <n v="243760"/>
    <n v="17063.2"/>
    <n v="260823.2"/>
    <d v="2019-01-31T00:00:00"/>
    <m/>
    <s v=""/>
    <s v=""/>
    <x v="10"/>
    <n v="140001546679"/>
    <n v="1"/>
    <n v="1"/>
    <n v="1"/>
    <s v="S4B3"/>
    <x v="10"/>
    <s v="สายสื่อสาร"/>
    <s v="ZW03"/>
    <s v="Z53"/>
    <s v="F095"/>
    <s v="กฟส.หนองบุญมาก"/>
  </r>
  <r>
    <s v="F01201"/>
    <n v="92000429667"/>
    <n v="14000155012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9334"/>
    <n v="9009427927"/>
    <n v="556000321879"/>
    <s v="ใบแจ้งหนี้"/>
    <s v="S-4G-001"/>
    <s v="ค่าบริการพาดสายสื่อสารโทรคมนาคมประจำปี"/>
    <s v="Activ.unit"/>
    <n v="130000726860"/>
    <s v=""/>
    <n v="14"/>
    <d v="2019-01-21T00:00:00"/>
    <n v="4212"/>
    <n v="55"/>
    <n v="55"/>
    <n v="3.85"/>
    <n v="231660"/>
    <n v="231660"/>
    <n v="16216.2"/>
    <n v="247876.2"/>
    <d v="2019-01-31T00:00:00"/>
    <m/>
    <s v=""/>
    <s v=""/>
    <x v="6"/>
    <n v="140001550124"/>
    <n v="1"/>
    <n v="1"/>
    <n v="1"/>
    <s v="S4B3"/>
    <x v="6"/>
    <s v="สายสื่อสาร"/>
    <s v="ZW03"/>
    <s v="Z53"/>
    <s v="F012"/>
    <s v="กฟส.โนนสูง"/>
  </r>
  <r>
    <s v="F06101"/>
    <n v="92000324010"/>
    <n v="14000154287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838"/>
    <n v="9009411152"/>
    <n v="548000320632"/>
    <s v="ใบแจ้งหนี้"/>
    <s v="S-4G-001"/>
    <s v="ค่าบริการพาดสายสื่อสารโทรคมนาคมประจำปี"/>
    <s v="Activ.unit"/>
    <n v="130000726861"/>
    <s v=""/>
    <n v="16"/>
    <d v="2019-01-16T00:00:00"/>
    <n v="1524"/>
    <n v="55"/>
    <n v="55"/>
    <n v="3.85"/>
    <n v="83820"/>
    <n v="83820"/>
    <n v="5867.4"/>
    <n v="89687.4"/>
    <d v="2019-01-31T00:00:00"/>
    <m/>
    <s v=""/>
    <s v=""/>
    <x v="1"/>
    <n v="140001542879"/>
    <n v="2"/>
    <n v="2"/>
    <n v="2"/>
    <s v="S4B3"/>
    <x v="15"/>
    <s v="สายสื่อสาร"/>
    <s v="ZW03"/>
    <s v="Z53"/>
    <s v="F061"/>
    <s v="กฟอ.ปากช่อง"/>
  </r>
  <r>
    <s v="F06101"/>
    <n v="92000324010"/>
    <n v="14000154287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838"/>
    <n v="9009411152"/>
    <n v="548000320632"/>
    <s v="ใบแจ้งหนี้"/>
    <s v="S-4G-001"/>
    <s v="ค่าบริการพาดสายสื่อสารโทรคมนาคมประจำปี"/>
    <s v="Activ.unit"/>
    <n v="130000726861"/>
    <s v=""/>
    <n v="17"/>
    <d v="2019-01-16T00:00:00"/>
    <n v="2941"/>
    <n v="100"/>
    <n v="100"/>
    <n v="7"/>
    <n v="294100"/>
    <n v="294100"/>
    <n v="20587"/>
    <n v="314687"/>
    <d v="2019-01-31T00:00:00"/>
    <m/>
    <s v=""/>
    <s v=""/>
    <x v="1"/>
    <n v="140001542879"/>
    <n v="2"/>
    <n v="2"/>
    <n v="2"/>
    <s v="S4B3"/>
    <x v="15"/>
    <s v="สายสื่อสาร"/>
    <s v="ZW03"/>
    <s v="Z53"/>
    <s v="F061"/>
    <s v="กฟอ.ปากช่อง"/>
  </r>
  <r>
    <s v="F08201"/>
    <n v="92000444210"/>
    <n v="14000154599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34"/>
    <n v="9009417338"/>
    <n v="554000320691"/>
    <s v="ใบแจ้งหนี้"/>
    <s v="S-4G-001"/>
    <s v="ค่าบริการพาดสายสื่อสารโทรคมนาคมประจำปี"/>
    <s v="Activ.unit"/>
    <n v="130000726864"/>
    <s v=""/>
    <n v="11"/>
    <d v="2019-01-17T00:00:00"/>
    <n v="2789"/>
    <n v="55"/>
    <n v="55"/>
    <n v="3.85"/>
    <n v="153395"/>
    <n v="153395"/>
    <n v="10737.65"/>
    <n v="164132.65"/>
    <d v="2019-01-31T00:00:00"/>
    <m/>
    <s v=""/>
    <s v=""/>
    <x v="6"/>
    <n v="140001545994"/>
    <n v="1"/>
    <n v="1"/>
    <n v="1"/>
    <s v="S4B3"/>
    <x v="6"/>
    <s v="สายสื่อสาร"/>
    <s v="ZW03"/>
    <s v="Z53"/>
    <s v="F082"/>
    <s v="กฟส.ประทาย"/>
  </r>
  <r>
    <s v="F06101"/>
    <n v="92000324033"/>
    <n v="14000154272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563"/>
    <n v="9009410972"/>
    <n v="568000321698"/>
    <s v="ใบแจ้งหนี้"/>
    <s v="S-4G-001"/>
    <s v="ค่าบริการพาดสายสื่อสารโทรคมนาคมประจำปี"/>
    <s v="Activ.unit"/>
    <n v="130000726865"/>
    <s v=""/>
    <n v="20"/>
    <d v="2019-01-16T00:00:00"/>
    <n v="28867"/>
    <n v="55"/>
    <n v="55"/>
    <n v="3.85"/>
    <n v="1587685"/>
    <n v="1587685"/>
    <n v="111137.95"/>
    <n v="1698822.95"/>
    <d v="2019-01-31T00:00:00"/>
    <m/>
    <s v=""/>
    <s v=""/>
    <x v="10"/>
    <n v="140001542720"/>
    <n v="1"/>
    <n v="1"/>
    <n v="1"/>
    <s v="S4B3"/>
    <x v="10"/>
    <s v="สายสื่อสาร"/>
    <s v="ZW03"/>
    <s v="Z53"/>
    <s v="F061"/>
    <s v="กฟอ.ปากช่อง"/>
  </r>
  <r>
    <s v="F05301"/>
    <n v="92000319917"/>
    <n v="14000154509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322"/>
    <n v="9009416224"/>
    <n v="536000323016"/>
    <s v="ใบแจ้งหนี้"/>
    <s v="S-4G-001"/>
    <s v="ค่าบริการพาดสายสื่อสารโทรคมนาคมประจำปี"/>
    <s v="Activ.unit"/>
    <n v="130000726866"/>
    <s v=""/>
    <n v="8"/>
    <d v="2019-01-17T00:00:00"/>
    <n v="3822"/>
    <n v="55"/>
    <n v="55"/>
    <n v="3.85"/>
    <n v="210210"/>
    <n v="210210"/>
    <n v="14714.7"/>
    <n v="224924.7"/>
    <d v="2019-01-31T00:00:00"/>
    <m/>
    <s v=""/>
    <s v=""/>
    <x v="10"/>
    <n v="140001545095"/>
    <n v="1"/>
    <n v="1"/>
    <n v="1"/>
    <s v="S4B3"/>
    <x v="10"/>
    <s v="สายสื่อสาร"/>
    <s v="ZW03"/>
    <s v="Z53"/>
    <s v="F053"/>
    <s v="กฟส.หนองกี่"/>
  </r>
  <r>
    <s v="F09501"/>
    <n v="92000323168"/>
    <n v="14000154671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27"/>
    <n v="9009420298"/>
    <n v="542000322390"/>
    <s v="ใบแจ้งหนี้"/>
    <s v="S-4G-001"/>
    <s v="ค่าบริการพาดสายสื่อสารโทรคมนาคมประจำปี"/>
    <s v="Activ.unit"/>
    <n v="130000726867"/>
    <s v=""/>
    <n v="2"/>
    <d v="2019-01-18T00:00:00"/>
    <n v="14"/>
    <n v="100"/>
    <n v="100"/>
    <n v="7"/>
    <n v="1400"/>
    <n v="1400"/>
    <n v="98"/>
    <n v="1498"/>
    <d v="2019-01-31T00:00:00"/>
    <m/>
    <s v=""/>
    <s v=""/>
    <x v="0"/>
    <n v="140001546717"/>
    <n v="2"/>
    <n v="2"/>
    <n v="2"/>
    <s v="S4B3"/>
    <x v="0"/>
    <s v="สายสื่อสาร"/>
    <s v="ZW03"/>
    <s v="Z53"/>
    <s v="F095"/>
    <s v="กฟส.หนองบุญมาก"/>
  </r>
  <r>
    <s v="F09501"/>
    <n v="92000323168"/>
    <n v="14000154671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27"/>
    <n v="9009420298"/>
    <n v="542000322390"/>
    <s v="ใบแจ้งหนี้"/>
    <s v="S-4G-001"/>
    <s v="ค่าบริการพาดสายสื่อสารโทรคมนาคมประจำปี"/>
    <s v="Activ.unit"/>
    <n v="130000726867"/>
    <s v=""/>
    <n v="3"/>
    <d v="2019-01-18T00:00:00"/>
    <n v="3494"/>
    <n v="55"/>
    <n v="55"/>
    <n v="3.85"/>
    <n v="192170"/>
    <n v="192170"/>
    <n v="13451.9"/>
    <n v="205621.9"/>
    <d v="2019-01-31T00:00:00"/>
    <m/>
    <s v=""/>
    <s v=""/>
    <x v="0"/>
    <n v="140001546717"/>
    <n v="2"/>
    <n v="2"/>
    <n v="2"/>
    <s v="S4B3"/>
    <x v="0"/>
    <s v="สายสื่อสาร"/>
    <s v="ZW03"/>
    <s v="Z53"/>
    <s v="F095"/>
    <s v="กฟส.หนองบุญมาก"/>
  </r>
  <r>
    <s v="F12101"/>
    <n v="92000589349"/>
    <n v="140001542630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508"/>
    <n v="9009410668"/>
    <n v="566000321525"/>
    <s v="ใบแจ้งหนี้"/>
    <s v="S-4G-001"/>
    <s v="ค่าบริการพาดสายสื่อสารโทรคมนาคมประจำปี"/>
    <s v="Activ.unit"/>
    <n v="130000726868"/>
    <s v=""/>
    <n v="12"/>
    <d v="2019-01-16T00:00:00"/>
    <n v="2822"/>
    <n v="55"/>
    <n v="55"/>
    <n v="3.85"/>
    <n v="155210"/>
    <n v="155210"/>
    <n v="10864.7"/>
    <n v="166074.70000000001"/>
    <d v="2019-01-31T00:00:00"/>
    <m/>
    <s v=""/>
    <s v=""/>
    <x v="11"/>
    <n v="140001542630"/>
    <n v="1"/>
    <n v="1"/>
    <n v="1"/>
    <s v="S4B3"/>
    <x v="11"/>
    <s v="สายสื่อสาร"/>
    <s v="ZW03"/>
    <s v="Z53"/>
    <s v="F121"/>
    <s v="กฟอ.ปราสาท"/>
  </r>
  <r>
    <s v="F01201"/>
    <n v="92000538859"/>
    <n v="14000155011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9132"/>
    <n v="9009427745"/>
    <n v="532000322543"/>
    <s v="ใบแจ้งหนี้"/>
    <s v="S-4G-001"/>
    <s v="ค่าบริการพาดสายสื่อสารโทรคมนาคมประจำปี"/>
    <s v="Activ.unit"/>
    <n v="130000726869"/>
    <s v=""/>
    <n v="16"/>
    <d v="2019-01-21T00:00:00"/>
    <n v="6771"/>
    <n v="55"/>
    <n v="55"/>
    <n v="3.85"/>
    <n v="372405"/>
    <n v="372405"/>
    <n v="26068.35"/>
    <n v="398473.35"/>
    <d v="2019-01-31T00:00:00"/>
    <m/>
    <s v=""/>
    <s v=""/>
    <x v="5"/>
    <n v="140001550119"/>
    <n v="1"/>
    <n v="1"/>
    <n v="1"/>
    <s v="S4B3"/>
    <x v="5"/>
    <s v="สายสื่อสาร"/>
    <s v="ZW03"/>
    <s v="Z53"/>
    <s v="F012"/>
    <s v="กฟส.โนนสูง"/>
  </r>
  <r>
    <s v="F08101"/>
    <n v="92000320892"/>
    <n v="14000154820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513"/>
    <n v="9009422349"/>
    <n v="532000323088"/>
    <s v="ใบแจ้งหนี้"/>
    <s v="S-4G-001"/>
    <s v="ค่าบริการพาดสายสื่อสารโทรคมนาคมประจำปี"/>
    <s v="Activ.unit"/>
    <n v="130000726870"/>
    <s v=""/>
    <n v="8"/>
    <d v="2019-01-18T00:00:00"/>
    <n v="2899"/>
    <n v="100"/>
    <n v="100"/>
    <n v="7"/>
    <n v="289900"/>
    <n v="289900"/>
    <n v="20293"/>
    <n v="310193"/>
    <d v="2019-01-31T00:00:00"/>
    <m/>
    <s v=""/>
    <s v=""/>
    <x v="1"/>
    <n v="140001548203"/>
    <n v="2"/>
    <n v="2"/>
    <n v="2"/>
    <s v="S4B3"/>
    <x v="1"/>
    <s v="สายสื่อสาร"/>
    <s v="ZW03"/>
    <s v="Z53"/>
    <s v="F081"/>
    <s v="กฟอ.บัวใหญ่"/>
  </r>
  <r>
    <s v="F08101"/>
    <n v="92000320892"/>
    <n v="14000154820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513"/>
    <n v="9009422349"/>
    <n v="532000323088"/>
    <s v="ใบแจ้งหนี้"/>
    <s v="S-4G-001"/>
    <s v="ค่าบริการพาดสายสื่อสารโทรคมนาคมประจำปี"/>
    <s v="Activ.unit"/>
    <n v="130000726870"/>
    <s v=""/>
    <n v="9"/>
    <d v="2019-01-18T00:00:00"/>
    <n v="8550"/>
    <n v="55"/>
    <n v="55"/>
    <n v="3.85"/>
    <n v="470250"/>
    <n v="470250"/>
    <n v="32917.5"/>
    <n v="503167.5"/>
    <d v="2019-01-31T00:00:00"/>
    <m/>
    <s v=""/>
    <s v=""/>
    <x v="1"/>
    <n v="140001548203"/>
    <n v="2"/>
    <n v="2"/>
    <n v="2"/>
    <s v="S4B3"/>
    <x v="1"/>
    <s v="สายสื่อสาร"/>
    <s v="ZW03"/>
    <s v="Z53"/>
    <s v="F081"/>
    <s v="กฟอ.บัวใหญ่"/>
  </r>
  <r>
    <s v="F06101"/>
    <n v="92000589331"/>
    <n v="14000154265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608"/>
    <n v="9009410801"/>
    <n v="522000321538"/>
    <s v="ใบแจ้งหนี้"/>
    <s v="S-4G-001"/>
    <s v="ค่าบริการพาดสายสื่อสารโทรคมนาคมประจำปี"/>
    <s v="Activ.unit"/>
    <n v="130000726871"/>
    <s v=""/>
    <n v="28"/>
    <d v="2019-01-16T00:00:00"/>
    <n v="2814"/>
    <n v="55"/>
    <n v="55"/>
    <n v="3.85"/>
    <n v="154770"/>
    <n v="154770"/>
    <n v="10833.9"/>
    <n v="165603.9"/>
    <d v="2019-01-31T00:00:00"/>
    <m/>
    <s v=""/>
    <s v=""/>
    <x v="11"/>
    <n v="140001542658"/>
    <n v="1"/>
    <n v="1"/>
    <n v="1"/>
    <s v="S4B3"/>
    <x v="11"/>
    <s v="สายสื่อสาร"/>
    <s v="ZW03"/>
    <s v="Z53"/>
    <s v="F061"/>
    <s v="กฟอ.ปากช่อง"/>
  </r>
  <r>
    <s v="F07101"/>
    <n v="92000320906"/>
    <n v="14000154546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44"/>
    <n v="9009416653"/>
    <n v="554000320982"/>
    <s v="ใบแจ้งหนี้"/>
    <s v="S-4G-001"/>
    <s v="ค่าบริการพาดสายสื่อสารโทรคมนาคมประจำปี"/>
    <s v="Activ.unit"/>
    <n v="130000726872"/>
    <s v=""/>
    <n v="2"/>
    <d v="2019-01-17T00:00:00"/>
    <n v="729"/>
    <n v="55"/>
    <n v="55"/>
    <n v="3.85"/>
    <n v="40095"/>
    <n v="40095"/>
    <n v="2806.65"/>
    <n v="42901.65"/>
    <d v="2019-01-31T00:00:00"/>
    <m/>
    <s v=""/>
    <s v=""/>
    <x v="1"/>
    <n v="140001545465"/>
    <n v="1"/>
    <n v="1"/>
    <n v="1"/>
    <s v="S4B3"/>
    <x v="24"/>
    <s v="สายสื่อสาร"/>
    <s v="ZW03"/>
    <s v="Z53"/>
    <s v="F071"/>
    <s v="กฟอ.สีคิ้ว"/>
  </r>
  <r>
    <s v="F09501"/>
    <n v="92000589343"/>
    <n v="14000154542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25"/>
    <n v="9009416548"/>
    <n v="526000322476"/>
    <s v="ใบแจ้งหนี้"/>
    <s v="S-4G-001"/>
    <s v="ค่าบริการพาดสายสื่อสารโทรคมนาคมประจำปี"/>
    <s v="Activ.unit"/>
    <n v="130000726873"/>
    <s v=""/>
    <n v="13"/>
    <d v="2019-01-17T00:00:00"/>
    <n v="651"/>
    <n v="55"/>
    <n v="55"/>
    <n v="3.85"/>
    <n v="35805"/>
    <n v="35805"/>
    <n v="2506.35"/>
    <n v="38311.35"/>
    <d v="2019-01-31T00:00:00"/>
    <m/>
    <s v=""/>
    <s v=""/>
    <x v="11"/>
    <n v="140001545422"/>
    <n v="1"/>
    <n v="1"/>
    <n v="1"/>
    <s v="S4B3"/>
    <x v="11"/>
    <s v="สายสื่อสาร"/>
    <s v="ZW03"/>
    <s v="Z53"/>
    <s v="F095"/>
    <s v="กฟส.หนองบุญมาก"/>
  </r>
  <r>
    <s v="F01201"/>
    <n v="92000322808"/>
    <n v="14000155014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9337"/>
    <n v="9009427990"/>
    <n v="500000320790"/>
    <s v="ใบแจ้งหนี้"/>
    <s v="S-4G-001"/>
    <s v="ค่าบริการพาดสายสื่อสารโทรคมนาคมประจำปี"/>
    <s v="Activ.unit"/>
    <n v="130000726875"/>
    <s v=""/>
    <n v="11"/>
    <d v="2019-01-21T00:00:00"/>
    <n v="1639"/>
    <n v="55"/>
    <n v="55"/>
    <n v="3.85"/>
    <n v="90145"/>
    <n v="90145"/>
    <n v="6310.15"/>
    <n v="96455.15"/>
    <d v="2019-01-31T00:00:00"/>
    <m/>
    <s v=""/>
    <s v=""/>
    <x v="8"/>
    <n v="140001550142"/>
    <n v="1"/>
    <n v="1"/>
    <n v="1"/>
    <s v="S4B3"/>
    <x v="8"/>
    <s v="สายสื่อสาร"/>
    <s v="ZW03"/>
    <s v="Z53"/>
    <s v="F012"/>
    <s v="กฟส.โนนสูง"/>
  </r>
  <r>
    <s v="F12101"/>
    <n v="92000318923"/>
    <n v="14000154272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715"/>
    <n v="9009410916"/>
    <n v="524000322124"/>
    <s v="ใบแจ้งหนี้"/>
    <s v="S-4G-001"/>
    <s v="ค่าบริการพาดสายสื่อสารโทรคมนาคมประจำปี"/>
    <s v="Activ.unit"/>
    <n v="130000726876"/>
    <s v=""/>
    <n v="7"/>
    <d v="2019-01-16T00:00:00"/>
    <n v="9825"/>
    <n v="55"/>
    <n v="55"/>
    <n v="3.85"/>
    <n v="540375"/>
    <n v="540375"/>
    <n v="37826.25"/>
    <n v="578201.25"/>
    <d v="2019-01-31T00:00:00"/>
    <m/>
    <s v=""/>
    <s v=""/>
    <x v="10"/>
    <n v="140001542728"/>
    <n v="1"/>
    <n v="1"/>
    <n v="1"/>
    <s v="S4B3"/>
    <x v="10"/>
    <s v="สายสื่อสาร"/>
    <s v="ZW03"/>
    <s v="Z53"/>
    <s v="F121"/>
    <s v="กฟอ.ปราสาท"/>
  </r>
  <r>
    <s v="F06101"/>
    <n v="92000324006"/>
    <n v="14000154300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975"/>
    <n v="9009411311"/>
    <n v="532000322509"/>
    <s v="ใบแจ้งหนี้"/>
    <s v="S-4G-001"/>
    <s v="ค่าบริการพาดสายสื่อสารโทรคมนาคมประจำปี"/>
    <s v="Activ.unit"/>
    <n v="130000726877"/>
    <s v=""/>
    <n v="10"/>
    <d v="2019-01-16T00:00:00"/>
    <n v="1263"/>
    <n v="100"/>
    <n v="100"/>
    <n v="7"/>
    <n v="126300"/>
    <n v="126300"/>
    <n v="8841"/>
    <n v="135141"/>
    <d v="2019-01-31T00:00:00"/>
    <m/>
    <s v=""/>
    <s v=""/>
    <x v="0"/>
    <n v="140001543005"/>
    <n v="2"/>
    <n v="2"/>
    <n v="2"/>
    <s v="S4B3"/>
    <x v="13"/>
    <s v="สายสื่อสาร"/>
    <s v="ZW03"/>
    <s v="Z53"/>
    <s v="F061"/>
    <s v="กฟอ.ปากช่อง"/>
  </r>
  <r>
    <s v="F06101"/>
    <n v="92000324006"/>
    <n v="14000154300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975"/>
    <n v="9009411311"/>
    <n v="532000322509"/>
    <s v="ใบแจ้งหนี้"/>
    <s v="S-4G-001"/>
    <s v="ค่าบริการพาดสายสื่อสารโทรคมนาคมประจำปี"/>
    <s v="Activ.unit"/>
    <n v="130000726877"/>
    <s v=""/>
    <n v="11"/>
    <d v="2019-01-16T00:00:00"/>
    <n v="7179"/>
    <n v="55"/>
    <n v="55"/>
    <n v="3.85"/>
    <n v="394845"/>
    <n v="394845"/>
    <n v="27639.15"/>
    <n v="422484.15"/>
    <d v="2019-01-31T00:00:00"/>
    <m/>
    <s v=""/>
    <s v=""/>
    <x v="0"/>
    <n v="140001543005"/>
    <n v="2"/>
    <n v="2"/>
    <n v="2"/>
    <s v="S4B3"/>
    <x v="13"/>
    <s v="สายสื่อสาร"/>
    <s v="ZW03"/>
    <s v="Z53"/>
    <s v="F061"/>
    <s v="กฟอ.ปากช่อง"/>
  </r>
  <r>
    <s v="F09301"/>
    <n v="92000481963"/>
    <n v="14000154775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106"/>
    <n v="9009421799"/>
    <n v="538000322117"/>
    <s v="ใบแจ้งหนี้"/>
    <s v="S-4G-001"/>
    <s v="ค่าบริการพาดสายสื่อสารโทรคมนาคมประจำปี"/>
    <s v="Activ.unit"/>
    <n v="130000726878"/>
    <s v=""/>
    <n v="10"/>
    <d v="2019-01-18T00:00:00"/>
    <n v="2322"/>
    <n v="55"/>
    <n v="55"/>
    <n v="3.85"/>
    <n v="127710"/>
    <n v="127710"/>
    <n v="8939.7000000000007"/>
    <n v="136649.70000000001"/>
    <d v="2019-01-31T00:00:00"/>
    <m/>
    <s v=""/>
    <s v=""/>
    <x v="6"/>
    <n v="140001547753"/>
    <n v="1"/>
    <n v="1"/>
    <n v="1"/>
    <s v="S4B3"/>
    <x v="6"/>
    <s v="สายสื่อสาร"/>
    <s v="ZW03"/>
    <s v="Z53"/>
    <s v="F093"/>
    <s v="กฟส.ครบุรี"/>
  </r>
  <r>
    <s v="F08201"/>
    <n v="92000320925"/>
    <n v="14000154513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43"/>
    <n v="9009416280"/>
    <n v="558000321508"/>
    <s v="ใบแจ้งหนี้"/>
    <s v="S-4G-001"/>
    <s v="ค่าบริการพาดสายสื่อสารโทรคมนาคมประจำปี"/>
    <s v="Activ.unit"/>
    <n v="130000726880"/>
    <s v=""/>
    <n v="7"/>
    <d v="2019-01-17T00:00:00"/>
    <n v="1432"/>
    <n v="55"/>
    <n v="55"/>
    <n v="3.85"/>
    <n v="78760"/>
    <n v="78760"/>
    <n v="5513.2"/>
    <n v="84273.2"/>
    <d v="2019-01-31T00:00:00"/>
    <m/>
    <s v=""/>
    <s v=""/>
    <x v="8"/>
    <n v="140001545136"/>
    <n v="1"/>
    <n v="1"/>
    <n v="1"/>
    <s v="S4B3"/>
    <x v="8"/>
    <s v="สายสื่อสาร"/>
    <s v="ZW03"/>
    <s v="Z53"/>
    <s v="F082"/>
    <s v="กฟส.ประทาย"/>
  </r>
  <r>
    <s v="F06101"/>
    <n v="92000324006"/>
    <n v="1400015429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50"/>
    <n v="9009411165"/>
    <n v="544000322389"/>
    <s v="ใบแจ้งหนี้"/>
    <s v="S-4G-001"/>
    <s v="ค่าบริการพาดสายสื่อสารโทรคมนาคมประจำปี"/>
    <s v="Activ.unit"/>
    <n v="130000726882"/>
    <s v=""/>
    <n v="9"/>
    <d v="2019-01-16T00:00:00"/>
    <n v="8639"/>
    <n v="55"/>
    <n v="55"/>
    <n v="3.85"/>
    <n v="475145"/>
    <n v="475145"/>
    <n v="33260.15"/>
    <n v="508405.15"/>
    <d v="2019-01-31T00:00:00"/>
    <m/>
    <s v=""/>
    <s v=""/>
    <x v="0"/>
    <n v="140001542987"/>
    <n v="1"/>
    <n v="1"/>
    <n v="1"/>
    <s v="S4B3"/>
    <x v="12"/>
    <s v="สายสื่อสาร"/>
    <s v="ZW03"/>
    <s v="Z53"/>
    <s v="F061"/>
    <s v="กฟอ.ปากช่อง"/>
  </r>
  <r>
    <s v="F01201"/>
    <n v="92000520679"/>
    <n v="140001550102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9127"/>
    <n v="9009427740"/>
    <n v="548000320669"/>
    <s v="ใบแจ้งหนี้"/>
    <s v="S-4G-001"/>
    <s v="ค่าบริการพาดสายสื่อสารโทรคมนาคมประจำปี"/>
    <s v="Activ.unit"/>
    <n v="130000726884"/>
    <s v=""/>
    <n v="15"/>
    <d v="2019-01-21T00:00:00"/>
    <n v="1437"/>
    <n v="55"/>
    <n v="55"/>
    <n v="3.85"/>
    <n v="79035"/>
    <n v="79035"/>
    <n v="5532.45"/>
    <n v="84567.45"/>
    <d v="2019-01-31T00:00:00"/>
    <m/>
    <s v=""/>
    <s v=""/>
    <x v="3"/>
    <n v="140001550102"/>
    <n v="1"/>
    <n v="1"/>
    <n v="1"/>
    <s v="S4B3"/>
    <x v="3"/>
    <s v="สายสื่อสาร"/>
    <s v="ZW03"/>
    <s v="Z53"/>
    <s v="F012"/>
    <s v="กฟส.โนนสูง"/>
  </r>
  <r>
    <s v="F06101"/>
    <n v="92000324006"/>
    <n v="14000154297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8"/>
    <n v="9009411163"/>
    <n v="550000321748"/>
    <s v="ใบแจ้งหนี้"/>
    <s v="S-4G-001"/>
    <s v="ค่าบริการพาดสายสื่อสารโทรคมนาคมประจำปี"/>
    <s v="Activ.unit"/>
    <n v="130000726886"/>
    <s v=""/>
    <n v="7"/>
    <d v="2019-01-16T00:00:00"/>
    <n v="7659"/>
    <n v="55"/>
    <n v="55"/>
    <n v="3.85"/>
    <n v="421245"/>
    <n v="421245"/>
    <n v="29487.15"/>
    <n v="450732.15"/>
    <d v="2019-01-31T00:00:00"/>
    <m/>
    <s v=""/>
    <s v=""/>
    <x v="0"/>
    <n v="140001542972"/>
    <n v="2"/>
    <n v="2"/>
    <n v="2"/>
    <s v="S4B3"/>
    <x v="0"/>
    <s v="สายสื่อสาร"/>
    <s v="ZW03"/>
    <s v="Z53"/>
    <s v="F061"/>
    <s v="กฟอ.ปากช่อง"/>
  </r>
  <r>
    <s v="F06101"/>
    <n v="92000324006"/>
    <n v="14000154297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8"/>
    <n v="9009411163"/>
    <n v="550000321748"/>
    <s v="ใบแจ้งหนี้"/>
    <s v="S-4G-001"/>
    <s v="ค่าบริการพาดสายสื่อสารโทรคมนาคมประจำปี"/>
    <s v="Activ.unit"/>
    <n v="130000726886"/>
    <s v=""/>
    <n v="8"/>
    <d v="2019-01-16T00:00:00"/>
    <n v="63"/>
    <n v="100"/>
    <n v="100"/>
    <n v="7"/>
    <n v="6300"/>
    <n v="6300"/>
    <n v="441"/>
    <n v="6741"/>
    <d v="2019-01-31T00:00:00"/>
    <m/>
    <s v=""/>
    <s v=""/>
    <x v="0"/>
    <n v="140001542972"/>
    <n v="2"/>
    <n v="2"/>
    <n v="2"/>
    <s v="S4B3"/>
    <x v="0"/>
    <s v="สายสื่อสาร"/>
    <s v="ZW03"/>
    <s v="Z53"/>
    <s v="F061"/>
    <s v="กฟอ.ปากช่อง"/>
  </r>
  <r>
    <s v="F01201"/>
    <n v="92000322741"/>
    <n v="14000155005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15"/>
    <n v="9009427730"/>
    <n v="518000321165"/>
    <s v="ใบแจ้งหนี้"/>
    <s v="S-4G-001"/>
    <s v="ค่าบริการพาดสายสื่อสารโทรคมนาคมประจำปี"/>
    <s v="Activ.unit"/>
    <n v="130000726887"/>
    <s v=""/>
    <n v="4"/>
    <d v="2019-01-21T00:00:00"/>
    <n v="1777"/>
    <n v="55"/>
    <n v="55"/>
    <n v="3.85"/>
    <n v="97735"/>
    <n v="97735"/>
    <n v="6841.45"/>
    <n v="104576.45"/>
    <d v="2019-01-31T00:00:00"/>
    <m/>
    <s v=""/>
    <s v=""/>
    <x v="0"/>
    <n v="140001550059"/>
    <n v="2"/>
    <n v="2"/>
    <n v="2"/>
    <s v="S4B3"/>
    <x v="13"/>
    <s v="สายสื่อสาร"/>
    <s v="ZW03"/>
    <s v="Z53"/>
    <s v="F012"/>
    <s v="กฟส.โนนสูง"/>
  </r>
  <r>
    <s v="F01201"/>
    <n v="92000322741"/>
    <n v="14000155005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15"/>
    <n v="9009427730"/>
    <n v="518000321165"/>
    <s v="ใบแจ้งหนี้"/>
    <s v="S-4G-001"/>
    <s v="ค่าบริการพาดสายสื่อสารโทรคมนาคมประจำปี"/>
    <s v="Activ.unit"/>
    <n v="130000726887"/>
    <s v=""/>
    <n v="5"/>
    <d v="2019-01-21T00:00:00"/>
    <n v="699"/>
    <n v="55"/>
    <n v="55"/>
    <n v="3.85"/>
    <n v="38445"/>
    <n v="38445"/>
    <n v="2691.15"/>
    <n v="41136.15"/>
    <d v="2019-01-31T00:00:00"/>
    <m/>
    <s v=""/>
    <s v=""/>
    <x v="0"/>
    <n v="140001550059"/>
    <n v="2"/>
    <n v="2"/>
    <n v="2"/>
    <s v="S4B3"/>
    <x v="13"/>
    <s v="สายสื่อสาร"/>
    <s v="ZW03"/>
    <s v="Z53"/>
    <s v="F012"/>
    <s v="กฟส.โนนสูง"/>
  </r>
  <r>
    <s v="F01201"/>
    <n v="92000322741"/>
    <n v="14000155002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8989"/>
    <n v="9009427605"/>
    <n v="514000320480"/>
    <s v="ใบแจ้งหนี้"/>
    <s v="S-4G-001"/>
    <s v="ค่าบริการพาดสายสื่อสารโทรคมนาคมประจำปี"/>
    <s v="Activ.unit"/>
    <n v="130000726890"/>
    <s v=""/>
    <n v="3"/>
    <d v="2019-01-21T00:00:00"/>
    <n v="4439"/>
    <n v="55"/>
    <n v="55"/>
    <n v="3.85"/>
    <n v="244145"/>
    <n v="244145"/>
    <n v="17090.150000000001"/>
    <n v="261235.15"/>
    <d v="2019-01-31T00:00:00"/>
    <m/>
    <s v=""/>
    <s v=""/>
    <x v="0"/>
    <n v="140001550023"/>
    <n v="1"/>
    <n v="1"/>
    <n v="1"/>
    <s v="S4B3"/>
    <x v="12"/>
    <s v="สายสื่อสาร"/>
    <s v="ZW03"/>
    <s v="Z53"/>
    <s v="F012"/>
    <s v="กฟส.โนนสูง"/>
  </r>
  <r>
    <s v="F08201"/>
    <n v="92000320936"/>
    <n v="14000154528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506"/>
    <n v="9009416494"/>
    <n v="550000321603"/>
    <s v="ใบแจ้งหนี้"/>
    <s v="S-4G-001"/>
    <s v="ค่าบริการพาดสายสื่อสารโทรคมนาคมประจำปี"/>
    <s v="Activ.unit"/>
    <n v="130000726891"/>
    <s v=""/>
    <n v="8"/>
    <d v="2019-01-17T00:00:00"/>
    <n v="6102"/>
    <n v="55"/>
    <n v="55"/>
    <n v="3.85"/>
    <n v="335610"/>
    <n v="335610"/>
    <n v="23492.7"/>
    <n v="359102.7"/>
    <d v="2019-01-31T00:00:00"/>
    <m/>
    <s v=""/>
    <s v=""/>
    <x v="10"/>
    <n v="140001545286"/>
    <n v="1"/>
    <n v="1"/>
    <n v="1"/>
    <s v="S4B3"/>
    <x v="10"/>
    <s v="สายสื่อสาร"/>
    <s v="ZW03"/>
    <s v="Z53"/>
    <s v="F082"/>
    <s v="กฟส.ประทาย"/>
  </r>
  <r>
    <s v="F01201"/>
    <n v="92000589309"/>
    <n v="140001550129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9335"/>
    <n v="9009427928"/>
    <n v="512000321119"/>
    <s v="ใบแจ้งหนี้"/>
    <s v="S-4G-001"/>
    <s v="ค่าบริการพาดสายสื่อสารโทรคมนาคมประจำปี"/>
    <s v="Activ.unit"/>
    <n v="130000726893"/>
    <s v=""/>
    <n v="17"/>
    <d v="2019-01-21T00:00:00"/>
    <n v="1085"/>
    <n v="55"/>
    <n v="55"/>
    <n v="3.85"/>
    <n v="59675"/>
    <n v="59675"/>
    <n v="4177.25"/>
    <n v="63852.25"/>
    <d v="2019-01-31T00:00:00"/>
    <m/>
    <s v=""/>
    <s v=""/>
    <x v="11"/>
    <n v="140001550129"/>
    <n v="1"/>
    <n v="1"/>
    <n v="1"/>
    <s v="S4B3"/>
    <x v="11"/>
    <s v="สายสื่อสาร"/>
    <s v="ZW03"/>
    <s v="Z53"/>
    <s v="F012"/>
    <s v="กฟส.โนนสูง"/>
  </r>
  <r>
    <s v="F01201"/>
    <n v="92000185335"/>
    <n v="140001550183"/>
    <s v="S4B3:ขอเช่าพาดสายโทรคมนาคม"/>
    <s v="หจก.โนนสูง เคเบิล ทีวี"/>
    <s v="454-456 ถนน สำราญราษฎร์ ตำบล โนนสูง อำเภอ โนนสูง จังหวัด นครราชสีมา รหัสไปรษณีย์ 30160"/>
    <n v="2007979341"/>
    <n v="9009427994"/>
    <n v="536000322371"/>
    <s v="ใบแจ้งหนี้"/>
    <s v="S-4C-004"/>
    <s v="ค่าบริการพาดสายเคเบิลทีวี"/>
    <s v="Activ.unit"/>
    <n v="130000726895"/>
    <s v=""/>
    <n v="1"/>
    <d v="2019-01-21T00:00:00"/>
    <n v="821"/>
    <n v="32"/>
    <n v="32"/>
    <n v="2.2400000000000002"/>
    <n v="26272"/>
    <n v="26272"/>
    <n v="1839.04"/>
    <n v="28111.040000000001"/>
    <d v="2019-01-31T00:00:00"/>
    <m/>
    <s v=""/>
    <s v=""/>
    <x v="20"/>
    <n v="140001550183"/>
    <n v="1"/>
    <n v="1"/>
    <n v="1"/>
    <s v="S4B3"/>
    <x v="25"/>
    <s v="สายสื่อสาร"/>
    <s v="ZW03"/>
    <s v="Z53"/>
    <s v="F012"/>
    <s v="กฟส.โนนสูง"/>
  </r>
  <r>
    <s v="F04301"/>
    <n v="92000446302"/>
    <n v="140001545606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52"/>
    <n v="9009416749"/>
    <n v="562000322234"/>
    <s v="ใบแจ้งหนี้"/>
    <s v="S-4G-001"/>
    <s v="ค่าบริการพาดสายสื่อสารโทรคมนาคมประจำปี"/>
    <s v="Activ.unit"/>
    <n v="130000726906"/>
    <s v=""/>
    <n v="9"/>
    <d v="2019-01-17T00:00:00"/>
    <n v="551"/>
    <n v="55"/>
    <n v="55"/>
    <n v="3.85"/>
    <n v="30305"/>
    <n v="30305"/>
    <n v="2121.35"/>
    <n v="32426.35"/>
    <d v="2019-01-31T00:00:00"/>
    <m/>
    <s v=""/>
    <s v=""/>
    <x v="9"/>
    <n v="140001545606"/>
    <n v="1"/>
    <n v="1"/>
    <n v="1"/>
    <s v="S4B3"/>
    <x v="9"/>
    <s v="สายสื่อสาร"/>
    <s v="ZW03"/>
    <s v="Z53"/>
    <s v="F043"/>
    <s v="กฟส.ศีขรภูมิ"/>
  </r>
  <r>
    <s v="F08301"/>
    <n v="92000320887"/>
    <n v="14000154596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64"/>
    <n v="9009417318"/>
    <n v="564000322011"/>
    <s v="ใบแจ้งหนี้"/>
    <s v="S-4G-001"/>
    <s v="ค่าบริการพาดสายสื่อสารโทรคมนาคมประจำปี"/>
    <s v="Activ.unit"/>
    <n v="130000726907"/>
    <s v=""/>
    <n v="4"/>
    <d v="2019-01-17T00:00:00"/>
    <n v="3922"/>
    <n v="55"/>
    <n v="55"/>
    <n v="3.85"/>
    <n v="215710"/>
    <n v="215710"/>
    <n v="15099.7"/>
    <n v="230809.7"/>
    <d v="2019-01-31T00:00:00"/>
    <m/>
    <s v=""/>
    <s v=""/>
    <x v="0"/>
    <n v="140001545967"/>
    <n v="1"/>
    <n v="1"/>
    <n v="1"/>
    <s v="S4B3"/>
    <x v="0"/>
    <s v="สายสื่อสาร"/>
    <s v="ZW03"/>
    <s v="Z53"/>
    <s v="F083"/>
    <s v="กฟส.คง"/>
  </r>
  <r>
    <s v="F08201"/>
    <n v="92000189149"/>
    <n v="140001546740"/>
    <s v="S4B3:ขอเช่าพาดสายโทรคมนาคม"/>
    <s v="หจก.บัวใหญ่เคเบิลทีวี"/>
    <s v="21/3-4 ถนน เทศบาล13 ตำบล บัวใหญ่ อำเภอ บัวใหญ่ จังหวัด นครราชสีมา รหัสไปรษณีย์ 30120"/>
    <n v="2007973033"/>
    <n v="9009420304"/>
    <n v="512000321331"/>
    <s v="ใบแจ้งหนี้"/>
    <s v="S-4C-004"/>
    <s v="ค่าบริการพาดสายเคเบิลทีวี"/>
    <s v="Activ.unit"/>
    <n v="130000726908"/>
    <s v=""/>
    <n v="1"/>
    <d v="2019-01-18T00:00:00"/>
    <n v="518"/>
    <n v="32"/>
    <n v="32"/>
    <n v="2.2400000000000002"/>
    <n v="16576"/>
    <n v="16576"/>
    <n v="1160.32"/>
    <n v="17736.32"/>
    <d v="2019-01-31T00:00:00"/>
    <m/>
    <s v=""/>
    <s v=""/>
    <x v="21"/>
    <n v="140001546740"/>
    <n v="1"/>
    <n v="1"/>
    <n v="1"/>
    <s v="S4B3"/>
    <x v="26"/>
    <s v="สายสื่อสาร"/>
    <s v="ZW03"/>
    <s v="Z53"/>
    <s v="F082"/>
    <s v="กฟส.ประทาย"/>
  </r>
  <r>
    <s v="F06101"/>
    <n v="92000324006"/>
    <n v="14000154294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5"/>
    <n v="9009411160"/>
    <n v="530000321180"/>
    <s v="ใบแจ้งหนี้"/>
    <s v="S-4G-001"/>
    <s v="ค่าบริการพาดสายสื่อสารโทรคมนาคมประจำปี"/>
    <s v="Activ.unit"/>
    <n v="130000726914"/>
    <s v=""/>
    <n v="5"/>
    <d v="2019-01-16T00:00:00"/>
    <n v="59"/>
    <n v="55"/>
    <n v="55"/>
    <n v="3.85"/>
    <n v="3245"/>
    <n v="3245"/>
    <n v="227.15"/>
    <n v="3472.15"/>
    <d v="2019-01-31T00:00:00"/>
    <m/>
    <s v=""/>
    <s v=""/>
    <x v="0"/>
    <n v="140001542946"/>
    <n v="2"/>
    <n v="2"/>
    <n v="2"/>
    <s v="S4B3"/>
    <x v="27"/>
    <s v="สายสื่อสาร"/>
    <s v="ZW03"/>
    <s v="Z53"/>
    <s v="F061"/>
    <s v="กฟอ.ปากช่อง"/>
  </r>
  <r>
    <s v="F06101"/>
    <n v="92000324006"/>
    <n v="14000154294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5"/>
    <n v="9009411160"/>
    <n v="530000321180"/>
    <s v="ใบแจ้งหนี้"/>
    <s v="S-4G-001"/>
    <s v="ค่าบริการพาดสายสื่อสารโทรคมนาคมประจำปี"/>
    <s v="Activ.unit"/>
    <n v="130000726914"/>
    <s v=""/>
    <n v="6"/>
    <d v="2019-01-16T00:00:00"/>
    <n v="326"/>
    <n v="100"/>
    <n v="100"/>
    <n v="7"/>
    <n v="32600"/>
    <n v="32600"/>
    <n v="2282"/>
    <n v="34882"/>
    <d v="2019-01-31T00:00:00"/>
    <m/>
    <s v=""/>
    <s v=""/>
    <x v="0"/>
    <n v="140001542946"/>
    <n v="2"/>
    <n v="2"/>
    <n v="2"/>
    <s v="S4B3"/>
    <x v="27"/>
    <s v="สายสื่อสาร"/>
    <s v="ZW03"/>
    <s v="Z53"/>
    <s v="F061"/>
    <s v="กฟอ.ปากช่อง"/>
  </r>
  <r>
    <s v="F06101"/>
    <n v="92000324006"/>
    <n v="14000154292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3"/>
    <n v="9009411159"/>
    <n v="534000320381"/>
    <s v="ใบแจ้งหนี้"/>
    <s v="S-4G-001"/>
    <s v="ค่าบริการพาดสายสื่อสารโทรคมนาคมประจำปี"/>
    <s v="Activ.unit"/>
    <n v="130000726916"/>
    <s v=""/>
    <n v="4"/>
    <d v="2019-01-16T00:00:00"/>
    <n v="533"/>
    <n v="55"/>
    <n v="55"/>
    <n v="3.85"/>
    <n v="29315"/>
    <n v="29315"/>
    <n v="2052.0500000000002"/>
    <n v="31367.05"/>
    <d v="2019-01-31T00:00:00"/>
    <m/>
    <s v=""/>
    <s v=""/>
    <x v="0"/>
    <n v="140001542929"/>
    <n v="1"/>
    <n v="1"/>
    <n v="1"/>
    <s v="S4B3"/>
    <x v="28"/>
    <s v="สายสื่อสาร"/>
    <s v="ZW03"/>
    <s v="Z53"/>
    <s v="F061"/>
    <s v="กฟอ.ปากช่อง"/>
  </r>
  <r>
    <s v="F06101"/>
    <n v="92000324006"/>
    <n v="14000154290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1"/>
    <n v="9009411157"/>
    <n v="526000322036"/>
    <s v="ใบแจ้งหนี้"/>
    <s v="S-4G-001"/>
    <s v="ค่าบริการพาดสายสื่อสารโทรคมนาคมประจำปี"/>
    <s v="Activ.unit"/>
    <n v="130000726919"/>
    <s v=""/>
    <n v="3"/>
    <d v="2019-01-16T00:00:00"/>
    <n v="234"/>
    <n v="55"/>
    <n v="55"/>
    <n v="3.85"/>
    <n v="12870"/>
    <n v="12870"/>
    <n v="900.9"/>
    <n v="13770.9"/>
    <d v="2019-01-31T00:00:00"/>
    <m/>
    <s v=""/>
    <s v=""/>
    <x v="0"/>
    <n v="140001542908"/>
    <n v="1"/>
    <n v="1"/>
    <n v="1"/>
    <s v="S4B3"/>
    <x v="29"/>
    <s v="สายสื่อสาร"/>
    <s v="ZW03"/>
    <s v="Z53"/>
    <s v="F061"/>
    <s v="กฟอ.ปากช่อง"/>
  </r>
  <r>
    <s v="F06101"/>
    <n v="92000571410"/>
    <n v="14000154247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251"/>
    <n v="9009410690"/>
    <n v="522000321887"/>
    <s v="ใบแจ้งหนี้"/>
    <s v="S-4G-002"/>
    <s v="ค่าบริการติดตั้องอุปกรณ์สื่อสารฯ ประจำปี"/>
    <s v="Activ.unit"/>
    <n v="130000726920"/>
    <s v=""/>
    <n v="27"/>
    <d v="2019-01-16T00:00:00"/>
    <n v="77"/>
    <n v="410"/>
    <n v="410"/>
    <n v="28.7"/>
    <n v="31570"/>
    <n v="31570"/>
    <n v="2209.9"/>
    <n v="33779.9"/>
    <d v="2019-01-31T00:00:00"/>
    <m/>
    <s v=""/>
    <s v=""/>
    <x v="5"/>
    <n v="140001542473"/>
    <n v="1"/>
    <n v="1"/>
    <n v="1"/>
    <s v="S4B3"/>
    <x v="5"/>
    <s v="อุปกรณ์"/>
    <s v="ZW03"/>
    <s v="Z53"/>
    <s v="F061"/>
    <s v="กฟอ.ปากช่อง"/>
  </r>
  <r>
    <s v="F06101"/>
    <n v="92000571410"/>
    <n v="14000154243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248"/>
    <n v="9009410267"/>
    <n v="566000321189"/>
    <s v="ใบแจ้งหนี้"/>
    <s v="S-4G-001"/>
    <s v="ค่าบริการพาดสายสื่อสารโทรคมนาคมประจำปี"/>
    <s v="Activ.unit"/>
    <n v="130000726921"/>
    <s v=""/>
    <n v="26"/>
    <d v="2019-01-16T00:00:00"/>
    <n v="23316"/>
    <n v="55"/>
    <n v="55"/>
    <n v="3.85"/>
    <n v="1282380"/>
    <n v="1282380"/>
    <n v="89766.6"/>
    <n v="1372146.6"/>
    <d v="2019-01-31T00:00:00"/>
    <m/>
    <s v=""/>
    <s v=""/>
    <x v="5"/>
    <n v="140001542435"/>
    <n v="1"/>
    <n v="1"/>
    <n v="1"/>
    <s v="S4B3"/>
    <x v="5"/>
    <s v="สายสื่อสาร"/>
    <s v="ZW03"/>
    <s v="Z53"/>
    <s v="F061"/>
    <s v="กฟอ.ปากช่อง"/>
  </r>
  <r>
    <s v="F06101"/>
    <n v="92000429669"/>
    <n v="14000154259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600"/>
    <n v="9009410793"/>
    <n v="560000322701"/>
    <s v="ใบแจ้งหนี้"/>
    <s v="S-4G-002"/>
    <s v="ค่าบริการติดตั้องอุปกรณ์สื่อสารฯ ประจำปี"/>
    <s v="Activ.unit"/>
    <n v="130000726924"/>
    <s v=""/>
    <n v="25"/>
    <d v="2019-01-16T00:00:00"/>
    <n v="118"/>
    <n v="410"/>
    <n v="410"/>
    <n v="28.7"/>
    <n v="48380"/>
    <n v="48380"/>
    <n v="3386.6"/>
    <n v="51766.6"/>
    <d v="2019-01-31T00:00:00"/>
    <m/>
    <s v=""/>
    <s v=""/>
    <x v="6"/>
    <n v="140001542590"/>
    <n v="1"/>
    <n v="1"/>
    <n v="1"/>
    <s v="S4B3"/>
    <x v="6"/>
    <s v="อุปกรณ์"/>
    <s v="ZW03"/>
    <s v="Z53"/>
    <s v="F061"/>
    <s v="กฟอ.ปากช่อง"/>
  </r>
  <r>
    <s v="F06101"/>
    <n v="92000429669"/>
    <n v="14000154257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96"/>
    <n v="9009410790"/>
    <n v="522000321537"/>
    <s v="ใบแจ้งหนี้"/>
    <s v="S-4G-001"/>
    <s v="ค่าบริการพาดสายสื่อสารโทรคมนาคมประจำปี"/>
    <s v="Activ.unit"/>
    <n v="130000726926"/>
    <s v=""/>
    <n v="24"/>
    <d v="2019-01-16T00:00:00"/>
    <n v="13339"/>
    <n v="55"/>
    <n v="55"/>
    <n v="3.85"/>
    <n v="733645"/>
    <n v="733645"/>
    <n v="51355.15"/>
    <n v="785000.15"/>
    <d v="2019-01-31T00:00:00"/>
    <m/>
    <s v=""/>
    <s v=""/>
    <x v="6"/>
    <n v="140001542579"/>
    <n v="1"/>
    <n v="1"/>
    <n v="1"/>
    <s v="S4B3"/>
    <x v="6"/>
    <s v="สายสื่อสาร"/>
    <s v="ZW03"/>
    <s v="Z53"/>
    <s v="F061"/>
    <s v="กฟอ.ปากช่อง"/>
  </r>
  <r>
    <s v="F06101"/>
    <n v="92000404751"/>
    <n v="140001542618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64605"/>
    <n v="9009410798"/>
    <n v="526000322450"/>
    <s v="ใบแจ้งหนี้"/>
    <s v="S-4G-002"/>
    <s v="ค่าบริการติดตั้องอุปกรณ์สื่อสารฯ ประจำปี"/>
    <s v="Activ.unit"/>
    <n v="130000726929"/>
    <s v=""/>
    <n v="23"/>
    <d v="2019-01-16T00:00:00"/>
    <n v="14"/>
    <n v="410"/>
    <n v="410"/>
    <n v="28.7"/>
    <n v="5740"/>
    <n v="5740"/>
    <n v="401.8"/>
    <n v="6141.8"/>
    <d v="2019-01-31T00:00:00"/>
    <m/>
    <s v=""/>
    <s v=""/>
    <x v="17"/>
    <n v="140001542618"/>
    <n v="1"/>
    <n v="1"/>
    <n v="1"/>
    <s v="S4B3"/>
    <x v="21"/>
    <s v="อุปกรณ์"/>
    <s v="ZW03"/>
    <s v="Z53"/>
    <s v="F061"/>
    <s v="กฟอ.ปากช่อง"/>
  </r>
  <r>
    <s v="F06101"/>
    <n v="92000312972"/>
    <n v="140001542611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604"/>
    <n v="9009410797"/>
    <n v="518000321524"/>
    <s v="ใบแจ้งหนี้"/>
    <s v="S-4G-001"/>
    <s v="ค่าบริการพาดสายสื่อสารโทรคมนาคมประจำปี"/>
    <s v="Activ.unit"/>
    <n v="130000726930"/>
    <s v=""/>
    <n v="1"/>
    <d v="2019-01-16T00:00:00"/>
    <n v="12846"/>
    <n v="55"/>
    <n v="55"/>
    <n v="3.85"/>
    <n v="706530"/>
    <n v="706530"/>
    <n v="49457.1"/>
    <n v="755987.1"/>
    <d v="2019-01-31T00:00:00"/>
    <m/>
    <s v=""/>
    <s v=""/>
    <x v="4"/>
    <n v="140001542611"/>
    <n v="1"/>
    <n v="1"/>
    <n v="1"/>
    <s v="S4B3"/>
    <x v="4"/>
    <s v="สายสื่อสาร"/>
    <s v="ZW03"/>
    <s v="Z53"/>
    <s v="F061"/>
    <s v="กฟอ.ปากช่อง"/>
  </r>
  <r>
    <s v="F06101"/>
    <n v="92000324033"/>
    <n v="14000154263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606"/>
    <n v="9009410708"/>
    <n v="562000321910"/>
    <s v="ใบแจ้งหนี้"/>
    <s v="S-4G-002"/>
    <s v="ค่าบริการติดตั้องอุปกรณ์สื่อสารฯ ประจำปี"/>
    <s v="Activ.unit"/>
    <n v="130000726932"/>
    <s v=""/>
    <n v="19"/>
    <d v="2019-01-16T00:00:00"/>
    <n v="3"/>
    <n v="410"/>
    <n v="410"/>
    <n v="28.7"/>
    <n v="1230"/>
    <n v="1230"/>
    <n v="86.1"/>
    <n v="1316.1"/>
    <d v="2019-01-31T00:00:00"/>
    <m/>
    <s v=""/>
    <s v=""/>
    <x v="10"/>
    <n v="140001542636"/>
    <n v="1"/>
    <n v="1"/>
    <n v="1"/>
    <s v="S4B3"/>
    <x v="10"/>
    <s v="อุปกรณ์"/>
    <s v="ZW03"/>
    <s v="Z53"/>
    <s v="F061"/>
    <s v="กฟอ.ปากช่อง"/>
  </r>
  <r>
    <s v="F06101"/>
    <n v="92000324010"/>
    <n v="1400015427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66"/>
    <n v="9009410980"/>
    <n v="558000321664"/>
    <s v="ใบแจ้งหนี้"/>
    <s v="S-4G-001"/>
    <s v="ค่าบริการพาดสายสื่อสารโทรคมนาคมประจำปี"/>
    <s v="Activ.unit"/>
    <n v="130000726935"/>
    <s v=""/>
    <n v="12"/>
    <d v="2019-01-16T00:00:00"/>
    <n v="401"/>
    <n v="100"/>
    <n v="100"/>
    <n v="7"/>
    <n v="40100"/>
    <n v="40100"/>
    <n v="2807"/>
    <n v="42907"/>
    <d v="2019-01-31T00:00:00"/>
    <m/>
    <s v=""/>
    <s v=""/>
    <x v="1"/>
    <n v="140001542791"/>
    <n v="2"/>
    <n v="2"/>
    <n v="2"/>
    <s v="S4B3"/>
    <x v="1"/>
    <s v="สายสื่อสาร"/>
    <s v="ZW03"/>
    <s v="Z53"/>
    <s v="F061"/>
    <s v="กฟอ.ปากช่อง"/>
  </r>
  <r>
    <s v="F06101"/>
    <n v="92000324010"/>
    <n v="1400015427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66"/>
    <n v="9009410980"/>
    <n v="558000321664"/>
    <s v="ใบแจ้งหนี้"/>
    <s v="S-4G-001"/>
    <s v="ค่าบริการพาดสายสื่อสารโทรคมนาคมประจำปี"/>
    <s v="Activ.unit"/>
    <n v="130000726935"/>
    <s v=""/>
    <n v="13"/>
    <d v="2019-01-16T00:00:00"/>
    <n v="6807"/>
    <n v="55"/>
    <n v="55"/>
    <n v="3.85"/>
    <n v="374385"/>
    <n v="374385"/>
    <n v="26206.95"/>
    <n v="400591.95"/>
    <d v="2019-01-31T00:00:00"/>
    <m/>
    <s v=""/>
    <s v=""/>
    <x v="1"/>
    <n v="140001542791"/>
    <n v="2"/>
    <n v="2"/>
    <n v="2"/>
    <s v="S4B3"/>
    <x v="1"/>
    <s v="สายสื่อสาร"/>
    <s v="ZW03"/>
    <s v="Z53"/>
    <s v="F061"/>
    <s v="กฟอ.ปากช่อง"/>
  </r>
  <r>
    <s v="F05301"/>
    <n v="92000319896"/>
    <n v="1400015451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32"/>
    <n v="9009416295"/>
    <n v="542000322551"/>
    <s v="ใบแจ้งหนี้"/>
    <s v="S-4G-001"/>
    <s v="ค่าบริการพาดสายสื่อสารโทรคมนาคมประจำปี"/>
    <s v="Activ.unit"/>
    <n v="130000726978"/>
    <s v=""/>
    <n v="1"/>
    <d v="2019-01-17T00:00:00"/>
    <n v="2258"/>
    <n v="55"/>
    <n v="55"/>
    <n v="3.85"/>
    <n v="124190"/>
    <n v="124190"/>
    <n v="8693.2999999999993"/>
    <n v="132883.29999999999"/>
    <d v="2019-01-31T00:00:00"/>
    <m/>
    <s v=""/>
    <s v=""/>
    <x v="0"/>
    <n v="140001545128"/>
    <n v="1"/>
    <n v="1"/>
    <n v="1"/>
    <s v="S4B3"/>
    <x v="12"/>
    <s v="สายสื่อสาร"/>
    <s v="ZW03"/>
    <s v="Z53"/>
    <s v="F053"/>
    <s v="กฟส.หนองกี่"/>
  </r>
  <r>
    <s v="F05301"/>
    <n v="92000319896"/>
    <n v="14000154518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22"/>
    <n v="9009416305"/>
    <n v="540000321914"/>
    <s v="ใบแจ้งหนี้"/>
    <s v="S-4G-001"/>
    <s v="ค่าบริการพาดสายสื่อสารโทรคมนาคมประจำปี"/>
    <s v="Activ.unit"/>
    <n v="130000726979"/>
    <s v=""/>
    <n v="2"/>
    <d v="2019-01-17T00:00:00"/>
    <n v="4041"/>
    <n v="55"/>
    <n v="55"/>
    <n v="3.85"/>
    <n v="222255"/>
    <n v="222255"/>
    <n v="15557.85"/>
    <n v="237812.85"/>
    <d v="2019-01-31T00:00:00"/>
    <m/>
    <s v=""/>
    <s v=""/>
    <x v="0"/>
    <n v="140001545183"/>
    <n v="1"/>
    <n v="1"/>
    <n v="1"/>
    <s v="S4B3"/>
    <x v="0"/>
    <s v="สายสื่อสาร"/>
    <s v="ZW03"/>
    <s v="Z53"/>
    <s v="F053"/>
    <s v="กฟส.หนองกี่"/>
  </r>
  <r>
    <s v="F10201"/>
    <n v="92000589346"/>
    <n v="14000154595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219"/>
    <n v="9009417306"/>
    <n v="516000320249"/>
    <s v="ใบแจ้งหนี้"/>
    <s v="S-4G-001"/>
    <s v="ค่าบริการพาดสายสื่อสารโทรคมนาคมประจำปี"/>
    <s v="Activ.unit"/>
    <n v="130000726980"/>
    <s v=""/>
    <n v="9"/>
    <d v="2019-01-17T00:00:00"/>
    <n v="1991"/>
    <n v="55"/>
    <n v="55"/>
    <n v="3.85"/>
    <n v="109505"/>
    <n v="109505"/>
    <n v="7665.35"/>
    <n v="117170.35"/>
    <d v="2019-01-31T00:00:00"/>
    <m/>
    <s v=""/>
    <s v=""/>
    <x v="11"/>
    <n v="140001545952"/>
    <n v="1"/>
    <n v="1"/>
    <n v="1"/>
    <s v="S4B3"/>
    <x v="11"/>
    <s v="สายสื่อสาร"/>
    <s v="ZW03"/>
    <s v="Z53"/>
    <s v="F102"/>
    <s v="กฟส.ชุมพวง"/>
  </r>
  <r>
    <s v="F10201"/>
    <n v="92000318908"/>
    <n v="14000154554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93"/>
    <n v="9009416774"/>
    <n v="560000322255"/>
    <s v="ใบแจ้งหนี้"/>
    <s v="S-4G-001"/>
    <s v="ค่าบริการพาดสายสื่อสารโทรคมนาคมประจำปี"/>
    <s v="Activ.unit"/>
    <n v="130000726981"/>
    <s v=""/>
    <n v="5"/>
    <d v="2019-01-17T00:00:00"/>
    <n v="6834"/>
    <n v="55"/>
    <n v="55"/>
    <n v="3.85"/>
    <n v="375870"/>
    <n v="375870"/>
    <n v="26310.9"/>
    <n v="402180.9"/>
    <d v="2019-01-31T00:00:00"/>
    <m/>
    <s v=""/>
    <s v=""/>
    <x v="10"/>
    <n v="140001545546"/>
    <n v="1"/>
    <n v="1"/>
    <n v="1"/>
    <s v="S4B3"/>
    <x v="10"/>
    <s v="สายสื่อสาร"/>
    <s v="ZW03"/>
    <s v="Z53"/>
    <s v="F102"/>
    <s v="กฟส.ชุมพวง"/>
  </r>
  <r>
    <s v="F05301"/>
    <n v="92000319896"/>
    <n v="14000154525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15"/>
    <n v="9009416400"/>
    <n v="554000320980"/>
    <s v="ใบแจ้งหนี้"/>
    <s v="S-4G-001"/>
    <s v="ค่าบริการพาดสายสื่อสารโทรคมนาคมประจำปี"/>
    <s v="Activ.unit"/>
    <n v="130000726982"/>
    <s v=""/>
    <n v="3"/>
    <d v="2019-01-17T00:00:00"/>
    <n v="526"/>
    <n v="55"/>
    <n v="55"/>
    <n v="3.85"/>
    <n v="28930"/>
    <n v="28930"/>
    <n v="2025.1"/>
    <n v="30955.1"/>
    <d v="2019-01-31T00:00:00"/>
    <m/>
    <s v=""/>
    <s v=""/>
    <x v="0"/>
    <n v="140001545256"/>
    <n v="2"/>
    <n v="2"/>
    <n v="2"/>
    <s v="S4B3"/>
    <x v="13"/>
    <s v="สายสื่อสาร"/>
    <s v="ZW03"/>
    <s v="Z53"/>
    <s v="F053"/>
    <s v="กฟส.หนองกี่"/>
  </r>
  <r>
    <s v="F05301"/>
    <n v="92000319896"/>
    <n v="14000154525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15"/>
    <n v="9009416400"/>
    <n v="554000320980"/>
    <s v="ใบแจ้งหนี้"/>
    <s v="S-4G-001"/>
    <s v="ค่าบริการพาดสายสื่อสารโทรคมนาคมประจำปี"/>
    <s v="Activ.unit"/>
    <n v="130000726982"/>
    <s v=""/>
    <n v="4"/>
    <d v="2019-01-17T00:00:00"/>
    <n v="585"/>
    <n v="100"/>
    <n v="100"/>
    <n v="7"/>
    <n v="58500"/>
    <n v="58500"/>
    <n v="4095"/>
    <n v="62595"/>
    <d v="2019-01-31T00:00:00"/>
    <m/>
    <s v=""/>
    <s v=""/>
    <x v="0"/>
    <n v="140001545256"/>
    <n v="2"/>
    <n v="2"/>
    <n v="2"/>
    <s v="S4B3"/>
    <x v="13"/>
    <s v="สายสื่อสาร"/>
    <s v="ZW03"/>
    <s v="Z53"/>
    <s v="F053"/>
    <s v="กฟส.หนองกี่"/>
  </r>
  <r>
    <s v="F10201"/>
    <n v="92000318871"/>
    <n v="14000154588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01"/>
    <n v="9009417220"/>
    <n v="540000321707"/>
    <s v="ใบแจ้งหนี้"/>
    <s v="S-4G-001"/>
    <s v="ค่าบริการพาดสายสื่อสารโทรคมนาคมประจำปี"/>
    <s v="Activ.unit"/>
    <n v="130000726983"/>
    <s v=""/>
    <n v="3"/>
    <d v="2019-01-17T00:00:00"/>
    <n v="8997"/>
    <n v="55"/>
    <n v="55"/>
    <n v="3.85"/>
    <n v="494835"/>
    <n v="494835"/>
    <n v="34638.449999999997"/>
    <n v="529473.44999999995"/>
    <d v="2019-01-31T00:00:00"/>
    <m/>
    <s v=""/>
    <s v=""/>
    <x v="0"/>
    <n v="140001545889"/>
    <n v="1"/>
    <n v="1"/>
    <n v="1"/>
    <s v="S4B3"/>
    <x v="0"/>
    <s v="สายสื่อสาร"/>
    <s v="ZW03"/>
    <s v="Z53"/>
    <s v="F102"/>
    <s v="กฟส.ชุมพวง"/>
  </r>
  <r>
    <s v="F05301"/>
    <n v="92000571408"/>
    <n v="140001545324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521"/>
    <n v="9009416409"/>
    <n v="550000322089"/>
    <s v="ใบแจ้งหนี้"/>
    <s v="S-4G-001"/>
    <s v="ค่าบริการพาดสายสื่อสารโทรคมนาคมประจำปี"/>
    <s v="Activ.unit"/>
    <n v="130000726984"/>
    <s v=""/>
    <n v="11"/>
    <d v="2019-01-17T00:00:00"/>
    <n v="10728"/>
    <n v="55"/>
    <n v="55"/>
    <n v="3.85"/>
    <n v="590040"/>
    <n v="590040"/>
    <n v="41302.800000000003"/>
    <n v="631342.80000000005"/>
    <d v="2019-01-31T00:00:00"/>
    <m/>
    <s v=""/>
    <s v=""/>
    <x v="5"/>
    <n v="140001545324"/>
    <n v="1"/>
    <n v="1"/>
    <n v="1"/>
    <s v="S4B3"/>
    <x v="5"/>
    <s v="สายสื่อสาร"/>
    <s v="ZW03"/>
    <s v="Z53"/>
    <s v="F053"/>
    <s v="กฟส.หนองกี่"/>
  </r>
  <r>
    <s v="F10201"/>
    <n v="92000571416"/>
    <n v="14000154605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77"/>
    <n v="9009417450"/>
    <n v="550000321505"/>
    <s v="ใบแจ้งหนี้"/>
    <s v="S-4G-001"/>
    <s v="ค่าบริการพาดสายสื่อสารโทรคมนาคมประจำปี"/>
    <s v="Activ.unit"/>
    <n v="130000726985"/>
    <s v=""/>
    <n v="8"/>
    <d v="2019-01-17T00:00:00"/>
    <n v="2673"/>
    <n v="55"/>
    <n v="55"/>
    <n v="3.85"/>
    <n v="147015"/>
    <n v="147015"/>
    <n v="10291.049999999999"/>
    <n v="157306.04999999999"/>
    <d v="2019-01-31T00:00:00"/>
    <m/>
    <s v=""/>
    <s v=""/>
    <x v="5"/>
    <n v="140001546059"/>
    <n v="1"/>
    <n v="1"/>
    <n v="1"/>
    <s v="S4B3"/>
    <x v="5"/>
    <s v="สายสื่อสาร"/>
    <s v="ZW03"/>
    <s v="Z53"/>
    <s v="F102"/>
    <s v="กฟส.ชุมพวง"/>
  </r>
  <r>
    <s v="F10201"/>
    <n v="92000318867"/>
    <n v="1400015452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05"/>
    <n v="9009416612"/>
    <n v="530000321321"/>
    <s v="ใบแจ้งหนี้"/>
    <s v="S-4G-001"/>
    <s v="ค่าบริการพาดสายสื่อสารโทรคมนาคมประจำปี"/>
    <s v="Activ.unit"/>
    <n v="130000726986"/>
    <s v=""/>
    <n v="1"/>
    <d v="2019-01-17T00:00:00"/>
    <n v="6996"/>
    <n v="55"/>
    <n v="55"/>
    <n v="3.85"/>
    <n v="384780"/>
    <n v="384780"/>
    <n v="26934.6"/>
    <n v="411714.6"/>
    <d v="2019-01-31T00:00:00"/>
    <m/>
    <s v=""/>
    <s v=""/>
    <x v="1"/>
    <n v="140001545283"/>
    <n v="2"/>
    <n v="2"/>
    <n v="2"/>
    <s v="S4B3"/>
    <x v="1"/>
    <s v="สายสื่อสาร"/>
    <s v="ZW03"/>
    <s v="Z53"/>
    <s v="F102"/>
    <s v="กฟส.ชุมพวง"/>
  </r>
  <r>
    <s v="F10201"/>
    <n v="92000318867"/>
    <n v="1400015452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05"/>
    <n v="9009416612"/>
    <n v="530000321321"/>
    <s v="ใบแจ้งหนี้"/>
    <s v="S-4G-001"/>
    <s v="ค่าบริการพาดสายสื่อสารโทรคมนาคมประจำปี"/>
    <s v="Activ.unit"/>
    <n v="130000726986"/>
    <s v=""/>
    <n v="2"/>
    <d v="2019-01-17T00:00:00"/>
    <n v="1035"/>
    <n v="100"/>
    <n v="100"/>
    <n v="7"/>
    <n v="103500"/>
    <n v="103500"/>
    <n v="7245"/>
    <n v="110745"/>
    <d v="2019-01-31T00:00:00"/>
    <m/>
    <s v=""/>
    <s v=""/>
    <x v="1"/>
    <n v="140001545283"/>
    <n v="2"/>
    <n v="2"/>
    <n v="2"/>
    <s v="S4B3"/>
    <x v="1"/>
    <s v="สายสื่อสาร"/>
    <s v="ZW03"/>
    <s v="Z53"/>
    <s v="F102"/>
    <s v="กฟส.ชุมพวง"/>
  </r>
  <r>
    <s v="F10201"/>
    <n v="92000318881"/>
    <n v="14000154602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28"/>
    <n v="9009417398"/>
    <n v="526000322271"/>
    <s v="ใบแจ้งหนี้"/>
    <s v="S-4G-001"/>
    <s v="ค่าบริการพาดสายสื่อสารโทรคมนาคมประจำปี"/>
    <s v="Activ.unit"/>
    <n v="130000726987"/>
    <s v=""/>
    <n v="4"/>
    <d v="2019-01-17T00:00:00"/>
    <n v="5348"/>
    <n v="55"/>
    <n v="55"/>
    <n v="3.85"/>
    <n v="294140"/>
    <n v="294140"/>
    <n v="20589.8"/>
    <n v="314729.8"/>
    <d v="2019-01-31T00:00:00"/>
    <m/>
    <s v=""/>
    <s v=""/>
    <x v="4"/>
    <n v="140001546024"/>
    <n v="1"/>
    <n v="1"/>
    <n v="1"/>
    <s v="S4B3"/>
    <x v="4"/>
    <s v="สายสื่อสาร"/>
    <s v="ZW03"/>
    <s v="Z53"/>
    <s v="F102"/>
    <s v="กฟส.ชุมพวง"/>
  </r>
  <r>
    <s v="F10201"/>
    <n v="92000481960"/>
    <n v="14000154614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93"/>
    <n v="9009417469"/>
    <n v="500000321225"/>
    <s v="ใบแจ้งหนี้"/>
    <s v="S-4G-001"/>
    <s v="ค่าบริการพาดสายสื่อสารโทรคมนาคมประจำปี"/>
    <s v="Activ.unit"/>
    <n v="130000726988"/>
    <s v=""/>
    <n v="7"/>
    <d v="2019-01-17T00:00:00"/>
    <n v="5973"/>
    <n v="55"/>
    <n v="55"/>
    <n v="3.85"/>
    <n v="328515"/>
    <n v="328515"/>
    <n v="22996.05"/>
    <n v="351511.05"/>
    <d v="2019-01-31T00:00:00"/>
    <m/>
    <s v=""/>
    <s v=""/>
    <x v="6"/>
    <n v="140001546142"/>
    <n v="1"/>
    <n v="1"/>
    <n v="1"/>
    <s v="S4B3"/>
    <x v="6"/>
    <s v="สายสื่อสาร"/>
    <s v="ZW03"/>
    <s v="Z53"/>
    <s v="F102"/>
    <s v="กฟส.ชุมพวง"/>
  </r>
  <r>
    <s v="F10201"/>
    <n v="92000320872"/>
    <n v="14000154609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81"/>
    <n v="9009417455"/>
    <n v="564000321924"/>
    <s v="ใบแจ้งหนี้"/>
    <s v="S-4G-001"/>
    <s v="ค่าบริการพาดสายสื่อสารโทรคมนาคมประจำปี"/>
    <s v="Activ.unit"/>
    <n v="130000726990"/>
    <s v=""/>
    <n v="6"/>
    <d v="2019-01-17T00:00:00"/>
    <n v="204"/>
    <n v="55"/>
    <n v="55"/>
    <n v="3.85"/>
    <n v="11220"/>
    <n v="11220"/>
    <n v="785.4"/>
    <n v="12005.4"/>
    <d v="2019-01-31T00:00:00"/>
    <m/>
    <s v=""/>
    <s v=""/>
    <x v="8"/>
    <n v="140001546090"/>
    <n v="1"/>
    <n v="1"/>
    <n v="1"/>
    <s v="S4B3"/>
    <x v="8"/>
    <s v="สายสื่อสาร"/>
    <s v="ZW03"/>
    <s v="Z53"/>
    <s v="F102"/>
    <s v="กฟส.ชุมพวง"/>
  </r>
  <r>
    <s v="F05301"/>
    <n v="92000319910"/>
    <n v="1400015453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25"/>
    <n v="9009416512"/>
    <n v="522000322330"/>
    <s v="ใบแจ้งหนี้"/>
    <s v="S-4G-001"/>
    <s v="ค่าบริการพาดสายสื่อสารโทรคมนาคมประจำปี"/>
    <s v="Activ.unit"/>
    <n v="130000726996"/>
    <s v=""/>
    <n v="6"/>
    <d v="2019-01-17T00:00:00"/>
    <n v="1924"/>
    <n v="100"/>
    <n v="100"/>
    <n v="7"/>
    <n v="192400"/>
    <n v="192400"/>
    <n v="13468"/>
    <n v="205868"/>
    <d v="2019-01-31T00:00:00"/>
    <m/>
    <s v=""/>
    <s v=""/>
    <x v="1"/>
    <n v="140001545361"/>
    <n v="2"/>
    <n v="2"/>
    <n v="2"/>
    <s v="S4B3"/>
    <x v="1"/>
    <s v="สายสื่อสาร"/>
    <s v="ZW03"/>
    <s v="Z53"/>
    <s v="F053"/>
    <s v="กฟส.หนองกี่"/>
  </r>
  <r>
    <s v="F05301"/>
    <n v="92000319910"/>
    <n v="1400015453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25"/>
    <n v="9009416512"/>
    <n v="522000322330"/>
    <s v="ใบแจ้งหนี้"/>
    <s v="S-4G-001"/>
    <s v="ค่าบริการพาดสายสื่อสารโทรคมนาคมประจำปี"/>
    <s v="Activ.unit"/>
    <n v="130000726996"/>
    <s v=""/>
    <n v="7"/>
    <d v="2019-01-17T00:00:00"/>
    <n v="5519"/>
    <n v="55"/>
    <n v="55"/>
    <n v="3.85"/>
    <n v="303545"/>
    <n v="303545"/>
    <n v="21248.15"/>
    <n v="324793.15000000002"/>
    <d v="2019-01-31T00:00:00"/>
    <m/>
    <s v=""/>
    <s v=""/>
    <x v="1"/>
    <n v="140001545361"/>
    <n v="2"/>
    <n v="2"/>
    <n v="2"/>
    <s v="S4B3"/>
    <x v="1"/>
    <s v="สายสื่อสาร"/>
    <s v="ZW03"/>
    <s v="Z53"/>
    <s v="F053"/>
    <s v="กฟส.หนองกี่"/>
  </r>
  <r>
    <s v="F05301"/>
    <n v="92000322777"/>
    <n v="14000154540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636"/>
    <n v="9009416523"/>
    <n v="546000322708"/>
    <s v="ใบแจ้งหนี้"/>
    <s v="S-4G-001"/>
    <s v="ค่าบริการพาดสายสื่อสารโทรคมนาคมประจำปี"/>
    <s v="Activ.unit"/>
    <n v="130000726997"/>
    <s v=""/>
    <n v="9"/>
    <d v="2019-01-17T00:00:00"/>
    <n v="4012"/>
    <n v="55"/>
    <n v="55"/>
    <n v="3.85"/>
    <n v="220660"/>
    <n v="220660"/>
    <n v="15446.2"/>
    <n v="236106.2"/>
    <d v="2019-01-31T00:00:00"/>
    <m/>
    <s v=""/>
    <s v=""/>
    <x v="4"/>
    <n v="140001545407"/>
    <n v="1"/>
    <n v="1"/>
    <n v="1"/>
    <s v="S4B3"/>
    <x v="4"/>
    <s v="สายสื่อสาร"/>
    <s v="ZW03"/>
    <s v="Z53"/>
    <s v="F053"/>
    <s v="กฟส.หนองกี่"/>
  </r>
  <r>
    <s v="F05301"/>
    <n v="92000319908"/>
    <n v="14000154544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640"/>
    <n v="9009416529"/>
    <n v="518000321669"/>
    <s v="ใบแจ้งหนี้"/>
    <s v="S-4G-001"/>
    <s v="ค่าบริการพาดสายสื่อสารโทรคมนาคมประจำปี"/>
    <s v="Activ.unit"/>
    <n v="130000726998"/>
    <s v=""/>
    <n v="5"/>
    <d v="2019-01-17T00:00:00"/>
    <n v="353"/>
    <n v="55"/>
    <n v="55"/>
    <n v="3.85"/>
    <n v="19415"/>
    <n v="19415"/>
    <n v="1359.05"/>
    <n v="20774.05"/>
    <d v="2019-01-31T00:00:00"/>
    <m/>
    <s v=""/>
    <s v=""/>
    <x v="8"/>
    <n v="140001545440"/>
    <n v="1"/>
    <n v="1"/>
    <n v="1"/>
    <s v="S4B3"/>
    <x v="8"/>
    <s v="สายสื่อสาร"/>
    <s v="ZW03"/>
    <s v="Z53"/>
    <s v="F053"/>
    <s v="กฟส.หนองกี่"/>
  </r>
  <r>
    <s v="F14101"/>
    <n v="92000320977"/>
    <n v="14000154538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21"/>
    <n v="9009420469"/>
    <n v="562000322249"/>
    <s v="ใบแจ้งหนี้"/>
    <s v="S-4G-001"/>
    <s v="ค่าบริการพาดสายสื่อสารโทรคมนาคมประจำปี"/>
    <s v="Activ.unit"/>
    <n v="130000727056"/>
    <s v=""/>
    <n v="8"/>
    <d v="2019-01-17T00:00:00"/>
    <n v="37"/>
    <n v="100"/>
    <n v="100"/>
    <n v="7"/>
    <n v="3700"/>
    <n v="3700"/>
    <n v="259"/>
    <n v="3959"/>
    <d v="2019-01-31T00:00:00"/>
    <m/>
    <s v=""/>
    <s v=""/>
    <x v="10"/>
    <n v="140001545380"/>
    <n v="2"/>
    <n v="2"/>
    <n v="2"/>
    <s v="S4B3"/>
    <x v="10"/>
    <s v="สายสื่อสาร"/>
    <s v="ZW03"/>
    <s v="Z53"/>
    <s v="F141"/>
    <s v="กฟฟ.สุรนารี"/>
  </r>
  <r>
    <s v="F14101"/>
    <n v="92000320977"/>
    <n v="14000154538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21"/>
    <n v="9009420469"/>
    <n v="562000322249"/>
    <s v="ใบแจ้งหนี้"/>
    <s v="S-4G-001"/>
    <s v="ค่าบริการพาดสายสื่อสารโทรคมนาคมประจำปี"/>
    <s v="Activ.unit"/>
    <n v="130000727056"/>
    <s v=""/>
    <n v="9"/>
    <d v="2019-01-17T00:00:00"/>
    <n v="13093"/>
    <n v="55"/>
    <n v="55"/>
    <n v="3.85"/>
    <n v="720115"/>
    <n v="720115"/>
    <n v="50408.05"/>
    <n v="770523.05"/>
    <d v="2019-01-31T00:00:00"/>
    <m/>
    <s v=""/>
    <s v=""/>
    <x v="10"/>
    <n v="140001545380"/>
    <n v="2"/>
    <n v="2"/>
    <n v="2"/>
    <s v="S4B3"/>
    <x v="10"/>
    <s v="สายสื่อสาร"/>
    <s v="ZW03"/>
    <s v="Z53"/>
    <s v="F141"/>
    <s v="กฟฟ.สุรนารี"/>
  </r>
  <r>
    <s v="F02301"/>
    <n v="92000326098"/>
    <n v="14000154676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66"/>
    <n v="9009420383"/>
    <n v="532000322163"/>
    <s v="ใบแจ้งหนี้"/>
    <s v="S-4G-001"/>
    <s v="ค่าบริการพาดสายสื่อสารโทรคมนาคมประจำปี"/>
    <s v="Activ.unit"/>
    <n v="130000727155"/>
    <s v=""/>
    <n v="11"/>
    <d v="2019-01-18T00:00:00"/>
    <n v="4732"/>
    <n v="55"/>
    <n v="55"/>
    <n v="3.85"/>
    <n v="260260"/>
    <n v="260260"/>
    <n v="18218.2"/>
    <n v="278478.2"/>
    <d v="2019-01-31T00:00:00"/>
    <m/>
    <s v=""/>
    <s v=""/>
    <x v="0"/>
    <n v="140001546767"/>
    <n v="1"/>
    <n v="1"/>
    <n v="1"/>
    <s v="S4B3"/>
    <x v="0"/>
    <s v="สายสื่อสาร"/>
    <s v="ZW03"/>
    <s v="Z53"/>
    <s v="F023"/>
    <s v="กฟส.จัตุรัส"/>
  </r>
  <r>
    <s v="F02301"/>
    <n v="92000319932"/>
    <n v="14000154616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95"/>
    <n v="9009417578"/>
    <n v="538000321721"/>
    <s v="ใบแจ้งหนี้"/>
    <s v="S-4G-001"/>
    <s v="ค่าบริการพาดสายสื่อสารโทรคมนาคมประจำปี"/>
    <s v="Activ.unit"/>
    <n v="130000727156"/>
    <s v=""/>
    <n v="6"/>
    <d v="2019-01-17T00:00:00"/>
    <n v="9542"/>
    <n v="55"/>
    <n v="55"/>
    <n v="3.85"/>
    <n v="524810"/>
    <n v="524810"/>
    <n v="36736.699999999997"/>
    <n v="561546.69999999995"/>
    <d v="2019-01-31T00:00:00"/>
    <m/>
    <s v=""/>
    <s v=""/>
    <x v="1"/>
    <n v="140001546169"/>
    <n v="2"/>
    <n v="2"/>
    <n v="2"/>
    <s v="S4B3"/>
    <x v="1"/>
    <s v="สายสื่อสาร"/>
    <s v="ZW03"/>
    <s v="Z53"/>
    <s v="F023"/>
    <s v="กฟส.จัตุรัส"/>
  </r>
  <r>
    <s v="F02301"/>
    <n v="92000319932"/>
    <n v="14000154616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95"/>
    <n v="9009417578"/>
    <n v="538000321721"/>
    <s v="ใบแจ้งหนี้"/>
    <s v="S-4G-001"/>
    <s v="ค่าบริการพาดสายสื่อสารโทรคมนาคมประจำปี"/>
    <s v="Activ.unit"/>
    <n v="130000727156"/>
    <s v=""/>
    <n v="7"/>
    <d v="2019-01-17T00:00:00"/>
    <n v="1933"/>
    <n v="100"/>
    <n v="100"/>
    <n v="7"/>
    <n v="193300"/>
    <n v="193300"/>
    <n v="13531"/>
    <n v="206831"/>
    <d v="2019-01-31T00:00:00"/>
    <m/>
    <s v=""/>
    <s v=""/>
    <x v="1"/>
    <n v="140001546169"/>
    <n v="2"/>
    <n v="2"/>
    <n v="2"/>
    <s v="S4B3"/>
    <x v="1"/>
    <s v="สายสื่อสาร"/>
    <s v="ZW03"/>
    <s v="Z53"/>
    <s v="F023"/>
    <s v="กฟส.จัตุรัส"/>
  </r>
  <r>
    <s v="F02301"/>
    <n v="92000319941"/>
    <n v="14000154629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519"/>
    <n v="9009417700"/>
    <n v="544000322243"/>
    <s v="ใบแจ้งหนี้"/>
    <s v="S-4G-001"/>
    <s v="ค่าบริการพาดสายสื่อสารโทรคมนาคมประจำปี"/>
    <s v="Activ.unit"/>
    <n v="130000727157"/>
    <s v=""/>
    <n v="10"/>
    <d v="2019-01-17T00:00:00"/>
    <n v="5663"/>
    <n v="55"/>
    <n v="55"/>
    <n v="3.85"/>
    <n v="311465"/>
    <n v="311465"/>
    <n v="21802.55"/>
    <n v="333267.55"/>
    <d v="2019-01-31T00:00:00"/>
    <m/>
    <s v=""/>
    <s v=""/>
    <x v="10"/>
    <n v="140001546290"/>
    <n v="1"/>
    <n v="1"/>
    <n v="1"/>
    <s v="S4B3"/>
    <x v="10"/>
    <s v="สายสื่อสาร"/>
    <s v="ZW03"/>
    <s v="Z53"/>
    <s v="F023"/>
    <s v="กฟส.จัตุรัส"/>
  </r>
  <r>
    <s v="F02301"/>
    <n v="92000481967"/>
    <n v="14000154719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517"/>
    <n v="9009420954"/>
    <n v="548000320766"/>
    <s v="ใบแจ้งหนี้"/>
    <s v="S-4G-001"/>
    <s v="ค่าบริการพาดสายสื่อสารโทรคมนาคมประจำปี"/>
    <s v="Activ.unit"/>
    <n v="130000727158"/>
    <s v=""/>
    <n v="15"/>
    <d v="2019-01-18T00:00:00"/>
    <n v="3252"/>
    <n v="55"/>
    <n v="55"/>
    <n v="3.85"/>
    <n v="178860"/>
    <n v="178860"/>
    <n v="12520.2"/>
    <n v="191380.2"/>
    <d v="2019-01-31T00:00:00"/>
    <m/>
    <s v=""/>
    <s v=""/>
    <x v="6"/>
    <n v="140001547199"/>
    <n v="1"/>
    <n v="1"/>
    <n v="1"/>
    <s v="S4B3"/>
    <x v="6"/>
    <s v="สายสื่อสาร"/>
    <s v="ZW03"/>
    <s v="Z53"/>
    <s v="F023"/>
    <s v="กฟส.จัตุรัส"/>
  </r>
  <r>
    <s v="F02301"/>
    <n v="92000571092"/>
    <n v="1400015471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514"/>
    <n v="9009420950"/>
    <n v="556000321678"/>
    <s v="ใบแจ้งหนี้"/>
    <s v="S-4G-001"/>
    <s v="ค่าบริการพาดสายสื่อสารโทรคมนาคมประจำปี"/>
    <s v="Activ.unit"/>
    <n v="130000727159"/>
    <s v=""/>
    <n v="16"/>
    <d v="2019-01-18T00:00:00"/>
    <n v="1341"/>
    <n v="55"/>
    <n v="55"/>
    <n v="3.85"/>
    <n v="73755"/>
    <n v="73755"/>
    <n v="5162.8500000000004"/>
    <n v="78917.850000000006"/>
    <d v="2019-01-31T00:00:00"/>
    <m/>
    <s v=""/>
    <s v=""/>
    <x v="5"/>
    <n v="140001547167"/>
    <n v="1"/>
    <n v="1"/>
    <n v="1"/>
    <s v="S4B3"/>
    <x v="5"/>
    <s v="สายสื่อสาร"/>
    <s v="ZW03"/>
    <s v="Z53"/>
    <s v="F023"/>
    <s v="กฟส.จัตุรัส"/>
  </r>
  <r>
    <s v="F02301"/>
    <n v="92000319928"/>
    <n v="140001546981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292"/>
    <n v="9009420677"/>
    <n v="538000322187"/>
    <s v="ใบแจ้งหนี้"/>
    <s v="S-4G-001"/>
    <s v="ค่าบริการพาดสายสื่อสารโทรคมนาคมประจำปี"/>
    <s v="Activ.unit"/>
    <n v="130000727160"/>
    <s v=""/>
    <n v="1"/>
    <d v="2019-01-18T00:00:00"/>
    <n v="2691"/>
    <n v="55"/>
    <n v="55"/>
    <n v="3.85"/>
    <n v="148005"/>
    <n v="148005"/>
    <n v="10360.35"/>
    <n v="158365.35"/>
    <d v="2019-01-31T00:00:00"/>
    <m/>
    <s v=""/>
    <s v=""/>
    <x v="4"/>
    <n v="140001546981"/>
    <n v="1"/>
    <n v="1"/>
    <n v="1"/>
    <s v="S4B3"/>
    <x v="4"/>
    <s v="สายสื่อสาร"/>
    <s v="ZW03"/>
    <s v="Z53"/>
    <s v="F023"/>
    <s v="กฟส.จัตุรัส"/>
  </r>
  <r>
    <s v="F02301"/>
    <n v="92000319935"/>
    <n v="14000154623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06"/>
    <n v="9009417587"/>
    <n v="560000322262"/>
    <s v="ใบแจ้งหนี้"/>
    <s v="S-4G-001"/>
    <s v="ค่าบริการพาดสายสื่อสารโทรคมนาคมประจำปี"/>
    <s v="Activ.unit"/>
    <n v="130000727161"/>
    <s v=""/>
    <n v="8"/>
    <d v="2019-01-17T00:00:00"/>
    <n v="443"/>
    <n v="55"/>
    <n v="55"/>
    <n v="3.85"/>
    <n v="24365"/>
    <n v="24365"/>
    <n v="1705.55"/>
    <n v="26070.55"/>
    <d v="2019-01-31T00:00:00"/>
    <m/>
    <s v=""/>
    <s v=""/>
    <x v="8"/>
    <n v="140001546231"/>
    <n v="2"/>
    <n v="2"/>
    <n v="2"/>
    <s v="S4B3"/>
    <x v="8"/>
    <s v="สายสื่อสาร"/>
    <s v="ZW03"/>
    <s v="Z53"/>
    <s v="F023"/>
    <s v="กฟส.จัตุรัส"/>
  </r>
  <r>
    <s v="F02301"/>
    <n v="92000319935"/>
    <n v="14000154623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06"/>
    <n v="9009417587"/>
    <n v="560000322262"/>
    <s v="ใบแจ้งหนี้"/>
    <s v="S-4G-001"/>
    <s v="ค่าบริการพาดสายสื่อสารโทรคมนาคมประจำปี"/>
    <s v="Activ.unit"/>
    <n v="130000727161"/>
    <s v=""/>
    <n v="9"/>
    <d v="2019-01-17T00:00:00"/>
    <n v="54"/>
    <n v="100"/>
    <n v="100"/>
    <n v="7"/>
    <n v="5400"/>
    <n v="5400"/>
    <n v="378"/>
    <n v="5778"/>
    <d v="2019-01-31T00:00:00"/>
    <m/>
    <s v=""/>
    <s v=""/>
    <x v="8"/>
    <n v="140001546231"/>
    <n v="2"/>
    <n v="2"/>
    <n v="2"/>
    <s v="S4B3"/>
    <x v="8"/>
    <s v="สายสื่อสาร"/>
    <s v="ZW03"/>
    <s v="Z53"/>
    <s v="F023"/>
    <s v="กฟส.จัตุรัส"/>
  </r>
  <r>
    <s v="F02301"/>
    <n v="92000326098"/>
    <n v="1400015468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138"/>
    <n v="9009420458"/>
    <n v="516000320053"/>
    <s v="ใบแจ้งหนี้"/>
    <s v="S-4G-001"/>
    <s v="ค่าบริการพาดสายสื่อสารโทรคมนาคมประจำปี"/>
    <s v="Activ.unit"/>
    <n v="130000727162"/>
    <s v=""/>
    <n v="12"/>
    <d v="2019-01-18T00:00:00"/>
    <n v="3580"/>
    <n v="55"/>
    <n v="55"/>
    <n v="3.85"/>
    <n v="196900"/>
    <n v="196900"/>
    <n v="13783"/>
    <n v="210683"/>
    <d v="2019-01-31T00:00:00"/>
    <m/>
    <s v=""/>
    <s v=""/>
    <x v="0"/>
    <n v="140001546828"/>
    <n v="1"/>
    <n v="1"/>
    <n v="1"/>
    <s v="S4B3"/>
    <x v="13"/>
    <s v="สายสื่อสาร"/>
    <s v="ZW03"/>
    <s v="Z53"/>
    <s v="F023"/>
    <s v="กฟส.จัตุรัส"/>
  </r>
  <r>
    <s v="F02301"/>
    <n v="92000326098"/>
    <n v="14000154687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150"/>
    <n v="9009420542"/>
    <n v="532000322166"/>
    <s v="ใบแจ้งหนี้"/>
    <s v="S-4G-001"/>
    <s v="ค่าบริการพาดสายสื่อสารโทรคมนาคมประจำปี"/>
    <s v="Activ.unit"/>
    <n v="130000727163"/>
    <s v=""/>
    <n v="13"/>
    <d v="2019-01-18T00:00:00"/>
    <n v="4954"/>
    <n v="55"/>
    <n v="55"/>
    <n v="3.85"/>
    <n v="272470"/>
    <n v="272470"/>
    <n v="19072.900000000001"/>
    <n v="291542.90000000002"/>
    <d v="2019-01-31T00:00:00"/>
    <m/>
    <s v=""/>
    <s v=""/>
    <x v="0"/>
    <n v="140001546875"/>
    <n v="1"/>
    <n v="1"/>
    <n v="1"/>
    <s v="S4B3"/>
    <x v="12"/>
    <s v="สายสื่อสาร"/>
    <s v="ZW03"/>
    <s v="Z53"/>
    <s v="F023"/>
    <s v="กฟส.จัตุรัส"/>
  </r>
  <r>
    <s v="F02301"/>
    <n v="92000589313"/>
    <n v="14000154627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516"/>
    <n v="9009417697"/>
    <n v="550000321509"/>
    <s v="ใบแจ้งหนี้"/>
    <s v="S-4G-001"/>
    <s v="ค่าบริการพาดสายสื่อสารโทรคมนาคมประจำปี"/>
    <s v="Activ.unit"/>
    <n v="130000727164"/>
    <s v=""/>
    <n v="17"/>
    <d v="2019-01-17T00:00:00"/>
    <n v="1017"/>
    <n v="55"/>
    <n v="55"/>
    <n v="3.85"/>
    <n v="55935"/>
    <n v="55935"/>
    <n v="3915.45"/>
    <n v="59850.45"/>
    <d v="2019-01-31T00:00:00"/>
    <m/>
    <s v=""/>
    <s v=""/>
    <x v="11"/>
    <n v="140001546272"/>
    <n v="1"/>
    <n v="1"/>
    <n v="1"/>
    <s v="S4B3"/>
    <x v="11"/>
    <s v="สายสื่อสาร"/>
    <s v="ZW03"/>
    <s v="Z53"/>
    <s v="F023"/>
    <s v="กฟส.จัตุรัส"/>
  </r>
  <r>
    <s v="F02301"/>
    <n v="92000319932"/>
    <n v="14000154605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276"/>
    <n v="9009417453"/>
    <n v="554000320230"/>
    <s v="ใบแจ้งหนี้"/>
    <s v="S-4G-001"/>
    <s v="ค่าบริการพาดสายสื่อสารโทรคมนาคมประจำปี"/>
    <s v="Activ.unit"/>
    <n v="130000727165"/>
    <s v=""/>
    <n v="4"/>
    <d v="2019-01-17T00:00:00"/>
    <n v="1477"/>
    <n v="100"/>
    <n v="100"/>
    <n v="7"/>
    <n v="147700"/>
    <n v="147700"/>
    <n v="10339"/>
    <n v="158039"/>
    <d v="2019-01-31T00:00:00"/>
    <m/>
    <s v=""/>
    <s v=""/>
    <x v="1"/>
    <n v="140001546056"/>
    <n v="2"/>
    <n v="2"/>
    <n v="2"/>
    <s v="S4B3"/>
    <x v="14"/>
    <s v="สายสื่อสาร"/>
    <s v="ZW03"/>
    <s v="Z53"/>
    <s v="F023"/>
    <s v="กฟส.จัตุรัส"/>
  </r>
  <r>
    <s v="F02301"/>
    <n v="92000319932"/>
    <n v="14000154605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276"/>
    <n v="9009417453"/>
    <n v="554000320230"/>
    <s v="ใบแจ้งหนี้"/>
    <s v="S-4G-001"/>
    <s v="ค่าบริการพาดสายสื่อสารโทรคมนาคมประจำปี"/>
    <s v="Activ.unit"/>
    <n v="130000727165"/>
    <s v=""/>
    <n v="5"/>
    <d v="2019-01-17T00:00:00"/>
    <n v="6378"/>
    <n v="55"/>
    <n v="55"/>
    <n v="3.85"/>
    <n v="350790"/>
    <n v="350790"/>
    <n v="24555.3"/>
    <n v="375345.3"/>
    <d v="2019-01-31T00:00:00"/>
    <m/>
    <s v=""/>
    <s v=""/>
    <x v="1"/>
    <n v="140001546056"/>
    <n v="2"/>
    <n v="2"/>
    <n v="2"/>
    <s v="S4B3"/>
    <x v="14"/>
    <s v="สายสื่อสาร"/>
    <s v="ZW03"/>
    <s v="Z53"/>
    <s v="F023"/>
    <s v="กฟส.จัตุรัส"/>
  </r>
  <r>
    <s v="F02301"/>
    <n v="92000319932"/>
    <n v="1400015457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41"/>
    <n v="9009417292"/>
    <n v="516000320248"/>
    <s v="ใบแจ้งหนี้"/>
    <s v="S-4G-001"/>
    <s v="ค่าบริการพาดสายสื่อสารโทรคมนาคมประจำปี"/>
    <s v="Activ.unit"/>
    <n v="130000727166"/>
    <s v=""/>
    <n v="2"/>
    <d v="2019-01-17T00:00:00"/>
    <n v="4008"/>
    <n v="55"/>
    <n v="55"/>
    <n v="3.85"/>
    <n v="220440"/>
    <n v="220440"/>
    <n v="15430.8"/>
    <n v="235870.8"/>
    <d v="2019-01-31T00:00:00"/>
    <m/>
    <s v=""/>
    <s v=""/>
    <x v="1"/>
    <n v="140001545773"/>
    <n v="2"/>
    <n v="2"/>
    <n v="2"/>
    <s v="S4B3"/>
    <x v="15"/>
    <s v="สายสื่อสาร"/>
    <s v="ZW03"/>
    <s v="Z53"/>
    <s v="F023"/>
    <s v="กฟส.จัตุรัส"/>
  </r>
  <r>
    <s v="F02301"/>
    <n v="92000319932"/>
    <n v="1400015457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41"/>
    <n v="9009417292"/>
    <n v="516000320248"/>
    <s v="ใบแจ้งหนี้"/>
    <s v="S-4G-001"/>
    <s v="ค่าบริการพาดสายสื่อสารโทรคมนาคมประจำปี"/>
    <s v="Activ.unit"/>
    <n v="130000727166"/>
    <s v=""/>
    <n v="3"/>
    <d v="2019-01-17T00:00:00"/>
    <n v="645"/>
    <n v="100"/>
    <n v="100"/>
    <n v="7"/>
    <n v="64500"/>
    <n v="64500"/>
    <n v="4515"/>
    <n v="69015"/>
    <d v="2019-01-31T00:00:00"/>
    <m/>
    <s v=""/>
    <s v=""/>
    <x v="1"/>
    <n v="140001545773"/>
    <n v="2"/>
    <n v="2"/>
    <n v="2"/>
    <s v="S4B3"/>
    <x v="15"/>
    <s v="สายสื่อสาร"/>
    <s v="ZW03"/>
    <s v="Z53"/>
    <s v="F023"/>
    <s v="กฟส.จัตุรัส"/>
  </r>
  <r>
    <s v="F02301"/>
    <n v="92000449978"/>
    <n v="140001545510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685"/>
    <n v="9009416709"/>
    <n v="558000321395"/>
    <s v="ใบแจ้งหนี้"/>
    <s v="S-4G-001"/>
    <s v="ค่าบริการพาดสายสื่อสารโทรคมนาคมประจำปี"/>
    <s v="Activ.unit"/>
    <n v="130000727167"/>
    <s v=""/>
    <n v="14"/>
    <d v="2019-01-17T00:00:00"/>
    <n v="1314"/>
    <n v="55"/>
    <n v="55"/>
    <n v="3.85"/>
    <n v="72270"/>
    <n v="72270"/>
    <n v="5058.8999999999996"/>
    <n v="77328.899999999994"/>
    <d v="2019-01-31T00:00:00"/>
    <m/>
    <s v=""/>
    <s v=""/>
    <x v="9"/>
    <n v="140001545510"/>
    <n v="1"/>
    <n v="1"/>
    <n v="1"/>
    <s v="S4B3"/>
    <x v="9"/>
    <s v="สายสื่อสาร"/>
    <s v="ZW03"/>
    <s v="Z53"/>
    <s v="F023"/>
    <s v="กฟส.จัตุรัส"/>
  </r>
  <r>
    <s v="F04301"/>
    <n v="92000320911"/>
    <n v="14000154575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59"/>
    <n v="9009416997"/>
    <n v="556000321662"/>
    <s v="ใบแจ้งหนี้"/>
    <s v="S-4G-001"/>
    <s v="ค่าบริการพาดสายสื่อสารโทรคมนาคมประจำปี"/>
    <s v="Activ.unit"/>
    <n v="130000727189"/>
    <s v=""/>
    <n v="4"/>
    <d v="2019-01-17T00:00:00"/>
    <n v="8938"/>
    <n v="55"/>
    <n v="55"/>
    <n v="3.85"/>
    <n v="491590"/>
    <n v="491590"/>
    <n v="34411.300000000003"/>
    <n v="526001.30000000005"/>
    <d v="2019-01-31T00:00:00"/>
    <m/>
    <s v=""/>
    <s v=""/>
    <x v="1"/>
    <n v="140001545753"/>
    <n v="2"/>
    <n v="2"/>
    <n v="2"/>
    <s v="S4B3"/>
    <x v="1"/>
    <s v="สายสื่อสาร"/>
    <s v="ZW03"/>
    <s v="Z53"/>
    <s v="F043"/>
    <s v="กฟส.ศีขรภูมิ"/>
  </r>
  <r>
    <s v="F04301"/>
    <n v="92000320911"/>
    <n v="14000154575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59"/>
    <n v="9009416997"/>
    <n v="556000321662"/>
    <s v="ใบแจ้งหนี้"/>
    <s v="S-4G-001"/>
    <s v="ค่าบริการพาดสายสื่อสารโทรคมนาคมประจำปี"/>
    <s v="Activ.unit"/>
    <n v="130000727189"/>
    <s v=""/>
    <n v="5"/>
    <d v="2019-01-17T00:00:00"/>
    <n v="1102"/>
    <n v="100"/>
    <n v="100"/>
    <n v="7"/>
    <n v="110200"/>
    <n v="110200"/>
    <n v="7714"/>
    <n v="117914"/>
    <d v="2019-01-31T00:00:00"/>
    <m/>
    <s v=""/>
    <s v=""/>
    <x v="1"/>
    <n v="140001545753"/>
    <n v="2"/>
    <n v="2"/>
    <n v="2"/>
    <s v="S4B3"/>
    <x v="1"/>
    <s v="สายสื่อสาร"/>
    <s v="ZW03"/>
    <s v="Z53"/>
    <s v="F043"/>
    <s v="กฟส.ศีขรภูมิ"/>
  </r>
  <r>
    <s v="F04301"/>
    <n v="92000320903"/>
    <n v="14000154540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64"/>
    <n v="9009416572"/>
    <n v="532000322153"/>
    <s v="ใบแจ้งหนี้"/>
    <s v="S-4G-001"/>
    <s v="ค่าบริการพาดสายสื่อสารโทรคมนาคมประจำปี"/>
    <s v="Activ.unit"/>
    <n v="130000727190"/>
    <s v=""/>
    <n v="2"/>
    <d v="2019-01-17T00:00:00"/>
    <n v="3527"/>
    <n v="55"/>
    <n v="55"/>
    <n v="3.85"/>
    <n v="193985"/>
    <n v="193985"/>
    <n v="13578.95"/>
    <n v="207563.95"/>
    <d v="2019-01-31T00:00:00"/>
    <m/>
    <s v=""/>
    <s v=""/>
    <x v="0"/>
    <n v="140001545406"/>
    <n v="1"/>
    <n v="1"/>
    <n v="1"/>
    <s v="S4B3"/>
    <x v="12"/>
    <s v="สายสื่อสาร"/>
    <s v="ZW03"/>
    <s v="Z53"/>
    <s v="F043"/>
    <s v="กฟส.ศีขรภูมิ"/>
  </r>
  <r>
    <s v="F04301"/>
    <n v="92000320903"/>
    <n v="14000154546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70"/>
    <n v="9009416585"/>
    <n v="518000320973"/>
    <s v="ใบแจ้งหนี้"/>
    <s v="S-4G-001"/>
    <s v="ค่าบริการพาดสายสื่อสารโทรคมนาคมประจำปี"/>
    <s v="Activ.unit"/>
    <n v="130000727192"/>
    <s v=""/>
    <n v="3"/>
    <d v="2019-01-17T00:00:00"/>
    <n v="821"/>
    <n v="55"/>
    <n v="55"/>
    <n v="3.85"/>
    <n v="45155"/>
    <n v="45155"/>
    <n v="3160.85"/>
    <n v="48315.85"/>
    <d v="2019-01-31T00:00:00"/>
    <m/>
    <s v=""/>
    <s v=""/>
    <x v="0"/>
    <n v="140001545460"/>
    <n v="1"/>
    <n v="1"/>
    <n v="1"/>
    <s v="S4B3"/>
    <x v="13"/>
    <s v="สายสื่อสาร"/>
    <s v="ZW03"/>
    <s v="Z53"/>
    <s v="F043"/>
    <s v="กฟส.ศีขรภูมิ"/>
  </r>
  <r>
    <s v="F04301"/>
    <n v="92000539532"/>
    <n v="1400015451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364"/>
    <n v="9009416262"/>
    <n v="562000321925"/>
    <s v="ใบแจ้งหนี้"/>
    <s v="S-4G-001"/>
    <s v="ค่าบริการพาดสายสื่อสารโทรคมนาคมประจำปี"/>
    <s v="Activ.unit"/>
    <n v="130000727193"/>
    <s v=""/>
    <n v="11"/>
    <d v="2019-01-17T00:00:00"/>
    <n v="6727"/>
    <n v="55"/>
    <n v="55"/>
    <n v="3.85"/>
    <n v="369985"/>
    <n v="369985"/>
    <n v="25898.95"/>
    <n v="395883.95"/>
    <d v="2019-01-31T00:00:00"/>
    <m/>
    <s v=""/>
    <s v=""/>
    <x v="5"/>
    <n v="140001545167"/>
    <n v="1"/>
    <n v="1"/>
    <n v="1"/>
    <s v="S4B3"/>
    <x v="5"/>
    <s v="สายสื่อสาร"/>
    <s v="ZW03"/>
    <s v="Z53"/>
    <s v="F043"/>
    <s v="กฟส.ศีขรภูมิ"/>
  </r>
  <r>
    <s v="F04301"/>
    <n v="92000322761"/>
    <n v="140001545676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864"/>
    <n v="9009416865"/>
    <n v="500000320868"/>
    <s v="ใบแจ้งหนี้"/>
    <s v="S-4G-001"/>
    <s v="ค่าบริการพาดสายสื่อสารโทรคมนาคมประจำปี"/>
    <s v="Activ.unit"/>
    <n v="130000727194"/>
    <s v=""/>
    <n v="8"/>
    <d v="2019-01-17T00:00:00"/>
    <n v="1179"/>
    <n v="55"/>
    <n v="55"/>
    <n v="3.85"/>
    <n v="64845"/>
    <n v="64845"/>
    <n v="4539.1499999999996"/>
    <n v="69384.149999999994"/>
    <d v="2019-01-31T00:00:00"/>
    <m/>
    <s v=""/>
    <s v=""/>
    <x v="4"/>
    <n v="140001545676"/>
    <n v="1"/>
    <n v="1"/>
    <n v="1"/>
    <s v="S4B3"/>
    <x v="4"/>
    <s v="สายสื่อสาร"/>
    <s v="ZW03"/>
    <s v="Z53"/>
    <s v="F043"/>
    <s v="กฟส.ศีขรภูมิ"/>
  </r>
  <r>
    <s v="F04301"/>
    <n v="92000488006"/>
    <n v="14000154509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357"/>
    <n v="9009416254"/>
    <n v="532000322516"/>
    <s v="ใบแจ้งหนี้"/>
    <s v="S-4G-001"/>
    <s v="ค่าบริการพาดสายสื่อสารโทรคมนาคมประจำปี"/>
    <s v="Activ.unit"/>
    <n v="130000727195"/>
    <s v=""/>
    <n v="10"/>
    <d v="2019-01-17T00:00:00"/>
    <n v="2925"/>
    <n v="55"/>
    <n v="55"/>
    <n v="3.85"/>
    <n v="160875"/>
    <n v="160875"/>
    <n v="11261.25"/>
    <n v="172136.25"/>
    <d v="2019-01-31T00:00:00"/>
    <m/>
    <s v=""/>
    <s v=""/>
    <x v="6"/>
    <n v="140001545097"/>
    <n v="1"/>
    <n v="1"/>
    <n v="1"/>
    <s v="S4B3"/>
    <x v="6"/>
    <s v="สายสื่อสาร"/>
    <s v="ZW03"/>
    <s v="Z53"/>
    <s v="F043"/>
    <s v="กฟส.ศีขรภูมิ"/>
  </r>
  <r>
    <s v="F05401"/>
    <n v="92000589329"/>
    <n v="14000154251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453"/>
    <n v="9009410685"/>
    <n v="560000322700"/>
    <s v="ใบแจ้งหนี้"/>
    <s v="S-4G-001"/>
    <s v="ค่าบริการพาดสายสื่อสารโทรคมนาคมประจำปี"/>
    <s v="Activ.unit"/>
    <n v="130000727197"/>
    <s v=""/>
    <n v="12"/>
    <d v="2019-01-16T00:00:00"/>
    <n v="2547"/>
    <n v="55"/>
    <n v="55"/>
    <n v="3.85"/>
    <n v="140085"/>
    <n v="140085"/>
    <n v="9805.9500000000007"/>
    <n v="149890.95000000001"/>
    <d v="2019-01-31T00:00:00"/>
    <m/>
    <s v=""/>
    <s v=""/>
    <x v="11"/>
    <n v="140001542514"/>
    <n v="1"/>
    <n v="1"/>
    <n v="1"/>
    <s v="S4B3"/>
    <x v="11"/>
    <s v="สายสื่อสาร"/>
    <s v="ZW03"/>
    <s v="Z53"/>
    <s v="F054"/>
    <s v="กฟส.ละหานทราย"/>
  </r>
  <r>
    <s v="F04301"/>
    <n v="92000320918"/>
    <n v="14000154425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537"/>
    <n v="9009415240"/>
    <n v="542000322368"/>
    <s v="ใบแจ้งหนี้"/>
    <s v="S-4G-001"/>
    <s v="ค่าบริการพาดสายสื่อสารโทรคมนาคมประจำปี"/>
    <s v="Activ.unit"/>
    <n v="130000727199"/>
    <s v=""/>
    <n v="6"/>
    <d v="2019-01-17T00:00:00"/>
    <n v="1590"/>
    <n v="55"/>
    <n v="55"/>
    <n v="3.85"/>
    <n v="87450"/>
    <n v="87450"/>
    <n v="6121.5"/>
    <n v="93571.5"/>
    <d v="2019-01-31T00:00:00"/>
    <m/>
    <s v=""/>
    <s v=""/>
    <x v="8"/>
    <n v="140001544259"/>
    <n v="1"/>
    <n v="1"/>
    <n v="1"/>
    <s v="S4B3"/>
    <x v="8"/>
    <s v="สายสื่อสาร"/>
    <s v="ZW03"/>
    <s v="Z53"/>
    <s v="F043"/>
    <s v="กฟส.ศีขรภูมิ"/>
  </r>
  <r>
    <s v="F05401"/>
    <n v="92000318918"/>
    <n v="14000154249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449"/>
    <n v="9009410680"/>
    <n v="522000321535"/>
    <s v="ใบแจ้งหนี้"/>
    <s v="S-4G-001"/>
    <s v="ค่าบริการพาดสายสื่อสารโทรคมนาคมประจำปี"/>
    <s v="Activ.unit"/>
    <n v="130000727200"/>
    <s v=""/>
    <n v="7"/>
    <d v="2019-01-16T00:00:00"/>
    <n v="5919"/>
    <n v="55"/>
    <n v="55"/>
    <n v="3.85"/>
    <n v="325545"/>
    <n v="325545"/>
    <n v="22788.15"/>
    <n v="348333.15"/>
    <d v="2019-01-31T00:00:00"/>
    <m/>
    <s v=""/>
    <s v=""/>
    <x v="10"/>
    <n v="140001542495"/>
    <n v="1"/>
    <n v="1"/>
    <n v="1"/>
    <s v="S4B3"/>
    <x v="10"/>
    <s v="สายสื่อสาร"/>
    <s v="ZW03"/>
    <s v="Z53"/>
    <s v="F054"/>
    <s v="กฟส.ละหานทราย"/>
  </r>
  <r>
    <s v="F05401"/>
    <n v="92000318870"/>
    <n v="14000154257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594"/>
    <n v="9009410788"/>
    <n v="538000321883"/>
    <s v="ใบแจ้งหนี้"/>
    <s v="S-4G-001"/>
    <s v="ค่าบริการพาดสายสื่อสารโทรคมนาคมประจำปี"/>
    <s v="Activ.unit"/>
    <n v="130000727201"/>
    <s v=""/>
    <n v="3"/>
    <d v="2019-01-16T00:00:00"/>
    <n v="2184"/>
    <n v="55"/>
    <n v="55"/>
    <n v="3.85"/>
    <n v="120120"/>
    <n v="120120"/>
    <n v="8408.4"/>
    <n v="128528.4"/>
    <d v="2019-01-31T00:00:00"/>
    <m/>
    <s v=""/>
    <s v=""/>
    <x v="0"/>
    <n v="140001542571"/>
    <n v="1"/>
    <n v="1"/>
    <n v="1"/>
    <s v="S4B3"/>
    <x v="12"/>
    <s v="สายสื่อสาร"/>
    <s v="ZW03"/>
    <s v="Z53"/>
    <s v="F054"/>
    <s v="กฟส.ละหานทราย"/>
  </r>
  <r>
    <s v="F05401"/>
    <n v="92000318870"/>
    <n v="14000154255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543"/>
    <n v="9009410776"/>
    <n v="516000320514"/>
    <s v="ใบแจ้งหนี้"/>
    <s v="S-4G-001"/>
    <s v="ค่าบริการพาดสายสื่อสารโทรคมนาคมประจำปี"/>
    <s v="Activ.unit"/>
    <n v="130000727202"/>
    <s v=""/>
    <n v="1"/>
    <d v="2019-01-16T00:00:00"/>
    <n v="3349"/>
    <n v="55"/>
    <n v="55"/>
    <n v="3.85"/>
    <n v="184195"/>
    <n v="184195"/>
    <n v="12893.65"/>
    <n v="197088.65"/>
    <d v="2019-01-31T00:00:00"/>
    <m/>
    <s v=""/>
    <s v=""/>
    <x v="0"/>
    <n v="140001542550"/>
    <n v="1"/>
    <n v="1"/>
    <n v="1"/>
    <s v="S4B3"/>
    <x v="0"/>
    <s v="สายสื่อสาร"/>
    <s v="ZW03"/>
    <s v="Z53"/>
    <s v="F054"/>
    <s v="กฟส.ละหานทราย"/>
  </r>
  <r>
    <s v="F05401"/>
    <n v="92000318870"/>
    <n v="14000154255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549"/>
    <n v="9009410782"/>
    <n v="542000322178"/>
    <s v="ใบแจ้งหนี้"/>
    <s v="S-4G-001"/>
    <s v="ค่าบริการพาดสายสื่อสารโทรคมนาคมประจำปี"/>
    <s v="Activ.unit"/>
    <n v="130000727204"/>
    <s v=""/>
    <n v="2"/>
    <d v="2019-01-16T00:00:00"/>
    <n v="925"/>
    <n v="55"/>
    <n v="55"/>
    <n v="3.85"/>
    <n v="50875"/>
    <n v="50875"/>
    <n v="3561.25"/>
    <n v="54436.25"/>
    <d v="2019-01-31T00:00:00"/>
    <m/>
    <s v=""/>
    <s v=""/>
    <x v="0"/>
    <n v="140001542559"/>
    <n v="1"/>
    <n v="1"/>
    <n v="1"/>
    <s v="S4B3"/>
    <x v="13"/>
    <s v="สายสื่อสาร"/>
    <s v="ZW03"/>
    <s v="Z53"/>
    <s v="F054"/>
    <s v="กฟส.ละหานทราย"/>
  </r>
  <r>
    <s v="F04301"/>
    <n v="92000589323"/>
    <n v="140001545030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243"/>
    <n v="9009416079"/>
    <n v="560000322512"/>
    <s v="ใบแจ้งหนี้"/>
    <s v="S-4G-001"/>
    <s v="ค่าบริการพาดสายสื่อสารโทรคมนาคมประจำปี"/>
    <s v="Activ.unit"/>
    <n v="130000727205"/>
    <s v=""/>
    <n v="12"/>
    <d v="2019-01-17T00:00:00"/>
    <n v="3097"/>
    <n v="55"/>
    <n v="55"/>
    <n v="3.85"/>
    <n v="170335"/>
    <n v="170335"/>
    <n v="11923.45"/>
    <n v="182258.45"/>
    <d v="2019-01-31T00:00:00"/>
    <m/>
    <s v=""/>
    <s v=""/>
    <x v="11"/>
    <n v="140001545030"/>
    <n v="1"/>
    <n v="1"/>
    <n v="1"/>
    <s v="S4B3"/>
    <x v="11"/>
    <s v="สายสื่อสาร"/>
    <s v="ZW03"/>
    <s v="Z53"/>
    <s v="F043"/>
    <s v="กฟส.ศีขรภูมิ"/>
  </r>
  <r>
    <s v="F05401"/>
    <n v="92000546542"/>
    <n v="14000154258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99"/>
    <n v="9009410792"/>
    <n v="550000321383"/>
    <s v="ใบแจ้งหนี้"/>
    <s v="S-4G-001"/>
    <s v="ค่าบริการพาดสายสื่อสารโทรคมนาคมประจำปี"/>
    <s v="Activ.unit"/>
    <n v="130000727207"/>
    <s v=""/>
    <n v="10"/>
    <d v="2019-01-16T00:00:00"/>
    <n v="4148"/>
    <n v="55"/>
    <n v="55"/>
    <n v="3.85"/>
    <n v="228140"/>
    <n v="228140"/>
    <n v="15969.8"/>
    <n v="244109.8"/>
    <d v="2019-01-31T00:00:00"/>
    <m/>
    <s v=""/>
    <s v=""/>
    <x v="5"/>
    <n v="140001542583"/>
    <n v="1"/>
    <n v="1"/>
    <n v="1"/>
    <s v="S4B3"/>
    <x v="5"/>
    <s v="สายสื่อสาร"/>
    <s v="ZW03"/>
    <s v="Z53"/>
    <s v="F054"/>
    <s v="กฟส.ละหานทราย"/>
  </r>
  <r>
    <s v="F05401"/>
    <n v="92000318880"/>
    <n v="1400015425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37"/>
    <n v="9009410770"/>
    <n v="546000322243"/>
    <s v="ใบแจ้งหนี้"/>
    <s v="S-4G-001"/>
    <s v="ค่าบริการพาดสายสื่อสารโทรคมนาคมประจำปี"/>
    <s v="Activ.unit"/>
    <n v="130000727208"/>
    <s v=""/>
    <n v="4"/>
    <d v="2019-01-16T00:00:00"/>
    <n v="1987"/>
    <n v="100"/>
    <n v="100"/>
    <n v="7"/>
    <n v="198700"/>
    <n v="198700"/>
    <n v="13909"/>
    <n v="212609"/>
    <d v="2019-01-31T00:00:00"/>
    <m/>
    <s v=""/>
    <s v=""/>
    <x v="1"/>
    <n v="140001542530"/>
    <n v="2"/>
    <n v="2"/>
    <n v="2"/>
    <s v="S4B3"/>
    <x v="1"/>
    <s v="สายสื่อสาร"/>
    <s v="ZW03"/>
    <s v="Z53"/>
    <s v="F054"/>
    <s v="กฟส.ละหานทราย"/>
  </r>
  <r>
    <s v="F05401"/>
    <n v="92000318880"/>
    <n v="1400015425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37"/>
    <n v="9009410770"/>
    <n v="546000322243"/>
    <s v="ใบแจ้งหนี้"/>
    <s v="S-4G-001"/>
    <s v="ค่าบริการพาดสายสื่อสารโทรคมนาคมประจำปี"/>
    <s v="Activ.unit"/>
    <n v="130000727208"/>
    <s v=""/>
    <n v="5"/>
    <d v="2019-01-16T00:00:00"/>
    <n v="6341"/>
    <n v="55"/>
    <n v="55"/>
    <n v="3.85"/>
    <n v="348755"/>
    <n v="348755"/>
    <n v="24412.85"/>
    <n v="373167.85"/>
    <d v="2019-01-31T00:00:00"/>
    <m/>
    <s v=""/>
    <s v=""/>
    <x v="1"/>
    <n v="140001542530"/>
    <n v="2"/>
    <n v="2"/>
    <n v="2"/>
    <s v="S4B3"/>
    <x v="1"/>
    <s v="สายสื่อสาร"/>
    <s v="ZW03"/>
    <s v="Z53"/>
    <s v="F054"/>
    <s v="กฟส.ละหานทราย"/>
  </r>
  <r>
    <s v="F05401"/>
    <n v="92000322778"/>
    <n v="140001542438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412"/>
    <n v="9009410600"/>
    <n v="500000320664"/>
    <s v="ใบแจ้งหนี้"/>
    <s v="S-4G-001"/>
    <s v="ค่าบริการพาดสายสื่อสารโทรคมนาคมประจำปี"/>
    <s v="Activ.unit"/>
    <n v="130000727211"/>
    <s v=""/>
    <n v="8"/>
    <d v="2019-01-16T00:00:00"/>
    <n v="2608"/>
    <n v="55"/>
    <n v="55"/>
    <n v="3.85"/>
    <n v="143440"/>
    <n v="143440"/>
    <n v="10040.799999999999"/>
    <n v="153480.79999999999"/>
    <d v="2019-01-31T00:00:00"/>
    <m/>
    <s v=""/>
    <s v=""/>
    <x v="4"/>
    <n v="140001542438"/>
    <n v="1"/>
    <n v="1"/>
    <n v="1"/>
    <s v="S4B3"/>
    <x v="4"/>
    <s v="สายสื่อสาร"/>
    <s v="ZW03"/>
    <s v="Z53"/>
    <s v="F054"/>
    <s v="กฟส.ละหานทราย"/>
  </r>
  <r>
    <s v="F05401"/>
    <n v="92000488008"/>
    <n v="14000154259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601"/>
    <n v="9009410794"/>
    <n v="542000322179"/>
    <s v="ใบแจ้งหนี้"/>
    <s v="S-4G-001"/>
    <s v="ค่าบริการพาดสายสื่อสารโทรคมนาคมประจำปี"/>
    <s v="Activ.unit"/>
    <n v="130000727213"/>
    <s v=""/>
    <n v="9"/>
    <d v="2019-01-16T00:00:00"/>
    <n v="3428"/>
    <n v="55"/>
    <n v="55"/>
    <n v="3.85"/>
    <n v="188540"/>
    <n v="188540"/>
    <n v="13197.8"/>
    <n v="201737.8"/>
    <d v="2019-01-31T00:00:00"/>
    <m/>
    <s v=""/>
    <s v=""/>
    <x v="6"/>
    <n v="140001542594"/>
    <n v="1"/>
    <n v="1"/>
    <n v="1"/>
    <s v="S4B3"/>
    <x v="6"/>
    <s v="สายสื่อสาร"/>
    <s v="ZW03"/>
    <s v="Z53"/>
    <s v="F054"/>
    <s v="กฟส.ละหานทราย"/>
  </r>
  <r>
    <s v="F05401"/>
    <n v="92000318895"/>
    <n v="14000154260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603"/>
    <n v="9009410796"/>
    <n v="564000321990"/>
    <s v="ใบแจ้งหนี้"/>
    <s v="S-4G-001"/>
    <s v="ค่าบริการพาดสายสื่อสารโทรคมนาคมประจำปี"/>
    <s v="Activ.unit"/>
    <n v="130000727216"/>
    <s v=""/>
    <n v="6"/>
    <d v="2019-01-16T00:00:00"/>
    <n v="1000"/>
    <n v="55"/>
    <n v="55"/>
    <n v="3.85"/>
    <n v="55000"/>
    <n v="55000"/>
    <n v="3850"/>
    <n v="58850"/>
    <d v="2019-01-31T00:00:00"/>
    <m/>
    <s v=""/>
    <s v=""/>
    <x v="8"/>
    <n v="140001542606"/>
    <n v="1"/>
    <n v="1"/>
    <n v="1"/>
    <s v="S4B3"/>
    <x v="8"/>
    <s v="สายสื่อสาร"/>
    <s v="ZW03"/>
    <s v="Z53"/>
    <s v="F054"/>
    <s v="กฟส.ละหานทราย"/>
  </r>
  <r>
    <s v="F12101"/>
    <n v="92000318853"/>
    <n v="14000154251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499"/>
    <n v="9009410657"/>
    <n v="544000322813"/>
    <s v="ใบแจ้งหนี้"/>
    <s v="S-4G-001"/>
    <s v="ค่าบริการพาดสายสื่อสารโทรคมนาคมประจำปี"/>
    <s v="Activ.unit"/>
    <n v="130000727451"/>
    <s v=""/>
    <n v="1"/>
    <d v="2019-01-16T00:00:00"/>
    <n v="12695"/>
    <n v="55"/>
    <n v="55"/>
    <n v="3.85"/>
    <n v="698225"/>
    <n v="698225"/>
    <n v="48875.75"/>
    <n v="747100.75"/>
    <d v="2019-01-31T00:00:00"/>
    <m/>
    <s v=""/>
    <s v=""/>
    <x v="1"/>
    <n v="140001542518"/>
    <n v="2"/>
    <n v="2"/>
    <n v="2"/>
    <s v="S4B3"/>
    <x v="1"/>
    <s v="สายสื่อสาร"/>
    <s v="ZW03"/>
    <s v="Z53"/>
    <s v="F121"/>
    <s v="กฟอ.ปราสาท"/>
  </r>
  <r>
    <s v="F12101"/>
    <n v="92000318853"/>
    <n v="14000154251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499"/>
    <n v="9009410657"/>
    <n v="544000322813"/>
    <s v="ใบแจ้งหนี้"/>
    <s v="S-4G-001"/>
    <s v="ค่าบริการพาดสายสื่อสารโทรคมนาคมประจำปี"/>
    <s v="Activ.unit"/>
    <n v="130000727451"/>
    <s v=""/>
    <n v="2"/>
    <d v="2019-01-16T00:00:00"/>
    <n v="1597"/>
    <n v="100"/>
    <n v="100"/>
    <n v="7"/>
    <n v="159700"/>
    <n v="159700"/>
    <n v="11179"/>
    <n v="170879"/>
    <d v="2019-01-31T00:00:00"/>
    <m/>
    <s v=""/>
    <s v=""/>
    <x v="1"/>
    <n v="140001542518"/>
    <n v="2"/>
    <n v="2"/>
    <n v="2"/>
    <s v="S4B3"/>
    <x v="1"/>
    <s v="สายสื่อสาร"/>
    <s v="ZW03"/>
    <s v="Z53"/>
    <s v="F121"/>
    <s v="กฟอ.ปราสาท"/>
  </r>
  <r>
    <s v="F12101"/>
    <n v="92000441432"/>
    <n v="14000154261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06"/>
    <n v="9009410665"/>
    <n v="522000322048"/>
    <s v="ใบแจ้งหนี้"/>
    <s v="S-4G-001"/>
    <s v="ค่าบริการพาดสายสื่อสารโทรคมนาคมประจำปี"/>
    <s v="Activ.unit"/>
    <n v="130000727452"/>
    <s v=""/>
    <n v="9"/>
    <d v="2019-01-16T00:00:00"/>
    <n v="4271"/>
    <n v="55"/>
    <n v="55"/>
    <n v="3.85"/>
    <n v="234905"/>
    <n v="234905"/>
    <n v="16443.349999999999"/>
    <n v="251348.35"/>
    <d v="2019-01-31T00:00:00"/>
    <m/>
    <s v=""/>
    <s v=""/>
    <x v="6"/>
    <n v="140001542615"/>
    <n v="1"/>
    <n v="1"/>
    <n v="1"/>
    <s v="S4B3"/>
    <x v="6"/>
    <s v="สายสื่อสาร"/>
    <s v="ZW03"/>
    <s v="Z53"/>
    <s v="F121"/>
    <s v="กฟอ.ปราสาท"/>
  </r>
  <r>
    <s v="F07101"/>
    <n v="92000320906"/>
    <n v="1400015459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16"/>
    <n v="9009417183"/>
    <n v="548000321334"/>
    <s v="ใบแจ้งหนี้"/>
    <s v="S-4G-001"/>
    <s v="ค่าบริการพาดสายสื่อสารโทรคมนาคมประจำปี"/>
    <s v="Activ.unit"/>
    <n v="130000727467"/>
    <s v=""/>
    <n v="3"/>
    <d v="2019-01-17T00:00:00"/>
    <n v="9288"/>
    <n v="55"/>
    <n v="55"/>
    <n v="3.85"/>
    <n v="510840"/>
    <n v="510840"/>
    <n v="35758.800000000003"/>
    <n v="546598.80000000005"/>
    <d v="2019-01-31T00:00:00"/>
    <m/>
    <s v=""/>
    <s v=""/>
    <x v="1"/>
    <n v="140001545902"/>
    <n v="2"/>
    <n v="2"/>
    <n v="2"/>
    <s v="S4B3"/>
    <x v="1"/>
    <s v="สายสื่อสาร"/>
    <s v="ZW03"/>
    <s v="Z53"/>
    <s v="F071"/>
    <s v="กฟอ.สีคิ้ว"/>
  </r>
  <r>
    <s v="F07101"/>
    <n v="92000320906"/>
    <n v="1400015459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16"/>
    <n v="9009417183"/>
    <n v="548000321334"/>
    <s v="ใบแจ้งหนี้"/>
    <s v="S-4G-001"/>
    <s v="ค่าบริการพาดสายสื่อสารโทรคมนาคมประจำปี"/>
    <s v="Activ.unit"/>
    <n v="130000727467"/>
    <s v=""/>
    <n v="4"/>
    <d v="2019-01-17T00:00:00"/>
    <n v="2570"/>
    <n v="100"/>
    <n v="100"/>
    <n v="7"/>
    <n v="257000"/>
    <n v="257000"/>
    <n v="17990"/>
    <n v="274990"/>
    <d v="2019-01-31T00:00:00"/>
    <m/>
    <s v=""/>
    <s v=""/>
    <x v="1"/>
    <n v="140001545902"/>
    <n v="2"/>
    <n v="2"/>
    <n v="2"/>
    <s v="S4B3"/>
    <x v="1"/>
    <s v="สายสื่อสาร"/>
    <s v="ZW03"/>
    <s v="Z53"/>
    <s v="F071"/>
    <s v="กฟอ.สีคิ้ว"/>
  </r>
  <r>
    <s v="F07101"/>
    <n v="92000320923"/>
    <n v="140001545740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910"/>
    <n v="9009417014"/>
    <n v="566000321805"/>
    <s v="ใบแจ้งหนี้"/>
    <s v="S-4G-001"/>
    <s v="ค่าบริการพาดสายสื่อสารโทรคมนาคมประจำปี"/>
    <s v="Activ.unit"/>
    <n v="130000727468"/>
    <s v=""/>
    <n v="7"/>
    <d v="2019-01-17T00:00:00"/>
    <n v="801"/>
    <n v="55"/>
    <n v="55"/>
    <n v="3.85"/>
    <n v="44055"/>
    <n v="44055"/>
    <n v="3083.85"/>
    <n v="47138.85"/>
    <d v="2019-01-31T00:00:00"/>
    <m/>
    <s v=""/>
    <s v=""/>
    <x v="7"/>
    <n v="140001545740"/>
    <n v="1"/>
    <n v="1"/>
    <n v="1"/>
    <s v="S4B3"/>
    <x v="7"/>
    <s v="สายสื่อสาร"/>
    <s v="ZW03"/>
    <s v="Z53"/>
    <s v="F071"/>
    <s v="กฟอ.สีคิ้ว"/>
  </r>
  <r>
    <s v="F07101"/>
    <n v="92000431293"/>
    <n v="14000154536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528"/>
    <n v="9009416520"/>
    <n v="516000320905"/>
    <s v="ใบแจ้งหนี้"/>
    <s v="S-4G-001"/>
    <s v="ค่าบริการพาดสายสื่อสารโทรคมนาคมประจำปี"/>
    <s v="Activ.unit"/>
    <n v="130000727470"/>
    <s v=""/>
    <n v="11"/>
    <d v="2019-01-17T00:00:00"/>
    <n v="11723"/>
    <n v="55"/>
    <n v="55"/>
    <n v="3.85"/>
    <n v="644765"/>
    <n v="644765"/>
    <n v="45133.55"/>
    <n v="689898.55"/>
    <d v="2019-01-31T00:00:00"/>
    <m/>
    <s v=""/>
    <s v=""/>
    <x v="10"/>
    <n v="140001545367"/>
    <n v="1"/>
    <n v="1"/>
    <n v="1"/>
    <s v="S4B3"/>
    <x v="10"/>
    <s v="สายสื่อสาร"/>
    <s v="ZW03"/>
    <s v="Z53"/>
    <s v="F071"/>
    <s v="กฟอ.สีคิ้ว"/>
  </r>
  <r>
    <s v="F10101"/>
    <n v="92000193087"/>
    <n v="140001546215"/>
    <s v="S4B3:ขอเช่าพาดสายโทรคมนาคม"/>
    <s v="นางสาว พรรณี ธาราวิมล"/>
    <s v="201/1 หมู่ที่ 2 ตำบล ในเมือง อำเภอ พิมาย จังหวัด นครราชสีมา รหัสไปรษณีย์ 30110"/>
    <n v="2007970435"/>
    <n v="9009417651"/>
    <n v="536000322690"/>
    <s v="ใบแจ้งหนี้"/>
    <s v="S-4G-001"/>
    <s v="ค่าบริการพาดสายสื่อสารโทรคมนาคมประจำปี"/>
    <s v="Activ.unit"/>
    <n v="130000727472"/>
    <s v=""/>
    <n v="2"/>
    <d v="2019-01-17T00:00:00"/>
    <n v="5"/>
    <n v="55"/>
    <n v="55"/>
    <n v="3.85"/>
    <n v="275"/>
    <n v="275"/>
    <n v="19.25"/>
    <n v="294.25"/>
    <d v="2019-01-31T00:00:00"/>
    <m/>
    <s v=""/>
    <s v=""/>
    <x v="22"/>
    <n v="140001546215"/>
    <n v="1"/>
    <n v="1"/>
    <n v="1"/>
    <s v="S4B3"/>
    <x v="30"/>
    <s v="สายสื่อสาร"/>
    <s v="ZW03"/>
    <s v="Z53"/>
    <s v="F101"/>
    <s v="กฟอ.พิมาย"/>
  </r>
  <r>
    <s v="F07101"/>
    <n v="92000546546"/>
    <n v="14000154677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84"/>
    <n v="9009420346"/>
    <n v="500000320706"/>
    <s v="ใบแจ้งหนี้"/>
    <s v="S-4G-001"/>
    <s v="ค่าบริการพาดสายสื่อสารโทรคมนาคมประจำปี"/>
    <s v="Activ.unit"/>
    <n v="130000727473"/>
    <s v=""/>
    <n v="12"/>
    <d v="2019-01-18T00:00:00"/>
    <n v="7431"/>
    <n v="55"/>
    <n v="55"/>
    <n v="3.85"/>
    <n v="408705"/>
    <n v="408705"/>
    <n v="28609.35"/>
    <n v="437314.35"/>
    <d v="2019-01-31T00:00:00"/>
    <m/>
    <s v=""/>
    <s v=""/>
    <x v="5"/>
    <n v="140001546779"/>
    <n v="1"/>
    <n v="1"/>
    <n v="1"/>
    <s v="S4B3"/>
    <x v="5"/>
    <s v="สายสื่อสาร"/>
    <s v="ZW03"/>
    <s v="Z53"/>
    <s v="F071"/>
    <s v="กฟอ.สีคิ้ว"/>
  </r>
  <r>
    <s v="F07101"/>
    <n v="92000320915"/>
    <n v="14000154613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01"/>
    <n v="9009417388"/>
    <n v="532000322937"/>
    <s v="ใบแจ้งหนี้"/>
    <s v="S-4G-001"/>
    <s v="ค่าบริการพาดสายสื่อสารโทรคมนาคมประจำปี"/>
    <s v="Activ.unit"/>
    <n v="130000727475"/>
    <s v=""/>
    <n v="5"/>
    <d v="2019-01-17T00:00:00"/>
    <n v="5713"/>
    <n v="55"/>
    <n v="55"/>
    <n v="3.85"/>
    <n v="314215"/>
    <n v="314215"/>
    <n v="21995.05"/>
    <n v="336210.05"/>
    <d v="2019-01-31T00:00:00"/>
    <m/>
    <s v=""/>
    <s v=""/>
    <x v="0"/>
    <n v="140001546137"/>
    <n v="2"/>
    <n v="2"/>
    <n v="2"/>
    <s v="S4B3"/>
    <x v="0"/>
    <s v="สายสื่อสาร"/>
    <s v="ZW03"/>
    <s v="Z53"/>
    <s v="F071"/>
    <s v="กฟอ.สีคิ้ว"/>
  </r>
  <r>
    <s v="F07101"/>
    <n v="92000320915"/>
    <n v="14000154613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01"/>
    <n v="9009417388"/>
    <n v="532000322937"/>
    <s v="ใบแจ้งหนี้"/>
    <s v="S-4G-001"/>
    <s v="ค่าบริการพาดสายสื่อสารโทรคมนาคมประจำปี"/>
    <s v="Activ.unit"/>
    <n v="130000727475"/>
    <s v=""/>
    <n v="6"/>
    <d v="2019-01-17T00:00:00"/>
    <n v="90"/>
    <n v="100"/>
    <n v="100"/>
    <n v="7"/>
    <n v="9000"/>
    <n v="9000"/>
    <n v="630"/>
    <n v="9630"/>
    <d v="2019-01-31T00:00:00"/>
    <m/>
    <s v=""/>
    <s v=""/>
    <x v="0"/>
    <n v="140001546137"/>
    <n v="2"/>
    <n v="2"/>
    <n v="2"/>
    <s v="S4B3"/>
    <x v="0"/>
    <s v="สายสื่อสาร"/>
    <s v="ZW03"/>
    <s v="Z53"/>
    <s v="F071"/>
    <s v="กฟอ.สีคิ้ว"/>
  </r>
  <r>
    <s v="F07101"/>
    <n v="92000320929"/>
    <n v="14000154583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83"/>
    <n v="9009417027"/>
    <n v="520000322695"/>
    <s v="ใบแจ้งหนี้"/>
    <s v="S-4G-001"/>
    <s v="ค่าบริการพาดสายสื่อสารโทรคมนาคมประจำปี"/>
    <s v="Activ.unit"/>
    <n v="130000727476"/>
    <s v=""/>
    <n v="8"/>
    <d v="2019-01-17T00:00:00"/>
    <n v="1066"/>
    <n v="55"/>
    <n v="55"/>
    <n v="3.85"/>
    <n v="58630"/>
    <n v="58630"/>
    <n v="4104.1000000000004"/>
    <n v="62734.1"/>
    <d v="2019-01-31T00:00:00"/>
    <m/>
    <s v=""/>
    <s v=""/>
    <x v="8"/>
    <n v="140001545833"/>
    <n v="1"/>
    <n v="1"/>
    <n v="1"/>
    <s v="S4B3"/>
    <x v="8"/>
    <s v="สายสื่อสาร"/>
    <s v="ZW03"/>
    <s v="Z53"/>
    <s v="F071"/>
    <s v="กฟอ.สีคิ้ว"/>
  </r>
  <r>
    <s v="F06201"/>
    <n v="92000324056"/>
    <n v="1400015449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157"/>
    <n v="9009416052"/>
    <n v="514000320667"/>
    <s v="ใบแจ้งหนี้"/>
    <s v="S-4G-001"/>
    <s v="ค่าบริการพาดสายสื่อสารโทรคมนาคมประจำปี"/>
    <s v="Activ.unit"/>
    <n v="130000727477"/>
    <s v=""/>
    <n v="2"/>
    <d v="2019-01-17T00:00:00"/>
    <n v="8"/>
    <n v="100"/>
    <n v="100"/>
    <n v="7"/>
    <n v="800"/>
    <n v="800"/>
    <n v="56"/>
    <n v="856"/>
    <d v="2019-01-31T00:00:00"/>
    <m/>
    <s v=""/>
    <s v=""/>
    <x v="0"/>
    <n v="140001544928"/>
    <n v="2"/>
    <n v="2"/>
    <n v="2"/>
    <s v="S4B3"/>
    <x v="0"/>
    <s v="สายสื่อสาร"/>
    <s v="ZW03"/>
    <s v="Z53"/>
    <s v="F062"/>
    <s v="กฟส.หมูสี"/>
  </r>
  <r>
    <s v="F06201"/>
    <n v="92000324056"/>
    <n v="1400015449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157"/>
    <n v="9009416052"/>
    <n v="514000320667"/>
    <s v="ใบแจ้งหนี้"/>
    <s v="S-4G-001"/>
    <s v="ค่าบริการพาดสายสื่อสารโทรคมนาคมประจำปี"/>
    <s v="Activ.unit"/>
    <n v="130000727477"/>
    <s v=""/>
    <n v="3"/>
    <d v="2019-01-17T00:00:00"/>
    <n v="803"/>
    <n v="55"/>
    <n v="55"/>
    <n v="3.85"/>
    <n v="44165"/>
    <n v="44165"/>
    <n v="3091.55"/>
    <n v="47256.55"/>
    <d v="2019-01-31T00:00:00"/>
    <m/>
    <s v=""/>
    <s v=""/>
    <x v="0"/>
    <n v="140001544928"/>
    <n v="2"/>
    <n v="2"/>
    <n v="2"/>
    <s v="S4B3"/>
    <x v="0"/>
    <s v="สายสื่อสาร"/>
    <s v="ZW03"/>
    <s v="Z53"/>
    <s v="F062"/>
    <s v="กฟส.หมูสี"/>
  </r>
  <r>
    <s v="F10101"/>
    <n v="92000319883"/>
    <n v="14000154524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458"/>
    <n v="9009416388"/>
    <n v="568000321547"/>
    <s v="ใบแจ้งหนี้"/>
    <s v="S-4G-001"/>
    <s v="ค่าบริการพาดสายสื่อสารโทรคมนาคมประจำปี"/>
    <s v="Activ.unit"/>
    <n v="130000727479"/>
    <s v=""/>
    <n v="10"/>
    <d v="2019-01-17T00:00:00"/>
    <n v="8599"/>
    <n v="55"/>
    <n v="55"/>
    <n v="3.85"/>
    <n v="472945"/>
    <n v="472945"/>
    <n v="33106.15"/>
    <n v="506051.15"/>
    <d v="2019-01-31T00:00:00"/>
    <m/>
    <s v=""/>
    <s v=""/>
    <x v="10"/>
    <n v="140001545246"/>
    <n v="1"/>
    <n v="1"/>
    <n v="1"/>
    <s v="S4B3"/>
    <x v="10"/>
    <s v="สายสื่อสาร"/>
    <s v="ZW03"/>
    <s v="Z53"/>
    <s v="F101"/>
    <s v="กฟอ.พิมาย"/>
  </r>
  <r>
    <s v="F07101"/>
    <n v="92000374538"/>
    <n v="14000154556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94"/>
    <n v="9009416665"/>
    <n v="556000322205"/>
    <s v="ใบแจ้งหนี้"/>
    <s v="S-4G-001"/>
    <s v="ค่าบริการพาดสายสื่อสารโทรคมนาคมประจำปี"/>
    <s v="Activ.unit"/>
    <n v="130000727482"/>
    <s v=""/>
    <n v="10"/>
    <d v="2019-01-17T00:00:00"/>
    <n v="2470"/>
    <n v="55"/>
    <n v="55"/>
    <n v="3.85"/>
    <n v="135850"/>
    <n v="135850"/>
    <n v="9509.5"/>
    <n v="145359.5"/>
    <d v="2019-01-31T00:00:00"/>
    <m/>
    <s v=""/>
    <s v=""/>
    <x v="9"/>
    <n v="140001545569"/>
    <n v="1"/>
    <n v="1"/>
    <n v="1"/>
    <s v="S4B3"/>
    <x v="9"/>
    <s v="สายสื่อสาร"/>
    <s v="ZW03"/>
    <s v="Z53"/>
    <s v="F071"/>
    <s v="กฟอ.สีคิ้ว"/>
  </r>
  <r>
    <s v="F10101"/>
    <n v="92000497355"/>
    <n v="14000154537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607"/>
    <n v="9009416563"/>
    <n v="564000322208"/>
    <s v="ใบแจ้งหนี้"/>
    <s v="S-4G-001"/>
    <s v="ค่าบริการพาดสายสื่อสารโทรคมนาคมประจำปี"/>
    <s v="Activ.unit"/>
    <n v="130000727484"/>
    <s v=""/>
    <n v="12"/>
    <d v="2019-01-17T00:00:00"/>
    <n v="912"/>
    <n v="55"/>
    <n v="55"/>
    <n v="3.85"/>
    <n v="50160"/>
    <n v="50160"/>
    <n v="3511.2"/>
    <n v="53671.199999999997"/>
    <d v="2019-01-31T00:00:00"/>
    <m/>
    <s v=""/>
    <s v=""/>
    <x v="9"/>
    <n v="140001545371"/>
    <n v="1"/>
    <n v="1"/>
    <n v="1"/>
    <s v="S4B3"/>
    <x v="9"/>
    <s v="สายสื่อสาร"/>
    <s v="ZW03"/>
    <s v="Z53"/>
    <s v="F101"/>
    <s v="กฟอ.พิมาย"/>
  </r>
  <r>
    <s v="F07101"/>
    <n v="92000322768"/>
    <n v="14000154605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131"/>
    <n v="9009421134"/>
    <n v="514000320470"/>
    <s v="ใบแจ้งหนี้"/>
    <s v="S-4G-001"/>
    <s v="ค่าบริการพาดสายสื่อสารโทรคมนาคมประจำปี"/>
    <s v="Activ.unit"/>
    <n v="130000727485"/>
    <s v=""/>
    <n v="9"/>
    <d v="2019-01-17T00:00:00"/>
    <n v="2492"/>
    <n v="55"/>
    <n v="55"/>
    <n v="3.85"/>
    <n v="137060"/>
    <n v="137060"/>
    <n v="9594.2000000000007"/>
    <n v="146654.20000000001"/>
    <d v="2019-01-31T00:00:00"/>
    <m/>
    <s v=""/>
    <s v=""/>
    <x v="4"/>
    <n v="140001546052"/>
    <n v="1"/>
    <n v="1"/>
    <n v="1"/>
    <s v="S4B3"/>
    <x v="4"/>
    <s v="สายสื่อสาร"/>
    <s v="ZW03"/>
    <s v="Z53"/>
    <s v="F071"/>
    <s v="กฟอ.สีคิ้ว"/>
  </r>
  <r>
    <s v="F06201"/>
    <n v="92000324056"/>
    <n v="14000154559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82"/>
    <n v="9009416762"/>
    <n v="548000321062"/>
    <s v="ใบแจ้งหนี้"/>
    <s v="S-4G-001"/>
    <s v="ค่าบริการพาดสายสื่อสารโทรคมนาคมประจำปี"/>
    <s v="Activ.unit"/>
    <n v="130000727486"/>
    <s v=""/>
    <n v="4"/>
    <d v="2019-01-17T00:00:00"/>
    <n v="3096"/>
    <n v="55"/>
    <n v="55"/>
    <n v="3.85"/>
    <n v="170280"/>
    <n v="170280"/>
    <n v="11919.6"/>
    <n v="182199.6"/>
    <d v="2019-01-31T00:00:00"/>
    <m/>
    <s v=""/>
    <s v=""/>
    <x v="0"/>
    <n v="140001545590"/>
    <n v="1"/>
    <n v="1"/>
    <n v="1"/>
    <s v="S4B3"/>
    <x v="12"/>
    <s v="สายสื่อสาร"/>
    <s v="ZW03"/>
    <s v="Z53"/>
    <s v="F062"/>
    <s v="กฟส.หมูสี"/>
  </r>
  <r>
    <s v="F07101"/>
    <n v="92000181397"/>
    <n v="140001546702"/>
    <s v="S4B3:ขอเช่าพาดสายโทรคมนาคม"/>
    <s v="ห้างหุ้นส่วนจำกัดเซาท์อีสเทอร์น สกายเน็ทเวิล์ก"/>
    <s v="216/24-25 ถนน ผาสุก ตำบล สีคิ้ว อำเภอ สีคิ้ว จังหวัด นครราชสีมา รหัสไปรษณีย์ 30140"/>
    <n v="2007973008"/>
    <n v="9009420331"/>
    <n v="500000320705"/>
    <s v="ใบแจ้งหนี้"/>
    <s v="S-4C-004"/>
    <s v="ค่าบริการพาดสายเคเบิลทีวี"/>
    <s v="Activ.unit"/>
    <n v="130000727488"/>
    <s v=""/>
    <n v="1"/>
    <d v="2019-01-18T00:00:00"/>
    <n v="778"/>
    <n v="32"/>
    <n v="32"/>
    <n v="2.2400000000000002"/>
    <n v="24896"/>
    <n v="24896"/>
    <n v="1742.72"/>
    <n v="26638.720000000001"/>
    <d v="2019-01-31T00:00:00"/>
    <m/>
    <s v=""/>
    <s v=""/>
    <x v="23"/>
    <n v="140001546702"/>
    <n v="1"/>
    <n v="1"/>
    <n v="1"/>
    <s v="S4B3"/>
    <x v="31"/>
    <s v="สายสื่อสาร"/>
    <s v="ZW03"/>
    <s v="Z53"/>
    <s v="F071"/>
    <s v="กฟอ.สีคิ้ว"/>
  </r>
  <r>
    <s v="F06201"/>
    <n v="92000573119"/>
    <n v="1400015452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40"/>
    <n v="9009416450"/>
    <n v="544000322723"/>
    <s v="ใบแจ้งหนี้"/>
    <s v="S-4G-001"/>
    <s v="ค่าบริการพาดสายสื่อสารโทรคมนาคมประจำปี"/>
    <s v="Activ.unit"/>
    <n v="130000727490"/>
    <s v=""/>
    <n v="17"/>
    <d v="2019-01-17T00:00:00"/>
    <n v="2838"/>
    <n v="55"/>
    <n v="55"/>
    <n v="3.85"/>
    <n v="156090"/>
    <n v="156090"/>
    <n v="10926.3"/>
    <n v="167016.29999999999"/>
    <d v="2019-01-31T00:00:00"/>
    <m/>
    <s v=""/>
    <s v=""/>
    <x v="5"/>
    <n v="140001545267"/>
    <n v="1"/>
    <n v="1"/>
    <n v="1"/>
    <s v="S4B3"/>
    <x v="5"/>
    <s v="สายสื่อสาร"/>
    <s v="ZW03"/>
    <s v="Z53"/>
    <s v="F062"/>
    <s v="กฟส.หมูสี"/>
  </r>
  <r>
    <s v="F08201"/>
    <n v="92000589337"/>
    <n v="140001545449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67"/>
    <n v="9009416606"/>
    <n v="514000321222"/>
    <s v="ใบแจ้งหนี้"/>
    <s v="S-4G-001"/>
    <s v="ค่าบริการพาดสายสื่อสารโทรคมนาคมประจำปี"/>
    <s v="Activ.unit"/>
    <n v="130000727492"/>
    <s v=""/>
    <n v="13"/>
    <d v="2019-01-17T00:00:00"/>
    <n v="427"/>
    <n v="55"/>
    <n v="55"/>
    <n v="3.85"/>
    <n v="23485"/>
    <n v="23485"/>
    <n v="1643.95"/>
    <n v="25128.95"/>
    <d v="2019-01-31T00:00:00"/>
    <m/>
    <s v=""/>
    <s v=""/>
    <x v="11"/>
    <n v="140001545449"/>
    <n v="1"/>
    <n v="1"/>
    <n v="1"/>
    <s v="S4B3"/>
    <x v="11"/>
    <s v="สายสื่อสาร"/>
    <s v="ZW03"/>
    <s v="Z53"/>
    <s v="F082"/>
    <s v="กฟส.ประทาย"/>
  </r>
  <r>
    <s v="F04601"/>
    <n v="92000589325"/>
    <n v="140001545829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023"/>
    <n v="9009417095"/>
    <n v="554000321064"/>
    <s v="ใบแจ้งหนี้"/>
    <s v="S-4G-001"/>
    <s v="ค่าบริการพาดสายสื่อสารโทรคมนาคมประจำปี"/>
    <s v="Activ.unit"/>
    <n v="130000727498"/>
    <s v=""/>
    <n v="13"/>
    <d v="2019-01-17T00:00:00"/>
    <n v="966"/>
    <n v="55"/>
    <n v="55"/>
    <n v="3.85"/>
    <n v="53130"/>
    <n v="53130"/>
    <n v="3719.1"/>
    <n v="56849.1"/>
    <d v="2019-01-31T00:00:00"/>
    <m/>
    <s v=""/>
    <s v=""/>
    <x v="11"/>
    <n v="140001545829"/>
    <n v="1"/>
    <n v="1"/>
    <n v="1"/>
    <s v="S4B3"/>
    <x v="11"/>
    <s v="สายสื่อสาร"/>
    <s v="ZW03"/>
    <s v="Z53"/>
    <s v="F046"/>
    <s v="กฟส.รัตนบุรี"/>
  </r>
  <r>
    <s v="F04601"/>
    <n v="92000318896"/>
    <n v="14000154576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833"/>
    <n v="9009417047"/>
    <n v="556000321574"/>
    <s v="ใบแจ้งหนี้"/>
    <s v="S-4G-001"/>
    <s v="ค่าบริการพาดสายสื่อสารโทรคมนาคมประจำปี"/>
    <s v="Activ.unit"/>
    <n v="130000727500"/>
    <s v=""/>
    <n v="7"/>
    <d v="2019-01-17T00:00:00"/>
    <n v="2463"/>
    <n v="55"/>
    <n v="55"/>
    <n v="3.85"/>
    <n v="135465"/>
    <n v="135465"/>
    <n v="9482.5499999999993"/>
    <n v="144947.54999999999"/>
    <d v="2019-01-31T00:00:00"/>
    <m/>
    <s v=""/>
    <s v=""/>
    <x v="10"/>
    <n v="140001545768"/>
    <n v="1"/>
    <n v="1"/>
    <n v="1"/>
    <s v="S4B3"/>
    <x v="10"/>
    <s v="สายสื่อสาร"/>
    <s v="ZW03"/>
    <s v="Z53"/>
    <s v="F046"/>
    <s v="กฟส.รัตนบุรี"/>
  </r>
  <r>
    <s v="F04601"/>
    <n v="92000318848"/>
    <n v="14000154569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24"/>
    <n v="9009416920"/>
    <n v="514000320870"/>
    <s v="ใบแจ้งหนี้"/>
    <s v="S-4G-001"/>
    <s v="ค่าบริการพาดสายสื่อสารโทรคมนาคมประจำปี"/>
    <s v="Activ.unit"/>
    <n v="130000727502"/>
    <s v=""/>
    <n v="3"/>
    <d v="2019-01-17T00:00:00"/>
    <n v="764"/>
    <n v="55"/>
    <n v="55"/>
    <n v="3.85"/>
    <n v="42020"/>
    <n v="42020"/>
    <n v="2941.4"/>
    <n v="44961.4"/>
    <d v="2019-01-31T00:00:00"/>
    <m/>
    <s v=""/>
    <s v=""/>
    <x v="0"/>
    <n v="140001545695"/>
    <n v="1"/>
    <n v="1"/>
    <n v="1"/>
    <s v="S4B3"/>
    <x v="12"/>
    <s v="สายสื่อสาร"/>
    <s v="ZW03"/>
    <s v="Z53"/>
    <s v="F046"/>
    <s v="กฟส.รัตนบุรี"/>
  </r>
  <r>
    <s v="F04601"/>
    <n v="92000318848"/>
    <n v="14000154568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23"/>
    <n v="9009416918"/>
    <n v="500000320695"/>
    <s v="ใบแจ้งหนี้"/>
    <s v="S-4G-001"/>
    <s v="ค่าบริการพาดสายสื่อสารโทรคมนาคมประจำปี"/>
    <s v="Activ.unit"/>
    <n v="130000727504"/>
    <s v=""/>
    <n v="2"/>
    <d v="2019-01-17T00:00:00"/>
    <n v="3716"/>
    <n v="55"/>
    <n v="55"/>
    <n v="3.85"/>
    <n v="204380"/>
    <n v="204380"/>
    <n v="14306.6"/>
    <n v="218686.6"/>
    <d v="2019-01-31T00:00:00"/>
    <m/>
    <s v=""/>
    <s v=""/>
    <x v="0"/>
    <n v="140001545684"/>
    <n v="1"/>
    <n v="1"/>
    <n v="1"/>
    <s v="S4B3"/>
    <x v="0"/>
    <s v="สายสื่อสาร"/>
    <s v="ZW03"/>
    <s v="Z53"/>
    <s v="F046"/>
    <s v="กฟส.รัตนบุรี"/>
  </r>
  <r>
    <s v="F04601"/>
    <n v="92000318848"/>
    <n v="14000154566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21"/>
    <n v="9009416916"/>
    <n v="558000321779"/>
    <s v="ใบแจ้งหนี้"/>
    <s v="S-4G-001"/>
    <s v="ค่าบริการพาดสายสื่อสารโทรคมนาคมประจำปี"/>
    <s v="Activ.unit"/>
    <n v="130000727505"/>
    <s v=""/>
    <n v="1"/>
    <d v="2019-01-17T00:00:00"/>
    <n v="990"/>
    <n v="55"/>
    <n v="55"/>
    <n v="3.85"/>
    <n v="54450"/>
    <n v="54450"/>
    <n v="3811.5"/>
    <n v="58261.5"/>
    <d v="2019-01-31T00:00:00"/>
    <m/>
    <s v=""/>
    <s v=""/>
    <x v="0"/>
    <n v="140001545669"/>
    <n v="1"/>
    <n v="1"/>
    <n v="1"/>
    <s v="S4B3"/>
    <x v="13"/>
    <s v="สายสื่อสาร"/>
    <s v="ZW03"/>
    <s v="Z53"/>
    <s v="F046"/>
    <s v="กฟส.รัตนบุรี"/>
  </r>
  <r>
    <s v="F04601"/>
    <n v="92000533068"/>
    <n v="14000154564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817"/>
    <n v="9009416808"/>
    <n v="536000322552"/>
    <s v="ใบแจ้งหนี้"/>
    <s v="S-4G-001"/>
    <s v="ค่าบริการพาดสายสื่อสารโทรคมนาคมประจำปี"/>
    <s v="Activ.unit"/>
    <n v="130000727507"/>
    <s v=""/>
    <n v="11"/>
    <d v="2019-01-17T00:00:00"/>
    <n v="316"/>
    <n v="55"/>
    <n v="55"/>
    <n v="3.85"/>
    <n v="17380"/>
    <n v="17380"/>
    <n v="1216.5999999999999"/>
    <n v="18596.599999999999"/>
    <d v="2019-01-31T00:00:00"/>
    <m/>
    <s v=""/>
    <s v=""/>
    <x v="3"/>
    <n v="140001545643"/>
    <n v="1"/>
    <n v="1"/>
    <n v="1"/>
    <s v="S4B3"/>
    <x v="3"/>
    <s v="สายสื่อสาร"/>
    <s v="ZW03"/>
    <s v="Z53"/>
    <s v="F046"/>
    <s v="กฟส.รัตนบุรี"/>
  </r>
  <r>
    <s v="F04601"/>
    <n v="92000515094"/>
    <n v="14000154562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816"/>
    <n v="9009416805"/>
    <n v="536000322551"/>
    <s v="ใบแจ้งหนี้"/>
    <s v="S-4G-001"/>
    <s v="ค่าบริการพาดสายสื่อสารโทรคมนาคมประจำปี"/>
    <s v="Activ.unit"/>
    <n v="130000727508"/>
    <s v=""/>
    <n v="10"/>
    <d v="2019-01-17T00:00:00"/>
    <n v="405"/>
    <n v="55"/>
    <n v="55"/>
    <n v="3.85"/>
    <n v="22275"/>
    <n v="22275"/>
    <n v="1559.25"/>
    <n v="23834.25"/>
    <d v="2019-01-31T00:00:00"/>
    <m/>
    <s v=""/>
    <s v=""/>
    <x v="9"/>
    <n v="140001545629"/>
    <n v="1"/>
    <n v="1"/>
    <n v="1"/>
    <s v="S4B3"/>
    <x v="9"/>
    <s v="สายสื่อสาร"/>
    <s v="ZW03"/>
    <s v="Z53"/>
    <s v="F046"/>
    <s v="กฟส.รัตนบุรี"/>
  </r>
  <r>
    <s v="F04601"/>
    <n v="92000539542"/>
    <n v="14000154560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733"/>
    <n v="9009416800"/>
    <n v="542000322200"/>
    <s v="ใบแจ้งหนี้"/>
    <s v="S-4G-001"/>
    <s v="ค่าบริการพาดสายสื่อสารโทรคมนาคมประจำปี"/>
    <s v="Activ.unit"/>
    <n v="130000727510"/>
    <s v=""/>
    <n v="12"/>
    <d v="2019-01-17T00:00:00"/>
    <n v="119"/>
    <n v="55"/>
    <n v="55"/>
    <n v="3.85"/>
    <n v="6545"/>
    <n v="6545"/>
    <n v="458.15"/>
    <n v="7003.15"/>
    <d v="2019-01-31T00:00:00"/>
    <m/>
    <s v=""/>
    <s v=""/>
    <x v="5"/>
    <n v="140001545608"/>
    <n v="1"/>
    <n v="1"/>
    <n v="1"/>
    <s v="S4B3"/>
    <x v="5"/>
    <s v="สายสื่อสาร"/>
    <s v="ZW03"/>
    <s v="Z53"/>
    <s v="F046"/>
    <s v="กฟส.รัตนบุรี"/>
  </r>
  <r>
    <s v="F04601"/>
    <n v="92000318852"/>
    <n v="14000154557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25"/>
    <n v="9009416790"/>
    <n v="530000321947"/>
    <s v="ใบแจ้งหนี้"/>
    <s v="S-4G-001"/>
    <s v="ค่าบริการพาดสายสื่อสารโทรคมนาคมประจำปี"/>
    <s v="Activ.unit"/>
    <n v="130000727511"/>
    <s v=""/>
    <n v="4"/>
    <d v="2019-01-17T00:00:00"/>
    <n v="1134"/>
    <n v="100"/>
    <n v="100"/>
    <n v="7"/>
    <n v="113400"/>
    <n v="113400"/>
    <n v="7938"/>
    <n v="121338"/>
    <d v="2019-01-31T00:00:00"/>
    <m/>
    <s v=""/>
    <s v=""/>
    <x v="1"/>
    <n v="140001545578"/>
    <n v="2"/>
    <n v="2"/>
    <n v="2"/>
    <s v="S4B3"/>
    <x v="1"/>
    <s v="สายสื่อสาร"/>
    <s v="ZW03"/>
    <s v="Z53"/>
    <s v="F046"/>
    <s v="กฟส.รัตนบุรี"/>
  </r>
  <r>
    <s v="F04601"/>
    <n v="92000318852"/>
    <n v="14000154557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25"/>
    <n v="9009416790"/>
    <n v="530000321947"/>
    <s v="ใบแจ้งหนี้"/>
    <s v="S-4G-001"/>
    <s v="ค่าบริการพาดสายสื่อสารโทรคมนาคมประจำปี"/>
    <s v="Activ.unit"/>
    <n v="130000727511"/>
    <s v=""/>
    <n v="5"/>
    <d v="2019-01-17T00:00:00"/>
    <n v="2712"/>
    <n v="55"/>
    <n v="55"/>
    <n v="3.85"/>
    <n v="149160"/>
    <n v="149160"/>
    <n v="10441.200000000001"/>
    <n v="159601.20000000001"/>
    <d v="2019-01-31T00:00:00"/>
    <m/>
    <s v=""/>
    <s v=""/>
    <x v="1"/>
    <n v="140001545578"/>
    <n v="2"/>
    <n v="2"/>
    <n v="2"/>
    <s v="S4B3"/>
    <x v="1"/>
    <s v="สายสื่อสาร"/>
    <s v="ZW03"/>
    <s v="Z53"/>
    <s v="F046"/>
    <s v="กฟส.รัตนบุรี"/>
  </r>
  <r>
    <s v="F04601"/>
    <n v="92000322763"/>
    <n v="14000154553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721"/>
    <n v="9009416646"/>
    <n v="518000321546"/>
    <s v="ใบแจ้งหนี้"/>
    <s v="S-4G-001"/>
    <s v="ค่าบริการพาดสายสื่อสารโทรคมนาคมประจำปี"/>
    <s v="Activ.unit"/>
    <n v="130000727512"/>
    <s v=""/>
    <n v="8"/>
    <d v="2019-01-17T00:00:00"/>
    <n v="331"/>
    <n v="55"/>
    <n v="55"/>
    <n v="3.85"/>
    <n v="18205"/>
    <n v="18205"/>
    <n v="1274.3499999999999"/>
    <n v="19479.349999999999"/>
    <d v="2019-01-31T00:00:00"/>
    <m/>
    <s v=""/>
    <s v=""/>
    <x v="4"/>
    <n v="140001545535"/>
    <n v="1"/>
    <n v="1"/>
    <n v="1"/>
    <s v="S4B3"/>
    <x v="4"/>
    <s v="สายสื่อสาร"/>
    <s v="ZW03"/>
    <s v="Z53"/>
    <s v="F046"/>
    <s v="กฟส.รัตนบุรี"/>
  </r>
  <r>
    <s v="F04601"/>
    <n v="92000441431"/>
    <n v="14000154541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23"/>
    <n v="9009416543"/>
    <n v="556000321571"/>
    <s v="ใบแจ้งหนี้"/>
    <s v="S-4G-001"/>
    <s v="ค่าบริการพาดสายสื่อสารโทรคมนาคมประจำปี"/>
    <s v="Activ.unit"/>
    <n v="130000727513"/>
    <s v=""/>
    <n v="9"/>
    <d v="2019-01-17T00:00:00"/>
    <n v="2485"/>
    <n v="55"/>
    <n v="55"/>
    <n v="3.85"/>
    <n v="136675"/>
    <n v="136675"/>
    <n v="9567.25"/>
    <n v="146242.25"/>
    <d v="2019-01-31T00:00:00"/>
    <m/>
    <s v=""/>
    <s v=""/>
    <x v="6"/>
    <n v="140001545417"/>
    <n v="1"/>
    <n v="1"/>
    <n v="1"/>
    <s v="S4B3"/>
    <x v="6"/>
    <s v="สายสื่อสาร"/>
    <s v="ZW03"/>
    <s v="Z53"/>
    <s v="F046"/>
    <s v="กฟส.รัตนบุรี"/>
  </r>
  <r>
    <s v="F04601"/>
    <n v="92000318869"/>
    <n v="14000154527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488"/>
    <n v="9009416537"/>
    <n v="524000321949"/>
    <s v="ใบแจ้งหนี้"/>
    <s v="S-4G-001"/>
    <s v="ค่าบริการพาดสายสื่อสารโทรคมนาคมประจำปี"/>
    <s v="Activ.unit"/>
    <n v="130000727514"/>
    <s v=""/>
    <n v="6"/>
    <d v="2019-01-17T00:00:00"/>
    <n v="458"/>
    <n v="55"/>
    <n v="55"/>
    <n v="3.85"/>
    <n v="25190"/>
    <n v="25190"/>
    <n v="1763.3"/>
    <n v="26953.3"/>
    <d v="2019-01-31T00:00:00"/>
    <m/>
    <s v=""/>
    <s v=""/>
    <x v="8"/>
    <n v="140001545278"/>
    <n v="1"/>
    <n v="1"/>
    <n v="1"/>
    <s v="S4B3"/>
    <x v="8"/>
    <s v="สายสื่อสาร"/>
    <s v="ZW03"/>
    <s v="Z53"/>
    <s v="F046"/>
    <s v="กฟส.รัตนบุรี"/>
  </r>
  <r>
    <s v="F06201"/>
    <n v="92000322771"/>
    <n v="14000154590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70"/>
    <n v="9009417234"/>
    <n v="564000322212"/>
    <s v="ใบแจ้งหนี้"/>
    <s v="S-4G-001"/>
    <s v="ค่าบริการพาดสายสื่อสารโทรคมนาคมประจำปี"/>
    <s v="Activ.unit"/>
    <n v="130000727517"/>
    <s v=""/>
    <n v="1"/>
    <d v="2019-01-17T00:00:00"/>
    <n v="3920"/>
    <n v="55"/>
    <n v="55"/>
    <n v="3.85"/>
    <n v="215600"/>
    <n v="215600"/>
    <n v="15092"/>
    <n v="230692"/>
    <d v="2019-01-31T00:00:00"/>
    <m/>
    <s v=""/>
    <s v=""/>
    <x v="4"/>
    <n v="140001545900"/>
    <n v="1"/>
    <n v="1"/>
    <n v="1"/>
    <s v="S4B3"/>
    <x v="4"/>
    <s v="สายสื่อสาร"/>
    <s v="ZW03"/>
    <s v="Z53"/>
    <s v="F062"/>
    <s v="กฟส.หมูสี"/>
  </r>
  <r>
    <s v="F06201"/>
    <n v="92000429670"/>
    <n v="14000154482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074"/>
    <n v="9009415871"/>
    <n v="558000321389"/>
    <s v="ใบแจ้งหนี้"/>
    <s v="S-4G-001"/>
    <s v="ค่าบริการพาดสายสื่อสารโทรคมนาคมประจำปี"/>
    <s v="Activ.unit"/>
    <n v="130000727518"/>
    <s v=""/>
    <n v="14"/>
    <d v="2019-01-17T00:00:00"/>
    <n v="3466"/>
    <n v="55"/>
    <n v="55"/>
    <n v="3.85"/>
    <n v="190630"/>
    <n v="190630"/>
    <n v="13344.1"/>
    <n v="203974.1"/>
    <d v="2019-01-31T00:00:00"/>
    <m/>
    <s v=""/>
    <s v=""/>
    <x v="6"/>
    <n v="140001544825"/>
    <n v="1"/>
    <n v="1"/>
    <n v="1"/>
    <s v="S4B3"/>
    <x v="6"/>
    <s v="สายสื่อสาร"/>
    <s v="ZW03"/>
    <s v="Z53"/>
    <s v="F062"/>
    <s v="กฟส.หมูสี"/>
  </r>
  <r>
    <s v="F07201"/>
    <n v="92000589334"/>
    <n v="14000154690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199"/>
    <n v="9009420598"/>
    <n v="524000321733"/>
    <s v="ใบแจ้งหนี้"/>
    <s v="S-4G-001"/>
    <s v="ค่าบริการพาดสายสื่อสารโทรคมนาคมประจำปี"/>
    <s v="Activ.unit"/>
    <n v="130000727541"/>
    <s v=""/>
    <n v="19"/>
    <d v="2019-01-18T00:00:00"/>
    <n v="1575"/>
    <n v="55"/>
    <n v="55"/>
    <n v="3.85"/>
    <n v="86625"/>
    <n v="86625"/>
    <n v="6063.75"/>
    <n v="92688.75"/>
    <d v="2019-01-31T00:00:00"/>
    <m/>
    <s v=""/>
    <s v=""/>
    <x v="11"/>
    <n v="140001546906"/>
    <n v="1"/>
    <n v="1"/>
    <n v="1"/>
    <s v="S4B3"/>
    <x v="11"/>
    <s v="สายสื่อสาร"/>
    <s v="ZW03"/>
    <s v="Z53"/>
    <s v="F072"/>
    <s v="กฟส.สูงเนิน"/>
  </r>
  <r>
    <s v="F06201"/>
    <n v="92000324058"/>
    <n v="14000154542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64"/>
    <n v="9009416596"/>
    <n v="538000322084"/>
    <s v="ใบแจ้งหนี้"/>
    <s v="S-4G-001"/>
    <s v="ค่าบริการพาดสายสื่อสารโทรคมนาคมประจำปี"/>
    <s v="Activ.unit"/>
    <n v="130000727544"/>
    <s v=""/>
    <n v="9"/>
    <d v="2019-01-17T00:00:00"/>
    <n v="1595"/>
    <n v="55"/>
    <n v="55"/>
    <n v="3.85"/>
    <n v="87725"/>
    <n v="87725"/>
    <n v="6140.75"/>
    <n v="93865.75"/>
    <d v="2019-01-31T00:00:00"/>
    <m/>
    <s v=""/>
    <s v=""/>
    <x v="1"/>
    <n v="140001545420"/>
    <n v="1"/>
    <n v="1"/>
    <n v="1"/>
    <s v="S4B3"/>
    <x v="1"/>
    <s v="สายสื่อสาร"/>
    <s v="ZW03"/>
    <s v="Z53"/>
    <s v="F062"/>
    <s v="กฟส.หมูสี"/>
  </r>
  <r>
    <s v="F08201"/>
    <n v="92000320868"/>
    <n v="14000154569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19"/>
    <n v="9009416971"/>
    <n v="500000320989"/>
    <s v="ใบแจ้งหนี้"/>
    <s v="S-4G-001"/>
    <s v="ค่าบริการพาดสายสื่อสารโทรคมนาคมประจำปี"/>
    <s v="Activ.unit"/>
    <n v="130000727550"/>
    <s v=""/>
    <n v="3"/>
    <d v="2019-01-17T00:00:00"/>
    <n v="2441"/>
    <n v="55"/>
    <n v="55"/>
    <n v="3.85"/>
    <n v="134255"/>
    <n v="134255"/>
    <n v="9397.85"/>
    <n v="143652.85"/>
    <d v="2019-01-31T00:00:00"/>
    <m/>
    <s v=""/>
    <s v=""/>
    <x v="0"/>
    <n v="140001545697"/>
    <n v="1"/>
    <n v="1"/>
    <n v="1"/>
    <s v="S4B3"/>
    <x v="12"/>
    <s v="สายสื่อสาร"/>
    <s v="ZW03"/>
    <s v="Z53"/>
    <s v="F082"/>
    <s v="กฟส.ประทาย"/>
  </r>
  <r>
    <s v="F05301"/>
    <n v="92000503003"/>
    <n v="140001545506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49"/>
    <n v="9009416657"/>
    <n v="566000321802"/>
    <s v="ใบแจ้งหนี้"/>
    <s v="S-4G-001"/>
    <s v="ค่าบริการพาดสายสื่อสารโทรคมนาคมประจำปี"/>
    <s v="Activ.unit"/>
    <n v="130000727552"/>
    <s v=""/>
    <n v="10"/>
    <d v="2019-01-17T00:00:00"/>
    <n v="278"/>
    <n v="55"/>
    <n v="55"/>
    <n v="3.85"/>
    <n v="15290"/>
    <n v="15290"/>
    <n v="1070.3"/>
    <n v="16360.3"/>
    <d v="2019-01-31T00:00:00"/>
    <m/>
    <s v=""/>
    <s v=""/>
    <x v="6"/>
    <n v="140001545506"/>
    <n v="1"/>
    <n v="1"/>
    <n v="1"/>
    <s v="S4B3"/>
    <x v="6"/>
    <s v="สายสื่อสาร"/>
    <s v="ZW03"/>
    <s v="Z53"/>
    <s v="F053"/>
    <s v="กฟส.หนองกี่"/>
  </r>
  <r>
    <s v="F14101"/>
    <n v="92000589353"/>
    <n v="140001545270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485"/>
    <n v="9009416424"/>
    <n v="562000322679"/>
    <s v="ใบแจ้งหนี้"/>
    <s v="S-4G-001"/>
    <s v="ค่าบริการพาดสายสื่อสารโทรคมนาคมประจำปี"/>
    <s v="Activ.unit"/>
    <n v="130000727556"/>
    <s v=""/>
    <n v="21"/>
    <d v="2019-01-17T00:00:00"/>
    <n v="739"/>
    <n v="55"/>
    <n v="55"/>
    <n v="3.85"/>
    <n v="40645"/>
    <n v="40645"/>
    <n v="2845.15"/>
    <n v="43490.15"/>
    <d v="2019-01-17T00:00:00"/>
    <m/>
    <s v=""/>
    <s v=""/>
    <x v="11"/>
    <n v="140001545270"/>
    <n v="1"/>
    <n v="1"/>
    <n v="1"/>
    <s v="S4B3"/>
    <x v="11"/>
    <s v="สายสื่อสาร"/>
    <s v="ZW03"/>
    <s v="Z53"/>
    <s v="F141"/>
    <s v="กฟฟ.สุรนารี"/>
  </r>
  <r>
    <s v="F08201"/>
    <n v="92000320868"/>
    <n v="14000154592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6"/>
    <n v="9009417237"/>
    <n v="534000320702"/>
    <s v="ใบแจ้งหนี้"/>
    <s v="S-4G-001"/>
    <s v="ค่าบริการพาดสายสื่อสารโทรคมนาคมประจำปี"/>
    <s v="Activ.unit"/>
    <n v="130000727557"/>
    <s v=""/>
    <n v="5"/>
    <d v="2019-01-17T00:00:00"/>
    <n v="1842"/>
    <n v="55"/>
    <n v="55"/>
    <n v="3.85"/>
    <n v="101310"/>
    <n v="101310"/>
    <n v="7091.7"/>
    <n v="108401.7"/>
    <d v="2019-01-31T00:00:00"/>
    <m/>
    <s v=""/>
    <s v=""/>
    <x v="0"/>
    <n v="140001545925"/>
    <n v="1"/>
    <n v="1"/>
    <n v="1"/>
    <s v="S4B3"/>
    <x v="13"/>
    <s v="สายสื่อสาร"/>
    <s v="ZW03"/>
    <s v="Z53"/>
    <s v="F082"/>
    <s v="กฟส.ประทาย"/>
  </r>
  <r>
    <s v="F08301"/>
    <n v="92000320887"/>
    <n v="14000154593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56"/>
    <n v="9009417207"/>
    <n v="522000321559"/>
    <s v="ใบแจ้งหนี้"/>
    <s v="S-4G-001"/>
    <s v="ค่าบริการพาดสายสื่อสารโทรคมนาคมประจำปี"/>
    <s v="Activ.unit"/>
    <n v="130000727560"/>
    <s v=""/>
    <n v="3"/>
    <d v="2019-01-17T00:00:00"/>
    <n v="1774"/>
    <n v="55"/>
    <n v="55"/>
    <n v="3.85"/>
    <n v="97570"/>
    <n v="97570"/>
    <n v="6829.9"/>
    <n v="104399.9"/>
    <d v="2019-01-31T00:00:00"/>
    <m/>
    <s v=""/>
    <s v=""/>
    <x v="0"/>
    <n v="140001545931"/>
    <n v="1"/>
    <n v="1"/>
    <n v="1"/>
    <s v="S4B3"/>
    <x v="12"/>
    <s v="สายสื่อสาร"/>
    <s v="ZW03"/>
    <s v="Z53"/>
    <s v="F083"/>
    <s v="กฟส.คง"/>
  </r>
  <r>
    <s v="F14101"/>
    <n v="92000322747"/>
    <n v="14000154551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18"/>
    <n v="9009416644"/>
    <n v="566000321592"/>
    <s v="ใบแจ้งหนี้"/>
    <s v="S-4G-001"/>
    <s v="ค่าบริการพาดสายสื่อสารโทรคมนาคมประจำปี"/>
    <s v="Activ.unit"/>
    <n v="130000727562"/>
    <s v=""/>
    <n v="11"/>
    <d v="2019-01-17T00:00:00"/>
    <n v="1831"/>
    <n v="55"/>
    <n v="55"/>
    <n v="3.85"/>
    <n v="100705"/>
    <n v="100705"/>
    <n v="7049.35"/>
    <n v="107754.35"/>
    <d v="2019-01-31T00:00:00"/>
    <m/>
    <s v=""/>
    <s v=""/>
    <x v="0"/>
    <n v="140001545518"/>
    <n v="1"/>
    <n v="1"/>
    <n v="1"/>
    <s v="S4B3"/>
    <x v="12"/>
    <s v="สายสื่อสาร"/>
    <s v="ZW03"/>
    <s v="Z53"/>
    <s v="F141"/>
    <s v="กฟฟ.สุรนารี"/>
  </r>
  <r>
    <s v="F06201"/>
    <n v="92000324097"/>
    <n v="14000154580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003"/>
    <n v="9009417066"/>
    <n v="556000321960"/>
    <s v="ใบแจ้งหนี้"/>
    <s v="S-4G-001"/>
    <s v="ค่าบริการพาดสายสื่อสารโทรคมนาคมประจำปี"/>
    <s v="Activ.unit"/>
    <n v="130000727567"/>
    <s v=""/>
    <n v="13"/>
    <d v="2019-01-17T00:00:00"/>
    <n v="7570"/>
    <n v="55"/>
    <n v="55"/>
    <n v="3.85"/>
    <n v="416350"/>
    <n v="416350"/>
    <n v="29144.5"/>
    <n v="445494.5"/>
    <d v="2019-01-31T00:00:00"/>
    <m/>
    <s v=""/>
    <s v=""/>
    <x v="10"/>
    <n v="140001545805"/>
    <n v="1"/>
    <n v="1"/>
    <n v="1"/>
    <s v="S4B3"/>
    <x v="10"/>
    <s v="สายสื่อสาร"/>
    <s v="ZW03"/>
    <s v="Z53"/>
    <s v="F062"/>
    <s v="กฟส.หมูสี"/>
  </r>
  <r>
    <s v="F14101"/>
    <n v="92000322747"/>
    <n v="14000154571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91"/>
    <n v="9009416961"/>
    <n v="532000322059"/>
    <s v="ใบแจ้งหนี้"/>
    <s v="S-4G-001"/>
    <s v="ค่าบริการพาดสายสื่อสารโทรคมนาคมประจำปี"/>
    <s v="Activ.unit"/>
    <n v="130000727568"/>
    <s v=""/>
    <n v="12"/>
    <d v="2019-01-17T00:00:00"/>
    <n v="7661"/>
    <n v="55"/>
    <n v="55"/>
    <n v="3.85"/>
    <n v="421355"/>
    <n v="421355"/>
    <n v="29494.85"/>
    <n v="450849.85"/>
    <d v="2019-01-31T00:00:00"/>
    <m/>
    <s v=""/>
    <s v=""/>
    <x v="0"/>
    <n v="140001545712"/>
    <n v="1"/>
    <n v="1"/>
    <n v="1"/>
    <s v="S4B3"/>
    <x v="0"/>
    <s v="สายสื่อสาร"/>
    <s v="ZW03"/>
    <s v="Z53"/>
    <s v="F141"/>
    <s v="กฟฟ.สุรนารี"/>
  </r>
  <r>
    <s v="F14101"/>
    <n v="92000322747"/>
    <n v="14000154588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99"/>
    <n v="9009417219"/>
    <n v="550000321500"/>
    <s v="ใบแจ้งหนี้"/>
    <s v="S-4G-001"/>
    <s v="ค่าบริการพาดสายสื่อสารโทรคมนาคมประจำปี"/>
    <s v="Activ.unit"/>
    <n v="130000727577"/>
    <s v=""/>
    <n v="13"/>
    <d v="2019-01-17T00:00:00"/>
    <n v="1864"/>
    <n v="55"/>
    <n v="55"/>
    <n v="3.85"/>
    <n v="102520"/>
    <n v="102520"/>
    <n v="7176.4"/>
    <n v="109696.4"/>
    <d v="2019-01-31T00:00:00"/>
    <m/>
    <s v=""/>
    <s v=""/>
    <x v="0"/>
    <n v="140001545886"/>
    <n v="1"/>
    <n v="1"/>
    <n v="1"/>
    <s v="S4B3"/>
    <x v="13"/>
    <s v="สายสื่อสาร"/>
    <s v="ZW03"/>
    <s v="Z53"/>
    <s v="F141"/>
    <s v="กฟฟ.สุรนารี"/>
  </r>
  <r>
    <s v="F06201"/>
    <n v="92000589332"/>
    <n v="14000154538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10"/>
    <n v="9009416559"/>
    <n v="536000322683"/>
    <s v="ใบแจ้งหนี้"/>
    <s v="S-4G-001"/>
    <s v="ค่าบริการพาดสายสื่อสารโทรคมนาคมประจำปี"/>
    <s v="Activ.unit"/>
    <n v="130000727580"/>
    <s v=""/>
    <n v="18"/>
    <d v="2019-01-17T00:00:00"/>
    <n v="1186"/>
    <n v="55"/>
    <n v="55"/>
    <n v="3.85"/>
    <n v="65230"/>
    <n v="65230"/>
    <n v="4566.1000000000004"/>
    <n v="69796.100000000006"/>
    <d v="2019-01-31T00:00:00"/>
    <m/>
    <s v=""/>
    <s v=""/>
    <x v="11"/>
    <n v="140001545381"/>
    <n v="1"/>
    <n v="1"/>
    <n v="1"/>
    <s v="S4B3"/>
    <x v="11"/>
    <s v="สายสื่อสาร"/>
    <s v="ZW03"/>
    <s v="Z53"/>
    <s v="F062"/>
    <s v="กฟส.หมูสี"/>
  </r>
  <r>
    <s v="F14101"/>
    <n v="92000264773"/>
    <n v="140001546615"/>
    <s v="S4B3:ขอเช่าพาดสายโทรคมนาคม"/>
    <s v="บริษัท ดิจิตอล เทเลวิชั่น เน็ทเวิร์ค จำก"/>
    <s v="4/1 ตำบล ในเมือง อำเภอ เมืองนครราชสีมา จังหวัด นครราชสีมา รหัสไปรษณีย์ 30000"/>
    <n v="2007972918"/>
    <n v="9009420255"/>
    <n v="556000321673"/>
    <s v="ใบแจ้งหนี้"/>
    <s v="S-4C-004"/>
    <s v="ค่าบริการพาดสายเคเบิลทีวี"/>
    <s v="Activ.unit"/>
    <n v="130000727585"/>
    <s v=""/>
    <n v="1"/>
    <d v="2019-01-18T00:00:00"/>
    <n v="1236"/>
    <n v="32"/>
    <n v="32"/>
    <n v="2.2400000000000002"/>
    <n v="39552"/>
    <n v="39552"/>
    <n v="2768.64"/>
    <n v="42320.639999999999"/>
    <d v="2019-01-31T00:00:00"/>
    <m/>
    <s v=""/>
    <s v=""/>
    <x v="16"/>
    <n v="140001546615"/>
    <n v="1"/>
    <n v="1"/>
    <n v="1"/>
    <s v="S4B3"/>
    <x v="20"/>
    <s v="สายสื่อสาร"/>
    <s v="ZW03"/>
    <s v="Z53"/>
    <s v="F141"/>
    <s v="กฟฟ.สุรนารี"/>
  </r>
  <r>
    <s v="F14101"/>
    <n v="92000372577"/>
    <n v="14000154617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364"/>
    <n v="9009417536"/>
    <n v="536000322556"/>
    <s v="ใบแจ้งหนี้"/>
    <s v="S-4G-001"/>
    <s v="ค่าบริการพาดสายสื่อสารโทรคมนาคมประจำปี"/>
    <s v="Activ.unit"/>
    <n v="130000727587"/>
    <s v=""/>
    <n v="15"/>
    <d v="2019-01-17T00:00:00"/>
    <n v="1866"/>
    <n v="55"/>
    <n v="55"/>
    <n v="3.85"/>
    <n v="102630"/>
    <n v="102630"/>
    <n v="7184.1"/>
    <n v="109814.1"/>
    <d v="2019-01-31T00:00:00"/>
    <m/>
    <s v=""/>
    <s v=""/>
    <x v="9"/>
    <n v="140001546171"/>
    <n v="1"/>
    <n v="1"/>
    <n v="1"/>
    <s v="S4B3"/>
    <x v="9"/>
    <s v="สายสื่อสาร"/>
    <s v="ZW03"/>
    <s v="Z53"/>
    <s v="F141"/>
    <s v="กฟฟ.สุรนารี"/>
  </r>
  <r>
    <s v="F14101"/>
    <n v="92000326055"/>
    <n v="140001546629"/>
    <s v="S4B3:ขอเช่าพาดสายโทรคมนาคม"/>
    <s v="บริษัท เฉินเจียนวันเจริญ จำกัด"/>
    <s v="100/16-17 ถนน มุขมนตรี ตำบล ในเมือง อำเภอ เมืองนครราชสีมา จังหวัด นครราชสีมา รหัสไปรษณีย์ 30000"/>
    <n v="2007972920"/>
    <n v="9009420164"/>
    <n v="514000321039"/>
    <s v="ใบแจ้งหนี้"/>
    <s v="S-4C-004"/>
    <s v="ค่าบริการพาดสายเคเบิลทีวี"/>
    <s v="Activ.unit"/>
    <n v="130000727588"/>
    <s v=""/>
    <n v="14"/>
    <d v="2019-01-18T00:00:00"/>
    <n v="2064"/>
    <n v="32"/>
    <n v="32"/>
    <n v="2.2400000000000002"/>
    <n v="66048"/>
    <n v="66048"/>
    <n v="4623.3599999999997"/>
    <n v="70671.360000000001"/>
    <d v="2019-01-31T00:00:00"/>
    <m/>
    <s v=""/>
    <s v=""/>
    <x v="15"/>
    <n v="140001546629"/>
    <n v="1"/>
    <n v="1"/>
    <n v="1"/>
    <s v="S4B3"/>
    <x v="19"/>
    <s v="สายสื่อสาร"/>
    <s v="ZW03"/>
    <s v="Z53"/>
    <s v="F141"/>
    <s v="กฟฟ.สุรนารี"/>
  </r>
  <r>
    <s v="F14101"/>
    <n v="92000314488"/>
    <n v="140001546195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0372"/>
    <n v="9009417544"/>
    <n v="526000322480"/>
    <s v="ใบแจ้งหนี้"/>
    <s v="S-4G-001"/>
    <s v="ค่าบริการพาดสายสื่อสารโทรคมนาคมประจำปี"/>
    <s v="Activ.unit"/>
    <n v="130000727589"/>
    <s v=""/>
    <n v="3"/>
    <d v="2019-01-17T00:00:00"/>
    <n v="1505"/>
    <n v="55"/>
    <n v="55"/>
    <n v="3.85"/>
    <n v="82775"/>
    <n v="82775"/>
    <n v="5794.25"/>
    <n v="88569.25"/>
    <d v="2019-01-31T00:00:00"/>
    <m/>
    <s v=""/>
    <s v=""/>
    <x v="2"/>
    <n v="140001546195"/>
    <n v="1"/>
    <n v="1"/>
    <n v="1"/>
    <s v="S4B3"/>
    <x v="2"/>
    <s v="สายสื่อสาร"/>
    <s v="ZW03"/>
    <s v="Z53"/>
    <s v="F141"/>
    <s v="กฟฟ.สุรนารี"/>
  </r>
  <r>
    <s v="F14101"/>
    <n v="92000320893"/>
    <n v="140001546204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414"/>
    <n v="9009417632"/>
    <n v="530000321953"/>
    <s v="ใบแจ้งหนี้"/>
    <s v="S-4G-001"/>
    <s v="ค่าบริการพาดสายสื่อสารโทรคมนาคมประจำปี"/>
    <s v="Activ.unit"/>
    <n v="130000727591"/>
    <s v=""/>
    <n v="6"/>
    <d v="2019-01-17T00:00:00"/>
    <n v="1332"/>
    <n v="55"/>
    <n v="55"/>
    <n v="3.85"/>
    <n v="73260"/>
    <n v="73260"/>
    <n v="5128.2"/>
    <n v="78388.2"/>
    <d v="2019-01-31T00:00:00"/>
    <m/>
    <s v=""/>
    <s v=""/>
    <x v="7"/>
    <n v="140001546204"/>
    <n v="1"/>
    <n v="1"/>
    <n v="1"/>
    <s v="S4B3"/>
    <x v="7"/>
    <s v="สายสื่อสาร"/>
    <s v="ZW03"/>
    <s v="Z53"/>
    <s v="F141"/>
    <s v="กฟฟ.สุรนารี"/>
  </r>
  <r>
    <s v="F14101"/>
    <n v="92000539545"/>
    <n v="1400015462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18"/>
    <n v="9009417642"/>
    <n v="500000320701"/>
    <s v="ใบแจ้งหนี้"/>
    <s v="S-4G-001"/>
    <s v="ค่าบริการพาดสายสื่อสารโทรคมนาคมประจำปี"/>
    <s v="Activ.unit"/>
    <n v="130000727592"/>
    <s v=""/>
    <n v="19"/>
    <d v="2019-01-17T00:00:00"/>
    <n v="15407"/>
    <n v="55"/>
    <n v="55"/>
    <n v="3.85"/>
    <n v="847385"/>
    <n v="847385"/>
    <n v="59316.95"/>
    <n v="906701.95"/>
    <d v="2019-01-31T00:00:00"/>
    <m/>
    <s v=""/>
    <s v=""/>
    <x v="5"/>
    <n v="140001546226"/>
    <n v="1"/>
    <n v="1"/>
    <n v="1"/>
    <s v="S4B3"/>
    <x v="5"/>
    <s v="สายสื่อสาร"/>
    <s v="ZW03"/>
    <s v="Z53"/>
    <s v="F141"/>
    <s v="กฟฟ.สุรนารี"/>
  </r>
  <r>
    <s v="F14101"/>
    <n v="92000320884"/>
    <n v="14000154626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2"/>
    <n v="9009417646"/>
    <n v="548000320976"/>
    <s v="ใบแจ้งหนี้"/>
    <s v="S-4G-001"/>
    <s v="ค่าบริการพาดสายสื่อสารโทรคมนาคมประจำปี"/>
    <s v="Activ.unit"/>
    <n v="130000727599"/>
    <s v=""/>
    <n v="4"/>
    <d v="2019-01-17T00:00:00"/>
    <n v="11291"/>
    <n v="55"/>
    <n v="55"/>
    <n v="3.85"/>
    <n v="621005"/>
    <n v="621005"/>
    <n v="43470.35"/>
    <n v="664475.35"/>
    <d v="2019-01-31T00:00:00"/>
    <m/>
    <s v=""/>
    <s v=""/>
    <x v="1"/>
    <n v="140001546264"/>
    <n v="2"/>
    <n v="2"/>
    <n v="2"/>
    <s v="S4B3"/>
    <x v="1"/>
    <s v="สายสื่อสาร"/>
    <s v="ZW03"/>
    <s v="Z53"/>
    <s v="F141"/>
    <s v="กฟฟ.สุรนารี"/>
  </r>
  <r>
    <s v="F14101"/>
    <n v="92000320884"/>
    <n v="14000154626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2"/>
    <n v="9009417646"/>
    <n v="548000320976"/>
    <s v="ใบแจ้งหนี้"/>
    <s v="S-4G-001"/>
    <s v="ค่าบริการพาดสายสื่อสารโทรคมนาคมประจำปี"/>
    <s v="Activ.unit"/>
    <n v="130000727599"/>
    <s v=""/>
    <n v="5"/>
    <d v="2019-01-17T00:00:00"/>
    <n v="8223"/>
    <n v="100"/>
    <n v="100"/>
    <n v="7"/>
    <n v="822300"/>
    <n v="822300"/>
    <n v="57561"/>
    <n v="879861"/>
    <d v="2019-01-31T00:00:00"/>
    <m/>
    <s v=""/>
    <s v=""/>
    <x v="1"/>
    <n v="140001546264"/>
    <n v="2"/>
    <n v="2"/>
    <n v="2"/>
    <s v="S4B3"/>
    <x v="1"/>
    <s v="สายสื่อสาร"/>
    <s v="ZW03"/>
    <s v="Z53"/>
    <s v="F141"/>
    <s v="กฟฟ.สุรนารี"/>
  </r>
  <r>
    <s v="F14101"/>
    <n v="92000312968"/>
    <n v="14000154634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615"/>
    <n v="9009417811"/>
    <n v="558000322266"/>
    <s v="ใบแจ้งหนี้"/>
    <s v="S-4G-001"/>
    <s v="ค่าบริการพาดสายสื่อสารโทรคมนาคมประจำปี"/>
    <s v="Activ.unit"/>
    <n v="130000727601"/>
    <s v=""/>
    <n v="2"/>
    <d v="2019-01-17T00:00:00"/>
    <n v="7449"/>
    <n v="55"/>
    <n v="55"/>
    <n v="3.85"/>
    <n v="409695"/>
    <n v="409695"/>
    <n v="28678.65"/>
    <n v="438373.65"/>
    <d v="2019-01-31T00:00:00"/>
    <m/>
    <s v=""/>
    <s v=""/>
    <x v="4"/>
    <n v="140001546345"/>
    <n v="1"/>
    <n v="1"/>
    <n v="1"/>
    <s v="S4B3"/>
    <x v="4"/>
    <s v="สายสื่อสาร"/>
    <s v="ZW03"/>
    <s v="Z53"/>
    <s v="F141"/>
    <s v="กฟฟ.สุรนารี"/>
  </r>
  <r>
    <s v="F14101"/>
    <n v="92000429671"/>
    <n v="14000154635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616"/>
    <n v="9009417812"/>
    <n v="540000321922"/>
    <s v="ใบแจ้งหนี้"/>
    <s v="S-4G-001"/>
    <s v="ค่าบริการพาดสายสื่อสารโทรคมนาคมประจำปี"/>
    <s v="Activ.unit"/>
    <n v="130000727602"/>
    <s v=""/>
    <n v="17"/>
    <d v="2019-01-17T00:00:00"/>
    <n v="3161"/>
    <n v="55"/>
    <n v="55"/>
    <n v="3.85"/>
    <n v="173855"/>
    <n v="173855"/>
    <n v="12169.85"/>
    <n v="186024.85"/>
    <d v="2019-01-31T00:00:00"/>
    <m/>
    <s v=""/>
    <s v=""/>
    <x v="6"/>
    <n v="140001546352"/>
    <n v="1"/>
    <n v="1"/>
    <n v="1"/>
    <s v="S4B3"/>
    <x v="6"/>
    <s v="สายสื่อสาร"/>
    <s v="ZW03"/>
    <s v="Z53"/>
    <s v="F141"/>
    <s v="กฟฟ.สุรนารี"/>
  </r>
  <r>
    <s v="F14101"/>
    <n v="92000320971"/>
    <n v="14000154635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617"/>
    <n v="9009417813"/>
    <n v="526000322842"/>
    <s v="ใบแจ้งหนี้"/>
    <s v="S-4G-001"/>
    <s v="ค่าบริการพาดสายสื่อสารโทรคมนาคมประจำปี"/>
    <s v="Activ.unit"/>
    <n v="130000727605"/>
    <s v=""/>
    <n v="7"/>
    <d v="2019-01-17T00:00:00"/>
    <n v="2899"/>
    <n v="55"/>
    <n v="55"/>
    <n v="3.85"/>
    <n v="159445"/>
    <n v="159445"/>
    <n v="11161.15"/>
    <n v="170606.15"/>
    <d v="2019-01-31T00:00:00"/>
    <m/>
    <s v=""/>
    <s v=""/>
    <x v="8"/>
    <n v="140001546355"/>
    <n v="1"/>
    <n v="1"/>
    <n v="1"/>
    <s v="S4B3"/>
    <x v="8"/>
    <s v="สายสื่อสาร"/>
    <s v="ZW03"/>
    <s v="Z53"/>
    <s v="F141"/>
    <s v="กฟฟ.สุรนารี"/>
  </r>
  <r>
    <s v="F14101"/>
    <n v="92000393289"/>
    <n v="140001546393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0620"/>
    <n v="9009417816"/>
    <n v="546000322716"/>
    <s v="ใบแจ้งหนี้"/>
    <s v="S-4G-002"/>
    <s v="ค่าบริการติดตั้องอุปกรณ์สื่อสารฯ ประจำปี"/>
    <s v="Activ.unit"/>
    <n v="130000727611"/>
    <s v=""/>
    <n v="16"/>
    <d v="2019-01-17T00:00:00"/>
    <n v="33"/>
    <n v="410"/>
    <n v="410"/>
    <n v="28.7"/>
    <n v="13530"/>
    <n v="13530"/>
    <n v="947.1"/>
    <n v="14477.1"/>
    <d v="2019-01-31T00:00:00"/>
    <m/>
    <s v=""/>
    <s v=""/>
    <x v="17"/>
    <n v="140001546393"/>
    <n v="1"/>
    <n v="1"/>
    <n v="1"/>
    <s v="S4B3"/>
    <x v="21"/>
    <s v="อุปกรณ์"/>
    <s v="ZW03"/>
    <s v="Z53"/>
    <s v="F141"/>
    <s v="กฟฟ.สุรนารี"/>
  </r>
  <r>
    <s v="F14101"/>
    <n v="92000539545"/>
    <n v="14000154638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619"/>
    <n v="9009417815"/>
    <n v="524000322317"/>
    <s v="ใบแจ้งหนี้"/>
    <s v="S-4G-002"/>
    <s v="ค่าบริการติดตั้องอุปกรณ์สื่อสารฯ ประจำปี"/>
    <s v="Activ.unit"/>
    <n v="130000727616"/>
    <s v=""/>
    <n v="20"/>
    <d v="2019-01-17T00:00:00"/>
    <n v="464"/>
    <n v="410"/>
    <n v="410"/>
    <n v="28.7"/>
    <n v="190240"/>
    <n v="190240"/>
    <n v="13316.8"/>
    <n v="203556.8"/>
    <d v="2019-01-31T00:00:00"/>
    <m/>
    <s v=""/>
    <s v=""/>
    <x v="5"/>
    <n v="140001546386"/>
    <n v="1"/>
    <n v="1"/>
    <n v="1"/>
    <s v="S4B3"/>
    <x v="5"/>
    <s v="อุปกรณ์"/>
    <s v="ZW03"/>
    <s v="Z53"/>
    <s v="F141"/>
    <s v="กฟฟ.สุรนารี"/>
  </r>
  <r>
    <s v="F14101"/>
    <n v="92000499508"/>
    <n v="14000154637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618"/>
    <n v="9009417814"/>
    <n v="566000321807"/>
    <s v="ใบแจ้งหนี้"/>
    <s v="S-4G-002"/>
    <s v="ค่าบริการติดตั้องอุปกรณ์สื่อสารฯ ประจำปี"/>
    <s v="Activ.unit"/>
    <n v="130000727618"/>
    <s v=""/>
    <n v="18"/>
    <d v="2019-01-17T00:00:00"/>
    <n v="41"/>
    <n v="410"/>
    <n v="410"/>
    <n v="28.7"/>
    <n v="16810"/>
    <n v="16810"/>
    <n v="1176.7"/>
    <n v="17986.7"/>
    <d v="2019-01-31T00:00:00"/>
    <m/>
    <s v=""/>
    <s v=""/>
    <x v="3"/>
    <n v="140001546376"/>
    <n v="1"/>
    <n v="1"/>
    <n v="1"/>
    <s v="S4B3"/>
    <x v="3"/>
    <s v="อุปกรณ์"/>
    <s v="ZW03"/>
    <s v="Z53"/>
    <s v="F141"/>
    <s v="กฟฟ.สุรนารี"/>
  </r>
  <r>
    <s v="F14101"/>
    <n v="92000320977"/>
    <n v="140001545444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31"/>
    <n v="9009416634"/>
    <n v="524000321951"/>
    <s v="ใบแจ้งหนี้"/>
    <s v="S-4G-002"/>
    <s v="ค่าบริการติดตั้องอุปกรณ์สื่อสารฯ ประจำปี"/>
    <s v="Activ.unit"/>
    <n v="130000727619"/>
    <s v=""/>
    <n v="10"/>
    <d v="2019-01-17T00:00:00"/>
    <n v="9"/>
    <n v="410"/>
    <n v="410"/>
    <n v="28.7"/>
    <n v="3690"/>
    <n v="3690"/>
    <n v="258.3"/>
    <n v="3948.3"/>
    <d v="2019-01-31T00:00:00"/>
    <m/>
    <s v=""/>
    <s v=""/>
    <x v="10"/>
    <n v="140001545444"/>
    <n v="1"/>
    <n v="1"/>
    <n v="1"/>
    <s v="S4B3"/>
    <x v="10"/>
    <s v="อุปกรณ์"/>
    <s v="ZW03"/>
    <s v="Z53"/>
    <s v="F141"/>
    <s v="กฟฟ.สุรนารี"/>
  </r>
  <r>
    <s v="F08301"/>
    <n v="92000320912"/>
    <n v="14000154558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65"/>
    <n v="9009416784"/>
    <n v="522000321848"/>
    <s v="ใบแจ้งหนี้"/>
    <s v="S-4G-001"/>
    <s v="ค่าบริการพาดสายสื่อสารโทรคมนาคมประจำปี"/>
    <s v="Activ.unit"/>
    <n v="130000727715"/>
    <s v=""/>
    <n v="8"/>
    <d v="2019-01-17T00:00:00"/>
    <n v="5603"/>
    <n v="55"/>
    <n v="55"/>
    <n v="3.85"/>
    <n v="308165"/>
    <n v="308165"/>
    <n v="21571.55"/>
    <n v="329736.55"/>
    <d v="2019-01-31T00:00:00"/>
    <m/>
    <s v=""/>
    <s v=""/>
    <x v="10"/>
    <n v="140001545583"/>
    <n v="1"/>
    <n v="1"/>
    <n v="1"/>
    <s v="S4B3"/>
    <x v="10"/>
    <s v="สายสื่อสาร"/>
    <s v="ZW03"/>
    <s v="Z53"/>
    <s v="F083"/>
    <s v="กฟส.คง"/>
  </r>
  <r>
    <s v="F08301"/>
    <n v="92000320887"/>
    <n v="14000154599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67"/>
    <n v="9009417322"/>
    <n v="552000321610"/>
    <s v="ใบแจ้งหนี้"/>
    <s v="S-4G-001"/>
    <s v="ค่าบริการพาดสายสื่อสารโทรคมนาคมประจำปี"/>
    <s v="Activ.unit"/>
    <n v="130000727722"/>
    <s v=""/>
    <n v="5"/>
    <d v="2019-01-17T00:00:00"/>
    <n v="2862"/>
    <n v="55"/>
    <n v="55"/>
    <n v="3.85"/>
    <n v="157410"/>
    <n v="157410"/>
    <n v="11018.7"/>
    <n v="168428.7"/>
    <d v="2019-01-31T00:00:00"/>
    <m/>
    <s v=""/>
    <s v=""/>
    <x v="0"/>
    <n v="140001545998"/>
    <n v="1"/>
    <n v="1"/>
    <n v="1"/>
    <s v="S4B3"/>
    <x v="13"/>
    <s v="สายสื่อสาร"/>
    <s v="ZW03"/>
    <s v="Z53"/>
    <s v="F083"/>
    <s v="กฟส.คง"/>
  </r>
  <r>
    <s v="F08301"/>
    <n v="92000524662"/>
    <n v="14000154603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56"/>
    <n v="9009417413"/>
    <n v="558000321782"/>
    <s v="ใบแจ้งหนี้"/>
    <s v="S-4G-001"/>
    <s v="ค่าบริการพาดสายสื่อสารโทรคมนาคมประจำปี"/>
    <s v="Activ.unit"/>
    <n v="130000727724"/>
    <s v=""/>
    <n v="13"/>
    <d v="2019-01-17T00:00:00"/>
    <n v="210"/>
    <n v="55"/>
    <n v="55"/>
    <n v="3.85"/>
    <n v="11550"/>
    <n v="11550"/>
    <n v="808.5"/>
    <n v="12358.5"/>
    <d v="2019-01-31T00:00:00"/>
    <m/>
    <s v=""/>
    <s v=""/>
    <x v="3"/>
    <n v="140001546036"/>
    <n v="1"/>
    <n v="1"/>
    <n v="1"/>
    <s v="S4B3"/>
    <x v="3"/>
    <s v="สายสื่อสาร"/>
    <s v="ZW03"/>
    <s v="Z53"/>
    <s v="F083"/>
    <s v="กฟส.คง"/>
  </r>
  <r>
    <s v="F08301"/>
    <n v="92000510492"/>
    <n v="14000154607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265"/>
    <n v="9009417473"/>
    <n v="566000321599"/>
    <s v="ใบแจ้งหนี้"/>
    <s v="S-4G-001"/>
    <s v="ค่าบริการพาดสายสื่อสารโทรคมนาคมประจำปี"/>
    <s v="Activ.unit"/>
    <n v="130000727725"/>
    <s v=""/>
    <n v="12"/>
    <d v="2019-01-17T00:00:00"/>
    <n v="40"/>
    <n v="55"/>
    <n v="55"/>
    <n v="3.85"/>
    <n v="2200"/>
    <n v="2200"/>
    <n v="154"/>
    <n v="2354"/>
    <d v="2019-01-31T00:00:00"/>
    <m/>
    <s v=""/>
    <s v=""/>
    <x v="9"/>
    <n v="140001546074"/>
    <n v="1"/>
    <n v="1"/>
    <n v="1"/>
    <s v="S4B3"/>
    <x v="9"/>
    <s v="สายสื่อสาร"/>
    <s v="ZW03"/>
    <s v="Z53"/>
    <s v="F083"/>
    <s v="กฟส.คง"/>
  </r>
  <r>
    <s v="F08301"/>
    <n v="92000320866"/>
    <n v="14000154611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273"/>
    <n v="9009417481"/>
    <n v="518000321552"/>
    <s v="ใบแจ้งหนี้"/>
    <s v="S-4G-001"/>
    <s v="ค่าบริการพาดสายสื่อสารโทรคมนาคมประจำปี"/>
    <s v="Activ.unit"/>
    <n v="130000727727"/>
    <s v=""/>
    <n v="1"/>
    <d v="2019-01-17T00:00:00"/>
    <n v="313"/>
    <n v="55"/>
    <n v="55"/>
    <n v="3.85"/>
    <n v="17215"/>
    <n v="17215"/>
    <n v="1205.05"/>
    <n v="18420.05"/>
    <d v="2019-01-31T00:00:00"/>
    <m/>
    <s v=""/>
    <s v=""/>
    <x v="7"/>
    <n v="140001546111"/>
    <n v="1"/>
    <n v="1"/>
    <n v="1"/>
    <s v="S4B3"/>
    <x v="7"/>
    <s v="สายสื่อสาร"/>
    <s v="ZW03"/>
    <s v="Z53"/>
    <s v="F083"/>
    <s v="กฟส.คง"/>
  </r>
  <r>
    <s v="F08301"/>
    <n v="92000571411"/>
    <n v="1400015461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63"/>
    <n v="9009417534"/>
    <n v="548000320974"/>
    <s v="ใบแจ้งหนี้"/>
    <s v="S-4G-001"/>
    <s v="ค่าบริการพาดสายสื่อสารโทรคมนาคมประจำปี"/>
    <s v="Activ.unit"/>
    <n v="130000727729"/>
    <s v=""/>
    <n v="14"/>
    <d v="2019-01-17T00:00:00"/>
    <n v="1746"/>
    <n v="55"/>
    <n v="55"/>
    <n v="3.85"/>
    <n v="96030"/>
    <n v="96030"/>
    <n v="6722.1"/>
    <n v="102752.1"/>
    <d v="2019-01-31T00:00:00"/>
    <m/>
    <s v=""/>
    <s v=""/>
    <x v="5"/>
    <n v="140001546167"/>
    <n v="1"/>
    <n v="1"/>
    <n v="1"/>
    <s v="S4B3"/>
    <x v="5"/>
    <s v="สายสื่อสาร"/>
    <s v="ZW03"/>
    <s v="Z53"/>
    <s v="F083"/>
    <s v="กฟส.คง"/>
  </r>
  <r>
    <s v="F08301"/>
    <n v="92000589338"/>
    <n v="14000154543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590"/>
    <n v="9009416702"/>
    <n v="520000321946"/>
    <s v="ใบแจ้งหนี้"/>
    <s v="S-4G-001"/>
    <s v="ค่าบริการพาดสายสื่อสารโทรคมนาคมประจำปี"/>
    <s v="Activ.unit"/>
    <n v="130000727732"/>
    <s v=""/>
    <n v="15"/>
    <d v="2019-01-17T00:00:00"/>
    <n v="1629"/>
    <n v="55"/>
    <n v="55"/>
    <n v="3.85"/>
    <n v="89595"/>
    <n v="89595"/>
    <n v="6271.65"/>
    <n v="95866.65"/>
    <d v="2019-01-31T00:00:00"/>
    <m/>
    <s v=""/>
    <s v=""/>
    <x v="11"/>
    <n v="140001545431"/>
    <n v="1"/>
    <n v="1"/>
    <n v="1"/>
    <s v="S4B3"/>
    <x v="11"/>
    <s v="สายสื่อสาร"/>
    <s v="ZW03"/>
    <s v="Z53"/>
    <s v="F083"/>
    <s v="กฟส.คง"/>
  </r>
  <r>
    <s v="F08301"/>
    <n v="92000322767"/>
    <n v="14000154683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2973"/>
    <n v="9009420367"/>
    <n v="520000322308"/>
    <s v="ใบแจ้งหนี้"/>
    <s v="S-4G-001"/>
    <s v="ค่าบริการพาดสายสื่อสารโทรคมนาคมประจำปี"/>
    <s v="Activ.unit"/>
    <n v="130000727734"/>
    <s v=""/>
    <n v="9"/>
    <d v="2019-01-18T00:00:00"/>
    <n v="3457"/>
    <n v="55"/>
    <n v="55"/>
    <n v="3.85"/>
    <n v="190135"/>
    <n v="190135"/>
    <n v="13309.45"/>
    <n v="203444.45"/>
    <d v="2019-01-31T00:00:00"/>
    <m/>
    <s v=""/>
    <s v=""/>
    <x v="4"/>
    <n v="140001546835"/>
    <n v="1"/>
    <n v="1"/>
    <n v="1"/>
    <s v="S4B3"/>
    <x v="4"/>
    <s v="สายสื่อสาร"/>
    <s v="ZW03"/>
    <s v="Z53"/>
    <s v="F083"/>
    <s v="กฟส.คง"/>
  </r>
  <r>
    <s v="F08301"/>
    <n v="92000504008"/>
    <n v="14000154676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68"/>
    <n v="9009420356"/>
    <n v="562000321932"/>
    <s v="ใบแจ้งหนี้"/>
    <s v="S-4G-001"/>
    <s v="ค่าบริการพาดสายสื่อสารโทรคมนาคมประจำปี"/>
    <s v="Activ.unit"/>
    <n v="130000727735"/>
    <s v=""/>
    <n v="10"/>
    <d v="2019-01-18T00:00:00"/>
    <n v="2793"/>
    <n v="55"/>
    <n v="55"/>
    <n v="3.85"/>
    <n v="153615"/>
    <n v="153615"/>
    <n v="10753.05"/>
    <n v="164368.04999999999"/>
    <d v="2019-01-31T00:00:00"/>
    <m/>
    <s v=""/>
    <s v=""/>
    <x v="6"/>
    <n v="140001546761"/>
    <n v="1"/>
    <n v="1"/>
    <n v="1"/>
    <s v="S4B3"/>
    <x v="6"/>
    <s v="สายสื่อสาร"/>
    <s v="ZW03"/>
    <s v="Z53"/>
    <s v="F083"/>
    <s v="กฟส.คง"/>
  </r>
  <r>
    <s v="F08301"/>
    <n v="92000504008"/>
    <n v="14000154689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197"/>
    <n v="9009420591"/>
    <n v="530000321192"/>
    <s v="ใบแจ้งหนี้"/>
    <s v="S-4G-002"/>
    <s v="ค่าบริการติดตั้องอุปกรณ์สื่อสารฯ ประจำปี"/>
    <s v="Activ.unit"/>
    <n v="130000727738"/>
    <s v=""/>
    <n v="11"/>
    <d v="2019-01-18T00:00:00"/>
    <n v="3"/>
    <n v="410"/>
    <n v="410"/>
    <n v="28.7"/>
    <n v="1230"/>
    <n v="1230"/>
    <n v="86.1"/>
    <n v="1316.1"/>
    <d v="2019-01-31T00:00:00"/>
    <m/>
    <s v=""/>
    <s v=""/>
    <x v="6"/>
    <n v="140001546890"/>
    <n v="1"/>
    <n v="1"/>
    <n v="1"/>
    <s v="S4B3"/>
    <x v="6"/>
    <s v="อุปกรณ์"/>
    <s v="ZW03"/>
    <s v="Z53"/>
    <s v="F083"/>
    <s v="กฟส.คง"/>
  </r>
  <r>
    <s v="F08301"/>
    <n v="92000320878"/>
    <n v="140001546804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2970"/>
    <n v="9009420361"/>
    <n v="544000322400"/>
    <s v="ใบแจ้งหนี้"/>
    <s v="S-4G-001"/>
    <s v="ค่าบริการพาดสายสื่อสารโทรคมนาคมประจำปี"/>
    <s v="Activ.unit"/>
    <n v="130000727740"/>
    <s v=""/>
    <n v="2"/>
    <d v="2019-01-18T00:00:00"/>
    <n v="1353"/>
    <n v="55"/>
    <n v="55"/>
    <n v="3.85"/>
    <n v="74415"/>
    <n v="74415"/>
    <n v="5209.05"/>
    <n v="79624.05"/>
    <d v="2019-01-31T00:00:00"/>
    <m/>
    <s v=""/>
    <s v=""/>
    <x v="8"/>
    <n v="140001546804"/>
    <n v="1"/>
    <n v="1"/>
    <n v="1"/>
    <s v="S4B3"/>
    <x v="8"/>
    <s v="สายสื่อสาร"/>
    <s v="ZW03"/>
    <s v="Z53"/>
    <s v="F083"/>
    <s v="กฟส.คง"/>
  </r>
  <r>
    <s v="F10101"/>
    <n v="92000188132"/>
    <n v="140001546235"/>
    <s v="S4B3:ขอเช่าพาดสายโทรคมนาคม"/>
    <s v="หจก.เจทีวีมีเดีย"/>
    <s v="12 หมู่ที่ 2 ถนน - ตำบล ในเมือง อำเภอ พิมาย จังหวัด นครราชสีมา รหัสไปรษณีย์ 30110"/>
    <n v="2007970439"/>
    <n v="9009420256"/>
    <n v="526000322197"/>
    <s v="ใบแจ้งหนี้"/>
    <s v="S-4C-004"/>
    <s v="ค่าบริการพาดสายเคเบิลทีวี"/>
    <s v="Activ.unit"/>
    <n v="130000727829"/>
    <s v=""/>
    <n v="1"/>
    <d v="2019-01-17T00:00:00"/>
    <n v="831"/>
    <n v="32"/>
    <n v="32"/>
    <n v="2.2400000000000002"/>
    <n v="26592"/>
    <n v="26592"/>
    <n v="1861.44"/>
    <n v="28453.439999999999"/>
    <d v="2019-01-31T00:00:00"/>
    <m/>
    <s v=""/>
    <s v=""/>
    <x v="24"/>
    <n v="140001546235"/>
    <n v="1"/>
    <n v="1"/>
    <n v="1"/>
    <s v="S4B3"/>
    <x v="32"/>
    <s v="สายสื่อสาร"/>
    <s v="ZW03"/>
    <s v="Z53"/>
    <s v="F101"/>
    <s v="กฟอ.พิมาย"/>
  </r>
  <r>
    <s v="F10101"/>
    <n v="92000319834"/>
    <n v="140001545529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702"/>
    <n v="9009416724"/>
    <n v="564000322210"/>
    <s v="ใบแจ้งหนี้"/>
    <s v="S-4G-001"/>
    <s v="ค่าบริการพาดสายสื่อสารโทรคมนาคมประจำปี"/>
    <s v="Activ.unit"/>
    <n v="130000727830"/>
    <s v=""/>
    <n v="6"/>
    <d v="2019-01-17T00:00:00"/>
    <n v="316"/>
    <n v="55"/>
    <n v="55"/>
    <n v="3.85"/>
    <n v="17380"/>
    <n v="17380"/>
    <n v="1216.5999999999999"/>
    <n v="18596.599999999999"/>
    <d v="2019-01-31T00:00:00"/>
    <m/>
    <s v=""/>
    <s v=""/>
    <x v="7"/>
    <n v="140001545529"/>
    <n v="1"/>
    <n v="1"/>
    <n v="1"/>
    <s v="S4B3"/>
    <x v="7"/>
    <s v="สายสื่อสาร"/>
    <s v="ZW03"/>
    <s v="Z53"/>
    <s v="F101"/>
    <s v="กฟอ.พิมาย"/>
  </r>
  <r>
    <s v="F10101"/>
    <n v="92000546545"/>
    <n v="14000154608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17"/>
    <n v="9009417448"/>
    <n v="536000322689"/>
    <s v="ใบแจ้งหนี้"/>
    <s v="S-4G-001"/>
    <s v="ค่าบริการพาดสายสื่อสารโทรคมนาคมประจำปี"/>
    <s v="Activ.unit"/>
    <n v="130000727831"/>
    <s v=""/>
    <n v="13"/>
    <d v="2019-01-17T00:00:00"/>
    <n v="4255"/>
    <n v="55"/>
    <n v="55"/>
    <n v="3.85"/>
    <n v="234025"/>
    <n v="234025"/>
    <n v="16381.75"/>
    <n v="250406.75"/>
    <d v="2019-01-31T00:00:00"/>
    <m/>
    <s v=""/>
    <s v=""/>
    <x v="5"/>
    <n v="140001546088"/>
    <n v="1"/>
    <n v="1"/>
    <n v="1"/>
    <s v="S4B3"/>
    <x v="5"/>
    <s v="สายสื่อสาร"/>
    <s v="ZW03"/>
    <s v="Z53"/>
    <s v="F101"/>
    <s v="กฟอ.พิมาย"/>
  </r>
  <r>
    <s v="F10101"/>
    <n v="92000546545"/>
    <n v="1400015461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8"/>
    <n v="9009417500"/>
    <n v="542000322385"/>
    <s v="ใบแจ้งหนี้"/>
    <s v="S-4G-002"/>
    <s v="ค่าบริการติดตั้องอุปกรณ์สื่อสารฯ ประจำปี"/>
    <s v="Activ.unit"/>
    <n v="130000727832"/>
    <s v=""/>
    <n v="14"/>
    <d v="2019-01-17T00:00:00"/>
    <n v="2"/>
    <n v="410"/>
    <n v="410"/>
    <n v="28.7"/>
    <n v="820"/>
    <n v="820"/>
    <n v="57.4"/>
    <n v="877.4"/>
    <d v="2019-01-31T00:00:00"/>
    <m/>
    <s v=""/>
    <s v=""/>
    <x v="5"/>
    <n v="140001546126"/>
    <n v="1"/>
    <n v="1"/>
    <n v="1"/>
    <s v="S4B3"/>
    <x v="5"/>
    <s v="อุปกรณ์"/>
    <s v="ZW03"/>
    <s v="Z53"/>
    <s v="F101"/>
    <s v="กฟอ.พิมาย"/>
  </r>
  <r>
    <s v="F10101"/>
    <n v="92000319832"/>
    <n v="1400015455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83"/>
    <n v="9009417248"/>
    <n v="530000321607"/>
    <s v="ใบแจ้งหนี้"/>
    <s v="S-4G-001"/>
    <s v="ค่าบริการพาดสายสื่อสารโทรคมนาคมประจำปี"/>
    <s v="Activ.unit"/>
    <n v="130000727834"/>
    <s v=""/>
    <n v="4"/>
    <d v="2019-01-17T00:00:00"/>
    <n v="9829"/>
    <n v="55"/>
    <n v="55"/>
    <n v="3.85"/>
    <n v="540595"/>
    <n v="540595"/>
    <n v="37841.65"/>
    <n v="578436.65"/>
    <d v="2019-01-31T00:00:00"/>
    <m/>
    <s v=""/>
    <s v=""/>
    <x v="1"/>
    <n v="140001545591"/>
    <n v="2"/>
    <n v="2"/>
    <n v="2"/>
    <s v="S4B3"/>
    <x v="1"/>
    <s v="สายสื่อสาร"/>
    <s v="ZW03"/>
    <s v="Z53"/>
    <s v="F101"/>
    <s v="กฟอ.พิมาย"/>
  </r>
  <r>
    <s v="F10101"/>
    <n v="92000319832"/>
    <n v="1400015455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83"/>
    <n v="9009417248"/>
    <n v="530000321607"/>
    <s v="ใบแจ้งหนี้"/>
    <s v="S-4G-001"/>
    <s v="ค่าบริการพาดสายสื่อสารโทรคมนาคมประจำปี"/>
    <s v="Activ.unit"/>
    <n v="130000727834"/>
    <s v=""/>
    <n v="5"/>
    <d v="2019-01-17T00:00:00"/>
    <n v="3947"/>
    <n v="100"/>
    <n v="100"/>
    <n v="7"/>
    <n v="394700"/>
    <n v="394700"/>
    <n v="27629"/>
    <n v="422329"/>
    <d v="2019-01-31T00:00:00"/>
    <m/>
    <s v=""/>
    <s v=""/>
    <x v="1"/>
    <n v="140001545591"/>
    <n v="2"/>
    <n v="2"/>
    <n v="2"/>
    <s v="S4B3"/>
    <x v="1"/>
    <s v="สายสื่อสาร"/>
    <s v="ZW03"/>
    <s v="Z53"/>
    <s v="F101"/>
    <s v="กฟอ.พิมาย"/>
  </r>
  <r>
    <s v="F10101"/>
    <n v="92000319041"/>
    <n v="140001546051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46"/>
    <n v="9009417434"/>
    <n v="500000320996"/>
    <s v="ใบแจ้งหนี้"/>
    <s v="S-4G-001"/>
    <s v="ค่าบริการพาดสายสื่อสารโทรคมนาคมประจำปี"/>
    <s v="Activ.unit"/>
    <n v="130000727835"/>
    <s v=""/>
    <n v="3"/>
    <d v="2019-01-17T00:00:00"/>
    <n v="8095"/>
    <n v="55"/>
    <n v="55"/>
    <n v="3.85"/>
    <n v="445225"/>
    <n v="445225"/>
    <n v="31165.75"/>
    <n v="476390.75"/>
    <d v="2019-01-31T00:00:00"/>
    <m/>
    <s v=""/>
    <s v=""/>
    <x v="4"/>
    <n v="140001546051"/>
    <n v="1"/>
    <n v="1"/>
    <n v="1"/>
    <s v="S4B3"/>
    <x v="4"/>
    <s v="สายสื่อสาร"/>
    <s v="ZW03"/>
    <s v="Z53"/>
    <s v="F101"/>
    <s v="กฟอ.พิมาย"/>
  </r>
  <r>
    <s v="F10101"/>
    <n v="92000446470"/>
    <n v="14000154615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78"/>
    <n v="9009417555"/>
    <n v="534000320707"/>
    <s v="ใบแจ้งหนี้"/>
    <s v="S-4G-001"/>
    <s v="ค่าบริการพาดสายสื่อสารโทรคมนาคมประจำปี"/>
    <s v="Activ.unit"/>
    <n v="130000727837"/>
    <s v=""/>
    <n v="11"/>
    <d v="2019-01-17T00:00:00"/>
    <n v="6438"/>
    <n v="55"/>
    <n v="55"/>
    <n v="3.85"/>
    <n v="354090"/>
    <n v="354090"/>
    <n v="24786.3"/>
    <n v="378876.3"/>
    <d v="2019-01-31T00:00:00"/>
    <m/>
    <s v=""/>
    <s v=""/>
    <x v="6"/>
    <n v="140001546157"/>
    <n v="1"/>
    <n v="1"/>
    <n v="1"/>
    <s v="S4B3"/>
    <x v="6"/>
    <s v="สายสื่อสาร"/>
    <s v="ZW03"/>
    <s v="Z53"/>
    <s v="F101"/>
    <s v="กฟอ.พิมาย"/>
  </r>
  <r>
    <s v="F10101"/>
    <n v="92000319841"/>
    <n v="14000154547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695"/>
    <n v="9009416712"/>
    <n v="544000322725"/>
    <s v="ใบแจ้งหนี้"/>
    <s v="S-4G-001"/>
    <s v="ค่าบริการพาดสายสื่อสารโทรคมนาคมประจำปี"/>
    <s v="Activ.unit"/>
    <n v="130000727838"/>
    <s v=""/>
    <n v="7"/>
    <d v="2019-01-17T00:00:00"/>
    <n v="709"/>
    <n v="55"/>
    <n v="55"/>
    <n v="3.85"/>
    <n v="38995"/>
    <n v="38995"/>
    <n v="2729.65"/>
    <n v="41724.65"/>
    <d v="2019-01-31T00:00:00"/>
    <m/>
    <s v=""/>
    <s v=""/>
    <x v="8"/>
    <n v="140001545475"/>
    <n v="1"/>
    <n v="1"/>
    <n v="1"/>
    <s v="S4B3"/>
    <x v="8"/>
    <s v="สายสื่อสาร"/>
    <s v="ZW03"/>
    <s v="Z53"/>
    <s v="F101"/>
    <s v="กฟอ.พิมาย"/>
  </r>
  <r>
    <s v="F02401"/>
    <n v="92000324106"/>
    <n v="14000154562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815"/>
    <n v="9009416806"/>
    <n v="518000321549"/>
    <s v="ใบแจ้งหนี้"/>
    <s v="S-4G-001"/>
    <s v="ค่าบริการพาดสายสื่อสารโทรคมนาคมประจำปี"/>
    <s v="Activ.unit"/>
    <n v="130000728249"/>
    <s v=""/>
    <n v="9"/>
    <d v="2019-01-17T00:00:00"/>
    <n v="447"/>
    <n v="55"/>
    <n v="55"/>
    <n v="3.85"/>
    <n v="24585"/>
    <n v="24585"/>
    <n v="1720.95"/>
    <n v="26305.95"/>
    <d v="2019-01-31T00:00:00"/>
    <m/>
    <s v=""/>
    <s v=""/>
    <x v="8"/>
    <n v="140001545626"/>
    <n v="1"/>
    <n v="1"/>
    <n v="1"/>
    <s v="S4B3"/>
    <x v="8"/>
    <s v="สายสื่อสาร"/>
    <s v="ZW03"/>
    <s v="Z53"/>
    <s v="F024"/>
    <s v="กฟส.หนองบัวแดง"/>
  </r>
  <r>
    <s v="F02401"/>
    <n v="92000520667"/>
    <n v="140001546098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70"/>
    <n v="9009417479"/>
    <n v="512000321575"/>
    <s v="ใบแจ้งหนี้"/>
    <s v="S-4G-001"/>
    <s v="ค่าบริการพาดสายสื่อสารโทรคมนาคมประจำปี"/>
    <s v="Activ.unit"/>
    <n v="130000728254"/>
    <s v=""/>
    <n v="12"/>
    <d v="2019-01-17T00:00:00"/>
    <n v="121"/>
    <n v="55"/>
    <n v="55"/>
    <n v="3.85"/>
    <n v="6655"/>
    <n v="6655"/>
    <n v="465.85"/>
    <n v="7120.85"/>
    <d v="2019-01-31T00:00:00"/>
    <m/>
    <s v=""/>
    <s v=""/>
    <x v="3"/>
    <n v="140001546098"/>
    <n v="1"/>
    <n v="1"/>
    <n v="1"/>
    <s v="S4B3"/>
    <x v="3"/>
    <s v="สายสื่อสาร"/>
    <s v="ZW03"/>
    <s v="Z53"/>
    <s v="F024"/>
    <s v="กฟส.หนองบัวแดง"/>
  </r>
  <r>
    <s v="F02401"/>
    <n v="92000571402"/>
    <n v="14000154614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60"/>
    <n v="9009417531"/>
    <n v="500000320699"/>
    <s v="ใบแจ้งหนี้"/>
    <s v="S-4G-001"/>
    <s v="ค่าบริการพาดสายสื่อสารโทรคมนาคมประจำปี"/>
    <s v="Activ.unit"/>
    <n v="130000728258"/>
    <s v=""/>
    <n v="13"/>
    <d v="2019-01-17T00:00:00"/>
    <n v="1597"/>
    <n v="55"/>
    <n v="55"/>
    <n v="3.85"/>
    <n v="87835"/>
    <n v="87835"/>
    <n v="6148.45"/>
    <n v="93983.45"/>
    <d v="2019-01-31T00:00:00"/>
    <m/>
    <s v=""/>
    <s v=""/>
    <x v="5"/>
    <n v="140001546147"/>
    <n v="1"/>
    <n v="1"/>
    <n v="1"/>
    <s v="S4B3"/>
    <x v="5"/>
    <s v="สายสื่อสาร"/>
    <s v="ZW03"/>
    <s v="Z53"/>
    <s v="F024"/>
    <s v="กฟส.หนองบัวแดง"/>
  </r>
  <r>
    <s v="F02401"/>
    <n v="92000503002"/>
    <n v="14000154576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014"/>
    <n v="9009417039"/>
    <n v="532000322823"/>
    <s v="ใบแจ้งหนี้"/>
    <s v="S-4G-001"/>
    <s v="ค่าบริการพาดสายสื่อสารโทรคมนาคมประจำปี"/>
    <s v="Activ.unit"/>
    <n v="130000728261"/>
    <s v=""/>
    <n v="11"/>
    <d v="2019-01-17T00:00:00"/>
    <n v="4371"/>
    <n v="55"/>
    <n v="55"/>
    <n v="3.85"/>
    <n v="240405"/>
    <n v="240405"/>
    <n v="16828.349999999999"/>
    <n v="257233.35"/>
    <d v="2019-01-31T00:00:00"/>
    <m/>
    <s v=""/>
    <s v=""/>
    <x v="6"/>
    <n v="140001545769"/>
    <n v="1"/>
    <n v="1"/>
    <n v="1"/>
    <s v="S4B3"/>
    <x v="6"/>
    <s v="สายสื่อสาร"/>
    <s v="ZW03"/>
    <s v="Z53"/>
    <s v="F024"/>
    <s v="กฟส.หนองบัวแดง"/>
  </r>
  <r>
    <s v="F02401"/>
    <n v="92000323122"/>
    <n v="14000154525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97"/>
    <n v="9009416368"/>
    <n v="564000322389"/>
    <s v="ใบแจ้งหนี้"/>
    <s v="S-4G-001"/>
    <s v="ค่าบริการพาดสายสื่อสารโทรคมนาคมประจำปี"/>
    <s v="Activ.unit"/>
    <n v="130000728264"/>
    <s v=""/>
    <n v="2"/>
    <d v="2019-01-17T00:00:00"/>
    <n v="1064"/>
    <n v="55"/>
    <n v="55"/>
    <n v="3.85"/>
    <n v="58520"/>
    <n v="58520"/>
    <n v="4096.3999999999996"/>
    <n v="62616.4"/>
    <d v="2019-01-31T00:00:00"/>
    <m/>
    <s v=""/>
    <s v=""/>
    <x v="0"/>
    <n v="140001545254"/>
    <n v="1"/>
    <n v="1"/>
    <n v="1"/>
    <s v="S4B3"/>
    <x v="0"/>
    <s v="สายสื่อสาร"/>
    <s v="ZW03"/>
    <s v="Z53"/>
    <s v="F024"/>
    <s v="กฟส.หนองบัวแดง"/>
  </r>
  <r>
    <s v="F02401"/>
    <n v="92000323122"/>
    <n v="14000154536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16"/>
    <n v="9009416539"/>
    <n v="524000321950"/>
    <s v="ใบแจ้งหนี้"/>
    <s v="S-4G-001"/>
    <s v="ค่าบริการพาดสายสื่อสารโทรคมนาคมประจำปี"/>
    <s v="Activ.unit"/>
    <n v="130000728286"/>
    <s v=""/>
    <n v="3"/>
    <d v="2019-01-17T00:00:00"/>
    <n v="2590"/>
    <n v="55"/>
    <n v="55"/>
    <n v="3.85"/>
    <n v="142450"/>
    <n v="142450"/>
    <n v="9971.5"/>
    <n v="152421.5"/>
    <d v="2019-01-31T00:00:00"/>
    <m/>
    <s v=""/>
    <s v=""/>
    <x v="0"/>
    <n v="140001545363"/>
    <n v="1"/>
    <n v="1"/>
    <n v="1"/>
    <s v="S4B3"/>
    <x v="13"/>
    <s v="สายสื่อสาร"/>
    <s v="ZW03"/>
    <s v="Z53"/>
    <s v="F024"/>
    <s v="กฟส.หนองบัวแดง"/>
  </r>
  <r>
    <s v="F02401"/>
    <n v="92000323122"/>
    <n v="14000154555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23"/>
    <n v="9009416648"/>
    <n v="526000322477"/>
    <s v="ใบแจ้งหนี้"/>
    <s v="S-4G-001"/>
    <s v="ค่าบริการพาดสายสื่อสารโทรคมนาคมประจำปี"/>
    <s v="Activ.unit"/>
    <n v="130000728289"/>
    <s v=""/>
    <n v="4"/>
    <d v="2019-01-17T00:00:00"/>
    <n v="4537"/>
    <n v="55"/>
    <n v="55"/>
    <n v="3.85"/>
    <n v="249535"/>
    <n v="249535"/>
    <n v="17467.45"/>
    <n v="267002.45"/>
    <d v="2019-01-31T00:00:00"/>
    <m/>
    <s v=""/>
    <s v=""/>
    <x v="0"/>
    <n v="140001545551"/>
    <n v="1"/>
    <n v="1"/>
    <n v="1"/>
    <s v="S4B3"/>
    <x v="12"/>
    <s v="สายสื่อสาร"/>
    <s v="ZW03"/>
    <s v="Z53"/>
    <s v="F024"/>
    <s v="กฟส.หนองบัวแดง"/>
  </r>
  <r>
    <s v="F02401"/>
    <n v="92000323123"/>
    <n v="14000154625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1"/>
    <n v="9009417645"/>
    <n v="550000321413"/>
    <s v="ใบแจ้งหนี้"/>
    <s v="S-4G-001"/>
    <s v="ค่าบริการพาดสายสื่อสารโทรคมนาคมประจำปี"/>
    <s v="Activ.unit"/>
    <n v="130000728291"/>
    <s v=""/>
    <n v="5"/>
    <d v="2019-01-17T00:00:00"/>
    <n v="1640"/>
    <n v="55"/>
    <n v="55"/>
    <n v="3.85"/>
    <n v="90200"/>
    <n v="90200"/>
    <n v="6314"/>
    <n v="96514"/>
    <d v="2019-01-31T00:00:00"/>
    <m/>
    <s v=""/>
    <s v=""/>
    <x v="1"/>
    <n v="140001546259"/>
    <n v="2"/>
    <n v="2"/>
    <n v="2"/>
    <s v="S4B3"/>
    <x v="1"/>
    <s v="สายสื่อสาร"/>
    <s v="ZW03"/>
    <s v="Z53"/>
    <s v="F024"/>
    <s v="กฟส.หนองบัวแดง"/>
  </r>
  <r>
    <s v="F02401"/>
    <n v="92000323123"/>
    <n v="14000154625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1"/>
    <n v="9009417645"/>
    <n v="550000321413"/>
    <s v="ใบแจ้งหนี้"/>
    <s v="S-4G-001"/>
    <s v="ค่าบริการพาดสายสื่อสารโทรคมนาคมประจำปี"/>
    <s v="Activ.unit"/>
    <n v="130000728291"/>
    <s v=""/>
    <n v="6"/>
    <d v="2019-01-17T00:00:00"/>
    <n v="228"/>
    <n v="100"/>
    <n v="100"/>
    <n v="7"/>
    <n v="22800"/>
    <n v="22800"/>
    <n v="1596"/>
    <n v="24396"/>
    <d v="2019-01-31T00:00:00"/>
    <m/>
    <s v=""/>
    <s v=""/>
    <x v="1"/>
    <n v="140001546259"/>
    <n v="2"/>
    <n v="2"/>
    <n v="2"/>
    <s v="S4B3"/>
    <x v="1"/>
    <s v="สายสื่อสาร"/>
    <s v="ZW03"/>
    <s v="Z53"/>
    <s v="F024"/>
    <s v="กฟส.หนองบัวแดง"/>
  </r>
  <r>
    <s v="F02401"/>
    <n v="92000323123"/>
    <n v="14000154629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4"/>
    <n v="9009417648"/>
    <n v="552000321611"/>
    <s v="ใบแจ้งหนี้"/>
    <s v="S-4G-001"/>
    <s v="ค่าบริการพาดสายสื่อสารโทรคมนาคมประจำปี"/>
    <s v="Activ.unit"/>
    <n v="130000728293"/>
    <s v=""/>
    <n v="7"/>
    <d v="2019-01-17T00:00:00"/>
    <n v="2274"/>
    <n v="55"/>
    <n v="55"/>
    <n v="3.85"/>
    <n v="125070"/>
    <n v="125070"/>
    <n v="8754.9"/>
    <n v="133824.9"/>
    <d v="2019-01-31T00:00:00"/>
    <m/>
    <s v=""/>
    <s v=""/>
    <x v="1"/>
    <n v="140001546293"/>
    <n v="2"/>
    <n v="2"/>
    <n v="2"/>
    <s v="S4B3"/>
    <x v="15"/>
    <s v="สายสื่อสาร"/>
    <s v="ZW03"/>
    <s v="Z53"/>
    <s v="F024"/>
    <s v="กฟส.หนองบัวแดง"/>
  </r>
  <r>
    <s v="F02401"/>
    <n v="92000323123"/>
    <n v="14000154629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4"/>
    <n v="9009417648"/>
    <n v="552000321611"/>
    <s v="ใบแจ้งหนี้"/>
    <s v="S-4G-001"/>
    <s v="ค่าบริการพาดสายสื่อสารโทรคมนาคมประจำปี"/>
    <s v="Activ.unit"/>
    <n v="130000728293"/>
    <s v=""/>
    <n v="8"/>
    <d v="2019-01-17T00:00:00"/>
    <n v="42"/>
    <n v="100"/>
    <n v="100"/>
    <n v="7"/>
    <n v="4200"/>
    <n v="4200"/>
    <n v="294"/>
    <n v="4494"/>
    <d v="2019-01-31T00:00:00"/>
    <m/>
    <s v=""/>
    <s v=""/>
    <x v="1"/>
    <n v="140001546293"/>
    <n v="2"/>
    <n v="2"/>
    <n v="2"/>
    <s v="S4B3"/>
    <x v="15"/>
    <s v="สายสื่อสาร"/>
    <s v="ZW03"/>
    <s v="Z53"/>
    <s v="F024"/>
    <s v="กฟส.หนองบัวแดง"/>
  </r>
  <r>
    <s v="F02401"/>
    <n v="92000503002"/>
    <n v="14000154570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827"/>
    <n v="9009416924"/>
    <n v="544000323062"/>
    <s v="ใบแจ้งหนี้"/>
    <s v="S-4G-002"/>
    <s v="ค่าบริการติดตั้องอุปกรณ์สื่อสารฯ ประจำปี"/>
    <s v="Activ.unit"/>
    <n v="130000728296"/>
    <s v=""/>
    <n v="10"/>
    <d v="2019-01-17T00:00:00"/>
    <n v="1"/>
    <n v="410"/>
    <n v="410"/>
    <n v="28.7"/>
    <n v="410"/>
    <n v="410"/>
    <n v="28.7"/>
    <n v="438.7"/>
    <d v="2019-01-31T00:00:00"/>
    <m/>
    <s v=""/>
    <s v=""/>
    <x v="6"/>
    <n v="140001545707"/>
    <n v="1"/>
    <n v="1"/>
    <n v="1"/>
    <s v="S4B3"/>
    <x v="6"/>
    <s v="อุปกรณ์"/>
    <s v="ZW03"/>
    <s v="Z53"/>
    <s v="F024"/>
    <s v="กฟส.หนองบัวแดง"/>
  </r>
  <r>
    <s v="F02401"/>
    <n v="92000318938"/>
    <n v="14000154598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66"/>
    <n v="9009417324"/>
    <n v="530000321950"/>
    <s v="ใบแจ้งหนี้"/>
    <s v="S-4G-001"/>
    <s v="ค่าบริการพาดสายสื่อสารโทรคมนาคมประจำปี"/>
    <s v="Activ.unit"/>
    <n v="130000728297"/>
    <s v=""/>
    <n v="1"/>
    <d v="2019-01-17T00:00:00"/>
    <n v="2898"/>
    <n v="55"/>
    <n v="55"/>
    <n v="3.85"/>
    <n v="159390"/>
    <n v="159390"/>
    <n v="11157.3"/>
    <n v="170547.3"/>
    <d v="2019-01-31T00:00:00"/>
    <m/>
    <s v=""/>
    <s v=""/>
    <x v="10"/>
    <n v="140001545989"/>
    <n v="1"/>
    <n v="1"/>
    <n v="1"/>
    <s v="S4B3"/>
    <x v="10"/>
    <s v="สายสื่อสาร"/>
    <s v="ZW03"/>
    <s v="Z53"/>
    <s v="F024"/>
    <s v="กฟส.หนองบัวแดง"/>
  </r>
  <r>
    <s v="F02401"/>
    <n v="92000589314"/>
    <n v="14000154622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417"/>
    <n v="9009417639"/>
    <n v="556000321578"/>
    <s v="ใบแจ้งหนี้"/>
    <s v="S-4G-001"/>
    <s v="ค่าบริการพาดสายสื่อสารโทรคมนาคมประจำปี"/>
    <s v="Activ.unit"/>
    <n v="130000728301"/>
    <s v=""/>
    <n v="14"/>
    <d v="2019-01-17T00:00:00"/>
    <n v="2651"/>
    <n v="55"/>
    <n v="55"/>
    <n v="3.85"/>
    <n v="145805"/>
    <n v="145805"/>
    <n v="10206.35"/>
    <n v="156011.35"/>
    <d v="2019-01-31T00:00:00"/>
    <m/>
    <s v=""/>
    <s v=""/>
    <x v="11"/>
    <n v="140001546224"/>
    <n v="1"/>
    <n v="1"/>
    <n v="1"/>
    <s v="S4B3"/>
    <x v="11"/>
    <s v="สายสื่อสาร"/>
    <s v="ZW03"/>
    <s v="Z53"/>
    <s v="F024"/>
    <s v="กฟส.หนองบัวแดง"/>
  </r>
  <r>
    <s v="F07201"/>
    <n v="92000326022"/>
    <n v="14000154747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17"/>
    <n v="9009421383"/>
    <n v="540000321500"/>
    <s v="ใบแจ้งหนี้"/>
    <s v="S-4G-001"/>
    <s v="ค่าบริการพาดสายสื่อสารโทรคมนาคมประจำปี"/>
    <s v="Activ.unit"/>
    <n v="130000728712"/>
    <s v=""/>
    <n v="12"/>
    <d v="2019-01-18T00:00:00"/>
    <n v="4386"/>
    <n v="55"/>
    <n v="55"/>
    <n v="3.85"/>
    <n v="241230"/>
    <n v="241230"/>
    <n v="16886.099999999999"/>
    <n v="258116.1"/>
    <d v="2019-01-31T00:00:00"/>
    <m/>
    <s v=""/>
    <s v=""/>
    <x v="0"/>
    <n v="140001547475"/>
    <n v="1"/>
    <n v="1"/>
    <n v="1"/>
    <s v="S4B3"/>
    <x v="0"/>
    <s v="สายสื่อสาร"/>
    <s v="ZW03"/>
    <s v="Z53"/>
    <s v="F072"/>
    <s v="กฟส.สูงเนิน"/>
  </r>
  <r>
    <s v="F07201"/>
    <n v="92000323085"/>
    <n v="14000154733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589"/>
    <n v="9009421148"/>
    <n v="558000321680"/>
    <s v="ใบแจ้งหนี้"/>
    <s v="S-4G-001"/>
    <s v="ค่าบริการพาดสายสื่อสารโทรคมนาคมประจำปี"/>
    <s v="Activ.unit"/>
    <n v="130000728719"/>
    <s v=""/>
    <n v="6"/>
    <d v="2019-01-18T00:00:00"/>
    <n v="23"/>
    <n v="100"/>
    <n v="100"/>
    <n v="7"/>
    <n v="2300"/>
    <n v="2300"/>
    <n v="161"/>
    <n v="2461"/>
    <d v="2019-01-31T00:00:00"/>
    <m/>
    <s v=""/>
    <s v=""/>
    <x v="0"/>
    <n v="140001547338"/>
    <n v="2"/>
    <n v="2"/>
    <n v="2"/>
    <s v="S4B3"/>
    <x v="0"/>
    <s v="สายสื่อสาร"/>
    <s v="ZW03"/>
    <s v="Z53"/>
    <s v="F072"/>
    <s v="กฟส.สูงเนิน"/>
  </r>
  <r>
    <s v="F07201"/>
    <n v="92000323085"/>
    <n v="14000154733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589"/>
    <n v="9009421148"/>
    <n v="558000321680"/>
    <s v="ใบแจ้งหนี้"/>
    <s v="S-4G-001"/>
    <s v="ค่าบริการพาดสายสื่อสารโทรคมนาคมประจำปี"/>
    <s v="Activ.unit"/>
    <n v="130000728719"/>
    <s v=""/>
    <n v="7"/>
    <d v="2019-01-18T00:00:00"/>
    <n v="2289"/>
    <n v="55"/>
    <n v="55"/>
    <n v="3.85"/>
    <n v="125895"/>
    <n v="125895"/>
    <n v="8812.65"/>
    <n v="134707.65"/>
    <d v="2019-01-31T00:00:00"/>
    <m/>
    <s v=""/>
    <s v=""/>
    <x v="0"/>
    <n v="140001547338"/>
    <n v="2"/>
    <n v="2"/>
    <n v="2"/>
    <s v="S4B3"/>
    <x v="0"/>
    <s v="สายสื่อสาร"/>
    <s v="ZW03"/>
    <s v="Z53"/>
    <s v="F072"/>
    <s v="กฟส.สูงเนิน"/>
  </r>
  <r>
    <s v="F07201"/>
    <n v="92000323085"/>
    <n v="14000154722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579"/>
    <n v="9009420948"/>
    <n v="560000322524"/>
    <s v="ใบแจ้งหนี้"/>
    <s v="S-4G-001"/>
    <s v="ค่าบริการพาดสายสื่อสารโทรคมนาคมประจำปี"/>
    <s v="Activ.unit"/>
    <n v="130000728750"/>
    <s v=""/>
    <n v="5"/>
    <d v="2019-01-18T00:00:00"/>
    <n v="2355"/>
    <n v="55"/>
    <n v="55"/>
    <n v="3.85"/>
    <n v="129525"/>
    <n v="129525"/>
    <n v="9066.75"/>
    <n v="138591.75"/>
    <d v="2019-01-31T00:00:00"/>
    <m/>
    <s v=""/>
    <s v=""/>
    <x v="0"/>
    <n v="140001547222"/>
    <n v="1"/>
    <n v="1"/>
    <n v="1"/>
    <s v="S4B3"/>
    <x v="12"/>
    <s v="สายสื่อสาร"/>
    <s v="ZW03"/>
    <s v="Z53"/>
    <s v="F072"/>
    <s v="กฟส.สูงเนิน"/>
  </r>
  <r>
    <s v="F07201"/>
    <n v="92000326022"/>
    <n v="14000154715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349"/>
    <n v="9009420933"/>
    <n v="520000322312"/>
    <s v="ใบแจ้งหนี้"/>
    <s v="S-4G-001"/>
    <s v="ค่าบริการพาดสายสื่อสารโทรคมนาคมประจำปี"/>
    <s v="Activ.unit"/>
    <n v="130000728755"/>
    <s v=""/>
    <n v="11"/>
    <d v="2019-01-18T00:00:00"/>
    <n v="506"/>
    <n v="55"/>
    <n v="55"/>
    <n v="3.85"/>
    <n v="27830"/>
    <n v="27830"/>
    <n v="1948.1"/>
    <n v="29778.1"/>
    <d v="2019-01-31T00:00:00"/>
    <m/>
    <s v=""/>
    <s v=""/>
    <x v="0"/>
    <n v="140001547153"/>
    <n v="1"/>
    <n v="1"/>
    <n v="1"/>
    <s v="S4B3"/>
    <x v="12"/>
    <s v="สายสื่อสาร"/>
    <s v="ZW03"/>
    <s v="Z53"/>
    <s v="F072"/>
    <s v="กฟส.สูงเนิน"/>
  </r>
  <r>
    <s v="F07201"/>
    <n v="92000525668"/>
    <n v="14000154550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683"/>
    <n v="9009416700"/>
    <n v="550000321496"/>
    <s v="ใบแจ้งหนี้"/>
    <s v="S-4G-001"/>
    <s v="ค่าบริการพาดสายสื่อสารโทรคมนาคมประจำปี"/>
    <s v="Activ.unit"/>
    <n v="130000728766"/>
    <s v=""/>
    <n v="17"/>
    <d v="2019-01-17T00:00:00"/>
    <n v="233"/>
    <n v="55"/>
    <n v="55"/>
    <n v="3.85"/>
    <n v="12815"/>
    <n v="12815"/>
    <n v="897.05"/>
    <n v="13712.05"/>
    <d v="2019-01-31T00:00:00"/>
    <m/>
    <s v=""/>
    <s v=""/>
    <x v="3"/>
    <n v="140001545501"/>
    <n v="1"/>
    <n v="1"/>
    <n v="1"/>
    <s v="S4B3"/>
    <x v="3"/>
    <s v="สายสื่อสาร"/>
    <s v="ZW03"/>
    <s v="Z53"/>
    <s v="F072"/>
    <s v="กฟส.สูงเนิน"/>
  </r>
  <r>
    <s v="F07201"/>
    <n v="92000323080"/>
    <n v="140001545947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16"/>
    <n v="9009417303"/>
    <n v="562000322019"/>
    <s v="ใบแจ้งหนี้"/>
    <s v="S-4G-001"/>
    <s v="ค่าบริการพาดสายสื่อสารโทรคมนาคมประจำปี"/>
    <s v="Activ.unit"/>
    <n v="130000728773"/>
    <s v=""/>
    <n v="4"/>
    <d v="2019-01-17T00:00:00"/>
    <n v="2079"/>
    <n v="55"/>
    <n v="55"/>
    <n v="3.85"/>
    <n v="114345"/>
    <n v="114345"/>
    <n v="8004.15"/>
    <n v="122349.15"/>
    <d v="2019-01-31T00:00:00"/>
    <m/>
    <s v=""/>
    <s v=""/>
    <x v="8"/>
    <n v="140001545947"/>
    <n v="1"/>
    <n v="1"/>
    <n v="1"/>
    <s v="S4B3"/>
    <x v="8"/>
    <s v="สายสื่อสาร"/>
    <s v="ZW03"/>
    <s v="Z53"/>
    <s v="F072"/>
    <s v="กฟส.สูงเนิน"/>
  </r>
  <r>
    <s v="F09601"/>
    <n v="92000520695"/>
    <n v="140001545959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162"/>
    <n v="9009417320"/>
    <n v="566000321598"/>
    <s v="ใบแจ้งหนี้"/>
    <s v="S-4G-001"/>
    <s v="ค่าบริการพาดสายสื่อสารโทรคมนาคมประจำปี"/>
    <s v="Activ.unit"/>
    <n v="130000729113"/>
    <s v=""/>
    <n v="9"/>
    <d v="2019-01-17T00:00:00"/>
    <n v="391"/>
    <n v="55"/>
    <n v="55"/>
    <n v="3.85"/>
    <n v="21505"/>
    <n v="21505"/>
    <n v="1505.35"/>
    <n v="23010.35"/>
    <d v="2019-01-31T00:00:00"/>
    <m/>
    <s v=""/>
    <s v=""/>
    <x v="3"/>
    <n v="140001545959"/>
    <n v="1"/>
    <n v="1"/>
    <n v="1"/>
    <s v="S4B3"/>
    <x v="3"/>
    <s v="สายสื่อสาร"/>
    <s v="ZW03"/>
    <s v="Z53"/>
    <s v="F096"/>
    <s v="กฟส.เสิงสาง"/>
  </r>
  <r>
    <s v="F09601"/>
    <n v="92000322764"/>
    <n v="14000154603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54"/>
    <n v="9009433185"/>
    <n v="518000322027"/>
    <s v="ใบแจ้งหนี้"/>
    <s v="S-4G-001"/>
    <s v="ค่าบริการพาดสายสื่อสารโทรคมนาคมประจำปี"/>
    <s v="Activ.unit"/>
    <n v="130000729125"/>
    <s v=""/>
    <n v="1"/>
    <d v="2019-01-17T00:00:00"/>
    <n v="4249"/>
    <n v="55"/>
    <n v="55"/>
    <n v="3.85"/>
    <n v="233695"/>
    <n v="233695"/>
    <n v="16358.65"/>
    <n v="250053.65"/>
    <d v="2019-01-31T00:00:00"/>
    <m/>
    <s v=""/>
    <s v=""/>
    <x v="4"/>
    <n v="140001546030"/>
    <n v="1"/>
    <n v="1"/>
    <n v="1"/>
    <s v="S4B3"/>
    <x v="4"/>
    <s v="สายสื่อสาร"/>
    <s v="ZW03"/>
    <s v="Z53"/>
    <s v="F096"/>
    <s v="กฟส.เสิงสาง"/>
  </r>
  <r>
    <s v="F09601"/>
    <n v="92000571415"/>
    <n v="14000154607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66"/>
    <n v="9009433188"/>
    <n v="544000323577"/>
    <s v="ใบแจ้งหนี้"/>
    <s v="S-4G-001"/>
    <s v="ค่าบริการพาดสายสื่อสารโทรคมนาคมประจำปี"/>
    <s v="Activ.unit"/>
    <n v="130000729129"/>
    <s v=""/>
    <n v="10"/>
    <d v="2019-01-17T00:00:00"/>
    <n v="3727"/>
    <n v="55"/>
    <n v="55"/>
    <n v="3.85"/>
    <n v="204985"/>
    <n v="204985"/>
    <n v="14348.95"/>
    <n v="219333.95"/>
    <d v="2019-01-31T00:00:00"/>
    <m/>
    <s v=""/>
    <s v=""/>
    <x v="5"/>
    <n v="140001546079"/>
    <n v="1"/>
    <n v="1"/>
    <n v="1"/>
    <s v="S4B3"/>
    <x v="5"/>
    <s v="สายสื่อสาร"/>
    <s v="ZW03"/>
    <s v="Z53"/>
    <s v="F096"/>
    <s v="กฟส.เสิงสาง"/>
  </r>
  <r>
    <s v="F09601"/>
    <n v="92000452410"/>
    <n v="14000154611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54"/>
    <n v="9009433187"/>
    <n v="514000321509"/>
    <s v="ใบแจ้งหนี้"/>
    <s v="S-4G-001"/>
    <s v="ค่าบริการพาดสายสื่อสารโทรคมนาคมประจำปี"/>
    <s v="Activ.unit"/>
    <n v="130000729131"/>
    <s v=""/>
    <n v="7"/>
    <d v="2019-01-17T00:00:00"/>
    <n v="3323"/>
    <n v="55"/>
    <n v="55"/>
    <n v="3.85"/>
    <n v="182765"/>
    <n v="182765"/>
    <n v="12793.55"/>
    <n v="195558.55"/>
    <d v="2019-01-31T00:00:00"/>
    <m/>
    <s v=""/>
    <s v=""/>
    <x v="10"/>
    <n v="140001546117"/>
    <n v="1"/>
    <n v="1"/>
    <n v="1"/>
    <s v="S4B3"/>
    <x v="10"/>
    <s v="สายสื่อสาร"/>
    <s v="ZW03"/>
    <s v="Z53"/>
    <s v="F096"/>
    <s v="กฟส.เสิงสาง"/>
  </r>
  <r>
    <s v="F09601"/>
    <n v="92000326251"/>
    <n v="14000154577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015"/>
    <n v="9009417196"/>
    <n v="542000322203"/>
    <s v="ใบแจ้งหนี้"/>
    <s v="S-4G-001"/>
    <s v="ค่าบริการพาดสายสื่อสารโทรคมนาคมประจำปี"/>
    <s v="Activ.unit"/>
    <n v="130000729139"/>
    <s v=""/>
    <n v="4"/>
    <d v="2019-01-17T00:00:00"/>
    <n v="448"/>
    <n v="55"/>
    <n v="55"/>
    <n v="3.85"/>
    <n v="24640"/>
    <n v="24640"/>
    <n v="1724.8"/>
    <n v="26364.799999999999"/>
    <d v="2019-01-31T00:00:00"/>
    <m/>
    <s v=""/>
    <s v=""/>
    <x v="8"/>
    <n v="140001545775"/>
    <n v="1"/>
    <n v="1"/>
    <n v="1"/>
    <s v="S4B3"/>
    <x v="8"/>
    <s v="สายสื่อสาร"/>
    <s v="ZW03"/>
    <s v="Z53"/>
    <s v="F096"/>
    <s v="กฟส.เสิงสาง"/>
  </r>
  <r>
    <s v="F09601"/>
    <n v="92000324621"/>
    <n v="1400015472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602"/>
    <n v="9009421068"/>
    <n v="554000320701"/>
    <s v="ใบแจ้งหนี้"/>
    <s v="S-4G-001"/>
    <s v="ค่าบริการพาดสายสื่อสารโทรคมนาคมประจำปี"/>
    <s v="Activ.unit"/>
    <n v="130000729148"/>
    <s v=""/>
    <n v="2"/>
    <d v="2019-01-18T00:00:00"/>
    <n v="4417"/>
    <n v="55"/>
    <n v="55"/>
    <n v="3.85"/>
    <n v="242935"/>
    <n v="242935"/>
    <n v="17005.45"/>
    <n v="259940.45"/>
    <d v="2019-01-31T00:00:00"/>
    <m/>
    <s v=""/>
    <s v=""/>
    <x v="1"/>
    <n v="140001547239"/>
    <n v="2"/>
    <n v="2"/>
    <n v="2"/>
    <s v="S4B3"/>
    <x v="1"/>
    <s v="สายสื่อสาร"/>
    <s v="ZW03"/>
    <s v="Z53"/>
    <s v="F096"/>
    <s v="กฟส.เสิงสาง"/>
  </r>
  <r>
    <s v="F09601"/>
    <n v="92000324621"/>
    <n v="1400015472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602"/>
    <n v="9009421068"/>
    <n v="554000320701"/>
    <s v="ใบแจ้งหนี้"/>
    <s v="S-4G-001"/>
    <s v="ค่าบริการพาดสายสื่อสารโทรคมนาคมประจำปี"/>
    <s v="Activ.unit"/>
    <n v="130000729148"/>
    <s v=""/>
    <n v="3"/>
    <d v="2019-01-18T00:00:00"/>
    <n v="1870"/>
    <n v="100"/>
    <n v="100"/>
    <n v="7"/>
    <n v="187000"/>
    <n v="187000"/>
    <n v="13090"/>
    <n v="200090"/>
    <d v="2019-01-31T00:00:00"/>
    <m/>
    <s v=""/>
    <s v=""/>
    <x v="1"/>
    <n v="140001547239"/>
    <n v="2"/>
    <n v="2"/>
    <n v="2"/>
    <s v="S4B3"/>
    <x v="1"/>
    <s v="สายสื่อสาร"/>
    <s v="ZW03"/>
    <s v="Z53"/>
    <s v="F096"/>
    <s v="กฟส.เสิงสาง"/>
  </r>
  <r>
    <s v="F09601"/>
    <n v="92000326300"/>
    <n v="14000154691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243"/>
    <n v="9009420635"/>
    <n v="524000321960"/>
    <s v="ใบแจ้งหนี้"/>
    <s v="S-4G-001"/>
    <s v="ค่าบริการพาดสายสื่อสารโทรคมนาคมประจำปี"/>
    <s v="Activ.unit"/>
    <n v="130000729152"/>
    <s v=""/>
    <n v="6"/>
    <d v="2019-01-18T00:00:00"/>
    <n v="465"/>
    <n v="100"/>
    <n v="100"/>
    <n v="7"/>
    <n v="46500"/>
    <n v="46500"/>
    <n v="3255"/>
    <n v="49755"/>
    <d v="2019-01-31T00:00:00"/>
    <m/>
    <s v=""/>
    <s v=""/>
    <x v="0"/>
    <n v="140001546916"/>
    <n v="1"/>
    <n v="1"/>
    <n v="1"/>
    <s v="S4B3"/>
    <x v="0"/>
    <s v="สายสื่อสาร"/>
    <s v="ZW03"/>
    <s v="Z53"/>
    <s v="F096"/>
    <s v="กฟส.เสิงสาง"/>
  </r>
  <r>
    <s v="F09601"/>
    <n v="92000589344"/>
    <n v="14000154702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253"/>
    <n v="9009421934"/>
    <n v="518000321306"/>
    <s v="ใบแจ้งหนี้"/>
    <s v="S-4G-001"/>
    <s v="ค่าบริการพาดสายสื่อสารโทรคมนาคมประจำปี"/>
    <s v="Activ.unit"/>
    <n v="130000729156"/>
    <s v=""/>
    <n v="11"/>
    <d v="2019-01-18T00:00:00"/>
    <n v="382"/>
    <n v="55"/>
    <n v="55"/>
    <n v="3.85"/>
    <n v="21010"/>
    <n v="21010"/>
    <n v="1470.7"/>
    <n v="22480.7"/>
    <d v="2019-01-31T00:00:00"/>
    <m/>
    <s v=""/>
    <s v=""/>
    <x v="11"/>
    <n v="140001547026"/>
    <n v="1"/>
    <n v="1"/>
    <n v="1"/>
    <s v="S4B3"/>
    <x v="11"/>
    <s v="สายสื่อสาร"/>
    <s v="ZW03"/>
    <s v="Z53"/>
    <s v="F096"/>
    <s v="กฟส.เสิงสาง"/>
  </r>
  <r>
    <s v="F09601"/>
    <n v="92000326300"/>
    <n v="1400015461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66"/>
    <n v="9009417538"/>
    <n v="562000322680"/>
    <s v="ใบแจ้งหนี้"/>
    <s v="S-4G-001"/>
    <s v="ค่าบริการพาดสายสื่อสารโทรคมนาคมประจำปี"/>
    <s v="Activ.unit"/>
    <n v="130000729163"/>
    <s v=""/>
    <n v="5"/>
    <d v="2019-01-17T00:00:00"/>
    <n v="2957"/>
    <n v="55"/>
    <n v="55"/>
    <n v="3.85"/>
    <n v="162635"/>
    <n v="162635"/>
    <n v="11384.45"/>
    <n v="174019.45"/>
    <d v="2019-01-31T00:00:00"/>
    <m/>
    <s v=""/>
    <s v=""/>
    <x v="0"/>
    <n v="140001546177"/>
    <n v="1"/>
    <n v="1"/>
    <n v="1"/>
    <s v="S4B3"/>
    <x v="13"/>
    <s v="สายสื่อสาร"/>
    <s v="ZW03"/>
    <s v="Z53"/>
    <s v="F096"/>
    <s v="กฟส.เสิงสาง"/>
  </r>
  <r>
    <s v="F11201"/>
    <n v="92000319848"/>
    <n v="14000154864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7480"/>
    <n v="9009425347"/>
    <n v="562000322042"/>
    <s v="ใบแจ้งหนี้"/>
    <s v="S-4G-001"/>
    <s v="ค่าบริการพาดสายสื่อสารโทรคมนาคมประจำปี"/>
    <s v="Activ.unit"/>
    <n v="130000729796"/>
    <s v=""/>
    <n v="7"/>
    <d v="2019-01-20T00:00:00"/>
    <n v="3062"/>
    <n v="55"/>
    <n v="55"/>
    <n v="3.85"/>
    <n v="168410"/>
    <n v="168410"/>
    <n v="11788.7"/>
    <n v="180198.7"/>
    <d v="2019-01-31T00:00:00"/>
    <m/>
    <s v=""/>
    <s v=""/>
    <x v="1"/>
    <n v="140001548647"/>
    <n v="1"/>
    <n v="1"/>
    <n v="1"/>
    <s v="S4B3"/>
    <x v="15"/>
    <s v="สายสื่อสาร"/>
    <s v="ZW03"/>
    <s v="Z53"/>
    <s v="F112"/>
    <s v="กฟส.เกษตรสมบูรณ์"/>
  </r>
  <r>
    <s v="F09101"/>
    <n v="92000322911"/>
    <n v="14000154555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75"/>
    <n v="9009416754"/>
    <n v="544000322726"/>
    <s v="ใบแจ้งหนี้"/>
    <s v="S-4G-001"/>
    <s v="ค่าบริการพาดสายสื่อสารโทรคมนาคมประจำปี"/>
    <s v="Activ.unit"/>
    <n v="130000729870"/>
    <s v=""/>
    <n v="8"/>
    <d v="2019-01-17T00:00:00"/>
    <n v="7695"/>
    <n v="55"/>
    <n v="55"/>
    <n v="3.85"/>
    <n v="423225"/>
    <n v="423225"/>
    <n v="29625.75"/>
    <n v="452850.75"/>
    <d v="2019-01-31T00:00:00"/>
    <m/>
    <s v=""/>
    <s v=""/>
    <x v="10"/>
    <n v="140001545557"/>
    <n v="1"/>
    <n v="1"/>
    <n v="1"/>
    <s v="S4B3"/>
    <x v="10"/>
    <s v="สายสื่อสาร"/>
    <s v="ZW03"/>
    <s v="Z53"/>
    <s v="F091"/>
    <s v="กฟอ.โชคชัย"/>
  </r>
  <r>
    <s v="F09101"/>
    <n v="92000318915"/>
    <n v="14000154588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66"/>
    <n v="9009417230"/>
    <n v="538000322093"/>
    <s v="ใบแจ้งหนี้"/>
    <s v="S-4G-001"/>
    <s v="ค่าบริการพาดสายสื่อสารโทรคมนาคมประจำปี"/>
    <s v="Activ.unit"/>
    <n v="130000729874"/>
    <s v=""/>
    <n v="2"/>
    <d v="2019-01-17T00:00:00"/>
    <n v="5328"/>
    <n v="55"/>
    <n v="55"/>
    <n v="3.85"/>
    <n v="293040"/>
    <n v="293040"/>
    <n v="20512.8"/>
    <n v="313552.8"/>
    <d v="2019-01-31T00:00:00"/>
    <m/>
    <s v=""/>
    <s v=""/>
    <x v="0"/>
    <n v="140001545880"/>
    <n v="2"/>
    <n v="2"/>
    <n v="2"/>
    <s v="S4B3"/>
    <x v="0"/>
    <s v="สายสื่อสาร"/>
    <s v="ZW03"/>
    <s v="Z53"/>
    <s v="F091"/>
    <s v="กฟอ.โชคชัย"/>
  </r>
  <r>
    <s v="F09101"/>
    <n v="92000318915"/>
    <n v="14000154588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66"/>
    <n v="9009417230"/>
    <n v="538000322093"/>
    <s v="ใบแจ้งหนี้"/>
    <s v="S-4G-001"/>
    <s v="ค่าบริการพาดสายสื่อสารโทรคมนาคมประจำปี"/>
    <s v="Activ.unit"/>
    <n v="130000729874"/>
    <s v=""/>
    <n v="3"/>
    <d v="2019-01-17T00:00:00"/>
    <n v="403"/>
    <n v="100"/>
    <n v="100"/>
    <n v="7"/>
    <n v="40300"/>
    <n v="40300"/>
    <n v="2821"/>
    <n v="43121"/>
    <d v="2019-01-31T00:00:00"/>
    <m/>
    <s v=""/>
    <s v=""/>
    <x v="0"/>
    <n v="140001545880"/>
    <n v="2"/>
    <n v="2"/>
    <n v="2"/>
    <s v="S4B3"/>
    <x v="0"/>
    <s v="สายสื่อสาร"/>
    <s v="ZW03"/>
    <s v="Z53"/>
    <s v="F091"/>
    <s v="กฟอ.โชคชัย"/>
  </r>
  <r>
    <s v="F09101"/>
    <n v="92000499511"/>
    <n v="14000154615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377"/>
    <n v="9009417550"/>
    <n v="500000320997"/>
    <s v="ใบแจ้งหนี้"/>
    <s v="S-4G-001"/>
    <s v="ค่าบริการพาดสายสื่อสารโทรคมนาคมประจำปี"/>
    <s v="Activ.unit"/>
    <n v="130000729876"/>
    <s v=""/>
    <n v="11"/>
    <d v="2019-01-17T00:00:00"/>
    <n v="88"/>
    <n v="55"/>
    <n v="55"/>
    <n v="3.85"/>
    <n v="4840"/>
    <n v="4840"/>
    <n v="338.8"/>
    <n v="5178.8"/>
    <d v="2019-01-31T00:00:00"/>
    <m/>
    <s v=""/>
    <s v=""/>
    <x v="3"/>
    <n v="140001546156"/>
    <n v="1"/>
    <n v="1"/>
    <n v="1"/>
    <s v="S4B3"/>
    <x v="3"/>
    <s v="สายสื่อสาร"/>
    <s v="ZW03"/>
    <s v="Z53"/>
    <s v="F091"/>
    <s v="กฟอ.โชคชัย"/>
  </r>
  <r>
    <s v="F09101"/>
    <n v="92000499345"/>
    <n v="140001546210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391"/>
    <n v="9009417568"/>
    <n v="558000322096"/>
    <s v="ใบแจ้งหนี้"/>
    <s v="S-4G-001"/>
    <s v="ค่าบริการพาดสายสื่อสารโทรคมนาคมประจำปี"/>
    <s v="Activ.unit"/>
    <n v="130000729880"/>
    <s v=""/>
    <n v="10"/>
    <d v="2019-01-17T00:00:00"/>
    <n v="888"/>
    <n v="55"/>
    <n v="55"/>
    <n v="3.85"/>
    <n v="48840"/>
    <n v="48840"/>
    <n v="3418.8"/>
    <n v="52258.8"/>
    <d v="2019-01-31T00:00:00"/>
    <m/>
    <s v=""/>
    <s v=""/>
    <x v="9"/>
    <n v="140001546210"/>
    <n v="1"/>
    <n v="1"/>
    <n v="1"/>
    <s v="S4B3"/>
    <x v="9"/>
    <s v="สายสื่อสาร"/>
    <s v="ZW03"/>
    <s v="Z53"/>
    <s v="F091"/>
    <s v="กฟอ.โชคชัย"/>
  </r>
  <r>
    <s v="F09101"/>
    <n v="92000322906"/>
    <n v="140001546257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447"/>
    <n v="9009417664"/>
    <n v="556000321967"/>
    <s v="ใบแจ้งหนี้"/>
    <s v="S-4G-001"/>
    <s v="ค่าบริการพาดสายสื่อสารโทรคมนาคมประจำปี"/>
    <s v="Activ.unit"/>
    <n v="130000729882"/>
    <s v=""/>
    <n v="7"/>
    <d v="2019-01-17T00:00:00"/>
    <n v="46"/>
    <n v="55"/>
    <n v="55"/>
    <n v="3.85"/>
    <n v="2530"/>
    <n v="2530"/>
    <n v="177.1"/>
    <n v="2707.1"/>
    <d v="2019-01-31T00:00:00"/>
    <m/>
    <s v=""/>
    <s v=""/>
    <x v="7"/>
    <n v="140001546257"/>
    <n v="1"/>
    <n v="1"/>
    <n v="1"/>
    <s v="S4B3"/>
    <x v="7"/>
    <s v="สายสื่อสาร"/>
    <s v="ZW03"/>
    <s v="Z53"/>
    <s v="F091"/>
    <s v="กฟอ.โชคชัย"/>
  </r>
  <r>
    <s v="F09101"/>
    <n v="92000573120"/>
    <n v="14000154527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44"/>
    <n v="9009416715"/>
    <n v="538000322085"/>
    <s v="ใบแจ้งหนี้"/>
    <s v="S-4G-002"/>
    <s v="ค่าบริการติดตั้องอุปกรณ์สื่อสารฯ ประจำปี"/>
    <s v="Activ.unit"/>
    <n v="130000729894"/>
    <s v=""/>
    <n v="12"/>
    <d v="2019-01-17T00:00:00"/>
    <n v="1"/>
    <n v="410"/>
    <n v="410"/>
    <n v="28.7"/>
    <n v="410"/>
    <n v="410"/>
    <n v="28.7"/>
    <n v="438.7"/>
    <d v="2019-01-31T00:00:00"/>
    <m/>
    <s v=""/>
    <s v=""/>
    <x v="5"/>
    <n v="140001545277"/>
    <n v="1"/>
    <n v="1"/>
    <n v="1"/>
    <s v="S4B3"/>
    <x v="5"/>
    <s v="อุปกรณ์"/>
    <s v="ZW03"/>
    <s v="Z53"/>
    <s v="F091"/>
    <s v="กฟอ.โชคชัย"/>
  </r>
  <r>
    <s v="F09101"/>
    <n v="92000573120"/>
    <n v="14000154593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42"/>
    <n v="9009417245"/>
    <n v="538000322095"/>
    <s v="ใบแจ้งหนี้"/>
    <s v="S-4G-001"/>
    <s v="ค่าบริการพาดสายสื่อสารโทรคมนาคมประจำปี"/>
    <s v="Activ.unit"/>
    <n v="130000729898"/>
    <s v=""/>
    <n v="13"/>
    <d v="2019-01-17T00:00:00"/>
    <n v="2381"/>
    <n v="55"/>
    <n v="55"/>
    <n v="3.85"/>
    <n v="130955"/>
    <n v="130955"/>
    <n v="9166.85"/>
    <n v="140121.85"/>
    <d v="2019-01-31T00:00:00"/>
    <m/>
    <s v=""/>
    <s v=""/>
    <x v="5"/>
    <n v="140001545938"/>
    <n v="1"/>
    <n v="1"/>
    <n v="1"/>
    <s v="S4B3"/>
    <x v="5"/>
    <s v="สายสื่อสาร"/>
    <s v="ZW03"/>
    <s v="Z53"/>
    <s v="F091"/>
    <s v="กฟอ.โชคชัย"/>
  </r>
  <r>
    <s v="F09101"/>
    <n v="92000318921"/>
    <n v="14000154534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95"/>
    <n v="9009416466"/>
    <n v="568000321935"/>
    <s v="ใบแจ้งหนี้"/>
    <s v="S-4G-001"/>
    <s v="ค่าบริการพาดสายสื่อสารโทรคมนาคมประจำปี"/>
    <s v="Activ.unit"/>
    <n v="130000729901"/>
    <s v=""/>
    <n v="4"/>
    <d v="2019-01-17T00:00:00"/>
    <n v="2492"/>
    <n v="100"/>
    <n v="100"/>
    <n v="7"/>
    <n v="249200"/>
    <n v="249200"/>
    <n v="17444"/>
    <n v="266644"/>
    <d v="2019-01-31T00:00:00"/>
    <m/>
    <s v=""/>
    <s v=""/>
    <x v="1"/>
    <n v="140001545348"/>
    <n v="2"/>
    <n v="2"/>
    <n v="2"/>
    <s v="S4B3"/>
    <x v="1"/>
    <s v="สายสื่อสาร"/>
    <s v="ZW03"/>
    <s v="Z53"/>
    <s v="F091"/>
    <s v="กฟอ.โชคชัย"/>
  </r>
  <r>
    <s v="F09101"/>
    <n v="92000318921"/>
    <n v="14000154534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95"/>
    <n v="9009416466"/>
    <n v="568000321935"/>
    <s v="ใบแจ้งหนี้"/>
    <s v="S-4G-001"/>
    <s v="ค่าบริการพาดสายสื่อสารโทรคมนาคมประจำปี"/>
    <s v="Activ.unit"/>
    <n v="130000729901"/>
    <s v=""/>
    <n v="5"/>
    <d v="2019-01-17T00:00:00"/>
    <n v="5559"/>
    <n v="55"/>
    <n v="55"/>
    <n v="3.85"/>
    <n v="305745"/>
    <n v="305745"/>
    <n v="21402.15"/>
    <n v="327147.15000000002"/>
    <d v="2019-01-31T00:00:00"/>
    <m/>
    <s v=""/>
    <s v=""/>
    <x v="1"/>
    <n v="140001545348"/>
    <n v="2"/>
    <n v="2"/>
    <n v="2"/>
    <s v="S4B3"/>
    <x v="1"/>
    <s v="สายสื่อสาร"/>
    <s v="ZW03"/>
    <s v="Z53"/>
    <s v="F091"/>
    <s v="กฟอ.โชคชัย"/>
  </r>
  <r>
    <s v="F09101"/>
    <n v="92000589339"/>
    <n v="14000154545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70"/>
    <n v="9009416604"/>
    <n v="560000322453"/>
    <s v="ใบแจ้งหนี้"/>
    <s v="S-4G-001"/>
    <s v="ค่าบริการพาดสายสื่อสารโทรคมนาคมประจำปี"/>
    <s v="Activ.unit"/>
    <n v="130000729905"/>
    <s v=""/>
    <n v="14"/>
    <d v="2019-01-17T00:00:00"/>
    <n v="308"/>
    <n v="55"/>
    <n v="55"/>
    <n v="3.85"/>
    <n v="16940"/>
    <n v="16940"/>
    <n v="1185.8"/>
    <n v="18125.8"/>
    <d v="2019-01-31T00:00:00"/>
    <m/>
    <s v=""/>
    <s v=""/>
    <x v="11"/>
    <n v="140001545458"/>
    <n v="1"/>
    <n v="1"/>
    <n v="1"/>
    <s v="S4B3"/>
    <x v="11"/>
    <s v="สายสื่อสาร"/>
    <s v="ZW03"/>
    <s v="Z53"/>
    <s v="F091"/>
    <s v="กฟอ.โชคชัย"/>
  </r>
  <r>
    <s v="F09101"/>
    <n v="92000312976"/>
    <n v="14000154610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319"/>
    <n v="9009417491"/>
    <n v="512000321320"/>
    <s v="ใบแจ้งหนี้"/>
    <s v="S-4G-001"/>
    <s v="ค่าบริการพาดสายสื่อสารโทรคมนาคมประจำปี"/>
    <s v="Activ.unit"/>
    <n v="130000729906"/>
    <s v=""/>
    <n v="1"/>
    <d v="2019-01-17T00:00:00"/>
    <n v="4960"/>
    <n v="55"/>
    <n v="55"/>
    <n v="3.85"/>
    <n v="272800"/>
    <n v="272800"/>
    <n v="19096"/>
    <n v="291896"/>
    <d v="2019-01-31T00:00:00"/>
    <m/>
    <s v=""/>
    <s v=""/>
    <x v="4"/>
    <n v="140001546105"/>
    <n v="1"/>
    <n v="1"/>
    <n v="1"/>
    <s v="S4B3"/>
    <x v="4"/>
    <s v="สายสื่อสาร"/>
    <s v="ZW03"/>
    <s v="Z53"/>
    <s v="F091"/>
    <s v="กฟอ.โชคชัย"/>
  </r>
  <r>
    <s v="F09101"/>
    <n v="92000481964"/>
    <n v="14000154599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52"/>
    <n v="9009417334"/>
    <n v="512000321318"/>
    <s v="ใบแจ้งหนี้"/>
    <s v="S-4G-001"/>
    <s v="ค่าบริการพาดสายสื่อสารโทรคมนาคมประจำปี"/>
    <s v="Activ.unit"/>
    <n v="130000729910"/>
    <s v=""/>
    <n v="9"/>
    <d v="2019-01-17T00:00:00"/>
    <n v="3253"/>
    <n v="55"/>
    <n v="55"/>
    <n v="3.85"/>
    <n v="178915"/>
    <n v="178915"/>
    <n v="12524.05"/>
    <n v="191439.05"/>
    <d v="2019-01-31T00:00:00"/>
    <m/>
    <s v=""/>
    <s v=""/>
    <x v="6"/>
    <n v="140001545993"/>
    <n v="1"/>
    <n v="1"/>
    <n v="1"/>
    <s v="S4B3"/>
    <x v="6"/>
    <s v="สายสื่อสาร"/>
    <s v="ZW03"/>
    <s v="Z53"/>
    <s v="F091"/>
    <s v="กฟอ.โชคชัย"/>
  </r>
  <r>
    <s v="F09101"/>
    <n v="92000318928"/>
    <n v="14000154606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53"/>
    <n v="9009417441"/>
    <n v="558000322094"/>
    <s v="ใบแจ้งหนี้"/>
    <s v="S-4G-001"/>
    <s v="ค่าบริการพาดสายสื่อสารโทรคมนาคมประจำปี"/>
    <s v="Activ.unit"/>
    <n v="130000729911"/>
    <s v=""/>
    <n v="6"/>
    <d v="2019-01-17T00:00:00"/>
    <n v="3131"/>
    <n v="55"/>
    <n v="55"/>
    <n v="3.85"/>
    <n v="172205"/>
    <n v="172205"/>
    <n v="12054.35"/>
    <n v="184259.35"/>
    <d v="2019-01-31T00:00:00"/>
    <m/>
    <s v=""/>
    <s v=""/>
    <x v="8"/>
    <n v="140001546069"/>
    <n v="1"/>
    <n v="1"/>
    <n v="1"/>
    <s v="S4B3"/>
    <x v="8"/>
    <s v="สายสื่อสาร"/>
    <s v="ZW03"/>
    <s v="Z53"/>
    <s v="F091"/>
    <s v="กฟอ.โชคชัย"/>
  </r>
  <r>
    <s v="F07201"/>
    <n v="92000322769"/>
    <n v="140001546239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407"/>
    <n v="9009417588"/>
    <n v="518000321286"/>
    <s v="ใบแจ้งหนี้"/>
    <s v="S-4G-001"/>
    <s v="ค่าบริการพาดสายสื่อสารโทรคมนาคมประจำปี"/>
    <s v="Activ.unit"/>
    <n v="130000730024"/>
    <s v=""/>
    <n v="2"/>
    <d v="2019-01-17T00:00:00"/>
    <n v="3123"/>
    <n v="55"/>
    <n v="55"/>
    <n v="3.85"/>
    <n v="171765"/>
    <n v="171765"/>
    <n v="12023.55"/>
    <n v="183788.55"/>
    <d v="2019-01-31T00:00:00"/>
    <m/>
    <s v=""/>
    <s v=""/>
    <x v="4"/>
    <n v="140001546239"/>
    <n v="1"/>
    <n v="1"/>
    <n v="1"/>
    <s v="S4B3"/>
    <x v="4"/>
    <s v="สายสื่อสาร"/>
    <s v="ZW03"/>
    <s v="Z53"/>
    <s v="F072"/>
    <s v="กฟส.สูงเนิน"/>
  </r>
  <r>
    <s v="F07201"/>
    <n v="92000398585"/>
    <n v="140001546251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0411"/>
    <n v="9009417692"/>
    <n v="568000321554"/>
    <s v="ใบแจ้งหนี้"/>
    <s v="S-4G-002"/>
    <s v="ค่าบริการติดตั้องอุปกรณ์สื่อสารฯ ประจำปี"/>
    <s v="Activ.unit"/>
    <n v="130000730046"/>
    <s v=""/>
    <n v="14"/>
    <d v="2019-01-17T00:00:00"/>
    <n v="12"/>
    <n v="410"/>
    <n v="410"/>
    <n v="28.7"/>
    <n v="4920"/>
    <n v="4920"/>
    <n v="344.4"/>
    <n v="5264.4"/>
    <d v="2019-01-31T00:00:00"/>
    <m/>
    <s v=""/>
    <s v=""/>
    <x v="17"/>
    <n v="140001546251"/>
    <n v="1"/>
    <n v="1"/>
    <n v="1"/>
    <s v="S4B3"/>
    <x v="21"/>
    <s v="อุปกรณ์"/>
    <s v="ZW03"/>
    <s v="Z53"/>
    <s v="F072"/>
    <s v="กฟส.สูงเนิน"/>
  </r>
  <r>
    <s v="F07201"/>
    <n v="92000481965"/>
    <n v="14000154609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82"/>
    <n v="9009417460"/>
    <n v="548000321398"/>
    <s v="ใบแจ้งหนี้"/>
    <s v="S-4G-002"/>
    <s v="ค่าบริการติดตั้องอุปกรณ์สื่อสารฯ ประจำปี"/>
    <s v="Activ.unit"/>
    <n v="130000730069"/>
    <s v=""/>
    <n v="15"/>
    <d v="2019-01-17T00:00:00"/>
    <n v="12"/>
    <n v="410"/>
    <n v="410"/>
    <n v="28.7"/>
    <n v="4920"/>
    <n v="4920"/>
    <n v="344.4"/>
    <n v="5264.4"/>
    <d v="2019-01-31T00:00:00"/>
    <m/>
    <s v=""/>
    <s v=""/>
    <x v="6"/>
    <n v="140001546092"/>
    <n v="1"/>
    <n v="1"/>
    <n v="1"/>
    <s v="S4B3"/>
    <x v="6"/>
    <s v="อุปกรณ์"/>
    <s v="ZW03"/>
    <s v="Z53"/>
    <s v="F072"/>
    <s v="กฟส.สูงเนิน"/>
  </r>
  <r>
    <s v="F07201"/>
    <n v="92000374539"/>
    <n v="140001545388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580"/>
    <n v="9009416610"/>
    <n v="544000322238"/>
    <s v="ใบแจ้งหนี้"/>
    <s v="S-4G-001"/>
    <s v="ค่าบริการพาดสายสื่อสารโทรคมนาคมประจำปี"/>
    <s v="Activ.unit"/>
    <n v="130000730080"/>
    <s v=""/>
    <n v="13"/>
    <d v="2019-01-17T00:00:00"/>
    <n v="2058"/>
    <n v="55"/>
    <n v="55"/>
    <n v="3.85"/>
    <n v="113190"/>
    <n v="113190"/>
    <n v="7923.3"/>
    <n v="121113.3"/>
    <d v="2019-01-31T00:00:00"/>
    <m/>
    <s v=""/>
    <s v=""/>
    <x v="9"/>
    <n v="140001545388"/>
    <n v="1"/>
    <n v="1"/>
    <n v="1"/>
    <s v="S4B3"/>
    <x v="9"/>
    <s v="สายสื่อสาร"/>
    <s v="ZW03"/>
    <s v="Z53"/>
    <s v="F072"/>
    <s v="กฟส.สูงเนิน"/>
  </r>
  <r>
    <s v="F06201"/>
    <n v="92000429670"/>
    <n v="14000154488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090"/>
    <n v="9009415884"/>
    <n v="514000320666"/>
    <s v="ใบแจ้งหนี้"/>
    <s v="S-4G-002"/>
    <s v="ค่าบริการติดตั้องอุปกรณ์สื่อสารฯ ประจำปี"/>
    <s v="Activ.unit"/>
    <n v="130000730369"/>
    <s v=""/>
    <n v="15"/>
    <d v="2019-01-17T00:00:00"/>
    <n v="10"/>
    <n v="410"/>
    <n v="410"/>
    <n v="28.7"/>
    <n v="4100"/>
    <n v="4100"/>
    <n v="287"/>
    <n v="4387"/>
    <d v="2019-01-31T00:00:00"/>
    <m/>
    <s v=""/>
    <s v=""/>
    <x v="6"/>
    <n v="140001544888"/>
    <n v="1"/>
    <n v="1"/>
    <n v="1"/>
    <s v="S4B3"/>
    <x v="6"/>
    <s v="อุปกรณ์"/>
    <s v="ZW03"/>
    <s v="Z53"/>
    <s v="F062"/>
    <s v="กฟส.หมูสี"/>
  </r>
  <r>
    <s v="F06201"/>
    <n v="92000573119"/>
    <n v="14000154520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34"/>
    <n v="9009416347"/>
    <n v="514000320420"/>
    <s v="ใบแจ้งหนี้"/>
    <s v="S-4G-002"/>
    <s v="ค่าบริการติดตั้องอุปกรณ์สื่อสารฯ ประจำปี"/>
    <s v="Activ.unit"/>
    <n v="130000730371"/>
    <s v=""/>
    <n v="16"/>
    <d v="2019-01-17T00:00:00"/>
    <n v="5"/>
    <n v="410"/>
    <n v="410"/>
    <n v="28.7"/>
    <n v="2050"/>
    <n v="2050"/>
    <n v="143.5"/>
    <n v="2193.5"/>
    <d v="2019-01-31T00:00:00"/>
    <m/>
    <s v=""/>
    <s v=""/>
    <x v="5"/>
    <n v="140001545208"/>
    <n v="1"/>
    <n v="1"/>
    <n v="1"/>
    <s v="S4B3"/>
    <x v="5"/>
    <s v="อุปกรณ์"/>
    <s v="ZW03"/>
    <s v="Z53"/>
    <s v="F062"/>
    <s v="กฟส.หมูสี"/>
  </r>
  <r>
    <s v="F06201"/>
    <n v="92000324056"/>
    <n v="14000154576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33"/>
    <n v="9009417053"/>
    <n v="528000323811"/>
    <s v="ใบแจ้งหนี้"/>
    <s v="S-4G-001"/>
    <s v="ค่าบริการพาดสายสื่อสารโทรคมนาคมประจำปี"/>
    <s v="Activ.unit"/>
    <n v="130000730374"/>
    <s v=""/>
    <n v="5"/>
    <d v="2019-01-17T00:00:00"/>
    <n v="94"/>
    <n v="100"/>
    <n v="100"/>
    <n v="7"/>
    <n v="9400"/>
    <n v="9400"/>
    <n v="658"/>
    <n v="10058"/>
    <d v="2019-01-31T00:00:00"/>
    <m/>
    <s v=""/>
    <s v=""/>
    <x v="0"/>
    <n v="140001545764"/>
    <n v="2"/>
    <n v="2"/>
    <n v="2"/>
    <s v="S4B3"/>
    <x v="13"/>
    <s v="สายสื่อสาร"/>
    <s v="ZW03"/>
    <s v="Z53"/>
    <s v="F062"/>
    <s v="กฟส.หมูสี"/>
  </r>
  <r>
    <s v="F06201"/>
    <n v="92000324056"/>
    <n v="14000154576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33"/>
    <n v="9009417053"/>
    <n v="528000323811"/>
    <s v="ใบแจ้งหนี้"/>
    <s v="S-4G-001"/>
    <s v="ค่าบริการพาดสายสื่อสารโทรคมนาคมประจำปี"/>
    <s v="Activ.unit"/>
    <n v="130000730374"/>
    <s v=""/>
    <n v="6"/>
    <d v="2019-01-17T00:00:00"/>
    <n v="2310"/>
    <n v="55"/>
    <n v="55"/>
    <n v="3.85"/>
    <n v="127050"/>
    <n v="127050"/>
    <n v="8893.5"/>
    <n v="135943.5"/>
    <d v="2019-01-31T00:00:00"/>
    <m/>
    <s v=""/>
    <s v=""/>
    <x v="0"/>
    <n v="140001545764"/>
    <n v="2"/>
    <n v="2"/>
    <n v="2"/>
    <s v="S4B3"/>
    <x v="13"/>
    <s v="สายสื่อสาร"/>
    <s v="ZW03"/>
    <s v="Z53"/>
    <s v="F062"/>
    <s v="กฟส.หมูสี"/>
  </r>
  <r>
    <s v="F06201"/>
    <n v="92000324067"/>
    <n v="14000154555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774"/>
    <n v="9009416753"/>
    <n v="540000321431"/>
    <s v="ใบแจ้งหนี้"/>
    <s v="S-4G-001"/>
    <s v="ค่าบริการพาดสายสื่อสารโทรคมนาคมประจำปี"/>
    <s v="Activ.unit"/>
    <n v="130000730382"/>
    <s v=""/>
    <n v="12"/>
    <d v="2019-01-17T00:00:00"/>
    <n v="470"/>
    <n v="55"/>
    <n v="55"/>
    <n v="3.85"/>
    <n v="25850"/>
    <n v="25850"/>
    <n v="1809.5"/>
    <n v="27659.5"/>
    <d v="2019-01-31T00:00:00"/>
    <m/>
    <s v=""/>
    <s v=""/>
    <x v="8"/>
    <n v="140001545555"/>
    <n v="1"/>
    <n v="1"/>
    <n v="1"/>
    <s v="S4B3"/>
    <x v="8"/>
    <s v="สายสื่อสาร"/>
    <s v="ZW03"/>
    <s v="Z53"/>
    <s v="F062"/>
    <s v="กฟส.หมูสี"/>
  </r>
  <r>
    <s v="F06201"/>
    <n v="92000324058"/>
    <n v="1400015453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0"/>
    <n v="9009416464"/>
    <n v="518000321457"/>
    <s v="ใบแจ้งหนี้"/>
    <s v="S-4G-001"/>
    <s v="ค่าบริการพาดสายสื่อสารโทรคมนาคมประจำปี"/>
    <s v="Activ.unit"/>
    <n v="130000730389"/>
    <s v=""/>
    <n v="7"/>
    <d v="2019-01-17T00:00:00"/>
    <n v="1265"/>
    <n v="55"/>
    <n v="55"/>
    <n v="3.85"/>
    <n v="69575"/>
    <n v="69575"/>
    <n v="4870.25"/>
    <n v="74445.25"/>
    <d v="2019-01-31T00:00:00"/>
    <m/>
    <s v=""/>
    <s v=""/>
    <x v="1"/>
    <n v="140001545331"/>
    <n v="2"/>
    <n v="2"/>
    <n v="2"/>
    <s v="S4B3"/>
    <x v="15"/>
    <s v="สายสื่อสาร"/>
    <s v="ZW03"/>
    <s v="Z53"/>
    <s v="F062"/>
    <s v="กฟส.หมูสี"/>
  </r>
  <r>
    <s v="F06201"/>
    <n v="92000324058"/>
    <n v="1400015453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0"/>
    <n v="9009416464"/>
    <n v="518000321457"/>
    <s v="ใบแจ้งหนี้"/>
    <s v="S-4G-001"/>
    <s v="ค่าบริการพาดสายสื่อสารโทรคมนาคมประจำปี"/>
    <s v="Activ.unit"/>
    <n v="130000730389"/>
    <s v=""/>
    <n v="8"/>
    <d v="2019-01-17T00:00:00"/>
    <n v="309"/>
    <n v="100"/>
    <n v="100"/>
    <n v="7"/>
    <n v="30900"/>
    <n v="30900"/>
    <n v="2163"/>
    <n v="33063"/>
    <d v="2019-01-31T00:00:00"/>
    <m/>
    <s v=""/>
    <s v=""/>
    <x v="1"/>
    <n v="140001545331"/>
    <n v="2"/>
    <n v="2"/>
    <n v="2"/>
    <s v="S4B3"/>
    <x v="15"/>
    <s v="สายสื่อสาร"/>
    <s v="ZW03"/>
    <s v="Z53"/>
    <s v="F062"/>
    <s v="กฟส.หมูสี"/>
  </r>
  <r>
    <s v="F06201"/>
    <n v="92000324058"/>
    <n v="1400015454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98"/>
    <n v="9009416717"/>
    <n v="518000321460"/>
    <s v="ใบแจ้งหนี้"/>
    <s v="S-4G-001"/>
    <s v="ค่าบริการพาดสายสื่อสารโทรคมนาคมประจำปี"/>
    <s v="Activ.unit"/>
    <n v="130000730391"/>
    <s v=""/>
    <n v="10"/>
    <d v="2019-01-17T00:00:00"/>
    <n v="1141"/>
    <n v="55"/>
    <n v="55"/>
    <n v="3.85"/>
    <n v="62755"/>
    <n v="62755"/>
    <n v="4392.8500000000004"/>
    <n v="67147.850000000006"/>
    <d v="2019-01-31T00:00:00"/>
    <m/>
    <s v=""/>
    <s v=""/>
    <x v="1"/>
    <n v="140001545490"/>
    <n v="2"/>
    <n v="2"/>
    <n v="2"/>
    <s v="S4B3"/>
    <x v="14"/>
    <s v="สายสื่อสาร"/>
    <s v="ZW03"/>
    <s v="Z53"/>
    <s v="F062"/>
    <s v="กฟส.หมูสี"/>
  </r>
  <r>
    <s v="F06201"/>
    <n v="92000324058"/>
    <n v="1400015454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98"/>
    <n v="9009416717"/>
    <n v="518000321460"/>
    <s v="ใบแจ้งหนี้"/>
    <s v="S-4G-001"/>
    <s v="ค่าบริการพาดสายสื่อสารโทรคมนาคมประจำปี"/>
    <s v="Activ.unit"/>
    <n v="130000730391"/>
    <s v=""/>
    <n v="11"/>
    <d v="2019-01-17T00:00:00"/>
    <n v="896"/>
    <n v="100"/>
    <n v="100"/>
    <n v="7"/>
    <n v="89600"/>
    <n v="89600"/>
    <n v="6272"/>
    <n v="95872"/>
    <d v="2019-01-31T00:00:00"/>
    <m/>
    <s v=""/>
    <s v=""/>
    <x v="1"/>
    <n v="140001545490"/>
    <n v="2"/>
    <n v="2"/>
    <n v="2"/>
    <s v="S4B3"/>
    <x v="14"/>
    <s v="สายสื่อสาร"/>
    <s v="ZW03"/>
    <s v="Z53"/>
    <s v="F062"/>
    <s v="กฟส.หมูสี"/>
  </r>
  <r>
    <s v="F12201"/>
    <n v="92000589350"/>
    <n v="14000154393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8146"/>
    <n v="9009414770"/>
    <n v="512000321297"/>
    <s v="ใบแจ้งหนี้"/>
    <s v="S-4G-001"/>
    <s v="ค่าบริการพาดสายสื่อสารโทรคมนาคมประจำปี"/>
    <s v="Activ.unit"/>
    <n v="130000730586"/>
    <s v=""/>
    <n v="11"/>
    <d v="2019-01-17T00:00:00"/>
    <n v="2374"/>
    <n v="55"/>
    <n v="55"/>
    <n v="3.85"/>
    <n v="130570"/>
    <n v="130570"/>
    <n v="9139.9"/>
    <n v="139709.9"/>
    <d v="2019-01-31T00:00:00"/>
    <m/>
    <s v=""/>
    <s v=""/>
    <x v="11"/>
    <n v="140001543938"/>
    <n v="1"/>
    <n v="1"/>
    <n v="1"/>
    <s v="S4B3"/>
    <x v="11"/>
    <s v="สายสื่อสาร"/>
    <s v="ZW03"/>
    <s v="Z53"/>
    <s v="F122"/>
    <s v="กฟส.สังขะ"/>
  </r>
  <r>
    <s v="F12201"/>
    <n v="92000324057"/>
    <n v="14000154504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283"/>
    <n v="9009416192"/>
    <n v="540000321218"/>
    <s v="ใบแจ้งหนี้"/>
    <s v="S-4G-001"/>
    <s v="ค่าบริการพาดสายสื่อสารโทรคมนาคมประจำปี"/>
    <s v="Activ.unit"/>
    <n v="130000730604"/>
    <s v=""/>
    <n v="8"/>
    <d v="2019-01-17T00:00:00"/>
    <n v="6427"/>
    <n v="55"/>
    <n v="55"/>
    <n v="3.85"/>
    <n v="353485"/>
    <n v="353485"/>
    <n v="24743.95"/>
    <n v="378228.95"/>
    <d v="2019-01-31T00:00:00"/>
    <m/>
    <s v=""/>
    <s v=""/>
    <x v="10"/>
    <n v="140001545049"/>
    <n v="1"/>
    <n v="1"/>
    <n v="1"/>
    <s v="S4B3"/>
    <x v="10"/>
    <s v="สายสื่อสาร"/>
    <s v="ZW03"/>
    <s v="Z53"/>
    <s v="F122"/>
    <s v="กฟส.สังขะ"/>
  </r>
  <r>
    <s v="F12201"/>
    <n v="92000324049"/>
    <n v="14000154502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276"/>
    <n v="9009416166"/>
    <n v="566000321119"/>
    <s v="ใบแจ้งหนี้"/>
    <s v="S-4G-001"/>
    <s v="ค่าบริการพาดสายสื่อสารโทรคมนาคมประจำปี"/>
    <s v="Activ.unit"/>
    <n v="130000730614"/>
    <s v=""/>
    <n v="5"/>
    <d v="2019-01-17T00:00:00"/>
    <n v="8356"/>
    <n v="55"/>
    <n v="55"/>
    <n v="3.85"/>
    <n v="459580"/>
    <n v="459580"/>
    <n v="32170.6"/>
    <n v="491750.6"/>
    <d v="2019-01-31T00:00:00"/>
    <m/>
    <s v=""/>
    <s v=""/>
    <x v="0"/>
    <n v="140001545026"/>
    <n v="1"/>
    <n v="1"/>
    <n v="1"/>
    <s v="S4B3"/>
    <x v="0"/>
    <s v="สายสื่อสาร"/>
    <s v="ZW03"/>
    <s v="Z53"/>
    <s v="F122"/>
    <s v="กฟส.สังขะ"/>
  </r>
  <r>
    <s v="F12201"/>
    <n v="92000324049"/>
    <n v="1400015440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246"/>
    <n v="9009415247"/>
    <n v="568000321927"/>
    <s v="ใบแจ้งหนี้"/>
    <s v="S-4G-001"/>
    <s v="ค่าบริการพาดสายสื่อสารโทรคมนาคมประจำปี"/>
    <s v="Activ.unit"/>
    <n v="130000730619"/>
    <s v=""/>
    <n v="4"/>
    <d v="2019-01-17T00:00:00"/>
    <n v="3784"/>
    <n v="55"/>
    <n v="55"/>
    <n v="3.85"/>
    <n v="208120"/>
    <n v="208120"/>
    <n v="14568.4"/>
    <n v="222688.4"/>
    <d v="2019-01-31T00:00:00"/>
    <m/>
    <s v=""/>
    <s v=""/>
    <x v="0"/>
    <n v="140001544028"/>
    <n v="1"/>
    <n v="1"/>
    <n v="1"/>
    <s v="S4B3"/>
    <x v="12"/>
    <s v="สายสื่อสาร"/>
    <s v="ZW03"/>
    <s v="Z53"/>
    <s v="F122"/>
    <s v="กฟส.สังขะ"/>
  </r>
  <r>
    <s v="F12201"/>
    <n v="92000324049"/>
    <n v="14000154396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53"/>
    <n v="9009414781"/>
    <n v="536000322672"/>
    <s v="ใบแจ้งหนี้"/>
    <s v="S-4G-001"/>
    <s v="ค่าบริการพาดสายสื่อสารโทรคมนาคมประจำปี"/>
    <s v="Activ.unit"/>
    <n v="130000730629"/>
    <s v=""/>
    <n v="3"/>
    <d v="2019-01-17T00:00:00"/>
    <n v="437"/>
    <n v="55"/>
    <n v="55"/>
    <n v="3.85"/>
    <n v="24035"/>
    <n v="24035"/>
    <n v="1682.45"/>
    <n v="25717.45"/>
    <d v="2019-01-31T00:00:00"/>
    <m/>
    <s v=""/>
    <s v=""/>
    <x v="0"/>
    <n v="140001543968"/>
    <n v="1"/>
    <n v="1"/>
    <n v="1"/>
    <s v="S4B3"/>
    <x v="13"/>
    <s v="สายสื่อสาร"/>
    <s v="ZW03"/>
    <s v="Z53"/>
    <s v="F122"/>
    <s v="กฟส.สังขะ"/>
  </r>
  <r>
    <s v="F12201"/>
    <n v="92000324030"/>
    <n v="14000154447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735"/>
    <n v="9009415460"/>
    <n v="564000322202"/>
    <s v="ใบแจ้งหนี้"/>
    <s v="S-4G-001"/>
    <s v="ค่าบริการพาดสายสื่อสารโทรคมนาคมประจำปี"/>
    <s v="Activ.unit"/>
    <n v="130000730635"/>
    <s v=""/>
    <n v="2"/>
    <d v="2019-01-17T00:00:00"/>
    <n v="469"/>
    <n v="55"/>
    <n v="55"/>
    <n v="3.85"/>
    <n v="25795"/>
    <n v="25795"/>
    <n v="1805.65"/>
    <n v="27600.65"/>
    <d v="2019-01-31T00:00:00"/>
    <m/>
    <s v=""/>
    <s v=""/>
    <x v="8"/>
    <n v="140001544470"/>
    <n v="1"/>
    <n v="1"/>
    <n v="1"/>
    <s v="S4B3"/>
    <x v="8"/>
    <s v="สายสื่อสาร"/>
    <s v="ZW03"/>
    <s v="Z53"/>
    <s v="F122"/>
    <s v="กฟส.สังขะ"/>
  </r>
  <r>
    <s v="F12201"/>
    <n v="92000384352"/>
    <n v="140001545014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231"/>
    <n v="9009416159"/>
    <n v="518000320968"/>
    <s v="ใบแจ้งหนี้"/>
    <s v="S-4G-001"/>
    <s v="ค่าบริการพาดสายสื่อสารโทรคมนาคมประจำปี"/>
    <s v="Activ.unit"/>
    <n v="130000730639"/>
    <s v=""/>
    <n v="9"/>
    <d v="2019-01-17T00:00:00"/>
    <n v="1440"/>
    <n v="55"/>
    <n v="55"/>
    <n v="3.85"/>
    <n v="79200"/>
    <n v="79200"/>
    <n v="5544"/>
    <n v="84744"/>
    <d v="2019-01-31T00:00:00"/>
    <m/>
    <s v=""/>
    <s v=""/>
    <x v="3"/>
    <n v="140001545014"/>
    <n v="1"/>
    <n v="1"/>
    <n v="1"/>
    <s v="S4B3"/>
    <x v="3"/>
    <s v="สายสื่อสาร"/>
    <s v="ZW03"/>
    <s v="Z53"/>
    <s v="F122"/>
    <s v="กฟส.สังขะ"/>
  </r>
  <r>
    <s v="F08101"/>
    <n v="92000320897"/>
    <n v="14000154807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4347"/>
    <n v="9009422245"/>
    <n v="522000322574"/>
    <s v="ใบแจ้งหนี้"/>
    <s v="S-4G-001"/>
    <s v="ค่าบริการพาดสายสื่อสารโทรคมนาคมประจำปี"/>
    <s v="Activ.unit"/>
    <n v="130000731842"/>
    <s v=""/>
    <n v="10"/>
    <d v="2019-01-18T00:00:00"/>
    <n v="8718"/>
    <n v="55"/>
    <n v="55"/>
    <n v="3.85"/>
    <n v="479490"/>
    <n v="479490"/>
    <n v="33564.300000000003"/>
    <n v="513054.3"/>
    <d v="2019-01-31T00:00:00"/>
    <m/>
    <s v=""/>
    <s v=""/>
    <x v="10"/>
    <n v="140001548072"/>
    <n v="2"/>
    <n v="2"/>
    <n v="2"/>
    <s v="S4B3"/>
    <x v="10"/>
    <s v="สายสื่อสาร"/>
    <s v="ZW03"/>
    <s v="Z53"/>
    <s v="F081"/>
    <s v="กฟอ.บัวใหญ่"/>
  </r>
  <r>
    <s v="F08101"/>
    <n v="92000320897"/>
    <n v="14000154807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4347"/>
    <n v="9009422245"/>
    <n v="522000322574"/>
    <s v="ใบแจ้งหนี้"/>
    <s v="S-4G-001"/>
    <s v="ค่าบริการพาดสายสื่อสารโทรคมนาคมประจำปี"/>
    <s v="Activ.unit"/>
    <n v="130000731842"/>
    <s v=""/>
    <n v="11"/>
    <d v="2019-01-18T00:00:00"/>
    <n v="37"/>
    <n v="100"/>
    <n v="100"/>
    <n v="7"/>
    <n v="3700"/>
    <n v="3700"/>
    <n v="259"/>
    <n v="3959"/>
    <d v="2019-01-31T00:00:00"/>
    <m/>
    <s v=""/>
    <s v=""/>
    <x v="10"/>
    <n v="140001548072"/>
    <n v="2"/>
    <n v="2"/>
    <n v="2"/>
    <s v="S4B3"/>
    <x v="10"/>
    <s v="สายสื่อสาร"/>
    <s v="ZW03"/>
    <s v="Z53"/>
    <s v="F081"/>
    <s v="กฟอ.บัวใหญ่"/>
  </r>
  <r>
    <s v="F08101"/>
    <n v="92000322765"/>
    <n v="14000154821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4554"/>
    <n v="9009422450"/>
    <n v="568000321569"/>
    <s v="ใบแจ้งหนี้"/>
    <s v="S-4G-001"/>
    <s v="ค่าบริการพาดสายสื่อสารโทรคมนาคมประจำปี"/>
    <s v="Activ.unit"/>
    <n v="130000731850"/>
    <s v=""/>
    <n v="12"/>
    <d v="2019-01-18T00:00:00"/>
    <n v="291"/>
    <n v="100"/>
    <n v="100"/>
    <n v="7"/>
    <n v="29100"/>
    <n v="29100"/>
    <n v="2037"/>
    <n v="31137"/>
    <d v="2019-01-31T00:00:00"/>
    <m/>
    <s v=""/>
    <s v=""/>
    <x v="4"/>
    <n v="140001548213"/>
    <n v="2"/>
    <n v="2"/>
    <n v="2"/>
    <s v="S4B3"/>
    <x v="4"/>
    <s v="สายสื่อสาร"/>
    <s v="ZW03"/>
    <s v="Z53"/>
    <s v="F081"/>
    <s v="กฟอ.บัวใหญ่"/>
  </r>
  <r>
    <s v="F08101"/>
    <n v="92000322765"/>
    <n v="14000154821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4554"/>
    <n v="9009422450"/>
    <n v="568000321569"/>
    <s v="ใบแจ้งหนี้"/>
    <s v="S-4G-001"/>
    <s v="ค่าบริการพาดสายสื่อสารโทรคมนาคมประจำปี"/>
    <s v="Activ.unit"/>
    <n v="130000731850"/>
    <s v=""/>
    <n v="13"/>
    <d v="2019-01-18T00:00:00"/>
    <n v="3266"/>
    <n v="55"/>
    <n v="55"/>
    <n v="3.85"/>
    <n v="179630"/>
    <n v="179630"/>
    <n v="12574.1"/>
    <n v="192204.1"/>
    <d v="2019-01-31T00:00:00"/>
    <m/>
    <s v=""/>
    <s v=""/>
    <x v="4"/>
    <n v="140001548213"/>
    <n v="2"/>
    <n v="2"/>
    <n v="2"/>
    <s v="S4B3"/>
    <x v="4"/>
    <s v="สายสื่อสาร"/>
    <s v="ZW03"/>
    <s v="Z53"/>
    <s v="F081"/>
    <s v="กฟอ.บัวใหญ่"/>
  </r>
  <r>
    <s v="F08101"/>
    <n v="92000524661"/>
    <n v="140001548130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4498"/>
    <n v="9009422335"/>
    <n v="518000321809"/>
    <s v="ใบแจ้งหนี้"/>
    <s v="S-4G-001"/>
    <s v="ค่าบริการพาดสายสื่อสารโทรคมนาคมประจำปี"/>
    <s v="Activ.unit"/>
    <n v="130000731855"/>
    <s v=""/>
    <n v="17"/>
    <d v="2019-01-18T00:00:00"/>
    <n v="1203"/>
    <n v="55"/>
    <n v="55"/>
    <n v="3.85"/>
    <n v="66165"/>
    <n v="66165"/>
    <n v="4631.55"/>
    <n v="70796.55"/>
    <d v="2019-01-31T00:00:00"/>
    <m/>
    <s v=""/>
    <s v=""/>
    <x v="3"/>
    <n v="140001548130"/>
    <n v="1"/>
    <n v="1"/>
    <n v="1"/>
    <s v="S4B3"/>
    <x v="3"/>
    <s v="สายสื่อสาร"/>
    <s v="ZW03"/>
    <s v="Z53"/>
    <s v="F081"/>
    <s v="กฟอ.บัวใหญ่"/>
  </r>
  <r>
    <s v="F08101"/>
    <n v="92000539548"/>
    <n v="14000154818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509"/>
    <n v="9009422347"/>
    <n v="522000322575"/>
    <s v="ใบแจ้งหนี้"/>
    <s v="S-4G-001"/>
    <s v="ค่าบริการพาดสายสื่อสารโทรคมนาคมประจำปี"/>
    <s v="Activ.unit"/>
    <n v="130000731860"/>
    <s v=""/>
    <n v="18"/>
    <d v="2019-01-18T00:00:00"/>
    <n v="8674"/>
    <n v="55"/>
    <n v="55"/>
    <n v="3.85"/>
    <n v="477070"/>
    <n v="477070"/>
    <n v="33394.9"/>
    <n v="510464.9"/>
    <d v="2019-01-31T00:00:00"/>
    <m/>
    <s v=""/>
    <s v=""/>
    <x v="5"/>
    <n v="140001548185"/>
    <n v="2"/>
    <n v="2"/>
    <n v="2"/>
    <s v="S4B3"/>
    <x v="5"/>
    <s v="สายสื่อสาร"/>
    <s v="ZW03"/>
    <s v="Z53"/>
    <s v="F081"/>
    <s v="กฟอ.บัวใหญ่"/>
  </r>
  <r>
    <s v="F08101"/>
    <n v="92000539548"/>
    <n v="14000154818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509"/>
    <n v="9009422347"/>
    <n v="522000322575"/>
    <s v="ใบแจ้งหนี้"/>
    <s v="S-4G-001"/>
    <s v="ค่าบริการพาดสายสื่อสารโทรคมนาคมประจำปี"/>
    <s v="Activ.unit"/>
    <n v="130000731860"/>
    <s v=""/>
    <n v="19"/>
    <d v="2019-01-18T00:00:00"/>
    <n v="67"/>
    <n v="100"/>
    <n v="100"/>
    <n v="7"/>
    <n v="6700"/>
    <n v="6700"/>
    <n v="469"/>
    <n v="7169"/>
    <d v="2019-01-31T00:00:00"/>
    <m/>
    <s v=""/>
    <s v=""/>
    <x v="5"/>
    <n v="140001548185"/>
    <n v="2"/>
    <n v="2"/>
    <n v="2"/>
    <s v="S4B3"/>
    <x v="5"/>
    <s v="สายสื่อสาร"/>
    <s v="ZW03"/>
    <s v="Z53"/>
    <s v="F081"/>
    <s v="กฟอ.บัวใหญ่"/>
  </r>
  <r>
    <s v="F08101"/>
    <n v="92000444209"/>
    <n v="14000154822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556"/>
    <n v="9009422453"/>
    <n v="522000322576"/>
    <s v="ใบแจ้งหนี้"/>
    <s v="S-4G-001"/>
    <s v="ค่าบริการพาดสายสื่อสารโทรคมนาคมประจำปี"/>
    <s v="Activ.unit"/>
    <n v="130000731862"/>
    <s v=""/>
    <n v="15"/>
    <d v="2019-01-18T00:00:00"/>
    <n v="3"/>
    <n v="100"/>
    <n v="100"/>
    <n v="7"/>
    <n v="300"/>
    <n v="300"/>
    <n v="21"/>
    <n v="321"/>
    <d v="2019-01-31T00:00:00"/>
    <m/>
    <s v=""/>
    <s v=""/>
    <x v="6"/>
    <n v="140001548228"/>
    <n v="2"/>
    <n v="2"/>
    <n v="2"/>
    <s v="S4B3"/>
    <x v="6"/>
    <s v="สายสื่อสาร"/>
    <s v="ZW03"/>
    <s v="Z53"/>
    <s v="F081"/>
    <s v="กฟอ.บัวใหญ่"/>
  </r>
  <r>
    <s v="F08101"/>
    <n v="92000444209"/>
    <n v="14000154822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556"/>
    <n v="9009422453"/>
    <n v="522000322576"/>
    <s v="ใบแจ้งหนี้"/>
    <s v="S-4G-001"/>
    <s v="ค่าบริการพาดสายสื่อสารโทรคมนาคมประจำปี"/>
    <s v="Activ.unit"/>
    <n v="130000731862"/>
    <s v=""/>
    <n v="16"/>
    <d v="2019-01-18T00:00:00"/>
    <n v="7080"/>
    <n v="55"/>
    <n v="55"/>
    <n v="3.85"/>
    <n v="389400"/>
    <n v="389400"/>
    <n v="27258"/>
    <n v="416658"/>
    <d v="2019-01-31T00:00:00"/>
    <m/>
    <s v=""/>
    <s v=""/>
    <x v="6"/>
    <n v="140001548228"/>
    <n v="2"/>
    <n v="2"/>
    <n v="2"/>
    <s v="S4B3"/>
    <x v="6"/>
    <s v="สายสื่อสาร"/>
    <s v="ZW03"/>
    <s v="Z53"/>
    <s v="F081"/>
    <s v="กฟอ.บัวใหญ่"/>
  </r>
  <r>
    <s v="F08101"/>
    <n v="92000320864"/>
    <n v="14000154817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4506"/>
    <n v="9009422456"/>
    <n v="524000322056"/>
    <s v="ใบแจ้งหนี้"/>
    <s v="S-4G-001"/>
    <s v="ค่าบริการพาดสายสื่อสารโทรคมนาคมประจำปี"/>
    <s v="Activ.unit"/>
    <n v="130000731868"/>
    <s v=""/>
    <n v="5"/>
    <d v="2019-01-18T00:00:00"/>
    <n v="460"/>
    <n v="55"/>
    <n v="55"/>
    <n v="3.85"/>
    <n v="25300"/>
    <n v="25300"/>
    <n v="1771"/>
    <n v="27071"/>
    <d v="2019-01-31T00:00:00"/>
    <m/>
    <s v=""/>
    <s v=""/>
    <x v="7"/>
    <n v="140001548171"/>
    <n v="1"/>
    <n v="1"/>
    <n v="1"/>
    <s v="S4B3"/>
    <x v="7"/>
    <s v="สายสื่อสาร"/>
    <s v="ZW03"/>
    <s v="Z53"/>
    <s v="F081"/>
    <s v="กฟอ.บัวใหญ่"/>
  </r>
  <r>
    <s v="F08101"/>
    <n v="92000320870"/>
    <n v="14000154823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4559"/>
    <n v="9009422455"/>
    <n v="552000321906"/>
    <s v="ใบแจ้งหนี้"/>
    <s v="S-4G-001"/>
    <s v="ค่าบริการพาดสายสื่อสารโทรคมนาคมประจำปี"/>
    <s v="Activ.unit"/>
    <n v="130000731872"/>
    <s v=""/>
    <n v="6"/>
    <d v="2019-01-18T00:00:00"/>
    <n v="2982"/>
    <n v="55"/>
    <n v="55"/>
    <n v="3.85"/>
    <n v="164010"/>
    <n v="164010"/>
    <n v="11480.7"/>
    <n v="175490.7"/>
    <d v="2019-01-31T00:00:00"/>
    <m/>
    <s v=""/>
    <s v=""/>
    <x v="8"/>
    <n v="140001548239"/>
    <n v="2"/>
    <n v="2"/>
    <n v="2"/>
    <s v="S4B3"/>
    <x v="8"/>
    <s v="สายสื่อสาร"/>
    <s v="ZW03"/>
    <s v="Z53"/>
    <s v="F081"/>
    <s v="กฟอ.บัวใหญ่"/>
  </r>
  <r>
    <s v="F08101"/>
    <n v="92000320870"/>
    <n v="14000154823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4559"/>
    <n v="9009422455"/>
    <n v="552000321906"/>
    <s v="ใบแจ้งหนี้"/>
    <s v="S-4G-001"/>
    <s v="ค่าบริการพาดสายสื่อสารโทรคมนาคมประจำปี"/>
    <s v="Activ.unit"/>
    <n v="130000731872"/>
    <s v=""/>
    <n v="7"/>
    <d v="2019-01-18T00:00:00"/>
    <n v="7"/>
    <n v="100"/>
    <n v="100"/>
    <n v="7"/>
    <n v="700"/>
    <n v="700"/>
    <n v="49"/>
    <n v="749"/>
    <d v="2019-01-31T00:00:00"/>
    <m/>
    <s v=""/>
    <s v=""/>
    <x v="8"/>
    <n v="140001548239"/>
    <n v="2"/>
    <n v="2"/>
    <n v="2"/>
    <s v="S4B3"/>
    <x v="8"/>
    <s v="สายสื่อสาร"/>
    <s v="ZW03"/>
    <s v="Z53"/>
    <s v="F081"/>
    <s v="กฟอ.บัวใหญ่"/>
  </r>
  <r>
    <s v="F08101"/>
    <n v="92000365483"/>
    <n v="14000154814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4500"/>
    <n v="9009422336"/>
    <n v="524000322051"/>
    <s v="ใบแจ้งหนี้"/>
    <s v="S-4G-001"/>
    <s v="ค่าบริการพาดสายสื่อสารโทรคมนาคมประจำปี"/>
    <s v="Activ.unit"/>
    <n v="130000731876"/>
    <s v=""/>
    <n v="14"/>
    <d v="2019-01-18T00:00:00"/>
    <n v="1050"/>
    <n v="55"/>
    <n v="55"/>
    <n v="3.85"/>
    <n v="57750"/>
    <n v="57750"/>
    <n v="4042.5"/>
    <n v="61792.5"/>
    <d v="2019-01-31T00:00:00"/>
    <m/>
    <s v=""/>
    <s v=""/>
    <x v="9"/>
    <n v="140001548147"/>
    <n v="1"/>
    <n v="1"/>
    <n v="1"/>
    <s v="S4B3"/>
    <x v="9"/>
    <s v="สายสื่อสาร"/>
    <s v="ZW03"/>
    <s v="Z53"/>
    <s v="F081"/>
    <s v="กฟอ.บัวใหญ่"/>
  </r>
  <r>
    <s v="F08101"/>
    <n v="92000184966"/>
    <n v="140001548251"/>
    <s v="S4B3:ขอเช่าพาดสายโทรคมนาคม"/>
    <s v="หจก.บัวใหญ่เคเบิลทีวี"/>
    <s v="21/3-4 ถนน เทศบาล13 ตำบล บัวใหญ่ อำเภอ บัวใหญ่ จังหวัด นครราชสีมา รหัสไปรษณีย์ 30120"/>
    <n v="2007974560"/>
    <n v="9009422457"/>
    <n v="544000323358"/>
    <s v="ใบแจ้งหนี้"/>
    <s v="S-4C-004"/>
    <s v="ค่าบริการพาดสายเคเบิลทีวี"/>
    <s v="Activ.unit"/>
    <n v="130000731890"/>
    <s v=""/>
    <n v="1"/>
    <d v="2019-01-18T00:00:00"/>
    <n v="39"/>
    <n v="64"/>
    <n v="64"/>
    <n v="4.4800000000000004"/>
    <n v="2496"/>
    <n v="2496"/>
    <n v="174.72"/>
    <n v="2670.72"/>
    <d v="2019-01-31T00:00:00"/>
    <m/>
    <s v=""/>
    <s v=""/>
    <x v="21"/>
    <n v="140001548251"/>
    <n v="2"/>
    <n v="2"/>
    <n v="2"/>
    <s v="S4B3"/>
    <x v="26"/>
    <s v="สายสื่อสาร"/>
    <s v="ZW03"/>
    <s v="Z53"/>
    <s v="F081"/>
    <s v="กฟอ.บัวใหญ่"/>
  </r>
  <r>
    <s v="F08101"/>
    <n v="92000184966"/>
    <n v="140001548251"/>
    <s v="S4B3:ขอเช่าพาดสายโทรคมนาคม"/>
    <s v="หจก.บัวใหญ่เคเบิลทีวี"/>
    <s v="21/3-4 ถนน เทศบาล13 ตำบล บัวใหญ่ อำเภอ บัวใหญ่ จังหวัด นครราชสีมา รหัสไปรษณีย์ 30120"/>
    <n v="2007974560"/>
    <n v="9009422457"/>
    <n v="544000323358"/>
    <s v="ใบแจ้งหนี้"/>
    <s v="S-4C-004"/>
    <s v="ค่าบริการพาดสายเคเบิลทีวี"/>
    <s v="Activ.unit"/>
    <n v="130000731890"/>
    <s v=""/>
    <n v="2"/>
    <d v="2019-01-18T00:00:00"/>
    <n v="1140"/>
    <n v="32"/>
    <n v="32"/>
    <n v="2.2400000000000002"/>
    <n v="36480"/>
    <n v="36480"/>
    <n v="2553.6"/>
    <n v="39033.599999999999"/>
    <d v="2019-01-31T00:00:00"/>
    <m/>
    <s v=""/>
    <s v=""/>
    <x v="21"/>
    <n v="140001548251"/>
    <n v="2"/>
    <n v="2"/>
    <n v="2"/>
    <s v="S4B3"/>
    <x v="26"/>
    <s v="สายสื่อสาร"/>
    <s v="ZW03"/>
    <s v="Z53"/>
    <s v="F081"/>
    <s v="กฟอ.บัวใหญ่"/>
  </r>
  <r>
    <s v="F09301"/>
    <n v="92000589341"/>
    <n v="14000154791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4314"/>
    <n v="9009422071"/>
    <n v="544000323265"/>
    <s v="ใบแจ้งหนี้"/>
    <s v="S-4G-001"/>
    <s v="ค่าบริการพาดสายสื่อสารโทรคมนาคมประจำปี"/>
    <s v="Activ.unit"/>
    <n v="130000732893"/>
    <s v=""/>
    <n v="14"/>
    <d v="2019-01-18T00:00:00"/>
    <n v="1041"/>
    <n v="55"/>
    <n v="55"/>
    <n v="3.85"/>
    <n v="57255"/>
    <n v="57255"/>
    <n v="4007.85"/>
    <n v="61262.85"/>
    <d v="2019-01-31T00:00:00"/>
    <m/>
    <s v=""/>
    <s v=""/>
    <x v="11"/>
    <n v="140001547918"/>
    <n v="1"/>
    <n v="1"/>
    <n v="1"/>
    <s v="S4B3"/>
    <x v="11"/>
    <s v="สายสื่อสาร"/>
    <s v="ZW03"/>
    <s v="Z53"/>
    <s v="F093"/>
    <s v="กฟส.ครบุรี"/>
  </r>
  <r>
    <s v="F09301"/>
    <n v="92000322824"/>
    <n v="14000154760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930"/>
    <n v="9009421544"/>
    <n v="524000322417"/>
    <s v="ใบแจ้งหนี้"/>
    <s v="S-4G-001"/>
    <s v="ค่าบริการพาดสายสื่อสารโทรคมนาคมประจำปี"/>
    <s v="Activ.unit"/>
    <n v="130000732894"/>
    <s v=""/>
    <n v="8"/>
    <d v="2019-01-18T00:00:00"/>
    <n v="1247"/>
    <n v="55"/>
    <n v="55"/>
    <n v="3.85"/>
    <n v="68585"/>
    <n v="68585"/>
    <n v="4800.95"/>
    <n v="73385.95"/>
    <d v="2019-01-31T00:00:00"/>
    <m/>
    <s v=""/>
    <s v=""/>
    <x v="8"/>
    <n v="140001547601"/>
    <n v="1"/>
    <n v="1"/>
    <n v="1"/>
    <s v="S4B3"/>
    <x v="8"/>
    <s v="สายสื่อสาร"/>
    <s v="ZW03"/>
    <s v="Z53"/>
    <s v="F093"/>
    <s v="กฟส.ครบุรี"/>
  </r>
  <r>
    <s v="F09301"/>
    <n v="92000187010"/>
    <n v="140001547866"/>
    <s v="S4B3:ขอเช่าพาดสายโทรคมนาคม"/>
    <s v="ห้างหุ้นส่วนจำกัด ครบุรีเคเบิ้ล"/>
    <s v="78/1 หมู่ที่ 4 ตำบล แชะ อำเภอ ครบุรี จังหวัด นครราชสีมา รหัสไปรษณีย์ 30250"/>
    <n v="2007974244"/>
    <n v="9009421979"/>
    <n v="546000322493"/>
    <s v="ใบแจ้งหนี้"/>
    <s v="S-4C-004"/>
    <s v="ค่าบริการพาดสายเคเบิลทีวี"/>
    <s v="Activ.unit"/>
    <n v="130000732896"/>
    <s v=""/>
    <n v="1"/>
    <d v="2019-01-18T00:00:00"/>
    <n v="22"/>
    <n v="64"/>
    <n v="64"/>
    <n v="4.4800000000000004"/>
    <n v="1408"/>
    <n v="1408"/>
    <n v="98.56"/>
    <n v="1506.56"/>
    <d v="2019-01-31T00:00:00"/>
    <m/>
    <s v=""/>
    <s v=""/>
    <x v="25"/>
    <n v="140001547866"/>
    <n v="2"/>
    <n v="2"/>
    <n v="2"/>
    <s v="S4B3"/>
    <x v="33"/>
    <s v="สายสื่อสาร"/>
    <s v="ZW03"/>
    <s v="Z53"/>
    <s v="F093"/>
    <s v="กฟส.ครบุรี"/>
  </r>
  <r>
    <s v="F09301"/>
    <n v="92000187010"/>
    <n v="140001547866"/>
    <s v="S4B3:ขอเช่าพาดสายโทรคมนาคม"/>
    <s v="ห้างหุ้นส่วนจำกัด ครบุรีเคเบิ้ล"/>
    <s v="78/1 หมู่ที่ 4 ตำบล แชะ อำเภอ ครบุรี จังหวัด นครราชสีมา รหัสไปรษณีย์ 30250"/>
    <n v="2007974244"/>
    <n v="9009421979"/>
    <n v="546000322493"/>
    <s v="ใบแจ้งหนี้"/>
    <s v="S-4C-004"/>
    <s v="ค่าบริการพาดสายเคเบิลทีวี"/>
    <s v="Activ.unit"/>
    <n v="130000732896"/>
    <s v=""/>
    <n v="2"/>
    <d v="2019-01-18T00:00:00"/>
    <n v="395"/>
    <n v="32"/>
    <n v="32"/>
    <n v="2.2400000000000002"/>
    <n v="12640"/>
    <n v="12640"/>
    <n v="884.8"/>
    <n v="13524.8"/>
    <d v="2019-01-31T00:00:00"/>
    <m/>
    <s v=""/>
    <s v=""/>
    <x v="25"/>
    <n v="140001547866"/>
    <n v="2"/>
    <n v="2"/>
    <n v="2"/>
    <s v="S4B3"/>
    <x v="33"/>
    <s v="สายสื่อสาร"/>
    <s v="ZW03"/>
    <s v="Z53"/>
    <s v="F093"/>
    <s v="กฟส.ครบุรี"/>
  </r>
  <r>
    <s v="F09301"/>
    <n v="92000322816"/>
    <n v="14000154749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64"/>
    <n v="9009421455"/>
    <n v="552000321985"/>
    <s v="ใบแจ้งหนี้"/>
    <s v="S-4G-001"/>
    <s v="ค่าบริการพาดสายสื่อสารโทรคมนาคมประจำปี"/>
    <s v="Activ.unit"/>
    <n v="130000732899"/>
    <s v=""/>
    <n v="4"/>
    <d v="2019-01-18T00:00:00"/>
    <n v="872"/>
    <n v="100"/>
    <n v="100"/>
    <n v="7"/>
    <n v="87200"/>
    <n v="87200"/>
    <n v="6104"/>
    <n v="93304"/>
    <d v="2019-01-31T00:00:00"/>
    <m/>
    <s v=""/>
    <s v=""/>
    <x v="0"/>
    <n v="140001547499"/>
    <n v="2"/>
    <n v="2"/>
    <n v="2"/>
    <s v="S4B3"/>
    <x v="0"/>
    <s v="สายสื่อสาร"/>
    <s v="ZW03"/>
    <s v="Z53"/>
    <s v="F093"/>
    <s v="กฟส.ครบุรี"/>
  </r>
  <r>
    <s v="F09301"/>
    <n v="92000322816"/>
    <n v="14000154749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64"/>
    <n v="9009421455"/>
    <n v="552000321985"/>
    <s v="ใบแจ้งหนี้"/>
    <s v="S-4G-001"/>
    <s v="ค่าบริการพาดสายสื่อสารโทรคมนาคมประจำปี"/>
    <s v="Activ.unit"/>
    <n v="130000732899"/>
    <s v=""/>
    <n v="5"/>
    <d v="2019-01-18T00:00:00"/>
    <n v="12325"/>
    <n v="55"/>
    <n v="55"/>
    <n v="3.85"/>
    <n v="677875"/>
    <n v="677875"/>
    <n v="47451.25"/>
    <n v="725326.25"/>
    <d v="2019-01-31T00:00:00"/>
    <m/>
    <s v=""/>
    <s v=""/>
    <x v="0"/>
    <n v="140001547499"/>
    <n v="2"/>
    <n v="2"/>
    <n v="2"/>
    <s v="S4B3"/>
    <x v="0"/>
    <s v="สายสื่อสาร"/>
    <s v="ZW03"/>
    <s v="Z53"/>
    <s v="F093"/>
    <s v="กฟส.ครบุรี"/>
  </r>
  <r>
    <s v="F09301"/>
    <n v="92000539547"/>
    <n v="14000154761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932"/>
    <n v="9009421547"/>
    <n v="544000323260"/>
    <s v="ใบแจ้งหนี้"/>
    <s v="S-4G-001"/>
    <s v="ค่าบริการพาดสายสื่อสารโทรคมนาคมประจำปี"/>
    <s v="Activ.unit"/>
    <n v="130000732902"/>
    <s v=""/>
    <n v="12"/>
    <d v="2019-01-18T00:00:00"/>
    <n v="4886"/>
    <n v="55"/>
    <n v="55"/>
    <n v="3.85"/>
    <n v="268730"/>
    <n v="268730"/>
    <n v="18811.099999999999"/>
    <n v="287541.09999999998"/>
    <d v="2019-01-31T00:00:00"/>
    <m/>
    <s v=""/>
    <s v=""/>
    <x v="5"/>
    <n v="140001547611"/>
    <n v="1"/>
    <n v="1"/>
    <n v="1"/>
    <s v="S4B3"/>
    <x v="5"/>
    <s v="สายสื่อสาร"/>
    <s v="ZW03"/>
    <s v="Z53"/>
    <s v="F093"/>
    <s v="กฟส.ครบุรี"/>
  </r>
  <r>
    <s v="F09301"/>
    <n v="92000322832"/>
    <n v="14000154743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766"/>
    <n v="9009421411"/>
    <n v="564000322231"/>
    <s v="ใบแจ้งหนี้"/>
    <s v="S-4G-001"/>
    <s v="ค่าบริการพาดสายสื่อสารโทรคมนาคมประจำปี"/>
    <s v="Activ.unit"/>
    <n v="130000732903"/>
    <s v=""/>
    <n v="9"/>
    <d v="2019-01-18T00:00:00"/>
    <n v="6307"/>
    <n v="55"/>
    <n v="55"/>
    <n v="3.85"/>
    <n v="346885"/>
    <n v="346885"/>
    <n v="24281.95"/>
    <n v="371166.95"/>
    <d v="2019-01-31T00:00:00"/>
    <m/>
    <s v=""/>
    <s v=""/>
    <x v="10"/>
    <n v="140001547433"/>
    <n v="1"/>
    <n v="1"/>
    <n v="1"/>
    <s v="S4B3"/>
    <x v="10"/>
    <s v="สายสื่อสาร"/>
    <s v="ZW03"/>
    <s v="Z53"/>
    <s v="F093"/>
    <s v="กฟส.ครบุรี"/>
  </r>
  <r>
    <s v="F03401"/>
    <n v="92000185334"/>
    <n v="140001545656"/>
    <s v="S4B3:ขอเช่าพาดสายโทรคมนาคม"/>
    <s v="หจก. สตึกพาณิชย์"/>
    <s v="391/11-14 หมู่ที่ 16 ตำบล นิคม อำเภอ สตึก จังหวัด บุรีรัมย์ รหัสไปรษณีย์ 31150"/>
    <n v="2007969878"/>
    <n v="9009416841"/>
    <n v="536000322090"/>
    <s v="ใบแจ้งหนี้"/>
    <s v="S-4C-004"/>
    <s v="ค่าบริการพาดสายเคเบิลทีวี"/>
    <s v="Activ.unit"/>
    <n v="130000733779"/>
    <s v=""/>
    <n v="1"/>
    <d v="2019-01-17T00:00:00"/>
    <n v="324"/>
    <n v="32"/>
    <n v="32"/>
    <n v="2.2400000000000002"/>
    <n v="10368"/>
    <n v="10368"/>
    <n v="725.76"/>
    <n v="11093.76"/>
    <d v="2019-01-31T00:00:00"/>
    <m/>
    <s v=""/>
    <s v=""/>
    <x v="26"/>
    <n v="140001545656"/>
    <n v="1"/>
    <n v="1"/>
    <n v="1"/>
    <s v="S4B3"/>
    <x v="34"/>
    <s v="สายสื่อสาร"/>
    <s v="ZW03"/>
    <s v="Z53"/>
    <s v="F034"/>
    <s v="กฟส.สตึก"/>
  </r>
  <r>
    <s v="F03401"/>
    <n v="92000324040"/>
    <n v="14000154448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700"/>
    <n v="9009416167"/>
    <n v="522000321640"/>
    <s v="ใบแจ้งหนี้"/>
    <s v="S-4G-001"/>
    <s v="ค่าบริการพาดสายสื่อสารโทรคมนาคมประจำปี"/>
    <s v="Activ.unit"/>
    <n v="130000733784"/>
    <s v=""/>
    <n v="3"/>
    <d v="2019-01-17T00:00:00"/>
    <n v="432"/>
    <n v="55"/>
    <n v="55"/>
    <n v="3.85"/>
    <n v="23760"/>
    <n v="23760"/>
    <n v="1663.2"/>
    <n v="25423.200000000001"/>
    <d v="2019-01-31T00:00:00"/>
    <m/>
    <s v=""/>
    <s v=""/>
    <x v="8"/>
    <n v="140001544482"/>
    <n v="1"/>
    <n v="1"/>
    <n v="1"/>
    <s v="S4B3"/>
    <x v="8"/>
    <s v="สายสื่อสาร"/>
    <s v="ZW03"/>
    <s v="Z53"/>
    <s v="F034"/>
    <s v="กฟส.สตึก"/>
  </r>
  <r>
    <s v="F03401"/>
    <n v="92000481966"/>
    <n v="14000154512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342"/>
    <n v="9009416278"/>
    <n v="542000322624"/>
    <s v="ใบแจ้งหนี้"/>
    <s v="S-4G-001"/>
    <s v="ค่าบริการพาดสายสื่อสารโทรคมนาคมประจำปี"/>
    <s v="Activ.unit"/>
    <n v="130000733786"/>
    <s v=""/>
    <n v="12"/>
    <d v="2019-01-17T00:00:00"/>
    <n v="3768"/>
    <n v="55"/>
    <n v="55"/>
    <n v="3.85"/>
    <n v="207240"/>
    <n v="207240"/>
    <n v="14506.8"/>
    <n v="221746.8"/>
    <d v="2019-01-31T00:00:00"/>
    <m/>
    <s v=""/>
    <s v=""/>
    <x v="6"/>
    <n v="140001545129"/>
    <n v="1"/>
    <n v="1"/>
    <n v="1"/>
    <s v="S4B3"/>
    <x v="6"/>
    <s v="สายสื่อสาร"/>
    <s v="ZW03"/>
    <s v="Z53"/>
    <s v="F034"/>
    <s v="กฟส.สตึก"/>
  </r>
  <r>
    <s v="F03401"/>
    <n v="92000322752"/>
    <n v="14000154506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336"/>
    <n v="9009416271"/>
    <n v="512000320835"/>
    <s v="ใบแจ้งหนี้"/>
    <s v="S-4G-001"/>
    <s v="ค่าบริการพาดสายสื่อสารโทรคมนาคมประจำปี"/>
    <s v="Activ.unit"/>
    <n v="130000733788"/>
    <s v=""/>
    <n v="2"/>
    <d v="2019-01-17T00:00:00"/>
    <n v="1770"/>
    <n v="55"/>
    <n v="55"/>
    <n v="3.85"/>
    <n v="97350"/>
    <n v="97350"/>
    <n v="6814.5"/>
    <n v="104164.5"/>
    <d v="2019-01-31T00:00:00"/>
    <m/>
    <s v=""/>
    <s v=""/>
    <x v="4"/>
    <n v="140001545065"/>
    <n v="1"/>
    <n v="1"/>
    <n v="1"/>
    <s v="S4B3"/>
    <x v="4"/>
    <s v="สายสื่อสาร"/>
    <s v="ZW03"/>
    <s v="Z53"/>
    <s v="F034"/>
    <s v="กฟส.สตึก"/>
  </r>
  <r>
    <s v="F03401"/>
    <n v="92000324055"/>
    <n v="14000154551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86"/>
    <n v="9009416699"/>
    <n v="550000321495"/>
    <s v="ใบแจ้งหนี้"/>
    <s v="S-4G-001"/>
    <s v="ค่าบริการพาดสายสื่อสารโทรคมนาคมประจำปี"/>
    <s v="Activ.unit"/>
    <n v="130000733792"/>
    <s v=""/>
    <n v="7"/>
    <d v="2019-01-17T00:00:00"/>
    <n v="6212"/>
    <n v="55"/>
    <n v="55"/>
    <n v="3.85"/>
    <n v="341660"/>
    <n v="341660"/>
    <n v="23916.2"/>
    <n v="365576.2"/>
    <d v="2019-01-31T00:00:00"/>
    <m/>
    <s v=""/>
    <s v=""/>
    <x v="1"/>
    <n v="140001545512"/>
    <n v="2"/>
    <n v="2"/>
    <n v="2"/>
    <s v="S4B3"/>
    <x v="1"/>
    <s v="สายสื่อสาร"/>
    <s v="ZW03"/>
    <s v="Z53"/>
    <s v="F034"/>
    <s v="กฟส.สตึก"/>
  </r>
  <r>
    <s v="F03401"/>
    <n v="92000324055"/>
    <n v="14000154551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86"/>
    <n v="9009416699"/>
    <n v="550000321495"/>
    <s v="ใบแจ้งหนี้"/>
    <s v="S-4G-001"/>
    <s v="ค่าบริการพาดสายสื่อสารโทรคมนาคมประจำปี"/>
    <s v="Activ.unit"/>
    <n v="130000733792"/>
    <s v=""/>
    <n v="8"/>
    <d v="2019-01-17T00:00:00"/>
    <n v="186"/>
    <n v="100"/>
    <n v="100"/>
    <n v="7"/>
    <n v="18600"/>
    <n v="18600"/>
    <n v="1302"/>
    <n v="19902"/>
    <d v="2019-01-31T00:00:00"/>
    <m/>
    <s v=""/>
    <s v=""/>
    <x v="1"/>
    <n v="140001545512"/>
    <n v="2"/>
    <n v="2"/>
    <n v="2"/>
    <s v="S4B3"/>
    <x v="1"/>
    <s v="สายสื่อสาร"/>
    <s v="ZW03"/>
    <s v="Z53"/>
    <s v="F034"/>
    <s v="กฟส.สตึก"/>
  </r>
  <r>
    <s v="F03401"/>
    <n v="92000571405"/>
    <n v="14000154517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348"/>
    <n v="9009416289"/>
    <n v="554000320402"/>
    <s v="ใบแจ้งหนี้"/>
    <s v="S-4G-001"/>
    <s v="ค่าบริการพาดสายสื่อสารโทรคมนาคมประจำปี"/>
    <s v="Activ.unit"/>
    <n v="130000733801"/>
    <s v=""/>
    <n v="14"/>
    <d v="2019-01-17T00:00:00"/>
    <n v="3928"/>
    <n v="55"/>
    <n v="55"/>
    <n v="3.85"/>
    <n v="216040"/>
    <n v="216040"/>
    <n v="15122.8"/>
    <n v="231162.8"/>
    <d v="2019-01-31T00:00:00"/>
    <m/>
    <s v=""/>
    <s v=""/>
    <x v="5"/>
    <n v="140001545177"/>
    <n v="1"/>
    <n v="1"/>
    <n v="1"/>
    <s v="S4B3"/>
    <x v="5"/>
    <s v="สายสื่อสาร"/>
    <s v="ZW03"/>
    <s v="Z53"/>
    <s v="F034"/>
    <s v="กฟส.สตึก"/>
  </r>
  <r>
    <s v="F03401"/>
    <n v="92000382264"/>
    <n v="14000154541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584"/>
    <n v="9009416489"/>
    <n v="500000320417"/>
    <s v="ใบแจ้งหนี้"/>
    <s v="S-4G-001"/>
    <s v="ค่าบริการพาดสายสื่อสารโทรคมนาคมประจำปี"/>
    <s v="Activ.unit"/>
    <n v="130000733803"/>
    <s v=""/>
    <n v="10"/>
    <d v="2019-01-17T00:00:00"/>
    <n v="658"/>
    <n v="55"/>
    <n v="55"/>
    <n v="3.85"/>
    <n v="36190"/>
    <n v="36190"/>
    <n v="2533.3000000000002"/>
    <n v="38723.300000000003"/>
    <d v="2019-01-31T00:00:00"/>
    <m/>
    <s v=""/>
    <s v=""/>
    <x v="9"/>
    <n v="140001545411"/>
    <n v="1"/>
    <n v="1"/>
    <n v="1"/>
    <s v="S4B3"/>
    <x v="9"/>
    <s v="สายสื่อสาร"/>
    <s v="ZW03"/>
    <s v="Z53"/>
    <s v="F034"/>
    <s v="กฟส.สตึก"/>
  </r>
  <r>
    <s v="F03401"/>
    <n v="92000445557"/>
    <n v="140001545280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489"/>
    <n v="9009416422"/>
    <n v="542000322198"/>
    <s v="ใบแจ้งหนี้"/>
    <s v="S-4G-001"/>
    <s v="ค่าบริการพาดสายสื่อสารโทรคมนาคมประจำปี"/>
    <s v="Activ.unit"/>
    <n v="130000733804"/>
    <s v=""/>
    <n v="11"/>
    <d v="2019-01-17T00:00:00"/>
    <n v="106"/>
    <n v="55"/>
    <n v="55"/>
    <n v="3.85"/>
    <n v="5830"/>
    <n v="5830"/>
    <n v="408.1"/>
    <n v="6238.1"/>
    <d v="2019-01-31T00:00:00"/>
    <m/>
    <s v=""/>
    <s v=""/>
    <x v="3"/>
    <n v="140001545280"/>
    <n v="1"/>
    <n v="1"/>
    <n v="1"/>
    <s v="S4B3"/>
    <x v="3"/>
    <s v="สายสื่อสาร"/>
    <s v="ZW03"/>
    <s v="Z53"/>
    <s v="F034"/>
    <s v="กฟส.สตึก"/>
  </r>
  <r>
    <s v="F03401"/>
    <n v="92000324051"/>
    <n v="14000154538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79"/>
    <n v="9009416486"/>
    <n v="544000322237"/>
    <s v="ใบแจ้งหนี้"/>
    <s v="S-4G-001"/>
    <s v="ค่าบริการพาดสายสื่อสารโทรคมนาคมประจำปี"/>
    <s v="Activ.unit"/>
    <n v="130000733807"/>
    <s v=""/>
    <n v="6"/>
    <d v="2019-01-17T00:00:00"/>
    <n v="551"/>
    <n v="55"/>
    <n v="55"/>
    <n v="3.85"/>
    <n v="30305"/>
    <n v="30305"/>
    <n v="2121.35"/>
    <n v="32426.35"/>
    <d v="2019-01-31T00:00:00"/>
    <m/>
    <s v=""/>
    <s v=""/>
    <x v="0"/>
    <n v="140001545383"/>
    <n v="1"/>
    <n v="1"/>
    <n v="1"/>
    <s v="S4B3"/>
    <x v="13"/>
    <s v="สายสื่อสาร"/>
    <s v="ZW03"/>
    <s v="Z53"/>
    <s v="F034"/>
    <s v="กฟส.สตึก"/>
  </r>
  <r>
    <s v="F03401"/>
    <n v="92000324051"/>
    <n v="14000154531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70"/>
    <n v="9009416479"/>
    <n v="536000322087"/>
    <s v="ใบแจ้งหนี้"/>
    <s v="S-4G-001"/>
    <s v="ค่าบริการพาดสายสื่อสารโทรคมนาคมประจำปี"/>
    <s v="Activ.unit"/>
    <n v="130000733808"/>
    <s v=""/>
    <n v="4"/>
    <d v="2019-01-17T00:00:00"/>
    <n v="4355"/>
    <n v="55"/>
    <n v="55"/>
    <n v="3.85"/>
    <n v="239525"/>
    <n v="239525"/>
    <n v="16766.75"/>
    <n v="256291.75"/>
    <d v="2019-01-31T00:00:00"/>
    <m/>
    <s v=""/>
    <s v=""/>
    <x v="0"/>
    <n v="140001545319"/>
    <n v="1"/>
    <n v="1"/>
    <n v="1"/>
    <s v="S4B3"/>
    <x v="0"/>
    <s v="สายสื่อสาร"/>
    <s v="ZW03"/>
    <s v="Z53"/>
    <s v="F034"/>
    <s v="กฟส.สตึก"/>
  </r>
  <r>
    <s v="F03401"/>
    <n v="92000324051"/>
    <n v="14000154535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77"/>
    <n v="9009416484"/>
    <n v="556000321489"/>
    <s v="ใบแจ้งหนี้"/>
    <s v="S-4G-001"/>
    <s v="ค่าบริการพาดสายสื่อสารโทรคมนาคมประจำปี"/>
    <s v="Activ.unit"/>
    <n v="130000733810"/>
    <s v=""/>
    <n v="5"/>
    <d v="2019-01-17T00:00:00"/>
    <n v="2335"/>
    <n v="55"/>
    <n v="55"/>
    <n v="3.85"/>
    <n v="128425"/>
    <n v="128425"/>
    <n v="8989.75"/>
    <n v="137414.75"/>
    <d v="2019-01-31T00:00:00"/>
    <m/>
    <s v=""/>
    <s v=""/>
    <x v="0"/>
    <n v="140001545355"/>
    <n v="1"/>
    <n v="1"/>
    <n v="1"/>
    <s v="S4B3"/>
    <x v="12"/>
    <s v="สายสื่อสาร"/>
    <s v="ZW03"/>
    <s v="Z53"/>
    <s v="F034"/>
    <s v="กฟส.สตึก"/>
  </r>
  <r>
    <s v="F03401"/>
    <n v="92000324089"/>
    <n v="14000154522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494"/>
    <n v="9009416356"/>
    <n v="564000322388"/>
    <s v="ใบแจ้งหนี้"/>
    <s v="S-4G-001"/>
    <s v="ค่าบริการพาดสายสื่อสารโทรคมนาคมประจำปี"/>
    <s v="Activ.unit"/>
    <n v="130000733814"/>
    <s v=""/>
    <n v="9"/>
    <d v="2019-01-17T00:00:00"/>
    <n v="8524"/>
    <n v="55"/>
    <n v="55"/>
    <n v="3.85"/>
    <n v="468820"/>
    <n v="468820"/>
    <n v="32817.4"/>
    <n v="501637.4"/>
    <d v="2019-01-31T00:00:00"/>
    <m/>
    <s v=""/>
    <s v=""/>
    <x v="10"/>
    <n v="140001545228"/>
    <n v="1"/>
    <n v="1"/>
    <n v="1"/>
    <s v="S4B3"/>
    <x v="10"/>
    <s v="สายสื่อสาร"/>
    <s v="ZW03"/>
    <s v="Z53"/>
    <s v="F034"/>
    <s v="กฟส.สตึก"/>
  </r>
  <r>
    <s v="F03401"/>
    <n v="92000481966"/>
    <n v="14000154562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72"/>
    <n v="9009416831"/>
    <n v="548000320494"/>
    <s v="ใบแจ้งหนี้"/>
    <s v="S-4G-002"/>
    <s v="ค่าบริการติดตั้องอุปกรณ์สื่อสารฯ ประจำปี"/>
    <s v="Activ.unit"/>
    <n v="130000733818"/>
    <s v=""/>
    <n v="13"/>
    <d v="2019-01-17T00:00:00"/>
    <n v="6"/>
    <n v="410"/>
    <n v="410"/>
    <n v="28.7"/>
    <n v="2460"/>
    <n v="2460"/>
    <n v="172.2"/>
    <n v="2632.2"/>
    <d v="2019-01-31T00:00:00"/>
    <m/>
    <s v=""/>
    <s v=""/>
    <x v="6"/>
    <n v="140001545623"/>
    <n v="1"/>
    <n v="1"/>
    <n v="1"/>
    <s v="S4B3"/>
    <x v="6"/>
    <s v="อุปกรณ์"/>
    <s v="ZW03"/>
    <s v="Z53"/>
    <s v="F034"/>
    <s v="กฟส.สตึก"/>
  </r>
  <r>
    <s v="F03401"/>
    <n v="92000589319"/>
    <n v="14000154557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760"/>
    <n v="9009416778"/>
    <n v="544000322239"/>
    <s v="ใบแจ้งหนี้"/>
    <s v="S-4G-001"/>
    <s v="ค่าบริการพาดสายสื่อสารโทรคมนาคมประจำปี"/>
    <s v="Activ.unit"/>
    <n v="130000733820"/>
    <s v=""/>
    <n v="15"/>
    <d v="2019-01-17T00:00:00"/>
    <n v="1812"/>
    <n v="55"/>
    <n v="55"/>
    <n v="3.85"/>
    <n v="99660"/>
    <n v="99660"/>
    <n v="6976.2"/>
    <n v="106636.2"/>
    <d v="2019-01-31T00:00:00"/>
    <m/>
    <s v=""/>
    <s v=""/>
    <x v="11"/>
    <n v="140001545576"/>
    <n v="1"/>
    <n v="1"/>
    <n v="1"/>
    <s v="S4B3"/>
    <x v="11"/>
    <s v="สายสื่อสาร"/>
    <s v="ZW03"/>
    <s v="Z53"/>
    <s v="F034"/>
    <s v="กฟส.สตึก"/>
  </r>
  <r>
    <s v="F07301"/>
    <n v="92000323131"/>
    <n v="14000154541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37"/>
    <n v="9009416526"/>
    <n v="522000322331"/>
    <s v="ใบแจ้งหนี้"/>
    <s v="S-4G-001"/>
    <s v="ค่าบริการพาดสายสื่อสารโทรคมนาคมประจำปี"/>
    <s v="Activ.unit"/>
    <n v="130000734678"/>
    <s v=""/>
    <n v="2"/>
    <d v="2019-01-17T00:00:00"/>
    <n v="4054"/>
    <n v="55"/>
    <n v="55"/>
    <n v="3.85"/>
    <n v="222970"/>
    <n v="222970"/>
    <n v="15607.9"/>
    <n v="238577.9"/>
    <d v="2019-01-31T00:00:00"/>
    <m/>
    <s v=""/>
    <s v=""/>
    <x v="0"/>
    <n v="140001545410"/>
    <n v="1"/>
    <n v="1"/>
    <n v="1"/>
    <s v="S4B3"/>
    <x v="0"/>
    <s v="สายสื่อสาร"/>
    <s v="ZW03"/>
    <s v="Z53"/>
    <s v="F073"/>
    <s v="กฟส.ด่านขุนทด"/>
  </r>
  <r>
    <s v="F07301"/>
    <n v="92000323134"/>
    <n v="14000154600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29"/>
    <n v="9009417379"/>
    <n v="500000321207"/>
    <s v="ใบแจ้งหนี้"/>
    <s v="S-4G-001"/>
    <s v="ค่าบริการพาดสายสื่อสารโทรคมนาคมประจำปี"/>
    <s v="Activ.unit"/>
    <n v="130000734693"/>
    <s v=""/>
    <n v="6"/>
    <d v="2019-01-17T00:00:00"/>
    <n v="10617"/>
    <n v="55"/>
    <n v="55"/>
    <n v="3.85"/>
    <n v="583935"/>
    <n v="583935"/>
    <n v="40875.449999999997"/>
    <n v="624810.44999999995"/>
    <d v="2019-01-31T00:00:00"/>
    <m/>
    <s v=""/>
    <s v=""/>
    <x v="1"/>
    <n v="140001546000"/>
    <n v="2"/>
    <n v="2"/>
    <n v="2"/>
    <s v="S4B3"/>
    <x v="1"/>
    <s v="สายสื่อสาร"/>
    <s v="ZW03"/>
    <s v="Z53"/>
    <s v="F073"/>
    <s v="กฟส.ด่านขุนทด"/>
  </r>
  <r>
    <s v="F07301"/>
    <n v="92000323134"/>
    <n v="14000154600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29"/>
    <n v="9009417379"/>
    <n v="500000321207"/>
    <s v="ใบแจ้งหนี้"/>
    <s v="S-4G-001"/>
    <s v="ค่าบริการพาดสายสื่อสารโทรคมนาคมประจำปี"/>
    <s v="Activ.unit"/>
    <n v="130000734693"/>
    <s v=""/>
    <n v="7"/>
    <d v="2019-01-17T00:00:00"/>
    <n v="2055"/>
    <n v="100"/>
    <n v="100"/>
    <n v="7"/>
    <n v="205500"/>
    <n v="205500"/>
    <n v="14385"/>
    <n v="219885"/>
    <d v="2019-01-31T00:00:00"/>
    <m/>
    <s v=""/>
    <s v=""/>
    <x v="1"/>
    <n v="140001546000"/>
    <n v="2"/>
    <n v="2"/>
    <n v="2"/>
    <s v="S4B3"/>
    <x v="1"/>
    <s v="สายสื่อสาร"/>
    <s v="ZW03"/>
    <s v="Z53"/>
    <s v="F073"/>
    <s v="กฟส.ด่านขุนทด"/>
  </r>
  <r>
    <s v="F07301"/>
    <n v="92000522690"/>
    <n v="140001546154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303"/>
    <n v="9009417389"/>
    <n v="558000322265"/>
    <s v="ใบแจ้งหนี้"/>
    <s v="S-4G-001"/>
    <s v="ค่าบริการพาดสายสื่อสารโทรคมนาคมประจำปี"/>
    <s v="Activ.unit"/>
    <n v="130000734702"/>
    <s v=""/>
    <n v="13"/>
    <d v="2019-01-17T00:00:00"/>
    <n v="1071"/>
    <n v="55"/>
    <n v="55"/>
    <n v="3.85"/>
    <n v="58905"/>
    <n v="58905"/>
    <n v="4123.3500000000004"/>
    <n v="63028.35"/>
    <d v="2019-01-31T00:00:00"/>
    <m/>
    <s v=""/>
    <s v=""/>
    <x v="3"/>
    <n v="140001546154"/>
    <n v="1"/>
    <n v="1"/>
    <n v="1"/>
    <s v="S4B3"/>
    <x v="3"/>
    <s v="สายสื่อสาร"/>
    <s v="ZW03"/>
    <s v="Z53"/>
    <s v="F073"/>
    <s v="กฟส.ด่านขุนทด"/>
  </r>
  <r>
    <s v="F07301"/>
    <n v="92000322770"/>
    <n v="14000154661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2904"/>
    <n v="9009420179"/>
    <n v="524000322041"/>
    <s v="ใบแจ้งหนี้"/>
    <s v="S-4G-001"/>
    <s v="ค่าบริการพาดสายสื่อสารโทรคมนาคมประจำปี"/>
    <s v="Activ.unit"/>
    <n v="130000734704"/>
    <s v=""/>
    <n v="1"/>
    <d v="2019-01-18T00:00:00"/>
    <n v="2853"/>
    <n v="55"/>
    <n v="55"/>
    <n v="3.85"/>
    <n v="156915"/>
    <n v="156915"/>
    <n v="10984.05"/>
    <n v="167899.05"/>
    <d v="2019-01-31T00:00:00"/>
    <m/>
    <s v=""/>
    <s v=""/>
    <x v="4"/>
    <n v="140001546610"/>
    <n v="1"/>
    <n v="1"/>
    <n v="1"/>
    <s v="S4B3"/>
    <x v="4"/>
    <s v="สายสื่อสาร"/>
    <s v="ZW03"/>
    <s v="Z53"/>
    <s v="F073"/>
    <s v="กฟส.ด่านขุนทด"/>
  </r>
  <r>
    <s v="F07301"/>
    <n v="92000539546"/>
    <n v="14000154662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2911"/>
    <n v="9009420186"/>
    <n v="540000321711"/>
    <s v="ใบแจ้งหนี้"/>
    <s v="S-4G-001"/>
    <s v="ค่าบริการพาดสายสื่อสารโทรคมนาคมประจำปี"/>
    <s v="Activ.unit"/>
    <n v="130000734718"/>
    <s v=""/>
    <n v="14"/>
    <d v="2019-01-18T00:00:00"/>
    <n v="5568"/>
    <n v="55"/>
    <n v="55"/>
    <n v="3.85"/>
    <n v="306240"/>
    <n v="306240"/>
    <n v="21436.799999999999"/>
    <n v="327676.79999999999"/>
    <d v="2019-01-31T00:00:00"/>
    <m/>
    <s v=""/>
    <s v=""/>
    <x v="5"/>
    <n v="140001546627"/>
    <n v="1"/>
    <n v="1"/>
    <n v="1"/>
    <s v="S4B3"/>
    <x v="5"/>
    <s v="สายสื่อสาร"/>
    <s v="ZW03"/>
    <s v="Z53"/>
    <s v="F073"/>
    <s v="กฟส.ด่านขุนทด"/>
  </r>
  <r>
    <s v="F07301"/>
    <n v="92000481968"/>
    <n v="14000154664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83"/>
    <n v="9009420216"/>
    <n v="536000323098"/>
    <s v="ใบแจ้งหนี้"/>
    <s v="S-4G-001"/>
    <s v="ค่าบริการพาดสายสื่อสารโทรคมนาคมประจำปี"/>
    <s v="Activ.unit"/>
    <n v="130000734726"/>
    <s v=""/>
    <n v="12"/>
    <d v="2019-01-18T00:00:00"/>
    <n v="6605"/>
    <n v="55"/>
    <n v="55"/>
    <n v="3.85"/>
    <n v="363275"/>
    <n v="363275"/>
    <n v="25429.25"/>
    <n v="388704.25"/>
    <d v="2019-01-31T00:00:00"/>
    <m/>
    <s v=""/>
    <s v=""/>
    <x v="6"/>
    <n v="140001546644"/>
    <n v="1"/>
    <n v="1"/>
    <n v="1"/>
    <s v="S4B3"/>
    <x v="6"/>
    <s v="สายสื่อสาร"/>
    <s v="ZW03"/>
    <s v="Z53"/>
    <s v="F073"/>
    <s v="กฟส.ด่านขุนทด"/>
  </r>
  <r>
    <s v="F07301"/>
    <n v="92000323141"/>
    <n v="140001546664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2990"/>
    <n v="9009420220"/>
    <n v="500000321230"/>
    <s v="ใบแจ้งหนี้"/>
    <s v="S-4G-001"/>
    <s v="ค่าบริการพาดสายสื่อสารโทรคมนาคมประจำปี"/>
    <s v="Activ.unit"/>
    <n v="130000734729"/>
    <s v=""/>
    <n v="8"/>
    <d v="2019-01-18T00:00:00"/>
    <n v="2333"/>
    <n v="55"/>
    <n v="55"/>
    <n v="3.85"/>
    <n v="128315"/>
    <n v="128315"/>
    <n v="8982.0499999999993"/>
    <n v="137297.04999999999"/>
    <d v="2019-01-31T00:00:00"/>
    <m/>
    <s v=""/>
    <s v=""/>
    <x v="8"/>
    <n v="140001546664"/>
    <n v="1"/>
    <n v="1"/>
    <n v="1"/>
    <s v="S4B3"/>
    <x v="8"/>
    <s v="สายสื่อสาร"/>
    <s v="ZW03"/>
    <s v="Z53"/>
    <s v="F073"/>
    <s v="กฟส.ด่านขุนทด"/>
  </r>
  <r>
    <s v="F07301"/>
    <n v="92000442284"/>
    <n v="140001545765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976"/>
    <n v="9009417017"/>
    <n v="512000321519"/>
    <s v="ใบแจ้งหนี้"/>
    <s v="S-4G-001"/>
    <s v="ค่าบริการพาดสายสื่อสารโทรคมนาคมประจำปี"/>
    <s v="Activ.unit"/>
    <n v="130000734734"/>
    <s v=""/>
    <n v="9"/>
    <d v="2019-01-17T00:00:00"/>
    <n v="1349"/>
    <n v="55"/>
    <n v="55"/>
    <n v="3.85"/>
    <n v="74195"/>
    <n v="74195"/>
    <n v="5193.6499999999996"/>
    <n v="79388.649999999994"/>
    <d v="2019-01-31T00:00:00"/>
    <m/>
    <s v=""/>
    <s v=""/>
    <x v="9"/>
    <n v="140001545765"/>
    <n v="1"/>
    <n v="1"/>
    <n v="1"/>
    <s v="S4B3"/>
    <x v="9"/>
    <s v="สายสื่อสาร"/>
    <s v="ZW03"/>
    <s v="Z53"/>
    <s v="F073"/>
    <s v="กฟส.ด่านขุนทด"/>
  </r>
  <r>
    <s v="F07301"/>
    <n v="92000450596"/>
    <n v="14000154713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428"/>
    <n v="9009420911"/>
    <n v="554000321077"/>
    <s v="ใบแจ้งหนี้"/>
    <s v="S-4G-001"/>
    <s v="ค่าบริการพาดสายสื่อสารโทรคมนาคมประจำปี"/>
    <s v="Activ.unit"/>
    <n v="130000734739"/>
    <s v=""/>
    <n v="11"/>
    <d v="2019-01-18T00:00:00"/>
    <n v="10586"/>
    <n v="55"/>
    <n v="55"/>
    <n v="3.85"/>
    <n v="582230"/>
    <n v="582230"/>
    <n v="40756.1"/>
    <n v="622986.1"/>
    <d v="2019-01-31T00:00:00"/>
    <m/>
    <s v=""/>
    <s v=""/>
    <x v="10"/>
    <n v="140001547139"/>
    <n v="1"/>
    <n v="1"/>
    <n v="1"/>
    <s v="S4B3"/>
    <x v="10"/>
    <s v="สายสื่อสาร"/>
    <s v="ZW03"/>
    <s v="Z53"/>
    <s v="F073"/>
    <s v="กฟส.ด่านขุนทด"/>
  </r>
  <r>
    <s v="F07301"/>
    <n v="92000589335"/>
    <n v="14000154623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309"/>
    <n v="9009417616"/>
    <n v="530000321920"/>
    <s v="ใบแจ้งหนี้"/>
    <s v="S-4G-001"/>
    <s v="ค่าบริการพาดสายสื่อสารโทรคมนาคมประจำปี"/>
    <s v="Activ.unit"/>
    <n v="130000734742"/>
    <s v=""/>
    <n v="15"/>
    <d v="2019-01-17T00:00:00"/>
    <n v="2286"/>
    <n v="55"/>
    <n v="55"/>
    <n v="3.85"/>
    <n v="125730"/>
    <n v="125730"/>
    <n v="8801.1"/>
    <n v="134531.1"/>
    <d v="2019-01-31T00:00:00"/>
    <m/>
    <s v=""/>
    <s v=""/>
    <x v="11"/>
    <n v="140001546234"/>
    <n v="1"/>
    <n v="1"/>
    <n v="1"/>
    <s v="S4B3"/>
    <x v="11"/>
    <s v="สายสื่อสาร"/>
    <s v="ZW03"/>
    <s v="Z53"/>
    <s v="F073"/>
    <s v="กฟส.ด่านขุนทด"/>
  </r>
  <r>
    <s v="F02201"/>
    <n v="92000322799"/>
    <n v="14000154516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01"/>
    <n v="9009416876"/>
    <n v="554000320984"/>
    <s v="ใบแจ้งหนี้"/>
    <s v="S-4G-001"/>
    <s v="ค่าบริการพาดสายสื่อสารโทรคมนาคมประจำปี"/>
    <s v="Activ.unit"/>
    <n v="130000734873"/>
    <s v=""/>
    <n v="10"/>
    <d v="2019-01-17T00:00:00"/>
    <n v="19518"/>
    <n v="55"/>
    <n v="55"/>
    <n v="3.85"/>
    <n v="1073490"/>
    <n v="1073490"/>
    <n v="75144.3"/>
    <n v="1148634.3"/>
    <d v="2019-01-31T00:00:00"/>
    <m/>
    <s v=""/>
    <s v=""/>
    <x v="1"/>
    <n v="140001545162"/>
    <n v="2"/>
    <n v="2"/>
    <n v="2"/>
    <s v="S4B3"/>
    <x v="1"/>
    <s v="สายสื่อสาร"/>
    <s v="ZW03"/>
    <s v="Z53"/>
    <s v="F022"/>
    <s v="กฟส.แก้งคร้อ"/>
  </r>
  <r>
    <s v="F02201"/>
    <n v="92000322799"/>
    <n v="14000154516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01"/>
    <n v="9009416876"/>
    <n v="554000320984"/>
    <s v="ใบแจ้งหนี้"/>
    <s v="S-4G-001"/>
    <s v="ค่าบริการพาดสายสื่อสารโทรคมนาคมประจำปี"/>
    <s v="Activ.unit"/>
    <n v="130000734873"/>
    <s v=""/>
    <n v="11"/>
    <d v="2019-01-17T00:00:00"/>
    <n v="2604"/>
    <n v="100"/>
    <n v="100"/>
    <n v="7"/>
    <n v="260400"/>
    <n v="260400"/>
    <n v="18228"/>
    <n v="278628"/>
    <d v="2019-01-31T00:00:00"/>
    <m/>
    <s v=""/>
    <s v=""/>
    <x v="1"/>
    <n v="140001545162"/>
    <n v="2"/>
    <n v="2"/>
    <n v="2"/>
    <s v="S4B3"/>
    <x v="1"/>
    <s v="สายสื่อสาร"/>
    <s v="ZW03"/>
    <s v="Z53"/>
    <s v="F022"/>
    <s v="กฟส.แก้งคร้อ"/>
  </r>
  <r>
    <s v="F02201"/>
    <n v="92000322756"/>
    <n v="14000154577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977"/>
    <n v="9009417019"/>
    <n v="548000321333"/>
    <s v="ใบแจ้งหนี้"/>
    <s v="S-4G-001"/>
    <s v="ค่าบริการพาดสายสื่อสารโทรคมนาคมประจำปี"/>
    <s v="Activ.unit"/>
    <n v="130000734875"/>
    <s v=""/>
    <n v="5"/>
    <d v="2019-01-17T00:00:00"/>
    <n v="814"/>
    <n v="55"/>
    <n v="55"/>
    <n v="3.85"/>
    <n v="44770"/>
    <n v="44770"/>
    <n v="3133.9"/>
    <n v="47903.9"/>
    <d v="2019-01-31T00:00:00"/>
    <m/>
    <s v=""/>
    <s v=""/>
    <x v="4"/>
    <n v="140001545770"/>
    <n v="1"/>
    <n v="1"/>
    <n v="1"/>
    <s v="S4B3"/>
    <x v="4"/>
    <s v="สายสื่อสาร"/>
    <s v="ZW03"/>
    <s v="Z53"/>
    <s v="F022"/>
    <s v="กฟส.แก้งคร้อ"/>
  </r>
  <r>
    <s v="F02201"/>
    <n v="92000444211"/>
    <n v="14000154594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20"/>
    <n v="9009417187"/>
    <n v="556000322206"/>
    <s v="ใบแจ้งหนี้"/>
    <s v="S-4G-001"/>
    <s v="ค่าบริการพาดสายสื่อสารโทรคมนาคมประจำปี"/>
    <s v="Activ.unit"/>
    <n v="130000734880"/>
    <s v=""/>
    <n v="13"/>
    <d v="2019-01-17T00:00:00"/>
    <n v="4407"/>
    <n v="55"/>
    <n v="55"/>
    <n v="3.85"/>
    <n v="242385"/>
    <n v="242385"/>
    <n v="16966.95"/>
    <n v="259351.95"/>
    <d v="2019-01-31T00:00:00"/>
    <m/>
    <s v=""/>
    <s v=""/>
    <x v="6"/>
    <n v="140001545941"/>
    <n v="1"/>
    <n v="1"/>
    <n v="1"/>
    <s v="S4B3"/>
    <x v="6"/>
    <s v="สายสื่อสาร"/>
    <s v="ZW03"/>
    <s v="Z53"/>
    <s v="F022"/>
    <s v="กฟส.แก้งคร้อ"/>
  </r>
  <r>
    <s v="F02201"/>
    <n v="92000571401"/>
    <n v="14000154604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30"/>
    <n v="9009417375"/>
    <n v="542000322556"/>
    <s v="ใบแจ้งหนี้"/>
    <s v="S-4G-001"/>
    <s v="ค่าบริการพาดสายสื่อสารโทรคมนาคมประจำปี"/>
    <s v="Activ.unit"/>
    <n v="130000734885"/>
    <s v=""/>
    <n v="15"/>
    <d v="2019-01-17T00:00:00"/>
    <n v="5714"/>
    <n v="55"/>
    <n v="55"/>
    <n v="3.85"/>
    <n v="314270"/>
    <n v="314270"/>
    <n v="21998.9"/>
    <n v="336268.9"/>
    <d v="2019-01-31T00:00:00"/>
    <m/>
    <s v=""/>
    <s v=""/>
    <x v="5"/>
    <n v="140001546049"/>
    <n v="1"/>
    <n v="1"/>
    <n v="1"/>
    <s v="S4B3"/>
    <x v="5"/>
    <s v="สายสื่อสาร"/>
    <s v="ZW03"/>
    <s v="Z53"/>
    <s v="F022"/>
    <s v="กฟส.แก้งคร้อ"/>
  </r>
  <r>
    <s v="F02201"/>
    <n v="92000589312"/>
    <n v="14000154613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299"/>
    <n v="9009417386"/>
    <n v="544000323006"/>
    <s v="ใบแจ้งหนี้"/>
    <s v="S-4G-001"/>
    <s v="ค่าบริการพาดสายสื่อสารโทรคมนาคมประจำปี"/>
    <s v="Activ.unit"/>
    <n v="130000734891"/>
    <s v=""/>
    <n v="16"/>
    <d v="2019-01-17T00:00:00"/>
    <n v="3659"/>
    <n v="55"/>
    <n v="55"/>
    <n v="3.85"/>
    <n v="201245"/>
    <n v="201245"/>
    <n v="14087.15"/>
    <n v="215332.15"/>
    <d v="2019-01-31T00:00:00"/>
    <m/>
    <s v=""/>
    <s v=""/>
    <x v="11"/>
    <n v="140001546134"/>
    <n v="1"/>
    <n v="1"/>
    <n v="1"/>
    <s v="S4B3"/>
    <x v="11"/>
    <s v="สายสื่อสาร"/>
    <s v="ZW03"/>
    <s v="Z53"/>
    <s v="F022"/>
    <s v="กฟส.แก้งคร้อ"/>
  </r>
  <r>
    <s v="F02201"/>
    <n v="92000322805"/>
    <n v="14000154617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05"/>
    <n v="9009417610"/>
    <n v="520000322696"/>
    <s v="ใบแจ้งหนี้"/>
    <s v="S-4G-001"/>
    <s v="ค่าบริการพาดสายสื่อสารโทรคมนาคมประจำปี"/>
    <s v="Activ.unit"/>
    <n v="130000734895"/>
    <s v=""/>
    <n v="12"/>
    <d v="2019-01-17T00:00:00"/>
    <n v="11295"/>
    <n v="55"/>
    <n v="55"/>
    <n v="3.85"/>
    <n v="621225"/>
    <n v="621225"/>
    <n v="43485.75"/>
    <n v="664710.75"/>
    <d v="2019-01-31T00:00:00"/>
    <m/>
    <s v=""/>
    <s v=""/>
    <x v="10"/>
    <n v="140001546172"/>
    <n v="1"/>
    <n v="1"/>
    <n v="1"/>
    <s v="S4B3"/>
    <x v="10"/>
    <s v="สายสื่อสาร"/>
    <s v="ZW03"/>
    <s v="Z53"/>
    <s v="F022"/>
    <s v="กฟส.แก้งคร้อ"/>
  </r>
  <r>
    <s v="F02201"/>
    <n v="92000322796"/>
    <n v="14000154620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08"/>
    <n v="9009417614"/>
    <n v="542000322558"/>
    <s v="ใบแจ้งหนี้"/>
    <s v="S-4G-001"/>
    <s v="ค่าบริการพาดสายสื่อสารโทรคมนาคมประจำปี"/>
    <s v="Activ.unit"/>
    <n v="130000734899"/>
    <s v=""/>
    <n v="7"/>
    <d v="2019-01-17T00:00:00"/>
    <n v="9698"/>
    <n v="55"/>
    <n v="55"/>
    <n v="3.85"/>
    <n v="533390"/>
    <n v="533390"/>
    <n v="37337.300000000003"/>
    <n v="570727.30000000005"/>
    <d v="2019-01-31T00:00:00"/>
    <m/>
    <s v=""/>
    <s v=""/>
    <x v="0"/>
    <n v="140001546206"/>
    <n v="1"/>
    <n v="1"/>
    <n v="1"/>
    <s v="S4B3"/>
    <x v="12"/>
    <s v="สายสื่อสาร"/>
    <s v="ZW03"/>
    <s v="Z53"/>
    <s v="F022"/>
    <s v="กฟส.แก้งคร้อ"/>
  </r>
  <r>
    <s v="F02201"/>
    <n v="92000322796"/>
    <n v="14000154623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10"/>
    <n v="9009417615"/>
    <n v="522000322337"/>
    <s v="ใบแจ้งหนี้"/>
    <s v="S-4G-001"/>
    <s v="ค่าบริการพาดสายสื่อสารโทรคมนาคมประจำปี"/>
    <s v="Activ.unit"/>
    <n v="130000734900"/>
    <s v=""/>
    <n v="8"/>
    <d v="2019-01-17T00:00:00"/>
    <n v="2324"/>
    <n v="55"/>
    <n v="55"/>
    <n v="3.85"/>
    <n v="127820"/>
    <n v="127820"/>
    <n v="8947.4"/>
    <n v="136767.4"/>
    <d v="2019-01-31T00:00:00"/>
    <m/>
    <s v=""/>
    <s v=""/>
    <x v="0"/>
    <n v="140001546236"/>
    <n v="1"/>
    <n v="1"/>
    <n v="1"/>
    <s v="S4B3"/>
    <x v="0"/>
    <s v="สายสื่อสาร"/>
    <s v="ZW03"/>
    <s v="Z53"/>
    <s v="F022"/>
    <s v="กฟส.แก้งคร้อ"/>
  </r>
  <r>
    <s v="F02201"/>
    <n v="92000322796"/>
    <n v="14000154625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13"/>
    <n v="9009417618"/>
    <n v="554000320988"/>
    <s v="ใบแจ้งหนี้"/>
    <s v="S-4G-001"/>
    <s v="ค่าบริการพาดสายสื่อสารโทรคมนาคมประจำปี"/>
    <s v="Activ.unit"/>
    <n v="130000734901"/>
    <s v=""/>
    <n v="9"/>
    <d v="2019-01-17T00:00:00"/>
    <n v="3090"/>
    <n v="55"/>
    <n v="55"/>
    <n v="3.85"/>
    <n v="169950"/>
    <n v="169950"/>
    <n v="11896.5"/>
    <n v="181846.5"/>
    <d v="2019-01-31T00:00:00"/>
    <m/>
    <s v=""/>
    <s v=""/>
    <x v="0"/>
    <n v="140001546253"/>
    <n v="1"/>
    <n v="1"/>
    <n v="1"/>
    <s v="S4B3"/>
    <x v="13"/>
    <s v="สายสื่อสาร"/>
    <s v="ZW03"/>
    <s v="Z53"/>
    <s v="F022"/>
    <s v="กฟส.แก้งคร้อ"/>
  </r>
  <r>
    <s v="F02201"/>
    <n v="92000456268"/>
    <n v="140001546270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95"/>
    <n v="9009417623"/>
    <n v="546000322715"/>
    <s v="ใบแจ้งหนี้"/>
    <s v="S-4G-001"/>
    <s v="ค่าบริการพาดสายสื่อสารโทรคมนาคมประจำปี"/>
    <s v="Activ.unit"/>
    <n v="130000734907"/>
    <s v=""/>
    <n v="14"/>
    <d v="2019-01-17T00:00:00"/>
    <n v="1691"/>
    <n v="55"/>
    <n v="55"/>
    <n v="3.85"/>
    <n v="93005"/>
    <n v="93005"/>
    <n v="6510.35"/>
    <n v="99515.35"/>
    <d v="2019-01-31T00:00:00"/>
    <m/>
    <s v=""/>
    <s v=""/>
    <x v="9"/>
    <n v="140001546270"/>
    <n v="1"/>
    <n v="1"/>
    <n v="1"/>
    <s v="S4B3"/>
    <x v="9"/>
    <s v="สายสื่อสาร"/>
    <s v="ZW03"/>
    <s v="Z53"/>
    <s v="F022"/>
    <s v="กฟส.แก้งคร้อ"/>
  </r>
  <r>
    <s v="F02201"/>
    <n v="92000322792"/>
    <n v="14000154628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506"/>
    <n v="9009417626"/>
    <n v="520000322697"/>
    <s v="ใบแจ้งหนี้"/>
    <s v="S-4G-001"/>
    <s v="ค่าบริการพาดสายสื่อสารโทรคมนาคมประจำปี"/>
    <s v="Activ.unit"/>
    <n v="130000734934"/>
    <s v=""/>
    <n v="6"/>
    <d v="2019-01-17T00:00:00"/>
    <n v="1045"/>
    <n v="55"/>
    <n v="55"/>
    <n v="3.85"/>
    <n v="57475"/>
    <n v="57475"/>
    <n v="4023.25"/>
    <n v="61498.25"/>
    <d v="2019-01-31T00:00:00"/>
    <m/>
    <s v=""/>
    <s v=""/>
    <x v="8"/>
    <n v="140001546288"/>
    <n v="1"/>
    <n v="1"/>
    <n v="1"/>
    <s v="S4B3"/>
    <x v="8"/>
    <s v="สายสื่อสาร"/>
    <s v="ZW03"/>
    <s v="Z53"/>
    <s v="F022"/>
    <s v="กฟส.แก้งคร้อ"/>
  </r>
  <r>
    <s v="F02201"/>
    <n v="92000191163"/>
    <n v="140001546946"/>
    <s v="S4B3:ขอเช่าพาดสายโทรคมนาคม"/>
    <s v="นาย สมศักดิ์ กาญจนเภตรานันท์"/>
    <s v="209/3 หมู่ที่ 1 ตำบล ช่องสามหมอ อำเภอ แก้งคร้อ จังหวัด ชัยภูมิ รหัสไปรษณีย์ 36150"/>
    <n v="2007973295"/>
    <n v="9009420662"/>
    <n v="500000321231"/>
    <s v="ใบแจ้งหนี้"/>
    <s v="S-4G-001"/>
    <s v="ค่าบริการพาดสายสื่อสารโทรคมนาคมประจำปี"/>
    <s v="Activ.unit"/>
    <n v="130000734935"/>
    <s v=""/>
    <n v="1"/>
    <d v="2019-01-18T00:00:00"/>
    <n v="3"/>
    <n v="55"/>
    <n v="55"/>
    <n v="3.85"/>
    <n v="165"/>
    <n v="165"/>
    <n v="11.55"/>
    <n v="176.55"/>
    <d v="2019-01-31T00:00:00"/>
    <m/>
    <s v=""/>
    <s v=""/>
    <x v="22"/>
    <n v="140001546946"/>
    <n v="1"/>
    <n v="1"/>
    <n v="1"/>
    <s v="S4B3"/>
    <x v="30"/>
    <s v="สายสื่อสาร"/>
    <s v="ZW03"/>
    <s v="Z53"/>
    <s v="F022"/>
    <s v="กฟส.แก้งคร้อ"/>
  </r>
  <r>
    <s v="F02201"/>
    <n v="92000191165"/>
    <n v="140001546996"/>
    <s v="S4B3:ขอเช่าพาดสายโทรคมนาคม"/>
    <s v="นาง นวรัตน์ ลิ้มหงษ์ทอง"/>
    <s v="598/9 หมู่ที่ 10 ตำบล หนองไผ่ อำเภอ แก้งคร้อ จังหวัด ชัยภูมิ รหัสไปรษณีย์ 36150"/>
    <n v="2007973312"/>
    <n v="9009420717"/>
    <n v="552000321893"/>
    <s v="ใบแจ้งหนี้"/>
    <s v="S-4G-001"/>
    <s v="ค่าบริการพาดสายสื่อสารโทรคมนาคมประจำปี"/>
    <s v="Activ.unit"/>
    <n v="130000734939"/>
    <s v=""/>
    <n v="2"/>
    <d v="2019-01-18T00:00:00"/>
    <n v="28"/>
    <n v="55"/>
    <n v="55"/>
    <n v="3.85"/>
    <n v="1540"/>
    <n v="1540"/>
    <n v="107.8"/>
    <n v="1647.8"/>
    <d v="2019-01-31T00:00:00"/>
    <m/>
    <s v=""/>
    <s v=""/>
    <x v="22"/>
    <n v="140001546996"/>
    <n v="1"/>
    <n v="1"/>
    <n v="1"/>
    <s v="S4B3"/>
    <x v="30"/>
    <s v="สายสื่อสาร"/>
    <s v="ZW03"/>
    <s v="Z53"/>
    <s v="F022"/>
    <s v="กฟส.แก้งคร้อ"/>
  </r>
  <r>
    <s v="F02201"/>
    <n v="92000191169"/>
    <n v="140001547097"/>
    <s v="S4B3:ขอเช่าพาดสายโทรคมนาคม"/>
    <s v="นางสาว สุภาวดี จันทร์ทองแท้"/>
    <s v="462 หมู่ที่ 1 ตำบล หนองไผ่ อำเภอ แก้งคร้อ จังหวัด ชัยภูมิ รหัสไปรษณีย์ 36150"/>
    <n v="2007973466"/>
    <n v="9009420870"/>
    <n v="558000321411"/>
    <s v="ใบแจ้งหนี้"/>
    <s v="S-4G-001"/>
    <s v="ค่าบริการพาดสายสื่อสารโทรคมนาคมประจำปี"/>
    <s v="Activ.unit"/>
    <n v="130000734943"/>
    <s v=""/>
    <n v="3"/>
    <d v="2019-01-18T00:00:00"/>
    <n v="6"/>
    <n v="55"/>
    <n v="55"/>
    <n v="3.85"/>
    <n v="330"/>
    <n v="330"/>
    <n v="23.1"/>
    <n v="353.1"/>
    <d v="2019-01-31T00:00:00"/>
    <m/>
    <s v=""/>
    <s v=""/>
    <x v="22"/>
    <n v="140001547097"/>
    <n v="1"/>
    <n v="1"/>
    <n v="1"/>
    <s v="S4B3"/>
    <x v="30"/>
    <s v="สายสื่อสาร"/>
    <s v="ZW03"/>
    <s v="Z53"/>
    <s v="F022"/>
    <s v="กฟส.แก้งคร้อ"/>
  </r>
  <r>
    <s v="F02201"/>
    <n v="92000191172"/>
    <n v="140001547143"/>
    <s v="S4B3:ขอเช่าพาดสายโทรคมนาคม"/>
    <s v="นาง สมบุญ ดิลกชาติ"/>
    <s v="ตำบล ช่องสามหมอ อำเภอ แก้งคร้อ จังหวัด ชัยภูมิ รหัสไปรษณีย์ 36150"/>
    <n v="2007973502"/>
    <n v="9009420880"/>
    <n v="542000322741"/>
    <s v="ใบแจ้งหนี้"/>
    <s v="S-4G-001"/>
    <s v="ค่าบริการพาดสายสื่อสารโทรคมนาคมประจำปี"/>
    <s v="Activ.unit"/>
    <n v="130000734946"/>
    <s v=""/>
    <n v="4"/>
    <d v="2019-01-18T00:00:00"/>
    <n v="38"/>
    <n v="55"/>
    <n v="55"/>
    <n v="3.85"/>
    <n v="2090"/>
    <n v="2090"/>
    <n v="146.30000000000001"/>
    <n v="2236.3000000000002"/>
    <d v="2019-01-31T00:00:00"/>
    <m/>
    <s v=""/>
    <s v=""/>
    <x v="22"/>
    <n v="140001547143"/>
    <n v="1"/>
    <n v="1"/>
    <n v="1"/>
    <s v="S4B3"/>
    <x v="30"/>
    <s v="สายสื่อสาร"/>
    <s v="ZW03"/>
    <s v="Z53"/>
    <s v="F022"/>
    <s v="กฟส.แก้งคร้อ"/>
  </r>
  <r>
    <s v="F05101"/>
    <n v="92000320877"/>
    <n v="14000154599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28"/>
    <n v="9009417373"/>
    <n v="564000322642"/>
    <s v="ใบแจ้งหนี้"/>
    <s v="S-4G-001"/>
    <s v="ค่าบริการพาดสายสื่อสารโทรคมนาคมประจำปี"/>
    <s v="Activ.unit"/>
    <n v="130000737016"/>
    <s v=""/>
    <n v="3"/>
    <d v="2019-01-17T00:00:00"/>
    <n v="6726"/>
    <n v="55"/>
    <n v="55"/>
    <n v="3.85"/>
    <n v="369930"/>
    <n v="369930"/>
    <n v="25895.1"/>
    <n v="395825.1"/>
    <d v="2019-01-31T00:00:00"/>
    <m/>
    <s v=""/>
    <s v=""/>
    <x v="0"/>
    <n v="140001545991"/>
    <n v="1"/>
    <n v="1"/>
    <n v="1"/>
    <s v="S4B3"/>
    <x v="0"/>
    <s v="สายสื่อสาร"/>
    <s v="ZW03"/>
    <s v="Z53"/>
    <s v="F051"/>
    <s v="กฟอ.นางรอง"/>
  </r>
  <r>
    <s v="F05101"/>
    <n v="92000320908"/>
    <n v="14000154624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11"/>
    <n v="9009417620"/>
    <n v="524000322316"/>
    <s v="ใบแจ้งหนี้"/>
    <s v="S-4G-001"/>
    <s v="ค่าบริการพาดสายสื่อสารโทรคมนาคมประจำปี"/>
    <s v="Activ.unit"/>
    <n v="130000737021"/>
    <s v=""/>
    <n v="6"/>
    <d v="2019-01-17T00:00:00"/>
    <n v="13955"/>
    <n v="55"/>
    <n v="55"/>
    <n v="3.85"/>
    <n v="767525"/>
    <n v="767525"/>
    <n v="53726.75"/>
    <n v="821251.75"/>
    <d v="2019-01-31T00:00:00"/>
    <m/>
    <s v=""/>
    <s v=""/>
    <x v="1"/>
    <n v="140001546247"/>
    <n v="2"/>
    <n v="2"/>
    <n v="2"/>
    <s v="S4B3"/>
    <x v="1"/>
    <s v="สายสื่อสาร"/>
    <s v="ZW03"/>
    <s v="Z53"/>
    <s v="F051"/>
    <s v="กฟอ.นางรอง"/>
  </r>
  <r>
    <s v="F05101"/>
    <n v="92000320908"/>
    <n v="14000154624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11"/>
    <n v="9009417620"/>
    <n v="524000322316"/>
    <s v="ใบแจ้งหนี้"/>
    <s v="S-4G-001"/>
    <s v="ค่าบริการพาดสายสื่อสารโทรคมนาคมประจำปี"/>
    <s v="Activ.unit"/>
    <n v="130000737021"/>
    <s v=""/>
    <n v="7"/>
    <d v="2019-01-17T00:00:00"/>
    <n v="6952"/>
    <n v="100"/>
    <n v="100"/>
    <n v="7"/>
    <n v="695200"/>
    <n v="695200"/>
    <n v="48664"/>
    <n v="743864"/>
    <d v="2019-01-31T00:00:00"/>
    <m/>
    <s v=""/>
    <s v=""/>
    <x v="1"/>
    <n v="140001546247"/>
    <n v="2"/>
    <n v="2"/>
    <n v="2"/>
    <s v="S4B3"/>
    <x v="1"/>
    <s v="สายสื่อสาร"/>
    <s v="ZW03"/>
    <s v="Z53"/>
    <s v="F051"/>
    <s v="กฟอ.นางรอง"/>
  </r>
  <r>
    <s v="F05101"/>
    <n v="92000499513"/>
    <n v="14000154608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95"/>
    <n v="9009417381"/>
    <n v="524000322314"/>
    <s v="ใบแจ้งหนี้"/>
    <s v="S-4G-001"/>
    <s v="ค่าบริการพาดสายสื่อสารโทรคมนาคมประจำปี"/>
    <s v="Activ.unit"/>
    <n v="130000737032"/>
    <s v=""/>
    <n v="12"/>
    <d v="2019-01-17T00:00:00"/>
    <n v="197"/>
    <n v="55"/>
    <n v="55"/>
    <n v="3.85"/>
    <n v="10835"/>
    <n v="10835"/>
    <n v="758.45"/>
    <n v="11593.45"/>
    <d v="2019-01-31T00:00:00"/>
    <m/>
    <s v=""/>
    <s v=""/>
    <x v="3"/>
    <n v="140001546081"/>
    <n v="1"/>
    <n v="1"/>
    <n v="1"/>
    <s v="S4B3"/>
    <x v="3"/>
    <s v="สายสื่อสาร"/>
    <s v="ZW03"/>
    <s v="Z53"/>
    <s v="F051"/>
    <s v="กฟอ.นางรอง"/>
  </r>
  <r>
    <s v="F05101"/>
    <n v="92000322774"/>
    <n v="140001545699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903"/>
    <n v="9009416882"/>
    <n v="548000321332"/>
    <s v="ใบแจ้งหนี้"/>
    <s v="S-4G-001"/>
    <s v="ค่าบริการพาดสายสื่อสารโทรคมนาคมประจำปี"/>
    <s v="Activ.unit"/>
    <n v="130000737033"/>
    <s v=""/>
    <n v="10"/>
    <d v="2019-01-17T00:00:00"/>
    <n v="8369"/>
    <n v="55"/>
    <n v="55"/>
    <n v="3.85"/>
    <n v="460295"/>
    <n v="460295"/>
    <n v="32220.65"/>
    <n v="492515.65"/>
    <d v="2019-01-31T00:00:00"/>
    <m/>
    <s v=""/>
    <s v=""/>
    <x v="4"/>
    <n v="140001545699"/>
    <n v="1"/>
    <n v="1"/>
    <n v="1"/>
    <s v="S4B3"/>
    <x v="4"/>
    <s v="สายสื่อสาร"/>
    <s v="ZW03"/>
    <s v="Z53"/>
    <s v="F051"/>
    <s v="กฟอ.นางรอง"/>
  </r>
  <r>
    <s v="F05101"/>
    <n v="92000546547"/>
    <n v="14000154613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00"/>
    <n v="9009417387"/>
    <n v="518000321671"/>
    <s v="ใบแจ้งหนี้"/>
    <s v="S-4G-001"/>
    <s v="ค่าบริการพาดสายสื่อสารโทรคมนาคมประจำปี"/>
    <s v="Activ.unit"/>
    <n v="130000737034"/>
    <s v=""/>
    <n v="13"/>
    <d v="2019-01-17T00:00:00"/>
    <n v="4690"/>
    <n v="55"/>
    <n v="55"/>
    <n v="3.85"/>
    <n v="257950"/>
    <n v="257950"/>
    <n v="18056.5"/>
    <n v="276006.5"/>
    <d v="2019-01-31T00:00:00"/>
    <m/>
    <s v=""/>
    <s v=""/>
    <x v="5"/>
    <n v="140001546135"/>
    <n v="1"/>
    <n v="1"/>
    <n v="1"/>
    <s v="S4B3"/>
    <x v="5"/>
    <s v="สายสื่อสาร"/>
    <s v="ZW03"/>
    <s v="Z53"/>
    <s v="F051"/>
    <s v="กฟอ.นางรอง"/>
  </r>
  <r>
    <s v="F05101"/>
    <n v="92000434894"/>
    <n v="14000154620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06"/>
    <n v="9009417612"/>
    <n v="530000321919"/>
    <s v="ใบแจ้งหนี้"/>
    <s v="S-4G-001"/>
    <s v="ค่าบริการพาดสายสื่อสารโทรคมนาคมประจำปี"/>
    <s v="Activ.unit"/>
    <n v="130000737035"/>
    <s v=""/>
    <n v="11"/>
    <d v="2019-01-17T00:00:00"/>
    <n v="7505"/>
    <n v="55"/>
    <n v="55"/>
    <n v="3.85"/>
    <n v="412775"/>
    <n v="412775"/>
    <n v="28894.25"/>
    <n v="441669.25"/>
    <d v="2019-01-31T00:00:00"/>
    <m/>
    <s v=""/>
    <s v=""/>
    <x v="6"/>
    <n v="140001546200"/>
    <n v="1"/>
    <n v="1"/>
    <n v="1"/>
    <s v="S4B3"/>
    <x v="6"/>
    <s v="สายสื่อสาร"/>
    <s v="ZW03"/>
    <s v="Z53"/>
    <s v="F051"/>
    <s v="กฟอ.นางรอง"/>
  </r>
  <r>
    <s v="F05101"/>
    <n v="92000320939"/>
    <n v="14000154580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79"/>
    <n v="9009417023"/>
    <n v="522000322335"/>
    <s v="ใบแจ้งหนี้"/>
    <s v="S-4G-001"/>
    <s v="ค่าบริการพาดสายสื่อสารโทรคมนาคมประจำปี"/>
    <s v="Activ.unit"/>
    <n v="130000737036"/>
    <s v=""/>
    <n v="8"/>
    <d v="2019-01-17T00:00:00"/>
    <n v="2160"/>
    <n v="55"/>
    <n v="55"/>
    <n v="3.85"/>
    <n v="118800"/>
    <n v="118800"/>
    <n v="8316"/>
    <n v="127116"/>
    <d v="2019-01-31T00:00:00"/>
    <m/>
    <s v=""/>
    <s v=""/>
    <x v="8"/>
    <n v="140001545806"/>
    <n v="1"/>
    <n v="1"/>
    <n v="1"/>
    <s v="S4B3"/>
    <x v="8"/>
    <s v="สายสื่อสาร"/>
    <s v="ZW03"/>
    <s v="Z53"/>
    <s v="F051"/>
    <s v="กฟอ.นางรอง"/>
  </r>
  <r>
    <s v="F05101"/>
    <n v="92000320958"/>
    <n v="14000154693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260"/>
    <n v="9009420564"/>
    <n v="564000322226"/>
    <s v="ใบแจ้งหนี้"/>
    <s v="S-4G-001"/>
    <s v="ค่าบริการพาดสายสื่อสารโทรคมนาคมประจำปี"/>
    <s v="Activ.unit"/>
    <n v="130000737039"/>
    <s v=""/>
    <n v="9"/>
    <d v="2019-01-18T00:00:00"/>
    <n v="8723"/>
    <n v="55"/>
    <n v="55"/>
    <n v="3.85"/>
    <n v="479765"/>
    <n v="479765"/>
    <n v="33583.550000000003"/>
    <n v="513348.55"/>
    <d v="2019-01-31T00:00:00"/>
    <m/>
    <s v=""/>
    <s v=""/>
    <x v="10"/>
    <n v="140001546930"/>
    <n v="1"/>
    <n v="1"/>
    <n v="1"/>
    <s v="S4B3"/>
    <x v="10"/>
    <s v="สายสื่อสาร"/>
    <s v="ZW03"/>
    <s v="Z53"/>
    <s v="F051"/>
    <s v="กฟอ.นางรอง"/>
  </r>
  <r>
    <s v="F05101"/>
    <n v="92000589326"/>
    <n v="14000154710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452"/>
    <n v="9009420891"/>
    <n v="566000321446"/>
    <s v="ใบแจ้งหนี้"/>
    <s v="S-4G-001"/>
    <s v="ค่าบริการพาดสายสื่อสารโทรคมนาคมประจำปี"/>
    <s v="Activ.unit"/>
    <n v="130000737045"/>
    <s v=""/>
    <n v="14"/>
    <d v="2019-01-18T00:00:00"/>
    <n v="1923"/>
    <n v="55"/>
    <n v="55"/>
    <n v="3.85"/>
    <n v="105765"/>
    <n v="105765"/>
    <n v="7403.55"/>
    <n v="113168.55"/>
    <d v="2019-01-31T00:00:00"/>
    <m/>
    <s v=""/>
    <s v=""/>
    <x v="11"/>
    <n v="140001547103"/>
    <n v="1"/>
    <n v="1"/>
    <n v="1"/>
    <s v="S4B3"/>
    <x v="11"/>
    <s v="สายสื่อสาร"/>
    <s v="ZW03"/>
    <s v="Z53"/>
    <s v="F051"/>
    <s v="กฟอ.นางรอง"/>
  </r>
  <r>
    <s v="F05101"/>
    <n v="92000320877"/>
    <n v="14000154548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46"/>
    <n v="9009416658"/>
    <n v="538000322316"/>
    <s v="ใบแจ้งหนี้"/>
    <s v="S-4G-001"/>
    <s v="ค่าบริการพาดสายสื่อสารโทรคมนาคมประจำปี"/>
    <s v="Activ.unit"/>
    <n v="130000737047"/>
    <s v=""/>
    <n v="2"/>
    <d v="2019-01-17T00:00:00"/>
    <n v="3396"/>
    <n v="55"/>
    <n v="55"/>
    <n v="3.85"/>
    <n v="186780"/>
    <n v="186780"/>
    <n v="13074.6"/>
    <n v="199854.6"/>
    <d v="2019-01-31T00:00:00"/>
    <m/>
    <s v=""/>
    <s v=""/>
    <x v="0"/>
    <n v="140001545489"/>
    <n v="1"/>
    <n v="1"/>
    <n v="1"/>
    <s v="S4B3"/>
    <x v="12"/>
    <s v="สายสื่อสาร"/>
    <s v="ZW03"/>
    <s v="Z53"/>
    <s v="F051"/>
    <s v="กฟอ.นางรอง"/>
  </r>
  <r>
    <s v="F05101"/>
    <n v="92000320877"/>
    <n v="14000154700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323"/>
    <n v="9009420766"/>
    <n v="536000323203"/>
    <s v="ใบแจ้งหนี้"/>
    <s v="S-4G-001"/>
    <s v="ค่าบริการพาดสายสื่อสารโทรคมนาคมประจำปี"/>
    <s v="Activ.unit"/>
    <n v="130000737048"/>
    <s v=""/>
    <n v="4"/>
    <d v="2019-01-18T00:00:00"/>
    <n v="7959"/>
    <n v="55"/>
    <n v="55"/>
    <n v="3.85"/>
    <n v="437745"/>
    <n v="437745"/>
    <n v="30642.15"/>
    <n v="468387.15"/>
    <d v="2019-01-31T00:00:00"/>
    <m/>
    <s v=""/>
    <s v=""/>
    <x v="0"/>
    <n v="140001547008"/>
    <n v="2"/>
    <n v="2"/>
    <n v="2"/>
    <s v="S4B3"/>
    <x v="13"/>
    <s v="สายสื่อสาร"/>
    <s v="ZW03"/>
    <s v="Z53"/>
    <s v="F051"/>
    <s v="กฟอ.นางรอง"/>
  </r>
  <r>
    <s v="F05101"/>
    <n v="92000320877"/>
    <n v="14000154700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323"/>
    <n v="9009420766"/>
    <n v="536000323203"/>
    <s v="ใบแจ้งหนี้"/>
    <s v="S-4G-001"/>
    <s v="ค่าบริการพาดสายสื่อสารโทรคมนาคมประจำปี"/>
    <s v="Activ.unit"/>
    <n v="130000737048"/>
    <s v=""/>
    <n v="5"/>
    <d v="2019-01-18T00:00:00"/>
    <n v="1024"/>
    <n v="100"/>
    <n v="100"/>
    <n v="7"/>
    <n v="102400"/>
    <n v="102400"/>
    <n v="7168"/>
    <n v="109568"/>
    <d v="2019-01-31T00:00:00"/>
    <m/>
    <s v=""/>
    <s v=""/>
    <x v="0"/>
    <n v="140001547008"/>
    <n v="2"/>
    <n v="2"/>
    <n v="2"/>
    <s v="S4B3"/>
    <x v="13"/>
    <s v="สายสื่อสาร"/>
    <s v="ZW03"/>
    <s v="Z53"/>
    <s v="F051"/>
    <s v="กฟอ.นางรอง"/>
  </r>
  <r>
    <s v="F05101"/>
    <n v="92000320877"/>
    <n v="14000154521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13"/>
    <n v="9009416525"/>
    <n v="558000322263"/>
    <s v="ใบแจ้งหนี้"/>
    <s v="S-4G-002"/>
    <s v="ค่าบริการติดตั้องอุปกรณ์สื่อสารฯ ประจำปี"/>
    <s v="Activ.unit"/>
    <n v="130000737050"/>
    <s v=""/>
    <n v="1"/>
    <d v="2019-01-17T00:00:00"/>
    <n v="55"/>
    <n v="410"/>
    <n v="410"/>
    <n v="28.7"/>
    <n v="22550"/>
    <n v="22550"/>
    <n v="1578.5"/>
    <n v="24128.5"/>
    <d v="2019-01-31T00:00:00"/>
    <m/>
    <s v=""/>
    <s v=""/>
    <x v="0"/>
    <n v="140001545215"/>
    <n v="1"/>
    <n v="1"/>
    <n v="1"/>
    <s v="S4B3"/>
    <x v="0"/>
    <s v="อุปกรณ์"/>
    <s v="ZW03"/>
    <s v="Z53"/>
    <s v="F051"/>
    <s v="กฟอ.นางรอง"/>
  </r>
  <r>
    <s v="F08101"/>
    <n v="92000666439"/>
    <n v="140001548160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4502"/>
    <n v="9009422339"/>
    <n v="560000322282"/>
    <s v="ใบแจ้งหนี้"/>
    <s v="S-4G-001"/>
    <s v="ค่าบริการพาดสายสื่อสารโทรคมนาคมประจำปี"/>
    <s v="Activ.unit"/>
    <n v="130000737625"/>
    <s v=""/>
    <n v="20"/>
    <d v="2019-01-18T00:00:00"/>
    <n v="59"/>
    <n v="25"/>
    <n v="25"/>
    <n v="1.75"/>
    <n v="1475"/>
    <n v="1475"/>
    <n v="103.25"/>
    <n v="1578.25"/>
    <d v="2019-01-31T00:00:00"/>
    <m/>
    <s v=""/>
    <s v=""/>
    <x v="12"/>
    <n v="140001548160"/>
    <n v="1"/>
    <n v="1"/>
    <n v="1"/>
    <s v="S4B3"/>
    <x v="16"/>
    <s v="สายสื่อสาร"/>
    <s v="ZW03"/>
    <s v="Z53"/>
    <s v="F081"/>
    <s v="กฟอ.บัวใหญ่"/>
  </r>
  <r>
    <s v="F13101"/>
    <n v="92000589351"/>
    <n v="140001546045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259"/>
    <n v="9009417418"/>
    <n v="536000322554"/>
    <s v="ใบแจ้งหนี้"/>
    <s v="S-4G-001"/>
    <s v="ค่าบริการพาดสายสื่อสารโทรคมนาคมประจำปี"/>
    <s v="Activ.unit"/>
    <n v="130000737659"/>
    <s v=""/>
    <n v="19"/>
    <d v="2019-01-17T00:00:00"/>
    <n v="329"/>
    <n v="55"/>
    <n v="55"/>
    <n v="3.85"/>
    <n v="18095"/>
    <n v="18095"/>
    <n v="1266.6500000000001"/>
    <n v="19361.650000000001"/>
    <d v="2019-01-31T00:00:00"/>
    <m/>
    <s v=""/>
    <s v=""/>
    <x v="11"/>
    <n v="140001546045"/>
    <n v="1"/>
    <n v="1"/>
    <n v="1"/>
    <s v="S4B3"/>
    <x v="11"/>
    <s v="สายสื่อสาร"/>
    <s v="ZW03"/>
    <s v="Z53"/>
    <s v="F131"/>
    <s v="กฟฟ.หัวทะเล"/>
  </r>
  <r>
    <s v="F15101"/>
    <n v="92000318845"/>
    <n v="14000154735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643"/>
    <n v="9009421099"/>
    <n v="548000321512"/>
    <s v="ใบแจ้งหนี้"/>
    <s v="S-4G-001"/>
    <s v="ค่าบริการพาดสายสื่อสารโทรคมนาคมประจำปี"/>
    <s v="Activ.unit"/>
    <n v="130000738017"/>
    <s v=""/>
    <n v="3"/>
    <d v="2019-01-18T00:00:00"/>
    <n v="8231"/>
    <n v="55"/>
    <n v="55"/>
    <n v="3.85"/>
    <n v="452705"/>
    <n v="452705"/>
    <n v="31689.35"/>
    <n v="484394.35"/>
    <d v="2019-01-31T00:00:00"/>
    <m/>
    <s v=""/>
    <s v=""/>
    <x v="0"/>
    <n v="140001547352"/>
    <n v="1"/>
    <n v="1"/>
    <n v="1"/>
    <s v="S4B3"/>
    <x v="0"/>
    <s v="สายสื่อสาร"/>
    <s v="ZW03"/>
    <s v="Z53"/>
    <s v="F151"/>
    <s v="กฟส.ปักธงชัย"/>
  </r>
  <r>
    <s v="F15101"/>
    <n v="92000318861"/>
    <n v="1400015475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42"/>
    <n v="9009421366"/>
    <n v="530000322089"/>
    <s v="ใบแจ้งหนี้"/>
    <s v="S-4G-001"/>
    <s v="ค่าบริการพาดสายสื่อสารโทรคมนาคมประจำปี"/>
    <s v="Activ.unit"/>
    <n v="130000738029"/>
    <s v=""/>
    <n v="5"/>
    <d v="2019-01-18T00:00:00"/>
    <n v="2099"/>
    <n v="100"/>
    <n v="100"/>
    <n v="7"/>
    <n v="209900"/>
    <n v="209900"/>
    <n v="14693"/>
    <n v="224593"/>
    <d v="2019-01-31T00:00:00"/>
    <m/>
    <s v=""/>
    <s v=""/>
    <x v="1"/>
    <n v="140001547502"/>
    <n v="2"/>
    <n v="2"/>
    <n v="2"/>
    <s v="S4B3"/>
    <x v="1"/>
    <s v="สายสื่อสาร"/>
    <s v="ZW03"/>
    <s v="Z53"/>
    <s v="F151"/>
    <s v="กฟส.ปักธงชัย"/>
  </r>
  <r>
    <s v="F15101"/>
    <n v="92000318861"/>
    <n v="1400015475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42"/>
    <n v="9009421366"/>
    <n v="530000322089"/>
    <s v="ใบแจ้งหนี้"/>
    <s v="S-4G-001"/>
    <s v="ค่าบริการพาดสายสื่อสารโทรคมนาคมประจำปี"/>
    <s v="Activ.unit"/>
    <n v="130000738029"/>
    <s v=""/>
    <n v="6"/>
    <d v="2019-01-18T00:00:00"/>
    <n v="8484"/>
    <n v="55"/>
    <n v="55"/>
    <n v="3.85"/>
    <n v="466620"/>
    <n v="466620"/>
    <n v="32663.4"/>
    <n v="499283.4"/>
    <d v="2019-01-31T00:00:00"/>
    <m/>
    <s v=""/>
    <s v=""/>
    <x v="1"/>
    <n v="140001547502"/>
    <n v="2"/>
    <n v="2"/>
    <n v="2"/>
    <s v="S4B3"/>
    <x v="1"/>
    <s v="สายสื่อสาร"/>
    <s v="ZW03"/>
    <s v="Z53"/>
    <s v="F151"/>
    <s v="กฟส.ปักธงชัย"/>
  </r>
  <r>
    <s v="F10201"/>
    <n v="92000666440"/>
    <n v="140001546122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288"/>
    <n v="9009417466"/>
    <n v="554000320231"/>
    <s v="ใบแจ้งหนี้"/>
    <s v="S-4G-001"/>
    <s v="ค่าบริการพาดสายสื่อสารโทรคมนาคมประจำปี"/>
    <s v="Activ.unit"/>
    <n v="130000738642"/>
    <s v=""/>
    <n v="10"/>
    <d v="2019-01-17T00:00:00"/>
    <n v="73"/>
    <n v="25"/>
    <n v="25"/>
    <n v="1.75"/>
    <n v="1825"/>
    <n v="1825"/>
    <n v="127.75"/>
    <n v="1952.75"/>
    <d v="2019-01-31T00:00:00"/>
    <m/>
    <s v=""/>
    <s v=""/>
    <x v="12"/>
    <n v="140001546122"/>
    <n v="1"/>
    <n v="1"/>
    <n v="1"/>
    <s v="S4B3"/>
    <x v="16"/>
    <s v="สายสื่อสาร"/>
    <s v="ZW03"/>
    <s v="Z53"/>
    <s v="F102"/>
    <s v="กฟส.ชุมพวง"/>
  </r>
  <r>
    <s v="F15101"/>
    <n v="92000452205"/>
    <n v="14000154737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645"/>
    <n v="9009421102"/>
    <n v="546000322794"/>
    <s v="ใบแจ้งหนี้"/>
    <s v="S-4G-001"/>
    <s v="ค่าบริการพาดสายสื่อสารโทรคมนาคมประจำปี"/>
    <s v="Activ.unit"/>
    <n v="130000739034"/>
    <s v=""/>
    <n v="11"/>
    <d v="2019-01-18T00:00:00"/>
    <n v="7695"/>
    <n v="55"/>
    <n v="55"/>
    <n v="3.85"/>
    <n v="423225"/>
    <n v="423225"/>
    <n v="29625.75"/>
    <n v="452850.75"/>
    <d v="2019-01-31T00:00:00"/>
    <m/>
    <s v=""/>
    <s v=""/>
    <x v="10"/>
    <n v="140001547375"/>
    <n v="1"/>
    <n v="1"/>
    <n v="1"/>
    <s v="S4B3"/>
    <x v="10"/>
    <s v="สายสื่อสาร"/>
    <s v="ZW03"/>
    <s v="Z53"/>
    <s v="F151"/>
    <s v="กฟส.ปักธงชัย"/>
  </r>
  <r>
    <s v="F15101"/>
    <n v="92000312977"/>
    <n v="14000154752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846"/>
    <n v="9009421367"/>
    <n v="566000321879"/>
    <s v="ใบแจ้งหนี้"/>
    <s v="S-4G-001"/>
    <s v="ค่าบริการพาดสายสื่อสารโทรคมนาคมประจำปี"/>
    <s v="Activ.unit"/>
    <n v="130000739037"/>
    <s v=""/>
    <n v="1"/>
    <d v="2019-01-18T00:00:00"/>
    <n v="5210"/>
    <n v="55"/>
    <n v="55"/>
    <n v="3.85"/>
    <n v="286550"/>
    <n v="286550"/>
    <n v="20058.5"/>
    <n v="306608.5"/>
    <d v="2019-01-31T00:00:00"/>
    <m/>
    <s v=""/>
    <s v=""/>
    <x v="4"/>
    <n v="140001547527"/>
    <n v="1"/>
    <n v="1"/>
    <n v="1"/>
    <s v="S4B3"/>
    <x v="4"/>
    <s v="สายสื่อสาร"/>
    <s v="ZW03"/>
    <s v="Z53"/>
    <s v="F151"/>
    <s v="กฟส.ปักธงชัย"/>
  </r>
  <r>
    <s v="F15101"/>
    <n v="92000571412"/>
    <n v="14000154748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38"/>
    <n v="9009421360"/>
    <n v="552000322089"/>
    <s v="ใบแจ้งหนี้"/>
    <s v="S-4G-002"/>
    <s v="ค่าบริการติดตั้องอุปกรณ์สื่อสารฯ ประจำปี"/>
    <s v="Activ.unit"/>
    <n v="130000739040"/>
    <s v=""/>
    <n v="15"/>
    <d v="2019-01-18T00:00:00"/>
    <n v="4"/>
    <n v="410"/>
    <n v="410"/>
    <n v="28.7"/>
    <n v="1640"/>
    <n v="1640"/>
    <n v="114.8"/>
    <n v="1754.8"/>
    <d v="2019-01-31T00:00:00"/>
    <m/>
    <s v=""/>
    <s v=""/>
    <x v="5"/>
    <n v="140001547481"/>
    <n v="1"/>
    <n v="1"/>
    <n v="1"/>
    <s v="S4B3"/>
    <x v="5"/>
    <s v="อุปกรณ์"/>
    <s v="ZW03"/>
    <s v="Z53"/>
    <s v="F151"/>
    <s v="กฟส.ปักธงชัย"/>
  </r>
  <r>
    <s v="F15101"/>
    <n v="92000571412"/>
    <n v="14000154746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37"/>
    <n v="9009421357"/>
    <n v="550000322167"/>
    <s v="ใบแจ้งหนี้"/>
    <s v="S-4G-001"/>
    <s v="ค่าบริการพาดสายสื่อสารโทรคมนาคมประจำปี"/>
    <s v="Activ.unit"/>
    <n v="130000739044"/>
    <s v=""/>
    <n v="14"/>
    <d v="2019-01-18T00:00:00"/>
    <n v="5478"/>
    <n v="55"/>
    <n v="55"/>
    <n v="3.85"/>
    <n v="301290"/>
    <n v="301290"/>
    <n v="21090.3"/>
    <n v="322380.3"/>
    <d v="2019-01-31T00:00:00"/>
    <m/>
    <s v=""/>
    <s v=""/>
    <x v="5"/>
    <n v="140001547460"/>
    <n v="1"/>
    <n v="1"/>
    <n v="1"/>
    <s v="S4B3"/>
    <x v="5"/>
    <s v="สายสื่อสาร"/>
    <s v="ZW03"/>
    <s v="Z53"/>
    <s v="F151"/>
    <s v="กฟส.ปักธงชัย"/>
  </r>
  <r>
    <s v="F15101"/>
    <n v="92000589340"/>
    <n v="14000154724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526"/>
    <n v="9009420968"/>
    <n v="550000321613"/>
    <s v="ใบแจ้งหนี้"/>
    <s v="S-4G-001"/>
    <s v="ค่าบริการพาดสายสื่อสารโทรคมนาคมประจำปี"/>
    <s v="Activ.unit"/>
    <n v="130000739063"/>
    <s v=""/>
    <n v="16"/>
    <d v="2019-01-18T00:00:00"/>
    <n v="2013"/>
    <n v="55"/>
    <n v="55"/>
    <n v="3.85"/>
    <n v="110715"/>
    <n v="110715"/>
    <n v="7750.05"/>
    <n v="118465.05"/>
    <d v="2019-01-31T00:00:00"/>
    <m/>
    <s v=""/>
    <s v=""/>
    <x v="11"/>
    <n v="140001547241"/>
    <n v="1"/>
    <n v="1"/>
    <n v="1"/>
    <s v="S4B3"/>
    <x v="11"/>
    <s v="สายสื่อสาร"/>
    <s v="ZW03"/>
    <s v="Z53"/>
    <s v="F151"/>
    <s v="กฟส.ปักธงชัย"/>
  </r>
  <r>
    <s v="F15101"/>
    <n v="92000437045"/>
    <n v="140001547536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47"/>
    <n v="9009421368"/>
    <n v="534000321240"/>
    <s v="ใบแจ้งหนี้"/>
    <s v="S-4G-001"/>
    <s v="ค่าบริการพาดสายสื่อสารโทรคมนาคมประจำปี"/>
    <s v="Activ.unit"/>
    <n v="130000739068"/>
    <s v=""/>
    <n v="10"/>
    <d v="2019-01-18T00:00:00"/>
    <n v="3723"/>
    <n v="55"/>
    <n v="55"/>
    <n v="3.85"/>
    <n v="204765"/>
    <n v="204765"/>
    <n v="14333.55"/>
    <n v="219098.55"/>
    <d v="2019-01-31T00:00:00"/>
    <m/>
    <s v=""/>
    <s v=""/>
    <x v="6"/>
    <n v="140001547536"/>
    <n v="1"/>
    <n v="1"/>
    <n v="1"/>
    <s v="S4B3"/>
    <x v="6"/>
    <s v="สายสื่อสาร"/>
    <s v="ZW03"/>
    <s v="Z53"/>
    <s v="F151"/>
    <s v="กฟส.ปักธงชัย"/>
  </r>
  <r>
    <s v="F15101"/>
    <n v="92000512968"/>
    <n v="14000154741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651"/>
    <n v="9009421652"/>
    <n v="524000321737"/>
    <s v="ใบแจ้งหนี้"/>
    <s v="S-4G-001"/>
    <s v="ค่าบริการพาดสายสื่อสารโทรคมนาคมประจำปี"/>
    <s v="Activ.unit"/>
    <n v="130000739070"/>
    <s v=""/>
    <n v="12"/>
    <d v="2019-01-18T00:00:00"/>
    <n v="747"/>
    <n v="55"/>
    <n v="55"/>
    <n v="3.85"/>
    <n v="41085"/>
    <n v="41085"/>
    <n v="2875.95"/>
    <n v="43960.95"/>
    <d v="2019-01-31T00:00:00"/>
    <m/>
    <s v=""/>
    <s v=""/>
    <x v="9"/>
    <n v="140001547411"/>
    <n v="1"/>
    <n v="1"/>
    <n v="1"/>
    <s v="S4B3"/>
    <x v="9"/>
    <s v="สายสื่อสาร"/>
    <s v="ZW03"/>
    <s v="Z53"/>
    <s v="F151"/>
    <s v="กฟส.ปักธงชัย"/>
  </r>
  <r>
    <s v="F15101"/>
    <n v="92000318872"/>
    <n v="14000154755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848"/>
    <n v="9009421369"/>
    <n v="564000322724"/>
    <s v="ใบแจ้งหนี้"/>
    <s v="S-4G-001"/>
    <s v="ค่าบริการพาดสายสื่อสารโทรคมนาคมประจำปี"/>
    <s v="Activ.unit"/>
    <n v="130000739072"/>
    <s v=""/>
    <n v="8"/>
    <d v="2019-01-18T00:00:00"/>
    <n v="1434"/>
    <n v="55"/>
    <n v="55"/>
    <n v="3.85"/>
    <n v="78870"/>
    <n v="78870"/>
    <n v="5520.9"/>
    <n v="84390.9"/>
    <d v="2019-01-31T00:00:00"/>
    <m/>
    <s v=""/>
    <s v=""/>
    <x v="8"/>
    <n v="140001547553"/>
    <n v="1"/>
    <n v="1"/>
    <n v="1"/>
    <s v="S4B3"/>
    <x v="8"/>
    <s v="สายสื่อสาร"/>
    <s v="ZW03"/>
    <s v="Z53"/>
    <s v="F151"/>
    <s v="กฟส.ปักธงชัย"/>
  </r>
  <r>
    <s v="F15101"/>
    <n v="92000318865"/>
    <n v="140001547442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3834"/>
    <n v="9009427245"/>
    <n v="500000321441"/>
    <s v="ใบแจ้งหนี้"/>
    <s v="S-4G-001"/>
    <s v="ค่าบริการพาดสายสื่อสารโทรคมนาคมประจำปี"/>
    <s v="Activ.unit"/>
    <n v="130000739073"/>
    <s v=""/>
    <n v="7"/>
    <d v="2019-01-18T00:00:00"/>
    <n v="501"/>
    <n v="55"/>
    <n v="55"/>
    <n v="3.85"/>
    <n v="27555"/>
    <n v="27555"/>
    <n v="1928.85"/>
    <n v="29483.85"/>
    <d v="2019-01-31T00:00:00"/>
    <m/>
    <s v=""/>
    <s v=""/>
    <x v="7"/>
    <n v="140001547442"/>
    <n v="1"/>
    <n v="1"/>
    <n v="1"/>
    <s v="S4B3"/>
    <x v="7"/>
    <s v="สายสื่อสาร"/>
    <s v="ZW03"/>
    <s v="Z53"/>
    <s v="F151"/>
    <s v="กฟส.ปักธงชัย"/>
  </r>
  <r>
    <s v="F15101"/>
    <n v="92000318845"/>
    <n v="14000154730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638"/>
    <n v="9009421094"/>
    <n v="544000323188"/>
    <s v="ใบแจ้งหนี้"/>
    <s v="S-4G-001"/>
    <s v="ค่าบริการพาดสายสื่อสารโทรคมนาคมประจำปี"/>
    <s v="Activ.unit"/>
    <n v="130000739099"/>
    <s v=""/>
    <n v="2"/>
    <d v="2019-01-18T00:00:00"/>
    <n v="1315"/>
    <n v="55"/>
    <n v="55"/>
    <n v="3.85"/>
    <n v="72325"/>
    <n v="72325"/>
    <n v="5062.75"/>
    <n v="77387.75"/>
    <d v="2019-01-31T00:00:00"/>
    <m/>
    <s v=""/>
    <s v=""/>
    <x v="0"/>
    <n v="140001547307"/>
    <n v="1"/>
    <n v="1"/>
    <n v="1"/>
    <s v="S4B3"/>
    <x v="12"/>
    <s v="สายสื่อสาร"/>
    <s v="ZW03"/>
    <s v="Z53"/>
    <s v="F151"/>
    <s v="กฟส.ปักธงชัย"/>
  </r>
  <r>
    <s v="F15101"/>
    <n v="92000346979"/>
    <n v="14000154738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646"/>
    <n v="9009421103"/>
    <n v="540000321992"/>
    <s v="ใบแจ้งหนี้"/>
    <s v="S-4G-001"/>
    <s v="ค่าบริการพาดสายสื่อสารโทรคมนาคมประจำปี"/>
    <s v="Activ.unit"/>
    <n v="130000739108"/>
    <s v=""/>
    <n v="9"/>
    <d v="2019-01-18T00:00:00"/>
    <n v="61"/>
    <n v="55"/>
    <n v="55"/>
    <n v="3.85"/>
    <n v="3355"/>
    <n v="3355"/>
    <n v="234.85"/>
    <n v="3589.85"/>
    <d v="2019-01-31T00:00:00"/>
    <m/>
    <s v=""/>
    <s v=""/>
    <x v="3"/>
    <n v="140001547386"/>
    <n v="1"/>
    <n v="1"/>
    <n v="1"/>
    <s v="S4B3"/>
    <x v="3"/>
    <s v="สายสื่อสาร"/>
    <s v="ZW03"/>
    <s v="Z53"/>
    <s v="F151"/>
    <s v="กฟส.ปักธงชัย"/>
  </r>
  <r>
    <s v="F01101"/>
    <n v="92000263432"/>
    <n v="140001547110"/>
    <s v="S4B3:ขอเช่าพาดสายโทรคมนาคม"/>
    <s v="บริษัท ดิจิตอล เทเลวิชั่นเน็ทเวิร์ค จำกัด"/>
    <s v="4/1 ถนน ตรอกสุขสันต์ มิตรภาพ ตำบล ในเมือง อำเภอ เมืองนครราชสีมา จังหวัด นครราชสีมา รหัสไปรษณีย์ 30000"/>
    <n v="2007973473"/>
    <n v="9009420876"/>
    <n v="538000321728"/>
    <s v="ใบแจ้งหนี้"/>
    <s v="S-4C-004"/>
    <s v="ค่าบริการพาดสายเคเบิลทีวี"/>
    <s v="Activ.unit"/>
    <n v="130000739635"/>
    <s v=""/>
    <n v="3"/>
    <d v="2019-01-18T00:00:00"/>
    <n v="7484"/>
    <n v="32"/>
    <n v="32"/>
    <n v="2.2400000000000002"/>
    <n v="239488"/>
    <n v="239488"/>
    <n v="16764.16"/>
    <n v="256252.16"/>
    <d v="2019-01-31T00:00:00"/>
    <m/>
    <s v=""/>
    <s v=""/>
    <x v="16"/>
    <n v="140001547110"/>
    <n v="1"/>
    <n v="1"/>
    <n v="1"/>
    <s v="S4B3"/>
    <x v="20"/>
    <s v="สายสื่อสาร"/>
    <s v="ZW03"/>
    <s v="Z53"/>
    <s v="F011"/>
    <s v="กฟจ.นครราชสีมา"/>
  </r>
  <r>
    <s v="F01101"/>
    <n v="92000262577"/>
    <n v="140001547148"/>
    <s v="S4B3:ขอเช่าพาดสายโทรคมนาคม"/>
    <s v="บริษัท เฉินเจียนวันเจริญ จำกัด"/>
    <s v="100/16-17 ถนน มุขมนตรี ตำบล ในเมือง อำเภอ เมืองนครราชสีมา จังหวัด นครราชสีมา รหัสไปรษณีย์ 30000"/>
    <n v="2007973505"/>
    <n v="9009420885"/>
    <n v="560000322272"/>
    <s v="ใบแจ้งหนี้"/>
    <s v="S-4C-004"/>
    <s v="ค่าบริการพาดสายเคเบิลทีวี"/>
    <s v="Activ.unit"/>
    <n v="130000739638"/>
    <s v=""/>
    <n v="2"/>
    <d v="2019-01-18T00:00:00"/>
    <n v="6362"/>
    <n v="55"/>
    <n v="55"/>
    <n v="3.85"/>
    <n v="349910"/>
    <n v="349910"/>
    <n v="24493.7"/>
    <n v="374403.7"/>
    <d v="2019-01-31T00:00:00"/>
    <m/>
    <s v=""/>
    <s v=""/>
    <x v="15"/>
    <n v="140001547148"/>
    <n v="1"/>
    <n v="1"/>
    <n v="1"/>
    <s v="S4B3"/>
    <x v="19"/>
    <s v="สายสื่อสาร"/>
    <s v="ZW03"/>
    <s v="Z53"/>
    <s v="F011"/>
    <s v="กฟจ.นครราชสีมา"/>
  </r>
  <r>
    <s v="F01101"/>
    <n v="92000187331"/>
    <n v="140001547216"/>
    <s v="S4B3:ขอเช่าพาดสายโทรคมนาคม"/>
    <s v="หจก.จอหอเคเบิลทีวี"/>
    <s v="หมู่ที่ 13 ถนน รัตนภิธาน ตำบล จอหอ อำเภอ เมืองนครราชสีมา จังหวัด นครราชสีมา รหัสไปรษณีย์ 30310"/>
    <n v="2007973565"/>
    <n v="9009420986"/>
    <n v="560000322273"/>
    <s v="ใบแจ้งหนี้"/>
    <s v="S-4C-004"/>
    <s v="ค่าบริการพาดสายเคเบิลทีวี"/>
    <s v="Activ.unit"/>
    <n v="130000739642"/>
    <s v=""/>
    <n v="1"/>
    <d v="2019-01-18T00:00:00"/>
    <n v="588"/>
    <n v="32"/>
    <n v="32"/>
    <n v="2.2400000000000002"/>
    <n v="18816"/>
    <n v="18816"/>
    <n v="1317.12"/>
    <n v="20133.12"/>
    <d v="2019-01-31T00:00:00"/>
    <m/>
    <s v=""/>
    <s v=""/>
    <x v="27"/>
    <n v="140001547216"/>
    <n v="1"/>
    <n v="1"/>
    <n v="1"/>
    <s v="S4B3"/>
    <x v="35"/>
    <s v="สายสื่อสาร"/>
    <s v="ZW03"/>
    <s v="Z53"/>
    <s v="F011"/>
    <s v="กฟจ.นครราชสีมา"/>
  </r>
  <r>
    <s v="F01101"/>
    <n v="92000429666"/>
    <n v="14000154679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126"/>
    <n v="9009420433"/>
    <n v="560000322268"/>
    <s v="ใบแจ้งหนี้"/>
    <s v="S-4G-001"/>
    <s v="ค่าบริการพาดสายสื่อสารโทรคมนาคมประจำปี"/>
    <s v="Activ.unit"/>
    <n v="130000739644"/>
    <s v=""/>
    <n v="17"/>
    <d v="2019-01-18T00:00:00"/>
    <n v="2407"/>
    <n v="55"/>
    <n v="55"/>
    <n v="3.85"/>
    <n v="132385"/>
    <n v="132385"/>
    <n v="9266.9500000000007"/>
    <n v="141651.95000000001"/>
    <d v="2019-01-31T00:00:00"/>
    <m/>
    <s v=""/>
    <s v=""/>
    <x v="6"/>
    <n v="140001546798"/>
    <n v="1"/>
    <n v="1"/>
    <n v="1"/>
    <s v="S4B3"/>
    <x v="6"/>
    <s v="สายสื่อสาร"/>
    <s v="ZW03"/>
    <s v="Z53"/>
    <s v="F011"/>
    <s v="กฟจ.นครราชสีมา"/>
  </r>
  <r>
    <s v="F01101"/>
    <n v="92000320901"/>
    <n v="14000154688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193"/>
    <n v="9009420523"/>
    <n v="564000321929"/>
    <s v="ใบแจ้งหนี้"/>
    <s v="S-4G-002"/>
    <s v="ค่าบริการติดตั้องอุปกรณ์สื่อสารฯ ประจำปี"/>
    <s v="Activ.unit"/>
    <n v="130000739647"/>
    <s v=""/>
    <n v="10"/>
    <d v="2019-01-18T00:00:00"/>
    <n v="7"/>
    <n v="410"/>
    <n v="410"/>
    <n v="28.7"/>
    <n v="2870"/>
    <n v="2870"/>
    <n v="200.9"/>
    <n v="3070.9"/>
    <d v="2019-01-31T00:00:00"/>
    <m/>
    <s v=""/>
    <s v=""/>
    <x v="10"/>
    <n v="140001546882"/>
    <n v="1"/>
    <n v="1"/>
    <n v="1"/>
    <s v="S4B3"/>
    <x v="10"/>
    <s v="อุปกรณ์"/>
    <s v="ZW03"/>
    <s v="Z53"/>
    <s v="F011"/>
    <s v="กฟจ.นครราชสีมา"/>
  </r>
  <r>
    <s v="F01101"/>
    <n v="92000523912"/>
    <n v="14000154690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220"/>
    <n v="9009420526"/>
    <n v="550000321515"/>
    <s v="ใบแจ้งหนี้"/>
    <s v="S-4G-002"/>
    <s v="ค่าบริการติดตั้องอุปกรณ์สื่อสารฯ ประจำปี"/>
    <s v="Activ.unit"/>
    <n v="130000739650"/>
    <s v=""/>
    <n v="20"/>
    <d v="2019-01-18T00:00:00"/>
    <n v="10"/>
    <n v="410"/>
    <n v="410"/>
    <n v="28.7"/>
    <n v="4100"/>
    <n v="4100"/>
    <n v="287"/>
    <n v="4387"/>
    <d v="2019-01-31T00:00:00"/>
    <m/>
    <s v=""/>
    <s v=""/>
    <x v="3"/>
    <n v="140001546901"/>
    <n v="1"/>
    <n v="1"/>
    <n v="1"/>
    <s v="S4B3"/>
    <x v="3"/>
    <s v="อุปกรณ์"/>
    <s v="ZW03"/>
    <s v="Z53"/>
    <s v="F011"/>
    <s v="กฟจ.นครราชสีมา"/>
  </r>
  <r>
    <s v="F01101"/>
    <n v="92000314487"/>
    <n v="140001546924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3227"/>
    <n v="9009420651"/>
    <n v="532000322067"/>
    <s v="ใบแจ้งหนี้"/>
    <s v="S-4G-002"/>
    <s v="ค่าบริการติดตั้องอุปกรณ์สื่อสารฯ ประจำปี"/>
    <s v="Activ.unit"/>
    <n v="130000739652"/>
    <s v=""/>
    <n v="6"/>
    <d v="2019-01-18T00:00:00"/>
    <n v="2"/>
    <n v="410"/>
    <n v="410"/>
    <n v="28.7"/>
    <n v="820"/>
    <n v="820"/>
    <n v="57.4"/>
    <n v="877.4"/>
    <d v="2019-01-31T00:00:00"/>
    <m/>
    <s v=""/>
    <s v=""/>
    <x v="2"/>
    <n v="140001546924"/>
    <n v="1"/>
    <n v="1"/>
    <n v="1"/>
    <s v="S4B3"/>
    <x v="2"/>
    <s v="อุปกรณ์"/>
    <s v="ZW03"/>
    <s v="Z53"/>
    <s v="F011"/>
    <s v="กฟจ.นครราชสีมา"/>
  </r>
  <r>
    <s v="F01101"/>
    <n v="92000546541"/>
    <n v="14000154696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299"/>
    <n v="9009420664"/>
    <n v="526000322278"/>
    <s v="ใบแจ้งหนี้"/>
    <s v="S-4G-002"/>
    <s v="ค่าบริการติดตั้องอุปกรณ์สื่อสารฯ ประจำปี"/>
    <s v="Activ.unit"/>
    <n v="130000739655"/>
    <s v=""/>
    <n v="23"/>
    <d v="2019-01-18T00:00:00"/>
    <n v="2145"/>
    <n v="410"/>
    <n v="410"/>
    <n v="28.7"/>
    <n v="879450"/>
    <n v="879450"/>
    <n v="61561.5"/>
    <n v="941011.5"/>
    <d v="2019-01-31T00:00:00"/>
    <m/>
    <s v=""/>
    <s v=""/>
    <x v="5"/>
    <n v="140001546960"/>
    <n v="1"/>
    <n v="1"/>
    <n v="1"/>
    <s v="S4B3"/>
    <x v="5"/>
    <s v="อุปกรณ์"/>
    <s v="ZW03"/>
    <s v="Z53"/>
    <s v="F011"/>
    <s v="กฟจ.นครราชสีมา"/>
  </r>
  <r>
    <s v="F01101"/>
    <n v="92000429666"/>
    <n v="14000154699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311"/>
    <n v="9009420715"/>
    <n v="562000322025"/>
    <s v="ใบแจ้งหนี้"/>
    <s v="S-4G-002"/>
    <s v="ค่าบริการติดตั้องอุปกรณ์สื่อสารฯ ประจำปี"/>
    <s v="Activ.unit"/>
    <n v="130000739658"/>
    <s v=""/>
    <n v="18"/>
    <d v="2019-01-18T00:00:00"/>
    <n v="39"/>
    <n v="410"/>
    <n v="410"/>
    <n v="28.7"/>
    <n v="15990"/>
    <n v="15990"/>
    <n v="1119.3"/>
    <n v="17109.3"/>
    <d v="2019-01-31T00:00:00"/>
    <m/>
    <s v=""/>
    <s v=""/>
    <x v="6"/>
    <n v="140001546995"/>
    <n v="1"/>
    <n v="1"/>
    <n v="1"/>
    <s v="S4B3"/>
    <x v="6"/>
    <s v="อุปกรณ์"/>
    <s v="ZW03"/>
    <s v="Z53"/>
    <s v="F011"/>
    <s v="กฟจ.นครราชสีมา"/>
  </r>
  <r>
    <s v="F09301"/>
    <n v="92000539547"/>
    <n v="1400015476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016"/>
    <n v="9009421631"/>
    <n v="520000322534"/>
    <s v="ใบแจ้งหนี้"/>
    <s v="S-4G-002"/>
    <s v="ค่าบริการติดตั้องอุปกรณ์สื่อสารฯ ประจำปี"/>
    <s v="Activ.unit"/>
    <n v="130000739835"/>
    <s v=""/>
    <n v="13"/>
    <d v="2019-01-18T00:00:00"/>
    <n v="4"/>
    <n v="410"/>
    <n v="410"/>
    <n v="28.7"/>
    <n v="1640"/>
    <n v="1640"/>
    <n v="114.8"/>
    <n v="1754.8"/>
    <d v="2019-01-31T00:00:00"/>
    <m/>
    <s v=""/>
    <s v=""/>
    <x v="5"/>
    <n v="140001547626"/>
    <n v="1"/>
    <n v="1"/>
    <n v="1"/>
    <s v="S4B3"/>
    <x v="5"/>
    <s v="อุปกรณ์"/>
    <s v="ZW03"/>
    <s v="Z53"/>
    <s v="F093"/>
    <s v="กฟส.ครบุรี"/>
  </r>
  <r>
    <s v="F13201"/>
    <n v="92000589352"/>
    <n v="140001545447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32"/>
    <n v="9009416913"/>
    <n v="516000320539"/>
    <s v="ใบแจ้งหนี้"/>
    <s v="S-4G-001"/>
    <s v="ค่าบริการพาดสายสื่อสารโทรคมนาคมประจำปี"/>
    <s v="Activ.unit"/>
    <n v="130000739845"/>
    <s v=""/>
    <n v="13"/>
    <d v="2019-01-17T00:00:00"/>
    <n v="1697"/>
    <n v="55"/>
    <n v="55"/>
    <n v="3.85"/>
    <n v="93335"/>
    <n v="93335"/>
    <n v="6533.45"/>
    <n v="99868.45"/>
    <d v="2019-01-31T00:00:00"/>
    <m/>
    <s v=""/>
    <s v=""/>
    <x v="11"/>
    <n v="140001545447"/>
    <n v="1"/>
    <n v="1"/>
    <n v="1"/>
    <s v="S4B3"/>
    <x v="11"/>
    <s v="สายสื่อสาร"/>
    <s v="ZW03"/>
    <s v="Z53"/>
    <s v="F132"/>
    <s v="กฟส.จักราช"/>
  </r>
  <r>
    <s v="F13201"/>
    <n v="92000318849"/>
    <n v="14000154612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84"/>
    <n v="9009417286"/>
    <n v="514000320466"/>
    <s v="ใบแจ้งหนี้"/>
    <s v="S-4G-001"/>
    <s v="ค่าบริการพาดสายสื่อสารโทรคมนาคมประจำปี"/>
    <s v="Activ.unit"/>
    <n v="130000739851"/>
    <s v=""/>
    <n v="3"/>
    <d v="2019-01-17T00:00:00"/>
    <n v="42"/>
    <n v="100"/>
    <n v="100"/>
    <n v="7"/>
    <n v="4200"/>
    <n v="4200"/>
    <n v="294"/>
    <n v="4494"/>
    <d v="2019-01-31T00:00:00"/>
    <m/>
    <s v=""/>
    <s v=""/>
    <x v="0"/>
    <n v="140001546125"/>
    <n v="2"/>
    <n v="2"/>
    <n v="2"/>
    <s v="S4B3"/>
    <x v="0"/>
    <s v="สายสื่อสาร"/>
    <s v="ZW03"/>
    <s v="Z53"/>
    <s v="F132"/>
    <s v="กฟส.จักราช"/>
  </r>
  <r>
    <s v="F13201"/>
    <n v="92000318849"/>
    <n v="14000154612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84"/>
    <n v="9009417286"/>
    <n v="514000320466"/>
    <s v="ใบแจ้งหนี้"/>
    <s v="S-4G-001"/>
    <s v="ค่าบริการพาดสายสื่อสารโทรคมนาคมประจำปี"/>
    <s v="Activ.unit"/>
    <n v="130000739851"/>
    <s v=""/>
    <n v="4"/>
    <d v="2019-01-17T00:00:00"/>
    <n v="6576"/>
    <n v="55"/>
    <n v="55"/>
    <n v="3.85"/>
    <n v="361680"/>
    <n v="361680"/>
    <n v="25317.599999999999"/>
    <n v="386997.6"/>
    <d v="2019-01-31T00:00:00"/>
    <m/>
    <s v=""/>
    <s v=""/>
    <x v="0"/>
    <n v="140001546125"/>
    <n v="2"/>
    <n v="2"/>
    <n v="2"/>
    <s v="S4B3"/>
    <x v="0"/>
    <s v="สายสื่อสาร"/>
    <s v="ZW03"/>
    <s v="Z53"/>
    <s v="F132"/>
    <s v="กฟส.จักราช"/>
  </r>
  <r>
    <s v="F13201"/>
    <n v="92000374540"/>
    <n v="14000154623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92"/>
    <n v="9009417594"/>
    <n v="518000321141"/>
    <s v="ใบแจ้งหนี้"/>
    <s v="S-4G-001"/>
    <s v="ค่าบริการพาดสายสื่อสารโทรคมนาคมประจำปี"/>
    <s v="Activ.unit"/>
    <n v="130000739855"/>
    <s v=""/>
    <n v="9"/>
    <d v="2019-01-17T00:00:00"/>
    <n v="653"/>
    <n v="55"/>
    <n v="55"/>
    <n v="3.85"/>
    <n v="35915"/>
    <n v="35915"/>
    <n v="2514.0500000000002"/>
    <n v="38429.050000000003"/>
    <d v="2019-01-31T00:00:00"/>
    <m/>
    <s v=""/>
    <s v=""/>
    <x v="9"/>
    <n v="140001546237"/>
    <n v="1"/>
    <n v="1"/>
    <n v="1"/>
    <s v="S4B3"/>
    <x v="9"/>
    <s v="สายสื่อสาร"/>
    <s v="ZW03"/>
    <s v="Z53"/>
    <s v="F132"/>
    <s v="กฟส.จักราช"/>
  </r>
  <r>
    <s v="F13201"/>
    <n v="92000312975"/>
    <n v="14000154657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1472"/>
    <n v="9009420172"/>
    <n v="540000321709"/>
    <s v="ใบแจ้งหนี้"/>
    <s v="S-4G-001"/>
    <s v="ค่าบริการพาดสายสื่อสารโทรคมนาคมประจำปี"/>
    <s v="Activ.unit"/>
    <n v="130000739864"/>
    <s v=""/>
    <n v="1"/>
    <d v="2019-01-18T00:00:00"/>
    <n v="2358"/>
    <n v="55"/>
    <n v="55"/>
    <n v="3.85"/>
    <n v="129690"/>
    <n v="129690"/>
    <n v="9078.2999999999993"/>
    <n v="138768.29999999999"/>
    <d v="2019-01-31T00:00:00"/>
    <m/>
    <s v=""/>
    <s v=""/>
    <x v="4"/>
    <n v="140001546573"/>
    <n v="1"/>
    <n v="1"/>
    <n v="1"/>
    <s v="S4B3"/>
    <x v="4"/>
    <s v="สายสื่อสาร"/>
    <s v="ZW03"/>
    <s v="Z53"/>
    <s v="F132"/>
    <s v="กฟส.จักราช"/>
  </r>
  <r>
    <s v="F13201"/>
    <n v="92000318920"/>
    <n v="14000154599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79"/>
    <n v="9009417279"/>
    <n v="540000321495"/>
    <s v="ใบแจ้งหนี้"/>
    <s v="S-4G-001"/>
    <s v="ค่าบริการพาดสายสื่อสารโทรคมนาคมประจำปี"/>
    <s v="Activ.unit"/>
    <n v="130000739869"/>
    <s v=""/>
    <n v="8"/>
    <d v="2019-01-17T00:00:00"/>
    <n v="7489"/>
    <n v="55"/>
    <n v="55"/>
    <n v="3.85"/>
    <n v="411895"/>
    <n v="411895"/>
    <n v="28832.65"/>
    <n v="440727.65"/>
    <d v="2019-01-31T00:00:00"/>
    <m/>
    <s v=""/>
    <s v=""/>
    <x v="10"/>
    <n v="140001545997"/>
    <n v="1"/>
    <n v="1"/>
    <n v="1"/>
    <s v="S4B3"/>
    <x v="10"/>
    <s v="สายสื่อสาร"/>
    <s v="ZW03"/>
    <s v="Z53"/>
    <s v="F132"/>
    <s v="กฟส.จักราช"/>
  </r>
  <r>
    <s v="F13201"/>
    <n v="92000318889"/>
    <n v="14000154521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412"/>
    <n v="9009416927"/>
    <n v="542000322202"/>
    <s v="ใบแจ้งหนี้"/>
    <s v="S-4G-001"/>
    <s v="ค่าบริการพาดสายสื่อสารโทรคมนาคมประจำปี"/>
    <s v="Activ.unit"/>
    <n v="130000739872"/>
    <s v=""/>
    <n v="7"/>
    <d v="2019-01-17T00:00:00"/>
    <n v="1699"/>
    <n v="55"/>
    <n v="55"/>
    <n v="3.85"/>
    <n v="93445"/>
    <n v="93445"/>
    <n v="6541.15"/>
    <n v="99986.15"/>
    <d v="2019-01-31T00:00:00"/>
    <m/>
    <s v=""/>
    <s v=""/>
    <x v="8"/>
    <n v="140001545213"/>
    <n v="1"/>
    <n v="1"/>
    <n v="1"/>
    <s v="S4B3"/>
    <x v="8"/>
    <s v="สายสื่อสาร"/>
    <s v="ZW03"/>
    <s v="Z53"/>
    <s v="F132"/>
    <s v="กฟส.จักราช"/>
  </r>
  <r>
    <s v="F13201"/>
    <n v="92000571418"/>
    <n v="14000154626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74"/>
    <n v="9009417595"/>
    <n v="524000321731"/>
    <s v="ใบแจ้งหนี้"/>
    <s v="S-4G-001"/>
    <s v="ค่าบริการพาดสายสื่อสารโทรคมนาคมประจำปี"/>
    <s v="Activ.unit"/>
    <n v="130000739877"/>
    <s v=""/>
    <n v="12"/>
    <d v="2019-01-17T00:00:00"/>
    <n v="2931"/>
    <n v="55"/>
    <n v="55"/>
    <n v="3.85"/>
    <n v="161205"/>
    <n v="161205"/>
    <n v="11284.35"/>
    <n v="172489.35"/>
    <d v="2019-01-31T00:00:00"/>
    <m/>
    <s v=""/>
    <s v=""/>
    <x v="5"/>
    <n v="140001546260"/>
    <n v="1"/>
    <n v="1"/>
    <n v="1"/>
    <s v="S4B3"/>
    <x v="5"/>
    <s v="สายสื่อสาร"/>
    <s v="ZW03"/>
    <s v="Z53"/>
    <s v="F132"/>
    <s v="กฟส.จักราช"/>
  </r>
  <r>
    <s v="F13201"/>
    <n v="92000318855"/>
    <n v="1400015453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92"/>
    <n v="9009417046"/>
    <n v="512000321570"/>
    <s v="ใบแจ้งหนี้"/>
    <s v="S-4G-001"/>
    <s v="ค่าบริการพาดสายสื่อสารโทรคมนาคมประจำปี"/>
    <s v="Activ.unit"/>
    <n v="130000739885"/>
    <s v=""/>
    <n v="5"/>
    <d v="2019-01-17T00:00:00"/>
    <n v="6847"/>
    <n v="55"/>
    <n v="55"/>
    <n v="3.85"/>
    <n v="376585"/>
    <n v="376585"/>
    <n v="26360.95"/>
    <n v="402945.95"/>
    <d v="2019-01-31T00:00:00"/>
    <m/>
    <s v=""/>
    <s v=""/>
    <x v="1"/>
    <n v="140001545339"/>
    <n v="2"/>
    <n v="2"/>
    <n v="2"/>
    <s v="S4B3"/>
    <x v="1"/>
    <s v="สายสื่อสาร"/>
    <s v="ZW03"/>
    <s v="Z53"/>
    <s v="F132"/>
    <s v="กฟส.จักราช"/>
  </r>
  <r>
    <s v="F13201"/>
    <n v="92000318855"/>
    <n v="1400015453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92"/>
    <n v="9009417046"/>
    <n v="512000321570"/>
    <s v="ใบแจ้งหนี้"/>
    <s v="S-4G-001"/>
    <s v="ค่าบริการพาดสายสื่อสารโทรคมนาคมประจำปี"/>
    <s v="Activ.unit"/>
    <n v="130000739885"/>
    <s v=""/>
    <n v="6"/>
    <d v="2019-01-17T00:00:00"/>
    <n v="2692"/>
    <n v="100"/>
    <n v="100"/>
    <n v="7"/>
    <n v="269200"/>
    <n v="269200"/>
    <n v="18844"/>
    <n v="288044"/>
    <d v="2019-01-31T00:00:00"/>
    <m/>
    <s v=""/>
    <s v=""/>
    <x v="1"/>
    <n v="140001545339"/>
    <n v="2"/>
    <n v="2"/>
    <n v="2"/>
    <s v="S4B3"/>
    <x v="1"/>
    <s v="สายสื่อสาร"/>
    <s v="ZW03"/>
    <s v="Z53"/>
    <s v="F132"/>
    <s v="กฟส.จักราช"/>
  </r>
  <r>
    <s v="F13201"/>
    <n v="92000429673"/>
    <n v="14000154656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1461"/>
    <n v="9009420170"/>
    <n v="564000321927"/>
    <s v="ใบแจ้งหนี้"/>
    <s v="S-4G-001"/>
    <s v="ค่าบริการพาดสายสื่อสารโทรคมนาคมประจำปี"/>
    <s v="Activ.unit"/>
    <n v="130000739890"/>
    <s v=""/>
    <n v="10"/>
    <d v="2019-01-18T00:00:00"/>
    <n v="4372"/>
    <n v="55"/>
    <n v="55"/>
    <n v="3.85"/>
    <n v="240460"/>
    <n v="240460"/>
    <n v="16832.2"/>
    <n v="257292.2"/>
    <d v="2019-01-31T00:00:00"/>
    <m/>
    <s v=""/>
    <s v=""/>
    <x v="6"/>
    <n v="140001546561"/>
    <n v="1"/>
    <n v="1"/>
    <n v="1"/>
    <s v="S4B3"/>
    <x v="6"/>
    <s v="สายสื่อสาร"/>
    <s v="ZW03"/>
    <s v="Z53"/>
    <s v="F132"/>
    <s v="กฟส.จักราช"/>
  </r>
  <r>
    <s v="F13201"/>
    <n v="92000318849"/>
    <n v="14000154607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81"/>
    <n v="9009417282"/>
    <n v="548000320645"/>
    <s v="ใบแจ้งหนี้"/>
    <s v="S-4G-001"/>
    <s v="ค่าบริการพาดสายสื่อสารโทรคมนาคมประจำปี"/>
    <s v="Activ.unit"/>
    <n v="130000739896"/>
    <s v=""/>
    <n v="2"/>
    <d v="2019-01-17T00:00:00"/>
    <n v="2412"/>
    <n v="55"/>
    <n v="55"/>
    <n v="3.85"/>
    <n v="132660"/>
    <n v="132660"/>
    <n v="9286.2000000000007"/>
    <n v="141946.20000000001"/>
    <d v="2019-01-31T00:00:00"/>
    <m/>
    <s v=""/>
    <s v=""/>
    <x v="0"/>
    <n v="140001546072"/>
    <n v="1"/>
    <n v="1"/>
    <n v="1"/>
    <s v="S4B3"/>
    <x v="12"/>
    <s v="สายสื่อสาร"/>
    <s v="ZW03"/>
    <s v="Z53"/>
    <s v="F132"/>
    <s v="กฟส.จักราช"/>
  </r>
  <r>
    <s v="F13201"/>
    <n v="92000429673"/>
    <n v="14000154656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1466"/>
    <n v="9009420171"/>
    <n v="520000321952"/>
    <s v="ใบแจ้งหนี้"/>
    <s v="S-4G-002"/>
    <s v="ค่าบริการติดตั้องอุปกรณ์สื่อสารฯ ประจำปี"/>
    <s v="Activ.unit"/>
    <n v="130000739903"/>
    <s v=""/>
    <n v="11"/>
    <d v="2019-01-18T00:00:00"/>
    <n v="12"/>
    <n v="410"/>
    <n v="410"/>
    <n v="28.7"/>
    <n v="4920"/>
    <n v="4920"/>
    <n v="344.4"/>
    <n v="5264.4"/>
    <d v="2019-01-31T00:00:00"/>
    <m/>
    <s v=""/>
    <s v=""/>
    <x v="6"/>
    <n v="140001546565"/>
    <n v="1"/>
    <n v="1"/>
    <n v="1"/>
    <s v="S4B3"/>
    <x v="6"/>
    <s v="อุปกรณ์"/>
    <s v="ZW03"/>
    <s v="Z53"/>
    <s v="F132"/>
    <s v="กฟส.จักราช"/>
  </r>
  <r>
    <s v="F03601"/>
    <n v="92000589321"/>
    <n v="14000154553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540"/>
    <n v="9009416671"/>
    <n v="550000321756"/>
    <s v="ใบแจ้งหนี้"/>
    <s v="S-4G-001"/>
    <s v="ค่าบริการพาดสายสื่อสารโทรคมนาคมประจำปี"/>
    <s v="Activ.unit"/>
    <n v="130000740037"/>
    <s v=""/>
    <n v="12"/>
    <d v="2019-01-17T00:00:00"/>
    <n v="68"/>
    <n v="55"/>
    <n v="55"/>
    <n v="3.85"/>
    <n v="3740"/>
    <n v="3740"/>
    <n v="261.8"/>
    <n v="4001.8"/>
    <d v="2019-01-31T00:00:00"/>
    <m/>
    <s v=""/>
    <s v=""/>
    <x v="11"/>
    <n v="140001545534"/>
    <n v="1"/>
    <n v="1"/>
    <n v="1"/>
    <s v="S4B3"/>
    <x v="11"/>
    <s v="สายสื่อสาร"/>
    <s v="ZW03"/>
    <s v="Z53"/>
    <s v="F036"/>
    <s v="กฟส.พุทไธสง"/>
  </r>
  <r>
    <s v="F03601"/>
    <n v="92000448704"/>
    <n v="140001545654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542"/>
    <n v="9009416674"/>
    <n v="540000321492"/>
    <s v="ใบแจ้งหนี้"/>
    <s v="S-4G-001"/>
    <s v="ค่าบริการพาดสายสื่อสารโทรคมนาคมประจำปี"/>
    <s v="Activ.unit"/>
    <n v="130000740042"/>
    <s v=""/>
    <n v="9"/>
    <d v="2019-01-17T00:00:00"/>
    <n v="2520"/>
    <n v="55"/>
    <n v="55"/>
    <n v="3.85"/>
    <n v="138600"/>
    <n v="138600"/>
    <n v="9702"/>
    <n v="148302"/>
    <d v="2019-01-31T00:00:00"/>
    <m/>
    <s v=""/>
    <s v=""/>
    <x v="10"/>
    <n v="140001545654"/>
    <n v="1"/>
    <n v="1"/>
    <n v="1"/>
    <s v="S4B3"/>
    <x v="10"/>
    <s v="สายสื่อสาร"/>
    <s v="ZW03"/>
    <s v="Z53"/>
    <s v="F036"/>
    <s v="กฟส.พุทไธสง"/>
  </r>
  <r>
    <s v="F03601"/>
    <n v="92000319820"/>
    <n v="14000154572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44"/>
    <n v="9009416681"/>
    <n v="522000321898"/>
    <s v="ใบแจ้งหนี้"/>
    <s v="S-4G-001"/>
    <s v="ค่าบริการพาดสายสื่อสารโทรคมนาคมประจำปี"/>
    <s v="Activ.unit"/>
    <n v="130000740043"/>
    <s v=""/>
    <n v="2"/>
    <d v="2019-01-17T00:00:00"/>
    <n v="1266"/>
    <n v="55"/>
    <n v="55"/>
    <n v="3.85"/>
    <n v="69630"/>
    <n v="69630"/>
    <n v="4874.1000000000004"/>
    <n v="74504.100000000006"/>
    <d v="2019-01-31T00:00:00"/>
    <m/>
    <s v=""/>
    <s v=""/>
    <x v="0"/>
    <n v="140001545722"/>
    <n v="1"/>
    <n v="1"/>
    <n v="1"/>
    <s v="S4B3"/>
    <x v="12"/>
    <s v="สายสื่อสาร"/>
    <s v="ZW03"/>
    <s v="Z53"/>
    <s v="F036"/>
    <s v="กฟส.พุทไธสง"/>
  </r>
  <r>
    <s v="F03601"/>
    <n v="92000319820"/>
    <n v="14000154579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66"/>
    <n v="9009417005"/>
    <n v="536000322275"/>
    <s v="ใบแจ้งหนี้"/>
    <s v="S-4G-001"/>
    <s v="ค่าบริการพาดสายสื่อสารโทรคมนาคมประจำปี"/>
    <s v="Activ.unit"/>
    <n v="130000740045"/>
    <s v=""/>
    <n v="3"/>
    <d v="2019-01-17T00:00:00"/>
    <n v="1725"/>
    <n v="55"/>
    <n v="55"/>
    <n v="3.85"/>
    <n v="94875"/>
    <n v="94875"/>
    <n v="6641.25"/>
    <n v="101516.25"/>
    <d v="2019-01-31T00:00:00"/>
    <m/>
    <s v=""/>
    <s v=""/>
    <x v="0"/>
    <n v="140001545798"/>
    <n v="1"/>
    <n v="1"/>
    <n v="1"/>
    <s v="S4B3"/>
    <x v="0"/>
    <s v="สายสื่อสาร"/>
    <s v="ZW03"/>
    <s v="Z53"/>
    <s v="F036"/>
    <s v="กฟส.พุทไธสง"/>
  </r>
  <r>
    <s v="F03601"/>
    <n v="92000319820"/>
    <n v="14000154584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73"/>
    <n v="9009417117"/>
    <n v="568000321275"/>
    <s v="ใบแจ้งหนี้"/>
    <s v="S-4G-001"/>
    <s v="ค่าบริการพาดสายสื่อสารโทรคมนาคมประจำปี"/>
    <s v="Activ.unit"/>
    <n v="130000740046"/>
    <s v=""/>
    <n v="4"/>
    <d v="2019-01-17T00:00:00"/>
    <n v="934"/>
    <n v="55"/>
    <n v="55"/>
    <n v="3.85"/>
    <n v="51370"/>
    <n v="51370"/>
    <n v="3595.9"/>
    <n v="54965.9"/>
    <d v="2019-01-31T00:00:00"/>
    <m/>
    <s v=""/>
    <s v=""/>
    <x v="0"/>
    <n v="140001545847"/>
    <n v="1"/>
    <n v="1"/>
    <n v="1"/>
    <s v="S4B3"/>
    <x v="13"/>
    <s v="สายสื่อสาร"/>
    <s v="ZW03"/>
    <s v="Z53"/>
    <s v="F036"/>
    <s v="กฟส.พุทไธสง"/>
  </r>
  <r>
    <s v="F03601"/>
    <n v="92000522591"/>
    <n v="14000154586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079"/>
    <n v="9009417124"/>
    <n v="542000322629"/>
    <s v="ใบแจ้งหนี้"/>
    <s v="S-4G-001"/>
    <s v="ค่าบริการพาดสายสื่อสารโทรคมนาคมประจำปี"/>
    <s v="Activ.unit"/>
    <n v="130000740048"/>
    <s v=""/>
    <n v="10"/>
    <d v="2019-01-17T00:00:00"/>
    <n v="47"/>
    <n v="55"/>
    <n v="55"/>
    <n v="3.85"/>
    <n v="2585"/>
    <n v="2585"/>
    <n v="180.95"/>
    <n v="2765.95"/>
    <d v="2019-01-31T00:00:00"/>
    <m/>
    <s v=""/>
    <s v=""/>
    <x v="3"/>
    <n v="140001545866"/>
    <n v="1"/>
    <n v="1"/>
    <n v="1"/>
    <s v="S4B3"/>
    <x v="3"/>
    <s v="สายสื่อสาร"/>
    <s v="ZW03"/>
    <s v="Z53"/>
    <s v="F036"/>
    <s v="กฟส.พุทไธสง"/>
  </r>
  <r>
    <s v="F03601"/>
    <n v="92000571406"/>
    <n v="14000154588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083"/>
    <n v="9009417250"/>
    <n v="554000320409"/>
    <s v="ใบแจ้งหนี้"/>
    <s v="S-4G-001"/>
    <s v="ค่าบริการพาดสายสื่อสารโทรคมนาคมประจำปี"/>
    <s v="Activ.unit"/>
    <n v="130000740051"/>
    <s v=""/>
    <n v="11"/>
    <d v="2019-01-17T00:00:00"/>
    <n v="4420"/>
    <n v="55"/>
    <n v="55"/>
    <n v="3.85"/>
    <n v="243100"/>
    <n v="243100"/>
    <n v="17017"/>
    <n v="260117"/>
    <d v="2019-01-31T00:00:00"/>
    <m/>
    <s v=""/>
    <s v=""/>
    <x v="5"/>
    <n v="140001545888"/>
    <n v="1"/>
    <n v="1"/>
    <n v="1"/>
    <s v="S4B3"/>
    <x v="5"/>
    <s v="สายสื่อสาร"/>
    <s v="ZW03"/>
    <s v="Z53"/>
    <s v="F036"/>
    <s v="กฟส.พุทไธสง"/>
  </r>
  <r>
    <s v="F03601"/>
    <n v="92000319825"/>
    <n v="1400015459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94"/>
    <n v="9009417358"/>
    <n v="522000321651"/>
    <s v="ใบแจ้งหนี้"/>
    <s v="S-4G-001"/>
    <s v="ค่าบริการพาดสายสื่อสารโทรคมนาคมประจำปี"/>
    <s v="Activ.unit"/>
    <n v="130000740053"/>
    <s v=""/>
    <n v="5"/>
    <d v="2019-01-17T00:00:00"/>
    <n v="2707"/>
    <n v="100"/>
    <n v="100"/>
    <n v="7"/>
    <n v="270700"/>
    <n v="270700"/>
    <n v="18949"/>
    <n v="289649"/>
    <d v="2019-01-31T00:00:00"/>
    <m/>
    <s v=""/>
    <s v=""/>
    <x v="1"/>
    <n v="140001545944"/>
    <n v="2"/>
    <n v="2"/>
    <n v="2"/>
    <s v="S4B3"/>
    <x v="1"/>
    <s v="สายสื่อสาร"/>
    <s v="ZW03"/>
    <s v="Z53"/>
    <s v="F036"/>
    <s v="กฟส.พุทไธสง"/>
  </r>
  <r>
    <s v="F03601"/>
    <n v="92000319825"/>
    <n v="1400015459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94"/>
    <n v="9009417358"/>
    <n v="522000321651"/>
    <s v="ใบแจ้งหนี้"/>
    <s v="S-4G-001"/>
    <s v="ค่าบริการพาดสายสื่อสารโทรคมนาคมประจำปี"/>
    <s v="Activ.unit"/>
    <n v="130000740053"/>
    <s v=""/>
    <n v="6"/>
    <d v="2019-01-17T00:00:00"/>
    <n v="7055"/>
    <n v="55"/>
    <n v="55"/>
    <n v="3.85"/>
    <n v="388025"/>
    <n v="388025"/>
    <n v="27161.75"/>
    <n v="415186.75"/>
    <d v="2019-01-31T00:00:00"/>
    <m/>
    <s v=""/>
    <s v=""/>
    <x v="1"/>
    <n v="140001545944"/>
    <n v="2"/>
    <n v="2"/>
    <n v="2"/>
    <s v="S4B3"/>
    <x v="1"/>
    <s v="สายสื่อสาร"/>
    <s v="ZW03"/>
    <s v="Z53"/>
    <s v="F036"/>
    <s v="กฟส.พุทไธสง"/>
  </r>
  <r>
    <s v="F03601"/>
    <n v="92000319816"/>
    <n v="14000154597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199"/>
    <n v="9009417352"/>
    <n v="524000321474"/>
    <s v="ใบแจ้งหนี้"/>
    <s v="S-4G-001"/>
    <s v="ค่าบริการพาดสายสื่อสารโทรคมนาคมประจำปี"/>
    <s v="Activ.unit"/>
    <n v="130000740054"/>
    <s v=""/>
    <n v="1"/>
    <d v="2019-01-17T00:00:00"/>
    <n v="2221"/>
    <n v="55"/>
    <n v="55"/>
    <n v="3.85"/>
    <n v="122155"/>
    <n v="122155"/>
    <n v="8550.85"/>
    <n v="130705.85"/>
    <d v="2019-01-31T00:00:00"/>
    <m/>
    <s v=""/>
    <s v=""/>
    <x v="4"/>
    <n v="140001545973"/>
    <n v="1"/>
    <n v="1"/>
    <n v="1"/>
    <s v="S4B3"/>
    <x v="4"/>
    <s v="สายสื่อสาร"/>
    <s v="ZW03"/>
    <s v="Z53"/>
    <s v="F036"/>
    <s v="กฟส.พุทไธสง"/>
  </r>
  <r>
    <s v="F03601"/>
    <n v="92000444213"/>
    <n v="14000154606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09"/>
    <n v="9009417368"/>
    <n v="516000320049"/>
    <s v="ใบแจ้งหนี้"/>
    <s v="S-4G-001"/>
    <s v="ค่าบริการพาดสายสื่อสารโทรคมนาคมประจำปี"/>
    <s v="Activ.unit"/>
    <n v="130000740055"/>
    <s v=""/>
    <n v="8"/>
    <d v="2019-01-17T00:00:00"/>
    <n v="1151"/>
    <n v="55"/>
    <n v="55"/>
    <n v="3.85"/>
    <n v="63305"/>
    <n v="63305"/>
    <n v="4431.3500000000004"/>
    <n v="67736.350000000006"/>
    <d v="2019-01-31T00:00:00"/>
    <m/>
    <s v=""/>
    <s v=""/>
    <x v="6"/>
    <n v="140001546065"/>
    <n v="1"/>
    <n v="1"/>
    <n v="1"/>
    <s v="S4B3"/>
    <x v="6"/>
    <s v="สายสื่อสาร"/>
    <s v="ZW03"/>
    <s v="Z53"/>
    <s v="F036"/>
    <s v="กฟส.พุทไธสง"/>
  </r>
  <r>
    <s v="F03601"/>
    <n v="92000319831"/>
    <n v="14000154610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12"/>
    <n v="9009417369"/>
    <n v="524000321477"/>
    <s v="ใบแจ้งหนี้"/>
    <s v="S-4G-001"/>
    <s v="ค่าบริการพาดสายสื่อสารโทรคมนาคมประจำปี"/>
    <s v="Activ.unit"/>
    <n v="130000740056"/>
    <s v=""/>
    <n v="7"/>
    <d v="2019-01-17T00:00:00"/>
    <n v="1325"/>
    <n v="55"/>
    <n v="55"/>
    <n v="3.85"/>
    <n v="72875"/>
    <n v="72875"/>
    <n v="5101.25"/>
    <n v="77976.25"/>
    <d v="2019-01-31T00:00:00"/>
    <m/>
    <s v=""/>
    <s v=""/>
    <x v="8"/>
    <n v="140001546106"/>
    <n v="1"/>
    <n v="1"/>
    <n v="1"/>
    <s v="S4B3"/>
    <x v="8"/>
    <s v="สายสื่อสาร"/>
    <s v="ZW03"/>
    <s v="Z53"/>
    <s v="F036"/>
    <s v="กฟส.พุทไธสง"/>
  </r>
  <r>
    <s v="F11101"/>
    <n v="92000318834"/>
    <n v="1400015462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37"/>
    <n v="9009417653"/>
    <n v="526000322664"/>
    <s v="ใบแจ้งหนี้"/>
    <s v="S-4G-001"/>
    <s v="ค่าบริการพาดสายสื่อสารโทรคมนาคมประจำปี"/>
    <s v="Activ.unit"/>
    <n v="130000740133"/>
    <s v=""/>
    <n v="6"/>
    <d v="2019-01-17T00:00:00"/>
    <n v="3647"/>
    <n v="100"/>
    <n v="100"/>
    <n v="7"/>
    <n v="364700"/>
    <n v="364700"/>
    <n v="25529"/>
    <n v="390229"/>
    <d v="2019-01-31T00:00:00"/>
    <m/>
    <s v=""/>
    <s v=""/>
    <x v="1"/>
    <n v="140001546228"/>
    <n v="2"/>
    <n v="2"/>
    <n v="2"/>
    <s v="S4B3"/>
    <x v="15"/>
    <s v="สายสื่อสาร"/>
    <s v="ZW03"/>
    <s v="Z53"/>
    <s v="F111"/>
    <s v="กฟอ.ภูเขียว"/>
  </r>
  <r>
    <s v="F11101"/>
    <n v="92000318834"/>
    <n v="1400015462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37"/>
    <n v="9009417653"/>
    <n v="526000322664"/>
    <s v="ใบแจ้งหนี้"/>
    <s v="S-4G-001"/>
    <s v="ค่าบริการพาดสายสื่อสารโทรคมนาคมประจำปี"/>
    <s v="Activ.unit"/>
    <n v="130000740133"/>
    <s v=""/>
    <n v="7"/>
    <d v="2019-01-17T00:00:00"/>
    <n v="1707"/>
    <n v="55"/>
    <n v="55"/>
    <n v="3.85"/>
    <n v="93885"/>
    <n v="93885"/>
    <n v="6571.95"/>
    <n v="100456.95"/>
    <d v="2019-01-31T00:00:00"/>
    <m/>
    <s v=""/>
    <s v=""/>
    <x v="1"/>
    <n v="140001546228"/>
    <n v="2"/>
    <n v="2"/>
    <n v="2"/>
    <s v="S4B3"/>
    <x v="15"/>
    <s v="สายสื่อสาร"/>
    <s v="ZW03"/>
    <s v="Z53"/>
    <s v="F111"/>
    <s v="กฟอ.ภูเขียว"/>
  </r>
  <r>
    <s v="F15201"/>
    <n v="92000666435"/>
    <n v="140001546170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304"/>
    <n v="9009417611"/>
    <n v="542000322557"/>
    <s v="ใบแจ้งหนี้"/>
    <s v="S-4G-001"/>
    <s v="ค่าบริการพาดสายสื่อสารโทรคมนาคมประจำปี"/>
    <s v="Activ.unit"/>
    <n v="130000740140"/>
    <s v=""/>
    <n v="13"/>
    <d v="2019-01-17T00:00:00"/>
    <n v="1784"/>
    <n v="25"/>
    <n v="25"/>
    <n v="1.75"/>
    <n v="44600"/>
    <n v="44600"/>
    <n v="3122"/>
    <n v="47722"/>
    <d v="2019-01-31T00:00:00"/>
    <m/>
    <s v=""/>
    <s v=""/>
    <x v="12"/>
    <n v="140001546170"/>
    <n v="1"/>
    <n v="1"/>
    <n v="1"/>
    <s v="S4B3"/>
    <x v="16"/>
    <s v="สายสื่อสาร"/>
    <s v="ZW03"/>
    <s v="Z53"/>
    <s v="F152"/>
    <s v="กฟส.วังน้ำเขียว"/>
  </r>
  <r>
    <s v="F13201"/>
    <n v="92000666438"/>
    <n v="140001546166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187"/>
    <n v="9009417289"/>
    <n v="538000321596"/>
    <s v="ใบแจ้งหนี้"/>
    <s v="S-4G-001"/>
    <s v="ค่าบริการพาดสายสื่อสารโทรคมนาคมประจำปี"/>
    <s v="Activ.unit"/>
    <n v="130000740157"/>
    <s v=""/>
    <n v="14"/>
    <d v="2019-01-17T00:00:00"/>
    <n v="915"/>
    <n v="25"/>
    <n v="25"/>
    <n v="1.75"/>
    <n v="22875"/>
    <n v="22875"/>
    <n v="1601.25"/>
    <n v="24476.25"/>
    <d v="2019-01-31T00:00:00"/>
    <m/>
    <s v=""/>
    <s v=""/>
    <x v="12"/>
    <n v="140001546166"/>
    <n v="1"/>
    <n v="1"/>
    <n v="1"/>
    <s v="S4B3"/>
    <x v="16"/>
    <s v="สายสื่อสาร"/>
    <s v="ZW03"/>
    <s v="Z53"/>
    <s v="F132"/>
    <s v="กฟส.จักราช"/>
  </r>
  <r>
    <s v="F07101"/>
    <n v="92000666441"/>
    <n v="140001545972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125"/>
    <n v="9009417370"/>
    <n v="548000321335"/>
    <s v="ใบแจ้งหนี้"/>
    <s v="S-4G-001"/>
    <s v="ค่าบริการพาดสายสื่อสารโทรคมนาคมประจำปี"/>
    <s v="Activ.unit"/>
    <n v="130000740189"/>
    <s v=""/>
    <n v="13"/>
    <d v="2019-01-17T00:00:00"/>
    <n v="48"/>
    <n v="25"/>
    <n v="25"/>
    <n v="1.75"/>
    <n v="1200"/>
    <n v="1200"/>
    <n v="84"/>
    <n v="1284"/>
    <d v="2019-01-31T00:00:00"/>
    <m/>
    <s v=""/>
    <s v=""/>
    <x v="12"/>
    <n v="140001545972"/>
    <n v="1"/>
    <n v="1"/>
    <n v="1"/>
    <s v="S4B3"/>
    <x v="16"/>
    <s v="สายสื่อสาร"/>
    <s v="ZW03"/>
    <s v="Z53"/>
    <s v="F071"/>
    <s v="กฟอ.สีคิ้ว"/>
  </r>
  <r>
    <s v="F07301"/>
    <n v="92000323131"/>
    <n v="14000154565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99"/>
    <n v="9009416877"/>
    <n v="560000322837"/>
    <s v="ใบแจ้งหนี้"/>
    <s v="S-4G-001"/>
    <s v="ค่าบริการพาดสายสื่อสารโทรคมนาคมประจำปี"/>
    <s v="Activ.unit"/>
    <n v="130000740621"/>
    <s v=""/>
    <n v="5"/>
    <d v="2019-01-17T00:00:00"/>
    <n v="2366"/>
    <n v="55"/>
    <n v="55"/>
    <n v="3.85"/>
    <n v="130130"/>
    <n v="130130"/>
    <n v="9109.1"/>
    <n v="139239.1"/>
    <d v="2019-01-31T00:00:00"/>
    <m/>
    <s v=""/>
    <s v=""/>
    <x v="0"/>
    <n v="140001545650"/>
    <n v="1"/>
    <n v="1"/>
    <n v="1"/>
    <s v="S4B3"/>
    <x v="12"/>
    <s v="สายสื่อสาร"/>
    <s v="ZW03"/>
    <s v="Z53"/>
    <s v="F073"/>
    <s v="กฟส.ด่านขุนทด"/>
  </r>
  <r>
    <s v="F07301"/>
    <n v="92000323131"/>
    <n v="14000154554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52"/>
    <n v="9009416662"/>
    <n v="546000322710"/>
    <s v="ใบแจ้งหนี้"/>
    <s v="S-4G-001"/>
    <s v="ค่าบริการพาดสายสื่อสารโทรคมนาคมประจำปี"/>
    <s v="Activ.unit"/>
    <n v="130000740629"/>
    <s v=""/>
    <n v="3"/>
    <d v="2019-01-17T00:00:00"/>
    <n v="35"/>
    <n v="100"/>
    <n v="100"/>
    <n v="7"/>
    <n v="3500"/>
    <n v="3500"/>
    <n v="245"/>
    <n v="3745"/>
    <d v="2019-01-31T00:00:00"/>
    <m/>
    <s v=""/>
    <s v=""/>
    <x v="0"/>
    <n v="140001545541"/>
    <n v="2"/>
    <n v="2"/>
    <n v="2"/>
    <s v="S4B3"/>
    <x v="13"/>
    <s v="สายสื่อสาร"/>
    <s v="ZW03"/>
    <s v="Z53"/>
    <s v="F073"/>
    <s v="กฟส.ด่านขุนทด"/>
  </r>
  <r>
    <s v="F07301"/>
    <n v="92000323131"/>
    <n v="14000154554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52"/>
    <n v="9009416662"/>
    <n v="546000322710"/>
    <s v="ใบแจ้งหนี้"/>
    <s v="S-4G-001"/>
    <s v="ค่าบริการพาดสายสื่อสารโทรคมนาคมประจำปี"/>
    <s v="Activ.unit"/>
    <n v="130000740629"/>
    <s v=""/>
    <n v="4"/>
    <d v="2019-01-17T00:00:00"/>
    <n v="2099"/>
    <n v="55"/>
    <n v="55"/>
    <n v="3.85"/>
    <n v="115445"/>
    <n v="115445"/>
    <n v="8081.15"/>
    <n v="123526.15"/>
    <d v="2019-01-31T00:00:00"/>
    <m/>
    <s v=""/>
    <s v=""/>
    <x v="0"/>
    <n v="140001545541"/>
    <n v="2"/>
    <n v="2"/>
    <n v="2"/>
    <s v="S4B3"/>
    <x v="13"/>
    <s v="สายสื่อสาร"/>
    <s v="ZW03"/>
    <s v="Z53"/>
    <s v="F073"/>
    <s v="กฟส.ด่านขุนทด"/>
  </r>
  <r>
    <s v="F09301"/>
    <n v="92000666434"/>
    <n v="140001547240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3603"/>
    <n v="9009421184"/>
    <n v="550000321914"/>
    <s v="ใบแจ้งหนี้"/>
    <s v="S-4G-001"/>
    <s v="ค่าบริการพาดสายสื่อสารโทรคมนาคมประจำปี"/>
    <s v="Activ.unit"/>
    <n v="130000740689"/>
    <s v=""/>
    <n v="15"/>
    <d v="2019-01-18T00:00:00"/>
    <n v="600"/>
    <n v="25"/>
    <n v="25"/>
    <n v="1.75"/>
    <n v="15000"/>
    <n v="15000"/>
    <n v="1050"/>
    <n v="16050"/>
    <d v="2019-01-31T00:00:00"/>
    <m/>
    <s v=""/>
    <s v=""/>
    <x v="12"/>
    <n v="140001547240"/>
    <n v="1"/>
    <n v="1"/>
    <n v="1"/>
    <s v="S4B3"/>
    <x v="16"/>
    <s v="สายสื่อสาร"/>
    <s v="ZW03"/>
    <s v="Z53"/>
    <s v="F093"/>
    <s v="กฟส.ครบุรี"/>
  </r>
  <r>
    <s v="F02401"/>
    <n v="92000666433"/>
    <n v="140001546188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370"/>
    <n v="9009417539"/>
    <n v="500000320700"/>
    <s v="ใบแจ้งหนี้"/>
    <s v="S-4G-001"/>
    <s v="ค่าบริการพาดสายสื่อสารโทรคมนาคมประจำปี"/>
    <s v="Activ.unit"/>
    <n v="130000740703"/>
    <s v=""/>
    <n v="15"/>
    <d v="2019-01-17T00:00:00"/>
    <n v="47"/>
    <n v="25"/>
    <n v="25"/>
    <n v="1.75"/>
    <n v="1175"/>
    <n v="1175"/>
    <n v="82.25"/>
    <n v="1257.25"/>
    <d v="2019-01-31T00:00:00"/>
    <m/>
    <s v=""/>
    <s v=""/>
    <x v="12"/>
    <n v="140001546188"/>
    <n v="1"/>
    <n v="1"/>
    <n v="1"/>
    <s v="S4B3"/>
    <x v="16"/>
    <s v="สายสื่อสาร"/>
    <s v="ZW03"/>
    <s v="Z53"/>
    <s v="F024"/>
    <s v="กฟส.หนองบัวแดง"/>
  </r>
  <r>
    <s v="F07301"/>
    <n v="92000666437"/>
    <n v="140001546202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307"/>
    <n v="9009417613"/>
    <n v="548000321337"/>
    <s v="ใบแจ้งหนี้"/>
    <s v="S-4G-001"/>
    <s v="ค่าบริการพาดสายสื่อสารโทรคมนาคมประจำปี"/>
    <s v="Activ.unit"/>
    <n v="130000740740"/>
    <s v=""/>
    <n v="16"/>
    <d v="2019-01-17T00:00:00"/>
    <n v="141"/>
    <n v="25"/>
    <n v="25"/>
    <n v="1.75"/>
    <n v="3525"/>
    <n v="3525"/>
    <n v="246.75"/>
    <n v="3771.75"/>
    <d v="2019-01-31T00:00:00"/>
    <m/>
    <s v=""/>
    <s v=""/>
    <x v="12"/>
    <n v="140001546202"/>
    <n v="1"/>
    <n v="1"/>
    <n v="1"/>
    <s v="S4B3"/>
    <x v="16"/>
    <s v="สายสื่อสาร"/>
    <s v="ZW03"/>
    <s v="Z53"/>
    <s v="F073"/>
    <s v="กฟส.ด่านขุนทด"/>
  </r>
  <r>
    <s v="F03101"/>
    <n v="92000323109"/>
    <n v="14000154602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73"/>
    <n v="9009417411"/>
    <n v="536000322553"/>
    <s v="ใบแจ้งหนี้"/>
    <s v="S-4G-002"/>
    <s v="ค่าบริการติดตั้องอุปกรณ์สื่อสารฯ ประจำปี"/>
    <s v="Activ.unit"/>
    <n v="130000740844"/>
    <s v=""/>
    <n v="10"/>
    <d v="2019-01-17T00:00:00"/>
    <n v="90"/>
    <n v="410"/>
    <n v="410"/>
    <n v="28.7"/>
    <n v="36900"/>
    <n v="36900"/>
    <n v="2583"/>
    <n v="39483"/>
    <d v="2019-01-31T00:00:00"/>
    <m/>
    <s v=""/>
    <s v=""/>
    <x v="10"/>
    <n v="140001546029"/>
    <n v="1"/>
    <n v="1"/>
    <n v="1"/>
    <s v="S4B3"/>
    <x v="10"/>
    <s v="อุปกรณ์"/>
    <s v="ZW03"/>
    <s v="Z53"/>
    <s v="F031"/>
    <s v="กฟจ.บุรีรัมย์"/>
  </r>
  <r>
    <s v="F03101"/>
    <n v="92000322748"/>
    <n v="14000154672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57"/>
    <n v="9009420371"/>
    <n v="542000322636"/>
    <s v="ใบแจ้งหนี้"/>
    <s v="S-4G-001"/>
    <s v="ค่าบริการพาดสายสื่อสารโทรคมนาคมประจำปี"/>
    <s v="Activ.unit"/>
    <n v="130000740855"/>
    <s v=""/>
    <n v="3"/>
    <d v="2019-01-18T00:00:00"/>
    <n v="12479"/>
    <n v="55"/>
    <n v="55"/>
    <n v="3.85"/>
    <n v="686345"/>
    <n v="686345"/>
    <n v="48044.15"/>
    <n v="734389.15"/>
    <d v="2019-01-31T00:00:00"/>
    <m/>
    <s v=""/>
    <s v=""/>
    <x v="0"/>
    <n v="140001546723"/>
    <n v="1"/>
    <n v="1"/>
    <n v="1"/>
    <s v="S4B3"/>
    <x v="0"/>
    <s v="สายสื่อสาร"/>
    <s v="ZW03"/>
    <s v="Z53"/>
    <s v="F031"/>
    <s v="กฟจ.บุรีรัมย์"/>
  </r>
  <r>
    <s v="F03101"/>
    <n v="92000322748"/>
    <n v="14000154587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64"/>
    <n v="9009417146"/>
    <n v="540000321434"/>
    <s v="ใบแจ้งหนี้"/>
    <s v="S-4G-001"/>
    <s v="ค่าบริการพาดสายสื่อสารโทรคมนาคมประจำปี"/>
    <s v="Activ.unit"/>
    <n v="130000740857"/>
    <s v=""/>
    <n v="2"/>
    <d v="2019-01-17T00:00:00"/>
    <n v="1080"/>
    <n v="55"/>
    <n v="55"/>
    <n v="3.85"/>
    <n v="59400"/>
    <n v="59400"/>
    <n v="4158"/>
    <n v="63558"/>
    <d v="2019-01-31T00:00:00"/>
    <m/>
    <s v=""/>
    <s v=""/>
    <x v="0"/>
    <n v="140001545876"/>
    <n v="1"/>
    <n v="1"/>
    <n v="1"/>
    <s v="S4B3"/>
    <x v="12"/>
    <s v="สายสื่อสาร"/>
    <s v="ZW03"/>
    <s v="Z53"/>
    <s v="F031"/>
    <s v="กฟจ.บุรีรัมย์"/>
  </r>
  <r>
    <s v="F03101"/>
    <n v="92000571403"/>
    <n v="140001546064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64"/>
    <n v="9009417428"/>
    <n v="530000321951"/>
    <s v="ใบแจ้งหนี้"/>
    <s v="S-4G-002"/>
    <s v="ค่าบริการติดตั้องอุปกรณ์สื่อสารฯ ประจำปี"/>
    <s v="Activ.unit"/>
    <n v="130000740863"/>
    <s v=""/>
    <n v="17"/>
    <d v="2019-01-17T00:00:00"/>
    <n v="6"/>
    <n v="410"/>
    <n v="410"/>
    <n v="28.7"/>
    <n v="2460"/>
    <n v="2460"/>
    <n v="172.2"/>
    <n v="2632.2"/>
    <d v="2019-01-31T00:00:00"/>
    <m/>
    <s v=""/>
    <s v=""/>
    <x v="5"/>
    <n v="140001546064"/>
    <n v="1"/>
    <n v="1"/>
    <n v="1"/>
    <s v="S4B3"/>
    <x v="5"/>
    <s v="อุปกรณ์"/>
    <s v="ZW03"/>
    <s v="Z53"/>
    <s v="F031"/>
    <s v="กฟจ.บุรีรัมย์"/>
  </r>
  <r>
    <s v="F03101"/>
    <n v="92000453116"/>
    <n v="140001545942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0160"/>
    <n v="9009417314"/>
    <n v="550000321412"/>
    <s v="ใบแจ้งหนี้"/>
    <s v="S-4G-002"/>
    <s v="ค่าบริการติดตั้องอุปกรณ์สื่อสารฯ ประจำปี"/>
    <s v="Activ.unit"/>
    <n v="130000740865"/>
    <s v=""/>
    <n v="15"/>
    <d v="2019-01-17T00:00:00"/>
    <n v="36"/>
    <n v="410"/>
    <n v="410"/>
    <n v="28.7"/>
    <n v="14760"/>
    <n v="14760"/>
    <n v="1033.2"/>
    <n v="15793.2"/>
    <d v="2019-01-31T00:00:00"/>
    <m/>
    <s v=""/>
    <s v=""/>
    <x v="17"/>
    <n v="140001545942"/>
    <n v="1"/>
    <n v="1"/>
    <n v="1"/>
    <s v="S4B3"/>
    <x v="21"/>
    <s v="อุปกรณ์"/>
    <s v="ZW03"/>
    <s v="Z53"/>
    <s v="F031"/>
    <s v="กฟจ.บุรีรัมย์"/>
  </r>
  <r>
    <s v="F03101"/>
    <n v="92000434893"/>
    <n v="14000154613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58"/>
    <n v="9009417486"/>
    <n v="514000320874"/>
    <s v="ใบแจ้งหนี้"/>
    <s v="S-4G-002"/>
    <s v="ค่าบริการติดตั้องอุปกรณ์สื่อสารฯ ประจำปี"/>
    <s v="Activ.unit"/>
    <n v="130000740867"/>
    <s v=""/>
    <n v="14"/>
    <d v="2019-01-17T00:00:00"/>
    <n v="447"/>
    <n v="410"/>
    <n v="410"/>
    <n v="28.7"/>
    <n v="183270"/>
    <n v="183270"/>
    <n v="12828.9"/>
    <n v="196098.9"/>
    <d v="2019-01-31T00:00:00"/>
    <m/>
    <s v=""/>
    <s v=""/>
    <x v="6"/>
    <n v="140001546130"/>
    <n v="1"/>
    <n v="1"/>
    <n v="1"/>
    <s v="S4B3"/>
    <x v="6"/>
    <s v="อุปกรณ์"/>
    <s v="ZW03"/>
    <s v="Z53"/>
    <s v="F031"/>
    <s v="กฟจ.บุรีรัมย์"/>
  </r>
  <r>
    <s v="F03101"/>
    <n v="92000323100"/>
    <n v="14000154577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99"/>
    <n v="9009417055"/>
    <n v="546000322472"/>
    <s v="ใบแจ้งหนี้"/>
    <s v="S-4G-001"/>
    <s v="ค่าบริการพาดสายสื่อสารโทรคมนาคมประจำปี"/>
    <s v="Activ.unit"/>
    <n v="130000740868"/>
    <s v=""/>
    <n v="7"/>
    <d v="2019-01-17T00:00:00"/>
    <n v="3779"/>
    <n v="55"/>
    <n v="55"/>
    <n v="3.85"/>
    <n v="207845"/>
    <n v="207845"/>
    <n v="14549.15"/>
    <n v="222394.15"/>
    <d v="2019-01-31T00:00:00"/>
    <m/>
    <s v=""/>
    <s v=""/>
    <x v="8"/>
    <n v="140001545779"/>
    <n v="1"/>
    <n v="1"/>
    <n v="1"/>
    <s v="S4B3"/>
    <x v="8"/>
    <s v="สายสื่อสาร"/>
    <s v="ZW03"/>
    <s v="Z53"/>
    <s v="F031"/>
    <s v="กฟจ.บุรีรัมย์"/>
  </r>
  <r>
    <s v="F03101"/>
    <n v="92000323100"/>
    <n v="14000154609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71"/>
    <n v="9009417478"/>
    <n v="538000321906"/>
    <s v="ใบแจ้งหนี้"/>
    <s v="S-4G-002"/>
    <s v="ค่าบริการติดตั้องอุปกรณ์สื่อสารฯ ประจำปี"/>
    <s v="Activ.unit"/>
    <n v="130000740870"/>
    <s v=""/>
    <n v="8"/>
    <d v="2019-01-17T00:00:00"/>
    <n v="1"/>
    <n v="410"/>
    <n v="410"/>
    <n v="28.7"/>
    <n v="410"/>
    <n v="410"/>
    <n v="28.7"/>
    <n v="438.7"/>
    <d v="2019-01-31T00:00:00"/>
    <m/>
    <s v=""/>
    <s v=""/>
    <x v="8"/>
    <n v="140001546099"/>
    <n v="1"/>
    <n v="1"/>
    <n v="1"/>
    <s v="S4B3"/>
    <x v="8"/>
    <s v="อุปกรณ์"/>
    <s v="ZW03"/>
    <s v="Z53"/>
    <s v="F031"/>
    <s v="กฟจ.บุรีรัมย์"/>
  </r>
  <r>
    <s v="F15201"/>
    <n v="92000571413"/>
    <n v="14000154775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065"/>
    <n v="9009421814"/>
    <n v="568000322188"/>
    <s v="ใบแจ้งหนี้"/>
    <s v="S-4G-001"/>
    <s v="ค่าบริการพาดสายสื่อสาร ประจำปี 2562 TCC"/>
    <s v="Activ.unit"/>
    <n v="130000742120"/>
    <s v=""/>
    <n v="11"/>
    <d v="2019-01-18T00:00:00"/>
    <n v="905"/>
    <n v="55"/>
    <n v="55"/>
    <n v="3.85"/>
    <n v="49775"/>
    <n v="49775"/>
    <n v="3484.25"/>
    <n v="53259.25"/>
    <d v="2019-01-31T00:00:00"/>
    <m/>
    <s v=""/>
    <s v=""/>
    <x v="5"/>
    <n v="140001547750"/>
    <n v="1"/>
    <n v="1"/>
    <n v="1"/>
    <s v="S4B3"/>
    <x v="5"/>
    <s v="สายสื่อสาร"/>
    <s v="ZW03"/>
    <s v="Z53"/>
    <s v="F152"/>
    <s v="กฟส.วังน้ำเขียว"/>
  </r>
  <r>
    <s v="F04101"/>
    <n v="92000445451"/>
    <n v="14000154506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213"/>
    <n v="9009416213"/>
    <n v="564000322636"/>
    <s v="ใบแจ้งหนี้"/>
    <s v="S-4G-002"/>
    <s v="ค่าบริการติดตั้องอุปกรณ์สื่อสารฯ ประจำปี"/>
    <s v="Activ.unit"/>
    <n v="130000747434"/>
    <s v=""/>
    <n v="15"/>
    <d v="2019-01-17T00:00:00"/>
    <n v="4"/>
    <n v="410"/>
    <n v="410"/>
    <n v="28.7"/>
    <n v="1640"/>
    <n v="1640"/>
    <n v="114.8"/>
    <n v="1754.8"/>
    <d v="2019-01-31T00:00:00"/>
    <m/>
    <s v=""/>
    <s v=""/>
    <x v="6"/>
    <n v="140001545060"/>
    <n v="1"/>
    <n v="1"/>
    <n v="1"/>
    <s v="S4B3"/>
    <x v="6"/>
    <s v="อุปกรณ์"/>
    <s v="ZW03"/>
    <s v="Z53"/>
    <s v="F041"/>
    <s v="กฟจ.สุรินทร์"/>
  </r>
  <r>
    <s v="F01701"/>
    <n v="92000429668"/>
    <n v="14000154669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28"/>
    <n v="9009420257"/>
    <n v="514000321040"/>
    <s v="ใบแจ้งหนี้"/>
    <s v="S-4G-001"/>
    <s v="ค่าบริการพาดสายสื่อสารโทรคมนาคมประจำปี"/>
    <s v="Activ.unit"/>
    <n v="130000747461"/>
    <s v=""/>
    <n v="9"/>
    <d v="2019-01-18T00:00:00"/>
    <n v="2128"/>
    <n v="55"/>
    <n v="55"/>
    <n v="3.85"/>
    <n v="117040"/>
    <n v="117040"/>
    <n v="8192.7999999999993"/>
    <n v="125232.8"/>
    <d v="2019-01-31T00:00:00"/>
    <m/>
    <s v=""/>
    <s v=""/>
    <x v="6"/>
    <n v="140001546691"/>
    <n v="1"/>
    <n v="1"/>
    <n v="1"/>
    <s v="S4B3"/>
    <x v="6"/>
    <s v="สายสื่อสาร"/>
    <s v="ZW03"/>
    <s v="Z53"/>
    <s v="F017"/>
    <s v="กฟส.โนนไทย"/>
  </r>
  <r>
    <s v="F07301"/>
    <n v="92000442284"/>
    <n v="14000154589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15"/>
    <n v="9009417179"/>
    <n v="568000322040"/>
    <s v="ใบแจ้งหนี้"/>
    <s v="S-4G-002"/>
    <s v="ค่าบริการติดตั้องอุปกรณ์สื่อสารฯ ประจำปี"/>
    <s v="Activ.unit"/>
    <n v="130000747531"/>
    <s v=""/>
    <n v="10"/>
    <d v="2019-01-17T00:00:00"/>
    <n v="1"/>
    <n v="410"/>
    <n v="410"/>
    <n v="28.7"/>
    <n v="410"/>
    <n v="410"/>
    <n v="28.7"/>
    <n v="438.7"/>
    <d v="2019-01-31T00:00:00"/>
    <m/>
    <s v=""/>
    <s v=""/>
    <x v="9"/>
    <n v="140001545899"/>
    <n v="1"/>
    <n v="1"/>
    <n v="1"/>
    <s v="S4B3"/>
    <x v="9"/>
    <s v="อุปกรณ์"/>
    <s v="ZW03"/>
    <s v="Z53"/>
    <s v="F073"/>
    <s v="กฟส.ด่านขุนทด"/>
  </r>
  <r>
    <s v="F15101"/>
    <n v="92000512968"/>
    <n v="14000154768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829"/>
    <n v="9009421656"/>
    <n v="550000321762"/>
    <s v="ใบแจ้งหนี้"/>
    <s v="S-4G-002"/>
    <s v="ค่าบริการติดตั้องอุปกรณ์สื่อสารฯ ประจำปี"/>
    <s v="Activ.unit"/>
    <n v="130000747876"/>
    <s v=""/>
    <n v="13"/>
    <d v="2019-01-18T00:00:00"/>
    <n v="1"/>
    <n v="410"/>
    <n v="410"/>
    <n v="28.7"/>
    <n v="410"/>
    <n v="410"/>
    <n v="28.7"/>
    <n v="438.7"/>
    <d v="2019-01-31T00:00:00"/>
    <m/>
    <s v=""/>
    <s v=""/>
    <x v="9"/>
    <n v="140001547689"/>
    <n v="1"/>
    <n v="1"/>
    <n v="1"/>
    <s v="S4B3"/>
    <x v="9"/>
    <s v="อุปกรณ์"/>
    <s v="ZW03"/>
    <s v="Z53"/>
    <s v="F151"/>
    <s v="กฟส.ปักธงชัย"/>
  </r>
  <r>
    <s v="F01401"/>
    <n v="92000603507"/>
    <n v="140001547955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4319"/>
    <n v="9009422079"/>
    <n v="566000321956"/>
    <s v="ใบแจ้งหนี้"/>
    <s v="S-4G-002"/>
    <s v="ค่าบริการติดตั้องอุปกรณ์สื่อสารฯ ประจำปี"/>
    <s v="Activ.unit"/>
    <n v="130000747925"/>
    <s v=""/>
    <n v="6"/>
    <d v="2019-01-18T00:00:00"/>
    <n v="1"/>
    <n v="410"/>
    <n v="410"/>
    <n v="28.7"/>
    <n v="410"/>
    <n v="410"/>
    <n v="28.7"/>
    <n v="438.7"/>
    <d v="2019-01-31T00:00:00"/>
    <m/>
    <s v=""/>
    <s v=""/>
    <x v="2"/>
    <n v="140001547955"/>
    <n v="1"/>
    <n v="1"/>
    <n v="1"/>
    <s v="S4B3"/>
    <x v="2"/>
    <s v="อุปกรณ์"/>
    <s v="ZW03"/>
    <s v="Z53"/>
    <s v="F014"/>
    <s v="กฟส.จอหอ"/>
  </r>
  <r>
    <s v="F01401"/>
    <n v="92000603511"/>
    <n v="14000154790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249"/>
    <n v="9009421986"/>
    <n v="568000321963"/>
    <s v="ใบแจ้งหนี้"/>
    <s v="S-4G-002"/>
    <s v="ค่าบริการติดตั้องอุปกรณ์สื่อสารฯ ประจำปี"/>
    <s v="Activ.unit"/>
    <n v="130000747928"/>
    <s v=""/>
    <n v="10"/>
    <d v="2019-01-18T00:00:00"/>
    <n v="58"/>
    <n v="410"/>
    <n v="410"/>
    <n v="28.7"/>
    <n v="23780"/>
    <n v="23780"/>
    <n v="1664.6"/>
    <n v="25444.6"/>
    <d v="2019-01-31T00:00:00"/>
    <m/>
    <s v=""/>
    <s v=""/>
    <x v="5"/>
    <n v="140001547903"/>
    <n v="1"/>
    <n v="1"/>
    <n v="1"/>
    <s v="S4B3"/>
    <x v="5"/>
    <s v="อุปกรณ์"/>
    <s v="ZW03"/>
    <s v="Z53"/>
    <s v="F014"/>
    <s v="กฟส.จอหอ"/>
  </r>
  <r>
    <s v="F15101"/>
    <n v="92000318845"/>
    <n v="14000154797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374"/>
    <n v="9009421869"/>
    <n v="548000320653"/>
    <s v="ใบแจ้งหนี้"/>
    <s v="S-4G-002"/>
    <s v="ค่าบริการติดตั้องอุปกรณ์สื่อสารฯ ประจำปี"/>
    <s v="Activ.unit"/>
    <n v="130000747957"/>
    <s v=""/>
    <n v="4"/>
    <d v="2019-01-18T00:00:00"/>
    <n v="6"/>
    <n v="410"/>
    <n v="410"/>
    <n v="28.7"/>
    <n v="2460"/>
    <n v="2460"/>
    <n v="172.2"/>
    <n v="2632.2"/>
    <d v="2019-01-31T00:00:00"/>
    <m/>
    <s v=""/>
    <s v=""/>
    <x v="0"/>
    <n v="140001547976"/>
    <n v="1"/>
    <n v="1"/>
    <n v="1"/>
    <s v="S4B3"/>
    <x v="0"/>
    <s v="อุปกรณ์"/>
    <s v="ZW03"/>
    <s v="Z53"/>
    <s v="F151"/>
    <s v="กฟส.ปักธงชัย"/>
  </r>
  <r>
    <s v="F15201"/>
    <n v="92000323074"/>
    <n v="140001551557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83131"/>
    <n v="9009432130"/>
    <n v="534000321378"/>
    <s v="ใบแจ้งหนี้"/>
    <s v="S-4G-001"/>
    <s v="ค่าบริการพาดสายสื่อสารโทรคมนาคมประจำปี"/>
    <s v="Activ.unit"/>
    <n v="130000749374"/>
    <s v=""/>
    <n v="2"/>
    <d v="2019-01-22T00:00:00"/>
    <n v="1049"/>
    <n v="55"/>
    <n v="55"/>
    <n v="3.85"/>
    <n v="57695"/>
    <n v="57695"/>
    <n v="4038.65"/>
    <n v="61733.65"/>
    <d v="2019-01-31T00:00:00"/>
    <m/>
    <s v=""/>
    <s v=""/>
    <x v="8"/>
    <n v="140001551557"/>
    <n v="1"/>
    <n v="1"/>
    <n v="1"/>
    <s v="S4B3"/>
    <x v="8"/>
    <s v="สายสื่อสาร"/>
    <s v="ZW03"/>
    <s v="Z53"/>
    <s v="F152"/>
    <s v="กฟส.วังน้ำเขียว"/>
  </r>
  <r>
    <s v="F09601"/>
    <n v="92000515074"/>
    <n v="14000155229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84047"/>
    <n v="9009433352"/>
    <n v="562000323133"/>
    <s v="ใบแจ้งหนี้"/>
    <s v="S-4G-001"/>
    <s v="ค่าบริการพาดสายสื่อสารโทรคมนาคมประจำปี"/>
    <s v="Activ.unit"/>
    <n v="130000749654"/>
    <s v=""/>
    <n v="8"/>
    <d v="2019-01-22T00:00:00"/>
    <n v="114"/>
    <n v="55"/>
    <n v="55"/>
    <n v="3.85"/>
    <n v="6270"/>
    <n v="6270"/>
    <n v="438.9"/>
    <n v="6708.9"/>
    <d v="2019-01-31T00:00:00"/>
    <m/>
    <s v=""/>
    <s v=""/>
    <x v="6"/>
    <n v="140001552294"/>
    <n v="1"/>
    <n v="1"/>
    <n v="1"/>
    <s v="S4B3"/>
    <x v="6"/>
    <s v="สายสื่อสาร"/>
    <s v="ZW03"/>
    <s v="Z53"/>
    <s v="F096"/>
    <s v="กฟส.เสิงสาง"/>
  </r>
  <r>
    <s v="F05401"/>
    <n v="92000578501"/>
    <n v="140001542640"/>
    <s v="S4Z1:ตรวจสอบการใช้ประโยชน์บนเสา PEA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607"/>
    <n v="9009410804"/>
    <n v="514000320847"/>
    <s v="ใบแจ้งหนี้"/>
    <s v="S-WC-001"/>
    <s v="ค่าพาดสายสื่อสารโทรคมนาคม ก่อนรับอนุญาต"/>
    <s v="Activ.unit"/>
    <n v="140009471626"/>
    <s v=""/>
    <n v="11"/>
    <d v="2019-01-16T00:00:00"/>
    <n v="1"/>
    <n v="205881.60000000001"/>
    <n v="205881.60000000001"/>
    <n v="14411.71"/>
    <n v="205881.60000000001"/>
    <n v="205881.60000000001"/>
    <n v="14411.71"/>
    <n v="220293.31"/>
    <d v="2019-01-16T00:00:00"/>
    <m/>
    <s v=""/>
    <s v="แก้ไขจำนวน"/>
    <x v="3"/>
    <e v="#N/A"/>
    <n v="1"/>
    <n v="1"/>
    <n v="1"/>
    <s v="S4Z1"/>
    <x v="36"/>
    <n v="0"/>
    <n v="0"/>
    <n v="0"/>
    <s v="F054"/>
    <s v="กฟส.ละหานทราย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28"/>
    <m/>
    <m/>
    <m/>
    <m/>
    <m/>
    <x v="37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2">
  <r>
    <x v="0"/>
    <n v="92000603505"/>
    <n v="14000154756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88"/>
    <n v="9009421500"/>
    <n v="548000320985"/>
    <s v="ใบแจ้งหนี้"/>
    <x v="0"/>
    <s v="ค่าบริการพาดสายสื่อสารโทรคมนาคมประจำปี"/>
    <s v="Activ.unit"/>
    <n v="130000711547"/>
    <s v=""/>
    <n v="2"/>
    <d v="2019-01-18T00:00:00"/>
    <n v="4190"/>
    <n v="55"/>
    <n v="55"/>
    <n v="3.85"/>
    <n v="230450"/>
    <n v="230450"/>
    <n v="16131.5"/>
    <n v="246581.5"/>
    <x v="0"/>
    <m/>
    <s v=""/>
    <s v=""/>
    <x v="0"/>
    <n v="140001547567"/>
    <n v="1"/>
    <n v="1"/>
    <n v="1"/>
    <x v="0"/>
    <x v="0"/>
    <s v="สายสื่อสาร"/>
    <x v="0"/>
    <x v="0"/>
  </r>
  <r>
    <x v="0"/>
    <n v="92000603506"/>
    <n v="14000154758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90"/>
    <n v="9009421504"/>
    <n v="558000321791"/>
    <s v="ใบแจ้งหนี้"/>
    <x v="0"/>
    <s v="ค่าบริการพาดสายสื่อสารโทรคมนาคมประจำปี"/>
    <s v="Activ.unit"/>
    <n v="130000711551"/>
    <s v=""/>
    <n v="3"/>
    <d v="2019-01-18T00:00:00"/>
    <n v="4075"/>
    <n v="100"/>
    <n v="100"/>
    <n v="7"/>
    <n v="407500"/>
    <n v="407500"/>
    <n v="28525"/>
    <n v="436025"/>
    <x v="0"/>
    <m/>
    <s v=""/>
    <s v=""/>
    <x v="1"/>
    <n v="140001547582"/>
    <n v="2"/>
    <n v="2"/>
    <n v="2"/>
    <x v="0"/>
    <x v="1"/>
    <s v="สายสื่อสาร"/>
    <x v="0"/>
    <x v="0"/>
  </r>
  <r>
    <x v="0"/>
    <n v="92000603506"/>
    <n v="14000154758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90"/>
    <n v="9009421504"/>
    <n v="558000321791"/>
    <s v="ใบแจ้งหนี้"/>
    <x v="0"/>
    <s v="ค่าบริการพาดสายสื่อสารโทรคมนาคมประจำปี"/>
    <s v="Activ.unit"/>
    <n v="130000711551"/>
    <s v=""/>
    <n v="4"/>
    <d v="2019-01-18T00:00:00"/>
    <n v="4980"/>
    <n v="55"/>
    <n v="55"/>
    <n v="3.85"/>
    <n v="273900"/>
    <n v="273900"/>
    <n v="19173"/>
    <n v="293073"/>
    <x v="0"/>
    <m/>
    <s v=""/>
    <s v=""/>
    <x v="1"/>
    <n v="140001547582"/>
    <n v="2"/>
    <n v="2"/>
    <n v="2"/>
    <x v="0"/>
    <x v="1"/>
    <s v="สายสื่อสาร"/>
    <x v="0"/>
    <x v="0"/>
  </r>
  <r>
    <x v="0"/>
    <n v="92000603507"/>
    <n v="140001547938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4315"/>
    <n v="9009422073"/>
    <n v="526000322680"/>
    <s v="ใบแจ้งหนี้"/>
    <x v="0"/>
    <s v="ค่าบริการพาดสายสื่อสารโทรคมนาคมประจำปี"/>
    <s v="Activ.unit"/>
    <n v="130000711562"/>
    <s v=""/>
    <n v="5"/>
    <d v="2019-01-18T00:00:00"/>
    <n v="377"/>
    <n v="55"/>
    <n v="55"/>
    <n v="3.85"/>
    <n v="20735"/>
    <n v="20735"/>
    <n v="1451.45"/>
    <n v="22186.45"/>
    <x v="0"/>
    <m/>
    <s v=""/>
    <s v=""/>
    <x v="2"/>
    <n v="140001547938"/>
    <n v="1"/>
    <n v="1"/>
    <n v="1"/>
    <x v="0"/>
    <x v="2"/>
    <s v="สายสื่อสาร"/>
    <x v="0"/>
    <x v="0"/>
  </r>
  <r>
    <x v="0"/>
    <n v="92000603508"/>
    <n v="140001547098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467"/>
    <n v="9009421169"/>
    <n v="540000321626"/>
    <s v="ใบแจ้งหนี้"/>
    <x v="0"/>
    <s v="ค่าบริการพาดสายสื่อสารโทรคมนาคมประจำปี"/>
    <s v="Activ.unit"/>
    <n v="130000711565"/>
    <s v=""/>
    <n v="7"/>
    <d v="2019-01-18T00:00:00"/>
    <n v="264"/>
    <n v="55"/>
    <n v="55"/>
    <n v="3.85"/>
    <n v="14520"/>
    <n v="14520"/>
    <n v="1016.4"/>
    <n v="15536.4"/>
    <x v="0"/>
    <m/>
    <s v=""/>
    <s v=""/>
    <x v="3"/>
    <n v="140001547098"/>
    <n v="1"/>
    <n v="1"/>
    <n v="1"/>
    <x v="0"/>
    <x v="3"/>
    <s v="สายสื่อสาร"/>
    <x v="0"/>
    <x v="0"/>
  </r>
  <r>
    <x v="0"/>
    <n v="92000603509"/>
    <n v="14000154739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738"/>
    <n v="9009421281"/>
    <n v="556000321589"/>
    <s v="ใบแจ้งหนี้"/>
    <x v="0"/>
    <s v="ค่าบริการพาดสายสื่อสารโทรคมนาคมประจำปี"/>
    <s v="Activ.unit"/>
    <n v="130000711568"/>
    <s v=""/>
    <n v="8"/>
    <d v="2019-01-18T00:00:00"/>
    <n v="4466"/>
    <n v="55"/>
    <n v="55"/>
    <n v="3.85"/>
    <n v="245630"/>
    <n v="245630"/>
    <n v="17194.099999999999"/>
    <n v="262824.09999999998"/>
    <x v="0"/>
    <m/>
    <s v=""/>
    <s v=""/>
    <x v="4"/>
    <n v="140001547390"/>
    <n v="1"/>
    <n v="1"/>
    <n v="1"/>
    <x v="0"/>
    <x v="4"/>
    <s v="สายสื่อสาร"/>
    <x v="0"/>
    <x v="0"/>
  </r>
  <r>
    <x v="0"/>
    <n v="92000603511"/>
    <n v="140001547554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87"/>
    <n v="9009421498"/>
    <n v="538000321920"/>
    <s v="ใบแจ้งหนี้"/>
    <x v="0"/>
    <s v="ค่าบริการพาดสายสื่อสารโทรคมนาคมประจำปี"/>
    <s v="Activ.unit"/>
    <n v="130000711573"/>
    <s v=""/>
    <n v="9"/>
    <d v="2019-01-18T00:00:00"/>
    <n v="2412"/>
    <n v="55"/>
    <n v="55"/>
    <n v="3.85"/>
    <n v="132660"/>
    <n v="132660"/>
    <n v="9286.2000000000007"/>
    <n v="141946.20000000001"/>
    <x v="0"/>
    <m/>
    <s v=""/>
    <s v=""/>
    <x v="5"/>
    <n v="140001547554"/>
    <n v="1"/>
    <n v="1"/>
    <n v="1"/>
    <x v="0"/>
    <x v="5"/>
    <s v="สายสื่อสาร"/>
    <x v="0"/>
    <x v="0"/>
  </r>
  <r>
    <x v="0"/>
    <n v="92000603512"/>
    <n v="14000154754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85"/>
    <n v="9009421496"/>
    <n v="530000321962"/>
    <s v="ใบแจ้งหนี้"/>
    <x v="0"/>
    <s v="ค่าบริการพาดสายสื่อสารโทรคมนาคมประจำปี"/>
    <s v="Activ.unit"/>
    <n v="130000711577"/>
    <s v=""/>
    <n v="11"/>
    <d v="2019-01-18T00:00:00"/>
    <n v="1400"/>
    <n v="55"/>
    <n v="55"/>
    <n v="3.85"/>
    <n v="77000"/>
    <n v="77000"/>
    <n v="5390"/>
    <n v="82390"/>
    <x v="0"/>
    <m/>
    <s v=""/>
    <s v=""/>
    <x v="6"/>
    <n v="140001547544"/>
    <n v="1"/>
    <n v="1"/>
    <n v="1"/>
    <x v="0"/>
    <x v="6"/>
    <s v="สายสื่อสาร"/>
    <x v="0"/>
    <x v="0"/>
  </r>
  <r>
    <x v="0"/>
    <n v="92000603514"/>
    <n v="140001547520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3880"/>
    <n v="9009421491"/>
    <n v="534000320887"/>
    <s v="ใบแจ้งหนี้"/>
    <x v="0"/>
    <s v="ค่าบริการพาดสายสื่อสารโทรคมนาคมประจำปี"/>
    <s v="Activ.unit"/>
    <n v="130000711579"/>
    <s v=""/>
    <n v="12"/>
    <d v="2019-01-18T00:00:00"/>
    <n v="571"/>
    <n v="55"/>
    <n v="55"/>
    <n v="3.85"/>
    <n v="31405"/>
    <n v="31405"/>
    <n v="2198.35"/>
    <n v="33603.35"/>
    <x v="0"/>
    <m/>
    <s v=""/>
    <s v=""/>
    <x v="7"/>
    <n v="140001547520"/>
    <n v="1"/>
    <n v="1"/>
    <n v="1"/>
    <x v="0"/>
    <x v="7"/>
    <s v="สายสื่อสาร"/>
    <x v="0"/>
    <x v="0"/>
  </r>
  <r>
    <x v="0"/>
    <n v="92000603516"/>
    <n v="14000154741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746"/>
    <n v="9009421289"/>
    <n v="550000321421"/>
    <s v="ใบแจ้งหนี้"/>
    <x v="0"/>
    <s v="ค่าบริการพาดสายสื่อสารโทรคมนาคมประจำปี"/>
    <s v="Activ.unit"/>
    <n v="130000711582"/>
    <s v=""/>
    <n v="13"/>
    <d v="2019-01-18T00:00:00"/>
    <n v="615"/>
    <n v="55"/>
    <n v="55"/>
    <n v="3.85"/>
    <n v="33825"/>
    <n v="33825"/>
    <n v="2367.75"/>
    <n v="36192.75"/>
    <x v="0"/>
    <m/>
    <s v=""/>
    <s v=""/>
    <x v="8"/>
    <n v="140001547415"/>
    <n v="1"/>
    <n v="1"/>
    <n v="1"/>
    <x v="0"/>
    <x v="8"/>
    <s v="สายสื่อสาร"/>
    <x v="0"/>
    <x v="0"/>
  </r>
  <r>
    <x v="0"/>
    <n v="92000603517"/>
    <n v="14000154721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538"/>
    <n v="9009421034"/>
    <n v="564000322022"/>
    <s v="ใบแจ้งหนี้"/>
    <x v="0"/>
    <s v="ค่าบริการพาดสายสื่อสารโทรคมนาคมประจำปี"/>
    <s v="Activ.unit"/>
    <n v="130000711583"/>
    <s v=""/>
    <n v="14"/>
    <d v="2019-01-18T00:00:00"/>
    <n v="305"/>
    <n v="55"/>
    <n v="55"/>
    <n v="3.85"/>
    <n v="16775"/>
    <n v="16775"/>
    <n v="1174.25"/>
    <n v="17949.25"/>
    <x v="1"/>
    <m/>
    <s v=""/>
    <s v=""/>
    <x v="9"/>
    <n v="140001547214"/>
    <n v="1"/>
    <n v="1"/>
    <n v="1"/>
    <x v="0"/>
    <x v="9"/>
    <s v="สายสื่อสาร"/>
    <x v="0"/>
    <x v="0"/>
  </r>
  <r>
    <x v="0"/>
    <n v="92000603518"/>
    <n v="14000154618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69"/>
    <n v="9009427453"/>
    <n v="564000322038"/>
    <s v="ใบแจ้งหนี้"/>
    <x v="0"/>
    <s v="ค่าบริการพาดสายสื่อสารโทรคมนาคมประจำปี"/>
    <s v="Activ.unit"/>
    <n v="130000711591"/>
    <s v=""/>
    <n v="15"/>
    <d v="2019-01-17T00:00:00"/>
    <n v="4546"/>
    <n v="55"/>
    <n v="55"/>
    <n v="3.85"/>
    <n v="250030"/>
    <n v="250030"/>
    <n v="17502.099999999999"/>
    <n v="267532.09999999998"/>
    <x v="0"/>
    <m/>
    <s v=""/>
    <s v=""/>
    <x v="10"/>
    <n v="140001546186"/>
    <n v="1"/>
    <n v="1"/>
    <n v="1"/>
    <x v="0"/>
    <x v="10"/>
    <s v="สายสื่อสาร"/>
    <x v="0"/>
    <x v="0"/>
  </r>
  <r>
    <x v="0"/>
    <n v="92000589308"/>
    <n v="140001546027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172"/>
    <n v="9009417471"/>
    <n v="548000320973"/>
    <s v="ใบแจ้งหนี้"/>
    <x v="0"/>
    <s v="ค่าบริการพาดสายสื่อสารโทรคมนาคมประจำปี"/>
    <s v="Activ.unit"/>
    <n v="130000711597"/>
    <s v=""/>
    <n v="1"/>
    <d v="2019-01-17T00:00:00"/>
    <n v="786"/>
    <n v="55"/>
    <n v="55"/>
    <n v="3.85"/>
    <n v="43230"/>
    <n v="43230"/>
    <n v="3026.1"/>
    <n v="46256.1"/>
    <x v="0"/>
    <m/>
    <s v=""/>
    <s v=""/>
    <x v="11"/>
    <n v="140001546027"/>
    <n v="1"/>
    <n v="1"/>
    <n v="1"/>
    <x v="0"/>
    <x v="11"/>
    <s v="สายสื่อสาร"/>
    <x v="0"/>
    <x v="0"/>
  </r>
  <r>
    <x v="1"/>
    <n v="92000323065"/>
    <n v="14000154561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768"/>
    <n v="9009416789"/>
    <n v="500000320418"/>
    <s v="ใบแจ้งหนี้"/>
    <x v="0"/>
    <s v="ค่าบริการพาดสายสื่อสารโทรคมนาคมประจำปี"/>
    <s v="Activ.unit"/>
    <n v="130000713837"/>
    <s v=""/>
    <n v="3"/>
    <d v="2019-01-17T00:00:00"/>
    <n v="1008"/>
    <n v="55"/>
    <n v="55"/>
    <n v="3.85"/>
    <n v="55440"/>
    <n v="55440"/>
    <n v="3880.8"/>
    <n v="59320.800000000003"/>
    <x v="0"/>
    <m/>
    <s v=""/>
    <s v=""/>
    <x v="7"/>
    <n v="140001545611"/>
    <n v="1"/>
    <n v="1"/>
    <n v="1"/>
    <x v="0"/>
    <x v="7"/>
    <s v="สายสื่อสาร"/>
    <x v="0"/>
    <x v="0"/>
  </r>
  <r>
    <x v="1"/>
    <n v="92000481965"/>
    <n v="14000154613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92"/>
    <n v="9009417468"/>
    <n v="544000322242"/>
    <s v="ใบแจ้งหนี้"/>
    <x v="0"/>
    <s v="ค่าบริการพาดสายสื่อสารโทรคมนาคมประจำปี"/>
    <s v="Activ.unit"/>
    <n v="130000713845"/>
    <s v=""/>
    <n v="16"/>
    <d v="2019-01-17T00:00:00"/>
    <n v="3083"/>
    <n v="55"/>
    <n v="55"/>
    <n v="3.85"/>
    <n v="169565"/>
    <n v="169565"/>
    <n v="11869.55"/>
    <n v="181434.55"/>
    <x v="0"/>
    <m/>
    <s v=""/>
    <s v=""/>
    <x v="6"/>
    <n v="140001546132"/>
    <n v="1"/>
    <n v="1"/>
    <n v="1"/>
    <x v="0"/>
    <x v="6"/>
    <s v="สายสื่อสาร"/>
    <x v="0"/>
    <x v="0"/>
  </r>
  <r>
    <x v="1"/>
    <n v="92000544868"/>
    <n v="14000154617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97"/>
    <n v="9009417574"/>
    <n v="554000320232"/>
    <s v="ใบแจ้งหนี้"/>
    <x v="0"/>
    <s v="ค่าบริการพาดสายสื่อสารโทรคมนาคมประจำปี"/>
    <s v="Activ.unit"/>
    <n v="130000713851"/>
    <s v=""/>
    <n v="18"/>
    <d v="2019-01-17T00:00:00"/>
    <n v="7402"/>
    <n v="55"/>
    <n v="55"/>
    <n v="3.85"/>
    <n v="407110"/>
    <n v="407110"/>
    <n v="28497.7"/>
    <n v="435607.7"/>
    <x v="0"/>
    <m/>
    <s v=""/>
    <s v=""/>
    <x v="5"/>
    <n v="140001546175"/>
    <n v="1"/>
    <n v="1"/>
    <n v="1"/>
    <x v="0"/>
    <x v="5"/>
    <s v="สายสื่อสาร"/>
    <x v="0"/>
    <x v="0"/>
  </r>
  <r>
    <x v="2"/>
    <n v="92000324066"/>
    <n v="1400015438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051"/>
    <n v="9009414674"/>
    <n v="564000322197"/>
    <s v="ใบแจ้งหนี้"/>
    <x v="0"/>
    <s v="ค่าบริการพาดสายสื่อสารโทรคมนาคมประจำปี"/>
    <s v="Activ.unit"/>
    <n v="130000716854"/>
    <s v=""/>
    <n v="6"/>
    <d v="2019-01-17T00:00:00"/>
    <n v="7319"/>
    <n v="100"/>
    <n v="100"/>
    <n v="7"/>
    <n v="731900"/>
    <n v="731900"/>
    <n v="51233"/>
    <n v="783133"/>
    <x v="0"/>
    <m/>
    <s v=""/>
    <s v=""/>
    <x v="1"/>
    <n v="140001543854"/>
    <n v="2"/>
    <n v="2"/>
    <n v="2"/>
    <x v="0"/>
    <x v="1"/>
    <s v="สายสื่อสาร"/>
    <x v="0"/>
    <x v="0"/>
  </r>
  <r>
    <x v="2"/>
    <n v="92000324066"/>
    <n v="1400015438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051"/>
    <n v="9009414674"/>
    <n v="564000322197"/>
    <s v="ใบแจ้งหนี้"/>
    <x v="0"/>
    <s v="ค่าบริการพาดสายสื่อสารโทรคมนาคมประจำปี"/>
    <s v="Activ.unit"/>
    <n v="130000716854"/>
    <s v=""/>
    <n v="7"/>
    <d v="2019-01-17T00:00:00"/>
    <n v="25265"/>
    <n v="55"/>
    <n v="55"/>
    <n v="3.85"/>
    <n v="1389575"/>
    <n v="1389575"/>
    <n v="97270.25"/>
    <n v="1486845.25"/>
    <x v="0"/>
    <m/>
    <s v=""/>
    <s v=""/>
    <x v="1"/>
    <n v="140001543854"/>
    <n v="2"/>
    <n v="2"/>
    <n v="2"/>
    <x v="0"/>
    <x v="1"/>
    <s v="สายสื่อสาร"/>
    <x v="0"/>
    <x v="0"/>
  </r>
  <r>
    <x v="2"/>
    <n v="92000324059"/>
    <n v="1400015438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35"/>
    <n v="9009414678"/>
    <n v="560000322445"/>
    <s v="ใบแจ้งหนี้"/>
    <x v="0"/>
    <s v="ค่าบริการพาดสายสื่อสารโทรคมนาคมประจำปี"/>
    <s v="Activ.unit"/>
    <n v="130000716856"/>
    <s v=""/>
    <n v="2"/>
    <d v="2019-01-17T00:00:00"/>
    <n v="330"/>
    <n v="100"/>
    <n v="100"/>
    <n v="7"/>
    <n v="33000"/>
    <n v="33000"/>
    <n v="2310"/>
    <n v="35310"/>
    <x v="0"/>
    <m/>
    <s v=""/>
    <s v=""/>
    <x v="0"/>
    <n v="140001543887"/>
    <n v="2"/>
    <n v="2"/>
    <n v="2"/>
    <x v="0"/>
    <x v="0"/>
    <s v="สายสื่อสาร"/>
    <x v="0"/>
    <x v="0"/>
  </r>
  <r>
    <x v="2"/>
    <n v="92000324059"/>
    <n v="1400015438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35"/>
    <n v="9009414678"/>
    <n v="560000322445"/>
    <s v="ใบแจ้งหนี้"/>
    <x v="0"/>
    <s v="ค่าบริการพาดสายสื่อสารโทรคมนาคมประจำปี"/>
    <s v="Activ.unit"/>
    <n v="130000716856"/>
    <s v=""/>
    <n v="3"/>
    <d v="2019-01-17T00:00:00"/>
    <n v="11671"/>
    <n v="55"/>
    <n v="55"/>
    <n v="3.85"/>
    <n v="641905"/>
    <n v="641905"/>
    <n v="44933.35"/>
    <n v="686838.35"/>
    <x v="0"/>
    <m/>
    <s v=""/>
    <s v=""/>
    <x v="0"/>
    <n v="140001543887"/>
    <n v="2"/>
    <n v="2"/>
    <n v="2"/>
    <x v="0"/>
    <x v="0"/>
    <s v="สายสื่อสาร"/>
    <x v="0"/>
    <x v="0"/>
  </r>
  <r>
    <x v="2"/>
    <n v="92000324059"/>
    <n v="14000154390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38"/>
    <n v="9009414680"/>
    <n v="522000322109"/>
    <s v="ใบแจ้งหนี้"/>
    <x v="0"/>
    <s v="ค่าบริการพาดสายสื่อสารโทรคมนาคมประจำปี"/>
    <s v="Activ.unit"/>
    <n v="130000716858"/>
    <s v=""/>
    <n v="4"/>
    <d v="2019-01-17T00:00:00"/>
    <n v="4803"/>
    <n v="55"/>
    <n v="55"/>
    <n v="3.85"/>
    <n v="264165"/>
    <n v="264165"/>
    <n v="18491.55"/>
    <n v="282656.55"/>
    <x v="0"/>
    <m/>
    <s v=""/>
    <s v=""/>
    <x v="0"/>
    <n v="140001543906"/>
    <n v="1"/>
    <n v="1"/>
    <n v="1"/>
    <x v="0"/>
    <x v="12"/>
    <s v="สายสื่อสาร"/>
    <x v="0"/>
    <x v="0"/>
  </r>
  <r>
    <x v="2"/>
    <n v="92000324059"/>
    <n v="14000154392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44"/>
    <n v="9009414686"/>
    <n v="534000320687"/>
    <s v="ใบแจ้งหนี้"/>
    <x v="0"/>
    <s v="ค่าบริการพาดสายสื่อสารโทรคมนาคมประจำปี"/>
    <s v="Activ.unit"/>
    <n v="130000716860"/>
    <s v=""/>
    <n v="5"/>
    <d v="2019-01-17T00:00:00"/>
    <n v="3660"/>
    <n v="55"/>
    <n v="55"/>
    <n v="3.85"/>
    <n v="201300"/>
    <n v="201300"/>
    <n v="14091"/>
    <n v="215391"/>
    <x v="0"/>
    <m/>
    <s v=""/>
    <s v=""/>
    <x v="0"/>
    <n v="140001543923"/>
    <n v="1"/>
    <n v="1"/>
    <n v="1"/>
    <x v="0"/>
    <x v="13"/>
    <s v="สายสื่อสาร"/>
    <x v="0"/>
    <x v="0"/>
  </r>
  <r>
    <x v="2"/>
    <n v="92000324109"/>
    <n v="14000154394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148"/>
    <n v="9009414771"/>
    <n v="558000322064"/>
    <s v="ใบแจ้งหนี้"/>
    <x v="0"/>
    <s v="ค่าบริการพาดสายสื่อสารโทรคมนาคมประจำปี"/>
    <s v="Activ.unit"/>
    <n v="130000716862"/>
    <s v=""/>
    <n v="10"/>
    <d v="2019-01-17T00:00:00"/>
    <n v="11010"/>
    <n v="55"/>
    <n v="55"/>
    <n v="3.85"/>
    <n v="605550"/>
    <n v="605550"/>
    <n v="42388.5"/>
    <n v="647938.5"/>
    <x v="0"/>
    <m/>
    <s v=""/>
    <s v=""/>
    <x v="10"/>
    <n v="140001543948"/>
    <n v="1"/>
    <n v="1"/>
    <n v="1"/>
    <x v="0"/>
    <x v="10"/>
    <s v="สายสื่อสาร"/>
    <x v="0"/>
    <x v="0"/>
  </r>
  <r>
    <x v="2"/>
    <n v="92000324109"/>
    <n v="14000154401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242"/>
    <n v="9009414890"/>
    <n v="538000322075"/>
    <s v="ใบแจ้งหนี้"/>
    <x v="1"/>
    <s v="ค่าบริการติดตั้องอุปกรณ์สื่อสารฯ ประจำปี"/>
    <s v="Activ.unit"/>
    <n v="130000716868"/>
    <s v=""/>
    <n v="11"/>
    <d v="2019-01-17T00:00:00"/>
    <n v="60"/>
    <n v="410"/>
    <n v="410"/>
    <n v="28.7"/>
    <n v="24600"/>
    <n v="24600"/>
    <n v="1722"/>
    <n v="26322"/>
    <x v="0"/>
    <m/>
    <s v=""/>
    <s v=""/>
    <x v="10"/>
    <n v="140001544015"/>
    <n v="1"/>
    <n v="1"/>
    <n v="1"/>
    <x v="0"/>
    <x v="10"/>
    <s v="อุปกรณ์"/>
    <x v="0"/>
    <x v="0"/>
  </r>
  <r>
    <x v="2"/>
    <n v="92000324079"/>
    <n v="14000154425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369"/>
    <n v="9009415103"/>
    <n v="556000322198"/>
    <s v="ใบแจ้งหนี้"/>
    <x v="0"/>
    <s v="ค่าบริการพาดสายสื่อสารโทรคมนาคมประจำปี"/>
    <s v="Activ.unit"/>
    <n v="130000716870"/>
    <s v=""/>
    <n v="8"/>
    <d v="2019-01-17T00:00:00"/>
    <n v="5068"/>
    <n v="55"/>
    <n v="55"/>
    <n v="3.85"/>
    <n v="278740"/>
    <n v="278740"/>
    <n v="19511.8"/>
    <n v="298251.8"/>
    <x v="0"/>
    <m/>
    <s v=""/>
    <s v=""/>
    <x v="8"/>
    <n v="140001544253"/>
    <n v="2"/>
    <n v="2"/>
    <n v="2"/>
    <x v="0"/>
    <x v="8"/>
    <s v="สายสื่อสาร"/>
    <x v="0"/>
    <x v="0"/>
  </r>
  <r>
    <x v="2"/>
    <n v="92000324079"/>
    <n v="14000154425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369"/>
    <n v="9009415103"/>
    <n v="556000322198"/>
    <s v="ใบแจ้งหนี้"/>
    <x v="0"/>
    <s v="ค่าบริการพาดสายสื่อสารโทรคมนาคมประจำปี"/>
    <s v="Activ.unit"/>
    <n v="130000716870"/>
    <s v=""/>
    <n v="9"/>
    <d v="2019-01-17T00:00:00"/>
    <n v="54"/>
    <n v="100"/>
    <n v="100"/>
    <n v="7"/>
    <n v="5400"/>
    <n v="5400"/>
    <n v="378"/>
    <n v="5778"/>
    <x v="0"/>
    <m/>
    <s v=""/>
    <s v=""/>
    <x v="8"/>
    <n v="140001544253"/>
    <n v="2"/>
    <n v="2"/>
    <n v="2"/>
    <x v="0"/>
    <x v="8"/>
    <s v="สายสื่อสาร"/>
    <x v="0"/>
    <x v="0"/>
  </r>
  <r>
    <x v="2"/>
    <n v="92000322760"/>
    <n v="14000154431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8561"/>
    <n v="9009415279"/>
    <n v="538000322310"/>
    <s v="ใบแจ้งหนี้"/>
    <x v="0"/>
    <s v="ค่าบริการพาดสายสื่อสารโทรคมนาคมประจำปี"/>
    <s v="Activ.unit"/>
    <n v="130000716873"/>
    <s v=""/>
    <n v="1"/>
    <d v="2019-01-17T00:00:00"/>
    <n v="4589"/>
    <n v="55"/>
    <n v="55"/>
    <n v="3.85"/>
    <n v="252395"/>
    <n v="252395"/>
    <n v="17667.650000000001"/>
    <n v="270062.65000000002"/>
    <x v="0"/>
    <m/>
    <s v=""/>
    <s v=""/>
    <x v="4"/>
    <n v="140001544310"/>
    <n v="1"/>
    <n v="1"/>
    <n v="1"/>
    <x v="0"/>
    <x v="4"/>
    <s v="สายสื่อสาร"/>
    <x v="0"/>
    <x v="0"/>
  </r>
  <r>
    <x v="2"/>
    <n v="92000364444"/>
    <n v="14000154435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8567"/>
    <n v="9009415288"/>
    <n v="512000321511"/>
    <s v="ใบแจ้งหนี้"/>
    <x v="0"/>
    <s v="ค่าบริการพาดสายสื่อสารโทรคมนาคมประจำปี"/>
    <s v="Activ.unit"/>
    <n v="130000716880"/>
    <s v=""/>
    <n v="13"/>
    <d v="2019-01-17T00:00:00"/>
    <n v="745"/>
    <n v="55"/>
    <n v="55"/>
    <n v="3.85"/>
    <n v="40975"/>
    <n v="40975"/>
    <n v="2868.25"/>
    <n v="43843.25"/>
    <x v="0"/>
    <m/>
    <s v=""/>
    <s v=""/>
    <x v="9"/>
    <n v="140001544354"/>
    <n v="1"/>
    <n v="1"/>
    <n v="1"/>
    <x v="0"/>
    <x v="9"/>
    <s v="สายสื่อสาร"/>
    <x v="0"/>
    <x v="0"/>
  </r>
  <r>
    <x v="2"/>
    <n v="92000344436"/>
    <n v="14000154442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8675"/>
    <n v="9009415414"/>
    <n v="558000322258"/>
    <s v="ใบแจ้งหนี้"/>
    <x v="0"/>
    <s v="ค่าบริการพาดสายสื่อสารโทรคมนาคมประจำปี"/>
    <s v="Activ.unit"/>
    <n v="130000716885"/>
    <s v=""/>
    <n v="12"/>
    <d v="2019-01-17T00:00:00"/>
    <n v="417"/>
    <n v="55"/>
    <n v="55"/>
    <n v="3.85"/>
    <n v="22935"/>
    <n v="22935"/>
    <n v="1605.45"/>
    <n v="24540.45"/>
    <x v="0"/>
    <m/>
    <s v=""/>
    <s v=""/>
    <x v="3"/>
    <n v="140001544423"/>
    <n v="1"/>
    <n v="1"/>
    <n v="1"/>
    <x v="0"/>
    <x v="3"/>
    <s v="สายสื่อสาร"/>
    <x v="0"/>
    <x v="0"/>
  </r>
  <r>
    <x v="2"/>
    <n v="92000539537"/>
    <n v="14000154446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8681"/>
    <n v="9009415420"/>
    <n v="528000323999"/>
    <s v="ใบแจ้งหนี้"/>
    <x v="0"/>
    <s v="ค่าบริการพาดสายสื่อสารโทรคมนาคมประจำปี"/>
    <s v="Activ.unit"/>
    <n v="130000716886"/>
    <s v=""/>
    <n v="16"/>
    <d v="2019-01-17T00:00:00"/>
    <n v="9972"/>
    <n v="55"/>
    <n v="55"/>
    <n v="3.85"/>
    <n v="548460"/>
    <n v="548460"/>
    <n v="38392.199999999997"/>
    <n v="586852.19999999995"/>
    <x v="0"/>
    <m/>
    <s v=""/>
    <s v=""/>
    <x v="5"/>
    <n v="140001544462"/>
    <n v="1"/>
    <n v="1"/>
    <n v="1"/>
    <x v="0"/>
    <x v="5"/>
    <s v="สายสื่อสาร"/>
    <x v="0"/>
    <x v="0"/>
  </r>
  <r>
    <x v="2"/>
    <n v="92000539537"/>
    <n v="14000154501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205"/>
    <n v="9009416123"/>
    <n v="536000323015"/>
    <s v="ใบแจ้งหนี้"/>
    <x v="1"/>
    <s v="ค่าบริการติดตั้องอุปกรณ์สื่อสารฯ ประจำปี"/>
    <s v="Activ.unit"/>
    <n v="130000716889"/>
    <s v=""/>
    <n v="17"/>
    <d v="2019-01-17T00:00:00"/>
    <n v="43"/>
    <n v="410"/>
    <n v="410"/>
    <n v="28.7"/>
    <n v="17630"/>
    <n v="17630"/>
    <n v="1234.0999999999999"/>
    <n v="18864.099999999999"/>
    <x v="0"/>
    <m/>
    <s v=""/>
    <s v=""/>
    <x v="5"/>
    <n v="140001545017"/>
    <n v="1"/>
    <n v="1"/>
    <n v="1"/>
    <x v="0"/>
    <x v="5"/>
    <s v="อุปกรณ์"/>
    <x v="0"/>
    <x v="0"/>
  </r>
  <r>
    <x v="2"/>
    <n v="92000445451"/>
    <n v="14000154502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206"/>
    <n v="9009416124"/>
    <n v="522000322328"/>
    <s v="ใบแจ้งหนี้"/>
    <x v="0"/>
    <s v="ค่าบริการพาดสายสื่อสารโทรคมนาคมประจำปี"/>
    <s v="Activ.unit"/>
    <n v="130000716890"/>
    <s v=""/>
    <n v="14"/>
    <d v="2019-01-17T00:00:00"/>
    <n v="6195"/>
    <n v="55"/>
    <n v="55"/>
    <n v="3.85"/>
    <n v="340725"/>
    <n v="340725"/>
    <n v="23850.75"/>
    <n v="364575.75"/>
    <x v="0"/>
    <m/>
    <s v=""/>
    <s v=""/>
    <x v="6"/>
    <n v="140001545027"/>
    <n v="1"/>
    <n v="1"/>
    <n v="1"/>
    <x v="0"/>
    <x v="6"/>
    <s v="สายสื่อสาร"/>
    <x v="0"/>
    <x v="0"/>
  </r>
  <r>
    <x v="3"/>
    <n v="92000324054"/>
    <n v="14000154613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32"/>
    <n v="9009417508"/>
    <n v="516000320644"/>
    <s v="ใบแจ้งหนี้"/>
    <x v="0"/>
    <s v="ค่าบริการพาดสายสื่อสารโทรคมนาคมประจำปี"/>
    <s v="Activ.unit"/>
    <n v="130000719815"/>
    <s v=""/>
    <n v="8"/>
    <d v="2019-01-17T00:00:00"/>
    <n v="8875"/>
    <n v="55"/>
    <n v="55"/>
    <n v="3.85"/>
    <n v="488125"/>
    <n v="488125"/>
    <n v="34168.75"/>
    <n v="522293.75"/>
    <x v="0"/>
    <m/>
    <s v=""/>
    <s v=""/>
    <x v="1"/>
    <n v="140001546138"/>
    <n v="2"/>
    <n v="2"/>
    <n v="2"/>
    <x v="0"/>
    <x v="1"/>
    <s v="สายสื่อสาร"/>
    <x v="0"/>
    <x v="0"/>
  </r>
  <r>
    <x v="3"/>
    <n v="92000324054"/>
    <n v="14000154613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32"/>
    <n v="9009417508"/>
    <n v="516000320644"/>
    <s v="ใบแจ้งหนี้"/>
    <x v="0"/>
    <s v="ค่าบริการพาดสายสื่อสารโทรคมนาคมประจำปี"/>
    <s v="Activ.unit"/>
    <n v="130000719815"/>
    <s v=""/>
    <n v="9"/>
    <d v="2019-01-17T00:00:00"/>
    <n v="1177"/>
    <n v="100"/>
    <n v="100"/>
    <n v="7"/>
    <n v="117700"/>
    <n v="117700"/>
    <n v="8239"/>
    <n v="125939"/>
    <x v="0"/>
    <m/>
    <s v=""/>
    <s v=""/>
    <x v="1"/>
    <n v="140001546138"/>
    <n v="2"/>
    <n v="2"/>
    <n v="2"/>
    <x v="0"/>
    <x v="1"/>
    <s v="สายสื่อสาร"/>
    <x v="0"/>
    <x v="0"/>
  </r>
  <r>
    <x v="3"/>
    <n v="92000324054"/>
    <n v="1400015461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5"/>
    <n v="9009417563"/>
    <n v="528000323816"/>
    <s v="ใบแจ้งหนี้"/>
    <x v="0"/>
    <s v="ค่าบริการพาดสายสื่อสารโทรคมนาคมประจำปี"/>
    <s v="Activ.unit"/>
    <n v="130000719816"/>
    <s v=""/>
    <n v="10"/>
    <d v="2019-01-17T00:00:00"/>
    <n v="463"/>
    <n v="100"/>
    <n v="100"/>
    <n v="7"/>
    <n v="46300"/>
    <n v="46300"/>
    <n v="3241"/>
    <n v="49541"/>
    <x v="0"/>
    <m/>
    <s v=""/>
    <s v=""/>
    <x v="1"/>
    <n v="140001546190"/>
    <n v="2"/>
    <n v="2"/>
    <n v="2"/>
    <x v="0"/>
    <x v="14"/>
    <s v="สายสื่อสาร"/>
    <x v="0"/>
    <x v="0"/>
  </r>
  <r>
    <x v="3"/>
    <n v="92000324054"/>
    <n v="1400015461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5"/>
    <n v="9009417563"/>
    <n v="528000323816"/>
    <s v="ใบแจ้งหนี้"/>
    <x v="0"/>
    <s v="ค่าบริการพาดสายสื่อสารโทรคมนาคมประจำปี"/>
    <s v="Activ.unit"/>
    <n v="130000719816"/>
    <s v=""/>
    <n v="11"/>
    <d v="2019-01-17T00:00:00"/>
    <n v="1070"/>
    <n v="55"/>
    <n v="55"/>
    <n v="3.85"/>
    <n v="58850"/>
    <n v="58850"/>
    <n v="4119.5"/>
    <n v="62969.5"/>
    <x v="0"/>
    <m/>
    <s v=""/>
    <s v=""/>
    <x v="1"/>
    <n v="140001546190"/>
    <n v="2"/>
    <n v="2"/>
    <n v="2"/>
    <x v="0"/>
    <x v="14"/>
    <s v="สายสื่อสาร"/>
    <x v="0"/>
    <x v="0"/>
  </r>
  <r>
    <x v="3"/>
    <n v="92000324054"/>
    <n v="14000154610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20"/>
    <n v="9009417492"/>
    <n v="550000321901"/>
    <s v="ใบแจ้งหนี้"/>
    <x v="0"/>
    <s v="ค่าบริการพาดสายสื่อสารโทรคมนาคมประจำปี"/>
    <s v="Activ.unit"/>
    <n v="130000719817"/>
    <s v=""/>
    <n v="7"/>
    <d v="2019-01-17T00:00:00"/>
    <n v="2853"/>
    <n v="55"/>
    <n v="55"/>
    <n v="3.85"/>
    <n v="156915"/>
    <n v="156915"/>
    <n v="10984.05"/>
    <n v="167899.05"/>
    <x v="0"/>
    <m/>
    <s v=""/>
    <s v=""/>
    <x v="1"/>
    <n v="140001546107"/>
    <n v="1"/>
    <n v="1"/>
    <n v="1"/>
    <x v="0"/>
    <x v="15"/>
    <s v="สายสื่อสาร"/>
    <x v="0"/>
    <x v="0"/>
  </r>
  <r>
    <x v="3"/>
    <n v="92000324050"/>
    <n v="14000154578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00"/>
    <n v="9009417056"/>
    <n v="558000322092"/>
    <s v="ใบแจ้งหนี้"/>
    <x v="0"/>
    <s v="ค่าบริการพาดสายสื่อสารโทรคมนาคมประจำปี"/>
    <s v="Activ.unit"/>
    <n v="130000719818"/>
    <s v=""/>
    <n v="4"/>
    <d v="2019-01-17T00:00:00"/>
    <n v="3051"/>
    <n v="55"/>
    <n v="55"/>
    <n v="3.85"/>
    <n v="167805"/>
    <n v="167805"/>
    <n v="11746.35"/>
    <n v="179551.35"/>
    <x v="0"/>
    <m/>
    <s v=""/>
    <s v=""/>
    <x v="0"/>
    <n v="140001545782"/>
    <n v="1"/>
    <n v="1"/>
    <n v="1"/>
    <x v="0"/>
    <x v="0"/>
    <s v="สายสื่อสาร"/>
    <x v="0"/>
    <x v="0"/>
  </r>
  <r>
    <x v="3"/>
    <n v="92000324050"/>
    <n v="14000154593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8"/>
    <n v="9009417244"/>
    <n v="538000322094"/>
    <s v="ใบแจ้งหนี้"/>
    <x v="0"/>
    <s v="ค่าบริการพาดสายสื่อสารโทรคมนาคมประจำปี"/>
    <s v="Activ.unit"/>
    <n v="130000719819"/>
    <s v=""/>
    <n v="5"/>
    <d v="2019-01-17T00:00:00"/>
    <n v="2222"/>
    <n v="55"/>
    <n v="55"/>
    <n v="3.85"/>
    <n v="122210"/>
    <n v="122210"/>
    <n v="8554.7000000000007"/>
    <n v="130764.7"/>
    <x v="0"/>
    <m/>
    <s v=""/>
    <s v=""/>
    <x v="0"/>
    <n v="140001545933"/>
    <n v="2"/>
    <n v="2"/>
    <n v="2"/>
    <x v="0"/>
    <x v="13"/>
    <s v="สายสื่อสาร"/>
    <x v="0"/>
    <x v="0"/>
  </r>
  <r>
    <x v="3"/>
    <n v="92000324050"/>
    <n v="14000154593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8"/>
    <n v="9009417244"/>
    <n v="538000322094"/>
    <s v="ใบแจ้งหนี้"/>
    <x v="0"/>
    <s v="ค่าบริการพาดสายสื่อสารโทรคมนาคมประจำปี"/>
    <s v="Activ.unit"/>
    <n v="130000719819"/>
    <s v=""/>
    <n v="6"/>
    <d v="2019-01-17T00:00:00"/>
    <n v="36"/>
    <n v="100"/>
    <n v="100"/>
    <n v="7"/>
    <n v="3600"/>
    <n v="3600"/>
    <n v="252"/>
    <n v="3852"/>
    <x v="0"/>
    <m/>
    <s v=""/>
    <s v=""/>
    <x v="0"/>
    <n v="140001545933"/>
    <n v="2"/>
    <n v="2"/>
    <n v="2"/>
    <x v="0"/>
    <x v="13"/>
    <s v="สายสื่อสาร"/>
    <x v="0"/>
    <x v="0"/>
  </r>
  <r>
    <x v="3"/>
    <n v="92000324050"/>
    <n v="1400015456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17"/>
    <n v="9009416946"/>
    <n v="526000322657"/>
    <s v="ใบแจ้งหนี้"/>
    <x v="0"/>
    <s v="ค่าบริการพาดสายสื่อสารโทรคมนาคมประจำปี"/>
    <s v="Activ.unit"/>
    <n v="130000719821"/>
    <s v=""/>
    <n v="3"/>
    <d v="2019-01-17T00:00:00"/>
    <n v="3236"/>
    <n v="55"/>
    <n v="55"/>
    <n v="3.85"/>
    <n v="177980"/>
    <n v="177980"/>
    <n v="12458.6"/>
    <n v="190438.6"/>
    <x v="0"/>
    <m/>
    <s v=""/>
    <s v=""/>
    <x v="0"/>
    <n v="140001545687"/>
    <n v="1"/>
    <n v="1"/>
    <n v="1"/>
    <x v="0"/>
    <x v="12"/>
    <s v="สายสื่อสาร"/>
    <x v="0"/>
    <x v="0"/>
  </r>
  <r>
    <x v="3"/>
    <n v="92000324022"/>
    <n v="140001546254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46"/>
    <n v="9009417665"/>
    <n v="500000321000"/>
    <s v="ใบแจ้งหนี้"/>
    <x v="0"/>
    <s v="ค่าบริการพาดสายสื่อสารโทรคมนาคมประจำปี"/>
    <s v="Activ.unit"/>
    <n v="130000719822"/>
    <s v=""/>
    <n v="2"/>
    <d v="2019-01-17T00:00:00"/>
    <n v="959"/>
    <n v="55"/>
    <n v="55"/>
    <n v="3.85"/>
    <n v="52745"/>
    <n v="52745"/>
    <n v="3692.15"/>
    <n v="56437.15"/>
    <x v="0"/>
    <m/>
    <s v=""/>
    <s v=""/>
    <x v="8"/>
    <n v="140001546254"/>
    <n v="1"/>
    <n v="1"/>
    <n v="1"/>
    <x v="0"/>
    <x v="8"/>
    <s v="สายสื่อสาร"/>
    <x v="0"/>
    <x v="0"/>
  </r>
  <r>
    <x v="3"/>
    <n v="92000322753"/>
    <n v="14000154621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434"/>
    <n v="9009417650"/>
    <n v="550000321903"/>
    <s v="ใบแจ้งหนี้"/>
    <x v="0"/>
    <s v="ค่าบริการพาดสายสื่อสารโทรคมนาคมประจำปี"/>
    <s v="Activ.unit"/>
    <n v="130000719823"/>
    <s v=""/>
    <n v="1"/>
    <d v="2019-01-17T00:00:00"/>
    <n v="1301"/>
    <n v="55"/>
    <n v="55"/>
    <n v="3.85"/>
    <n v="71555"/>
    <n v="71555"/>
    <n v="5008.8500000000004"/>
    <n v="76563.850000000006"/>
    <x v="0"/>
    <m/>
    <s v=""/>
    <s v=""/>
    <x v="4"/>
    <n v="140001546214"/>
    <n v="1"/>
    <n v="1"/>
    <n v="1"/>
    <x v="0"/>
    <x v="4"/>
    <s v="สายสื่อสาร"/>
    <x v="0"/>
    <x v="0"/>
  </r>
  <r>
    <x v="3"/>
    <n v="92000523800"/>
    <n v="14000154601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237"/>
    <n v="9009417341"/>
    <n v="518000321464"/>
    <s v="ใบแจ้งหนี้"/>
    <x v="0"/>
    <s v="ค่าบริการพาดสายสื่อสารโทรคมนาคมประจำปี"/>
    <s v="Activ.unit"/>
    <n v="130000719824"/>
    <s v=""/>
    <n v="14"/>
    <d v="2019-01-17T00:00:00"/>
    <n v="312"/>
    <n v="55"/>
    <n v="55"/>
    <n v="3.85"/>
    <n v="17160"/>
    <n v="17160"/>
    <n v="1201.2"/>
    <n v="18361.2"/>
    <x v="0"/>
    <m/>
    <s v=""/>
    <s v=""/>
    <x v="9"/>
    <n v="140001546017"/>
    <n v="1"/>
    <n v="1"/>
    <n v="1"/>
    <x v="0"/>
    <x v="9"/>
    <s v="สายสื่อสาร"/>
    <x v="0"/>
    <x v="0"/>
  </r>
  <r>
    <x v="3"/>
    <n v="92000546548"/>
    <n v="1400015460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51"/>
    <n v="9009417440"/>
    <n v="550000321900"/>
    <s v="ใบแจ้งหนี้"/>
    <x v="0"/>
    <s v="ค่าบริการพาดสายสื่อสารโทรคมนาคมประจำปี"/>
    <s v="Activ.unit"/>
    <n v="130000719826"/>
    <s v=""/>
    <n v="15"/>
    <d v="2019-01-17T00:00:00"/>
    <n v="2070"/>
    <n v="55"/>
    <n v="55"/>
    <n v="3.85"/>
    <n v="113850"/>
    <n v="113850"/>
    <n v="7969.5"/>
    <n v="121819.5"/>
    <x v="0"/>
    <m/>
    <s v=""/>
    <s v=""/>
    <x v="5"/>
    <n v="140001546067"/>
    <n v="1"/>
    <n v="1"/>
    <n v="1"/>
    <x v="0"/>
    <x v="5"/>
    <s v="สายสื่อสาร"/>
    <x v="0"/>
    <x v="0"/>
  </r>
  <r>
    <x v="3"/>
    <n v="92000488010"/>
    <n v="14000154624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442"/>
    <n v="9009417659"/>
    <n v="548000321073"/>
    <s v="ใบแจ้งหนี้"/>
    <x v="0"/>
    <s v="ค่าบริการพาดสายสื่อสารโทรคมนาคมประจำปี"/>
    <s v="Activ.unit"/>
    <n v="130000719827"/>
    <s v=""/>
    <n v="13"/>
    <d v="2019-01-17T00:00:00"/>
    <n v="4495"/>
    <n v="55"/>
    <n v="55"/>
    <n v="3.85"/>
    <n v="247225"/>
    <n v="247225"/>
    <n v="17305.75"/>
    <n v="264530.75"/>
    <x v="0"/>
    <m/>
    <s v=""/>
    <s v=""/>
    <x v="6"/>
    <n v="140001546241"/>
    <n v="1"/>
    <n v="1"/>
    <n v="1"/>
    <x v="0"/>
    <x v="6"/>
    <s v="สายสื่อสาร"/>
    <x v="0"/>
    <x v="0"/>
  </r>
  <r>
    <x v="3"/>
    <n v="92000324096"/>
    <n v="14000154560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86"/>
    <n v="9009416813"/>
    <n v="562000322498"/>
    <s v="ใบแจ้งหนี้"/>
    <x v="0"/>
    <s v="ค่าบริการพาดสายสื่อสารโทรคมนาคมประจำปี"/>
    <s v="Activ.unit"/>
    <n v="130000719829"/>
    <s v=""/>
    <n v="12"/>
    <d v="2019-01-17T00:00:00"/>
    <n v="7797"/>
    <n v="55"/>
    <n v="55"/>
    <n v="3.85"/>
    <n v="428835"/>
    <n v="428835"/>
    <n v="30018.45"/>
    <n v="458853.45"/>
    <x v="0"/>
    <m/>
    <s v=""/>
    <s v=""/>
    <x v="10"/>
    <n v="140001545607"/>
    <n v="1"/>
    <n v="1"/>
    <n v="1"/>
    <x v="0"/>
    <x v="10"/>
    <s v="สายสื่อสาร"/>
    <x v="0"/>
    <x v="0"/>
  </r>
  <r>
    <x v="3"/>
    <n v="92000589320"/>
    <n v="14000154545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68"/>
    <n v="9009416607"/>
    <n v="520000322517"/>
    <s v="ใบแจ้งหนี้"/>
    <x v="0"/>
    <s v="ค่าบริการพาดสายสื่อสารโทรคมนาคมประจำปี"/>
    <s v="Activ.unit"/>
    <n v="130000719833"/>
    <s v=""/>
    <n v="16"/>
    <d v="2019-01-17T00:00:00"/>
    <n v="726"/>
    <n v="55"/>
    <n v="55"/>
    <n v="3.85"/>
    <n v="39930"/>
    <n v="39930"/>
    <n v="2795.1"/>
    <n v="42725.1"/>
    <x v="0"/>
    <m/>
    <s v=""/>
    <s v=""/>
    <x v="11"/>
    <n v="140001545451"/>
    <n v="1"/>
    <n v="1"/>
    <n v="1"/>
    <x v="0"/>
    <x v="11"/>
    <s v="สายสื่อสาร"/>
    <x v="0"/>
    <x v="0"/>
  </r>
  <r>
    <x v="4"/>
    <n v="92000552497"/>
    <n v="14000154259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04"/>
    <n v="9009410663"/>
    <n v="558000321972"/>
    <s v="ใบแจ้งหนี้"/>
    <x v="0"/>
    <s v="ค่าบริการพาดสายสื่อสารโทรคมนาคมประจำปี"/>
    <s v="Activ.unit"/>
    <n v="130000720097"/>
    <s v=""/>
    <n v="11"/>
    <d v="2019-01-16T00:00:00"/>
    <n v="8382"/>
    <n v="55"/>
    <n v="55"/>
    <n v="3.85"/>
    <n v="461010"/>
    <n v="461010"/>
    <n v="32270.7"/>
    <n v="493280.7"/>
    <x v="0"/>
    <m/>
    <s v=""/>
    <s v=""/>
    <x v="5"/>
    <n v="140001542598"/>
    <n v="1"/>
    <n v="1"/>
    <n v="1"/>
    <x v="0"/>
    <x v="5"/>
    <s v="สายสื่อสาร"/>
    <x v="0"/>
    <x v="0"/>
  </r>
  <r>
    <x v="4"/>
    <n v="92000318885"/>
    <n v="14000154274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717"/>
    <n v="9009410919"/>
    <n v="518000321386"/>
    <s v="ใบแจ้งหนี้"/>
    <x v="0"/>
    <s v="ค่าบริการพาดสายสื่อสารโทรคมนาคมประจำปี"/>
    <s v="Activ.unit"/>
    <n v="130000720104"/>
    <s v=""/>
    <n v="6"/>
    <d v="2019-01-16T00:00:00"/>
    <n v="692"/>
    <n v="55"/>
    <n v="55"/>
    <n v="3.85"/>
    <n v="38060"/>
    <n v="38060"/>
    <n v="2664.2"/>
    <n v="40724.199999999997"/>
    <x v="0"/>
    <m/>
    <s v=""/>
    <s v=""/>
    <x v="8"/>
    <n v="140001542742"/>
    <n v="1"/>
    <n v="1"/>
    <n v="1"/>
    <x v="0"/>
    <x v="8"/>
    <s v="สายสื่อสาร"/>
    <x v="0"/>
    <x v="0"/>
  </r>
  <r>
    <x v="4"/>
    <n v="92000523871"/>
    <n v="140001542828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26"/>
    <n v="9009410928"/>
    <n v="540000321829"/>
    <s v="ใบแจ้งหนี้"/>
    <x v="0"/>
    <s v="ค่าบริการพาดสายสื่อสารโทรคมนาคมประจำปี"/>
    <s v="Activ.unit"/>
    <n v="130000720119"/>
    <s v=""/>
    <n v="10"/>
    <d v="2019-01-16T00:00:00"/>
    <n v="196"/>
    <n v="55"/>
    <n v="55"/>
    <n v="3.85"/>
    <n v="10780"/>
    <n v="10780"/>
    <n v="754.6"/>
    <n v="11534.6"/>
    <x v="0"/>
    <m/>
    <s v=""/>
    <s v=""/>
    <x v="3"/>
    <n v="140001542828"/>
    <n v="1"/>
    <n v="1"/>
    <n v="1"/>
    <x v="0"/>
    <x v="3"/>
    <s v="สายสื่อสาร"/>
    <x v="0"/>
    <x v="0"/>
  </r>
  <r>
    <x v="4"/>
    <n v="92000318860"/>
    <n v="14000154243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327"/>
    <n v="9009410465"/>
    <n v="520000322603"/>
    <s v="ใบแจ้งหนี้"/>
    <x v="0"/>
    <s v="ค่าบริการพาดสายสื่อสารโทรคมนาคมประจำปี"/>
    <s v="Activ.unit"/>
    <n v="130000720121"/>
    <s v=""/>
    <n v="3"/>
    <d v="2019-01-16T00:00:00"/>
    <n v="7175"/>
    <n v="55"/>
    <n v="55"/>
    <n v="3.85"/>
    <n v="394625"/>
    <n v="394625"/>
    <n v="27623.75"/>
    <n v="422248.75"/>
    <x v="0"/>
    <m/>
    <s v=""/>
    <s v=""/>
    <x v="0"/>
    <n v="140001542436"/>
    <n v="1"/>
    <n v="1"/>
    <n v="1"/>
    <x v="0"/>
    <x v="0"/>
    <s v="สายสื่อสาร"/>
    <x v="0"/>
    <x v="0"/>
  </r>
  <r>
    <x v="4"/>
    <n v="92000322779"/>
    <n v="14000154268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510"/>
    <n v="9009410910"/>
    <n v="562000322406"/>
    <s v="ใบแจ้งหนี้"/>
    <x v="0"/>
    <s v="ค่าบริการพาดสายสื่อสารโทรคมนาคมประจำปี"/>
    <s v="Activ.unit"/>
    <n v="130000720125"/>
    <s v=""/>
    <n v="8"/>
    <d v="2019-01-16T00:00:00"/>
    <n v="1945"/>
    <n v="55"/>
    <n v="55"/>
    <n v="3.85"/>
    <n v="106975"/>
    <n v="106975"/>
    <n v="7488.25"/>
    <n v="114463.25"/>
    <x v="0"/>
    <m/>
    <s v=""/>
    <s v=""/>
    <x v="4"/>
    <n v="140001542684"/>
    <n v="1"/>
    <n v="1"/>
    <n v="1"/>
    <x v="0"/>
    <x v="4"/>
    <s v="สายสื่อสาร"/>
    <x v="0"/>
    <x v="0"/>
  </r>
  <r>
    <x v="5"/>
    <n v="92000318843"/>
    <n v="14000154548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34"/>
    <n v="9009416584"/>
    <n v="528000323263"/>
    <s v="ใบแจ้งหนี้"/>
    <x v="0"/>
    <s v="ค่าบริการพาดสายสื่อสารโทรคมนาคมประจำปี"/>
    <s v="Activ.unit"/>
    <n v="130000720132"/>
    <s v=""/>
    <n v="3"/>
    <d v="2019-01-17T00:00:00"/>
    <n v="965"/>
    <n v="55"/>
    <n v="55"/>
    <n v="3.85"/>
    <n v="53075"/>
    <n v="53075"/>
    <n v="3715.25"/>
    <n v="56790.25"/>
    <x v="0"/>
    <m/>
    <s v=""/>
    <s v=""/>
    <x v="0"/>
    <n v="140001545485"/>
    <n v="1"/>
    <n v="1"/>
    <n v="1"/>
    <x v="0"/>
    <x v="0"/>
    <s v="สายสื่อสาร"/>
    <x v="0"/>
    <x v="0"/>
  </r>
  <r>
    <x v="5"/>
    <n v="92000318846"/>
    <n v="14000154506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52"/>
    <n v="9009416089"/>
    <n v="516000320307"/>
    <s v="ใบแจ้งหนี้"/>
    <x v="0"/>
    <s v="ค่าบริการพาดสายสื่อสารโทรคมนาคมประจำปี"/>
    <s v="Activ.unit"/>
    <n v="130000720138"/>
    <s v=""/>
    <n v="4"/>
    <d v="2019-01-17T00:00:00"/>
    <n v="634"/>
    <n v="100"/>
    <n v="100"/>
    <n v="7"/>
    <n v="63400"/>
    <n v="63400"/>
    <n v="4438"/>
    <n v="67838"/>
    <x v="0"/>
    <m/>
    <s v=""/>
    <s v=""/>
    <x v="1"/>
    <n v="140001545068"/>
    <n v="2"/>
    <n v="2"/>
    <n v="2"/>
    <x v="0"/>
    <x v="1"/>
    <s v="สายสื่อสาร"/>
    <x v="0"/>
    <x v="0"/>
  </r>
  <r>
    <x v="5"/>
    <n v="92000318846"/>
    <n v="14000154506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52"/>
    <n v="9009416089"/>
    <n v="516000320307"/>
    <s v="ใบแจ้งหนี้"/>
    <x v="0"/>
    <s v="ค่าบริการพาดสายสื่อสารโทรคมนาคมประจำปี"/>
    <s v="Activ.unit"/>
    <n v="130000720138"/>
    <s v=""/>
    <n v="5"/>
    <d v="2019-01-17T00:00:00"/>
    <n v="4421"/>
    <n v="55"/>
    <n v="55"/>
    <n v="3.85"/>
    <n v="243155"/>
    <n v="243155"/>
    <n v="17020.849999999999"/>
    <n v="260175.85"/>
    <x v="0"/>
    <m/>
    <s v=""/>
    <s v=""/>
    <x v="1"/>
    <n v="140001545068"/>
    <n v="2"/>
    <n v="2"/>
    <n v="2"/>
    <x v="0"/>
    <x v="1"/>
    <s v="สายสื่อสาร"/>
    <x v="0"/>
    <x v="0"/>
  </r>
  <r>
    <x v="1"/>
    <n v="92000323092"/>
    <n v="1400015469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06"/>
    <n v="9009420732"/>
    <n v="554000320859"/>
    <s v="ใบแจ้งหนี้"/>
    <x v="0"/>
    <s v="ค่าบริการพาดสายสื่อสารโทรคมนาคมประจำปี"/>
    <s v="Activ.unit"/>
    <n v="130000720145"/>
    <s v=""/>
    <n v="8"/>
    <d v="2019-01-18T00:00:00"/>
    <n v="6147"/>
    <n v="55"/>
    <n v="55"/>
    <n v="3.85"/>
    <n v="338085"/>
    <n v="338085"/>
    <n v="23665.95"/>
    <n v="361750.95"/>
    <x v="0"/>
    <m/>
    <s v=""/>
    <s v=""/>
    <x v="1"/>
    <n v="140001546973"/>
    <n v="2"/>
    <n v="2"/>
    <n v="2"/>
    <x v="0"/>
    <x v="1"/>
    <s v="สายสื่อสาร"/>
    <x v="0"/>
    <x v="0"/>
  </r>
  <r>
    <x v="1"/>
    <n v="92000323092"/>
    <n v="1400015469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06"/>
    <n v="9009420732"/>
    <n v="554000320859"/>
    <s v="ใบแจ้งหนี้"/>
    <x v="0"/>
    <s v="ค่าบริการพาดสายสื่อสารโทรคมนาคมประจำปี"/>
    <s v="Activ.unit"/>
    <n v="130000720145"/>
    <s v=""/>
    <n v="9"/>
    <d v="2019-01-18T00:00:00"/>
    <n v="1947"/>
    <n v="100"/>
    <n v="100"/>
    <n v="7"/>
    <n v="194700"/>
    <n v="194700"/>
    <n v="13629"/>
    <n v="208329"/>
    <x v="0"/>
    <m/>
    <s v=""/>
    <s v=""/>
    <x v="1"/>
    <n v="140001546973"/>
    <n v="2"/>
    <n v="2"/>
    <n v="2"/>
    <x v="0"/>
    <x v="1"/>
    <s v="สายสื่อสาร"/>
    <x v="0"/>
    <x v="0"/>
  </r>
  <r>
    <x v="1"/>
    <n v="92000666436"/>
    <n v="140001546284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518"/>
    <n v="9009417699"/>
    <n v="500000321226"/>
    <s v="ใบแจ้งหนี้"/>
    <x v="0"/>
    <s v="ค่าบริการพาดสายสื่อสารโทรคมนาคมประจำปี"/>
    <s v="Activ.unit"/>
    <n v="130000720148"/>
    <s v=""/>
    <n v="20"/>
    <d v="2019-01-17T00:00:00"/>
    <n v="852"/>
    <n v="25"/>
    <n v="25"/>
    <n v="1.75"/>
    <n v="21300"/>
    <n v="21300"/>
    <n v="1491"/>
    <n v="22791"/>
    <x v="0"/>
    <m/>
    <s v=""/>
    <s v=""/>
    <x v="12"/>
    <n v="140001546284"/>
    <n v="1"/>
    <n v="1"/>
    <n v="1"/>
    <x v="0"/>
    <x v="16"/>
    <s v="สายสื่อสาร"/>
    <x v="0"/>
    <x v="0"/>
  </r>
  <r>
    <x v="1"/>
    <n v="92000173129"/>
    <n v="140001546789"/>
    <s v="S4B3:ขอเช่าพาดสายโทรคมนาคม"/>
    <s v="บริษัทนครธนโชติ จำกัด"/>
    <s v="133 หมู่ที่ 4 ตำบล สูงเนิน อำเภอ สูงเนิน จังหวัด นครราชสีมา รหัสไปรษณีย์ 30170"/>
    <n v="2007972969"/>
    <n v="9009420363"/>
    <n v="532000322523"/>
    <s v="ใบแจ้งหนี้"/>
    <x v="2"/>
    <s v="ค่าบริการพาดสายเคเบิลทีวี"/>
    <s v="Activ.unit"/>
    <n v="130000720150"/>
    <s v=""/>
    <n v="1"/>
    <d v="2019-01-18T00:00:00"/>
    <n v="273"/>
    <n v="32"/>
    <n v="32"/>
    <n v="2.2400000000000002"/>
    <n v="8736"/>
    <n v="8736"/>
    <n v="611.52"/>
    <n v="9347.52"/>
    <x v="0"/>
    <m/>
    <s v=""/>
    <s v=""/>
    <x v="13"/>
    <n v="140001546789"/>
    <n v="1"/>
    <n v="1"/>
    <n v="1"/>
    <x v="0"/>
    <x v="17"/>
    <s v="สายสื่อสาร"/>
    <x v="0"/>
    <x v="0"/>
  </r>
  <r>
    <x v="5"/>
    <n v="92000318873"/>
    <n v="14000154592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091"/>
    <n v="9009417262"/>
    <n v="538000322178"/>
    <s v="ใบแจ้งหนี้"/>
    <x v="0"/>
    <s v="ค่าบริการพาดสายสื่อสารโทรคมนาคมประจำปี"/>
    <s v="Activ.unit"/>
    <n v="130000720195"/>
    <s v=""/>
    <n v="8"/>
    <d v="2019-01-17T00:00:00"/>
    <n v="1453"/>
    <n v="55"/>
    <n v="55"/>
    <n v="3.85"/>
    <n v="79915"/>
    <n v="79915"/>
    <n v="5594.05"/>
    <n v="85509.05"/>
    <x v="0"/>
    <m/>
    <s v=""/>
    <s v=""/>
    <x v="8"/>
    <n v="140001545922"/>
    <n v="1"/>
    <n v="1"/>
    <n v="1"/>
    <x v="0"/>
    <x v="8"/>
    <s v="สายสื่อสาร"/>
    <x v="0"/>
    <x v="0"/>
  </r>
  <r>
    <x v="5"/>
    <n v="92000444212"/>
    <n v="14000154573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954"/>
    <n v="9009416994"/>
    <n v="552000321064"/>
    <s v="ใบแจ้งหนี้"/>
    <x v="0"/>
    <s v="ค่าบริการพาดสายสื่อสารโทรคมนาคมประจำปี"/>
    <s v="Activ.unit"/>
    <n v="130000720203"/>
    <s v=""/>
    <n v="11"/>
    <d v="2019-01-17T00:00:00"/>
    <n v="2718"/>
    <n v="55"/>
    <n v="55"/>
    <n v="3.85"/>
    <n v="149490"/>
    <n v="149490"/>
    <n v="10464.299999999999"/>
    <n v="159954.29999999999"/>
    <x v="0"/>
    <m/>
    <s v=""/>
    <s v=""/>
    <x v="6"/>
    <n v="140001545739"/>
    <n v="1"/>
    <n v="1"/>
    <n v="1"/>
    <x v="0"/>
    <x v="6"/>
    <s v="สายสื่อสาร"/>
    <x v="0"/>
    <x v="0"/>
  </r>
  <r>
    <x v="1"/>
    <n v="92000323129"/>
    <n v="14000154603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231"/>
    <n v="9009417404"/>
    <n v="552000321884"/>
    <s v="ใบแจ้งหนี้"/>
    <x v="0"/>
    <s v="ค่าบริการพาดสายสื่อสารโทรคมนาคมประจำปี"/>
    <s v="Activ.unit"/>
    <n v="130000720208"/>
    <s v=""/>
    <n v="10"/>
    <d v="2019-01-17T00:00:00"/>
    <n v="10205"/>
    <n v="55"/>
    <n v="55"/>
    <n v="3.85"/>
    <n v="561275"/>
    <n v="561275"/>
    <n v="39289.25"/>
    <n v="600564.25"/>
    <x v="0"/>
    <m/>
    <s v=""/>
    <s v=""/>
    <x v="10"/>
    <n v="140001546037"/>
    <n v="1"/>
    <n v="1"/>
    <n v="1"/>
    <x v="0"/>
    <x v="10"/>
    <s v="สายสื่อสาร"/>
    <x v="0"/>
    <x v="0"/>
  </r>
  <r>
    <x v="5"/>
    <n v="92000571404"/>
    <n v="14000154565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862"/>
    <n v="9009416859"/>
    <n v="560000322076"/>
    <s v="ใบแจ้งหนี้"/>
    <x v="0"/>
    <s v="ค่าบริการพาดสายสื่อสารโทรคมนาคมประจำปี"/>
    <s v="Activ.unit"/>
    <n v="130000720211"/>
    <s v=""/>
    <n v="12"/>
    <d v="2019-01-17T00:00:00"/>
    <n v="1592"/>
    <n v="55"/>
    <n v="55"/>
    <n v="3.85"/>
    <n v="87560"/>
    <n v="87560"/>
    <n v="6129.2"/>
    <n v="93689.2"/>
    <x v="0"/>
    <m/>
    <s v=""/>
    <s v=""/>
    <x v="5"/>
    <n v="140001545659"/>
    <n v="1"/>
    <n v="1"/>
    <n v="1"/>
    <x v="0"/>
    <x v="5"/>
    <s v="สายสื่อสาร"/>
    <x v="0"/>
    <x v="0"/>
  </r>
  <r>
    <x v="5"/>
    <n v="92000322751"/>
    <n v="14000154586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78"/>
    <n v="9009417122"/>
    <n v="568000321277"/>
    <s v="ใบแจ้งหนี้"/>
    <x v="0"/>
    <s v="ค่าบริการพาดสายสื่อสารโทรคมนาคมประจำปี"/>
    <s v="Activ.unit"/>
    <n v="130000720215"/>
    <s v=""/>
    <n v="10"/>
    <d v="2019-01-17T00:00:00"/>
    <n v="394"/>
    <n v="55"/>
    <n v="55"/>
    <n v="3.85"/>
    <n v="21670"/>
    <n v="21670"/>
    <n v="1516.9"/>
    <n v="23186.9"/>
    <x v="0"/>
    <m/>
    <s v=""/>
    <s v=""/>
    <x v="4"/>
    <n v="140001545862"/>
    <n v="1"/>
    <n v="1"/>
    <n v="1"/>
    <x v="0"/>
    <x v="4"/>
    <s v="สายสื่อสาร"/>
    <x v="0"/>
    <x v="0"/>
  </r>
  <r>
    <x v="5"/>
    <n v="92000319898"/>
    <n v="14000154559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50"/>
    <n v="9009416744"/>
    <n v="554000320407"/>
    <s v="ใบแจ้งหนี้"/>
    <x v="0"/>
    <s v="ค่าบริการพาดสายสื่อสารโทรคมนาคมประจำปี"/>
    <s v="Activ.unit"/>
    <n v="130000720285"/>
    <s v=""/>
    <n v="9"/>
    <d v="2019-01-17T00:00:00"/>
    <n v="3086"/>
    <n v="55"/>
    <n v="55"/>
    <n v="3.85"/>
    <n v="169730"/>
    <n v="169730"/>
    <n v="11881.1"/>
    <n v="181611.1"/>
    <x v="0"/>
    <m/>
    <s v=""/>
    <s v=""/>
    <x v="10"/>
    <n v="140001545595"/>
    <n v="1"/>
    <n v="1"/>
    <n v="1"/>
    <x v="0"/>
    <x v="10"/>
    <s v="สายสื่อสาร"/>
    <x v="0"/>
    <x v="0"/>
  </r>
  <r>
    <x v="5"/>
    <n v="92000318846"/>
    <n v="14000154520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68"/>
    <n v="9009416267"/>
    <n v="540000321490"/>
    <s v="ใบแจ้งหนี้"/>
    <x v="0"/>
    <s v="ค่าบริการพาดสายสื่อสารโทรคมนาคมประจำปี"/>
    <s v="Activ.unit"/>
    <n v="130000720293"/>
    <s v=""/>
    <n v="7"/>
    <d v="2019-01-17T00:00:00"/>
    <n v="635"/>
    <n v="55"/>
    <n v="55"/>
    <n v="3.85"/>
    <n v="34925"/>
    <n v="34925"/>
    <n v="2444.75"/>
    <n v="37369.75"/>
    <x v="0"/>
    <m/>
    <s v=""/>
    <s v=""/>
    <x v="1"/>
    <n v="140001545204"/>
    <n v="1"/>
    <n v="1"/>
    <n v="1"/>
    <x v="0"/>
    <x v="14"/>
    <s v="สายสื่อสาร"/>
    <x v="0"/>
    <x v="0"/>
  </r>
  <r>
    <x v="5"/>
    <n v="92000318846"/>
    <n v="14000154514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63"/>
    <n v="9009416260"/>
    <n v="528000323126"/>
    <s v="ใบแจ้งหนี้"/>
    <x v="0"/>
    <s v="ค่าบริการพาดสายสื่อสารโทรคมนาคมประจำปี"/>
    <s v="Activ.unit"/>
    <n v="130000720303"/>
    <s v=""/>
    <n v="6"/>
    <d v="2019-01-17T00:00:00"/>
    <n v="2840"/>
    <n v="55"/>
    <n v="55"/>
    <n v="3.85"/>
    <n v="156200"/>
    <n v="156200"/>
    <n v="10934"/>
    <n v="167134"/>
    <x v="0"/>
    <m/>
    <s v=""/>
    <s v=""/>
    <x v="1"/>
    <n v="140001545146"/>
    <n v="1"/>
    <n v="1"/>
    <n v="1"/>
    <x v="0"/>
    <x v="15"/>
    <s v="สายสื่อสาร"/>
    <x v="0"/>
    <x v="0"/>
  </r>
  <r>
    <x v="5"/>
    <n v="92000318843"/>
    <n v="1400015452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34"/>
    <n v="9009416436"/>
    <n v="536000322346"/>
    <s v="ใบแจ้งหนี้"/>
    <x v="0"/>
    <s v="ค่าบริการพาดสายสื่อสารโทรคมนาคมประจำปี"/>
    <s v="Activ.unit"/>
    <n v="130000720305"/>
    <s v=""/>
    <n v="1"/>
    <d v="2019-01-17T00:00:00"/>
    <n v="1835"/>
    <n v="55"/>
    <n v="55"/>
    <n v="3.85"/>
    <n v="100925"/>
    <n v="100925"/>
    <n v="7064.75"/>
    <n v="107989.75"/>
    <x v="0"/>
    <m/>
    <s v=""/>
    <s v=""/>
    <x v="0"/>
    <n v="140001545287"/>
    <n v="1"/>
    <n v="1"/>
    <n v="1"/>
    <x v="0"/>
    <x v="13"/>
    <s v="สายสื่อสาร"/>
    <x v="0"/>
    <x v="0"/>
  </r>
  <r>
    <x v="5"/>
    <n v="92000318843"/>
    <n v="14000154541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66"/>
    <n v="9009416574"/>
    <n v="566000321120"/>
    <s v="ใบแจ้งหนี้"/>
    <x v="0"/>
    <s v="ค่าบริการพาดสายสื่อสารโทรคมนาคมประจำปี"/>
    <s v="Activ.unit"/>
    <n v="130000720309"/>
    <s v=""/>
    <n v="2"/>
    <d v="2019-01-17T00:00:00"/>
    <n v="2169"/>
    <n v="55"/>
    <n v="55"/>
    <n v="3.85"/>
    <n v="119295"/>
    <n v="119295"/>
    <n v="8350.65"/>
    <n v="127645.65"/>
    <x v="0"/>
    <m/>
    <s v=""/>
    <s v=""/>
    <x v="0"/>
    <n v="140001545416"/>
    <n v="1"/>
    <n v="1"/>
    <n v="1"/>
    <x v="0"/>
    <x v="12"/>
    <s v="สายสื่อสาร"/>
    <x v="0"/>
    <x v="0"/>
  </r>
  <r>
    <x v="6"/>
    <n v="92000323061"/>
    <n v="14000154235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243"/>
    <n v="9009410583"/>
    <n v="546000321873"/>
    <s v="ใบแจ้งหนี้"/>
    <x v="0"/>
    <s v="ค่าบริการพาดสายสื่อสารโทรคมนาคมประจำปี"/>
    <s v="Activ.unit"/>
    <n v="130000720446"/>
    <s v=""/>
    <n v="3"/>
    <d v="2019-01-16T00:00:00"/>
    <n v="6340"/>
    <n v="55"/>
    <n v="55"/>
    <n v="3.85"/>
    <n v="348700"/>
    <n v="348700"/>
    <n v="24409"/>
    <n v="373109"/>
    <x v="0"/>
    <m/>
    <s v=""/>
    <s v=""/>
    <x v="0"/>
    <n v="140001542355"/>
    <n v="1"/>
    <n v="1"/>
    <n v="1"/>
    <x v="0"/>
    <x v="0"/>
    <s v="สายสื่อสาร"/>
    <x v="0"/>
    <x v="0"/>
  </r>
  <r>
    <x v="6"/>
    <n v="92000323061"/>
    <n v="1400015424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483"/>
    <n v="9009410638"/>
    <n v="540000321193"/>
    <s v="ใบแจ้งหนี้"/>
    <x v="0"/>
    <s v="ค่าบริการพาดสายสื่อสารโทรคมนาคมประจำปี"/>
    <s v="Activ.unit"/>
    <n v="130000720449"/>
    <s v=""/>
    <n v="4"/>
    <d v="2019-01-16T00:00:00"/>
    <n v="6106"/>
    <n v="55"/>
    <n v="55"/>
    <n v="3.85"/>
    <n v="335830"/>
    <n v="335830"/>
    <n v="23508.1"/>
    <n v="359338.1"/>
    <x v="0"/>
    <m/>
    <s v=""/>
    <s v=""/>
    <x v="0"/>
    <n v="140001542477"/>
    <n v="1"/>
    <n v="1"/>
    <n v="1"/>
    <x v="0"/>
    <x v="13"/>
    <s v="สายสื่อสาร"/>
    <x v="0"/>
    <x v="0"/>
  </r>
  <r>
    <x v="6"/>
    <n v="92000323061"/>
    <n v="14000154249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490"/>
    <n v="9009410645"/>
    <n v="542000321895"/>
    <s v="ใบแจ้งหนี้"/>
    <x v="0"/>
    <s v="ค่าบริการพาดสายสื่อสารโทรคมนาคมประจำปี"/>
    <s v="Activ.unit"/>
    <n v="130000720453"/>
    <s v=""/>
    <n v="5"/>
    <d v="2019-01-16T00:00:00"/>
    <n v="5032"/>
    <n v="55"/>
    <n v="55"/>
    <n v="3.85"/>
    <n v="276760"/>
    <n v="276760"/>
    <n v="19373.2"/>
    <n v="296133.2"/>
    <x v="0"/>
    <m/>
    <s v=""/>
    <s v=""/>
    <x v="0"/>
    <n v="140001542496"/>
    <n v="1"/>
    <n v="1"/>
    <n v="1"/>
    <x v="0"/>
    <x v="12"/>
    <s v="สายสื่อสาร"/>
    <x v="0"/>
    <x v="0"/>
  </r>
  <r>
    <x v="6"/>
    <n v="92000323063"/>
    <n v="14000154251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15"/>
    <n v="9009410754"/>
    <n v="516000320023"/>
    <s v="ใบแจ้งหนี้"/>
    <x v="0"/>
    <s v="ค่าบริการพาดสายสื่อสารโทรคมนาคมประจำปี"/>
    <s v="Activ.unit"/>
    <n v="130000720461"/>
    <s v=""/>
    <n v="6"/>
    <d v="2019-01-16T00:00:00"/>
    <n v="804"/>
    <n v="100"/>
    <n v="100"/>
    <n v="7"/>
    <n v="80400"/>
    <n v="80400"/>
    <n v="5628"/>
    <n v="86028"/>
    <x v="0"/>
    <m/>
    <s v=""/>
    <s v=""/>
    <x v="1"/>
    <n v="140001542516"/>
    <n v="2"/>
    <n v="2"/>
    <n v="2"/>
    <x v="0"/>
    <x v="1"/>
    <s v="สายสื่อสาร"/>
    <x v="0"/>
    <x v="0"/>
  </r>
  <r>
    <x v="6"/>
    <n v="92000323063"/>
    <n v="14000154251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15"/>
    <n v="9009410754"/>
    <n v="516000320023"/>
    <s v="ใบแจ้งหนี้"/>
    <x v="0"/>
    <s v="ค่าบริการพาดสายสื่อสารโทรคมนาคมประจำปี"/>
    <s v="Activ.unit"/>
    <n v="130000720461"/>
    <s v=""/>
    <n v="7"/>
    <d v="2019-01-16T00:00:00"/>
    <n v="10833"/>
    <n v="55"/>
    <n v="55"/>
    <n v="3.85"/>
    <n v="595815"/>
    <n v="595815"/>
    <n v="41707.050000000003"/>
    <n v="637522.05000000005"/>
    <x v="0"/>
    <m/>
    <s v=""/>
    <s v=""/>
    <x v="1"/>
    <n v="140001542516"/>
    <n v="2"/>
    <n v="2"/>
    <n v="2"/>
    <x v="0"/>
    <x v="1"/>
    <s v="สายสื่อสาร"/>
    <x v="0"/>
    <x v="0"/>
  </r>
  <r>
    <x v="6"/>
    <n v="92000323063"/>
    <n v="1400015425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0"/>
    <n v="9009410759"/>
    <n v="532000322128"/>
    <s v="ใบแจ้งหนี้"/>
    <x v="1"/>
    <s v="ค่าบริการติดตั้องอุปกรณ์สื่อสารฯ ประจำปี"/>
    <s v="Activ.unit"/>
    <n v="130000720471"/>
    <s v=""/>
    <n v="8"/>
    <d v="2019-01-16T00:00:00"/>
    <n v="4"/>
    <n v="410"/>
    <n v="410"/>
    <n v="28.7"/>
    <n v="1640"/>
    <n v="1640"/>
    <n v="114.8"/>
    <n v="1754.8"/>
    <x v="0"/>
    <m/>
    <s v=""/>
    <s v=""/>
    <x v="1"/>
    <n v="140001542528"/>
    <n v="1"/>
    <n v="1"/>
    <n v="1"/>
    <x v="0"/>
    <x v="1"/>
    <s v="อุปกรณ์"/>
    <x v="0"/>
    <x v="0"/>
  </r>
  <r>
    <x v="6"/>
    <n v="92000323063"/>
    <n v="1400015425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3"/>
    <n v="9009410763"/>
    <n v="566000321102"/>
    <s v="ใบแจ้งหนี้"/>
    <x v="0"/>
    <s v="ค่าบริการพาดสายสื่อสารโทรคมนาคมประจำปี"/>
    <s v="Activ.unit"/>
    <n v="130000720482"/>
    <s v=""/>
    <n v="9"/>
    <d v="2019-01-16T00:00:00"/>
    <n v="3029"/>
    <n v="55"/>
    <n v="55"/>
    <n v="3.85"/>
    <n v="166595"/>
    <n v="166595"/>
    <n v="11661.65"/>
    <n v="178256.65"/>
    <x v="0"/>
    <m/>
    <s v=""/>
    <s v=""/>
    <x v="1"/>
    <n v="140001542539"/>
    <n v="2"/>
    <n v="2"/>
    <n v="2"/>
    <x v="0"/>
    <x v="15"/>
    <s v="สายสื่อสาร"/>
    <x v="0"/>
    <x v="0"/>
  </r>
  <r>
    <x v="6"/>
    <n v="92000323063"/>
    <n v="1400015425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3"/>
    <n v="9009410763"/>
    <n v="566000321102"/>
    <s v="ใบแจ้งหนี้"/>
    <x v="0"/>
    <s v="ค่าบริการพาดสายสื่อสารโทรคมนาคมประจำปี"/>
    <s v="Activ.unit"/>
    <n v="130000720482"/>
    <s v=""/>
    <n v="10"/>
    <d v="2019-01-16T00:00:00"/>
    <n v="1561"/>
    <n v="100"/>
    <n v="100"/>
    <n v="7"/>
    <n v="156100"/>
    <n v="156100"/>
    <n v="10927"/>
    <n v="167027"/>
    <x v="0"/>
    <m/>
    <s v=""/>
    <s v=""/>
    <x v="1"/>
    <n v="140001542539"/>
    <n v="2"/>
    <n v="2"/>
    <n v="2"/>
    <x v="0"/>
    <x v="15"/>
    <s v="สายสื่อสาร"/>
    <x v="0"/>
    <x v="0"/>
  </r>
  <r>
    <x v="6"/>
    <n v="92000323063"/>
    <n v="14000154255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8"/>
    <n v="9009410767"/>
    <n v="526000322169"/>
    <s v="ใบแจ้งหนี้"/>
    <x v="0"/>
    <s v="ค่าบริการพาดสายสื่อสารโทรคมนาคมประจำปี"/>
    <s v="Activ.unit"/>
    <n v="130000720489"/>
    <s v=""/>
    <n v="11"/>
    <d v="2019-01-16T00:00:00"/>
    <n v="5676"/>
    <n v="55"/>
    <n v="55"/>
    <n v="3.85"/>
    <n v="312180"/>
    <n v="312180"/>
    <n v="21852.6"/>
    <n v="334032.59999999998"/>
    <x v="0"/>
    <m/>
    <s v=""/>
    <s v=""/>
    <x v="1"/>
    <n v="140001542555"/>
    <n v="2"/>
    <n v="2"/>
    <n v="2"/>
    <x v="0"/>
    <x v="14"/>
    <s v="สายสื่อสาร"/>
    <x v="0"/>
    <x v="0"/>
  </r>
  <r>
    <x v="6"/>
    <n v="92000323063"/>
    <n v="14000154255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28"/>
    <n v="9009410767"/>
    <n v="526000322169"/>
    <s v="ใบแจ้งหนี้"/>
    <x v="0"/>
    <s v="ค่าบริการพาดสายสื่อสารโทรคมนาคมประจำปี"/>
    <s v="Activ.unit"/>
    <n v="130000720489"/>
    <s v=""/>
    <n v="12"/>
    <d v="2019-01-16T00:00:00"/>
    <n v="5740"/>
    <n v="100"/>
    <n v="100"/>
    <n v="7"/>
    <n v="574000"/>
    <n v="574000"/>
    <n v="40180"/>
    <n v="614180"/>
    <x v="0"/>
    <m/>
    <s v=""/>
    <s v=""/>
    <x v="1"/>
    <n v="140001542555"/>
    <n v="2"/>
    <n v="2"/>
    <n v="2"/>
    <x v="0"/>
    <x v="14"/>
    <s v="สายสื่อสาร"/>
    <x v="0"/>
    <x v="0"/>
  </r>
  <r>
    <x v="6"/>
    <n v="92000434891"/>
    <n v="14000154257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29"/>
    <n v="9009410768"/>
    <n v="540000321195"/>
    <s v="ใบแจ้งหนี้"/>
    <x v="0"/>
    <s v="ค่าบริการพาดสายสื่อสารโทรคมนาคมประจำปี"/>
    <s v="Activ.unit"/>
    <n v="130000720496"/>
    <s v=""/>
    <n v="17"/>
    <d v="2019-01-16T00:00:00"/>
    <n v="12105"/>
    <n v="55"/>
    <n v="55"/>
    <n v="3.85"/>
    <n v="665775"/>
    <n v="665775"/>
    <n v="46604.25"/>
    <n v="712379.25"/>
    <x v="0"/>
    <m/>
    <s v=""/>
    <s v=""/>
    <x v="6"/>
    <n v="140001542575"/>
    <n v="1"/>
    <n v="1"/>
    <n v="1"/>
    <x v="0"/>
    <x v="6"/>
    <s v="สายสื่อสาร"/>
    <x v="0"/>
    <x v="0"/>
  </r>
  <r>
    <x v="6"/>
    <n v="92000552496"/>
    <n v="14000154259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0"/>
    <n v="9009410769"/>
    <n v="520000322022"/>
    <s v="ใบแจ้งหนี้"/>
    <x v="0"/>
    <s v="ค่าบริการพาดสายสื่อสารโทรคมนาคมประจำปี"/>
    <s v="Activ.unit"/>
    <n v="130000720502"/>
    <s v=""/>
    <n v="20"/>
    <d v="2019-01-16T00:00:00"/>
    <n v="11"/>
    <n v="100"/>
    <n v="100"/>
    <n v="7"/>
    <n v="1100"/>
    <n v="1100"/>
    <n v="77"/>
    <n v="1177"/>
    <x v="0"/>
    <m/>
    <s v=""/>
    <s v=""/>
    <x v="5"/>
    <n v="140001542591"/>
    <n v="2"/>
    <n v="2"/>
    <n v="2"/>
    <x v="0"/>
    <x v="5"/>
    <s v="สายสื่อสาร"/>
    <x v="0"/>
    <x v="0"/>
  </r>
  <r>
    <x v="6"/>
    <n v="92000552496"/>
    <n v="14000154259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0"/>
    <n v="9009410769"/>
    <n v="520000322022"/>
    <s v="ใบแจ้งหนี้"/>
    <x v="0"/>
    <s v="ค่าบริการพาดสายสื่อสารโทรคมนาคมประจำปี"/>
    <s v="Activ.unit"/>
    <n v="130000720502"/>
    <s v=""/>
    <n v="21"/>
    <d v="2019-01-16T00:00:00"/>
    <n v="9255"/>
    <n v="55"/>
    <n v="55"/>
    <n v="3.85"/>
    <n v="509025"/>
    <n v="509025"/>
    <n v="35631.75"/>
    <n v="544656.75"/>
    <x v="0"/>
    <m/>
    <s v=""/>
    <s v=""/>
    <x v="5"/>
    <n v="140001542591"/>
    <n v="2"/>
    <n v="2"/>
    <n v="2"/>
    <x v="0"/>
    <x v="5"/>
    <s v="สายสื่อสาร"/>
    <x v="0"/>
    <x v="0"/>
  </r>
  <r>
    <x v="6"/>
    <n v="92000552496"/>
    <n v="14000154260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1"/>
    <n v="9009410830"/>
    <n v="552000321038"/>
    <s v="ใบแจ้งหนี้"/>
    <x v="1"/>
    <s v="ค่าบริการติดตั้องอุปกรณ์สื่อสารฯ ประจำปี"/>
    <s v="Activ.unit"/>
    <n v="130000720503"/>
    <s v=""/>
    <n v="22"/>
    <d v="2019-01-16T00:00:00"/>
    <n v="3696"/>
    <n v="410"/>
    <n v="410"/>
    <n v="28.7"/>
    <n v="1515360"/>
    <n v="1515360"/>
    <n v="106075.2"/>
    <n v="1621435.2"/>
    <x v="0"/>
    <m/>
    <s v=""/>
    <s v=""/>
    <x v="5"/>
    <n v="140001542602"/>
    <n v="1"/>
    <n v="1"/>
    <n v="1"/>
    <x v="0"/>
    <x v="5"/>
    <s v="อุปกรณ์"/>
    <x v="0"/>
    <x v="0"/>
  </r>
  <r>
    <x v="6"/>
    <n v="92000322755"/>
    <n v="14000154261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532"/>
    <n v="9009410831"/>
    <n v="528000323237"/>
    <s v="ใบแจ้งหนี้"/>
    <x v="0"/>
    <s v="ค่าบริการพาดสายสื่อสารโทรคมนาคมประจำปี"/>
    <s v="Activ.unit"/>
    <n v="130000720504"/>
    <s v=""/>
    <n v="1"/>
    <d v="2019-01-16T00:00:00"/>
    <n v="127"/>
    <n v="100"/>
    <n v="100"/>
    <n v="7"/>
    <n v="12700"/>
    <n v="12700"/>
    <n v="889"/>
    <n v="13589"/>
    <x v="0"/>
    <m/>
    <s v=""/>
    <s v=""/>
    <x v="4"/>
    <n v="140001542617"/>
    <n v="2"/>
    <n v="2"/>
    <n v="2"/>
    <x v="0"/>
    <x v="4"/>
    <s v="สายสื่อสาร"/>
    <x v="0"/>
    <x v="0"/>
  </r>
  <r>
    <x v="6"/>
    <n v="92000322755"/>
    <n v="14000154261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532"/>
    <n v="9009410831"/>
    <n v="528000323237"/>
    <s v="ใบแจ้งหนี้"/>
    <x v="0"/>
    <s v="ค่าบริการพาดสายสื่อสารโทรคมนาคมประจำปี"/>
    <s v="Activ.unit"/>
    <n v="130000720504"/>
    <s v=""/>
    <n v="2"/>
    <d v="2019-01-16T00:00:00"/>
    <n v="27470"/>
    <n v="55"/>
    <n v="55"/>
    <n v="3.85"/>
    <n v="1510850"/>
    <n v="1510850"/>
    <n v="105759.5"/>
    <n v="1616609.5"/>
    <x v="0"/>
    <m/>
    <s v=""/>
    <s v=""/>
    <x v="4"/>
    <n v="140001542617"/>
    <n v="2"/>
    <n v="2"/>
    <n v="2"/>
    <x v="0"/>
    <x v="4"/>
    <s v="สายสื่อสาร"/>
    <x v="0"/>
    <x v="0"/>
  </r>
  <r>
    <x v="6"/>
    <n v="92000374536"/>
    <n v="14000154263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4634"/>
    <n v="9009410833"/>
    <n v="530000321397"/>
    <s v="ใบแจ้งหนี้"/>
    <x v="0"/>
    <s v="ค่าบริการพาดสายสื่อสารโทรคมนาคมประจำปี"/>
    <s v="Activ.unit"/>
    <n v="130000720509"/>
    <s v=""/>
    <n v="16"/>
    <d v="2019-01-16T00:00:00"/>
    <n v="3814"/>
    <n v="55"/>
    <n v="55"/>
    <n v="3.85"/>
    <n v="209770"/>
    <n v="209770"/>
    <n v="14683.9"/>
    <n v="224453.9"/>
    <x v="0"/>
    <m/>
    <s v=""/>
    <s v=""/>
    <x v="9"/>
    <n v="140001542634"/>
    <n v="1"/>
    <n v="1"/>
    <n v="1"/>
    <x v="0"/>
    <x v="9"/>
    <s v="สายสื่อสาร"/>
    <x v="0"/>
    <x v="0"/>
  </r>
  <r>
    <x v="6"/>
    <n v="92000323088"/>
    <n v="14000154382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046"/>
    <n v="9009414607"/>
    <n v="562000322486"/>
    <s v="ใบแจ้งหนี้"/>
    <x v="0"/>
    <s v="ค่าบริการพาดสายสื่อสารโทรคมนาคมประจำปี"/>
    <s v="Activ.unit"/>
    <n v="130000720512"/>
    <s v=""/>
    <n v="15"/>
    <d v="2019-01-17T00:00:00"/>
    <n v="11836"/>
    <n v="55"/>
    <n v="55"/>
    <n v="3.85"/>
    <n v="650980"/>
    <n v="650980"/>
    <n v="45568.6"/>
    <n v="696548.6"/>
    <x v="0"/>
    <m/>
    <s v=""/>
    <s v=""/>
    <x v="10"/>
    <n v="140001543823"/>
    <n v="1"/>
    <n v="1"/>
    <n v="1"/>
    <x v="0"/>
    <x v="10"/>
    <s v="สายสื่อสาร"/>
    <x v="0"/>
    <x v="0"/>
  </r>
  <r>
    <x v="6"/>
    <n v="92000323088"/>
    <n v="140001542681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640"/>
    <n v="9009410841"/>
    <n v="554000320384"/>
    <s v="ใบแจ้งหนี้"/>
    <x v="1"/>
    <s v="ค่าบริการติดตั้องอุปกรณ์สื่อสารฯ ประจำปี"/>
    <s v="Activ.unit"/>
    <n v="130000720518"/>
    <s v=""/>
    <n v="14"/>
    <d v="2019-01-16T00:00:00"/>
    <n v="5"/>
    <n v="410"/>
    <n v="410"/>
    <n v="28.7"/>
    <n v="2050"/>
    <n v="2050"/>
    <n v="143.5"/>
    <n v="2193.5"/>
    <x v="0"/>
    <m/>
    <s v=""/>
    <s v=""/>
    <x v="10"/>
    <n v="140001542681"/>
    <n v="1"/>
    <n v="1"/>
    <n v="1"/>
    <x v="0"/>
    <x v="10"/>
    <s v="อุปกรณ์"/>
    <x v="0"/>
    <x v="0"/>
  </r>
  <r>
    <x v="6"/>
    <n v="92000589311"/>
    <n v="14000154269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647"/>
    <n v="9009410849"/>
    <n v="532000322129"/>
    <s v="ใบแจ้งหนี้"/>
    <x v="0"/>
    <s v="ค่าบริการพาดสายสื่อสารโทรคมนาคมประจำปี"/>
    <s v="Activ.unit"/>
    <n v="130000720528"/>
    <s v=""/>
    <n v="23"/>
    <d v="2019-01-16T00:00:00"/>
    <n v="1064"/>
    <n v="55"/>
    <n v="55"/>
    <n v="3.85"/>
    <n v="58520"/>
    <n v="58520"/>
    <n v="4096.3999999999996"/>
    <n v="62616.4"/>
    <x v="0"/>
    <m/>
    <s v=""/>
    <s v=""/>
    <x v="11"/>
    <n v="140001542693"/>
    <n v="1"/>
    <n v="1"/>
    <n v="1"/>
    <x v="0"/>
    <x v="11"/>
    <s v="สายสื่อสาร"/>
    <x v="0"/>
    <x v="0"/>
  </r>
  <r>
    <x v="6"/>
    <n v="92000323070"/>
    <n v="14000154271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652"/>
    <n v="9009410934"/>
    <n v="568000321246"/>
    <s v="ใบแจ้งหนี้"/>
    <x v="0"/>
    <s v="ค่าบริการพาดสายสื่อสารโทรคมนาคมประจำปี"/>
    <s v="Activ.unit"/>
    <n v="130000720529"/>
    <s v=""/>
    <n v="13"/>
    <d v="2019-01-16T00:00:00"/>
    <n v="6204"/>
    <n v="55"/>
    <n v="55"/>
    <n v="3.85"/>
    <n v="341220"/>
    <n v="341220"/>
    <n v="23885.4"/>
    <n v="365105.4"/>
    <x v="0"/>
    <m/>
    <s v=""/>
    <s v=""/>
    <x v="8"/>
    <n v="140001542715"/>
    <n v="1"/>
    <n v="1"/>
    <n v="1"/>
    <x v="0"/>
    <x v="8"/>
    <s v="สายสื่อสาร"/>
    <x v="0"/>
    <x v="0"/>
  </r>
  <r>
    <x v="6"/>
    <n v="92000499510"/>
    <n v="140001542735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38"/>
    <n v="9009410942"/>
    <n v="526000322170"/>
    <s v="ใบแจ้งหนี้"/>
    <x v="0"/>
    <s v="ค่าบริการพาดสายสื่อสารโทรคมนาคมประจำปี"/>
    <s v="Activ.unit"/>
    <n v="130000720531"/>
    <s v=""/>
    <n v="18"/>
    <d v="2019-01-16T00:00:00"/>
    <n v="3998"/>
    <n v="55"/>
    <n v="55"/>
    <n v="3.85"/>
    <n v="219890"/>
    <n v="219890"/>
    <n v="15392.3"/>
    <n v="235282.3"/>
    <x v="0"/>
    <m/>
    <s v=""/>
    <s v=""/>
    <x v="3"/>
    <n v="140001542735"/>
    <n v="1"/>
    <n v="1"/>
    <n v="1"/>
    <x v="0"/>
    <x v="3"/>
    <s v="สายสื่อสาร"/>
    <x v="0"/>
    <x v="0"/>
  </r>
  <r>
    <x v="6"/>
    <n v="92000499510"/>
    <n v="140001542744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43"/>
    <n v="9009410945"/>
    <n v="520000322024"/>
    <s v="ใบแจ้งหนี้"/>
    <x v="1"/>
    <s v="ค่าบริการติดตั้องอุปกรณ์สื่อสารฯ ประจำปี"/>
    <s v="Activ.unit"/>
    <n v="130000720532"/>
    <s v=""/>
    <n v="19"/>
    <d v="2019-01-16T00:00:00"/>
    <n v="7"/>
    <n v="410"/>
    <n v="410"/>
    <n v="28.7"/>
    <n v="2870"/>
    <n v="2870"/>
    <n v="200.9"/>
    <n v="3070.9"/>
    <x v="0"/>
    <m/>
    <s v=""/>
    <s v=""/>
    <x v="3"/>
    <n v="140001542744"/>
    <n v="1"/>
    <n v="1"/>
    <n v="1"/>
    <x v="0"/>
    <x v="3"/>
    <s v="อุปกรณ์"/>
    <x v="0"/>
    <x v="0"/>
  </r>
  <r>
    <x v="7"/>
    <n v="92000322762"/>
    <n v="14000154589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69"/>
    <n v="9009417231"/>
    <n v="548000321069"/>
    <s v="ใบแจ้งหนี้"/>
    <x v="0"/>
    <s v="ค่าบริการพาดสายสื่อสารโทรคมนาคมประจำปี"/>
    <s v="Activ.unit"/>
    <n v="130000720688"/>
    <s v=""/>
    <n v="1"/>
    <d v="2019-01-17T00:00:00"/>
    <n v="5815"/>
    <n v="55"/>
    <n v="55"/>
    <n v="3.85"/>
    <n v="319825"/>
    <n v="319825"/>
    <n v="22387.75"/>
    <n v="342212.75"/>
    <x v="0"/>
    <m/>
    <s v=""/>
    <s v=""/>
    <x v="4"/>
    <n v="140001545894"/>
    <n v="1"/>
    <n v="1"/>
    <n v="1"/>
    <x v="0"/>
    <x v="4"/>
    <s v="สายสื่อสาร"/>
    <x v="0"/>
    <x v="0"/>
  </r>
  <r>
    <x v="7"/>
    <n v="92000324086"/>
    <n v="14000154531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448"/>
    <n v="9009416459"/>
    <n v="516000320631"/>
    <s v="ใบแจ้งหนี้"/>
    <x v="0"/>
    <s v="ค่าบริการพาดสายสื่อสารโทรคมนาคมประจำปี"/>
    <s v="Activ.unit"/>
    <n v="130000720736"/>
    <s v=""/>
    <n v="7"/>
    <d v="2019-01-17T00:00:00"/>
    <n v="2246"/>
    <n v="55"/>
    <n v="55"/>
    <n v="3.85"/>
    <n v="123530"/>
    <n v="123530"/>
    <n v="8647.1"/>
    <n v="132177.1"/>
    <x v="0"/>
    <m/>
    <s v=""/>
    <s v=""/>
    <x v="8"/>
    <n v="140001545318"/>
    <n v="1"/>
    <n v="1"/>
    <n v="1"/>
    <x v="0"/>
    <x v="8"/>
    <s v="สายสื่อสาร"/>
    <x v="0"/>
    <x v="0"/>
  </r>
  <r>
    <x v="7"/>
    <n v="92000324114"/>
    <n v="14000154548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96"/>
    <n v="9009416713"/>
    <n v="568000321937"/>
    <s v="ใบแจ้งหนี้"/>
    <x v="0"/>
    <s v="ค่าบริการพาดสายสื่อสารโทรคมนาคมประจำปี"/>
    <s v="Activ.unit"/>
    <n v="130000720741"/>
    <s v=""/>
    <n v="8"/>
    <d v="2019-01-17T00:00:00"/>
    <n v="7735"/>
    <n v="55"/>
    <n v="55"/>
    <n v="3.85"/>
    <n v="425425"/>
    <n v="425425"/>
    <n v="29779.75"/>
    <n v="455204.75"/>
    <x v="0"/>
    <m/>
    <s v=""/>
    <s v=""/>
    <x v="10"/>
    <n v="140001545482"/>
    <n v="1"/>
    <n v="1"/>
    <n v="1"/>
    <x v="0"/>
    <x v="10"/>
    <s v="สายสื่อสาร"/>
    <x v="0"/>
    <x v="0"/>
  </r>
  <r>
    <x v="7"/>
    <n v="92000589324"/>
    <n v="14000154584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056"/>
    <n v="9009417138"/>
    <n v="546000322473"/>
    <s v="ใบแจ้งหนี้"/>
    <x v="0"/>
    <s v="ค่าบริการพาดสายสื่อสารโทรคมนาคมประจำปี"/>
    <s v="Activ.unit"/>
    <n v="130000720743"/>
    <s v=""/>
    <n v="15"/>
    <d v="2019-01-17T00:00:00"/>
    <n v="534"/>
    <n v="55"/>
    <n v="55"/>
    <n v="3.85"/>
    <n v="29370"/>
    <n v="29370"/>
    <n v="2055.9"/>
    <n v="31425.9"/>
    <x v="0"/>
    <m/>
    <s v=""/>
    <s v=""/>
    <x v="11"/>
    <n v="140001545844"/>
    <n v="1"/>
    <n v="1"/>
    <n v="1"/>
    <x v="0"/>
    <x v="11"/>
    <s v="สายสื่อสาร"/>
    <x v="0"/>
    <x v="0"/>
  </r>
  <r>
    <x v="7"/>
    <n v="92000324060"/>
    <n v="14000154570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21"/>
    <n v="9009416970"/>
    <n v="566000321434"/>
    <s v="ใบแจ้งหนี้"/>
    <x v="0"/>
    <s v="ค่าบริการพาดสายสื่อสารโทรคมนาคมประจำปี"/>
    <s v="Activ.unit"/>
    <n v="130000720745"/>
    <s v=""/>
    <n v="6"/>
    <d v="2019-01-17T00:00:00"/>
    <n v="3586"/>
    <n v="55"/>
    <n v="55"/>
    <n v="3.85"/>
    <n v="197230"/>
    <n v="197230"/>
    <n v="13806.1"/>
    <n v="211036.1"/>
    <x v="0"/>
    <m/>
    <s v=""/>
    <s v=""/>
    <x v="1"/>
    <n v="140001545703"/>
    <n v="1"/>
    <n v="1"/>
    <n v="1"/>
    <x v="0"/>
    <x v="15"/>
    <s v="สายสื่อสาร"/>
    <x v="0"/>
    <x v="0"/>
  </r>
  <r>
    <x v="7"/>
    <n v="92000324060"/>
    <n v="14000154563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837"/>
    <n v="9009416823"/>
    <n v="516000320636"/>
    <s v="ใบแจ้งหนี้"/>
    <x v="0"/>
    <s v="ค่าบริการพาดสายสื่อสารโทรคมนาคมประจำปี"/>
    <s v="Activ.unit"/>
    <n v="130000720747"/>
    <s v=""/>
    <n v="5"/>
    <d v="2019-01-17T00:00:00"/>
    <n v="9067"/>
    <n v="55"/>
    <n v="55"/>
    <n v="3.85"/>
    <n v="498685"/>
    <n v="498685"/>
    <n v="34907.949999999997"/>
    <n v="533592.94999999995"/>
    <x v="0"/>
    <m/>
    <s v=""/>
    <s v=""/>
    <x v="1"/>
    <n v="140001545634"/>
    <n v="1"/>
    <n v="1"/>
    <n v="1"/>
    <x v="0"/>
    <x v="1"/>
    <s v="สายสื่อสาร"/>
    <x v="0"/>
    <x v="0"/>
  </r>
  <r>
    <x v="7"/>
    <n v="92000324044"/>
    <n v="14000154535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99"/>
    <n v="9009416552"/>
    <n v="530000321602"/>
    <s v="ใบแจ้งหนี้"/>
    <x v="0"/>
    <s v="ค่าบริการพาดสายสื่อสารโทรคมนาคมประจำปี"/>
    <s v="Activ.unit"/>
    <n v="130000720750"/>
    <s v=""/>
    <n v="2"/>
    <d v="2019-01-17T00:00:00"/>
    <n v="8964"/>
    <n v="55"/>
    <n v="55"/>
    <n v="3.85"/>
    <n v="493020"/>
    <n v="493020"/>
    <n v="34511.4"/>
    <n v="527531.4"/>
    <x v="0"/>
    <m/>
    <s v=""/>
    <s v=""/>
    <x v="0"/>
    <n v="140001545357"/>
    <n v="1"/>
    <n v="1"/>
    <n v="1"/>
    <x v="0"/>
    <x v="0"/>
    <s v="สายสื่อสาร"/>
    <x v="0"/>
    <x v="0"/>
  </r>
  <r>
    <x v="7"/>
    <n v="92000324044"/>
    <n v="14000154539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56"/>
    <n v="9009416568"/>
    <n v="500000320983"/>
    <s v="ใบแจ้งหนี้"/>
    <x v="0"/>
    <s v="ค่าบริการพาดสายสื่อสารโทรคมนาคมประจำปี"/>
    <s v="Activ.unit"/>
    <n v="130000720751"/>
    <s v=""/>
    <n v="3"/>
    <d v="2019-01-17T00:00:00"/>
    <n v="1319"/>
    <n v="55"/>
    <n v="55"/>
    <n v="3.85"/>
    <n v="72545"/>
    <n v="72545"/>
    <n v="5078.1499999999996"/>
    <n v="77623.149999999994"/>
    <x v="0"/>
    <m/>
    <s v=""/>
    <s v=""/>
    <x v="0"/>
    <n v="140001545397"/>
    <n v="1"/>
    <n v="1"/>
    <n v="1"/>
    <x v="0"/>
    <x v="13"/>
    <s v="สายสื่อสาร"/>
    <x v="0"/>
    <x v="0"/>
  </r>
  <r>
    <x v="7"/>
    <n v="92000324044"/>
    <n v="14000154543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66"/>
    <n v="9009416598"/>
    <n v="518000321458"/>
    <s v="ใบแจ้งหนี้"/>
    <x v="0"/>
    <s v="ค่าบริการพาดสายสื่อสารโทรคมนาคมประจำปี"/>
    <s v="Activ.unit"/>
    <n v="130000720753"/>
    <s v=""/>
    <n v="4"/>
    <d v="2019-01-17T00:00:00"/>
    <n v="2241"/>
    <n v="55"/>
    <n v="55"/>
    <n v="3.85"/>
    <n v="123255"/>
    <n v="123255"/>
    <n v="8627.85"/>
    <n v="131882.85"/>
    <x v="0"/>
    <m/>
    <s v=""/>
    <s v=""/>
    <x v="0"/>
    <n v="140001545432"/>
    <n v="1"/>
    <n v="1"/>
    <n v="1"/>
    <x v="0"/>
    <x v="12"/>
    <s v="สายสื่อสาร"/>
    <x v="0"/>
    <x v="0"/>
  </r>
  <r>
    <x v="7"/>
    <n v="92000444214"/>
    <n v="14000154558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81"/>
    <n v="9009416761"/>
    <n v="548000321063"/>
    <s v="ใบแจ้งหนี้"/>
    <x v="1"/>
    <s v="ค่าบริการติดตั้องอุปกรณ์สื่อสารฯ ประจำปี"/>
    <s v="Activ.unit"/>
    <n v="130000720757"/>
    <s v=""/>
    <n v="12"/>
    <d v="2019-01-17T00:00:00"/>
    <n v="1"/>
    <n v="410"/>
    <n v="410"/>
    <n v="28.7"/>
    <n v="410"/>
    <n v="410"/>
    <n v="28.7"/>
    <n v="438.7"/>
    <x v="0"/>
    <m/>
    <s v=""/>
    <s v=""/>
    <x v="6"/>
    <n v="140001545587"/>
    <n v="1"/>
    <n v="1"/>
    <n v="1"/>
    <x v="0"/>
    <x v="6"/>
    <s v="อุปกรณ์"/>
    <x v="0"/>
    <x v="0"/>
  </r>
  <r>
    <x v="7"/>
    <n v="92000444214"/>
    <n v="14000154553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04"/>
    <n v="9009416751"/>
    <n v="514000321223"/>
    <s v="ใบแจ้งหนี้"/>
    <x v="0"/>
    <s v="ค่าบริการพาดสายสื่อสารโทรคมนาคมประจำปี"/>
    <s v="Activ.unit"/>
    <n v="130000720758"/>
    <s v=""/>
    <n v="11"/>
    <d v="2019-01-17T00:00:00"/>
    <n v="3234"/>
    <n v="55"/>
    <n v="55"/>
    <n v="3.85"/>
    <n v="177870"/>
    <n v="177870"/>
    <n v="12450.9"/>
    <n v="190320.9"/>
    <x v="0"/>
    <m/>
    <s v=""/>
    <s v=""/>
    <x v="6"/>
    <n v="140001545533"/>
    <n v="1"/>
    <n v="1"/>
    <n v="1"/>
    <x v="0"/>
    <x v="6"/>
    <s v="สายสื่อสาร"/>
    <x v="0"/>
    <x v="0"/>
  </r>
  <r>
    <x v="7"/>
    <n v="92000539538"/>
    <n v="14000154527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86"/>
    <n v="9009416421"/>
    <n v="544000323060"/>
    <s v="ใบแจ้งหนี้"/>
    <x v="0"/>
    <s v="ค่าบริการพาดสายสื่อสารโทรคมนาคมประจำปี"/>
    <s v="Activ.unit"/>
    <n v="130000720759"/>
    <s v=""/>
    <n v="14"/>
    <d v="2019-01-17T00:00:00"/>
    <n v="7715"/>
    <n v="55"/>
    <n v="55"/>
    <n v="3.85"/>
    <n v="424325"/>
    <n v="424325"/>
    <n v="29702.75"/>
    <n v="454027.75"/>
    <x v="0"/>
    <m/>
    <s v=""/>
    <s v=""/>
    <x v="5"/>
    <n v="140001545275"/>
    <n v="1"/>
    <n v="1"/>
    <n v="1"/>
    <x v="0"/>
    <x v="5"/>
    <s v="สายสื่อสาร"/>
    <x v="0"/>
    <x v="0"/>
  </r>
  <r>
    <x v="7"/>
    <n v="92000430573"/>
    <n v="14000154517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311"/>
    <n v="9009416323"/>
    <n v="524000321947"/>
    <s v="ใบแจ้งหนี้"/>
    <x v="0"/>
    <s v="ค่าบริการพาดสายสื่อสารโทรคมนาคมประจำปี"/>
    <s v="Activ.unit"/>
    <n v="130000720760"/>
    <s v=""/>
    <n v="9"/>
    <d v="2019-01-17T00:00:00"/>
    <n v="1773"/>
    <n v="55"/>
    <n v="55"/>
    <n v="3.85"/>
    <n v="97515"/>
    <n v="97515"/>
    <n v="6826.05"/>
    <n v="104341.05"/>
    <x v="0"/>
    <m/>
    <s v=""/>
    <s v=""/>
    <x v="9"/>
    <n v="140001545171"/>
    <n v="1"/>
    <n v="1"/>
    <n v="1"/>
    <x v="0"/>
    <x v="9"/>
    <s v="สายสื่อสาร"/>
    <x v="0"/>
    <x v="0"/>
  </r>
  <r>
    <x v="8"/>
    <n v="92000324052"/>
    <n v="1400015450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89"/>
    <n v="9009416200"/>
    <n v="560000322070"/>
    <s v="ใบแจ้งหนี้"/>
    <x v="0"/>
    <s v="ค่าบริการพาดสายสื่อสารโทรคมนาคมประจำปี"/>
    <s v="Activ.unit"/>
    <n v="130000721035"/>
    <s v=""/>
    <n v="6"/>
    <d v="2019-01-17T00:00:00"/>
    <n v="7309"/>
    <n v="55"/>
    <n v="55"/>
    <n v="3.85"/>
    <n v="401995"/>
    <n v="401995"/>
    <n v="28139.65"/>
    <n v="430134.65"/>
    <x v="0"/>
    <m/>
    <s v=""/>
    <s v=""/>
    <x v="1"/>
    <n v="140001545061"/>
    <n v="2"/>
    <n v="2"/>
    <n v="2"/>
    <x v="0"/>
    <x v="1"/>
    <s v="สายสื่อสาร"/>
    <x v="0"/>
    <x v="0"/>
  </r>
  <r>
    <x v="8"/>
    <n v="92000324052"/>
    <n v="1400015450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289"/>
    <n v="9009416200"/>
    <n v="560000322070"/>
    <s v="ใบแจ้งหนี้"/>
    <x v="0"/>
    <s v="ค่าบริการพาดสายสื่อสารโทรคมนาคมประจำปี"/>
    <s v="Activ.unit"/>
    <n v="130000721035"/>
    <s v=""/>
    <n v="7"/>
    <d v="2019-01-17T00:00:00"/>
    <n v="158"/>
    <n v="100"/>
    <n v="100"/>
    <n v="7"/>
    <n v="15800"/>
    <n v="15800"/>
    <n v="1106"/>
    <n v="16906"/>
    <x v="0"/>
    <m/>
    <s v=""/>
    <s v=""/>
    <x v="1"/>
    <n v="140001545061"/>
    <n v="2"/>
    <n v="2"/>
    <n v="2"/>
    <x v="0"/>
    <x v="1"/>
    <s v="สายสื่อสาร"/>
    <x v="0"/>
    <x v="0"/>
  </r>
  <r>
    <x v="8"/>
    <n v="92000481962"/>
    <n v="14000154437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8658"/>
    <n v="9009415450"/>
    <n v="518000321450"/>
    <s v="ใบแจ้งหนี้"/>
    <x v="0"/>
    <s v="ค่าบริการพาดสายสื่อสารโทรคมนาคมประจำปี"/>
    <s v="Activ.unit"/>
    <n v="130000721040"/>
    <s v=""/>
    <n v="10"/>
    <d v="2019-01-17T00:00:00"/>
    <n v="9878"/>
    <n v="55"/>
    <n v="55"/>
    <n v="3.85"/>
    <n v="543290"/>
    <n v="543290"/>
    <n v="38030.300000000003"/>
    <n v="581320.30000000005"/>
    <x v="0"/>
    <m/>
    <s v=""/>
    <s v=""/>
    <x v="6"/>
    <n v="140001544377"/>
    <n v="1"/>
    <n v="1"/>
    <n v="1"/>
    <x v="0"/>
    <x v="6"/>
    <s v="สายสื่อสาร"/>
    <x v="0"/>
    <x v="0"/>
  </r>
  <r>
    <x v="8"/>
    <n v="92000322780"/>
    <n v="140001545038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281"/>
    <n v="9009416190"/>
    <n v="522000321641"/>
    <s v="ใบแจ้งหนี้"/>
    <x v="0"/>
    <s v="ค่าบริการพาดสายสื่อสารโทรคมนาคมประจำปี"/>
    <s v="Activ.unit"/>
    <n v="130000721042"/>
    <s v=""/>
    <n v="1"/>
    <d v="2019-01-17T00:00:00"/>
    <n v="720"/>
    <n v="55"/>
    <n v="55"/>
    <n v="3.85"/>
    <n v="39600"/>
    <n v="39600"/>
    <n v="2772"/>
    <n v="42372"/>
    <x v="0"/>
    <m/>
    <s v=""/>
    <s v=""/>
    <x v="4"/>
    <n v="140001545038"/>
    <n v="1"/>
    <n v="1"/>
    <n v="1"/>
    <x v="0"/>
    <x v="4"/>
    <s v="สายสื่อสาร"/>
    <x v="0"/>
    <x v="0"/>
  </r>
  <r>
    <x v="7"/>
    <n v="92000522577"/>
    <n v="14000154576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932"/>
    <n v="9009416987"/>
    <n v="514000321226"/>
    <s v="ใบแจ้งหนี้"/>
    <x v="0"/>
    <s v="ค่าบริการพาดสายสื่อสารโทรคมนาคมประจำปี"/>
    <s v="Activ.unit"/>
    <n v="130000721108"/>
    <s v=""/>
    <n v="13"/>
    <d v="2019-01-17T00:00:00"/>
    <n v="1815"/>
    <n v="55"/>
    <n v="55"/>
    <n v="3.85"/>
    <n v="99825"/>
    <n v="99825"/>
    <n v="6987.75"/>
    <n v="106812.75"/>
    <x v="0"/>
    <m/>
    <s v=""/>
    <s v=""/>
    <x v="3"/>
    <n v="140001545761"/>
    <n v="1"/>
    <n v="1"/>
    <n v="1"/>
    <x v="0"/>
    <x v="3"/>
    <s v="สายสื่อสาร"/>
    <x v="0"/>
    <x v="0"/>
  </r>
  <r>
    <x v="9"/>
    <n v="92000320890"/>
    <n v="14000154440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572"/>
    <n v="9009415413"/>
    <n v="518000321666"/>
    <s v="ใบแจ้งหนี้"/>
    <x v="0"/>
    <s v="ค่าบริการพาดสายสื่อสารโทรคมนาคมประจำปี"/>
    <s v="Activ.unit"/>
    <n v="130000721307"/>
    <s v=""/>
    <n v="2"/>
    <d v="2019-01-17T00:00:00"/>
    <n v="3304"/>
    <n v="55"/>
    <n v="55"/>
    <n v="3.85"/>
    <n v="181720"/>
    <n v="181720"/>
    <n v="12720.4"/>
    <n v="194440.4"/>
    <x v="0"/>
    <m/>
    <s v=""/>
    <s v=""/>
    <x v="0"/>
    <n v="140001544404"/>
    <n v="1"/>
    <n v="1"/>
    <n v="1"/>
    <x v="0"/>
    <x v="0"/>
    <s v="สายสื่อสาร"/>
    <x v="0"/>
    <x v="0"/>
  </r>
  <r>
    <x v="9"/>
    <n v="92000320899"/>
    <n v="1400015444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682"/>
    <n v="9009415422"/>
    <n v="526000322832"/>
    <s v="ใบแจ้งหนี้"/>
    <x v="0"/>
    <s v="ค่าบริการพาดสายสื่อสารโทรคมนาคมประจำปี"/>
    <s v="Activ.unit"/>
    <n v="130000721311"/>
    <s v=""/>
    <n v="5"/>
    <d v="2019-01-17T00:00:00"/>
    <n v="15030"/>
    <n v="55"/>
    <n v="55"/>
    <n v="3.85"/>
    <n v="826650"/>
    <n v="826650"/>
    <n v="57865.5"/>
    <n v="884515.5"/>
    <x v="0"/>
    <m/>
    <s v=""/>
    <s v=""/>
    <x v="1"/>
    <n v="140001544472"/>
    <n v="2"/>
    <n v="2"/>
    <n v="2"/>
    <x v="0"/>
    <x v="1"/>
    <s v="สายสื่อสาร"/>
    <x v="0"/>
    <x v="0"/>
  </r>
  <r>
    <x v="9"/>
    <n v="92000320899"/>
    <n v="1400015444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682"/>
    <n v="9009415422"/>
    <n v="526000322832"/>
    <s v="ใบแจ้งหนี้"/>
    <x v="0"/>
    <s v="ค่าบริการพาดสายสื่อสารโทรคมนาคมประจำปี"/>
    <s v="Activ.unit"/>
    <n v="130000721311"/>
    <s v=""/>
    <n v="6"/>
    <d v="2019-01-17T00:00:00"/>
    <n v="2185"/>
    <n v="100"/>
    <n v="100"/>
    <n v="7"/>
    <n v="218500"/>
    <n v="218500"/>
    <n v="15295"/>
    <n v="233795"/>
    <x v="0"/>
    <m/>
    <s v=""/>
    <s v=""/>
    <x v="1"/>
    <n v="140001544472"/>
    <n v="2"/>
    <n v="2"/>
    <n v="2"/>
    <x v="0"/>
    <x v="1"/>
    <s v="สายสื่อสาร"/>
    <x v="0"/>
    <x v="0"/>
  </r>
  <r>
    <x v="9"/>
    <n v="92000320961"/>
    <n v="14000154508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20"/>
    <n v="9009416221"/>
    <n v="516000320902"/>
    <s v="ใบแจ้งหนี้"/>
    <x v="0"/>
    <s v="ค่าบริการพาดสายสื่อสารโทรคมนาคมประจำปี"/>
    <s v="Activ.unit"/>
    <n v="130000721314"/>
    <s v=""/>
    <n v="7"/>
    <d v="2019-01-17T00:00:00"/>
    <n v="2054"/>
    <n v="55"/>
    <n v="55"/>
    <n v="3.85"/>
    <n v="112970"/>
    <n v="112970"/>
    <n v="7907.9"/>
    <n v="120877.9"/>
    <x v="0"/>
    <m/>
    <s v=""/>
    <s v=""/>
    <x v="8"/>
    <n v="140001545089"/>
    <n v="1"/>
    <n v="1"/>
    <n v="1"/>
    <x v="0"/>
    <x v="8"/>
    <s v="สายสื่อสาร"/>
    <x v="0"/>
    <x v="0"/>
  </r>
  <r>
    <x v="9"/>
    <n v="92000320885"/>
    <n v="14000154510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326"/>
    <n v="9009416226"/>
    <n v="514000321171"/>
    <s v="ใบแจ้งหนี้"/>
    <x v="0"/>
    <s v="ค่าบริการพาดสายสื่อสารโทรคมนาคมประจำปี"/>
    <s v="Activ.unit"/>
    <n v="130000721315"/>
    <s v=""/>
    <n v="1"/>
    <d v="2019-01-17T00:00:00"/>
    <n v="6809"/>
    <n v="55"/>
    <n v="55"/>
    <n v="3.85"/>
    <n v="374495"/>
    <n v="374495"/>
    <n v="26214.65"/>
    <n v="400709.65"/>
    <x v="0"/>
    <m/>
    <s v=""/>
    <s v=""/>
    <x v="4"/>
    <n v="140001545102"/>
    <n v="1"/>
    <n v="1"/>
    <n v="1"/>
    <x v="0"/>
    <x v="4"/>
    <s v="สายสื่อสาร"/>
    <x v="0"/>
    <x v="0"/>
  </r>
  <r>
    <x v="9"/>
    <n v="92000320984"/>
    <n v="14000154512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330"/>
    <n v="9009416293"/>
    <n v="514000321172"/>
    <s v="ใบแจ้งหนี้"/>
    <x v="0"/>
    <s v="ค่าบริการพาดสายสื่อสารโทรคมนาคมประจำปี"/>
    <s v="Activ.unit"/>
    <n v="130000721317"/>
    <s v=""/>
    <n v="8"/>
    <d v="2019-01-17T00:00:00"/>
    <n v="10289"/>
    <n v="55"/>
    <n v="55"/>
    <n v="3.85"/>
    <n v="565895"/>
    <n v="565895"/>
    <n v="39612.65"/>
    <n v="605507.65"/>
    <x v="0"/>
    <m/>
    <s v=""/>
    <s v=""/>
    <x v="10"/>
    <n v="140001545122"/>
    <n v="1"/>
    <n v="1"/>
    <n v="1"/>
    <x v="0"/>
    <x v="10"/>
    <s v="สายสื่อสาร"/>
    <x v="0"/>
    <x v="0"/>
  </r>
  <r>
    <x v="9"/>
    <n v="92000589327"/>
    <n v="14000154515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416"/>
    <n v="9009416297"/>
    <n v="538000322314"/>
    <s v="ใบแจ้งหนี้"/>
    <x v="0"/>
    <s v="ค่าบริการพาดสายสื่อสารโทรคมนาคมประจำปี"/>
    <s v="Activ.unit"/>
    <n v="130000721321"/>
    <s v=""/>
    <n v="11"/>
    <d v="2019-01-17T00:00:00"/>
    <n v="3464"/>
    <n v="55"/>
    <n v="55"/>
    <n v="3.85"/>
    <n v="190520"/>
    <n v="190520"/>
    <n v="13336.4"/>
    <n v="203856.4"/>
    <x v="0"/>
    <m/>
    <s v=""/>
    <s v=""/>
    <x v="11"/>
    <n v="140001545154"/>
    <n v="1"/>
    <n v="1"/>
    <n v="1"/>
    <x v="0"/>
    <x v="11"/>
    <s v="สายสื่อสาร"/>
    <x v="0"/>
    <x v="0"/>
  </r>
  <r>
    <x v="9"/>
    <n v="92000571407"/>
    <n v="14000154519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24"/>
    <n v="9009416307"/>
    <n v="532000322931"/>
    <s v="ใบแจ้งหนี้"/>
    <x v="0"/>
    <s v="ค่าบริการพาดสายสื่อสารโทรคมนาคมประจำปี"/>
    <s v="Activ.unit"/>
    <n v="130000721326"/>
    <s v=""/>
    <n v="10"/>
    <d v="2019-01-17T00:00:00"/>
    <n v="2902"/>
    <n v="55"/>
    <n v="55"/>
    <n v="3.85"/>
    <n v="159610"/>
    <n v="159610"/>
    <n v="11172.7"/>
    <n v="170782.7"/>
    <x v="0"/>
    <m/>
    <s v=""/>
    <s v=""/>
    <x v="5"/>
    <n v="140001545192"/>
    <n v="1"/>
    <n v="1"/>
    <n v="1"/>
    <x v="0"/>
    <x v="5"/>
    <s v="สายสื่อสาร"/>
    <x v="0"/>
    <x v="0"/>
  </r>
  <r>
    <x v="9"/>
    <n v="92000444216"/>
    <n v="14000154522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429"/>
    <n v="9009416393"/>
    <n v="550000322088"/>
    <s v="ใบแจ้งหนี้"/>
    <x v="0"/>
    <s v="ค่าบริการพาดสายสื่อสารโทรคมนาคมประจำปี"/>
    <s v="Activ.unit"/>
    <n v="130000721329"/>
    <s v=""/>
    <n v="9"/>
    <d v="2019-01-17T00:00:00"/>
    <n v="5863"/>
    <n v="55"/>
    <n v="55"/>
    <n v="3.85"/>
    <n v="322465"/>
    <n v="322465"/>
    <n v="22572.55"/>
    <n v="345037.55"/>
    <x v="0"/>
    <m/>
    <s v=""/>
    <s v=""/>
    <x v="6"/>
    <n v="140001545225"/>
    <n v="1"/>
    <n v="1"/>
    <n v="1"/>
    <x v="0"/>
    <x v="6"/>
    <s v="สายสื่อสาร"/>
    <x v="0"/>
    <x v="0"/>
  </r>
  <r>
    <x v="9"/>
    <n v="92000320890"/>
    <n v="14000154526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16"/>
    <n v="9009416401"/>
    <n v="500000321204"/>
    <s v="ใบแจ้งหนี้"/>
    <x v="0"/>
    <s v="ค่าบริการพาดสายสื่อสารโทรคมนาคมประจำปี"/>
    <s v="Activ.unit"/>
    <n v="130000721331"/>
    <s v=""/>
    <n v="3"/>
    <d v="2019-01-17T00:00:00"/>
    <n v="2499"/>
    <n v="55"/>
    <n v="55"/>
    <n v="3.85"/>
    <n v="137445"/>
    <n v="137445"/>
    <n v="9621.15"/>
    <n v="147066.15"/>
    <x v="0"/>
    <m/>
    <s v=""/>
    <s v=""/>
    <x v="0"/>
    <n v="140001545266"/>
    <n v="1"/>
    <n v="1"/>
    <n v="1"/>
    <x v="0"/>
    <x v="12"/>
    <s v="สายสื่อสาร"/>
    <x v="0"/>
    <x v="0"/>
  </r>
  <r>
    <x v="9"/>
    <n v="92000320890"/>
    <n v="14000154533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51"/>
    <n v="9009416465"/>
    <n v="554000320687"/>
    <s v="ใบแจ้งหนี้"/>
    <x v="0"/>
    <s v="ค่าบริการพาดสายสื่อสารโทรคมนาคมประจำปี"/>
    <s v="Activ.unit"/>
    <n v="130000721332"/>
    <s v=""/>
    <n v="4"/>
    <d v="2019-01-17T00:00:00"/>
    <n v="4853"/>
    <n v="55"/>
    <n v="55"/>
    <n v="3.85"/>
    <n v="266915"/>
    <n v="266915"/>
    <n v="18684.05"/>
    <n v="285599.05"/>
    <x v="0"/>
    <m/>
    <s v=""/>
    <s v=""/>
    <x v="0"/>
    <n v="140001545333"/>
    <n v="1"/>
    <n v="1"/>
    <n v="1"/>
    <x v="0"/>
    <x v="13"/>
    <s v="สายสื่อสาร"/>
    <x v="0"/>
    <x v="0"/>
  </r>
  <r>
    <x v="10"/>
    <n v="92000322802"/>
    <n v="140001550137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9336"/>
    <n v="9009427929"/>
    <n v="554000320877"/>
    <s v="ใบแจ้งหนี้"/>
    <x v="0"/>
    <s v="ค่าบริการพาดสายสื่อสารโทรคมนาคมประจำปี"/>
    <s v="Activ.unit"/>
    <n v="130000721433"/>
    <s v=""/>
    <n v="10"/>
    <d v="2019-01-21T00:00:00"/>
    <n v="478"/>
    <n v="55"/>
    <n v="55"/>
    <n v="3.85"/>
    <n v="26290"/>
    <n v="26290"/>
    <n v="1840.3"/>
    <n v="28130.3"/>
    <x v="0"/>
    <m/>
    <s v=""/>
    <s v=""/>
    <x v="7"/>
    <n v="140001550137"/>
    <n v="1"/>
    <n v="1"/>
    <n v="1"/>
    <x v="0"/>
    <x v="7"/>
    <s v="สายสื่อสาร"/>
    <x v="0"/>
    <x v="0"/>
  </r>
  <r>
    <x v="10"/>
    <n v="92000410708"/>
    <n v="140001550092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9123"/>
    <n v="9009427736"/>
    <n v="522000321922"/>
    <s v="ใบแจ้งหนี้"/>
    <x v="0"/>
    <s v="ค่าบริการพาดสายสื่อสารโทรคมนาคมประจำปี"/>
    <s v="Activ.unit"/>
    <n v="130000721435"/>
    <s v=""/>
    <n v="13"/>
    <d v="2019-01-21T00:00:00"/>
    <n v="1437"/>
    <n v="55"/>
    <n v="55"/>
    <n v="3.85"/>
    <n v="79035"/>
    <n v="79035"/>
    <n v="5532.45"/>
    <n v="84567.45"/>
    <x v="0"/>
    <m/>
    <s v=""/>
    <s v=""/>
    <x v="9"/>
    <n v="140001550092"/>
    <n v="1"/>
    <n v="1"/>
    <n v="1"/>
    <x v="0"/>
    <x v="9"/>
    <s v="สายสื่อสาร"/>
    <x v="0"/>
    <x v="0"/>
  </r>
  <r>
    <x v="10"/>
    <n v="92000312973"/>
    <n v="140001550158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9339"/>
    <n v="9009427993"/>
    <n v="524000321750"/>
    <s v="ใบแจ้งหนี้"/>
    <x v="0"/>
    <s v="ค่าบริการพาดสายสื่อสารโทรคมนาคมประจำปี"/>
    <s v="Activ.unit"/>
    <n v="130000721438"/>
    <s v=""/>
    <n v="2"/>
    <d v="2019-01-21T00:00:00"/>
    <n v="4954"/>
    <n v="55"/>
    <n v="55"/>
    <n v="3.85"/>
    <n v="272470"/>
    <n v="272470"/>
    <n v="19072.900000000001"/>
    <n v="291542.90000000002"/>
    <x v="0"/>
    <m/>
    <s v=""/>
    <s v=""/>
    <x v="4"/>
    <n v="140001550158"/>
    <n v="1"/>
    <n v="1"/>
    <n v="1"/>
    <x v="0"/>
    <x v="4"/>
    <s v="สายสื่อสาร"/>
    <x v="0"/>
    <x v="0"/>
  </r>
  <r>
    <x v="11"/>
    <n v="92000322745"/>
    <n v="14000154543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39"/>
    <n v="9009416527"/>
    <n v="526000322837"/>
    <s v="ใบแจ้งหนี้"/>
    <x v="0"/>
    <s v="ค่าบริการพาดสายสื่อสารโทรคมนาคมประจำปี"/>
    <s v="Activ.unit"/>
    <n v="130000721505"/>
    <s v=""/>
    <n v="2"/>
    <d v="2019-01-17T00:00:00"/>
    <n v="67"/>
    <n v="100"/>
    <n v="100"/>
    <n v="7"/>
    <n v="6700"/>
    <n v="6700"/>
    <n v="469"/>
    <n v="7169"/>
    <x v="0"/>
    <m/>
    <s v=""/>
    <s v=""/>
    <x v="0"/>
    <n v="140001545439"/>
    <n v="2"/>
    <n v="2"/>
    <n v="2"/>
    <x v="0"/>
    <x v="0"/>
    <s v="สายสื่อสาร"/>
    <x v="0"/>
    <x v="0"/>
  </r>
  <r>
    <x v="11"/>
    <n v="92000322745"/>
    <n v="14000154543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39"/>
    <n v="9009416527"/>
    <n v="526000322837"/>
    <s v="ใบแจ้งหนี้"/>
    <x v="0"/>
    <s v="ค่าบริการพาดสายสื่อสารโทรคมนาคมประจำปี"/>
    <s v="Activ.unit"/>
    <n v="130000721505"/>
    <s v=""/>
    <n v="3"/>
    <d v="2019-01-17T00:00:00"/>
    <n v="3720"/>
    <n v="55"/>
    <n v="55"/>
    <n v="3.85"/>
    <n v="204600"/>
    <n v="204600"/>
    <n v="14322"/>
    <n v="218922"/>
    <x v="0"/>
    <m/>
    <s v=""/>
    <s v=""/>
    <x v="0"/>
    <n v="140001545439"/>
    <n v="2"/>
    <n v="2"/>
    <n v="2"/>
    <x v="0"/>
    <x v="0"/>
    <s v="สายสื่อสาร"/>
    <x v="0"/>
    <x v="0"/>
  </r>
  <r>
    <x v="11"/>
    <n v="92000323066"/>
    <n v="1400015456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99"/>
    <n v="9009416871"/>
    <n v="568000322039"/>
    <s v="ใบแจ้งหนี้"/>
    <x v="0"/>
    <s v="ค่าบริการพาดสายสื่อสารโทรคมนาคมประจำปี"/>
    <s v="Activ.unit"/>
    <n v="130000721512"/>
    <s v=""/>
    <n v="5"/>
    <d v="2019-01-17T00:00:00"/>
    <n v="6124"/>
    <n v="55"/>
    <n v="55"/>
    <n v="3.85"/>
    <n v="336820"/>
    <n v="336820"/>
    <n v="23577.4"/>
    <n v="360397.4"/>
    <x v="0"/>
    <m/>
    <s v=""/>
    <s v=""/>
    <x v="1"/>
    <n v="140001545630"/>
    <n v="2"/>
    <n v="2"/>
    <n v="2"/>
    <x v="0"/>
    <x v="1"/>
    <s v="สายสื่อสาร"/>
    <x v="0"/>
    <x v="0"/>
  </r>
  <r>
    <x v="11"/>
    <n v="92000323066"/>
    <n v="1400015456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99"/>
    <n v="9009416871"/>
    <n v="568000322039"/>
    <s v="ใบแจ้งหนี้"/>
    <x v="0"/>
    <s v="ค่าบริการพาดสายสื่อสารโทรคมนาคมประจำปี"/>
    <s v="Activ.unit"/>
    <n v="130000721512"/>
    <s v=""/>
    <n v="6"/>
    <d v="2019-01-17T00:00:00"/>
    <n v="1790"/>
    <n v="100"/>
    <n v="100"/>
    <n v="7"/>
    <n v="179000"/>
    <n v="179000"/>
    <n v="12530"/>
    <n v="191530"/>
    <x v="0"/>
    <m/>
    <s v=""/>
    <s v=""/>
    <x v="1"/>
    <n v="140001545630"/>
    <n v="2"/>
    <n v="2"/>
    <n v="2"/>
    <x v="0"/>
    <x v="1"/>
    <s v="สายสื่อสาร"/>
    <x v="0"/>
    <x v="0"/>
  </r>
  <r>
    <x v="11"/>
    <n v="92000312974"/>
    <n v="14000154570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904"/>
    <n v="9009416883"/>
    <n v="538000322318"/>
    <s v="ใบแจ้งหนี้"/>
    <x v="0"/>
    <s v="ค่าบริการพาดสายสื่อสารโทรคมนาคมประจำปี"/>
    <s v="Activ.unit"/>
    <n v="130000721519"/>
    <s v=""/>
    <n v="1"/>
    <d v="2019-01-17T00:00:00"/>
    <n v="3917"/>
    <n v="55"/>
    <n v="55"/>
    <n v="3.85"/>
    <n v="215435"/>
    <n v="215435"/>
    <n v="15080.45"/>
    <n v="230515.45"/>
    <x v="0"/>
    <m/>
    <s v=""/>
    <s v=""/>
    <x v="4"/>
    <n v="140001545700"/>
    <n v="1"/>
    <n v="1"/>
    <n v="1"/>
    <x v="0"/>
    <x v="4"/>
    <s v="สายสื่อสาร"/>
    <x v="0"/>
    <x v="0"/>
  </r>
  <r>
    <x v="11"/>
    <n v="92000539549"/>
    <n v="14000154576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975"/>
    <n v="9009417018"/>
    <n v="530000321917"/>
    <s v="ใบแจ้งหนี้"/>
    <x v="0"/>
    <s v="ค่าบริการพาดสายสื่อสารโทรคมนาคมประจำปี"/>
    <s v="Activ.unit"/>
    <n v="130000721522"/>
    <s v=""/>
    <n v="11"/>
    <d v="2019-01-17T00:00:00"/>
    <n v="3339"/>
    <n v="55"/>
    <n v="55"/>
    <n v="3.85"/>
    <n v="183645"/>
    <n v="183645"/>
    <n v="12855.15"/>
    <n v="196500.15"/>
    <x v="0"/>
    <m/>
    <s v=""/>
    <s v=""/>
    <x v="5"/>
    <n v="140001545763"/>
    <n v="1"/>
    <n v="1"/>
    <n v="1"/>
    <x v="0"/>
    <x v="5"/>
    <s v="สายสื่อสาร"/>
    <x v="0"/>
    <x v="0"/>
  </r>
  <r>
    <x v="11"/>
    <n v="92000323096"/>
    <n v="14000154580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80"/>
    <n v="9009417028"/>
    <n v="524000322313"/>
    <s v="ใบแจ้งหนี้"/>
    <x v="0"/>
    <s v="ค่าบริการพาดสายสื่อสารโทรคมนาคมประจำปี"/>
    <s v="Activ.unit"/>
    <n v="130000721527"/>
    <s v=""/>
    <n v="7"/>
    <d v="2019-01-17T00:00:00"/>
    <n v="1353"/>
    <n v="55"/>
    <n v="55"/>
    <n v="3.85"/>
    <n v="74415"/>
    <n v="74415"/>
    <n v="5209.05"/>
    <n v="79624.05"/>
    <x v="0"/>
    <m/>
    <s v=""/>
    <s v=""/>
    <x v="8"/>
    <n v="140001545809"/>
    <n v="1"/>
    <n v="1"/>
    <n v="1"/>
    <x v="0"/>
    <x v="8"/>
    <s v="สายสื่อสาร"/>
    <x v="0"/>
    <x v="0"/>
  </r>
  <r>
    <x v="11"/>
    <n v="92000525652"/>
    <n v="14000154586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990"/>
    <n v="9009417176"/>
    <n v="540000321919"/>
    <s v="ใบแจ้งหนี้"/>
    <x v="0"/>
    <s v="ค่าบริการพาดสายสื่อสารโทรคมนาคมประจำปี"/>
    <s v="Activ.unit"/>
    <n v="130000721533"/>
    <s v=""/>
    <n v="10"/>
    <d v="2019-01-17T00:00:00"/>
    <n v="896"/>
    <n v="55"/>
    <n v="55"/>
    <n v="3.85"/>
    <n v="49280"/>
    <n v="49280"/>
    <n v="3449.6"/>
    <n v="52729.599999999999"/>
    <x v="0"/>
    <m/>
    <s v=""/>
    <s v=""/>
    <x v="9"/>
    <n v="140001545864"/>
    <n v="1"/>
    <n v="1"/>
    <n v="1"/>
    <x v="0"/>
    <x v="9"/>
    <s v="สายสื่อสาร"/>
    <x v="0"/>
    <x v="0"/>
  </r>
  <r>
    <x v="11"/>
    <n v="92000323118"/>
    <n v="14000154589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993"/>
    <n v="9009417178"/>
    <n v="528000324001"/>
    <s v="ใบแจ้งหนี้"/>
    <x v="0"/>
    <s v="ค่าบริการพาดสายสื่อสารโทรคมนาคมประจำปี"/>
    <s v="Activ.unit"/>
    <n v="130000721536"/>
    <s v=""/>
    <n v="8"/>
    <d v="2019-01-17T00:00:00"/>
    <n v="5700"/>
    <n v="55"/>
    <n v="55"/>
    <n v="3.85"/>
    <n v="313500"/>
    <n v="313500"/>
    <n v="21945"/>
    <n v="335445"/>
    <x v="0"/>
    <m/>
    <s v=""/>
    <s v=""/>
    <x v="10"/>
    <n v="140001545893"/>
    <n v="1"/>
    <n v="1"/>
    <n v="1"/>
    <x v="0"/>
    <x v="10"/>
    <s v="สายสื่อสาร"/>
    <x v="0"/>
    <x v="0"/>
  </r>
  <r>
    <x v="11"/>
    <n v="92000589310"/>
    <n v="14000154594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121"/>
    <n v="9009417185"/>
    <n v="540000321920"/>
    <s v="ใบแจ้งหนี้"/>
    <x v="0"/>
    <s v="ค่าบริการพาดสายสื่อสารโทรคมนาคมประจำปี"/>
    <s v="Activ.unit"/>
    <n v="130000721546"/>
    <s v=""/>
    <n v="12"/>
    <d v="2019-01-17T00:00:00"/>
    <n v="845"/>
    <n v="55"/>
    <n v="55"/>
    <n v="3.85"/>
    <n v="46475"/>
    <n v="46475"/>
    <n v="3253.25"/>
    <n v="49728.25"/>
    <x v="0"/>
    <m/>
    <s v=""/>
    <s v=""/>
    <x v="11"/>
    <n v="140001545943"/>
    <n v="1"/>
    <n v="1"/>
    <n v="1"/>
    <x v="0"/>
    <x v="11"/>
    <s v="สายสื่อสาร"/>
    <x v="0"/>
    <x v="0"/>
  </r>
  <r>
    <x v="12"/>
    <n v="92000318830"/>
    <n v="14000154575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30"/>
    <n v="9009416985"/>
    <n v="548000321066"/>
    <s v="ใบแจ้งหนี้"/>
    <x v="0"/>
    <s v="ค่าบริการพาดสายสื่อสารโทรคมนาคมประจำปี"/>
    <s v="Activ.unit"/>
    <n v="130000721884"/>
    <s v=""/>
    <n v="2"/>
    <d v="2019-01-17T00:00:00"/>
    <n v="3489"/>
    <n v="55"/>
    <n v="55"/>
    <n v="3.85"/>
    <n v="191895"/>
    <n v="191895"/>
    <n v="13432.65"/>
    <n v="205327.65"/>
    <x v="0"/>
    <m/>
    <s v=""/>
    <s v=""/>
    <x v="0"/>
    <n v="140001545752"/>
    <n v="1"/>
    <n v="1"/>
    <n v="1"/>
    <x v="0"/>
    <x v="0"/>
    <s v="สายสื่อสาร"/>
    <x v="0"/>
    <x v="0"/>
  </r>
  <r>
    <x v="13"/>
    <n v="92000589317"/>
    <n v="14000154561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787"/>
    <n v="9009416810"/>
    <n v="500000320987"/>
    <s v="ใบแจ้งหนี้"/>
    <x v="0"/>
    <s v="ค่าบริการพาดสายสื่อสารโทรคมนาคมประจำปี"/>
    <s v="Activ.unit"/>
    <n v="130000721889"/>
    <s v=""/>
    <n v="11"/>
    <d v="2019-01-17T00:00:00"/>
    <n v="1730"/>
    <n v="55"/>
    <n v="55"/>
    <n v="3.85"/>
    <n v="95150"/>
    <n v="95150"/>
    <n v="6660.5"/>
    <n v="101810.5"/>
    <x v="0"/>
    <m/>
    <s v=""/>
    <s v=""/>
    <x v="11"/>
    <n v="140001545612"/>
    <n v="1"/>
    <n v="1"/>
    <n v="1"/>
    <x v="0"/>
    <x v="11"/>
    <s v="สายสื่อสาร"/>
    <x v="0"/>
    <x v="0"/>
  </r>
  <r>
    <x v="12"/>
    <n v="92000318830"/>
    <n v="14000154596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23"/>
    <n v="9009417189"/>
    <n v="560000322841"/>
    <s v="ใบแจ้งหนี้"/>
    <x v="0"/>
    <s v="ค่าบริการพาดสายสื่อสารโทรคมนาคมประจำปี"/>
    <s v="Activ.unit"/>
    <n v="130000721890"/>
    <s v=""/>
    <n v="3"/>
    <d v="2019-01-17T00:00:00"/>
    <n v="5775"/>
    <n v="55"/>
    <n v="55"/>
    <n v="3.85"/>
    <n v="317625"/>
    <n v="317625"/>
    <n v="22233.75"/>
    <n v="339858.75"/>
    <x v="0"/>
    <m/>
    <s v=""/>
    <s v=""/>
    <x v="0"/>
    <n v="140001545968"/>
    <n v="1"/>
    <n v="1"/>
    <n v="1"/>
    <x v="0"/>
    <x v="13"/>
    <s v="สายสื่อสาร"/>
    <x v="0"/>
    <x v="0"/>
  </r>
  <r>
    <x v="13"/>
    <n v="92000319872"/>
    <n v="14000154545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69"/>
    <n v="9009416605"/>
    <n v="500000320984"/>
    <s v="ใบแจ้งหนี้"/>
    <x v="0"/>
    <s v="ค่าบริการพาดสายสื่อสารโทรคมนาคมประจำปี"/>
    <s v="Activ.unit"/>
    <n v="130000721892"/>
    <s v=""/>
    <n v="1"/>
    <d v="2019-01-17T00:00:00"/>
    <n v="4425"/>
    <n v="55"/>
    <n v="55"/>
    <n v="3.85"/>
    <n v="243375"/>
    <n v="243375"/>
    <n v="17036.25"/>
    <n v="260411.25"/>
    <x v="0"/>
    <m/>
    <s v=""/>
    <s v=""/>
    <x v="10"/>
    <n v="140001545452"/>
    <n v="1"/>
    <n v="1"/>
    <n v="1"/>
    <x v="0"/>
    <x v="10"/>
    <s v="สายสื่อสาร"/>
    <x v="0"/>
    <x v="0"/>
  </r>
  <r>
    <x v="13"/>
    <n v="92000324007"/>
    <n v="14000154573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25"/>
    <n v="9009416982"/>
    <n v="562000322500"/>
    <s v="ใบแจ้งหนี้"/>
    <x v="0"/>
    <s v="ค่าบริการพาดสายสื่อสารโทรคมนาคมประจำปี"/>
    <s v="Activ.unit"/>
    <n v="130000721894"/>
    <s v=""/>
    <n v="5"/>
    <d v="2019-01-17T00:00:00"/>
    <n v="1890"/>
    <n v="55"/>
    <n v="55"/>
    <n v="3.85"/>
    <n v="103950"/>
    <n v="103950"/>
    <n v="7276.5"/>
    <n v="111226.5"/>
    <x v="0"/>
    <m/>
    <s v=""/>
    <s v=""/>
    <x v="0"/>
    <n v="140001545738"/>
    <n v="1"/>
    <n v="1"/>
    <n v="1"/>
    <x v="0"/>
    <x v="12"/>
    <s v="สายสื่อสาร"/>
    <x v="0"/>
    <x v="0"/>
  </r>
  <r>
    <x v="13"/>
    <n v="92000324007"/>
    <n v="14000154564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45"/>
    <n v="9009416828"/>
    <n v="512000321315"/>
    <s v="ใบแจ้งหนี้"/>
    <x v="0"/>
    <s v="ค่าบริการพาดสายสื่อสารโทรคมนาคมประจำปี"/>
    <s v="Activ.unit"/>
    <n v="130000721897"/>
    <s v=""/>
    <n v="3"/>
    <d v="2019-01-17T00:00:00"/>
    <n v="2759"/>
    <n v="55"/>
    <n v="55"/>
    <n v="3.85"/>
    <n v="151745"/>
    <n v="151745"/>
    <n v="10622.15"/>
    <n v="162367.15"/>
    <x v="0"/>
    <m/>
    <s v=""/>
    <s v=""/>
    <x v="0"/>
    <n v="140001545646"/>
    <n v="1"/>
    <n v="1"/>
    <n v="1"/>
    <x v="0"/>
    <x v="0"/>
    <s v="สายสื่อสาร"/>
    <x v="0"/>
    <x v="0"/>
  </r>
  <r>
    <x v="12"/>
    <n v="92000318830"/>
    <n v="14000154561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89"/>
    <n v="9009416817"/>
    <n v="558000322088"/>
    <s v="ใบแจ้งหนี้"/>
    <x v="0"/>
    <s v="ค่าบริการพาดสายสื่อสารโทรคมนาคมประจำปี"/>
    <s v="Activ.unit"/>
    <n v="130000721899"/>
    <s v=""/>
    <n v="1"/>
    <d v="2019-01-17T00:00:00"/>
    <n v="6216"/>
    <n v="55"/>
    <n v="55"/>
    <n v="3.85"/>
    <n v="341880"/>
    <n v="341880"/>
    <n v="23931.599999999999"/>
    <n v="365811.6"/>
    <x v="0"/>
    <m/>
    <s v=""/>
    <s v=""/>
    <x v="0"/>
    <n v="140001545616"/>
    <n v="1"/>
    <n v="1"/>
    <n v="1"/>
    <x v="0"/>
    <x v="12"/>
    <s v="สายสื่อสาร"/>
    <x v="0"/>
    <x v="0"/>
  </r>
  <r>
    <x v="13"/>
    <n v="92000324007"/>
    <n v="14000154568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16"/>
    <n v="9009416943"/>
    <n v="518000321462"/>
    <s v="ใบแจ้งหนี้"/>
    <x v="0"/>
    <s v="ค่าบริการพาดสายสื่อสารโทรคมนาคมประจำปี"/>
    <s v="Activ.unit"/>
    <n v="130000721900"/>
    <s v=""/>
    <n v="4"/>
    <d v="2019-01-17T00:00:00"/>
    <n v="1284"/>
    <n v="55"/>
    <n v="55"/>
    <n v="3.85"/>
    <n v="70620"/>
    <n v="70620"/>
    <n v="4943.3999999999996"/>
    <n v="75563.399999999994"/>
    <x v="0"/>
    <m/>
    <s v=""/>
    <s v=""/>
    <x v="0"/>
    <n v="140001545686"/>
    <n v="1"/>
    <n v="1"/>
    <n v="1"/>
    <x v="0"/>
    <x v="13"/>
    <s v="สายสื่อสาร"/>
    <x v="0"/>
    <x v="0"/>
  </r>
  <r>
    <x v="12"/>
    <n v="92000318834"/>
    <n v="1400015461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3"/>
    <n v="9009417558"/>
    <n v="516000320646"/>
    <s v="ใบแจ้งหนี้"/>
    <x v="0"/>
    <s v="ค่าบริการพาดสายสื่อสารโทรคมนาคมประจำปี"/>
    <s v="Activ.unit"/>
    <n v="130000721904"/>
    <s v=""/>
    <n v="4"/>
    <d v="2019-01-17T00:00:00"/>
    <n v="1260"/>
    <n v="100"/>
    <n v="100"/>
    <n v="7"/>
    <n v="126000"/>
    <n v="126000"/>
    <n v="8820"/>
    <n v="134820"/>
    <x v="0"/>
    <m/>
    <s v=""/>
    <s v=""/>
    <x v="1"/>
    <n v="140001546183"/>
    <n v="2"/>
    <n v="2"/>
    <n v="2"/>
    <x v="0"/>
    <x v="1"/>
    <s v="สายสื่อสาร"/>
    <x v="0"/>
    <x v="0"/>
  </r>
  <r>
    <x v="12"/>
    <n v="92000318834"/>
    <n v="1400015461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83"/>
    <n v="9009417558"/>
    <n v="516000320646"/>
    <s v="ใบแจ้งหนี้"/>
    <x v="0"/>
    <s v="ค่าบริการพาดสายสื่อสารโทรคมนาคมประจำปี"/>
    <s v="Activ.unit"/>
    <n v="130000721904"/>
    <s v=""/>
    <n v="5"/>
    <d v="2019-01-17T00:00:00"/>
    <n v="9489"/>
    <n v="55"/>
    <n v="55"/>
    <n v="3.85"/>
    <n v="521895"/>
    <n v="521895"/>
    <n v="36532.65"/>
    <n v="558427.65"/>
    <x v="0"/>
    <m/>
    <s v=""/>
    <s v=""/>
    <x v="1"/>
    <n v="140001546183"/>
    <n v="2"/>
    <n v="2"/>
    <n v="2"/>
    <x v="0"/>
    <x v="1"/>
    <s v="สายสื่อสาร"/>
    <x v="0"/>
    <x v="0"/>
  </r>
  <r>
    <x v="12"/>
    <n v="92000589347"/>
    <n v="140001544237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8430"/>
    <n v="9009415997"/>
    <n v="538000322082"/>
    <s v="ใบแจ้งหนี้"/>
    <x v="0"/>
    <s v="ค่าบริการพาดสายสื่อสารโทรคมนาคมประจำปี"/>
    <s v="Activ.unit"/>
    <n v="130000721906"/>
    <s v=""/>
    <n v="18"/>
    <d v="2019-01-17T00:00:00"/>
    <n v="1615"/>
    <n v="55"/>
    <n v="55"/>
    <n v="3.85"/>
    <n v="88825"/>
    <n v="88825"/>
    <n v="6217.75"/>
    <n v="95042.75"/>
    <x v="0"/>
    <m/>
    <s v=""/>
    <s v=""/>
    <x v="11"/>
    <n v="140001544237"/>
    <n v="1"/>
    <n v="1"/>
    <n v="1"/>
    <x v="0"/>
    <x v="11"/>
    <s v="สายสื่อสาร"/>
    <x v="0"/>
    <x v="0"/>
  </r>
  <r>
    <x v="12"/>
    <n v="92000318834"/>
    <n v="14000154624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43"/>
    <n v="9009417661"/>
    <n v="564000322216"/>
    <s v="ใบแจ้งหนี้"/>
    <x v="0"/>
    <s v="ค่าบริการพาดสายสื่อสารโทรคมนาคมประจำปี"/>
    <s v="Activ.unit"/>
    <n v="130000721908"/>
    <s v=""/>
    <n v="8"/>
    <d v="2019-01-17T00:00:00"/>
    <n v="804"/>
    <n v="55"/>
    <n v="55"/>
    <n v="3.85"/>
    <n v="44220"/>
    <n v="44220"/>
    <n v="3095.4"/>
    <n v="47315.4"/>
    <x v="0"/>
    <m/>
    <s v=""/>
    <s v=""/>
    <x v="1"/>
    <n v="140001546243"/>
    <n v="2"/>
    <n v="2"/>
    <n v="2"/>
    <x v="0"/>
    <x v="14"/>
    <s v="สายสื่อสาร"/>
    <x v="0"/>
    <x v="0"/>
  </r>
  <r>
    <x v="12"/>
    <n v="92000318834"/>
    <n v="14000154624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43"/>
    <n v="9009417661"/>
    <n v="564000322216"/>
    <s v="ใบแจ้งหนี้"/>
    <x v="0"/>
    <s v="ค่าบริการพาดสายสื่อสารโทรคมนาคมประจำปี"/>
    <s v="Activ.unit"/>
    <n v="130000721908"/>
    <s v=""/>
    <n v="9"/>
    <d v="2019-01-17T00:00:00"/>
    <n v="1357"/>
    <n v="100"/>
    <n v="100"/>
    <n v="7"/>
    <n v="135700"/>
    <n v="135700"/>
    <n v="9499"/>
    <n v="145199"/>
    <x v="0"/>
    <m/>
    <s v=""/>
    <s v=""/>
    <x v="1"/>
    <n v="140001546243"/>
    <n v="2"/>
    <n v="2"/>
    <n v="2"/>
    <x v="0"/>
    <x v="14"/>
    <s v="สายสื่อสาร"/>
    <x v="0"/>
    <x v="0"/>
  </r>
  <r>
    <x v="13"/>
    <n v="92000561467"/>
    <n v="14000154540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661"/>
    <n v="9009416590"/>
    <n v="540000321429"/>
    <s v="ใบแจ้งหนี้"/>
    <x v="0"/>
    <s v="ค่าบริการพาดสายสื่อสารโทรคมนาคมประจำปี"/>
    <s v="Activ.unit"/>
    <n v="130000721909"/>
    <s v=""/>
    <n v="10"/>
    <d v="2019-01-17T00:00:00"/>
    <n v="2059"/>
    <n v="55"/>
    <n v="55"/>
    <n v="3.85"/>
    <n v="113245"/>
    <n v="113245"/>
    <n v="7927.15"/>
    <n v="121172.15"/>
    <x v="0"/>
    <m/>
    <s v=""/>
    <s v=""/>
    <x v="5"/>
    <n v="140001545408"/>
    <n v="1"/>
    <n v="1"/>
    <n v="1"/>
    <x v="0"/>
    <x v="5"/>
    <s v="สายสื่อสาร"/>
    <x v="0"/>
    <x v="0"/>
  </r>
  <r>
    <x v="13"/>
    <n v="92000324013"/>
    <n v="1400015455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13"/>
    <n v="9009416756"/>
    <n v="552000321464"/>
    <s v="ใบแจ้งหนี้"/>
    <x v="0"/>
    <s v="ค่าบริการพาดสายสื่อสารโทรคมนาคมประจำปี"/>
    <s v="Activ.unit"/>
    <n v="130000721913"/>
    <s v=""/>
    <n v="6"/>
    <d v="2019-01-17T00:00:00"/>
    <n v="1748"/>
    <n v="100"/>
    <n v="100"/>
    <n v="7"/>
    <n v="174800"/>
    <n v="174800"/>
    <n v="12236"/>
    <n v="187036"/>
    <x v="0"/>
    <m/>
    <s v=""/>
    <s v=""/>
    <x v="1"/>
    <n v="140001545554"/>
    <n v="2"/>
    <n v="2"/>
    <n v="2"/>
    <x v="0"/>
    <x v="1"/>
    <s v="สายสื่อสาร"/>
    <x v="0"/>
    <x v="0"/>
  </r>
  <r>
    <x v="13"/>
    <n v="92000324013"/>
    <n v="14000154555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13"/>
    <n v="9009416756"/>
    <n v="552000321464"/>
    <s v="ใบแจ้งหนี้"/>
    <x v="0"/>
    <s v="ค่าบริการพาดสายสื่อสารโทรคมนาคมประจำปี"/>
    <s v="Activ.unit"/>
    <n v="130000721913"/>
    <s v=""/>
    <n v="7"/>
    <d v="2019-01-17T00:00:00"/>
    <n v="2851"/>
    <n v="55"/>
    <n v="55"/>
    <n v="3.85"/>
    <n v="156805"/>
    <n v="156805"/>
    <n v="10976.35"/>
    <n v="167781.35"/>
    <x v="0"/>
    <m/>
    <s v=""/>
    <s v=""/>
    <x v="1"/>
    <n v="140001545554"/>
    <n v="2"/>
    <n v="2"/>
    <n v="2"/>
    <x v="0"/>
    <x v="1"/>
    <s v="สายสื่อสาร"/>
    <x v="0"/>
    <x v="0"/>
  </r>
  <r>
    <x v="13"/>
    <n v="92000322750"/>
    <n v="14000154503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271"/>
    <n v="9009416176"/>
    <n v="522000322117"/>
    <s v="ใบแจ้งหนี้"/>
    <x v="0"/>
    <s v="ค่าบริการพาดสายสื่อสารโทรคมนาคมประจำปี"/>
    <s v="Activ.unit"/>
    <n v="130000721914"/>
    <s v=""/>
    <n v="2"/>
    <d v="2019-01-17T00:00:00"/>
    <n v="1148"/>
    <n v="55"/>
    <n v="55"/>
    <n v="3.85"/>
    <n v="63140"/>
    <n v="63140"/>
    <n v="4419.8"/>
    <n v="67559.8"/>
    <x v="0"/>
    <m/>
    <s v=""/>
    <s v=""/>
    <x v="4"/>
    <n v="140001545035"/>
    <n v="1"/>
    <n v="1"/>
    <n v="1"/>
    <x v="0"/>
    <x v="4"/>
    <s v="สายสื่อสาร"/>
    <x v="0"/>
    <x v="0"/>
  </r>
  <r>
    <x v="13"/>
    <n v="92000481961"/>
    <n v="14000154529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509"/>
    <n v="9009416439"/>
    <n v="514000320464"/>
    <s v="ใบแจ้งหนี้"/>
    <x v="0"/>
    <s v="ค่าบริการพาดสายสื่อสารโทรคมนาคมประจำปี"/>
    <s v="Activ.unit"/>
    <n v="130000721916"/>
    <s v=""/>
    <n v="9"/>
    <d v="2019-01-17T00:00:00"/>
    <n v="2567"/>
    <n v="55"/>
    <n v="55"/>
    <n v="3.85"/>
    <n v="141185"/>
    <n v="141185"/>
    <n v="9882.9500000000007"/>
    <n v="151067.95000000001"/>
    <x v="0"/>
    <m/>
    <s v=""/>
    <s v=""/>
    <x v="6"/>
    <n v="140001545297"/>
    <n v="1"/>
    <n v="1"/>
    <n v="1"/>
    <x v="0"/>
    <x v="6"/>
    <s v="สายสื่อสาร"/>
    <x v="0"/>
    <x v="0"/>
  </r>
  <r>
    <x v="13"/>
    <n v="92000324020"/>
    <n v="14000154514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98"/>
    <n v="9009416236"/>
    <n v="520000321945"/>
    <s v="ใบแจ้งหนี้"/>
    <x v="0"/>
    <s v="ค่าบริการพาดสายสื่อสารโทรคมนาคมประจำปี"/>
    <s v="Activ.unit"/>
    <n v="130000721918"/>
    <s v=""/>
    <n v="8"/>
    <d v="2019-01-17T00:00:00"/>
    <n v="603"/>
    <n v="55"/>
    <n v="55"/>
    <n v="3.85"/>
    <n v="33165"/>
    <n v="33165"/>
    <n v="2321.5500000000002"/>
    <n v="35486.550000000003"/>
    <x v="0"/>
    <m/>
    <s v=""/>
    <s v=""/>
    <x v="8"/>
    <n v="140001545145"/>
    <n v="1"/>
    <n v="1"/>
    <n v="1"/>
    <x v="0"/>
    <x v="8"/>
    <s v="สายสื่อสาร"/>
    <x v="0"/>
    <x v="0"/>
  </r>
  <r>
    <x v="12"/>
    <n v="92000318856"/>
    <n v="14000154391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8090"/>
    <n v="9009415917"/>
    <n v="524000322385"/>
    <s v="ใบแจ้งหนี้"/>
    <x v="0"/>
    <s v="ค่าบริการพาดสายสื่อสารโทรคมนาคมประจำปี"/>
    <s v="Activ.unit"/>
    <n v="130000721921"/>
    <s v=""/>
    <n v="12"/>
    <d v="2019-01-17T00:00:00"/>
    <n v="8978"/>
    <n v="55"/>
    <n v="55"/>
    <n v="3.85"/>
    <n v="493790"/>
    <n v="493790"/>
    <n v="34565.300000000003"/>
    <n v="528355.30000000005"/>
    <x v="0"/>
    <m/>
    <s v=""/>
    <s v=""/>
    <x v="10"/>
    <n v="140001543916"/>
    <n v="1"/>
    <n v="1"/>
    <n v="1"/>
    <x v="0"/>
    <x v="10"/>
    <s v="สายสื่อสาร"/>
    <x v="0"/>
    <x v="0"/>
  </r>
  <r>
    <x v="12"/>
    <n v="92000444217"/>
    <n v="14000154626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449"/>
    <n v="9009417669"/>
    <n v="518000321467"/>
    <s v="ใบแจ้งหนี้"/>
    <x v="0"/>
    <s v="ค่าบริการพาดสายสื่อสารโทรคมนาคมประจำปี"/>
    <s v="Activ.unit"/>
    <n v="130000721923"/>
    <s v=""/>
    <n v="15"/>
    <d v="2019-01-17T00:00:00"/>
    <n v="6869"/>
    <n v="55"/>
    <n v="55"/>
    <n v="3.85"/>
    <n v="377795"/>
    <n v="377795"/>
    <n v="26445.65"/>
    <n v="404240.65"/>
    <x v="0"/>
    <m/>
    <s v=""/>
    <s v=""/>
    <x v="6"/>
    <n v="140001546263"/>
    <n v="1"/>
    <n v="1"/>
    <n v="1"/>
    <x v="0"/>
    <x v="6"/>
    <s v="สายสื่อสาร"/>
    <x v="0"/>
    <x v="0"/>
  </r>
  <r>
    <x v="12"/>
    <n v="92000539534"/>
    <n v="14000154628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53"/>
    <n v="9009417718"/>
    <n v="560000322463"/>
    <s v="ใบแจ้งหนี้"/>
    <x v="0"/>
    <s v="ค่าบริการพาดสายสื่อสารโทรคมนาคมประจำปี"/>
    <s v="Activ.unit"/>
    <n v="130000721927"/>
    <s v=""/>
    <n v="17"/>
    <d v="2019-01-17T00:00:00"/>
    <n v="3347"/>
    <n v="55"/>
    <n v="55"/>
    <n v="3.85"/>
    <n v="184085"/>
    <n v="184085"/>
    <n v="12885.95"/>
    <n v="196970.95"/>
    <x v="0"/>
    <m/>
    <s v=""/>
    <s v=""/>
    <x v="5"/>
    <n v="140001546283"/>
    <n v="1"/>
    <n v="1"/>
    <n v="1"/>
    <x v="0"/>
    <x v="5"/>
    <s v="สายสื่อสาร"/>
    <x v="0"/>
    <x v="0"/>
  </r>
  <r>
    <x v="12"/>
    <n v="92000497354"/>
    <n v="140001546055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33"/>
    <n v="9009417376"/>
    <n v="544000323005"/>
    <s v="ใบแจ้งหนี้"/>
    <x v="0"/>
    <s v="ค่าบริการพาดสายสื่อสารโทรคมนาคมประจำปี"/>
    <s v="Activ.unit"/>
    <n v="130000721932"/>
    <s v=""/>
    <n v="16"/>
    <d v="2019-01-17T00:00:00"/>
    <n v="1506"/>
    <n v="55"/>
    <n v="55"/>
    <n v="3.85"/>
    <n v="82830"/>
    <n v="82830"/>
    <n v="5798.1"/>
    <n v="88628.1"/>
    <x v="0"/>
    <m/>
    <s v=""/>
    <s v=""/>
    <x v="9"/>
    <n v="140001546055"/>
    <n v="1"/>
    <n v="1"/>
    <n v="1"/>
    <x v="0"/>
    <x v="9"/>
    <s v="สายสื่อสาร"/>
    <x v="0"/>
    <x v="0"/>
  </r>
  <r>
    <x v="12"/>
    <n v="92000318836"/>
    <n v="140001546084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296"/>
    <n v="9009417380"/>
    <n v="514000321174"/>
    <s v="ใบแจ้งหนี้"/>
    <x v="0"/>
    <s v="ค่าบริการพาดสายสื่อสารโทรคมนาคมประจำปี"/>
    <s v="Activ.unit"/>
    <n v="130000721938"/>
    <s v=""/>
    <n v="10"/>
    <d v="2019-01-17T00:00:00"/>
    <n v="728"/>
    <n v="55"/>
    <n v="55"/>
    <n v="3.85"/>
    <n v="40040"/>
    <n v="40040"/>
    <n v="2802.8"/>
    <n v="42842.8"/>
    <x v="0"/>
    <m/>
    <s v=""/>
    <s v=""/>
    <x v="7"/>
    <n v="140001546084"/>
    <n v="1"/>
    <n v="1"/>
    <n v="1"/>
    <x v="0"/>
    <x v="7"/>
    <s v="สายสื่อสาร"/>
    <x v="0"/>
    <x v="0"/>
  </r>
  <r>
    <x v="12"/>
    <n v="92000318838"/>
    <n v="14000154611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98"/>
    <n v="9009417384"/>
    <n v="566000321806"/>
    <s v="ใบแจ้งหนี้"/>
    <x v="0"/>
    <s v="ค่าบริการพาดสายสื่อสารโทรคมนาคมประจำปี"/>
    <s v="Activ.unit"/>
    <n v="130000721940"/>
    <s v=""/>
    <n v="11"/>
    <d v="2019-01-17T00:00:00"/>
    <n v="2443"/>
    <n v="55"/>
    <n v="55"/>
    <n v="3.85"/>
    <n v="134365"/>
    <n v="134365"/>
    <n v="9405.5499999999993"/>
    <n v="143770.54999999999"/>
    <x v="0"/>
    <m/>
    <s v=""/>
    <s v=""/>
    <x v="8"/>
    <n v="140001546112"/>
    <n v="1"/>
    <n v="1"/>
    <n v="1"/>
    <x v="0"/>
    <x v="8"/>
    <s v="สายสื่อสาร"/>
    <x v="0"/>
    <x v="0"/>
  </r>
  <r>
    <x v="12"/>
    <n v="92000322773"/>
    <n v="14000154472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8938"/>
    <n v="9009415794"/>
    <n v="546000322461"/>
    <s v="ใบแจ้งหนี้"/>
    <x v="0"/>
    <s v="ค่าบริการพาดสายสื่อสารโทรคมนาคมประจำปี"/>
    <s v="Activ.unit"/>
    <n v="130000721941"/>
    <s v=""/>
    <n v="13"/>
    <d v="2019-01-17T00:00:00"/>
    <n v="1056"/>
    <n v="55"/>
    <n v="55"/>
    <n v="3.85"/>
    <n v="58080"/>
    <n v="58080"/>
    <n v="4065.6"/>
    <n v="62145.599999999999"/>
    <x v="0"/>
    <m/>
    <s v=""/>
    <s v=""/>
    <x v="4"/>
    <n v="140001544722"/>
    <n v="1"/>
    <n v="1"/>
    <n v="1"/>
    <x v="0"/>
    <x v="4"/>
    <s v="สายสื่อสาร"/>
    <x v="0"/>
    <x v="0"/>
  </r>
  <r>
    <x v="14"/>
    <n v="92000323082"/>
    <n v="1400015458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92"/>
    <n v="9009417181"/>
    <n v="544000323004"/>
    <s v="ใบแจ้งหนี้"/>
    <x v="0"/>
    <s v="ค่าบริการพาดสายสื่อสารโทรคมนาคมประจำปี"/>
    <s v="Activ.unit"/>
    <n v="130000721942"/>
    <s v=""/>
    <n v="4"/>
    <d v="2019-01-17T00:00:00"/>
    <n v="3973"/>
    <n v="55"/>
    <n v="55"/>
    <n v="3.85"/>
    <n v="218515"/>
    <n v="218515"/>
    <n v="15296.05"/>
    <n v="233811.05"/>
    <x v="0"/>
    <m/>
    <s v=""/>
    <s v=""/>
    <x v="0"/>
    <n v="140001545877"/>
    <n v="1"/>
    <n v="1"/>
    <n v="1"/>
    <x v="0"/>
    <x v="0"/>
    <s v="สายสื่อสาร"/>
    <x v="0"/>
    <x v="0"/>
  </r>
  <r>
    <x v="12"/>
    <n v="92000325215"/>
    <n v="140001546822"/>
    <s v="S4B3:ขอเช่าพาดสายโทรคมนาคม"/>
    <s v="บริษัทเชียงใหม่ บิลดิ้งเซ็นเตอร์ จำกัด"/>
    <s v="912 หมู่ที่ 1 ถนน บ.ผักปัง ตำบล ผักปัง อำเภอ ภูเขียว จังหวัด ชัยภูมิ รหัสไปรษณีย์ 36110"/>
    <n v="2007972972"/>
    <n v="9009420593"/>
    <n v="518000321143"/>
    <s v="ใบแจ้งหนี้"/>
    <x v="2"/>
    <s v="ค่าบริการพาดสายเคเบิลทีวี"/>
    <s v="Activ.unit"/>
    <n v="130000721943"/>
    <s v=""/>
    <n v="14"/>
    <d v="2019-01-18T00:00:00"/>
    <n v="1498"/>
    <n v="32"/>
    <n v="32"/>
    <n v="2.2400000000000002"/>
    <n v="47936"/>
    <n v="47936"/>
    <n v="3355.52"/>
    <n v="51291.519999999997"/>
    <x v="0"/>
    <m/>
    <s v=""/>
    <s v=""/>
    <x v="14"/>
    <n v="140001546822"/>
    <n v="1"/>
    <n v="1"/>
    <n v="1"/>
    <x v="0"/>
    <x v="18"/>
    <s v="สายสื่อสาร"/>
    <x v="0"/>
    <x v="0"/>
  </r>
  <r>
    <x v="11"/>
    <n v="92000322745"/>
    <n v="14000154597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26"/>
    <n v="9009417372"/>
    <n v="564000322641"/>
    <s v="ใบแจ้งหนี้"/>
    <x v="0"/>
    <s v="ค่าบริการพาดสายสื่อสารโทรคมนาคมประจำปี"/>
    <s v="Activ.unit"/>
    <n v="130000722512"/>
    <s v=""/>
    <n v="4"/>
    <d v="2019-01-17T00:00:00"/>
    <n v="227"/>
    <n v="55"/>
    <n v="55"/>
    <n v="3.85"/>
    <n v="12485"/>
    <n v="12485"/>
    <n v="873.95"/>
    <n v="13358.95"/>
    <x v="0"/>
    <m/>
    <s v=""/>
    <s v=""/>
    <x v="0"/>
    <n v="140001545975"/>
    <n v="1"/>
    <n v="1"/>
    <n v="1"/>
    <x v="0"/>
    <x v="12"/>
    <s v="สายสื่อสาร"/>
    <x v="0"/>
    <x v="0"/>
  </r>
  <r>
    <x v="15"/>
    <n v="92000319904"/>
    <n v="1400015452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7"/>
    <n v="9009416376"/>
    <n v="548000320490"/>
    <s v="ใบแจ้งหนี้"/>
    <x v="0"/>
    <s v="ค่าบริการพาดสายสื่อสารโทรคมนาคมประจำปี"/>
    <s v="Activ.unit"/>
    <n v="130000722880"/>
    <s v=""/>
    <n v="12"/>
    <d v="2019-01-17T00:00:00"/>
    <n v="6319"/>
    <n v="100"/>
    <n v="100"/>
    <n v="7"/>
    <n v="631900"/>
    <n v="631900"/>
    <n v="44233"/>
    <n v="676133"/>
    <x v="0"/>
    <m/>
    <s v=""/>
    <s v=""/>
    <x v="1"/>
    <n v="140001545244"/>
    <n v="2"/>
    <n v="2"/>
    <n v="2"/>
    <x v="0"/>
    <x v="1"/>
    <s v="สายสื่อสาร"/>
    <x v="0"/>
    <x v="0"/>
  </r>
  <r>
    <x v="15"/>
    <n v="92000319904"/>
    <n v="1400015452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7"/>
    <n v="9009416376"/>
    <n v="548000320490"/>
    <s v="ใบแจ้งหนี้"/>
    <x v="0"/>
    <s v="ค่าบริการพาดสายสื่อสารโทรคมนาคมประจำปี"/>
    <s v="Activ.unit"/>
    <n v="130000722880"/>
    <s v=""/>
    <n v="13"/>
    <d v="2019-01-17T00:00:00"/>
    <n v="8077"/>
    <n v="55"/>
    <n v="55"/>
    <n v="3.85"/>
    <n v="444235"/>
    <n v="444235"/>
    <n v="31096.45"/>
    <n v="475331.45"/>
    <x v="0"/>
    <m/>
    <s v=""/>
    <s v=""/>
    <x v="1"/>
    <n v="140001545244"/>
    <n v="2"/>
    <n v="2"/>
    <n v="2"/>
    <x v="0"/>
    <x v="1"/>
    <s v="สายสื่อสาร"/>
    <x v="0"/>
    <x v="0"/>
  </r>
  <r>
    <x v="15"/>
    <n v="92000319903"/>
    <n v="14000154543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28"/>
    <n v="9009416549"/>
    <n v="552000321605"/>
    <s v="ใบแจ้งหนี้"/>
    <x v="0"/>
    <s v="ค่าบริการพาดสายสื่อสารโทรคมนาคมประจำปี"/>
    <s v="Activ.unit"/>
    <n v="130000722884"/>
    <s v=""/>
    <n v="10"/>
    <d v="2019-01-17T00:00:00"/>
    <n v="4424"/>
    <n v="55"/>
    <n v="55"/>
    <n v="3.85"/>
    <n v="243320"/>
    <n v="243320"/>
    <n v="17032.400000000001"/>
    <n v="260352.4"/>
    <x v="0"/>
    <m/>
    <s v=""/>
    <s v=""/>
    <x v="0"/>
    <n v="140001545430"/>
    <n v="1"/>
    <n v="1"/>
    <n v="1"/>
    <x v="0"/>
    <x v="0"/>
    <s v="สายสื่อสาร"/>
    <x v="0"/>
    <x v="0"/>
  </r>
  <r>
    <x v="15"/>
    <n v="92000319903"/>
    <n v="1400015454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14"/>
    <n v="9009416636"/>
    <n v="556000321572"/>
    <s v="ใบแจ้งหนี้"/>
    <x v="0"/>
    <s v="ค่าบริการพาดสายสื่อสารโทรคมนาคมประจำปี"/>
    <s v="Activ.unit"/>
    <n v="130000722885"/>
    <s v=""/>
    <n v="11"/>
    <d v="2019-01-17T00:00:00"/>
    <n v="202"/>
    <n v="55"/>
    <n v="55"/>
    <n v="3.85"/>
    <n v="11110"/>
    <n v="11110"/>
    <n v="777.7"/>
    <n v="11887.7"/>
    <x v="0"/>
    <m/>
    <s v=""/>
    <s v=""/>
    <x v="0"/>
    <n v="140001545477"/>
    <n v="1"/>
    <n v="1"/>
    <n v="1"/>
    <x v="0"/>
    <x v="12"/>
    <s v="สายสื่อสาร"/>
    <x v="0"/>
    <x v="0"/>
  </r>
  <r>
    <x v="15"/>
    <n v="92000319891"/>
    <n v="14000154553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722"/>
    <n v="9009416645"/>
    <n v="512000321568"/>
    <s v="ใบแจ้งหนี้"/>
    <x v="0"/>
    <s v="ค่าบริการพาดสายสื่อสารโทรคมนาคมประจำปี"/>
    <s v="Activ.unit"/>
    <n v="130000722887"/>
    <s v=""/>
    <n v="7"/>
    <d v="2019-01-17T00:00:00"/>
    <n v="1770"/>
    <n v="55"/>
    <n v="55"/>
    <n v="3.85"/>
    <n v="97350"/>
    <n v="97350"/>
    <n v="6814.5"/>
    <n v="104164.5"/>
    <x v="0"/>
    <m/>
    <s v=""/>
    <s v=""/>
    <x v="8"/>
    <n v="140001545538"/>
    <n v="1"/>
    <n v="1"/>
    <n v="1"/>
    <x v="0"/>
    <x v="8"/>
    <s v="สายสื่อสาร"/>
    <x v="0"/>
    <x v="0"/>
  </r>
  <r>
    <x v="15"/>
    <n v="92000395237"/>
    <n v="140001545586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27"/>
    <n v="9009416793"/>
    <n v="542000322199"/>
    <s v="ใบแจ้งหนี้"/>
    <x v="0"/>
    <s v="ค่าบริการพาดสายสื่อสารโทรคมนาคมประจำปี"/>
    <s v="Activ.unit"/>
    <n v="130000722888"/>
    <s v=""/>
    <n v="14"/>
    <d v="2019-01-17T00:00:00"/>
    <n v="1246"/>
    <n v="55"/>
    <n v="55"/>
    <n v="3.85"/>
    <n v="68530"/>
    <n v="68530"/>
    <n v="4797.1000000000004"/>
    <n v="73327.100000000006"/>
    <x v="0"/>
    <m/>
    <s v=""/>
    <s v=""/>
    <x v="9"/>
    <n v="140001545586"/>
    <n v="1"/>
    <n v="1"/>
    <n v="1"/>
    <x v="0"/>
    <x v="9"/>
    <s v="สายสื่อสาร"/>
    <x v="0"/>
    <x v="0"/>
  </r>
  <r>
    <x v="15"/>
    <n v="92000314490"/>
    <n v="140001545648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69820"/>
    <n v="9009416915"/>
    <n v="564000322008"/>
    <s v="ใบแจ้งหนี้"/>
    <x v="0"/>
    <s v="ค่าบริการพาดสายสื่อสารโทรคมนาคมประจำปี"/>
    <s v="Activ.unit"/>
    <n v="130000722890"/>
    <s v=""/>
    <n v="5"/>
    <d v="2019-01-17T00:00:00"/>
    <n v="2466"/>
    <n v="55"/>
    <n v="55"/>
    <n v="3.85"/>
    <n v="135630"/>
    <n v="135630"/>
    <n v="9494.1"/>
    <n v="145124.1"/>
    <x v="0"/>
    <m/>
    <s v=""/>
    <s v=""/>
    <x v="2"/>
    <n v="140001545648"/>
    <n v="1"/>
    <n v="1"/>
    <n v="1"/>
    <x v="0"/>
    <x v="2"/>
    <s v="สายสื่อสาร"/>
    <x v="0"/>
    <x v="0"/>
  </r>
  <r>
    <x v="15"/>
    <n v="92000319886"/>
    <n v="140001545698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826"/>
    <n v="9009416921"/>
    <n v="520000322399"/>
    <s v="ใบแจ้งหนี้"/>
    <x v="0"/>
    <s v="ค่าบริการพาดสายสื่อสารโทรคมนาคมประจำปี"/>
    <s v="Activ.unit"/>
    <n v="130000722893"/>
    <s v=""/>
    <n v="6"/>
    <d v="2019-01-17T00:00:00"/>
    <n v="327"/>
    <n v="55"/>
    <n v="55"/>
    <n v="3.85"/>
    <n v="17985"/>
    <n v="17985"/>
    <n v="1258.95"/>
    <n v="19243.95"/>
    <x v="0"/>
    <m/>
    <s v=""/>
    <s v=""/>
    <x v="7"/>
    <n v="140001545698"/>
    <n v="1"/>
    <n v="1"/>
    <n v="1"/>
    <x v="0"/>
    <x v="7"/>
    <s v="สายสื่อสาร"/>
    <x v="0"/>
    <x v="0"/>
  </r>
  <r>
    <x v="15"/>
    <n v="92000312967"/>
    <n v="14000154577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16"/>
    <n v="9009417037"/>
    <n v="558000321781"/>
    <s v="ใบแจ้งหนี้"/>
    <x v="0"/>
    <s v="ค่าบริการพาดสายสื่อสารโทรคมนาคมประจำปี"/>
    <s v="Activ.unit"/>
    <n v="130000722898"/>
    <s v=""/>
    <n v="4"/>
    <d v="2019-01-17T00:00:00"/>
    <n v="4726"/>
    <n v="55"/>
    <n v="55"/>
    <n v="3.85"/>
    <n v="259930"/>
    <n v="259930"/>
    <n v="18195.099999999999"/>
    <n v="278125.09999999998"/>
    <x v="0"/>
    <m/>
    <s v=""/>
    <s v=""/>
    <x v="4"/>
    <n v="140001545777"/>
    <n v="1"/>
    <n v="1"/>
    <n v="1"/>
    <x v="0"/>
    <x v="4"/>
    <s v="สายสื่อสาร"/>
    <x v="0"/>
    <x v="0"/>
  </r>
  <r>
    <x v="15"/>
    <n v="92000429672"/>
    <n v="14000154591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033"/>
    <n v="9009417202"/>
    <n v="564000322010"/>
    <s v="ใบแจ้งหนี้"/>
    <x v="0"/>
    <s v="ค่าบริการพาดสายสื่อสารโทรคมนาคมประจำปี"/>
    <s v="Activ.unit"/>
    <n v="130000722903"/>
    <s v=""/>
    <n v="16"/>
    <d v="2019-01-17T00:00:00"/>
    <n v="1650"/>
    <n v="55"/>
    <n v="55"/>
    <n v="3.85"/>
    <n v="90750"/>
    <n v="90750"/>
    <n v="6352.5"/>
    <n v="97102.5"/>
    <x v="0"/>
    <m/>
    <s v=""/>
    <s v=""/>
    <x v="6"/>
    <n v="140001545911"/>
    <n v="1"/>
    <n v="1"/>
    <n v="1"/>
    <x v="0"/>
    <x v="6"/>
    <s v="สายสื่อสาร"/>
    <x v="0"/>
    <x v="0"/>
  </r>
  <r>
    <x v="15"/>
    <n v="92000546543"/>
    <n v="14000154594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59"/>
    <n v="9009417312"/>
    <n v="552000321609"/>
    <s v="ใบแจ้งหนี้"/>
    <x v="0"/>
    <s v="ค่าบริการพาดสายสื่อสารโทรคมนาคมประจำปี"/>
    <s v="Activ.unit"/>
    <n v="130000722906"/>
    <s v=""/>
    <n v="17"/>
    <d v="2019-01-17T00:00:00"/>
    <n v="4858"/>
    <n v="55"/>
    <n v="55"/>
    <n v="3.85"/>
    <n v="267190"/>
    <n v="267190"/>
    <n v="18703.3"/>
    <n v="285893.3"/>
    <x v="0"/>
    <m/>
    <s v=""/>
    <s v=""/>
    <x v="5"/>
    <n v="140001545940"/>
    <n v="1"/>
    <n v="1"/>
    <n v="1"/>
    <x v="0"/>
    <x v="5"/>
    <s v="สายสื่อสาร"/>
    <x v="0"/>
    <x v="0"/>
  </r>
  <r>
    <x v="15"/>
    <n v="92000187058"/>
    <n v="140001546823"/>
    <s v="S4B3:ขอเช่าพาดสายโทรคมนาคม"/>
    <s v="บริษัท เฉินเจียนวันเจริญ จำกัด"/>
    <s v="100/16-17 ถนน มุขมนตรี ตำบล ในเมือง อำเภอ เมืองนครราชสีมา จังหวัด นครราชสีมา รหัสไปรษณีย์ 30000"/>
    <n v="2007973136"/>
    <n v="9009420460"/>
    <n v="564000322402"/>
    <s v="ใบแจ้งหนี้"/>
    <x v="2"/>
    <s v="ค่าบริการพาดสายเคเบิลทีวี"/>
    <s v="Activ.unit"/>
    <n v="130000722909"/>
    <s v=""/>
    <n v="3"/>
    <d v="2019-01-18T00:00:00"/>
    <n v="759"/>
    <n v="32"/>
    <n v="32"/>
    <n v="2.2400000000000002"/>
    <n v="24288"/>
    <n v="24288"/>
    <n v="1700.16"/>
    <n v="25988.16"/>
    <x v="0"/>
    <m/>
    <s v=""/>
    <s v=""/>
    <x v="15"/>
    <n v="140001546823"/>
    <n v="1"/>
    <n v="1"/>
    <n v="1"/>
    <x v="0"/>
    <x v="19"/>
    <s v="สายสื่อสาร"/>
    <x v="0"/>
    <x v="0"/>
  </r>
  <r>
    <x v="15"/>
    <n v="92000185814"/>
    <n v="140001546866"/>
    <s v="S4B3:ขอเช่าพาดสายโทรคมนาคม"/>
    <s v="บริษัท ดิจิตอล เทเลวิชั่น เน็ทเวิร์ค จำก"/>
    <s v="4/1 ตำบล ในเมือง อำเภอ เมืองนครราชสีมา จังหวัด นครราชสีมา รหัสไปรษณีย์ 30000"/>
    <n v="2007973148"/>
    <n v="9009420537"/>
    <n v="556000321675"/>
    <s v="ใบแจ้งหนี้"/>
    <x v="2"/>
    <s v="ค่าบริการพาดสายเคเบิลทีวี"/>
    <s v="Activ.unit"/>
    <n v="130000722912"/>
    <s v=""/>
    <n v="1"/>
    <d v="2019-01-18T00:00:00"/>
    <n v="12"/>
    <n v="64"/>
    <n v="64"/>
    <n v="4.4800000000000004"/>
    <n v="768"/>
    <n v="768"/>
    <n v="53.76"/>
    <n v="821.76"/>
    <x v="0"/>
    <m/>
    <s v=""/>
    <s v=""/>
    <x v="16"/>
    <n v="140001546866"/>
    <n v="2"/>
    <n v="2"/>
    <n v="2"/>
    <x v="0"/>
    <x v="20"/>
    <s v="สายสื่อสาร"/>
    <x v="0"/>
    <x v="0"/>
  </r>
  <r>
    <x v="15"/>
    <n v="92000185814"/>
    <n v="140001546866"/>
    <s v="S4B3:ขอเช่าพาดสายโทรคมนาคม"/>
    <s v="บริษัท ดิจิตอล เทเลวิชั่น เน็ทเวิร์ค จำก"/>
    <s v="4/1 ตำบล ในเมือง อำเภอ เมืองนครราชสีมา จังหวัด นครราชสีมา รหัสไปรษณีย์ 30000"/>
    <n v="2007973148"/>
    <n v="9009420537"/>
    <n v="556000321675"/>
    <s v="ใบแจ้งหนี้"/>
    <x v="2"/>
    <s v="ค่าบริการพาดสายเคเบิลทีวี"/>
    <s v="Activ.unit"/>
    <n v="130000722912"/>
    <s v=""/>
    <n v="2"/>
    <d v="2019-01-18T00:00:00"/>
    <n v="647"/>
    <n v="32"/>
    <n v="32"/>
    <n v="2.2400000000000002"/>
    <n v="20704"/>
    <n v="20704"/>
    <n v="1449.28"/>
    <n v="22153.279999999999"/>
    <x v="0"/>
    <m/>
    <s v=""/>
    <s v=""/>
    <x v="16"/>
    <n v="140001546866"/>
    <n v="2"/>
    <n v="2"/>
    <n v="2"/>
    <x v="0"/>
    <x v="20"/>
    <s v="สายสื่อสาร"/>
    <x v="0"/>
    <x v="0"/>
  </r>
  <r>
    <x v="15"/>
    <n v="92000319901"/>
    <n v="14000154600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68"/>
    <n v="9009417325"/>
    <n v="516000320541"/>
    <s v="ใบแจ้งหนี้"/>
    <x v="0"/>
    <s v="ค่าบริการพาดสายสื่อสารโทรคมนาคมประจำปี"/>
    <s v="Activ.unit"/>
    <n v="130000722915"/>
    <s v=""/>
    <n v="8"/>
    <d v="2019-01-17T00:00:00"/>
    <n v="6535"/>
    <n v="55"/>
    <n v="55"/>
    <n v="3.85"/>
    <n v="359425"/>
    <n v="359425"/>
    <n v="25159.75"/>
    <n v="384584.75"/>
    <x v="0"/>
    <m/>
    <s v=""/>
    <s v=""/>
    <x v="10"/>
    <n v="140001546005"/>
    <n v="1"/>
    <n v="1"/>
    <n v="1"/>
    <x v="0"/>
    <x v="10"/>
    <s v="สายสื่อสาร"/>
    <x v="0"/>
    <x v="0"/>
  </r>
  <r>
    <x v="15"/>
    <n v="92000319901"/>
    <n v="14000154669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2929"/>
    <n v="9009420259"/>
    <n v="536000322280"/>
    <s v="ใบแจ้งหนี้"/>
    <x v="1"/>
    <s v="ค่าบริการติดตั้องอุปกรณ์สื่อสารฯ ประจำปี"/>
    <s v="Activ.unit"/>
    <n v="130000722918"/>
    <s v=""/>
    <n v="9"/>
    <d v="2019-01-18T00:00:00"/>
    <n v="36"/>
    <n v="410"/>
    <n v="410"/>
    <n v="28.7"/>
    <n v="14760"/>
    <n v="14760"/>
    <n v="1033.2"/>
    <n v="15793.2"/>
    <x v="0"/>
    <m/>
    <s v=""/>
    <s v=""/>
    <x v="10"/>
    <n v="140001546699"/>
    <n v="1"/>
    <n v="1"/>
    <n v="1"/>
    <x v="0"/>
    <x v="10"/>
    <s v="อุปกรณ์"/>
    <x v="0"/>
    <x v="0"/>
  </r>
  <r>
    <x v="15"/>
    <n v="92000400129"/>
    <n v="140001546780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3071"/>
    <n v="9009420386"/>
    <n v="564000322401"/>
    <s v="ใบแจ้งหนี้"/>
    <x v="1"/>
    <s v="ค่าบริการติดตั้องอุปกรณ์สื่อสารฯ ประจำปี"/>
    <s v="Activ.unit"/>
    <n v="130000722921"/>
    <s v=""/>
    <n v="15"/>
    <d v="2019-01-18T00:00:00"/>
    <n v="28"/>
    <n v="410"/>
    <n v="410"/>
    <n v="28.7"/>
    <n v="11480"/>
    <n v="11480"/>
    <n v="803.6"/>
    <n v="12283.6"/>
    <x v="0"/>
    <m/>
    <s v=""/>
    <s v=""/>
    <x v="17"/>
    <n v="140001546780"/>
    <n v="1"/>
    <n v="1"/>
    <n v="1"/>
    <x v="0"/>
    <x v="21"/>
    <s v="อุปกรณ์"/>
    <x v="0"/>
    <x v="0"/>
  </r>
  <r>
    <x v="15"/>
    <n v="92000546543"/>
    <n v="14000154673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61"/>
    <n v="9009420373"/>
    <n v="540000321226"/>
    <s v="ใบแจ้งหนี้"/>
    <x v="1"/>
    <s v="ค่าบริการติดตั้องอุปกรณ์สื่อสารฯ ประจำปี"/>
    <s v="Activ.unit"/>
    <n v="130000722923"/>
    <s v=""/>
    <n v="18"/>
    <d v="2019-01-18T00:00:00"/>
    <n v="231"/>
    <n v="410"/>
    <n v="410"/>
    <n v="28.7"/>
    <n v="94710"/>
    <n v="94710"/>
    <n v="6629.7"/>
    <n v="101339.7"/>
    <x v="0"/>
    <m/>
    <s v=""/>
    <s v=""/>
    <x v="5"/>
    <n v="140001546739"/>
    <n v="1"/>
    <n v="1"/>
    <n v="1"/>
    <x v="0"/>
    <x v="5"/>
    <s v="อุปกรณ์"/>
    <x v="0"/>
    <x v="0"/>
  </r>
  <r>
    <x v="7"/>
    <n v="92000430573"/>
    <n v="140001545222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313"/>
    <n v="9009416411"/>
    <n v="558000321775"/>
    <s v="ใบแจ้งหนี้"/>
    <x v="1"/>
    <s v="ค่าบริการติดตั้องอุปกรณ์สื่อสารฯ ประจำปี"/>
    <s v="Activ.unit"/>
    <n v="130000723037"/>
    <s v=""/>
    <n v="10"/>
    <d v="2019-01-17T00:00:00"/>
    <n v="1"/>
    <n v="410"/>
    <n v="410"/>
    <n v="28.7"/>
    <n v="410"/>
    <n v="410"/>
    <n v="28.7"/>
    <n v="438.7"/>
    <x v="0"/>
    <m/>
    <s v=""/>
    <s v=""/>
    <x v="9"/>
    <n v="140001545222"/>
    <n v="1"/>
    <n v="1"/>
    <n v="1"/>
    <x v="0"/>
    <x v="9"/>
    <s v="อุปกรณ์"/>
    <x v="0"/>
    <x v="0"/>
  </r>
  <r>
    <x v="16"/>
    <n v="92000323089"/>
    <n v="14000154513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84"/>
    <n v="9009416330"/>
    <n v="552000321462"/>
    <s v="ใบแจ้งหนี้"/>
    <x v="0"/>
    <s v="ค่าบริการพาดสายสื่อสารโทรคมนาคมประจำปี"/>
    <s v="Activ.unit"/>
    <n v="130000723659"/>
    <s v=""/>
    <n v="5"/>
    <d v="2019-01-17T00:00:00"/>
    <n v="1918"/>
    <n v="100"/>
    <n v="100"/>
    <n v="7"/>
    <n v="191800"/>
    <n v="191800"/>
    <n v="13426"/>
    <n v="205226"/>
    <x v="0"/>
    <m/>
    <s v=""/>
    <s v=""/>
    <x v="1"/>
    <n v="140001545137"/>
    <n v="2"/>
    <n v="2"/>
    <n v="2"/>
    <x v="0"/>
    <x v="1"/>
    <s v="สายสื่อสาร"/>
    <x v="0"/>
    <x v="0"/>
  </r>
  <r>
    <x v="16"/>
    <n v="92000323089"/>
    <n v="14000154513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384"/>
    <n v="9009416330"/>
    <n v="552000321462"/>
    <s v="ใบแจ้งหนี้"/>
    <x v="0"/>
    <s v="ค่าบริการพาดสายสื่อสารโทรคมนาคมประจำปี"/>
    <s v="Activ.unit"/>
    <n v="130000723659"/>
    <s v=""/>
    <n v="6"/>
    <d v="2019-01-17T00:00:00"/>
    <n v="26967"/>
    <n v="55"/>
    <n v="55"/>
    <n v="3.85"/>
    <n v="1483185"/>
    <n v="1483185"/>
    <n v="103822.95"/>
    <n v="1587007.95"/>
    <x v="0"/>
    <m/>
    <s v=""/>
    <s v=""/>
    <x v="1"/>
    <n v="140001545137"/>
    <n v="2"/>
    <n v="2"/>
    <n v="2"/>
    <x v="0"/>
    <x v="1"/>
    <s v="สายสื่อสาร"/>
    <x v="0"/>
    <x v="0"/>
  </r>
  <r>
    <x v="16"/>
    <n v="92000322748"/>
    <n v="14000154519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91"/>
    <n v="9009416339"/>
    <n v="512000321311"/>
    <s v="ใบแจ้งหนี้"/>
    <x v="0"/>
    <s v="ค่าบริการพาดสายสื่อสารโทรคมนาคมประจำปี"/>
    <s v="Activ.unit"/>
    <n v="130000723662"/>
    <s v=""/>
    <n v="1"/>
    <d v="2019-01-17T00:00:00"/>
    <n v="4134"/>
    <n v="55"/>
    <n v="55"/>
    <n v="3.85"/>
    <n v="227370"/>
    <n v="227370"/>
    <n v="15915.9"/>
    <n v="243285.9"/>
    <x v="0"/>
    <m/>
    <s v=""/>
    <s v=""/>
    <x v="0"/>
    <n v="140001545191"/>
    <n v="1"/>
    <n v="1"/>
    <n v="1"/>
    <x v="0"/>
    <x v="13"/>
    <s v="สายสื่อสาร"/>
    <x v="0"/>
    <x v="0"/>
  </r>
  <r>
    <x v="16"/>
    <n v="92000381746"/>
    <n v="14000154546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673"/>
    <n v="9009416608"/>
    <n v="562000322497"/>
    <s v="ใบแจ้งหนี้"/>
    <x v="0"/>
    <s v="ค่าบริการพาดสายสื่อสารโทรคมนาคมประจำปี"/>
    <s v="Activ.unit"/>
    <n v="130000723665"/>
    <s v=""/>
    <n v="12"/>
    <d v="2019-01-17T00:00:00"/>
    <n v="70"/>
    <n v="55"/>
    <n v="55"/>
    <n v="3.85"/>
    <n v="3850"/>
    <n v="3850"/>
    <n v="269.5"/>
    <n v="4119.5"/>
    <x v="0"/>
    <m/>
    <s v=""/>
    <s v=""/>
    <x v="3"/>
    <n v="140001545463"/>
    <n v="1"/>
    <n v="1"/>
    <n v="1"/>
    <x v="0"/>
    <x v="3"/>
    <s v="สายสื่อสาร"/>
    <x v="0"/>
    <x v="0"/>
  </r>
  <r>
    <x v="16"/>
    <n v="92000322749"/>
    <n v="140001545516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700"/>
    <n v="9009416718"/>
    <n v="542000322381"/>
    <s v="ใบแจ้งหนี้"/>
    <x v="0"/>
    <s v="ค่าบริการพาดสายสื่อสารโทรคมนาคมประจำปี"/>
    <s v="Activ.unit"/>
    <n v="130000723668"/>
    <s v=""/>
    <n v="4"/>
    <d v="2019-01-17T00:00:00"/>
    <n v="2683"/>
    <n v="55"/>
    <n v="55"/>
    <n v="3.85"/>
    <n v="147565"/>
    <n v="147565"/>
    <n v="10329.549999999999"/>
    <n v="157894.54999999999"/>
    <x v="0"/>
    <m/>
    <s v=""/>
    <s v=""/>
    <x v="4"/>
    <n v="140001545516"/>
    <n v="1"/>
    <n v="1"/>
    <n v="1"/>
    <x v="0"/>
    <x v="4"/>
    <s v="สายสื่อสาร"/>
    <x v="0"/>
    <x v="0"/>
  </r>
  <r>
    <x v="16"/>
    <n v="92000571403"/>
    <n v="140001545662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848"/>
    <n v="9009416934"/>
    <n v="532000322354"/>
    <s v="ใบแจ้งหนี้"/>
    <x v="0"/>
    <s v="ค่าบริการพาดสายสื่อสารโทรคมนาคมประจำปี"/>
    <s v="Activ.unit"/>
    <n v="130000723670"/>
    <s v=""/>
    <n v="16"/>
    <d v="2019-01-17T00:00:00"/>
    <n v="6273"/>
    <n v="55"/>
    <n v="55"/>
    <n v="3.85"/>
    <n v="345015"/>
    <n v="345015"/>
    <n v="24151.05"/>
    <n v="369166.05"/>
    <x v="0"/>
    <m/>
    <s v=""/>
    <s v=""/>
    <x v="5"/>
    <n v="140001545662"/>
    <n v="1"/>
    <n v="1"/>
    <n v="1"/>
    <x v="0"/>
    <x v="5"/>
    <s v="สายสื่อสาร"/>
    <x v="0"/>
    <x v="0"/>
  </r>
  <r>
    <x v="16"/>
    <n v="92000434893"/>
    <n v="14000154541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62"/>
    <n v="9009416592"/>
    <n v="536000322684"/>
    <s v="ใบแจ้งหนี้"/>
    <x v="0"/>
    <s v="ค่าบริการพาดสายสื่อสารโทรคมนาคมประจำปี"/>
    <s v="Activ.unit"/>
    <n v="130000723673"/>
    <s v=""/>
    <n v="13"/>
    <d v="2019-01-17T00:00:00"/>
    <n v="12223"/>
    <n v="55"/>
    <n v="55"/>
    <n v="3.85"/>
    <n v="672265"/>
    <n v="672265"/>
    <n v="47058.55"/>
    <n v="719323.55"/>
    <x v="0"/>
    <m/>
    <s v=""/>
    <s v=""/>
    <x v="6"/>
    <n v="140001545415"/>
    <n v="1"/>
    <n v="1"/>
    <n v="1"/>
    <x v="0"/>
    <x v="6"/>
    <s v="สายสื่อสาร"/>
    <x v="0"/>
    <x v="0"/>
  </r>
  <r>
    <x v="16"/>
    <n v="92000364447"/>
    <n v="14000154522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436"/>
    <n v="9009416346"/>
    <n v="548000321059"/>
    <s v="ใบแจ้งหนี้"/>
    <x v="0"/>
    <s v="ค่าบริการพาดสายสื่อสารโทรคมนาคมประจำปี"/>
    <s v="Activ.unit"/>
    <n v="130000723682"/>
    <s v=""/>
    <n v="11"/>
    <d v="2019-01-17T00:00:00"/>
    <n v="2565"/>
    <n v="55"/>
    <n v="55"/>
    <n v="3.85"/>
    <n v="141075"/>
    <n v="141075"/>
    <n v="9875.25"/>
    <n v="150950.25"/>
    <x v="0"/>
    <m/>
    <s v=""/>
    <s v=""/>
    <x v="9"/>
    <n v="140001545227"/>
    <n v="1"/>
    <n v="1"/>
    <n v="1"/>
    <x v="0"/>
    <x v="9"/>
    <s v="สายสื่อสาร"/>
    <x v="0"/>
    <x v="0"/>
  </r>
  <r>
    <x v="16"/>
    <n v="92000323109"/>
    <n v="140001545271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442"/>
    <n v="9009416451"/>
    <n v="526000322652"/>
    <s v="ใบแจ้งหนี้"/>
    <x v="0"/>
    <s v="ค่าบริการพาดสายสื่อสารโทรคมนาคมประจำปี"/>
    <s v="Activ.unit"/>
    <n v="130000723684"/>
    <s v=""/>
    <n v="9"/>
    <d v="2019-01-17T00:00:00"/>
    <n v="12547"/>
    <n v="55"/>
    <n v="55"/>
    <n v="3.85"/>
    <n v="690085"/>
    <n v="690085"/>
    <n v="48305.95"/>
    <n v="738390.95"/>
    <x v="0"/>
    <m/>
    <s v=""/>
    <s v=""/>
    <x v="10"/>
    <n v="140001545271"/>
    <n v="1"/>
    <n v="1"/>
    <n v="1"/>
    <x v="0"/>
    <x v="10"/>
    <s v="สายสื่อสาร"/>
    <x v="0"/>
    <x v="0"/>
  </r>
  <r>
    <x v="17"/>
    <n v="92000319851"/>
    <n v="14000154567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51"/>
    <n v="9009416941"/>
    <n v="544000322730"/>
    <s v="ใบแจ้งหนี้"/>
    <x v="0"/>
    <s v="ค่าบริการพาดสายสื่อสารโทรคมนาคมประจำปี"/>
    <s v="Activ.unit"/>
    <n v="130000724042"/>
    <s v=""/>
    <n v="3"/>
    <d v="2019-01-17T00:00:00"/>
    <n v="3592"/>
    <n v="55"/>
    <n v="55"/>
    <n v="3.85"/>
    <n v="197560"/>
    <n v="197560"/>
    <n v="13829.2"/>
    <n v="211389.2"/>
    <x v="0"/>
    <m/>
    <s v=""/>
    <s v=""/>
    <x v="0"/>
    <n v="140001545671"/>
    <n v="1"/>
    <n v="1"/>
    <n v="1"/>
    <x v="0"/>
    <x v="0"/>
    <s v="สายสื่อสาร"/>
    <x v="0"/>
    <x v="0"/>
  </r>
  <r>
    <x v="17"/>
    <n v="92000319851"/>
    <n v="14000154590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73"/>
    <n v="9009417236"/>
    <n v="540000321435"/>
    <s v="ใบแจ้งหนี้"/>
    <x v="0"/>
    <s v="ค่าบริการพาดสายสื่อสารโทรคมนาคมประจำปี"/>
    <s v="Activ.unit"/>
    <n v="130000724051"/>
    <s v=""/>
    <n v="5"/>
    <d v="2019-01-17T00:00:00"/>
    <n v="3050"/>
    <n v="55"/>
    <n v="55"/>
    <n v="3.85"/>
    <n v="167750"/>
    <n v="167750"/>
    <n v="11742.5"/>
    <n v="179492.5"/>
    <x v="0"/>
    <m/>
    <s v=""/>
    <s v=""/>
    <x v="0"/>
    <n v="140001545909"/>
    <n v="1"/>
    <n v="1"/>
    <n v="1"/>
    <x v="0"/>
    <x v="13"/>
    <s v="สายสื่อสาร"/>
    <x v="0"/>
    <x v="0"/>
  </r>
  <r>
    <x v="17"/>
    <n v="92000319851"/>
    <n v="14000154575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29"/>
    <n v="9009420813"/>
    <n v="564000322410"/>
    <s v="ใบแจ้งหนี้"/>
    <x v="0"/>
    <s v="ค่าบริการพาดสายสื่อสารโทรคมนาคมประจำปี"/>
    <s v="Activ.unit"/>
    <n v="130000724065"/>
    <s v=""/>
    <n v="4"/>
    <d v="2019-01-17T00:00:00"/>
    <n v="5499"/>
    <n v="55"/>
    <n v="55"/>
    <n v="3.85"/>
    <n v="302445"/>
    <n v="302445"/>
    <n v="21171.15"/>
    <n v="323616.15000000002"/>
    <x v="0"/>
    <m/>
    <s v=""/>
    <s v=""/>
    <x v="0"/>
    <n v="140001545751"/>
    <n v="1"/>
    <n v="1"/>
    <n v="1"/>
    <x v="0"/>
    <x v="12"/>
    <s v="สายสื่อสาร"/>
    <x v="0"/>
    <x v="0"/>
  </r>
  <r>
    <x v="17"/>
    <n v="92000319856"/>
    <n v="14000154692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79"/>
    <n v="9009420625"/>
    <n v="514000321042"/>
    <s v="ใบแจ้งหนี้"/>
    <x v="0"/>
    <s v="ค่าบริการพาดสายสื่อสารโทรคมนาคมประจำปี"/>
    <s v="Activ.unit"/>
    <n v="130000724067"/>
    <s v=""/>
    <n v="6"/>
    <d v="2019-01-18T00:00:00"/>
    <n v="2176"/>
    <n v="100"/>
    <n v="100"/>
    <n v="7"/>
    <n v="217600"/>
    <n v="217600"/>
    <n v="15232"/>
    <n v="232832"/>
    <x v="0"/>
    <m/>
    <s v=""/>
    <s v=""/>
    <x v="1"/>
    <n v="140001546925"/>
    <n v="2"/>
    <n v="2"/>
    <n v="2"/>
    <x v="0"/>
    <x v="1"/>
    <s v="สายสื่อสาร"/>
    <x v="0"/>
    <x v="0"/>
  </r>
  <r>
    <x v="17"/>
    <n v="92000319856"/>
    <n v="14000154692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279"/>
    <n v="9009420625"/>
    <n v="514000321042"/>
    <s v="ใบแจ้งหนี้"/>
    <x v="0"/>
    <s v="ค่าบริการพาดสายสื่อสารโทรคมนาคมประจำปี"/>
    <s v="Activ.unit"/>
    <n v="130000724067"/>
    <s v=""/>
    <n v="7"/>
    <d v="2019-01-18T00:00:00"/>
    <n v="12653"/>
    <n v="55"/>
    <n v="55"/>
    <n v="3.85"/>
    <n v="695915"/>
    <n v="695915"/>
    <n v="48714.05"/>
    <n v="744629.05"/>
    <x v="0"/>
    <m/>
    <s v=""/>
    <s v=""/>
    <x v="1"/>
    <n v="140001546925"/>
    <n v="2"/>
    <n v="2"/>
    <n v="2"/>
    <x v="0"/>
    <x v="1"/>
    <s v="สายสื่อสาร"/>
    <x v="0"/>
    <x v="0"/>
  </r>
  <r>
    <x v="17"/>
    <n v="92000589315"/>
    <n v="14000154619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388"/>
    <n v="9009417566"/>
    <n v="546000322476"/>
    <s v="ใบแจ้งหนี้"/>
    <x v="0"/>
    <s v="ค่าบริการพาดสายสื่อสารโทรคมนาคมประจำปี"/>
    <s v="Activ.unit"/>
    <n v="130000724072"/>
    <s v=""/>
    <n v="15"/>
    <d v="2019-01-17T00:00:00"/>
    <n v="2433"/>
    <n v="55"/>
    <n v="55"/>
    <n v="3.85"/>
    <n v="133815"/>
    <n v="133815"/>
    <n v="9367.0499999999993"/>
    <n v="143182.04999999999"/>
    <x v="0"/>
    <m/>
    <s v=""/>
    <s v=""/>
    <x v="11"/>
    <n v="140001546193"/>
    <n v="1"/>
    <n v="1"/>
    <n v="1"/>
    <x v="0"/>
    <x v="11"/>
    <s v="สายสื่อสาร"/>
    <x v="0"/>
    <x v="0"/>
  </r>
  <r>
    <x v="17"/>
    <n v="92000485079"/>
    <n v="14000154596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48"/>
    <n v="9009417435"/>
    <n v="534000320705"/>
    <s v="ใบแจ้งหนี้"/>
    <x v="0"/>
    <s v="ค่าบริการพาดสายสื่อสารโทรคมนาคมประจำปี"/>
    <s v="Activ.unit"/>
    <n v="130000724081"/>
    <s v=""/>
    <n v="11"/>
    <d v="2019-01-17T00:00:00"/>
    <n v="6793"/>
    <n v="55"/>
    <n v="55"/>
    <n v="3.85"/>
    <n v="373615"/>
    <n v="373615"/>
    <n v="26153.05"/>
    <n v="399768.05"/>
    <x v="0"/>
    <m/>
    <s v=""/>
    <s v=""/>
    <x v="6"/>
    <n v="140001545962"/>
    <n v="1"/>
    <n v="1"/>
    <n v="1"/>
    <x v="0"/>
    <x v="6"/>
    <s v="สายสื่อสาร"/>
    <x v="0"/>
    <x v="0"/>
  </r>
  <r>
    <x v="17"/>
    <n v="92000561470"/>
    <n v="14000154612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6"/>
    <n v="9009417503"/>
    <n v="542000322386"/>
    <s v="ใบแจ้งหนี้"/>
    <x v="0"/>
    <s v="ค่าบริการพาดสายสื่อสารโทรคมนาคมประจำปี"/>
    <s v="Activ.unit"/>
    <n v="130000724084"/>
    <s v=""/>
    <n v="14"/>
    <d v="2019-01-17T00:00:00"/>
    <n v="2140"/>
    <n v="55"/>
    <n v="55"/>
    <n v="3.85"/>
    <n v="117700"/>
    <n v="117700"/>
    <n v="8239"/>
    <n v="125939"/>
    <x v="0"/>
    <m/>
    <s v=""/>
    <s v=""/>
    <x v="5"/>
    <n v="140001546123"/>
    <n v="1"/>
    <n v="1"/>
    <n v="1"/>
    <x v="0"/>
    <x v="5"/>
    <s v="สายสื่อสาร"/>
    <x v="0"/>
    <x v="0"/>
  </r>
  <r>
    <x v="17"/>
    <n v="92000319819"/>
    <n v="14000154622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436"/>
    <n v="9009417654"/>
    <n v="512000321323"/>
    <s v="ใบแจ้งหนี้"/>
    <x v="0"/>
    <s v="ค่าบริการพาดสายสื่อสารโทรคมนาคมประจำปี"/>
    <s v="Activ.unit"/>
    <n v="130000724090"/>
    <s v=""/>
    <n v="1"/>
    <d v="2019-01-17T00:00:00"/>
    <n v="2915"/>
    <n v="55"/>
    <n v="55"/>
    <n v="3.85"/>
    <n v="160325"/>
    <n v="160325"/>
    <n v="11222.75"/>
    <n v="171547.75"/>
    <x v="0"/>
    <m/>
    <s v=""/>
    <s v=""/>
    <x v="4"/>
    <n v="140001546227"/>
    <n v="1"/>
    <n v="1"/>
    <n v="1"/>
    <x v="0"/>
    <x v="4"/>
    <s v="สายสื่อสาร"/>
    <x v="0"/>
    <x v="0"/>
  </r>
  <r>
    <x v="17"/>
    <n v="92000400446"/>
    <n v="140001546246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44"/>
    <n v="9009417663"/>
    <n v="550000321904"/>
    <s v="ใบแจ้งหนี้"/>
    <x v="0"/>
    <s v="ค่าบริการพาดสายสื่อสารโทรคมนาคมประจำปี"/>
    <s v="Activ.unit"/>
    <n v="130000724093"/>
    <s v=""/>
    <n v="10"/>
    <d v="2019-01-17T00:00:00"/>
    <n v="818"/>
    <n v="55"/>
    <n v="55"/>
    <n v="3.85"/>
    <n v="44990"/>
    <n v="44990"/>
    <n v="3149.3"/>
    <n v="48139.3"/>
    <x v="0"/>
    <m/>
    <s v=""/>
    <s v=""/>
    <x v="9"/>
    <n v="140001546246"/>
    <n v="1"/>
    <n v="1"/>
    <n v="1"/>
    <x v="0"/>
    <x v="9"/>
    <s v="สายสื่อสาร"/>
    <x v="0"/>
    <x v="0"/>
  </r>
  <r>
    <x v="17"/>
    <n v="92000319865"/>
    <n v="14000154553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03"/>
    <n v="9009416760"/>
    <n v="546000322469"/>
    <s v="ใบแจ้งหนี้"/>
    <x v="0"/>
    <s v="ค่าบริการพาดสายสื่อสารโทรคมนาคมประจำปี"/>
    <s v="Activ.unit"/>
    <n v="130000724095"/>
    <s v=""/>
    <n v="8"/>
    <d v="2019-01-17T00:00:00"/>
    <n v="11179"/>
    <n v="55"/>
    <n v="55"/>
    <n v="3.85"/>
    <n v="614845"/>
    <n v="614845"/>
    <n v="43039.15"/>
    <n v="657884.15"/>
    <x v="0"/>
    <m/>
    <s v=""/>
    <s v=""/>
    <x v="10"/>
    <n v="140001545530"/>
    <n v="1"/>
    <n v="1"/>
    <n v="1"/>
    <x v="0"/>
    <x v="10"/>
    <s v="สายสื่อสาร"/>
    <x v="0"/>
    <x v="0"/>
  </r>
  <r>
    <x v="17"/>
    <n v="92000319833"/>
    <n v="14000154626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50"/>
    <n v="9009417710"/>
    <n v="566000321438"/>
    <s v="ใบแจ้งหนี้"/>
    <x v="0"/>
    <s v="ค่าบริการพาดสายสื่อสารโทรคมนาคมประจำปี"/>
    <s v="Activ.unit"/>
    <n v="130000724110"/>
    <s v=""/>
    <n v="2"/>
    <d v="2019-01-17T00:00:00"/>
    <n v="2105"/>
    <n v="55"/>
    <n v="55"/>
    <n v="3.85"/>
    <n v="115775"/>
    <n v="115775"/>
    <n v="8104.25"/>
    <n v="123879.25"/>
    <x v="0"/>
    <m/>
    <s v=""/>
    <s v=""/>
    <x v="8"/>
    <n v="140001546268"/>
    <n v="1"/>
    <n v="1"/>
    <n v="1"/>
    <x v="0"/>
    <x v="8"/>
    <s v="สายสื่อสาร"/>
    <x v="0"/>
    <x v="0"/>
  </r>
  <r>
    <x v="17"/>
    <n v="92000522602"/>
    <n v="14000154629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537"/>
    <n v="9009417720"/>
    <n v="534000320710"/>
    <s v="ใบแจ้งหนี้"/>
    <x v="0"/>
    <s v="ค่าบริการพาดสายสื่อสารโทรคมนาคมประจำปี"/>
    <s v="Activ.unit"/>
    <n v="130000724121"/>
    <s v=""/>
    <n v="12"/>
    <d v="2019-01-17T00:00:00"/>
    <n v="818"/>
    <n v="55"/>
    <n v="55"/>
    <n v="3.85"/>
    <n v="44990"/>
    <n v="44990"/>
    <n v="3149.3"/>
    <n v="48139.3"/>
    <x v="0"/>
    <m/>
    <s v=""/>
    <s v=""/>
    <x v="3"/>
    <n v="140001546291"/>
    <n v="1"/>
    <n v="1"/>
    <n v="1"/>
    <x v="0"/>
    <x v="3"/>
    <s v="สายสื่อสาร"/>
    <x v="0"/>
    <x v="0"/>
  </r>
  <r>
    <x v="17"/>
    <n v="92000329216"/>
    <n v="140001546680"/>
    <s v="S4B3:ขอเช่าพาดสายโทรคมนาคม"/>
    <s v="บริษัท สยาม โซล่าร์ เจนเนอเรชั่น จำกัด"/>
    <s v="9 หมู่ที่ 11 ถนน บ.หัวทะเล ตำบล หัวทะเล อำเภอ บำเหน็จณรงค์ จังหวัด ชัยภูมิ รหัสไปรษณีย์ 36220"/>
    <n v="2007972926"/>
    <n v="9009420253"/>
    <n v="542000322635"/>
    <s v="ใบแจ้งหนี้"/>
    <x v="0"/>
    <s v="ค่าบริการพาดสายสื่อสารโทรคมนาคมประจำปี"/>
    <s v="Activ.unit"/>
    <n v="130000724128"/>
    <s v=""/>
    <n v="9"/>
    <d v="2019-01-18T00:00:00"/>
    <n v="34"/>
    <n v="55"/>
    <n v="55"/>
    <n v="3.85"/>
    <n v="1870"/>
    <n v="1870"/>
    <n v="130.9"/>
    <n v="2000.9"/>
    <x v="0"/>
    <m/>
    <s v=""/>
    <s v=""/>
    <x v="18"/>
    <n v="140001546680"/>
    <n v="1"/>
    <n v="1"/>
    <n v="1"/>
    <x v="0"/>
    <x v="22"/>
    <s v="สายสื่อสาร"/>
    <x v="0"/>
    <x v="0"/>
  </r>
  <r>
    <x v="17"/>
    <n v="92000558489"/>
    <n v="140001546719"/>
    <s v="S4B3:ขอเช่าพาดสายโทรคมนาคม"/>
    <s v="บริษัท ชัยภูมิ วินด์ฟาร์ม จำกัด"/>
    <s v="222 หมู่ที่ 5 อาคารเอ็กโก ถนน วิภาวดีรังสิต แขวงทุ่งสองห้อง เขตหลักสี่ จังหวัด กรุงเทพมหานคร รหัสไปรษณีย์ 10210"/>
    <n v="2007973055"/>
    <n v="9009420269"/>
    <n v="530000321424"/>
    <s v="ใบแจ้งหนี้"/>
    <x v="0"/>
    <s v="ค่าบริการพาดสายสื่อสารโทรคมนาคมประจำปี"/>
    <s v="Activ.unit"/>
    <n v="130000724139"/>
    <s v=""/>
    <n v="13"/>
    <d v="2019-01-18T00:00:00"/>
    <n v="303"/>
    <n v="100"/>
    <n v="100"/>
    <n v="7"/>
    <n v="30300"/>
    <n v="30300"/>
    <n v="2121"/>
    <n v="32421"/>
    <x v="0"/>
    <m/>
    <s v=""/>
    <s v=""/>
    <x v="19"/>
    <n v="140001546719"/>
    <n v="1"/>
    <n v="1"/>
    <n v="1"/>
    <x v="0"/>
    <x v="23"/>
    <s v="สายสื่อสาร"/>
    <x v="0"/>
    <x v="0"/>
  </r>
  <r>
    <x v="18"/>
    <n v="92000320886"/>
    <n v="14000154657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489"/>
    <n v="9009417991"/>
    <n v="548000320646"/>
    <s v="ใบแจ้งหนี้"/>
    <x v="0"/>
    <s v="ค่าบริการพาดสายสื่อสารโทรคมนาคมประจำปี"/>
    <s v="Activ.unit"/>
    <n v="130000724471"/>
    <s v=""/>
    <n v="7"/>
    <d v="2019-01-18T00:00:00"/>
    <n v="468"/>
    <n v="100"/>
    <n v="100"/>
    <n v="7"/>
    <n v="46800"/>
    <n v="46800"/>
    <n v="3276"/>
    <n v="50076"/>
    <x v="0"/>
    <m/>
    <s v=""/>
    <s v=""/>
    <x v="0"/>
    <n v="140001546570"/>
    <n v="2"/>
    <n v="2"/>
    <n v="2"/>
    <x v="0"/>
    <x v="0"/>
    <s v="สายสื่อสาร"/>
    <x v="0"/>
    <x v="0"/>
  </r>
  <r>
    <x v="18"/>
    <n v="92000320886"/>
    <n v="14000154657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489"/>
    <n v="9009417991"/>
    <n v="548000320646"/>
    <s v="ใบแจ้งหนี้"/>
    <x v="0"/>
    <s v="ค่าบริการพาดสายสื่อสารโทรคมนาคมประจำปี"/>
    <s v="Activ.unit"/>
    <n v="130000724471"/>
    <s v=""/>
    <n v="8"/>
    <d v="2019-01-18T00:00:00"/>
    <n v="12200"/>
    <n v="55"/>
    <n v="55"/>
    <n v="3.85"/>
    <n v="671000"/>
    <n v="671000"/>
    <n v="46970"/>
    <n v="717970"/>
    <x v="0"/>
    <m/>
    <s v=""/>
    <s v=""/>
    <x v="0"/>
    <n v="140001546570"/>
    <n v="2"/>
    <n v="2"/>
    <n v="2"/>
    <x v="0"/>
    <x v="0"/>
    <s v="สายสื่อสาร"/>
    <x v="0"/>
    <x v="0"/>
  </r>
  <r>
    <x v="18"/>
    <n v="92000323043"/>
    <n v="1400015467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051"/>
    <n v="9009420318"/>
    <n v="528000323547"/>
    <s v="ใบแจ้งหนี้"/>
    <x v="0"/>
    <s v="ค่าบริการพาดสายสื่อสารโทรคมนาคมประจำปี"/>
    <s v="Activ.unit"/>
    <n v="130000724484"/>
    <s v=""/>
    <n v="11"/>
    <d v="2019-01-18T00:00:00"/>
    <n v="11626"/>
    <n v="55"/>
    <n v="55"/>
    <n v="3.85"/>
    <n v="639430"/>
    <n v="639430"/>
    <n v="44760.1"/>
    <n v="684190.1"/>
    <x v="0"/>
    <m/>
    <s v=""/>
    <s v=""/>
    <x v="1"/>
    <n v="140001546731"/>
    <n v="2"/>
    <n v="2"/>
    <n v="2"/>
    <x v="0"/>
    <x v="1"/>
    <s v="สายสื่อสาร"/>
    <x v="0"/>
    <x v="0"/>
  </r>
  <r>
    <x v="18"/>
    <n v="92000323043"/>
    <n v="1400015467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051"/>
    <n v="9009420318"/>
    <n v="528000323547"/>
    <s v="ใบแจ้งหนี้"/>
    <x v="0"/>
    <s v="ค่าบริการพาดสายสื่อสารโทรคมนาคมประจำปี"/>
    <s v="Activ.unit"/>
    <n v="130000724484"/>
    <s v=""/>
    <n v="12"/>
    <d v="2019-01-18T00:00:00"/>
    <n v="9511"/>
    <n v="100"/>
    <n v="100"/>
    <n v="7"/>
    <n v="951100"/>
    <n v="951100"/>
    <n v="66577"/>
    <n v="1017677"/>
    <x v="0"/>
    <m/>
    <s v=""/>
    <s v=""/>
    <x v="1"/>
    <n v="140001546731"/>
    <n v="2"/>
    <n v="2"/>
    <n v="2"/>
    <x v="0"/>
    <x v="1"/>
    <s v="สายสื่อสาร"/>
    <x v="0"/>
    <x v="0"/>
  </r>
  <r>
    <x v="18"/>
    <n v="92000314487"/>
    <n v="140001546633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2975"/>
    <n v="9009420210"/>
    <n v="554000320236"/>
    <s v="ใบแจ้งหนี้"/>
    <x v="0"/>
    <s v="ค่าบริการพาดสายสื่อสารโทรคมนาคมประจำปี"/>
    <s v="Activ.unit"/>
    <n v="130000724490"/>
    <s v=""/>
    <n v="5"/>
    <d v="2019-01-18T00:00:00"/>
    <n v="6062"/>
    <n v="55"/>
    <n v="55"/>
    <n v="3.85"/>
    <n v="333410"/>
    <n v="333410"/>
    <n v="23338.7"/>
    <n v="356748.7"/>
    <x v="1"/>
    <m/>
    <s v=""/>
    <s v=""/>
    <x v="2"/>
    <n v="140001546633"/>
    <n v="1"/>
    <n v="1"/>
    <n v="1"/>
    <x v="0"/>
    <x v="2"/>
    <s v="สายสื่อสาร"/>
    <x v="0"/>
    <x v="0"/>
  </r>
  <r>
    <x v="18"/>
    <n v="92000523912"/>
    <n v="14000154660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492"/>
    <n v="9009417995"/>
    <n v="520000322305"/>
    <s v="ใบแจ้งหนี้"/>
    <x v="0"/>
    <s v="ค่าบริการพาดสายสื่อสารโทรคมนาคมประจำปี"/>
    <s v="Activ.unit"/>
    <n v="130000724493"/>
    <s v=""/>
    <n v="19"/>
    <d v="2019-01-18T00:00:00"/>
    <n v="414"/>
    <n v="55"/>
    <n v="55"/>
    <n v="3.85"/>
    <n v="22770"/>
    <n v="22770"/>
    <n v="1593.9"/>
    <n v="24363.9"/>
    <x v="0"/>
    <m/>
    <s v=""/>
    <s v=""/>
    <x v="3"/>
    <n v="140001546603"/>
    <n v="1"/>
    <n v="1"/>
    <n v="1"/>
    <x v="0"/>
    <x v="3"/>
    <s v="สายสื่อสาร"/>
    <x v="0"/>
    <x v="0"/>
  </r>
  <r>
    <x v="18"/>
    <n v="92000312965"/>
    <n v="14000154676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119"/>
    <n v="9009420322"/>
    <n v="542000322734"/>
    <s v="ใบแจ้งหนี้"/>
    <x v="0"/>
    <s v="ค่าบริการพาดสายสื่อสารโทรคมนาคมประจำปี"/>
    <s v="Activ.unit"/>
    <n v="130000724496"/>
    <s v=""/>
    <n v="4"/>
    <d v="2019-01-18T00:00:00"/>
    <n v="3799"/>
    <n v="55"/>
    <n v="55"/>
    <n v="3.85"/>
    <n v="208945"/>
    <n v="208945"/>
    <n v="14626.15"/>
    <n v="223571.15"/>
    <x v="0"/>
    <m/>
    <s v=""/>
    <s v=""/>
    <x v="4"/>
    <n v="140001546763"/>
    <n v="1"/>
    <n v="1"/>
    <n v="1"/>
    <x v="0"/>
    <x v="4"/>
    <s v="สายสื่อสาร"/>
    <x v="0"/>
    <x v="0"/>
  </r>
  <r>
    <x v="18"/>
    <n v="92000394313"/>
    <n v="140001546978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3305"/>
    <n v="9009420668"/>
    <n v="528000323551"/>
    <s v="ใบแจ้งหนี้"/>
    <x v="1"/>
    <s v="ค่าบริการติดตั้องอุปกรณ์สื่อสารฯ ประจำปี"/>
    <s v="Activ.unit"/>
    <n v="130000724502"/>
    <s v=""/>
    <n v="16"/>
    <d v="2019-01-18T00:00:00"/>
    <n v="208"/>
    <n v="410"/>
    <n v="410"/>
    <n v="28.7"/>
    <n v="85280"/>
    <n v="85280"/>
    <n v="5969.6"/>
    <n v="91249.600000000006"/>
    <x v="0"/>
    <m/>
    <s v=""/>
    <s v=""/>
    <x v="17"/>
    <n v="140001546978"/>
    <n v="1"/>
    <n v="1"/>
    <n v="1"/>
    <x v="0"/>
    <x v="21"/>
    <s v="อุปกรณ์"/>
    <x v="0"/>
    <x v="0"/>
  </r>
  <r>
    <x v="18"/>
    <n v="92000546541"/>
    <n v="14000154668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40"/>
    <n v="9009420229"/>
    <n v="520000321953"/>
    <s v="ใบแจ้งหนี้"/>
    <x v="0"/>
    <s v="ค่าบริการพาดสายสื่อสารโทรคมนาคมประจำปี"/>
    <s v="Activ.unit"/>
    <n v="130000724504"/>
    <s v=""/>
    <n v="21"/>
    <d v="2019-01-18T00:00:00"/>
    <n v="5220"/>
    <n v="100"/>
    <n v="100"/>
    <n v="7"/>
    <n v="522000"/>
    <n v="522000"/>
    <n v="36540"/>
    <n v="558540"/>
    <x v="0"/>
    <m/>
    <s v=""/>
    <s v=""/>
    <x v="5"/>
    <n v="140001546686"/>
    <n v="2"/>
    <n v="2"/>
    <n v="2"/>
    <x v="0"/>
    <x v="5"/>
    <s v="สายสื่อสาร"/>
    <x v="0"/>
    <x v="0"/>
  </r>
  <r>
    <x v="18"/>
    <n v="92000546541"/>
    <n v="14000154668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40"/>
    <n v="9009420229"/>
    <n v="520000321953"/>
    <s v="ใบแจ้งหนี้"/>
    <x v="0"/>
    <s v="ค่าบริการพาดสายสื่อสารโทรคมนาคมประจำปี"/>
    <s v="Activ.unit"/>
    <n v="130000724504"/>
    <s v=""/>
    <n v="22"/>
    <d v="2019-01-18T00:00:00"/>
    <n v="34989"/>
    <n v="55"/>
    <n v="55"/>
    <n v="3.85"/>
    <n v="1924395"/>
    <n v="1924395"/>
    <n v="134707.65"/>
    <n v="2059102.65"/>
    <x v="0"/>
    <m/>
    <s v=""/>
    <s v=""/>
    <x v="5"/>
    <n v="140001546686"/>
    <n v="2"/>
    <n v="2"/>
    <n v="2"/>
    <x v="0"/>
    <x v="5"/>
    <s v="สายสื่อสาร"/>
    <x v="0"/>
    <x v="0"/>
  </r>
  <r>
    <x v="18"/>
    <n v="92000323044"/>
    <n v="140001546659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2987"/>
    <n v="9009438059"/>
    <n v="568000322612"/>
    <s v="ใบแจ้งหนี้"/>
    <x v="0"/>
    <s v="ค่าบริการพาดสายสื่อสารโทรคมนาคมประจำปี"/>
    <s v="Activ.unit"/>
    <n v="130000724510"/>
    <s v=""/>
    <n v="13"/>
    <d v="2019-01-18T00:00:00"/>
    <n v="3367"/>
    <n v="55"/>
    <n v="55"/>
    <n v="3.85"/>
    <n v="185185"/>
    <n v="185185"/>
    <n v="12962.95"/>
    <n v="198147.95"/>
    <x v="0"/>
    <m/>
    <s v=""/>
    <s v=""/>
    <x v="7"/>
    <n v="140001546659"/>
    <n v="1"/>
    <n v="1"/>
    <n v="1"/>
    <x v="0"/>
    <x v="7"/>
    <s v="สายสื่อสาร"/>
    <x v="0"/>
    <x v="0"/>
  </r>
  <r>
    <x v="18"/>
    <n v="92000323046"/>
    <n v="14000154682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178"/>
    <n v="9009427502"/>
    <n v="518000321002"/>
    <s v="ใบแจ้งหนี้"/>
    <x v="0"/>
    <s v="ค่าบริการพาดสายสื่อสารโทรคมนาคมประจำปี"/>
    <s v="Activ.unit"/>
    <n v="130000724512"/>
    <s v=""/>
    <n v="14"/>
    <d v="2019-01-18T00:00:00"/>
    <n v="6435"/>
    <n v="55"/>
    <n v="55"/>
    <n v="3.85"/>
    <n v="353925"/>
    <n v="353925"/>
    <n v="24774.75"/>
    <n v="378699.75"/>
    <x v="0"/>
    <m/>
    <s v=""/>
    <s v=""/>
    <x v="8"/>
    <n v="140001546825"/>
    <n v="1"/>
    <n v="1"/>
    <n v="1"/>
    <x v="0"/>
    <x v="8"/>
    <s v="สายสื่อสาร"/>
    <x v="0"/>
    <x v="0"/>
  </r>
  <r>
    <x v="18"/>
    <n v="92000364443"/>
    <n v="14000154661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93"/>
    <n v="9009417996"/>
    <n v="548000320647"/>
    <s v="ใบแจ้งหนี้"/>
    <x v="0"/>
    <s v="ค่าบริการพาดสายสื่อสารโทรคมนาคมประจำปี"/>
    <s v="Activ.unit"/>
    <n v="130000724513"/>
    <s v=""/>
    <n v="15"/>
    <d v="2019-01-18T00:00:00"/>
    <n v="5398"/>
    <n v="55"/>
    <n v="55"/>
    <n v="3.85"/>
    <n v="296890"/>
    <n v="296890"/>
    <n v="20782.3"/>
    <n v="317672.3"/>
    <x v="1"/>
    <m/>
    <s v=""/>
    <s v=""/>
    <x v="9"/>
    <n v="140001546614"/>
    <n v="1"/>
    <n v="1"/>
    <n v="1"/>
    <x v="0"/>
    <x v="9"/>
    <s v="สายสื่อสาร"/>
    <x v="0"/>
    <x v="0"/>
  </r>
  <r>
    <x v="18"/>
    <n v="92000320901"/>
    <n v="14000154618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68"/>
    <n v="9009427611"/>
    <n v="558000322446"/>
    <s v="ใบแจ้งหนี้"/>
    <x v="0"/>
    <s v="ค่าบริการพาดสายสื่อสารโทรคมนาคมประจำปี"/>
    <s v="Activ.unit"/>
    <n v="130000724517"/>
    <s v=""/>
    <n v="9"/>
    <d v="2019-01-17T00:00:00"/>
    <n v="21285"/>
    <n v="55"/>
    <n v="55"/>
    <n v="3.85"/>
    <n v="1170675"/>
    <n v="1170675"/>
    <n v="81947.25"/>
    <n v="1252622.25"/>
    <x v="2"/>
    <m/>
    <s v=""/>
    <s v=""/>
    <x v="10"/>
    <n v="140001546185"/>
    <n v="1"/>
    <n v="1"/>
    <n v="1"/>
    <x v="0"/>
    <x v="10"/>
    <s v="สายสื่อสาร"/>
    <x v="0"/>
    <x v="0"/>
  </r>
  <r>
    <x v="18"/>
    <n v="92000589307"/>
    <n v="14000154602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171"/>
    <n v="9009417472"/>
    <n v="556000321576"/>
    <s v="ใบแจ้งหนี้"/>
    <x v="0"/>
    <s v="ค่าบริการพาดสายสื่อสารโทรคมนาคมประจำปี"/>
    <s v="Activ.unit"/>
    <n v="130000724521"/>
    <s v=""/>
    <n v="24"/>
    <d v="2019-01-17T00:00:00"/>
    <n v="705"/>
    <n v="55"/>
    <n v="55"/>
    <n v="3.85"/>
    <n v="38775"/>
    <n v="38775"/>
    <n v="2714.25"/>
    <n v="41489.25"/>
    <x v="0"/>
    <m/>
    <s v=""/>
    <s v=""/>
    <x v="11"/>
    <n v="140001546026"/>
    <n v="1"/>
    <n v="1"/>
    <n v="1"/>
    <x v="0"/>
    <x v="11"/>
    <s v="สายสื่อสาร"/>
    <x v="0"/>
    <x v="0"/>
  </r>
  <r>
    <x v="14"/>
    <n v="92000434895"/>
    <n v="14000154740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742"/>
    <n v="9009421288"/>
    <n v="548000320984"/>
    <s v="ใบแจ้งหนี้"/>
    <x v="0"/>
    <s v="ค่าบริการพาดสายสื่อสารโทรคมนาคมประจำปี"/>
    <s v="Activ.unit"/>
    <n v="130000724798"/>
    <s v=""/>
    <n v="9"/>
    <d v="2019-01-18T00:00:00"/>
    <n v="3216"/>
    <n v="55"/>
    <n v="55"/>
    <n v="3.85"/>
    <n v="176880"/>
    <n v="176880"/>
    <n v="12381.6"/>
    <n v="189261.6"/>
    <x v="0"/>
    <m/>
    <s v=""/>
    <s v=""/>
    <x v="6"/>
    <n v="140001547402"/>
    <n v="1"/>
    <n v="1"/>
    <n v="1"/>
    <x v="0"/>
    <x v="6"/>
    <s v="สายสื่อสาร"/>
    <x v="0"/>
    <x v="0"/>
  </r>
  <r>
    <x v="14"/>
    <n v="92000323082"/>
    <n v="14000154571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07"/>
    <n v="9009417011"/>
    <n v="554000320986"/>
    <s v="ใบแจ้งหนี้"/>
    <x v="0"/>
    <s v="ค่าบริการพาดสายสื่อสารโทรคมนาคมประจำปี"/>
    <s v="Activ.unit"/>
    <n v="130000724805"/>
    <s v=""/>
    <n v="3"/>
    <d v="2019-01-17T00:00:00"/>
    <n v="1896"/>
    <n v="55"/>
    <n v="55"/>
    <n v="3.85"/>
    <n v="104280"/>
    <n v="104280"/>
    <n v="7299.6"/>
    <n v="111579.6"/>
    <x v="0"/>
    <m/>
    <s v=""/>
    <s v=""/>
    <x v="0"/>
    <n v="140001545713"/>
    <n v="1"/>
    <n v="1"/>
    <n v="1"/>
    <x v="0"/>
    <x v="12"/>
    <s v="สายสื่อสาร"/>
    <x v="0"/>
    <x v="0"/>
  </r>
  <r>
    <x v="14"/>
    <n v="92000323103"/>
    <n v="14000154557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96"/>
    <n v="9009416668"/>
    <n v="560000322836"/>
    <s v="ใบแจ้งหนี้"/>
    <x v="0"/>
    <s v="ค่าบริการพาดสายสื่อสารโทรคมนาคมประจำปี"/>
    <s v="Activ.unit"/>
    <n v="130000724809"/>
    <s v=""/>
    <n v="7"/>
    <d v="2019-01-17T00:00:00"/>
    <n v="6045"/>
    <n v="55"/>
    <n v="55"/>
    <n v="3.85"/>
    <n v="332475"/>
    <n v="332475"/>
    <n v="23273.25"/>
    <n v="355748.25"/>
    <x v="0"/>
    <m/>
    <s v=""/>
    <s v=""/>
    <x v="10"/>
    <n v="140001545579"/>
    <n v="1"/>
    <n v="1"/>
    <n v="1"/>
    <x v="0"/>
    <x v="10"/>
    <s v="สายสื่อสาร"/>
    <x v="0"/>
    <x v="0"/>
  </r>
  <r>
    <x v="14"/>
    <n v="92000589342"/>
    <n v="14000154538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532"/>
    <n v="9009416521"/>
    <n v="530000321916"/>
    <s v="ใบแจ้งหนี้"/>
    <x v="0"/>
    <s v="ค่าบริการพาดสายสื่อสารโทรคมนาคมประจำปี"/>
    <s v="Activ.unit"/>
    <n v="130000724812"/>
    <s v=""/>
    <n v="12"/>
    <d v="2019-01-17T00:00:00"/>
    <n v="857"/>
    <n v="55"/>
    <n v="55"/>
    <n v="3.85"/>
    <n v="47135"/>
    <n v="47135"/>
    <n v="3299.45"/>
    <n v="50434.45"/>
    <x v="0"/>
    <m/>
    <s v=""/>
    <s v=""/>
    <x v="11"/>
    <n v="140001545382"/>
    <n v="1"/>
    <n v="1"/>
    <n v="1"/>
    <x v="0"/>
    <x v="11"/>
    <s v="สายสื่อสาร"/>
    <x v="0"/>
    <x v="0"/>
  </r>
  <r>
    <x v="14"/>
    <n v="92000323084"/>
    <n v="14000154711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426"/>
    <n v="9009420789"/>
    <n v="512000321584"/>
    <s v="ใบแจ้งหนี้"/>
    <x v="0"/>
    <s v="ค่าบริการพาดสายสื่อสารโทรคมนาคมประจำปี"/>
    <s v="Activ.unit"/>
    <n v="130000724822"/>
    <s v=""/>
    <n v="6"/>
    <d v="2019-01-18T00:00:00"/>
    <n v="3594"/>
    <n v="55"/>
    <n v="55"/>
    <n v="3.85"/>
    <n v="197670"/>
    <n v="197670"/>
    <n v="13836.9"/>
    <n v="211506.9"/>
    <x v="0"/>
    <m/>
    <s v=""/>
    <s v=""/>
    <x v="1"/>
    <n v="140001547118"/>
    <n v="1"/>
    <n v="1"/>
    <n v="1"/>
    <x v="0"/>
    <x v="1"/>
    <s v="สายสื่อสาร"/>
    <x v="0"/>
    <x v="0"/>
  </r>
  <r>
    <x v="14"/>
    <n v="92000434895"/>
    <n v="14000154747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74"/>
    <n v="9009421404"/>
    <n v="544000323071"/>
    <s v="ใบแจ้งหนี้"/>
    <x v="1"/>
    <s v="ค่าบริการติดตั้องอุปกรณ์สื่อสารฯ ประจำปี"/>
    <s v="Activ.unit"/>
    <n v="130000724826"/>
    <s v=""/>
    <n v="10"/>
    <d v="2019-01-18T00:00:00"/>
    <n v="55"/>
    <n v="410"/>
    <n v="410"/>
    <n v="28.7"/>
    <n v="22550"/>
    <n v="22550"/>
    <n v="1578.5"/>
    <n v="24128.5"/>
    <x v="0"/>
    <m/>
    <s v=""/>
    <s v=""/>
    <x v="6"/>
    <n v="140001547470"/>
    <n v="1"/>
    <n v="1"/>
    <n v="1"/>
    <x v="0"/>
    <x v="6"/>
    <s v="อุปกรณ์"/>
    <x v="0"/>
    <x v="0"/>
  </r>
  <r>
    <x v="14"/>
    <n v="92000312980"/>
    <n v="140001547286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553"/>
    <n v="9009421150"/>
    <n v="566000321607"/>
    <s v="ใบแจ้งหนี้"/>
    <x v="0"/>
    <s v="ค่าบริการพาดสายสื่อสารโทรคมนาคมประจำปี"/>
    <s v="Activ.unit"/>
    <n v="130000724827"/>
    <s v=""/>
    <n v="1"/>
    <d v="2019-01-18T00:00:00"/>
    <n v="1846"/>
    <n v="55"/>
    <n v="55"/>
    <n v="3.85"/>
    <n v="101530"/>
    <n v="101530"/>
    <n v="7107.1"/>
    <n v="108637.1"/>
    <x v="0"/>
    <m/>
    <s v=""/>
    <s v=""/>
    <x v="4"/>
    <n v="140001547286"/>
    <n v="1"/>
    <n v="1"/>
    <n v="1"/>
    <x v="0"/>
    <x v="4"/>
    <s v="สายสื่อสาร"/>
    <x v="0"/>
    <x v="0"/>
  </r>
  <r>
    <x v="14"/>
    <n v="92000323082"/>
    <n v="14000154795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152"/>
    <n v="9009421867"/>
    <n v="538000321602"/>
    <s v="ใบแจ้งหนี้"/>
    <x v="1"/>
    <s v="ค่าบริการติดตั้องอุปกรณ์สื่อสารฯ ประจำปี"/>
    <s v="Activ.unit"/>
    <n v="130000724830"/>
    <s v=""/>
    <n v="5"/>
    <d v="2019-01-18T00:00:00"/>
    <n v="15"/>
    <n v="410"/>
    <n v="410"/>
    <n v="28.7"/>
    <n v="6150"/>
    <n v="6150"/>
    <n v="430.5"/>
    <n v="6580.5"/>
    <x v="0"/>
    <m/>
    <s v=""/>
    <s v=""/>
    <x v="0"/>
    <n v="140001547956"/>
    <n v="1"/>
    <n v="1"/>
    <n v="1"/>
    <x v="0"/>
    <x v="0"/>
    <s v="อุปกรณ์"/>
    <x v="0"/>
    <x v="0"/>
  </r>
  <r>
    <x v="14"/>
    <n v="92000349102"/>
    <n v="140001546077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94"/>
    <n v="9009417382"/>
    <n v="524000322315"/>
    <s v="ใบแจ้งหนี้"/>
    <x v="0"/>
    <s v="ค่าบริการพาดสายสื่อสารโทรคมนาคมประจำปี"/>
    <s v="Activ.unit"/>
    <n v="130000724836"/>
    <s v=""/>
    <n v="8"/>
    <d v="2019-01-17T00:00:00"/>
    <n v="328"/>
    <n v="55"/>
    <n v="55"/>
    <n v="3.85"/>
    <n v="18040"/>
    <n v="18040"/>
    <n v="1262.8"/>
    <n v="19302.8"/>
    <x v="0"/>
    <m/>
    <s v=""/>
    <s v=""/>
    <x v="3"/>
    <n v="140001546077"/>
    <n v="1"/>
    <n v="1"/>
    <n v="1"/>
    <x v="0"/>
    <x v="3"/>
    <s v="สายสื่อสาร"/>
    <x v="0"/>
    <x v="0"/>
  </r>
  <r>
    <x v="19"/>
    <n v="92000319846"/>
    <n v="14000154592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7"/>
    <n v="9009417239"/>
    <n v="556000321961"/>
    <s v="ใบแจ้งหนี้"/>
    <x v="0"/>
    <s v="ค่าบริการพาดสายสื่อสารโทรคมนาคมประจำปี"/>
    <s v="Activ.unit"/>
    <n v="130000724987"/>
    <s v=""/>
    <n v="4"/>
    <d v="2019-01-17T00:00:00"/>
    <n v="4126"/>
    <n v="55"/>
    <n v="55"/>
    <n v="3.85"/>
    <n v="226930"/>
    <n v="226930"/>
    <n v="15885.1"/>
    <n v="242815.1"/>
    <x v="0"/>
    <m/>
    <s v=""/>
    <s v=""/>
    <x v="0"/>
    <n v="140001545929"/>
    <n v="1"/>
    <n v="1"/>
    <n v="1"/>
    <x v="0"/>
    <x v="0"/>
    <s v="สายสื่อสาร"/>
    <x v="0"/>
    <x v="0"/>
  </r>
  <r>
    <x v="19"/>
    <n v="92000319848"/>
    <n v="14000154577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98"/>
    <n v="9009417054"/>
    <n v="566000321435"/>
    <s v="ใบแจ้งหนี้"/>
    <x v="0"/>
    <s v="ค่าบริการพาดสายสื่อสารโทรคมนาคมประจำปี"/>
    <s v="Activ.unit"/>
    <n v="130000724988"/>
    <s v=""/>
    <n v="5"/>
    <d v="2019-01-17T00:00:00"/>
    <n v="5134"/>
    <n v="55"/>
    <n v="55"/>
    <n v="3.85"/>
    <n v="282370"/>
    <n v="282370"/>
    <n v="19765.900000000001"/>
    <n v="302135.90000000002"/>
    <x v="0"/>
    <m/>
    <s v=""/>
    <s v=""/>
    <x v="1"/>
    <n v="140001545778"/>
    <n v="1"/>
    <n v="1"/>
    <n v="1"/>
    <x v="0"/>
    <x v="1"/>
    <s v="สายสื่อสาร"/>
    <x v="0"/>
    <x v="0"/>
  </r>
  <r>
    <x v="19"/>
    <n v="92000450535"/>
    <n v="140001546665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000"/>
    <n v="9009420276"/>
    <n v="540000321618"/>
    <s v="ใบแจ้งหนี้"/>
    <x v="0"/>
    <s v="ค่าบริการพาดสายสื่อสารโทรคมนาคมประจำปี"/>
    <s v="Activ.unit"/>
    <n v="130000724989"/>
    <s v=""/>
    <n v="10"/>
    <d v="2019-01-18T00:00:00"/>
    <n v="214"/>
    <n v="55"/>
    <n v="55"/>
    <n v="3.85"/>
    <n v="11770"/>
    <n v="11770"/>
    <n v="823.9"/>
    <n v="12593.9"/>
    <x v="0"/>
    <m/>
    <s v=""/>
    <s v=""/>
    <x v="3"/>
    <n v="140001546665"/>
    <n v="1"/>
    <n v="1"/>
    <n v="1"/>
    <x v="0"/>
    <x v="3"/>
    <s v="สายสื่อสาร"/>
    <x v="0"/>
    <x v="0"/>
  </r>
  <r>
    <x v="19"/>
    <n v="92000322775"/>
    <n v="14000154602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38"/>
    <n v="9009417342"/>
    <n v="500000320995"/>
    <s v="ใบแจ้งหนี้"/>
    <x v="0"/>
    <s v="ค่าบริการพาดสายสื่อสารโทรคมนาคมประจำปี"/>
    <s v="Activ.unit"/>
    <n v="130000724990"/>
    <s v=""/>
    <n v="9"/>
    <d v="2019-01-17T00:00:00"/>
    <n v="679"/>
    <n v="55"/>
    <n v="55"/>
    <n v="3.85"/>
    <n v="37345"/>
    <n v="37345"/>
    <n v="2614.15"/>
    <n v="39959.15"/>
    <x v="0"/>
    <m/>
    <s v=""/>
    <s v=""/>
    <x v="4"/>
    <n v="140001546022"/>
    <n v="1"/>
    <n v="1"/>
    <n v="1"/>
    <x v="0"/>
    <x v="4"/>
    <s v="สายสื่อสาร"/>
    <x v="0"/>
    <x v="0"/>
  </r>
  <r>
    <x v="19"/>
    <n v="92000532169"/>
    <n v="1400015457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922"/>
    <n v="9009416975"/>
    <n v="532000322356"/>
    <s v="ใบแจ้งหนี้"/>
    <x v="0"/>
    <s v="ค่าบริการพาดสายสื่อสารโทรคมนาคมประจำปี"/>
    <s v="Activ.unit"/>
    <n v="130000724992"/>
    <s v=""/>
    <n v="12"/>
    <d v="2019-01-17T00:00:00"/>
    <n v="3983"/>
    <n v="55"/>
    <n v="55"/>
    <n v="3.85"/>
    <n v="219065"/>
    <n v="219065"/>
    <n v="15334.55"/>
    <n v="234399.55"/>
    <x v="0"/>
    <m/>
    <s v=""/>
    <s v=""/>
    <x v="5"/>
    <n v="140001545726"/>
    <n v="1"/>
    <n v="1"/>
    <n v="1"/>
    <x v="0"/>
    <x v="5"/>
    <s v="สายสื่อสาร"/>
    <x v="0"/>
    <x v="0"/>
  </r>
  <r>
    <x v="19"/>
    <n v="92000485080"/>
    <n v="14000154540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59"/>
    <n v="9009416591"/>
    <n v="566000321431"/>
    <s v="ใบแจ้งหนี้"/>
    <x v="0"/>
    <s v="ค่าบริการพาดสายสื่อสารโทรคมนาคมประจำปี"/>
    <s v="Activ.unit"/>
    <n v="130000724993"/>
    <s v=""/>
    <n v="11"/>
    <d v="2019-01-17T00:00:00"/>
    <n v="4092"/>
    <n v="55"/>
    <n v="55"/>
    <n v="3.85"/>
    <n v="225060"/>
    <n v="225060"/>
    <n v="15754.2"/>
    <n v="240814.2"/>
    <x v="0"/>
    <m/>
    <s v=""/>
    <s v=""/>
    <x v="6"/>
    <n v="140001545403"/>
    <n v="1"/>
    <n v="1"/>
    <n v="1"/>
    <x v="0"/>
    <x v="6"/>
    <s v="สายสื่อสาร"/>
    <x v="0"/>
    <x v="0"/>
  </r>
  <r>
    <x v="19"/>
    <n v="92000319826"/>
    <n v="14000154532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523"/>
    <n v="9009416510"/>
    <n v="526000322836"/>
    <s v="ใบแจ้งหนี้"/>
    <x v="0"/>
    <s v="ค่าบริการพาดสายสื่อสารโทรคมนาคมประจำปี"/>
    <s v="Activ.unit"/>
    <n v="130000724994"/>
    <s v=""/>
    <n v="1"/>
    <d v="2019-01-17T00:00:00"/>
    <n v="855"/>
    <n v="55"/>
    <n v="55"/>
    <n v="3.85"/>
    <n v="47025"/>
    <n v="47025"/>
    <n v="3291.75"/>
    <n v="50316.75"/>
    <x v="0"/>
    <m/>
    <s v=""/>
    <s v=""/>
    <x v="8"/>
    <n v="140001545326"/>
    <n v="1"/>
    <n v="1"/>
    <n v="1"/>
    <x v="0"/>
    <x v="8"/>
    <s v="สายสื่อสาร"/>
    <x v="0"/>
    <x v="0"/>
  </r>
  <r>
    <x v="19"/>
    <n v="92000319853"/>
    <n v="14000154566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849"/>
    <n v="9009416937"/>
    <n v="560000322456"/>
    <s v="ใบแจ้งหนี้"/>
    <x v="0"/>
    <s v="ค่าบริการพาดสายสื่อสารโทรคมนาคมประจำปี"/>
    <s v="Activ.unit"/>
    <n v="130000724996"/>
    <s v=""/>
    <n v="8"/>
    <d v="2019-01-17T00:00:00"/>
    <n v="4386"/>
    <n v="55"/>
    <n v="55"/>
    <n v="3.85"/>
    <n v="241230"/>
    <n v="241230"/>
    <n v="16886.099999999999"/>
    <n v="258116.1"/>
    <x v="0"/>
    <m/>
    <s v=""/>
    <s v=""/>
    <x v="10"/>
    <n v="140001545666"/>
    <n v="1"/>
    <n v="1"/>
    <n v="1"/>
    <x v="0"/>
    <x v="10"/>
    <s v="สายสื่อสาร"/>
    <x v="0"/>
    <x v="0"/>
  </r>
  <r>
    <x v="19"/>
    <n v="92000589348"/>
    <n v="14000154607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314"/>
    <n v="9009425346"/>
    <n v="566000321684"/>
    <s v="ใบแจ้งหนี้"/>
    <x v="0"/>
    <s v="ค่าบริการพาดสายสื่อสารโทรคมนาคมประจำปี"/>
    <s v="Activ.unit"/>
    <n v="130000724997"/>
    <s v=""/>
    <n v="13"/>
    <d v="2019-01-17T00:00:00"/>
    <n v="340"/>
    <n v="55"/>
    <n v="55"/>
    <n v="3.85"/>
    <n v="18700"/>
    <n v="18700"/>
    <n v="1309"/>
    <n v="20009"/>
    <x v="0"/>
    <m/>
    <s v=""/>
    <s v=""/>
    <x v="11"/>
    <n v="140001546078"/>
    <n v="1"/>
    <n v="1"/>
    <n v="1"/>
    <x v="0"/>
    <x v="11"/>
    <s v="สายสื่อสาร"/>
    <x v="0"/>
    <x v="0"/>
  </r>
  <r>
    <x v="19"/>
    <n v="92000319846"/>
    <n v="14000154526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84"/>
    <n v="9009416423"/>
    <n v="514000320869"/>
    <s v="ใบแจ้งหนี้"/>
    <x v="0"/>
    <s v="ค่าบริการพาดสายสื่อสารโทรคมนาคมประจำปี"/>
    <s v="Activ.unit"/>
    <n v="130000724999"/>
    <s v=""/>
    <n v="2"/>
    <d v="2019-01-17T00:00:00"/>
    <n v="4100"/>
    <n v="55"/>
    <n v="55"/>
    <n v="3.85"/>
    <n v="225500"/>
    <n v="225500"/>
    <n v="15785"/>
    <n v="241285"/>
    <x v="0"/>
    <m/>
    <s v=""/>
    <s v=""/>
    <x v="0"/>
    <n v="140001545260"/>
    <n v="1"/>
    <n v="1"/>
    <n v="1"/>
    <x v="0"/>
    <x v="12"/>
    <s v="สายสื่อสาร"/>
    <x v="0"/>
    <x v="0"/>
  </r>
  <r>
    <x v="19"/>
    <n v="92000319846"/>
    <n v="14000154555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12"/>
    <n v="9009416750"/>
    <n v="500000320986"/>
    <s v="ใบแจ้งหนี้"/>
    <x v="0"/>
    <s v="ค่าบริการพาดสายสื่อสารโทรคมนาคมประจำปี"/>
    <s v="Activ.unit"/>
    <n v="130000725000"/>
    <s v=""/>
    <n v="3"/>
    <d v="2019-01-17T00:00:00"/>
    <n v="2608"/>
    <n v="55"/>
    <n v="55"/>
    <n v="3.85"/>
    <n v="143440"/>
    <n v="143440"/>
    <n v="10040.799999999999"/>
    <n v="153480.79999999999"/>
    <x v="0"/>
    <m/>
    <s v=""/>
    <s v=""/>
    <x v="0"/>
    <n v="140001545550"/>
    <n v="1"/>
    <n v="1"/>
    <n v="1"/>
    <x v="0"/>
    <x v="13"/>
    <s v="สายสื่อสาร"/>
    <x v="0"/>
    <x v="0"/>
  </r>
  <r>
    <x v="19"/>
    <n v="92000319848"/>
    <n v="14000154596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49"/>
    <n v="9009417330"/>
    <n v="530000321608"/>
    <s v="ใบแจ้งหนี้"/>
    <x v="0"/>
    <s v="ค่าบริการพาดสายสื่อสารโทรคมนาคมประจำปี"/>
    <s v="Activ.unit"/>
    <n v="130000725006"/>
    <s v=""/>
    <n v="6"/>
    <d v="2019-01-17T00:00:00"/>
    <n v="1060"/>
    <n v="100"/>
    <n v="100"/>
    <n v="7"/>
    <n v="106000"/>
    <n v="106000"/>
    <n v="7420"/>
    <n v="113420"/>
    <x v="0"/>
    <m/>
    <s v=""/>
    <s v=""/>
    <x v="1"/>
    <n v="140001545964"/>
    <n v="1"/>
    <n v="1"/>
    <n v="1"/>
    <x v="0"/>
    <x v="14"/>
    <s v="สายสื่อสาร"/>
    <x v="0"/>
    <x v="0"/>
  </r>
  <r>
    <x v="20"/>
    <n v="92000320865"/>
    <n v="14000154554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710"/>
    <n v="9009416757"/>
    <n v="566000321432"/>
    <s v="ใบแจ้งหนี้"/>
    <x v="0"/>
    <s v="ค่าบริการพาดสายสื่อสารโทรคมนาคมประจำปี"/>
    <s v="Activ.unit"/>
    <n v="130000726284"/>
    <s v=""/>
    <n v="2"/>
    <d v="2019-01-17T00:00:00"/>
    <n v="1509"/>
    <n v="55"/>
    <n v="55"/>
    <n v="3.85"/>
    <n v="82995"/>
    <n v="82995"/>
    <n v="5809.65"/>
    <n v="88804.65"/>
    <x v="0"/>
    <m/>
    <s v=""/>
    <s v=""/>
    <x v="4"/>
    <n v="140001545547"/>
    <n v="1"/>
    <n v="1"/>
    <n v="1"/>
    <x v="0"/>
    <x v="4"/>
    <s v="สายสื่อสาร"/>
    <x v="0"/>
    <x v="0"/>
  </r>
  <r>
    <x v="20"/>
    <n v="92000320881"/>
    <n v="14000154521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353"/>
    <n v="9009416354"/>
    <n v="518000320969"/>
    <s v="ใบแจ้งหนี้"/>
    <x v="0"/>
    <s v="ค่าบริการพาดสายสื่อสารโทรคมนาคมประจำปี"/>
    <s v="Activ.unit"/>
    <n v="130000726300"/>
    <s v=""/>
    <n v="6"/>
    <d v="2019-01-17T00:00:00"/>
    <n v="102"/>
    <n v="55"/>
    <n v="55"/>
    <n v="3.85"/>
    <n v="5610"/>
    <n v="5610"/>
    <n v="392.7"/>
    <n v="6002.7"/>
    <x v="0"/>
    <m/>
    <s v=""/>
    <s v=""/>
    <x v="7"/>
    <n v="140001545211"/>
    <n v="1"/>
    <n v="1"/>
    <n v="1"/>
    <x v="0"/>
    <x v="7"/>
    <s v="สายสื่อสาร"/>
    <x v="0"/>
    <x v="0"/>
  </r>
  <r>
    <x v="21"/>
    <n v="92000589330"/>
    <n v="14000154527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443"/>
    <n v="9009416452"/>
    <n v="532000322352"/>
    <s v="ใบแจ้งหนี้"/>
    <x v="0"/>
    <s v="ค่าบริการพาดสายสื่อสารโทรคมนาคมประจำปี"/>
    <s v="Activ.unit"/>
    <n v="130000726461"/>
    <s v=""/>
    <n v="11"/>
    <d v="2019-01-17T00:00:00"/>
    <n v="1294"/>
    <n v="55"/>
    <n v="55"/>
    <n v="3.85"/>
    <n v="71170"/>
    <n v="71170"/>
    <n v="4981.8999999999996"/>
    <n v="76151.899999999994"/>
    <x v="0"/>
    <m/>
    <s v=""/>
    <s v=""/>
    <x v="11"/>
    <n v="140001545276"/>
    <n v="1"/>
    <n v="1"/>
    <n v="1"/>
    <x v="0"/>
    <x v="11"/>
    <s v="สายสื่อสาร"/>
    <x v="0"/>
    <x v="0"/>
  </r>
  <r>
    <x v="21"/>
    <n v="92000445468"/>
    <n v="14000154517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390"/>
    <n v="9009416337"/>
    <n v="512000321310"/>
    <s v="ใบแจ้งหนี้"/>
    <x v="0"/>
    <s v="ค่าบริการพาดสายสื่อสารโทรคมนาคมประจำปี"/>
    <s v="Activ.unit"/>
    <n v="130000726502"/>
    <s v=""/>
    <n v="3"/>
    <d v="2019-01-17T00:00:00"/>
    <n v="1825"/>
    <n v="55"/>
    <n v="55"/>
    <n v="3.85"/>
    <n v="100375"/>
    <n v="100375"/>
    <n v="7026.25"/>
    <n v="107401.25"/>
    <x v="0"/>
    <m/>
    <s v=""/>
    <s v=""/>
    <x v="10"/>
    <n v="140001545178"/>
    <n v="1"/>
    <n v="1"/>
    <n v="1"/>
    <x v="0"/>
    <x v="10"/>
    <s v="สายสื่อสาร"/>
    <x v="0"/>
    <x v="0"/>
  </r>
  <r>
    <x v="21"/>
    <n v="92000445472"/>
    <n v="14000154510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77"/>
    <n v="9009416185"/>
    <n v="544000322721"/>
    <s v="ใบแจ้งหนี้"/>
    <x v="0"/>
    <s v="ค่าบริการพาดสายสื่อสารโทรคมนาคมประจำปี"/>
    <s v="Activ.unit"/>
    <n v="130000726508"/>
    <s v=""/>
    <n v="7"/>
    <d v="2019-01-17T00:00:00"/>
    <n v="433"/>
    <n v="55"/>
    <n v="55"/>
    <n v="3.85"/>
    <n v="23815"/>
    <n v="23815"/>
    <n v="1667.05"/>
    <n v="25482.05"/>
    <x v="0"/>
    <m/>
    <s v=""/>
    <s v=""/>
    <x v="0"/>
    <n v="140001545103"/>
    <n v="1"/>
    <n v="1"/>
    <n v="1"/>
    <x v="0"/>
    <x v="12"/>
    <s v="สายสื่อสาร"/>
    <x v="0"/>
    <x v="0"/>
  </r>
  <r>
    <x v="21"/>
    <n v="92000445472"/>
    <n v="14000154428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541"/>
    <n v="9009415244"/>
    <n v="524000321679"/>
    <s v="ใบแจ้งหนี้"/>
    <x v="0"/>
    <s v="ค่าบริการพาดสายสื่อสารโทรคมนาคมประจำปี"/>
    <s v="Activ.unit"/>
    <n v="130000726511"/>
    <s v=""/>
    <n v="5"/>
    <d v="2019-01-17T00:00:00"/>
    <n v="3245"/>
    <n v="55"/>
    <n v="55"/>
    <n v="3.85"/>
    <n v="178475"/>
    <n v="178475"/>
    <n v="12493.25"/>
    <n v="190968.25"/>
    <x v="0"/>
    <m/>
    <s v=""/>
    <s v=""/>
    <x v="0"/>
    <n v="140001544282"/>
    <n v="1"/>
    <n v="1"/>
    <n v="1"/>
    <x v="0"/>
    <x v="0"/>
    <s v="สายสื่อสาร"/>
    <x v="0"/>
    <x v="0"/>
  </r>
  <r>
    <x v="21"/>
    <n v="92000445472"/>
    <n v="1400015450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74"/>
    <n v="9009416179"/>
    <n v="558000322080"/>
    <s v="ใบแจ้งหนี้"/>
    <x v="0"/>
    <s v="ค่าบริการพาดสายสื่อสารโทรคมนาคมประจำปี"/>
    <s v="Activ.unit"/>
    <n v="130000726514"/>
    <s v=""/>
    <n v="6"/>
    <d v="2019-01-17T00:00:00"/>
    <n v="831"/>
    <n v="55"/>
    <n v="55"/>
    <n v="3.85"/>
    <n v="45705"/>
    <n v="45705"/>
    <n v="3199.35"/>
    <n v="48904.35"/>
    <x v="0"/>
    <m/>
    <s v=""/>
    <s v=""/>
    <x v="0"/>
    <n v="140001545087"/>
    <n v="1"/>
    <n v="1"/>
    <n v="1"/>
    <x v="0"/>
    <x v="13"/>
    <s v="สายสื่อสาร"/>
    <x v="0"/>
    <x v="0"/>
  </r>
  <r>
    <x v="21"/>
    <n v="92000571409"/>
    <n v="14000154438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8661"/>
    <n v="9009415346"/>
    <n v="544000322715"/>
    <s v="ใบแจ้งหนี้"/>
    <x v="0"/>
    <s v="ค่าบริการพาดสายสื่อสารโทรคมนาคมประจำปี"/>
    <s v="Activ.unit"/>
    <n v="130000726516"/>
    <s v=""/>
    <n v="10"/>
    <d v="2019-01-17T00:00:00"/>
    <n v="1275"/>
    <n v="55"/>
    <n v="55"/>
    <n v="3.85"/>
    <n v="70125"/>
    <n v="70125"/>
    <n v="4908.75"/>
    <n v="75033.75"/>
    <x v="0"/>
    <m/>
    <s v=""/>
    <s v=""/>
    <x v="5"/>
    <n v="140001544389"/>
    <n v="1"/>
    <n v="1"/>
    <n v="1"/>
    <x v="0"/>
    <x v="5"/>
    <s v="สายสื่อสาร"/>
    <x v="0"/>
    <x v="0"/>
  </r>
  <r>
    <x v="21"/>
    <n v="92000445473"/>
    <n v="1400015443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552"/>
    <n v="9009415337"/>
    <n v="562000322490"/>
    <s v="ใบแจ้งหนี้"/>
    <x v="0"/>
    <s v="ค่าบริการพาดสายสื่อสารโทรคมนาคมประจำปี"/>
    <s v="Activ.unit"/>
    <n v="130000726523"/>
    <s v=""/>
    <n v="8"/>
    <d v="2019-01-17T00:00:00"/>
    <n v="5050"/>
    <n v="55"/>
    <n v="55"/>
    <n v="3.85"/>
    <n v="277750"/>
    <n v="277750"/>
    <n v="19442.5"/>
    <n v="297192.5"/>
    <x v="0"/>
    <m/>
    <s v=""/>
    <s v=""/>
    <x v="1"/>
    <n v="140001544328"/>
    <n v="2"/>
    <n v="2"/>
    <n v="2"/>
    <x v="0"/>
    <x v="1"/>
    <s v="สายสื่อสาร"/>
    <x v="0"/>
    <x v="0"/>
  </r>
  <r>
    <x v="21"/>
    <n v="92000445473"/>
    <n v="1400015443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8552"/>
    <n v="9009415337"/>
    <n v="562000322490"/>
    <s v="ใบแจ้งหนี้"/>
    <x v="0"/>
    <s v="ค่าบริการพาดสายสื่อสารโทรคมนาคมประจำปี"/>
    <s v="Activ.unit"/>
    <n v="130000726523"/>
    <s v=""/>
    <n v="9"/>
    <d v="2019-01-17T00:00:00"/>
    <n v="783"/>
    <n v="100"/>
    <n v="100"/>
    <n v="7"/>
    <n v="78300"/>
    <n v="78300"/>
    <n v="5481"/>
    <n v="83781"/>
    <x v="0"/>
    <m/>
    <s v=""/>
    <s v=""/>
    <x v="1"/>
    <n v="140001544328"/>
    <n v="2"/>
    <n v="2"/>
    <n v="2"/>
    <x v="0"/>
    <x v="1"/>
    <s v="สายสื่อสาร"/>
    <x v="0"/>
    <x v="0"/>
  </r>
  <r>
    <x v="21"/>
    <n v="92000442466"/>
    <n v="14000154449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8740"/>
    <n v="9009415462"/>
    <n v="532000322345"/>
    <s v="ใบแจ้งหนี้"/>
    <x v="0"/>
    <s v="ค่าบริการพาดสายสื่อสารโทรคมนาคมประจำปี"/>
    <s v="Activ.unit"/>
    <n v="130000726525"/>
    <s v=""/>
    <n v="1"/>
    <d v="2019-01-17T00:00:00"/>
    <n v="482"/>
    <n v="55"/>
    <n v="55"/>
    <n v="3.85"/>
    <n v="26510"/>
    <n v="26510"/>
    <n v="1855.7"/>
    <n v="28365.7"/>
    <x v="0"/>
    <m/>
    <s v=""/>
    <s v=""/>
    <x v="4"/>
    <n v="140001544493"/>
    <n v="1"/>
    <n v="1"/>
    <n v="1"/>
    <x v="0"/>
    <x v="4"/>
    <s v="สายสื่อสาร"/>
    <x v="0"/>
    <x v="0"/>
  </r>
  <r>
    <x v="21"/>
    <n v="92000445471"/>
    <n v="14000154444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8671"/>
    <n v="9009415456"/>
    <n v="558000322073"/>
    <s v="ใบแจ้งหนี้"/>
    <x v="0"/>
    <s v="ค่าบริการพาดสายสื่อสารโทรคมนาคมประจำปี"/>
    <s v="Activ.unit"/>
    <n v="130000726530"/>
    <s v=""/>
    <n v="4"/>
    <d v="2019-01-17T00:00:00"/>
    <n v="2422"/>
    <n v="55"/>
    <n v="55"/>
    <n v="3.85"/>
    <n v="133210"/>
    <n v="133210"/>
    <n v="9324.7000000000007"/>
    <n v="142534.70000000001"/>
    <x v="0"/>
    <m/>
    <s v=""/>
    <s v=""/>
    <x v="6"/>
    <n v="140001544448"/>
    <n v="1"/>
    <n v="1"/>
    <n v="1"/>
    <x v="0"/>
    <x v="6"/>
    <s v="สายสื่อสาร"/>
    <x v="0"/>
    <x v="0"/>
  </r>
  <r>
    <x v="21"/>
    <n v="92000444514"/>
    <n v="14000154424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471"/>
    <n v="9009415168"/>
    <n v="516000320619"/>
    <s v="ใบแจ้งหนี้"/>
    <x v="0"/>
    <s v="ค่าบริการพาดสายสื่อสารโทรคมนาคมประจำปี"/>
    <s v="Activ.unit"/>
    <n v="130000726533"/>
    <s v=""/>
    <n v="2"/>
    <d v="2019-01-17T00:00:00"/>
    <n v="931"/>
    <n v="55"/>
    <n v="55"/>
    <n v="3.85"/>
    <n v="51205"/>
    <n v="51205"/>
    <n v="3584.35"/>
    <n v="54789.35"/>
    <x v="0"/>
    <m/>
    <s v=""/>
    <s v=""/>
    <x v="8"/>
    <n v="140001544243"/>
    <n v="1"/>
    <n v="1"/>
    <n v="1"/>
    <x v="0"/>
    <x v="8"/>
    <s v="สายสื่อสาร"/>
    <x v="0"/>
    <x v="0"/>
  </r>
  <r>
    <x v="22"/>
    <n v="92000589328"/>
    <n v="14000154391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8091"/>
    <n v="9009415441"/>
    <n v="566000321583"/>
    <s v="ใบแจ้งหนี้"/>
    <x v="0"/>
    <s v="ค่าบริการพาดสายสื่อสารโทรคมนาคมประจำปี"/>
    <s v="Activ.unit"/>
    <n v="130000726819"/>
    <s v=""/>
    <n v="12"/>
    <d v="2019-01-17T00:00:00"/>
    <n v="1352"/>
    <n v="55"/>
    <n v="55"/>
    <n v="3.85"/>
    <n v="74360"/>
    <n v="74360"/>
    <n v="5205.2"/>
    <n v="79565.2"/>
    <x v="0"/>
    <m/>
    <s v=""/>
    <s v=""/>
    <x v="11"/>
    <n v="140001543918"/>
    <n v="1"/>
    <n v="1"/>
    <n v="1"/>
    <x v="0"/>
    <x v="11"/>
    <s v="สายสื่อสาร"/>
    <x v="0"/>
    <x v="0"/>
  </r>
  <r>
    <x v="23"/>
    <n v="92000323173"/>
    <n v="14000154516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88"/>
    <n v="9009416338"/>
    <n v="532000322350"/>
    <s v="ใบแจ้งหนี้"/>
    <x v="0"/>
    <s v="ค่าบริการพาดสายสื่อสารโทรคมนาคมประจำปี"/>
    <s v="Activ.unit"/>
    <n v="130000726820"/>
    <s v=""/>
    <n v="7"/>
    <d v="2019-01-17T00:00:00"/>
    <n v="484"/>
    <n v="55"/>
    <n v="55"/>
    <n v="3.85"/>
    <n v="26620"/>
    <n v="26620"/>
    <n v="1863.4"/>
    <n v="28483.4"/>
    <x v="3"/>
    <m/>
    <s v=""/>
    <s v=""/>
    <x v="8"/>
    <n v="140001545160"/>
    <n v="1"/>
    <n v="1"/>
    <n v="1"/>
    <x v="0"/>
    <x v="8"/>
    <s v="สายสื่อสาร"/>
    <x v="0"/>
    <x v="0"/>
  </r>
  <r>
    <x v="24"/>
    <n v="92000379333"/>
    <n v="140001542557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547"/>
    <n v="9009410781"/>
    <n v="552000321583"/>
    <s v="ใบแจ้งหนี้"/>
    <x v="0"/>
    <s v="ค่าบริการพาดสายสื่อสารโทรคมนาคมประจำปี"/>
    <s v="Activ.unit"/>
    <n v="130000726822"/>
    <s v=""/>
    <n v="22"/>
    <d v="2019-01-16T00:00:00"/>
    <n v="743"/>
    <n v="55"/>
    <n v="55"/>
    <n v="3.85"/>
    <n v="40865"/>
    <n v="40865"/>
    <n v="2860.55"/>
    <n v="43725.55"/>
    <x v="0"/>
    <m/>
    <s v=""/>
    <s v=""/>
    <x v="3"/>
    <n v="140001542557"/>
    <n v="1"/>
    <n v="1"/>
    <n v="1"/>
    <x v="0"/>
    <x v="3"/>
    <s v="สายสื่อสาร"/>
    <x v="0"/>
    <x v="0"/>
  </r>
  <r>
    <x v="23"/>
    <n v="92000312981"/>
    <n v="14000154580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20"/>
    <n v="9009417049"/>
    <n v="518000321551"/>
    <s v="ใบแจ้งหนี้"/>
    <x v="0"/>
    <s v="ค่าบริการพาดสายสื่อสารโทรคมนาคมประจำปี"/>
    <s v="Activ.unit"/>
    <n v="130000726824"/>
    <s v=""/>
    <n v="1"/>
    <d v="2019-01-17T00:00:00"/>
    <n v="4549"/>
    <n v="55"/>
    <n v="55"/>
    <n v="3.85"/>
    <n v="250195"/>
    <n v="250195"/>
    <n v="17513.650000000001"/>
    <n v="267708.65000000002"/>
    <x v="0"/>
    <m/>
    <s v=""/>
    <s v=""/>
    <x v="4"/>
    <n v="140001545802"/>
    <n v="1"/>
    <n v="1"/>
    <n v="1"/>
    <x v="0"/>
    <x v="4"/>
    <s v="สายสื่อสาร"/>
    <x v="0"/>
    <x v="0"/>
  </r>
  <r>
    <x v="10"/>
    <n v="92000322819"/>
    <n v="14000155011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9129"/>
    <n v="9009427742"/>
    <n v="548000320670"/>
    <s v="ใบแจ้งหนี้"/>
    <x v="0"/>
    <s v="ค่าบริการพาดสายสื่อสารโทรคมนาคมประจำปี"/>
    <s v="Activ.unit"/>
    <n v="130000726827"/>
    <s v=""/>
    <n v="12"/>
    <d v="2019-01-21T00:00:00"/>
    <n v="7682"/>
    <n v="55"/>
    <n v="55"/>
    <n v="3.85"/>
    <n v="422510"/>
    <n v="422510"/>
    <n v="29575.7"/>
    <n v="452085.7"/>
    <x v="0"/>
    <m/>
    <s v=""/>
    <s v=""/>
    <x v="10"/>
    <n v="140001550113"/>
    <n v="1"/>
    <n v="1"/>
    <n v="1"/>
    <x v="0"/>
    <x v="10"/>
    <s v="สายสื่อสาร"/>
    <x v="0"/>
    <x v="0"/>
  </r>
  <r>
    <x v="23"/>
    <n v="92000323168"/>
    <n v="14000154675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98"/>
    <n v="9009420309"/>
    <n v="526000322673"/>
    <s v="ใบแจ้งหนี้"/>
    <x v="1"/>
    <s v="ค่าบริการติดตั้องอุปกรณ์สื่อสารฯ ประจำปี"/>
    <s v="Activ.unit"/>
    <n v="130000726828"/>
    <s v=""/>
    <n v="4"/>
    <d v="2019-01-18T00:00:00"/>
    <n v="7"/>
    <n v="410"/>
    <n v="410"/>
    <n v="28.7"/>
    <n v="2870"/>
    <n v="2870"/>
    <n v="200.9"/>
    <n v="3070.9"/>
    <x v="0"/>
    <m/>
    <s v=""/>
    <s v=""/>
    <x v="0"/>
    <n v="140001546757"/>
    <n v="1"/>
    <n v="1"/>
    <n v="1"/>
    <x v="0"/>
    <x v="0"/>
    <s v="อุปกรณ์"/>
    <x v="0"/>
    <x v="0"/>
  </r>
  <r>
    <x v="25"/>
    <n v="92000322818"/>
    <n v="14000154779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168"/>
    <n v="9009421973"/>
    <n v="544000323264"/>
    <s v="ใบแจ้งหนี้"/>
    <x v="0"/>
    <s v="ค่าบริการพาดสายสื่อสารโทรคมนาคมประจำปี"/>
    <s v="Activ.unit"/>
    <n v="130000726830"/>
    <s v=""/>
    <n v="6"/>
    <d v="2019-01-18T00:00:00"/>
    <n v="6948"/>
    <n v="55"/>
    <n v="55"/>
    <n v="3.85"/>
    <n v="382140"/>
    <n v="382140"/>
    <n v="26749.8"/>
    <n v="408889.8"/>
    <x v="0"/>
    <m/>
    <s v=""/>
    <s v=""/>
    <x v="1"/>
    <n v="140001547797"/>
    <n v="2"/>
    <n v="2"/>
    <n v="2"/>
    <x v="0"/>
    <x v="1"/>
    <s v="สายสื่อสาร"/>
    <x v="0"/>
    <x v="0"/>
  </r>
  <r>
    <x v="25"/>
    <n v="92000322818"/>
    <n v="14000154779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168"/>
    <n v="9009421973"/>
    <n v="544000323264"/>
    <s v="ใบแจ้งหนี้"/>
    <x v="0"/>
    <s v="ค่าบริการพาดสายสื่อสารโทรคมนาคมประจำปี"/>
    <s v="Activ.unit"/>
    <n v="130000726830"/>
    <s v=""/>
    <n v="7"/>
    <d v="2019-01-18T00:00:00"/>
    <n v="2872"/>
    <n v="100"/>
    <n v="100"/>
    <n v="7"/>
    <n v="287200"/>
    <n v="287200"/>
    <n v="20104"/>
    <n v="307304"/>
    <x v="0"/>
    <m/>
    <s v=""/>
    <s v=""/>
    <x v="1"/>
    <n v="140001547797"/>
    <n v="2"/>
    <n v="2"/>
    <n v="2"/>
    <x v="0"/>
    <x v="1"/>
    <s v="สายสื่อสาร"/>
    <x v="0"/>
    <x v="0"/>
  </r>
  <r>
    <x v="4"/>
    <n v="92000318860"/>
    <n v="14000154249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497"/>
    <n v="9009410655"/>
    <n v="540000321828"/>
    <s v="ใบแจ้งหนี้"/>
    <x v="0"/>
    <s v="ค่าบริการพาดสายสื่อสารโทรคมนาคมประจำปี"/>
    <s v="Activ.unit"/>
    <n v="130000726831"/>
    <s v=""/>
    <n v="5"/>
    <d v="2019-01-16T00:00:00"/>
    <n v="1578"/>
    <n v="55"/>
    <n v="55"/>
    <n v="3.85"/>
    <n v="86790"/>
    <n v="86790"/>
    <n v="6075.3"/>
    <n v="92865.3"/>
    <x v="0"/>
    <m/>
    <s v=""/>
    <s v=""/>
    <x v="0"/>
    <n v="140001542498"/>
    <n v="1"/>
    <n v="1"/>
    <n v="1"/>
    <x v="0"/>
    <x v="13"/>
    <s v="สายสื่อสาร"/>
    <x v="0"/>
    <x v="0"/>
  </r>
  <r>
    <x v="23"/>
    <n v="92000323169"/>
    <n v="14000154529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45"/>
    <n v="9009416482"/>
    <n v="534000320309"/>
    <s v="ใบแจ้งหนี้"/>
    <x v="0"/>
    <s v="ค่าบริการพาดสายสื่อสารโทรคมนาคมประจำปี"/>
    <s v="Activ.unit"/>
    <n v="130000726833"/>
    <s v=""/>
    <n v="5"/>
    <d v="2019-01-17T00:00:00"/>
    <n v="3836"/>
    <n v="55"/>
    <n v="55"/>
    <n v="3.85"/>
    <n v="210980"/>
    <n v="210980"/>
    <n v="14768.6"/>
    <n v="225748.6"/>
    <x v="3"/>
    <m/>
    <s v=""/>
    <s v=""/>
    <x v="1"/>
    <n v="140001545299"/>
    <n v="2"/>
    <n v="2"/>
    <n v="2"/>
    <x v="0"/>
    <x v="1"/>
    <s v="สายสื่อสาร"/>
    <x v="0"/>
    <x v="0"/>
  </r>
  <r>
    <x v="23"/>
    <n v="92000323169"/>
    <n v="14000154529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45"/>
    <n v="9009416482"/>
    <n v="534000320309"/>
    <s v="ใบแจ้งหนี้"/>
    <x v="0"/>
    <s v="ค่าบริการพาดสายสื่อสารโทรคมนาคมประจำปี"/>
    <s v="Activ.unit"/>
    <n v="130000726833"/>
    <s v=""/>
    <n v="6"/>
    <d v="2019-01-17T00:00:00"/>
    <n v="119"/>
    <n v="100"/>
    <n v="100"/>
    <n v="7"/>
    <n v="11900"/>
    <n v="11900"/>
    <n v="833"/>
    <n v="12733"/>
    <x v="3"/>
    <m/>
    <s v=""/>
    <s v=""/>
    <x v="1"/>
    <n v="140001545299"/>
    <n v="2"/>
    <n v="2"/>
    <n v="2"/>
    <x v="0"/>
    <x v="1"/>
    <s v="สายสื่อสาร"/>
    <x v="0"/>
    <x v="0"/>
  </r>
  <r>
    <x v="24"/>
    <n v="92000374537"/>
    <n v="14000154254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4540"/>
    <n v="9009410774"/>
    <n v="546000322244"/>
    <s v="ใบแจ้งหนี้"/>
    <x v="0"/>
    <s v="ค่าบริการพาดสายสื่อสารโทรคมนาคมประจำปี"/>
    <s v="Activ.unit"/>
    <n v="130000726835"/>
    <s v=""/>
    <n v="21"/>
    <d v="2019-01-16T00:00:00"/>
    <n v="2660"/>
    <n v="55"/>
    <n v="55"/>
    <n v="3.85"/>
    <n v="146300"/>
    <n v="146300"/>
    <n v="10241"/>
    <n v="156541"/>
    <x v="0"/>
    <m/>
    <s v=""/>
    <s v=""/>
    <x v="9"/>
    <n v="140001542541"/>
    <n v="1"/>
    <n v="1"/>
    <n v="1"/>
    <x v="0"/>
    <x v="9"/>
    <s v="สายสื่อสาร"/>
    <x v="0"/>
    <x v="0"/>
  </r>
  <r>
    <x v="25"/>
    <n v="92000521412"/>
    <n v="14000154777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4156"/>
    <n v="9009421892"/>
    <n v="558000322116"/>
    <s v="ใบแจ้งหนี้"/>
    <x v="0"/>
    <s v="ค่าบริการพาดสายสื่อสารโทรคมนาคมประจำปี"/>
    <s v="Activ.unit"/>
    <n v="130000726836"/>
    <s v=""/>
    <n v="11"/>
    <d v="2019-01-18T00:00:00"/>
    <n v="603"/>
    <n v="55"/>
    <n v="55"/>
    <n v="3.85"/>
    <n v="33165"/>
    <n v="33165"/>
    <n v="2321.5500000000002"/>
    <n v="35486.550000000003"/>
    <x v="0"/>
    <m/>
    <s v=""/>
    <s v=""/>
    <x v="3"/>
    <n v="140001547773"/>
    <n v="1"/>
    <n v="1"/>
    <n v="1"/>
    <x v="0"/>
    <x v="3"/>
    <s v="สายสื่อสาร"/>
    <x v="0"/>
    <x v="0"/>
  </r>
  <r>
    <x v="20"/>
    <n v="92000320868"/>
    <n v="14000154581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06"/>
    <n v="9009417130"/>
    <n v="512000321317"/>
    <s v="ใบแจ้งหนี้"/>
    <x v="0"/>
    <s v="ค่าบริการพาดสายสื่อสารโทรคมนาคมประจำปี"/>
    <s v="Activ.unit"/>
    <n v="130000726837"/>
    <s v=""/>
    <n v="4"/>
    <d v="2019-01-17T00:00:00"/>
    <n v="2640"/>
    <n v="55"/>
    <n v="55"/>
    <n v="3.85"/>
    <n v="145200"/>
    <n v="145200"/>
    <n v="10164"/>
    <n v="155364"/>
    <x v="0"/>
    <m/>
    <s v=""/>
    <s v=""/>
    <x v="0"/>
    <n v="140001545818"/>
    <n v="1"/>
    <n v="1"/>
    <n v="1"/>
    <x v="0"/>
    <x v="0"/>
    <s v="สายสื่อสาร"/>
    <x v="0"/>
    <x v="0"/>
  </r>
  <r>
    <x v="4"/>
    <n v="92000318860"/>
    <n v="14000154247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333"/>
    <n v="9009410652"/>
    <n v="552000321524"/>
    <s v="ใบแจ้งหนี้"/>
    <x v="0"/>
    <s v="ค่าบริการพาดสายสื่อสารโทรคมนาคมประจำปี"/>
    <s v="Activ.unit"/>
    <n v="130000726838"/>
    <s v=""/>
    <n v="4"/>
    <d v="2019-01-16T00:00:00"/>
    <n v="3103"/>
    <n v="55"/>
    <n v="55"/>
    <n v="3.85"/>
    <n v="170665"/>
    <n v="170665"/>
    <n v="11946.55"/>
    <n v="182611.55"/>
    <x v="0"/>
    <m/>
    <s v=""/>
    <s v=""/>
    <x v="0"/>
    <n v="140001542478"/>
    <n v="1"/>
    <n v="1"/>
    <n v="1"/>
    <x v="0"/>
    <x v="12"/>
    <s v="สายสื่อสาร"/>
    <x v="0"/>
    <x v="0"/>
  </r>
  <r>
    <x v="23"/>
    <n v="92000510729"/>
    <n v="14000154602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70"/>
    <n v="9009417328"/>
    <n v="532000322824"/>
    <s v="ใบแจ้งหนี้"/>
    <x v="1"/>
    <s v="ค่าบริการติดตั้องอุปกรณ์สื่อสารฯ ประจำปี"/>
    <s v="Activ.unit"/>
    <n v="130000726840"/>
    <s v=""/>
    <n v="9"/>
    <d v="2019-01-17T00:00:00"/>
    <n v="20"/>
    <n v="410"/>
    <n v="410"/>
    <n v="28.7"/>
    <n v="8200"/>
    <n v="8200"/>
    <n v="574"/>
    <n v="8774"/>
    <x v="0"/>
    <m/>
    <s v=""/>
    <s v=""/>
    <x v="6"/>
    <n v="140001546020"/>
    <n v="1"/>
    <n v="1"/>
    <n v="1"/>
    <x v="0"/>
    <x v="6"/>
    <s v="อุปกรณ์"/>
    <x v="0"/>
    <x v="0"/>
  </r>
  <r>
    <x v="26"/>
    <n v="92000320950"/>
    <n v="14000154505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250"/>
    <n v="9009416086"/>
    <n v="550000321755"/>
    <s v="ใบแจ้งหนี้"/>
    <x v="0"/>
    <s v="ค่าบริการพาดสายสื่อสารโทรคมนาคมประจำปี"/>
    <s v="Activ.unit"/>
    <n v="130000726842"/>
    <s v=""/>
    <n v="7"/>
    <d v="2019-01-17T00:00:00"/>
    <n v="8271"/>
    <n v="55"/>
    <n v="55"/>
    <n v="3.85"/>
    <n v="454905"/>
    <n v="454905"/>
    <n v="31843.35"/>
    <n v="486748.35"/>
    <x v="0"/>
    <m/>
    <s v=""/>
    <s v=""/>
    <x v="10"/>
    <n v="140001545059"/>
    <n v="1"/>
    <n v="1"/>
    <n v="1"/>
    <x v="0"/>
    <x v="10"/>
    <s v="สายสื่อสาร"/>
    <x v="0"/>
    <x v="0"/>
  </r>
  <r>
    <x v="24"/>
    <n v="92000324004"/>
    <n v="140001542565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4551"/>
    <n v="9009410786"/>
    <n v="512000320749"/>
    <s v="ใบแจ้งหนี้"/>
    <x v="0"/>
    <s v="ค่าบริการพาดสายสื่อสารโทรคมนาคมประจำปี"/>
    <s v="Activ.unit"/>
    <n v="130000726843"/>
    <s v=""/>
    <n v="2"/>
    <d v="2019-01-16T00:00:00"/>
    <n v="2432"/>
    <n v="55"/>
    <n v="55"/>
    <n v="3.85"/>
    <n v="133760"/>
    <n v="133760"/>
    <n v="9363.2000000000007"/>
    <n v="143123.20000000001"/>
    <x v="0"/>
    <m/>
    <s v=""/>
    <s v=""/>
    <x v="7"/>
    <n v="140001542565"/>
    <n v="1"/>
    <n v="1"/>
    <n v="1"/>
    <x v="0"/>
    <x v="7"/>
    <s v="สายสื่อสาร"/>
    <x v="0"/>
    <x v="0"/>
  </r>
  <r>
    <x v="10"/>
    <n v="92000322741"/>
    <n v="14000155008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20"/>
    <n v="9009427734"/>
    <n v="546000322068"/>
    <s v="ใบแจ้งหนี้"/>
    <x v="0"/>
    <s v="ค่าบริการพาดสายสื่อสารโทรคมนาคมประจำปี"/>
    <s v="Activ.unit"/>
    <n v="130000726844"/>
    <s v=""/>
    <n v="6"/>
    <d v="2019-01-21T00:00:00"/>
    <n v="4080"/>
    <n v="55"/>
    <n v="55"/>
    <n v="3.85"/>
    <n v="224400"/>
    <n v="224400"/>
    <n v="15708"/>
    <n v="240108"/>
    <x v="0"/>
    <m/>
    <s v=""/>
    <s v=""/>
    <x v="0"/>
    <n v="140001550084"/>
    <n v="2"/>
    <n v="2"/>
    <n v="2"/>
    <x v="0"/>
    <x v="0"/>
    <s v="สายสื่อสาร"/>
    <x v="0"/>
    <x v="0"/>
  </r>
  <r>
    <x v="10"/>
    <n v="92000322741"/>
    <n v="14000155008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20"/>
    <n v="9009427734"/>
    <n v="546000322068"/>
    <s v="ใบแจ้งหนี้"/>
    <x v="0"/>
    <s v="ค่าบริการพาดสายสื่อสารโทรคมนาคมประจำปี"/>
    <s v="Activ.unit"/>
    <n v="130000726844"/>
    <s v=""/>
    <n v="7"/>
    <d v="2019-01-21T00:00:00"/>
    <n v="1299"/>
    <n v="100"/>
    <n v="100"/>
    <n v="7"/>
    <n v="129900"/>
    <n v="129900"/>
    <n v="9093"/>
    <n v="138993"/>
    <x v="0"/>
    <m/>
    <s v=""/>
    <s v=""/>
    <x v="0"/>
    <n v="140001550084"/>
    <n v="2"/>
    <n v="2"/>
    <n v="2"/>
    <x v="0"/>
    <x v="0"/>
    <s v="สายสื่อสาร"/>
    <x v="0"/>
    <x v="0"/>
  </r>
  <r>
    <x v="20"/>
    <n v="92000320980"/>
    <n v="1400015453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08"/>
    <n v="9009416560"/>
    <n v="530000321603"/>
    <s v="ใบแจ้งหนี้"/>
    <x v="0"/>
    <s v="ค่าบริการพาดสายสื่อสารโทรคมนาคมประจำปี"/>
    <s v="Activ.unit"/>
    <n v="130000726845"/>
    <s v=""/>
    <n v="9"/>
    <d v="2019-01-17T00:00:00"/>
    <n v="3225"/>
    <n v="55"/>
    <n v="55"/>
    <n v="3.85"/>
    <n v="177375"/>
    <n v="177375"/>
    <n v="12416.25"/>
    <n v="189791.25"/>
    <x v="0"/>
    <m/>
    <s v=""/>
    <s v=""/>
    <x v="1"/>
    <n v="140001545372"/>
    <n v="2"/>
    <n v="2"/>
    <n v="2"/>
    <x v="0"/>
    <x v="1"/>
    <s v="สายสื่อสาร"/>
    <x v="0"/>
    <x v="0"/>
  </r>
  <r>
    <x v="20"/>
    <n v="92000320980"/>
    <n v="14000154537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08"/>
    <n v="9009416560"/>
    <n v="530000321603"/>
    <s v="ใบแจ้งหนี้"/>
    <x v="0"/>
    <s v="ค่าบริการพาดสายสื่อสารโทรคมนาคมประจำปี"/>
    <s v="Activ.unit"/>
    <n v="130000726845"/>
    <s v=""/>
    <n v="10"/>
    <d v="2019-01-17T00:00:00"/>
    <n v="1300"/>
    <n v="100"/>
    <n v="100"/>
    <n v="7"/>
    <n v="130000"/>
    <n v="130000"/>
    <n v="9100"/>
    <n v="139100"/>
    <x v="0"/>
    <m/>
    <s v=""/>
    <s v=""/>
    <x v="1"/>
    <n v="140001545372"/>
    <n v="2"/>
    <n v="2"/>
    <n v="2"/>
    <x v="0"/>
    <x v="1"/>
    <s v="สายสื่อสาร"/>
    <x v="0"/>
    <x v="0"/>
  </r>
  <r>
    <x v="24"/>
    <n v="92000324012"/>
    <n v="14000154260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602"/>
    <n v="9009410795"/>
    <n v="548000320943"/>
    <s v="ใบแจ้งหนี้"/>
    <x v="0"/>
    <s v="ค่าบริการพาดสายสื่อสารโทรคมนาคมประจำปี"/>
    <s v="Activ.unit"/>
    <n v="130000726846"/>
    <s v=""/>
    <n v="18"/>
    <d v="2019-01-16T00:00:00"/>
    <n v="5893"/>
    <n v="55"/>
    <n v="55"/>
    <n v="3.85"/>
    <n v="324115"/>
    <n v="324115"/>
    <n v="22688.05"/>
    <n v="346803.05"/>
    <x v="0"/>
    <m/>
    <s v=""/>
    <s v=""/>
    <x v="8"/>
    <n v="140001542601"/>
    <n v="1"/>
    <n v="1"/>
    <n v="1"/>
    <x v="0"/>
    <x v="8"/>
    <s v="สายสื่อสาร"/>
    <x v="0"/>
    <x v="0"/>
  </r>
  <r>
    <x v="23"/>
    <n v="92000510729"/>
    <n v="14000154605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61"/>
    <n v="9009417474"/>
    <n v="566000321600"/>
    <s v="ใบแจ้งหนี้"/>
    <x v="0"/>
    <s v="ค่าบริการพาดสายสื่อสารโทรคมนาคมประจำปี"/>
    <s v="Activ.unit"/>
    <n v="130000726847"/>
    <s v=""/>
    <n v="10"/>
    <d v="2019-01-17T00:00:00"/>
    <n v="1671"/>
    <n v="55"/>
    <n v="55"/>
    <n v="3.85"/>
    <n v="91905"/>
    <n v="91905"/>
    <n v="6433.35"/>
    <n v="98338.35"/>
    <x v="0"/>
    <m/>
    <s v=""/>
    <s v=""/>
    <x v="6"/>
    <n v="140001546057"/>
    <n v="2"/>
    <n v="2"/>
    <n v="2"/>
    <x v="0"/>
    <x v="6"/>
    <s v="สายสื่อสาร"/>
    <x v="0"/>
    <x v="0"/>
  </r>
  <r>
    <x v="23"/>
    <n v="92000510729"/>
    <n v="14000154605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61"/>
    <n v="9009417474"/>
    <n v="566000321600"/>
    <s v="ใบแจ้งหนี้"/>
    <x v="0"/>
    <s v="ค่าบริการพาดสายสื่อสารโทรคมนาคมประจำปี"/>
    <s v="Activ.unit"/>
    <n v="130000726847"/>
    <s v=""/>
    <n v="11"/>
    <d v="2019-01-17T00:00:00"/>
    <n v="529"/>
    <n v="100"/>
    <n v="100"/>
    <n v="7"/>
    <n v="52900"/>
    <n v="52900"/>
    <n v="3703"/>
    <n v="56603"/>
    <x v="0"/>
    <m/>
    <s v=""/>
    <s v=""/>
    <x v="6"/>
    <n v="140001546057"/>
    <n v="2"/>
    <n v="2"/>
    <n v="2"/>
    <x v="0"/>
    <x v="6"/>
    <s v="สายสื่อสาร"/>
    <x v="0"/>
    <x v="0"/>
  </r>
  <r>
    <x v="27"/>
    <n v="92000320860"/>
    <n v="14000154811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494"/>
    <n v="9009422249"/>
    <n v="566000321679"/>
    <s v="ใบแจ้งหนี้"/>
    <x v="0"/>
    <s v="ค่าบริการพาดสายสื่อสารโทรคมนาคมประจำปี"/>
    <s v="Activ.unit"/>
    <n v="130000726850"/>
    <s v=""/>
    <n v="3"/>
    <d v="2019-01-18T00:00:00"/>
    <n v="1203"/>
    <n v="100"/>
    <n v="100"/>
    <n v="7"/>
    <n v="120300"/>
    <n v="120300"/>
    <n v="8421"/>
    <n v="128721"/>
    <x v="0"/>
    <m/>
    <s v=""/>
    <s v=""/>
    <x v="0"/>
    <n v="140001548114"/>
    <n v="2"/>
    <n v="2"/>
    <n v="2"/>
    <x v="0"/>
    <x v="0"/>
    <s v="สายสื่อสาร"/>
    <x v="0"/>
    <x v="0"/>
  </r>
  <r>
    <x v="27"/>
    <n v="92000320860"/>
    <n v="14000154811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494"/>
    <n v="9009422249"/>
    <n v="566000321679"/>
    <s v="ใบแจ้งหนี้"/>
    <x v="0"/>
    <s v="ค่าบริการพาดสายสื่อสารโทรคมนาคมประจำปี"/>
    <s v="Activ.unit"/>
    <n v="130000726850"/>
    <s v=""/>
    <n v="4"/>
    <d v="2019-01-18T00:00:00"/>
    <n v="5169"/>
    <n v="55"/>
    <n v="55"/>
    <n v="3.85"/>
    <n v="284295"/>
    <n v="284295"/>
    <n v="19900.650000000001"/>
    <n v="304195.65000000002"/>
    <x v="0"/>
    <m/>
    <s v=""/>
    <s v=""/>
    <x v="0"/>
    <n v="140001548114"/>
    <n v="2"/>
    <n v="2"/>
    <n v="2"/>
    <x v="0"/>
    <x v="0"/>
    <s v="สายสื่อสาร"/>
    <x v="0"/>
    <x v="0"/>
  </r>
  <r>
    <x v="20"/>
    <n v="92000544869"/>
    <n v="14000154611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2"/>
    <n v="9009417498"/>
    <n v="560000322460"/>
    <s v="ใบแจ้งหนี้"/>
    <x v="0"/>
    <s v="ค่าบริการพาดสายสื่อสารโทรคมนาคมประจำปี"/>
    <s v="Activ.unit"/>
    <n v="130000726851"/>
    <s v=""/>
    <n v="12"/>
    <d v="2019-01-17T00:00:00"/>
    <n v="3561"/>
    <n v="55"/>
    <n v="55"/>
    <n v="3.85"/>
    <n v="195855"/>
    <n v="195855"/>
    <n v="13709.85"/>
    <n v="209564.85"/>
    <x v="0"/>
    <m/>
    <s v=""/>
    <s v=""/>
    <x v="5"/>
    <n v="140001546110"/>
    <n v="1"/>
    <n v="1"/>
    <n v="1"/>
    <x v="0"/>
    <x v="5"/>
    <s v="สายสื่อสาร"/>
    <x v="0"/>
    <x v="0"/>
  </r>
  <r>
    <x v="10"/>
    <n v="92000322743"/>
    <n v="14000155014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9338"/>
    <n v="9009427991"/>
    <n v="530000321217"/>
    <s v="ใบแจ้งหนี้"/>
    <x v="0"/>
    <s v="ค่าบริการพาดสายสื่อสารโทรคมนาคมประจำปี"/>
    <s v="Activ.unit"/>
    <n v="130000726852"/>
    <s v=""/>
    <n v="8"/>
    <d v="2019-01-21T00:00:00"/>
    <n v="7111"/>
    <n v="55"/>
    <n v="55"/>
    <n v="3.85"/>
    <n v="391105"/>
    <n v="391105"/>
    <n v="27377.35"/>
    <n v="418482.35"/>
    <x v="0"/>
    <m/>
    <s v=""/>
    <s v=""/>
    <x v="1"/>
    <n v="140001550149"/>
    <n v="2"/>
    <n v="2"/>
    <n v="2"/>
    <x v="0"/>
    <x v="1"/>
    <s v="สายสื่อสาร"/>
    <x v="0"/>
    <x v="0"/>
  </r>
  <r>
    <x v="10"/>
    <n v="92000322743"/>
    <n v="14000155014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9338"/>
    <n v="9009427991"/>
    <n v="530000321217"/>
    <s v="ใบแจ้งหนี้"/>
    <x v="0"/>
    <s v="ค่าบริการพาดสายสื่อสารโทรคมนาคมประจำปี"/>
    <s v="Activ.unit"/>
    <n v="130000726852"/>
    <s v=""/>
    <n v="9"/>
    <d v="2019-01-21T00:00:00"/>
    <n v="1666"/>
    <n v="100"/>
    <n v="100"/>
    <n v="7"/>
    <n v="166600"/>
    <n v="166600"/>
    <n v="11662"/>
    <n v="178262"/>
    <x v="0"/>
    <m/>
    <s v=""/>
    <s v=""/>
    <x v="1"/>
    <n v="140001550149"/>
    <n v="2"/>
    <n v="2"/>
    <n v="2"/>
    <x v="0"/>
    <x v="1"/>
    <s v="สายสื่อสาร"/>
    <x v="0"/>
    <x v="0"/>
  </r>
  <r>
    <x v="28"/>
    <n v="92000320891"/>
    <n v="14000154619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71"/>
    <n v="9009417541"/>
    <n v="512000321576"/>
    <s v="ใบแจ้งหนี้"/>
    <x v="0"/>
    <s v="ค่าบริการพาดสายสื่อสารโทรคมนาคมประจำปี"/>
    <s v="Activ.unit"/>
    <n v="130000726853"/>
    <s v=""/>
    <n v="6"/>
    <d v="2019-01-17T00:00:00"/>
    <n v="7878"/>
    <n v="55"/>
    <n v="55"/>
    <n v="3.85"/>
    <n v="433290"/>
    <n v="433290"/>
    <n v="30330.3"/>
    <n v="463620.3"/>
    <x v="0"/>
    <m/>
    <s v=""/>
    <s v=""/>
    <x v="1"/>
    <n v="140001546192"/>
    <n v="2"/>
    <n v="2"/>
    <n v="2"/>
    <x v="0"/>
    <x v="1"/>
    <s v="สายสื่อสาร"/>
    <x v="0"/>
    <x v="0"/>
  </r>
  <r>
    <x v="28"/>
    <n v="92000320891"/>
    <n v="14000154619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71"/>
    <n v="9009417541"/>
    <n v="512000321576"/>
    <s v="ใบแจ้งหนี้"/>
    <x v="0"/>
    <s v="ค่าบริการพาดสายสื่อสารโทรคมนาคมประจำปี"/>
    <s v="Activ.unit"/>
    <n v="130000726853"/>
    <s v=""/>
    <n v="7"/>
    <d v="2019-01-17T00:00:00"/>
    <n v="954"/>
    <n v="100"/>
    <n v="100"/>
    <n v="7"/>
    <n v="95400"/>
    <n v="95400"/>
    <n v="6678"/>
    <n v="102078"/>
    <x v="0"/>
    <m/>
    <s v=""/>
    <s v=""/>
    <x v="1"/>
    <n v="140001546192"/>
    <n v="2"/>
    <n v="2"/>
    <n v="2"/>
    <x v="0"/>
    <x v="1"/>
    <s v="สายสื่อสาร"/>
    <x v="0"/>
    <x v="0"/>
  </r>
  <r>
    <x v="23"/>
    <n v="92000571414"/>
    <n v="14000154592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55"/>
    <n v="9009417206"/>
    <n v="528000323632"/>
    <s v="ใบแจ้งหนี้"/>
    <x v="0"/>
    <s v="ค่าบริการพาดสายสื่อสารโทรคมนาคมประจำปี"/>
    <s v="Activ.unit"/>
    <n v="130000726854"/>
    <s v=""/>
    <n v="12"/>
    <d v="2019-01-17T00:00:00"/>
    <n v="2851"/>
    <n v="55"/>
    <n v="55"/>
    <n v="3.85"/>
    <n v="156805"/>
    <n v="156805"/>
    <n v="10976.35"/>
    <n v="167781.35"/>
    <x v="0"/>
    <m/>
    <s v=""/>
    <s v=""/>
    <x v="5"/>
    <n v="140001545921"/>
    <n v="1"/>
    <n v="1"/>
    <n v="1"/>
    <x v="0"/>
    <x v="5"/>
    <s v="สายสื่อสาร"/>
    <x v="0"/>
    <x v="0"/>
  </r>
  <r>
    <x v="25"/>
    <n v="92000312979"/>
    <n v="14000154764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4017"/>
    <n v="9009421723"/>
    <n v="532000322378"/>
    <s v="ใบแจ้งหนี้"/>
    <x v="0"/>
    <s v="ค่าบริการพาดสายสื่อสารโทรคมนาคมประจำปี"/>
    <s v="Activ.unit"/>
    <n v="130000726855"/>
    <s v=""/>
    <n v="3"/>
    <d v="2019-01-18T00:00:00"/>
    <n v="19246"/>
    <n v="55"/>
    <n v="55"/>
    <n v="3.85"/>
    <n v="1058530"/>
    <n v="1058530"/>
    <n v="74097.100000000006"/>
    <n v="1132627.1000000001"/>
    <x v="0"/>
    <m/>
    <s v=""/>
    <s v=""/>
    <x v="4"/>
    <n v="140001547642"/>
    <n v="1"/>
    <n v="1"/>
    <n v="1"/>
    <x v="0"/>
    <x v="4"/>
    <s v="สายสื่อสาร"/>
    <x v="0"/>
    <x v="0"/>
  </r>
  <r>
    <x v="26"/>
    <n v="92000320903"/>
    <n v="14000154528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73"/>
    <n v="9009416435"/>
    <n v="552000321222"/>
    <s v="ใบแจ้งหนี้"/>
    <x v="0"/>
    <s v="ค่าบริการพาดสายสื่อสารโทรคมนาคมประจำปี"/>
    <s v="Activ.unit"/>
    <n v="130000726856"/>
    <s v=""/>
    <n v="1"/>
    <d v="2019-01-17T00:00:00"/>
    <n v="6116"/>
    <n v="55"/>
    <n v="55"/>
    <n v="3.85"/>
    <n v="336380"/>
    <n v="336380"/>
    <n v="23546.6"/>
    <n v="359926.6"/>
    <x v="0"/>
    <m/>
    <s v=""/>
    <s v=""/>
    <x v="0"/>
    <n v="140001545285"/>
    <n v="1"/>
    <n v="1"/>
    <n v="1"/>
    <x v="0"/>
    <x v="0"/>
    <s v="สายสื่อสาร"/>
    <x v="0"/>
    <x v="0"/>
  </r>
  <r>
    <x v="24"/>
    <n v="92000324010"/>
    <n v="14000154283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70"/>
    <n v="9009410983"/>
    <n v="562000321911"/>
    <s v="ใบแจ้งหนี้"/>
    <x v="0"/>
    <s v="ค่าบริการพาดสายสื่อสารโทรคมนาคมประจำปี"/>
    <s v="Activ.unit"/>
    <n v="130000726857"/>
    <s v=""/>
    <n v="14"/>
    <d v="2019-01-16T00:00:00"/>
    <n v="5811"/>
    <n v="55"/>
    <n v="55"/>
    <n v="3.85"/>
    <n v="319605"/>
    <n v="319605"/>
    <n v="22372.35"/>
    <n v="341977.35"/>
    <x v="0"/>
    <m/>
    <s v=""/>
    <s v=""/>
    <x v="1"/>
    <n v="140001542832"/>
    <n v="2"/>
    <n v="2"/>
    <n v="2"/>
    <x v="0"/>
    <x v="14"/>
    <s v="สายสื่อสาร"/>
    <x v="0"/>
    <x v="0"/>
  </r>
  <r>
    <x v="24"/>
    <n v="92000324010"/>
    <n v="14000154283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70"/>
    <n v="9009410983"/>
    <n v="562000321911"/>
    <s v="ใบแจ้งหนี้"/>
    <x v="0"/>
    <s v="ค่าบริการพาดสายสื่อสารโทรคมนาคมประจำปี"/>
    <s v="Activ.unit"/>
    <n v="130000726857"/>
    <s v=""/>
    <n v="15"/>
    <d v="2019-01-16T00:00:00"/>
    <n v="3497"/>
    <n v="100"/>
    <n v="100"/>
    <n v="7"/>
    <n v="349700"/>
    <n v="349700"/>
    <n v="24479"/>
    <n v="374179"/>
    <x v="0"/>
    <m/>
    <s v=""/>
    <s v=""/>
    <x v="1"/>
    <n v="140001542832"/>
    <n v="2"/>
    <n v="2"/>
    <n v="2"/>
    <x v="0"/>
    <x v="14"/>
    <s v="สายสื่อสาร"/>
    <x v="0"/>
    <x v="0"/>
  </r>
  <r>
    <x v="29"/>
    <n v="92000319863"/>
    <n v="14000154599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235"/>
    <n v="9009417339"/>
    <n v="566000321436"/>
    <s v="ใบแจ้งหนี้"/>
    <x v="0"/>
    <s v="ค่าบริการพาดสายสื่อสารโทรคมนาคมประจำปี"/>
    <s v="Activ.unit"/>
    <n v="130000726858"/>
    <s v=""/>
    <n v="8"/>
    <d v="2019-01-17T00:00:00"/>
    <n v="8102"/>
    <n v="55"/>
    <n v="55"/>
    <n v="3.85"/>
    <n v="445610"/>
    <n v="445610"/>
    <n v="31192.7"/>
    <n v="476802.7"/>
    <x v="0"/>
    <m/>
    <s v=""/>
    <s v=""/>
    <x v="0"/>
    <n v="140001545996"/>
    <n v="2"/>
    <n v="2"/>
    <n v="2"/>
    <x v="0"/>
    <x v="0"/>
    <s v="สายสื่อสาร"/>
    <x v="0"/>
    <x v="0"/>
  </r>
  <r>
    <x v="29"/>
    <n v="92000319863"/>
    <n v="14000154599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235"/>
    <n v="9009417339"/>
    <n v="566000321436"/>
    <s v="ใบแจ้งหนี้"/>
    <x v="0"/>
    <s v="ค่าบริการพาดสายสื่อสารโทรคมนาคมประจำปี"/>
    <s v="Activ.unit"/>
    <n v="130000726858"/>
    <s v=""/>
    <n v="9"/>
    <d v="2019-01-17T00:00:00"/>
    <n v="204"/>
    <n v="100"/>
    <n v="100"/>
    <n v="7"/>
    <n v="20400"/>
    <n v="20400"/>
    <n v="1428"/>
    <n v="21828"/>
    <x v="0"/>
    <m/>
    <s v=""/>
    <s v=""/>
    <x v="0"/>
    <n v="140001545996"/>
    <n v="2"/>
    <n v="2"/>
    <n v="2"/>
    <x v="0"/>
    <x v="0"/>
    <s v="สายสื่อสาร"/>
    <x v="0"/>
    <x v="0"/>
  </r>
  <r>
    <x v="23"/>
    <n v="92000323179"/>
    <n v="14000154667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021"/>
    <n v="9009420248"/>
    <n v="554000320697"/>
    <s v="ใบแจ้งหนี้"/>
    <x v="0"/>
    <s v="ค่าบริการพาดสายสื่อสารโทรคมนาคมประจำปี"/>
    <s v="Activ.unit"/>
    <n v="130000726859"/>
    <s v=""/>
    <n v="8"/>
    <d v="2019-01-18T00:00:00"/>
    <n v="4432"/>
    <n v="55"/>
    <n v="55"/>
    <n v="3.85"/>
    <n v="243760"/>
    <n v="243760"/>
    <n v="17063.2"/>
    <n v="260823.2"/>
    <x v="0"/>
    <m/>
    <s v=""/>
    <s v=""/>
    <x v="10"/>
    <n v="140001546679"/>
    <n v="1"/>
    <n v="1"/>
    <n v="1"/>
    <x v="0"/>
    <x v="10"/>
    <s v="สายสื่อสาร"/>
    <x v="0"/>
    <x v="0"/>
  </r>
  <r>
    <x v="10"/>
    <n v="92000429667"/>
    <n v="14000155012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9334"/>
    <n v="9009427927"/>
    <n v="556000321879"/>
    <s v="ใบแจ้งหนี้"/>
    <x v="0"/>
    <s v="ค่าบริการพาดสายสื่อสารโทรคมนาคมประจำปี"/>
    <s v="Activ.unit"/>
    <n v="130000726860"/>
    <s v=""/>
    <n v="14"/>
    <d v="2019-01-21T00:00:00"/>
    <n v="4212"/>
    <n v="55"/>
    <n v="55"/>
    <n v="3.85"/>
    <n v="231660"/>
    <n v="231660"/>
    <n v="16216.2"/>
    <n v="247876.2"/>
    <x v="0"/>
    <m/>
    <s v=""/>
    <s v=""/>
    <x v="6"/>
    <n v="140001550124"/>
    <n v="1"/>
    <n v="1"/>
    <n v="1"/>
    <x v="0"/>
    <x v="6"/>
    <s v="สายสื่อสาร"/>
    <x v="0"/>
    <x v="0"/>
  </r>
  <r>
    <x v="24"/>
    <n v="92000324010"/>
    <n v="14000154287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838"/>
    <n v="9009411152"/>
    <n v="548000320632"/>
    <s v="ใบแจ้งหนี้"/>
    <x v="0"/>
    <s v="ค่าบริการพาดสายสื่อสารโทรคมนาคมประจำปี"/>
    <s v="Activ.unit"/>
    <n v="130000726861"/>
    <s v=""/>
    <n v="16"/>
    <d v="2019-01-16T00:00:00"/>
    <n v="1524"/>
    <n v="55"/>
    <n v="55"/>
    <n v="3.85"/>
    <n v="83820"/>
    <n v="83820"/>
    <n v="5867.4"/>
    <n v="89687.4"/>
    <x v="0"/>
    <m/>
    <s v=""/>
    <s v=""/>
    <x v="1"/>
    <n v="140001542879"/>
    <n v="2"/>
    <n v="2"/>
    <n v="2"/>
    <x v="0"/>
    <x v="15"/>
    <s v="สายสื่อสาร"/>
    <x v="0"/>
    <x v="0"/>
  </r>
  <r>
    <x v="24"/>
    <n v="92000324010"/>
    <n v="14000154287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838"/>
    <n v="9009411152"/>
    <n v="548000320632"/>
    <s v="ใบแจ้งหนี้"/>
    <x v="0"/>
    <s v="ค่าบริการพาดสายสื่อสารโทรคมนาคมประจำปี"/>
    <s v="Activ.unit"/>
    <n v="130000726861"/>
    <s v=""/>
    <n v="17"/>
    <d v="2019-01-16T00:00:00"/>
    <n v="2941"/>
    <n v="100"/>
    <n v="100"/>
    <n v="7"/>
    <n v="294100"/>
    <n v="294100"/>
    <n v="20587"/>
    <n v="314687"/>
    <x v="0"/>
    <m/>
    <s v=""/>
    <s v=""/>
    <x v="1"/>
    <n v="140001542879"/>
    <n v="2"/>
    <n v="2"/>
    <n v="2"/>
    <x v="0"/>
    <x v="15"/>
    <s v="สายสื่อสาร"/>
    <x v="0"/>
    <x v="0"/>
  </r>
  <r>
    <x v="20"/>
    <n v="92000444210"/>
    <n v="14000154599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34"/>
    <n v="9009417338"/>
    <n v="554000320691"/>
    <s v="ใบแจ้งหนี้"/>
    <x v="0"/>
    <s v="ค่าบริการพาดสายสื่อสารโทรคมนาคมประจำปี"/>
    <s v="Activ.unit"/>
    <n v="130000726864"/>
    <s v=""/>
    <n v="11"/>
    <d v="2019-01-17T00:00:00"/>
    <n v="2789"/>
    <n v="55"/>
    <n v="55"/>
    <n v="3.85"/>
    <n v="153395"/>
    <n v="153395"/>
    <n v="10737.65"/>
    <n v="164132.65"/>
    <x v="0"/>
    <m/>
    <s v=""/>
    <s v=""/>
    <x v="6"/>
    <n v="140001545994"/>
    <n v="1"/>
    <n v="1"/>
    <n v="1"/>
    <x v="0"/>
    <x v="6"/>
    <s v="สายสื่อสาร"/>
    <x v="0"/>
    <x v="0"/>
  </r>
  <r>
    <x v="24"/>
    <n v="92000324033"/>
    <n v="14000154272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563"/>
    <n v="9009410972"/>
    <n v="568000321698"/>
    <s v="ใบแจ้งหนี้"/>
    <x v="0"/>
    <s v="ค่าบริการพาดสายสื่อสารโทรคมนาคมประจำปี"/>
    <s v="Activ.unit"/>
    <n v="130000726865"/>
    <s v=""/>
    <n v="20"/>
    <d v="2019-01-16T00:00:00"/>
    <n v="28867"/>
    <n v="55"/>
    <n v="55"/>
    <n v="3.85"/>
    <n v="1587685"/>
    <n v="1587685"/>
    <n v="111137.95"/>
    <n v="1698822.95"/>
    <x v="0"/>
    <m/>
    <s v=""/>
    <s v=""/>
    <x v="10"/>
    <n v="140001542720"/>
    <n v="1"/>
    <n v="1"/>
    <n v="1"/>
    <x v="0"/>
    <x v="10"/>
    <s v="สายสื่อสาร"/>
    <x v="0"/>
    <x v="0"/>
  </r>
  <r>
    <x v="22"/>
    <n v="92000319917"/>
    <n v="14000154509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322"/>
    <n v="9009416224"/>
    <n v="536000323016"/>
    <s v="ใบแจ้งหนี้"/>
    <x v="0"/>
    <s v="ค่าบริการพาดสายสื่อสารโทรคมนาคมประจำปี"/>
    <s v="Activ.unit"/>
    <n v="130000726866"/>
    <s v=""/>
    <n v="8"/>
    <d v="2019-01-17T00:00:00"/>
    <n v="3822"/>
    <n v="55"/>
    <n v="55"/>
    <n v="3.85"/>
    <n v="210210"/>
    <n v="210210"/>
    <n v="14714.7"/>
    <n v="224924.7"/>
    <x v="0"/>
    <m/>
    <s v=""/>
    <s v=""/>
    <x v="10"/>
    <n v="140001545095"/>
    <n v="1"/>
    <n v="1"/>
    <n v="1"/>
    <x v="0"/>
    <x v="10"/>
    <s v="สายสื่อสาร"/>
    <x v="0"/>
    <x v="0"/>
  </r>
  <r>
    <x v="23"/>
    <n v="92000323168"/>
    <n v="14000154671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27"/>
    <n v="9009420298"/>
    <n v="542000322390"/>
    <s v="ใบแจ้งหนี้"/>
    <x v="0"/>
    <s v="ค่าบริการพาดสายสื่อสารโทรคมนาคมประจำปี"/>
    <s v="Activ.unit"/>
    <n v="130000726867"/>
    <s v=""/>
    <n v="2"/>
    <d v="2019-01-18T00:00:00"/>
    <n v="14"/>
    <n v="100"/>
    <n v="100"/>
    <n v="7"/>
    <n v="1400"/>
    <n v="1400"/>
    <n v="98"/>
    <n v="1498"/>
    <x v="0"/>
    <m/>
    <s v=""/>
    <s v=""/>
    <x v="0"/>
    <n v="140001546717"/>
    <n v="2"/>
    <n v="2"/>
    <n v="2"/>
    <x v="0"/>
    <x v="0"/>
    <s v="สายสื่อสาร"/>
    <x v="0"/>
    <x v="0"/>
  </r>
  <r>
    <x v="23"/>
    <n v="92000323168"/>
    <n v="14000154671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27"/>
    <n v="9009420298"/>
    <n v="542000322390"/>
    <s v="ใบแจ้งหนี้"/>
    <x v="0"/>
    <s v="ค่าบริการพาดสายสื่อสารโทรคมนาคมประจำปี"/>
    <s v="Activ.unit"/>
    <n v="130000726867"/>
    <s v=""/>
    <n v="3"/>
    <d v="2019-01-18T00:00:00"/>
    <n v="3494"/>
    <n v="55"/>
    <n v="55"/>
    <n v="3.85"/>
    <n v="192170"/>
    <n v="192170"/>
    <n v="13451.9"/>
    <n v="205621.9"/>
    <x v="0"/>
    <m/>
    <s v=""/>
    <s v=""/>
    <x v="0"/>
    <n v="140001546717"/>
    <n v="2"/>
    <n v="2"/>
    <n v="2"/>
    <x v="0"/>
    <x v="0"/>
    <s v="สายสื่อสาร"/>
    <x v="0"/>
    <x v="0"/>
  </r>
  <r>
    <x v="4"/>
    <n v="92000589349"/>
    <n v="140001542630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508"/>
    <n v="9009410668"/>
    <n v="566000321525"/>
    <s v="ใบแจ้งหนี้"/>
    <x v="0"/>
    <s v="ค่าบริการพาดสายสื่อสารโทรคมนาคมประจำปี"/>
    <s v="Activ.unit"/>
    <n v="130000726868"/>
    <s v=""/>
    <n v="12"/>
    <d v="2019-01-16T00:00:00"/>
    <n v="2822"/>
    <n v="55"/>
    <n v="55"/>
    <n v="3.85"/>
    <n v="155210"/>
    <n v="155210"/>
    <n v="10864.7"/>
    <n v="166074.70000000001"/>
    <x v="0"/>
    <m/>
    <s v=""/>
    <s v=""/>
    <x v="11"/>
    <n v="140001542630"/>
    <n v="1"/>
    <n v="1"/>
    <n v="1"/>
    <x v="0"/>
    <x v="11"/>
    <s v="สายสื่อสาร"/>
    <x v="0"/>
    <x v="0"/>
  </r>
  <r>
    <x v="10"/>
    <n v="92000538859"/>
    <n v="14000155011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9132"/>
    <n v="9009427745"/>
    <n v="532000322543"/>
    <s v="ใบแจ้งหนี้"/>
    <x v="0"/>
    <s v="ค่าบริการพาดสายสื่อสารโทรคมนาคมประจำปี"/>
    <s v="Activ.unit"/>
    <n v="130000726869"/>
    <s v=""/>
    <n v="16"/>
    <d v="2019-01-21T00:00:00"/>
    <n v="6771"/>
    <n v="55"/>
    <n v="55"/>
    <n v="3.85"/>
    <n v="372405"/>
    <n v="372405"/>
    <n v="26068.35"/>
    <n v="398473.35"/>
    <x v="0"/>
    <m/>
    <s v=""/>
    <s v=""/>
    <x v="5"/>
    <n v="140001550119"/>
    <n v="1"/>
    <n v="1"/>
    <n v="1"/>
    <x v="0"/>
    <x v="5"/>
    <s v="สายสื่อสาร"/>
    <x v="0"/>
    <x v="0"/>
  </r>
  <r>
    <x v="27"/>
    <n v="92000320892"/>
    <n v="14000154820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513"/>
    <n v="9009422349"/>
    <n v="532000323088"/>
    <s v="ใบแจ้งหนี้"/>
    <x v="0"/>
    <s v="ค่าบริการพาดสายสื่อสารโทรคมนาคมประจำปี"/>
    <s v="Activ.unit"/>
    <n v="130000726870"/>
    <s v=""/>
    <n v="8"/>
    <d v="2019-01-18T00:00:00"/>
    <n v="2899"/>
    <n v="100"/>
    <n v="100"/>
    <n v="7"/>
    <n v="289900"/>
    <n v="289900"/>
    <n v="20293"/>
    <n v="310193"/>
    <x v="0"/>
    <m/>
    <s v=""/>
    <s v=""/>
    <x v="1"/>
    <n v="140001548203"/>
    <n v="2"/>
    <n v="2"/>
    <n v="2"/>
    <x v="0"/>
    <x v="1"/>
    <s v="สายสื่อสาร"/>
    <x v="0"/>
    <x v="0"/>
  </r>
  <r>
    <x v="27"/>
    <n v="92000320892"/>
    <n v="14000154820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4513"/>
    <n v="9009422349"/>
    <n v="532000323088"/>
    <s v="ใบแจ้งหนี้"/>
    <x v="0"/>
    <s v="ค่าบริการพาดสายสื่อสารโทรคมนาคมประจำปี"/>
    <s v="Activ.unit"/>
    <n v="130000726870"/>
    <s v=""/>
    <n v="9"/>
    <d v="2019-01-18T00:00:00"/>
    <n v="8550"/>
    <n v="55"/>
    <n v="55"/>
    <n v="3.85"/>
    <n v="470250"/>
    <n v="470250"/>
    <n v="32917.5"/>
    <n v="503167.5"/>
    <x v="0"/>
    <m/>
    <s v=""/>
    <s v=""/>
    <x v="1"/>
    <n v="140001548203"/>
    <n v="2"/>
    <n v="2"/>
    <n v="2"/>
    <x v="0"/>
    <x v="1"/>
    <s v="สายสื่อสาร"/>
    <x v="0"/>
    <x v="0"/>
  </r>
  <r>
    <x v="24"/>
    <n v="92000589331"/>
    <n v="14000154265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608"/>
    <n v="9009410801"/>
    <n v="522000321538"/>
    <s v="ใบแจ้งหนี้"/>
    <x v="0"/>
    <s v="ค่าบริการพาดสายสื่อสารโทรคมนาคมประจำปี"/>
    <s v="Activ.unit"/>
    <n v="130000726871"/>
    <s v=""/>
    <n v="28"/>
    <d v="2019-01-16T00:00:00"/>
    <n v="2814"/>
    <n v="55"/>
    <n v="55"/>
    <n v="3.85"/>
    <n v="154770"/>
    <n v="154770"/>
    <n v="10833.9"/>
    <n v="165603.9"/>
    <x v="0"/>
    <m/>
    <s v=""/>
    <s v=""/>
    <x v="11"/>
    <n v="140001542658"/>
    <n v="1"/>
    <n v="1"/>
    <n v="1"/>
    <x v="0"/>
    <x v="11"/>
    <s v="สายสื่อสาร"/>
    <x v="0"/>
    <x v="0"/>
  </r>
  <r>
    <x v="30"/>
    <n v="92000320906"/>
    <n v="140001545465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44"/>
    <n v="9009416653"/>
    <n v="554000320982"/>
    <s v="ใบแจ้งหนี้"/>
    <x v="0"/>
    <s v="ค่าบริการพาดสายสื่อสารโทรคมนาคมประจำปี"/>
    <s v="Activ.unit"/>
    <n v="130000726872"/>
    <s v=""/>
    <n v="2"/>
    <d v="2019-01-17T00:00:00"/>
    <n v="729"/>
    <n v="55"/>
    <n v="55"/>
    <n v="3.85"/>
    <n v="40095"/>
    <n v="40095"/>
    <n v="2806.65"/>
    <n v="42901.65"/>
    <x v="0"/>
    <m/>
    <s v=""/>
    <s v=""/>
    <x v="1"/>
    <n v="140001545465"/>
    <n v="1"/>
    <n v="1"/>
    <n v="1"/>
    <x v="0"/>
    <x v="24"/>
    <s v="สายสื่อสาร"/>
    <x v="0"/>
    <x v="0"/>
  </r>
  <r>
    <x v="23"/>
    <n v="92000589343"/>
    <n v="14000154542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25"/>
    <n v="9009416548"/>
    <n v="526000322476"/>
    <s v="ใบแจ้งหนี้"/>
    <x v="0"/>
    <s v="ค่าบริการพาดสายสื่อสารโทรคมนาคมประจำปี"/>
    <s v="Activ.unit"/>
    <n v="130000726873"/>
    <s v=""/>
    <n v="13"/>
    <d v="2019-01-17T00:00:00"/>
    <n v="651"/>
    <n v="55"/>
    <n v="55"/>
    <n v="3.85"/>
    <n v="35805"/>
    <n v="35805"/>
    <n v="2506.35"/>
    <n v="38311.35"/>
    <x v="0"/>
    <m/>
    <s v=""/>
    <s v=""/>
    <x v="11"/>
    <n v="140001545422"/>
    <n v="1"/>
    <n v="1"/>
    <n v="1"/>
    <x v="0"/>
    <x v="11"/>
    <s v="สายสื่อสาร"/>
    <x v="0"/>
    <x v="0"/>
  </r>
  <r>
    <x v="10"/>
    <n v="92000322808"/>
    <n v="14000155014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9337"/>
    <n v="9009427990"/>
    <n v="500000320790"/>
    <s v="ใบแจ้งหนี้"/>
    <x v="0"/>
    <s v="ค่าบริการพาดสายสื่อสารโทรคมนาคมประจำปี"/>
    <s v="Activ.unit"/>
    <n v="130000726875"/>
    <s v=""/>
    <n v="11"/>
    <d v="2019-01-21T00:00:00"/>
    <n v="1639"/>
    <n v="55"/>
    <n v="55"/>
    <n v="3.85"/>
    <n v="90145"/>
    <n v="90145"/>
    <n v="6310.15"/>
    <n v="96455.15"/>
    <x v="0"/>
    <m/>
    <s v=""/>
    <s v=""/>
    <x v="8"/>
    <n v="140001550142"/>
    <n v="1"/>
    <n v="1"/>
    <n v="1"/>
    <x v="0"/>
    <x v="8"/>
    <s v="สายสื่อสาร"/>
    <x v="0"/>
    <x v="0"/>
  </r>
  <r>
    <x v="4"/>
    <n v="92000318923"/>
    <n v="14000154272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715"/>
    <n v="9009410916"/>
    <n v="524000322124"/>
    <s v="ใบแจ้งหนี้"/>
    <x v="0"/>
    <s v="ค่าบริการพาดสายสื่อสารโทรคมนาคมประจำปี"/>
    <s v="Activ.unit"/>
    <n v="130000726876"/>
    <s v=""/>
    <n v="7"/>
    <d v="2019-01-16T00:00:00"/>
    <n v="9825"/>
    <n v="55"/>
    <n v="55"/>
    <n v="3.85"/>
    <n v="540375"/>
    <n v="540375"/>
    <n v="37826.25"/>
    <n v="578201.25"/>
    <x v="0"/>
    <m/>
    <s v=""/>
    <s v=""/>
    <x v="10"/>
    <n v="140001542728"/>
    <n v="1"/>
    <n v="1"/>
    <n v="1"/>
    <x v="0"/>
    <x v="10"/>
    <s v="สายสื่อสาร"/>
    <x v="0"/>
    <x v="0"/>
  </r>
  <r>
    <x v="24"/>
    <n v="92000324006"/>
    <n v="14000154300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975"/>
    <n v="9009411311"/>
    <n v="532000322509"/>
    <s v="ใบแจ้งหนี้"/>
    <x v="0"/>
    <s v="ค่าบริการพาดสายสื่อสารโทรคมนาคมประจำปี"/>
    <s v="Activ.unit"/>
    <n v="130000726877"/>
    <s v=""/>
    <n v="10"/>
    <d v="2019-01-16T00:00:00"/>
    <n v="1263"/>
    <n v="100"/>
    <n v="100"/>
    <n v="7"/>
    <n v="126300"/>
    <n v="126300"/>
    <n v="8841"/>
    <n v="135141"/>
    <x v="0"/>
    <m/>
    <s v=""/>
    <s v=""/>
    <x v="0"/>
    <n v="140001543005"/>
    <n v="2"/>
    <n v="2"/>
    <n v="2"/>
    <x v="0"/>
    <x v="13"/>
    <s v="สายสื่อสาร"/>
    <x v="0"/>
    <x v="0"/>
  </r>
  <r>
    <x v="24"/>
    <n v="92000324006"/>
    <n v="14000154300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975"/>
    <n v="9009411311"/>
    <n v="532000322509"/>
    <s v="ใบแจ้งหนี้"/>
    <x v="0"/>
    <s v="ค่าบริการพาดสายสื่อสารโทรคมนาคมประจำปี"/>
    <s v="Activ.unit"/>
    <n v="130000726877"/>
    <s v=""/>
    <n v="11"/>
    <d v="2019-01-16T00:00:00"/>
    <n v="7179"/>
    <n v="55"/>
    <n v="55"/>
    <n v="3.85"/>
    <n v="394845"/>
    <n v="394845"/>
    <n v="27639.15"/>
    <n v="422484.15"/>
    <x v="0"/>
    <m/>
    <s v=""/>
    <s v=""/>
    <x v="0"/>
    <n v="140001543005"/>
    <n v="2"/>
    <n v="2"/>
    <n v="2"/>
    <x v="0"/>
    <x v="13"/>
    <s v="สายสื่อสาร"/>
    <x v="0"/>
    <x v="0"/>
  </r>
  <r>
    <x v="25"/>
    <n v="92000481963"/>
    <n v="14000154775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106"/>
    <n v="9009421799"/>
    <n v="538000322117"/>
    <s v="ใบแจ้งหนี้"/>
    <x v="0"/>
    <s v="ค่าบริการพาดสายสื่อสารโทรคมนาคมประจำปี"/>
    <s v="Activ.unit"/>
    <n v="130000726878"/>
    <s v=""/>
    <n v="10"/>
    <d v="2019-01-18T00:00:00"/>
    <n v="2322"/>
    <n v="55"/>
    <n v="55"/>
    <n v="3.85"/>
    <n v="127710"/>
    <n v="127710"/>
    <n v="8939.7000000000007"/>
    <n v="136649.70000000001"/>
    <x v="0"/>
    <m/>
    <s v=""/>
    <s v=""/>
    <x v="6"/>
    <n v="140001547753"/>
    <n v="1"/>
    <n v="1"/>
    <n v="1"/>
    <x v="0"/>
    <x v="6"/>
    <s v="สายสื่อสาร"/>
    <x v="0"/>
    <x v="0"/>
  </r>
  <r>
    <x v="20"/>
    <n v="92000320925"/>
    <n v="14000154513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343"/>
    <n v="9009416280"/>
    <n v="558000321508"/>
    <s v="ใบแจ้งหนี้"/>
    <x v="0"/>
    <s v="ค่าบริการพาดสายสื่อสารโทรคมนาคมประจำปี"/>
    <s v="Activ.unit"/>
    <n v="130000726880"/>
    <s v=""/>
    <n v="7"/>
    <d v="2019-01-17T00:00:00"/>
    <n v="1432"/>
    <n v="55"/>
    <n v="55"/>
    <n v="3.85"/>
    <n v="78760"/>
    <n v="78760"/>
    <n v="5513.2"/>
    <n v="84273.2"/>
    <x v="0"/>
    <m/>
    <s v=""/>
    <s v=""/>
    <x v="8"/>
    <n v="140001545136"/>
    <n v="1"/>
    <n v="1"/>
    <n v="1"/>
    <x v="0"/>
    <x v="8"/>
    <s v="สายสื่อสาร"/>
    <x v="0"/>
    <x v="0"/>
  </r>
  <r>
    <x v="24"/>
    <n v="92000324006"/>
    <n v="14000154298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50"/>
    <n v="9009411165"/>
    <n v="544000322389"/>
    <s v="ใบแจ้งหนี้"/>
    <x v="0"/>
    <s v="ค่าบริการพาดสายสื่อสารโทรคมนาคมประจำปี"/>
    <s v="Activ.unit"/>
    <n v="130000726882"/>
    <s v=""/>
    <n v="9"/>
    <d v="2019-01-16T00:00:00"/>
    <n v="8639"/>
    <n v="55"/>
    <n v="55"/>
    <n v="3.85"/>
    <n v="475145"/>
    <n v="475145"/>
    <n v="33260.15"/>
    <n v="508405.15"/>
    <x v="0"/>
    <m/>
    <s v=""/>
    <s v=""/>
    <x v="0"/>
    <n v="140001542987"/>
    <n v="1"/>
    <n v="1"/>
    <n v="1"/>
    <x v="0"/>
    <x v="12"/>
    <s v="สายสื่อสาร"/>
    <x v="0"/>
    <x v="0"/>
  </r>
  <r>
    <x v="10"/>
    <n v="92000520679"/>
    <n v="140001550102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9127"/>
    <n v="9009427740"/>
    <n v="548000320669"/>
    <s v="ใบแจ้งหนี้"/>
    <x v="0"/>
    <s v="ค่าบริการพาดสายสื่อสารโทรคมนาคมประจำปี"/>
    <s v="Activ.unit"/>
    <n v="130000726884"/>
    <s v=""/>
    <n v="15"/>
    <d v="2019-01-21T00:00:00"/>
    <n v="1437"/>
    <n v="55"/>
    <n v="55"/>
    <n v="3.85"/>
    <n v="79035"/>
    <n v="79035"/>
    <n v="5532.45"/>
    <n v="84567.45"/>
    <x v="0"/>
    <m/>
    <s v=""/>
    <s v=""/>
    <x v="3"/>
    <n v="140001550102"/>
    <n v="1"/>
    <n v="1"/>
    <n v="1"/>
    <x v="0"/>
    <x v="3"/>
    <s v="สายสื่อสาร"/>
    <x v="0"/>
    <x v="0"/>
  </r>
  <r>
    <x v="24"/>
    <n v="92000324006"/>
    <n v="14000154297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8"/>
    <n v="9009411163"/>
    <n v="550000321748"/>
    <s v="ใบแจ้งหนี้"/>
    <x v="0"/>
    <s v="ค่าบริการพาดสายสื่อสารโทรคมนาคมประจำปี"/>
    <s v="Activ.unit"/>
    <n v="130000726886"/>
    <s v=""/>
    <n v="7"/>
    <d v="2019-01-16T00:00:00"/>
    <n v="7659"/>
    <n v="55"/>
    <n v="55"/>
    <n v="3.85"/>
    <n v="421245"/>
    <n v="421245"/>
    <n v="29487.15"/>
    <n v="450732.15"/>
    <x v="0"/>
    <m/>
    <s v=""/>
    <s v=""/>
    <x v="0"/>
    <n v="140001542972"/>
    <n v="2"/>
    <n v="2"/>
    <n v="2"/>
    <x v="0"/>
    <x v="0"/>
    <s v="สายสื่อสาร"/>
    <x v="0"/>
    <x v="0"/>
  </r>
  <r>
    <x v="24"/>
    <n v="92000324006"/>
    <n v="14000154297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8"/>
    <n v="9009411163"/>
    <n v="550000321748"/>
    <s v="ใบแจ้งหนี้"/>
    <x v="0"/>
    <s v="ค่าบริการพาดสายสื่อสารโทรคมนาคมประจำปี"/>
    <s v="Activ.unit"/>
    <n v="130000726886"/>
    <s v=""/>
    <n v="8"/>
    <d v="2019-01-16T00:00:00"/>
    <n v="63"/>
    <n v="100"/>
    <n v="100"/>
    <n v="7"/>
    <n v="6300"/>
    <n v="6300"/>
    <n v="441"/>
    <n v="6741"/>
    <x v="0"/>
    <m/>
    <s v=""/>
    <s v=""/>
    <x v="0"/>
    <n v="140001542972"/>
    <n v="2"/>
    <n v="2"/>
    <n v="2"/>
    <x v="0"/>
    <x v="0"/>
    <s v="สายสื่อสาร"/>
    <x v="0"/>
    <x v="0"/>
  </r>
  <r>
    <x v="10"/>
    <n v="92000322741"/>
    <n v="14000155005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15"/>
    <n v="9009427730"/>
    <n v="518000321165"/>
    <s v="ใบแจ้งหนี้"/>
    <x v="0"/>
    <s v="ค่าบริการพาดสายสื่อสารโทรคมนาคมประจำปี"/>
    <s v="Activ.unit"/>
    <n v="130000726887"/>
    <s v=""/>
    <n v="4"/>
    <d v="2019-01-21T00:00:00"/>
    <n v="1777"/>
    <n v="55"/>
    <n v="55"/>
    <n v="3.85"/>
    <n v="97735"/>
    <n v="97735"/>
    <n v="6841.45"/>
    <n v="104576.45"/>
    <x v="0"/>
    <m/>
    <s v=""/>
    <s v=""/>
    <x v="0"/>
    <n v="140001550059"/>
    <n v="2"/>
    <n v="2"/>
    <n v="2"/>
    <x v="0"/>
    <x v="13"/>
    <s v="สายสื่อสาร"/>
    <x v="0"/>
    <x v="0"/>
  </r>
  <r>
    <x v="10"/>
    <n v="92000322741"/>
    <n v="14000155005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9115"/>
    <n v="9009427730"/>
    <n v="518000321165"/>
    <s v="ใบแจ้งหนี้"/>
    <x v="0"/>
    <s v="ค่าบริการพาดสายสื่อสารโทรคมนาคมประจำปี"/>
    <s v="Activ.unit"/>
    <n v="130000726887"/>
    <s v=""/>
    <n v="5"/>
    <d v="2019-01-21T00:00:00"/>
    <n v="699"/>
    <n v="55"/>
    <n v="55"/>
    <n v="3.85"/>
    <n v="38445"/>
    <n v="38445"/>
    <n v="2691.15"/>
    <n v="41136.15"/>
    <x v="0"/>
    <m/>
    <s v=""/>
    <s v=""/>
    <x v="0"/>
    <n v="140001550059"/>
    <n v="2"/>
    <n v="2"/>
    <n v="2"/>
    <x v="0"/>
    <x v="13"/>
    <s v="สายสื่อสาร"/>
    <x v="0"/>
    <x v="0"/>
  </r>
  <r>
    <x v="10"/>
    <n v="92000322741"/>
    <n v="14000155002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8989"/>
    <n v="9009427605"/>
    <n v="514000320480"/>
    <s v="ใบแจ้งหนี้"/>
    <x v="0"/>
    <s v="ค่าบริการพาดสายสื่อสารโทรคมนาคมประจำปี"/>
    <s v="Activ.unit"/>
    <n v="130000726890"/>
    <s v=""/>
    <n v="3"/>
    <d v="2019-01-21T00:00:00"/>
    <n v="4439"/>
    <n v="55"/>
    <n v="55"/>
    <n v="3.85"/>
    <n v="244145"/>
    <n v="244145"/>
    <n v="17090.150000000001"/>
    <n v="261235.15"/>
    <x v="0"/>
    <m/>
    <s v=""/>
    <s v=""/>
    <x v="0"/>
    <n v="140001550023"/>
    <n v="1"/>
    <n v="1"/>
    <n v="1"/>
    <x v="0"/>
    <x v="12"/>
    <s v="สายสื่อสาร"/>
    <x v="0"/>
    <x v="0"/>
  </r>
  <r>
    <x v="20"/>
    <n v="92000320936"/>
    <n v="14000154528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506"/>
    <n v="9009416494"/>
    <n v="550000321603"/>
    <s v="ใบแจ้งหนี้"/>
    <x v="0"/>
    <s v="ค่าบริการพาดสายสื่อสารโทรคมนาคมประจำปี"/>
    <s v="Activ.unit"/>
    <n v="130000726891"/>
    <s v=""/>
    <n v="8"/>
    <d v="2019-01-17T00:00:00"/>
    <n v="6102"/>
    <n v="55"/>
    <n v="55"/>
    <n v="3.85"/>
    <n v="335610"/>
    <n v="335610"/>
    <n v="23492.7"/>
    <n v="359102.7"/>
    <x v="0"/>
    <m/>
    <s v=""/>
    <s v=""/>
    <x v="10"/>
    <n v="140001545286"/>
    <n v="1"/>
    <n v="1"/>
    <n v="1"/>
    <x v="0"/>
    <x v="10"/>
    <s v="สายสื่อสาร"/>
    <x v="0"/>
    <x v="0"/>
  </r>
  <r>
    <x v="10"/>
    <n v="92000589309"/>
    <n v="140001550129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9335"/>
    <n v="9009427928"/>
    <n v="512000321119"/>
    <s v="ใบแจ้งหนี้"/>
    <x v="0"/>
    <s v="ค่าบริการพาดสายสื่อสารโทรคมนาคมประจำปี"/>
    <s v="Activ.unit"/>
    <n v="130000726893"/>
    <s v=""/>
    <n v="17"/>
    <d v="2019-01-21T00:00:00"/>
    <n v="1085"/>
    <n v="55"/>
    <n v="55"/>
    <n v="3.85"/>
    <n v="59675"/>
    <n v="59675"/>
    <n v="4177.25"/>
    <n v="63852.25"/>
    <x v="0"/>
    <m/>
    <s v=""/>
    <s v=""/>
    <x v="11"/>
    <n v="140001550129"/>
    <n v="1"/>
    <n v="1"/>
    <n v="1"/>
    <x v="0"/>
    <x v="11"/>
    <s v="สายสื่อสาร"/>
    <x v="0"/>
    <x v="0"/>
  </r>
  <r>
    <x v="10"/>
    <n v="92000185335"/>
    <n v="140001550183"/>
    <s v="S4B3:ขอเช่าพาดสายโทรคมนาคม"/>
    <s v="หจก.โนนสูง เคเบิล ทีวี"/>
    <s v="454-456 ถนน สำราญราษฎร์ ตำบล โนนสูง อำเภอ โนนสูง จังหวัด นครราชสีมา รหัสไปรษณีย์ 30160"/>
    <n v="2007979341"/>
    <n v="9009427994"/>
    <n v="536000322371"/>
    <s v="ใบแจ้งหนี้"/>
    <x v="2"/>
    <s v="ค่าบริการพาดสายเคเบิลทีวี"/>
    <s v="Activ.unit"/>
    <n v="130000726895"/>
    <s v=""/>
    <n v="1"/>
    <d v="2019-01-21T00:00:00"/>
    <n v="821"/>
    <n v="32"/>
    <n v="32"/>
    <n v="2.2400000000000002"/>
    <n v="26272"/>
    <n v="26272"/>
    <n v="1839.04"/>
    <n v="28111.040000000001"/>
    <x v="0"/>
    <m/>
    <s v=""/>
    <s v=""/>
    <x v="20"/>
    <n v="140001550183"/>
    <n v="1"/>
    <n v="1"/>
    <n v="1"/>
    <x v="0"/>
    <x v="25"/>
    <s v="สายสื่อสาร"/>
    <x v="0"/>
    <x v="0"/>
  </r>
  <r>
    <x v="26"/>
    <n v="92000446302"/>
    <n v="140001545606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52"/>
    <n v="9009416749"/>
    <n v="562000322234"/>
    <s v="ใบแจ้งหนี้"/>
    <x v="0"/>
    <s v="ค่าบริการพาดสายสื่อสารโทรคมนาคมประจำปี"/>
    <s v="Activ.unit"/>
    <n v="130000726906"/>
    <s v=""/>
    <n v="9"/>
    <d v="2019-01-17T00:00:00"/>
    <n v="551"/>
    <n v="55"/>
    <n v="55"/>
    <n v="3.85"/>
    <n v="30305"/>
    <n v="30305"/>
    <n v="2121.35"/>
    <n v="32426.35"/>
    <x v="0"/>
    <m/>
    <s v=""/>
    <s v=""/>
    <x v="9"/>
    <n v="140001545606"/>
    <n v="1"/>
    <n v="1"/>
    <n v="1"/>
    <x v="0"/>
    <x v="9"/>
    <s v="สายสื่อสาร"/>
    <x v="0"/>
    <x v="0"/>
  </r>
  <r>
    <x v="28"/>
    <n v="92000320887"/>
    <n v="14000154596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64"/>
    <n v="9009417318"/>
    <n v="564000322011"/>
    <s v="ใบแจ้งหนี้"/>
    <x v="0"/>
    <s v="ค่าบริการพาดสายสื่อสารโทรคมนาคมประจำปี"/>
    <s v="Activ.unit"/>
    <n v="130000726907"/>
    <s v=""/>
    <n v="4"/>
    <d v="2019-01-17T00:00:00"/>
    <n v="3922"/>
    <n v="55"/>
    <n v="55"/>
    <n v="3.85"/>
    <n v="215710"/>
    <n v="215710"/>
    <n v="15099.7"/>
    <n v="230809.7"/>
    <x v="0"/>
    <m/>
    <s v=""/>
    <s v=""/>
    <x v="0"/>
    <n v="140001545967"/>
    <n v="1"/>
    <n v="1"/>
    <n v="1"/>
    <x v="0"/>
    <x v="0"/>
    <s v="สายสื่อสาร"/>
    <x v="0"/>
    <x v="0"/>
  </r>
  <r>
    <x v="20"/>
    <n v="92000189149"/>
    <n v="140001546740"/>
    <s v="S4B3:ขอเช่าพาดสายโทรคมนาคม"/>
    <s v="หจก.บัวใหญ่เคเบิลทีวี"/>
    <s v="21/3-4 ถนน เทศบาล13 ตำบล บัวใหญ่ อำเภอ บัวใหญ่ จังหวัด นครราชสีมา รหัสไปรษณีย์ 30120"/>
    <n v="2007973033"/>
    <n v="9009420304"/>
    <n v="512000321331"/>
    <s v="ใบแจ้งหนี้"/>
    <x v="2"/>
    <s v="ค่าบริการพาดสายเคเบิลทีวี"/>
    <s v="Activ.unit"/>
    <n v="130000726908"/>
    <s v=""/>
    <n v="1"/>
    <d v="2019-01-18T00:00:00"/>
    <n v="518"/>
    <n v="32"/>
    <n v="32"/>
    <n v="2.2400000000000002"/>
    <n v="16576"/>
    <n v="16576"/>
    <n v="1160.32"/>
    <n v="17736.32"/>
    <x v="0"/>
    <m/>
    <s v=""/>
    <s v=""/>
    <x v="21"/>
    <n v="140001546740"/>
    <n v="1"/>
    <n v="1"/>
    <n v="1"/>
    <x v="0"/>
    <x v="26"/>
    <s v="สายสื่อสาร"/>
    <x v="0"/>
    <x v="0"/>
  </r>
  <r>
    <x v="24"/>
    <n v="92000324006"/>
    <n v="14000154294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5"/>
    <n v="9009411160"/>
    <n v="530000321180"/>
    <s v="ใบแจ้งหนี้"/>
    <x v="0"/>
    <s v="ค่าบริการพาดสายสื่อสารโทรคมนาคมประจำปี"/>
    <s v="Activ.unit"/>
    <n v="130000726914"/>
    <s v=""/>
    <n v="5"/>
    <d v="2019-01-16T00:00:00"/>
    <n v="59"/>
    <n v="55"/>
    <n v="55"/>
    <n v="3.85"/>
    <n v="3245"/>
    <n v="3245"/>
    <n v="227.15"/>
    <n v="3472.15"/>
    <x v="0"/>
    <m/>
    <s v=""/>
    <s v=""/>
    <x v="0"/>
    <n v="140001542946"/>
    <n v="2"/>
    <n v="2"/>
    <n v="2"/>
    <x v="0"/>
    <x v="27"/>
    <s v="สายสื่อสาร"/>
    <x v="0"/>
    <x v="0"/>
  </r>
  <r>
    <x v="24"/>
    <n v="92000324006"/>
    <n v="14000154294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5"/>
    <n v="9009411160"/>
    <n v="530000321180"/>
    <s v="ใบแจ้งหนี้"/>
    <x v="0"/>
    <s v="ค่าบริการพาดสายสื่อสารโทรคมนาคมประจำปี"/>
    <s v="Activ.unit"/>
    <n v="130000726914"/>
    <s v=""/>
    <n v="6"/>
    <d v="2019-01-16T00:00:00"/>
    <n v="326"/>
    <n v="100"/>
    <n v="100"/>
    <n v="7"/>
    <n v="32600"/>
    <n v="32600"/>
    <n v="2282"/>
    <n v="34882"/>
    <x v="0"/>
    <m/>
    <s v=""/>
    <s v=""/>
    <x v="0"/>
    <n v="140001542946"/>
    <n v="2"/>
    <n v="2"/>
    <n v="2"/>
    <x v="0"/>
    <x v="27"/>
    <s v="สายสื่อสาร"/>
    <x v="0"/>
    <x v="0"/>
  </r>
  <r>
    <x v="24"/>
    <n v="92000324006"/>
    <n v="14000154292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3"/>
    <n v="9009411159"/>
    <n v="534000320381"/>
    <s v="ใบแจ้งหนี้"/>
    <x v="0"/>
    <s v="ค่าบริการพาดสายสื่อสารโทรคมนาคมประจำปี"/>
    <s v="Activ.unit"/>
    <n v="130000726916"/>
    <s v=""/>
    <n v="4"/>
    <d v="2019-01-16T00:00:00"/>
    <n v="533"/>
    <n v="55"/>
    <n v="55"/>
    <n v="3.85"/>
    <n v="29315"/>
    <n v="29315"/>
    <n v="2052.0500000000002"/>
    <n v="31367.05"/>
    <x v="0"/>
    <m/>
    <s v=""/>
    <s v=""/>
    <x v="0"/>
    <n v="140001542929"/>
    <n v="1"/>
    <n v="1"/>
    <n v="1"/>
    <x v="0"/>
    <x v="28"/>
    <s v="สายสื่อสาร"/>
    <x v="0"/>
    <x v="0"/>
  </r>
  <r>
    <x v="24"/>
    <n v="92000324006"/>
    <n v="14000154290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841"/>
    <n v="9009411157"/>
    <n v="526000322036"/>
    <s v="ใบแจ้งหนี้"/>
    <x v="0"/>
    <s v="ค่าบริการพาดสายสื่อสารโทรคมนาคมประจำปี"/>
    <s v="Activ.unit"/>
    <n v="130000726919"/>
    <s v=""/>
    <n v="3"/>
    <d v="2019-01-16T00:00:00"/>
    <n v="234"/>
    <n v="55"/>
    <n v="55"/>
    <n v="3.85"/>
    <n v="12870"/>
    <n v="12870"/>
    <n v="900.9"/>
    <n v="13770.9"/>
    <x v="0"/>
    <m/>
    <s v=""/>
    <s v=""/>
    <x v="0"/>
    <n v="140001542908"/>
    <n v="1"/>
    <n v="1"/>
    <n v="1"/>
    <x v="0"/>
    <x v="29"/>
    <s v="สายสื่อสาร"/>
    <x v="0"/>
    <x v="0"/>
  </r>
  <r>
    <x v="24"/>
    <n v="92000571410"/>
    <n v="14000154247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251"/>
    <n v="9009410690"/>
    <n v="522000321887"/>
    <s v="ใบแจ้งหนี้"/>
    <x v="1"/>
    <s v="ค่าบริการติดตั้องอุปกรณ์สื่อสารฯ ประจำปี"/>
    <s v="Activ.unit"/>
    <n v="130000726920"/>
    <s v=""/>
    <n v="27"/>
    <d v="2019-01-16T00:00:00"/>
    <n v="77"/>
    <n v="410"/>
    <n v="410"/>
    <n v="28.7"/>
    <n v="31570"/>
    <n v="31570"/>
    <n v="2209.9"/>
    <n v="33779.9"/>
    <x v="0"/>
    <m/>
    <s v=""/>
    <s v=""/>
    <x v="5"/>
    <n v="140001542473"/>
    <n v="1"/>
    <n v="1"/>
    <n v="1"/>
    <x v="0"/>
    <x v="5"/>
    <s v="อุปกรณ์"/>
    <x v="0"/>
    <x v="0"/>
  </r>
  <r>
    <x v="24"/>
    <n v="92000571410"/>
    <n v="14000154243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248"/>
    <n v="9009410267"/>
    <n v="566000321189"/>
    <s v="ใบแจ้งหนี้"/>
    <x v="0"/>
    <s v="ค่าบริการพาดสายสื่อสารโทรคมนาคมประจำปี"/>
    <s v="Activ.unit"/>
    <n v="130000726921"/>
    <s v=""/>
    <n v="26"/>
    <d v="2019-01-16T00:00:00"/>
    <n v="23316"/>
    <n v="55"/>
    <n v="55"/>
    <n v="3.85"/>
    <n v="1282380"/>
    <n v="1282380"/>
    <n v="89766.6"/>
    <n v="1372146.6"/>
    <x v="0"/>
    <m/>
    <s v=""/>
    <s v=""/>
    <x v="5"/>
    <n v="140001542435"/>
    <n v="1"/>
    <n v="1"/>
    <n v="1"/>
    <x v="0"/>
    <x v="5"/>
    <s v="สายสื่อสาร"/>
    <x v="0"/>
    <x v="0"/>
  </r>
  <r>
    <x v="24"/>
    <n v="92000429669"/>
    <n v="14000154259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600"/>
    <n v="9009410793"/>
    <n v="560000322701"/>
    <s v="ใบแจ้งหนี้"/>
    <x v="1"/>
    <s v="ค่าบริการติดตั้องอุปกรณ์สื่อสารฯ ประจำปี"/>
    <s v="Activ.unit"/>
    <n v="130000726924"/>
    <s v=""/>
    <n v="25"/>
    <d v="2019-01-16T00:00:00"/>
    <n v="118"/>
    <n v="410"/>
    <n v="410"/>
    <n v="28.7"/>
    <n v="48380"/>
    <n v="48380"/>
    <n v="3386.6"/>
    <n v="51766.6"/>
    <x v="0"/>
    <m/>
    <s v=""/>
    <s v=""/>
    <x v="6"/>
    <n v="140001542590"/>
    <n v="1"/>
    <n v="1"/>
    <n v="1"/>
    <x v="0"/>
    <x v="6"/>
    <s v="อุปกรณ์"/>
    <x v="0"/>
    <x v="0"/>
  </r>
  <r>
    <x v="24"/>
    <n v="92000429669"/>
    <n v="14000154257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96"/>
    <n v="9009410790"/>
    <n v="522000321537"/>
    <s v="ใบแจ้งหนี้"/>
    <x v="0"/>
    <s v="ค่าบริการพาดสายสื่อสารโทรคมนาคมประจำปี"/>
    <s v="Activ.unit"/>
    <n v="130000726926"/>
    <s v=""/>
    <n v="24"/>
    <d v="2019-01-16T00:00:00"/>
    <n v="13339"/>
    <n v="55"/>
    <n v="55"/>
    <n v="3.85"/>
    <n v="733645"/>
    <n v="733645"/>
    <n v="51355.15"/>
    <n v="785000.15"/>
    <x v="0"/>
    <m/>
    <s v=""/>
    <s v=""/>
    <x v="6"/>
    <n v="140001542579"/>
    <n v="1"/>
    <n v="1"/>
    <n v="1"/>
    <x v="0"/>
    <x v="6"/>
    <s v="สายสื่อสาร"/>
    <x v="0"/>
    <x v="0"/>
  </r>
  <r>
    <x v="24"/>
    <n v="92000404751"/>
    <n v="140001542618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64605"/>
    <n v="9009410798"/>
    <n v="526000322450"/>
    <s v="ใบแจ้งหนี้"/>
    <x v="1"/>
    <s v="ค่าบริการติดตั้องอุปกรณ์สื่อสารฯ ประจำปี"/>
    <s v="Activ.unit"/>
    <n v="130000726929"/>
    <s v=""/>
    <n v="23"/>
    <d v="2019-01-16T00:00:00"/>
    <n v="14"/>
    <n v="410"/>
    <n v="410"/>
    <n v="28.7"/>
    <n v="5740"/>
    <n v="5740"/>
    <n v="401.8"/>
    <n v="6141.8"/>
    <x v="0"/>
    <m/>
    <s v=""/>
    <s v=""/>
    <x v="17"/>
    <n v="140001542618"/>
    <n v="1"/>
    <n v="1"/>
    <n v="1"/>
    <x v="0"/>
    <x v="21"/>
    <s v="อุปกรณ์"/>
    <x v="0"/>
    <x v="0"/>
  </r>
  <r>
    <x v="24"/>
    <n v="92000312972"/>
    <n v="140001542611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604"/>
    <n v="9009410797"/>
    <n v="518000321524"/>
    <s v="ใบแจ้งหนี้"/>
    <x v="0"/>
    <s v="ค่าบริการพาดสายสื่อสารโทรคมนาคมประจำปี"/>
    <s v="Activ.unit"/>
    <n v="130000726930"/>
    <s v=""/>
    <n v="1"/>
    <d v="2019-01-16T00:00:00"/>
    <n v="12846"/>
    <n v="55"/>
    <n v="55"/>
    <n v="3.85"/>
    <n v="706530"/>
    <n v="706530"/>
    <n v="49457.1"/>
    <n v="755987.1"/>
    <x v="0"/>
    <m/>
    <s v=""/>
    <s v=""/>
    <x v="4"/>
    <n v="140001542611"/>
    <n v="1"/>
    <n v="1"/>
    <n v="1"/>
    <x v="0"/>
    <x v="4"/>
    <s v="สายสื่อสาร"/>
    <x v="0"/>
    <x v="0"/>
  </r>
  <r>
    <x v="24"/>
    <n v="92000324033"/>
    <n v="14000154263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606"/>
    <n v="9009410708"/>
    <n v="562000321910"/>
    <s v="ใบแจ้งหนี้"/>
    <x v="1"/>
    <s v="ค่าบริการติดตั้องอุปกรณ์สื่อสารฯ ประจำปี"/>
    <s v="Activ.unit"/>
    <n v="130000726932"/>
    <s v=""/>
    <n v="19"/>
    <d v="2019-01-16T00:00:00"/>
    <n v="3"/>
    <n v="410"/>
    <n v="410"/>
    <n v="28.7"/>
    <n v="1230"/>
    <n v="1230"/>
    <n v="86.1"/>
    <n v="1316.1"/>
    <x v="0"/>
    <m/>
    <s v=""/>
    <s v=""/>
    <x v="10"/>
    <n v="140001542636"/>
    <n v="1"/>
    <n v="1"/>
    <n v="1"/>
    <x v="0"/>
    <x v="10"/>
    <s v="อุปกรณ์"/>
    <x v="0"/>
    <x v="0"/>
  </r>
  <r>
    <x v="24"/>
    <n v="92000324010"/>
    <n v="1400015427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66"/>
    <n v="9009410980"/>
    <n v="558000321664"/>
    <s v="ใบแจ้งหนี้"/>
    <x v="0"/>
    <s v="ค่าบริการพาดสายสื่อสารโทรคมนาคมประจำปี"/>
    <s v="Activ.unit"/>
    <n v="130000726935"/>
    <s v=""/>
    <n v="12"/>
    <d v="2019-01-16T00:00:00"/>
    <n v="401"/>
    <n v="100"/>
    <n v="100"/>
    <n v="7"/>
    <n v="40100"/>
    <n v="40100"/>
    <n v="2807"/>
    <n v="42907"/>
    <x v="0"/>
    <m/>
    <s v=""/>
    <s v=""/>
    <x v="1"/>
    <n v="140001542791"/>
    <n v="2"/>
    <n v="2"/>
    <n v="2"/>
    <x v="0"/>
    <x v="1"/>
    <s v="สายสื่อสาร"/>
    <x v="0"/>
    <x v="0"/>
  </r>
  <r>
    <x v="24"/>
    <n v="92000324010"/>
    <n v="1400015427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66"/>
    <n v="9009410980"/>
    <n v="558000321664"/>
    <s v="ใบแจ้งหนี้"/>
    <x v="0"/>
    <s v="ค่าบริการพาดสายสื่อสารโทรคมนาคมประจำปี"/>
    <s v="Activ.unit"/>
    <n v="130000726935"/>
    <s v=""/>
    <n v="13"/>
    <d v="2019-01-16T00:00:00"/>
    <n v="6807"/>
    <n v="55"/>
    <n v="55"/>
    <n v="3.85"/>
    <n v="374385"/>
    <n v="374385"/>
    <n v="26206.95"/>
    <n v="400591.95"/>
    <x v="0"/>
    <m/>
    <s v=""/>
    <s v=""/>
    <x v="1"/>
    <n v="140001542791"/>
    <n v="2"/>
    <n v="2"/>
    <n v="2"/>
    <x v="0"/>
    <x v="1"/>
    <s v="สายสื่อสาร"/>
    <x v="0"/>
    <x v="0"/>
  </r>
  <r>
    <x v="22"/>
    <n v="92000319896"/>
    <n v="1400015451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332"/>
    <n v="9009416295"/>
    <n v="542000322551"/>
    <s v="ใบแจ้งหนี้"/>
    <x v="0"/>
    <s v="ค่าบริการพาดสายสื่อสารโทรคมนาคมประจำปี"/>
    <s v="Activ.unit"/>
    <n v="130000726978"/>
    <s v=""/>
    <n v="1"/>
    <d v="2019-01-17T00:00:00"/>
    <n v="2258"/>
    <n v="55"/>
    <n v="55"/>
    <n v="3.85"/>
    <n v="124190"/>
    <n v="124190"/>
    <n v="8693.2999999999993"/>
    <n v="132883.29999999999"/>
    <x v="0"/>
    <m/>
    <s v=""/>
    <s v=""/>
    <x v="0"/>
    <n v="140001545128"/>
    <n v="1"/>
    <n v="1"/>
    <n v="1"/>
    <x v="0"/>
    <x v="12"/>
    <s v="สายสื่อสาร"/>
    <x v="0"/>
    <x v="0"/>
  </r>
  <r>
    <x v="22"/>
    <n v="92000319896"/>
    <n v="14000154518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22"/>
    <n v="9009416305"/>
    <n v="540000321914"/>
    <s v="ใบแจ้งหนี้"/>
    <x v="0"/>
    <s v="ค่าบริการพาดสายสื่อสารโทรคมนาคมประจำปี"/>
    <s v="Activ.unit"/>
    <n v="130000726979"/>
    <s v=""/>
    <n v="2"/>
    <d v="2019-01-17T00:00:00"/>
    <n v="4041"/>
    <n v="55"/>
    <n v="55"/>
    <n v="3.85"/>
    <n v="222255"/>
    <n v="222255"/>
    <n v="15557.85"/>
    <n v="237812.85"/>
    <x v="0"/>
    <m/>
    <s v=""/>
    <s v=""/>
    <x v="0"/>
    <n v="140001545183"/>
    <n v="1"/>
    <n v="1"/>
    <n v="1"/>
    <x v="0"/>
    <x v="0"/>
    <s v="สายสื่อสาร"/>
    <x v="0"/>
    <x v="0"/>
  </r>
  <r>
    <x v="31"/>
    <n v="92000589346"/>
    <n v="14000154595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219"/>
    <n v="9009417306"/>
    <n v="516000320249"/>
    <s v="ใบแจ้งหนี้"/>
    <x v="0"/>
    <s v="ค่าบริการพาดสายสื่อสารโทรคมนาคมประจำปี"/>
    <s v="Activ.unit"/>
    <n v="130000726980"/>
    <s v=""/>
    <n v="9"/>
    <d v="2019-01-17T00:00:00"/>
    <n v="1991"/>
    <n v="55"/>
    <n v="55"/>
    <n v="3.85"/>
    <n v="109505"/>
    <n v="109505"/>
    <n v="7665.35"/>
    <n v="117170.35"/>
    <x v="0"/>
    <m/>
    <s v=""/>
    <s v=""/>
    <x v="11"/>
    <n v="140001545952"/>
    <n v="1"/>
    <n v="1"/>
    <n v="1"/>
    <x v="0"/>
    <x v="11"/>
    <s v="สายสื่อสาร"/>
    <x v="0"/>
    <x v="0"/>
  </r>
  <r>
    <x v="31"/>
    <n v="92000318908"/>
    <n v="14000154554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93"/>
    <n v="9009416774"/>
    <n v="560000322255"/>
    <s v="ใบแจ้งหนี้"/>
    <x v="0"/>
    <s v="ค่าบริการพาดสายสื่อสารโทรคมนาคมประจำปี"/>
    <s v="Activ.unit"/>
    <n v="130000726981"/>
    <s v=""/>
    <n v="5"/>
    <d v="2019-01-17T00:00:00"/>
    <n v="6834"/>
    <n v="55"/>
    <n v="55"/>
    <n v="3.85"/>
    <n v="375870"/>
    <n v="375870"/>
    <n v="26310.9"/>
    <n v="402180.9"/>
    <x v="0"/>
    <m/>
    <s v=""/>
    <s v=""/>
    <x v="10"/>
    <n v="140001545546"/>
    <n v="1"/>
    <n v="1"/>
    <n v="1"/>
    <x v="0"/>
    <x v="10"/>
    <s v="สายสื่อสาร"/>
    <x v="0"/>
    <x v="0"/>
  </r>
  <r>
    <x v="22"/>
    <n v="92000319896"/>
    <n v="14000154525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15"/>
    <n v="9009416400"/>
    <n v="554000320980"/>
    <s v="ใบแจ้งหนี้"/>
    <x v="0"/>
    <s v="ค่าบริการพาดสายสื่อสารโทรคมนาคมประจำปี"/>
    <s v="Activ.unit"/>
    <n v="130000726982"/>
    <s v=""/>
    <n v="3"/>
    <d v="2019-01-17T00:00:00"/>
    <n v="526"/>
    <n v="55"/>
    <n v="55"/>
    <n v="3.85"/>
    <n v="28930"/>
    <n v="28930"/>
    <n v="2025.1"/>
    <n v="30955.1"/>
    <x v="0"/>
    <m/>
    <s v=""/>
    <s v=""/>
    <x v="0"/>
    <n v="140001545256"/>
    <n v="2"/>
    <n v="2"/>
    <n v="2"/>
    <x v="0"/>
    <x v="13"/>
    <s v="สายสื่อสาร"/>
    <x v="0"/>
    <x v="0"/>
  </r>
  <r>
    <x v="22"/>
    <n v="92000319896"/>
    <n v="14000154525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15"/>
    <n v="9009416400"/>
    <n v="554000320980"/>
    <s v="ใบแจ้งหนี้"/>
    <x v="0"/>
    <s v="ค่าบริการพาดสายสื่อสารโทรคมนาคมประจำปี"/>
    <s v="Activ.unit"/>
    <n v="130000726982"/>
    <s v=""/>
    <n v="4"/>
    <d v="2019-01-17T00:00:00"/>
    <n v="585"/>
    <n v="100"/>
    <n v="100"/>
    <n v="7"/>
    <n v="58500"/>
    <n v="58500"/>
    <n v="4095"/>
    <n v="62595"/>
    <x v="0"/>
    <m/>
    <s v=""/>
    <s v=""/>
    <x v="0"/>
    <n v="140001545256"/>
    <n v="2"/>
    <n v="2"/>
    <n v="2"/>
    <x v="0"/>
    <x v="13"/>
    <s v="สายสื่อสาร"/>
    <x v="0"/>
    <x v="0"/>
  </r>
  <r>
    <x v="31"/>
    <n v="92000318871"/>
    <n v="14000154588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01"/>
    <n v="9009417220"/>
    <n v="540000321707"/>
    <s v="ใบแจ้งหนี้"/>
    <x v="0"/>
    <s v="ค่าบริการพาดสายสื่อสารโทรคมนาคมประจำปี"/>
    <s v="Activ.unit"/>
    <n v="130000726983"/>
    <s v=""/>
    <n v="3"/>
    <d v="2019-01-17T00:00:00"/>
    <n v="8997"/>
    <n v="55"/>
    <n v="55"/>
    <n v="3.85"/>
    <n v="494835"/>
    <n v="494835"/>
    <n v="34638.449999999997"/>
    <n v="529473.44999999995"/>
    <x v="0"/>
    <m/>
    <s v=""/>
    <s v=""/>
    <x v="0"/>
    <n v="140001545889"/>
    <n v="1"/>
    <n v="1"/>
    <n v="1"/>
    <x v="0"/>
    <x v="0"/>
    <s v="สายสื่อสาร"/>
    <x v="0"/>
    <x v="0"/>
  </r>
  <r>
    <x v="22"/>
    <n v="92000571408"/>
    <n v="140001545324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521"/>
    <n v="9009416409"/>
    <n v="550000322089"/>
    <s v="ใบแจ้งหนี้"/>
    <x v="0"/>
    <s v="ค่าบริการพาดสายสื่อสารโทรคมนาคมประจำปี"/>
    <s v="Activ.unit"/>
    <n v="130000726984"/>
    <s v=""/>
    <n v="11"/>
    <d v="2019-01-17T00:00:00"/>
    <n v="10728"/>
    <n v="55"/>
    <n v="55"/>
    <n v="3.85"/>
    <n v="590040"/>
    <n v="590040"/>
    <n v="41302.800000000003"/>
    <n v="631342.80000000005"/>
    <x v="0"/>
    <m/>
    <s v=""/>
    <s v=""/>
    <x v="5"/>
    <n v="140001545324"/>
    <n v="1"/>
    <n v="1"/>
    <n v="1"/>
    <x v="0"/>
    <x v="5"/>
    <s v="สายสื่อสาร"/>
    <x v="0"/>
    <x v="0"/>
  </r>
  <r>
    <x v="31"/>
    <n v="92000571416"/>
    <n v="14000154605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77"/>
    <n v="9009417450"/>
    <n v="550000321505"/>
    <s v="ใบแจ้งหนี้"/>
    <x v="0"/>
    <s v="ค่าบริการพาดสายสื่อสารโทรคมนาคมประจำปี"/>
    <s v="Activ.unit"/>
    <n v="130000726985"/>
    <s v=""/>
    <n v="8"/>
    <d v="2019-01-17T00:00:00"/>
    <n v="2673"/>
    <n v="55"/>
    <n v="55"/>
    <n v="3.85"/>
    <n v="147015"/>
    <n v="147015"/>
    <n v="10291.049999999999"/>
    <n v="157306.04999999999"/>
    <x v="0"/>
    <m/>
    <s v=""/>
    <s v=""/>
    <x v="5"/>
    <n v="140001546059"/>
    <n v="1"/>
    <n v="1"/>
    <n v="1"/>
    <x v="0"/>
    <x v="5"/>
    <s v="สายสื่อสาร"/>
    <x v="0"/>
    <x v="0"/>
  </r>
  <r>
    <x v="31"/>
    <n v="92000318867"/>
    <n v="1400015452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05"/>
    <n v="9009416612"/>
    <n v="530000321321"/>
    <s v="ใบแจ้งหนี้"/>
    <x v="0"/>
    <s v="ค่าบริการพาดสายสื่อสารโทรคมนาคมประจำปี"/>
    <s v="Activ.unit"/>
    <n v="130000726986"/>
    <s v=""/>
    <n v="1"/>
    <d v="2019-01-17T00:00:00"/>
    <n v="6996"/>
    <n v="55"/>
    <n v="55"/>
    <n v="3.85"/>
    <n v="384780"/>
    <n v="384780"/>
    <n v="26934.6"/>
    <n v="411714.6"/>
    <x v="0"/>
    <m/>
    <s v=""/>
    <s v=""/>
    <x v="1"/>
    <n v="140001545283"/>
    <n v="2"/>
    <n v="2"/>
    <n v="2"/>
    <x v="0"/>
    <x v="1"/>
    <s v="สายสื่อสาร"/>
    <x v="0"/>
    <x v="0"/>
  </r>
  <r>
    <x v="31"/>
    <n v="92000318867"/>
    <n v="14000154528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05"/>
    <n v="9009416612"/>
    <n v="530000321321"/>
    <s v="ใบแจ้งหนี้"/>
    <x v="0"/>
    <s v="ค่าบริการพาดสายสื่อสารโทรคมนาคมประจำปี"/>
    <s v="Activ.unit"/>
    <n v="130000726986"/>
    <s v=""/>
    <n v="2"/>
    <d v="2019-01-17T00:00:00"/>
    <n v="1035"/>
    <n v="100"/>
    <n v="100"/>
    <n v="7"/>
    <n v="103500"/>
    <n v="103500"/>
    <n v="7245"/>
    <n v="110745"/>
    <x v="0"/>
    <m/>
    <s v=""/>
    <s v=""/>
    <x v="1"/>
    <n v="140001545283"/>
    <n v="2"/>
    <n v="2"/>
    <n v="2"/>
    <x v="0"/>
    <x v="1"/>
    <s v="สายสื่อสาร"/>
    <x v="0"/>
    <x v="0"/>
  </r>
  <r>
    <x v="31"/>
    <n v="92000318881"/>
    <n v="140001546024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28"/>
    <n v="9009417398"/>
    <n v="526000322271"/>
    <s v="ใบแจ้งหนี้"/>
    <x v="0"/>
    <s v="ค่าบริการพาดสายสื่อสารโทรคมนาคมประจำปี"/>
    <s v="Activ.unit"/>
    <n v="130000726987"/>
    <s v=""/>
    <n v="4"/>
    <d v="2019-01-17T00:00:00"/>
    <n v="5348"/>
    <n v="55"/>
    <n v="55"/>
    <n v="3.85"/>
    <n v="294140"/>
    <n v="294140"/>
    <n v="20589.8"/>
    <n v="314729.8"/>
    <x v="0"/>
    <m/>
    <s v=""/>
    <s v=""/>
    <x v="4"/>
    <n v="140001546024"/>
    <n v="1"/>
    <n v="1"/>
    <n v="1"/>
    <x v="0"/>
    <x v="4"/>
    <s v="สายสื่อสาร"/>
    <x v="0"/>
    <x v="0"/>
  </r>
  <r>
    <x v="31"/>
    <n v="92000481960"/>
    <n v="14000154614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93"/>
    <n v="9009417469"/>
    <n v="500000321225"/>
    <s v="ใบแจ้งหนี้"/>
    <x v="0"/>
    <s v="ค่าบริการพาดสายสื่อสารโทรคมนาคมประจำปี"/>
    <s v="Activ.unit"/>
    <n v="130000726988"/>
    <s v=""/>
    <n v="7"/>
    <d v="2019-01-17T00:00:00"/>
    <n v="5973"/>
    <n v="55"/>
    <n v="55"/>
    <n v="3.85"/>
    <n v="328515"/>
    <n v="328515"/>
    <n v="22996.05"/>
    <n v="351511.05"/>
    <x v="0"/>
    <m/>
    <s v=""/>
    <s v=""/>
    <x v="6"/>
    <n v="140001546142"/>
    <n v="1"/>
    <n v="1"/>
    <n v="1"/>
    <x v="0"/>
    <x v="6"/>
    <s v="สายสื่อสาร"/>
    <x v="0"/>
    <x v="0"/>
  </r>
  <r>
    <x v="31"/>
    <n v="92000320872"/>
    <n v="14000154609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81"/>
    <n v="9009417455"/>
    <n v="564000321924"/>
    <s v="ใบแจ้งหนี้"/>
    <x v="0"/>
    <s v="ค่าบริการพาดสายสื่อสารโทรคมนาคมประจำปี"/>
    <s v="Activ.unit"/>
    <n v="130000726990"/>
    <s v=""/>
    <n v="6"/>
    <d v="2019-01-17T00:00:00"/>
    <n v="204"/>
    <n v="55"/>
    <n v="55"/>
    <n v="3.85"/>
    <n v="11220"/>
    <n v="11220"/>
    <n v="785.4"/>
    <n v="12005.4"/>
    <x v="0"/>
    <m/>
    <s v=""/>
    <s v=""/>
    <x v="8"/>
    <n v="140001546090"/>
    <n v="1"/>
    <n v="1"/>
    <n v="1"/>
    <x v="0"/>
    <x v="8"/>
    <s v="สายสื่อสาร"/>
    <x v="0"/>
    <x v="0"/>
  </r>
  <r>
    <x v="22"/>
    <n v="92000319910"/>
    <n v="1400015453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25"/>
    <n v="9009416512"/>
    <n v="522000322330"/>
    <s v="ใบแจ้งหนี้"/>
    <x v="0"/>
    <s v="ค่าบริการพาดสายสื่อสารโทรคมนาคมประจำปี"/>
    <s v="Activ.unit"/>
    <n v="130000726996"/>
    <s v=""/>
    <n v="6"/>
    <d v="2019-01-17T00:00:00"/>
    <n v="1924"/>
    <n v="100"/>
    <n v="100"/>
    <n v="7"/>
    <n v="192400"/>
    <n v="192400"/>
    <n v="13468"/>
    <n v="205868"/>
    <x v="0"/>
    <m/>
    <s v=""/>
    <s v=""/>
    <x v="1"/>
    <n v="140001545361"/>
    <n v="2"/>
    <n v="2"/>
    <n v="2"/>
    <x v="0"/>
    <x v="1"/>
    <s v="สายสื่อสาร"/>
    <x v="0"/>
    <x v="0"/>
  </r>
  <r>
    <x v="22"/>
    <n v="92000319910"/>
    <n v="14000154536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25"/>
    <n v="9009416512"/>
    <n v="522000322330"/>
    <s v="ใบแจ้งหนี้"/>
    <x v="0"/>
    <s v="ค่าบริการพาดสายสื่อสารโทรคมนาคมประจำปี"/>
    <s v="Activ.unit"/>
    <n v="130000726996"/>
    <s v=""/>
    <n v="7"/>
    <d v="2019-01-17T00:00:00"/>
    <n v="5519"/>
    <n v="55"/>
    <n v="55"/>
    <n v="3.85"/>
    <n v="303545"/>
    <n v="303545"/>
    <n v="21248.15"/>
    <n v="324793.15000000002"/>
    <x v="0"/>
    <m/>
    <s v=""/>
    <s v=""/>
    <x v="1"/>
    <n v="140001545361"/>
    <n v="2"/>
    <n v="2"/>
    <n v="2"/>
    <x v="0"/>
    <x v="1"/>
    <s v="สายสื่อสาร"/>
    <x v="0"/>
    <x v="0"/>
  </r>
  <r>
    <x v="22"/>
    <n v="92000322777"/>
    <n v="14000154540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636"/>
    <n v="9009416523"/>
    <n v="546000322708"/>
    <s v="ใบแจ้งหนี้"/>
    <x v="0"/>
    <s v="ค่าบริการพาดสายสื่อสารโทรคมนาคมประจำปี"/>
    <s v="Activ.unit"/>
    <n v="130000726997"/>
    <s v=""/>
    <n v="9"/>
    <d v="2019-01-17T00:00:00"/>
    <n v="4012"/>
    <n v="55"/>
    <n v="55"/>
    <n v="3.85"/>
    <n v="220660"/>
    <n v="220660"/>
    <n v="15446.2"/>
    <n v="236106.2"/>
    <x v="0"/>
    <m/>
    <s v=""/>
    <s v=""/>
    <x v="4"/>
    <n v="140001545407"/>
    <n v="1"/>
    <n v="1"/>
    <n v="1"/>
    <x v="0"/>
    <x v="4"/>
    <s v="สายสื่อสาร"/>
    <x v="0"/>
    <x v="0"/>
  </r>
  <r>
    <x v="22"/>
    <n v="92000319908"/>
    <n v="14000154544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640"/>
    <n v="9009416529"/>
    <n v="518000321669"/>
    <s v="ใบแจ้งหนี้"/>
    <x v="0"/>
    <s v="ค่าบริการพาดสายสื่อสารโทรคมนาคมประจำปี"/>
    <s v="Activ.unit"/>
    <n v="130000726998"/>
    <s v=""/>
    <n v="5"/>
    <d v="2019-01-17T00:00:00"/>
    <n v="353"/>
    <n v="55"/>
    <n v="55"/>
    <n v="3.85"/>
    <n v="19415"/>
    <n v="19415"/>
    <n v="1359.05"/>
    <n v="20774.05"/>
    <x v="0"/>
    <m/>
    <s v=""/>
    <s v=""/>
    <x v="8"/>
    <n v="140001545440"/>
    <n v="1"/>
    <n v="1"/>
    <n v="1"/>
    <x v="0"/>
    <x v="8"/>
    <s v="สายสื่อสาร"/>
    <x v="0"/>
    <x v="0"/>
  </r>
  <r>
    <x v="32"/>
    <n v="92000320977"/>
    <n v="14000154538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21"/>
    <n v="9009420469"/>
    <n v="562000322249"/>
    <s v="ใบแจ้งหนี้"/>
    <x v="0"/>
    <s v="ค่าบริการพาดสายสื่อสารโทรคมนาคมประจำปี"/>
    <s v="Activ.unit"/>
    <n v="130000727056"/>
    <s v=""/>
    <n v="8"/>
    <d v="2019-01-17T00:00:00"/>
    <n v="37"/>
    <n v="100"/>
    <n v="100"/>
    <n v="7"/>
    <n v="3700"/>
    <n v="3700"/>
    <n v="259"/>
    <n v="3959"/>
    <x v="0"/>
    <m/>
    <s v=""/>
    <s v=""/>
    <x v="10"/>
    <n v="140001545380"/>
    <n v="2"/>
    <n v="2"/>
    <n v="2"/>
    <x v="0"/>
    <x v="10"/>
    <s v="สายสื่อสาร"/>
    <x v="0"/>
    <x v="0"/>
  </r>
  <r>
    <x v="32"/>
    <n v="92000320977"/>
    <n v="14000154538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21"/>
    <n v="9009420469"/>
    <n v="562000322249"/>
    <s v="ใบแจ้งหนี้"/>
    <x v="0"/>
    <s v="ค่าบริการพาดสายสื่อสารโทรคมนาคมประจำปี"/>
    <s v="Activ.unit"/>
    <n v="130000727056"/>
    <s v=""/>
    <n v="9"/>
    <d v="2019-01-17T00:00:00"/>
    <n v="13093"/>
    <n v="55"/>
    <n v="55"/>
    <n v="3.85"/>
    <n v="720115"/>
    <n v="720115"/>
    <n v="50408.05"/>
    <n v="770523.05"/>
    <x v="0"/>
    <m/>
    <s v=""/>
    <s v=""/>
    <x v="10"/>
    <n v="140001545380"/>
    <n v="2"/>
    <n v="2"/>
    <n v="2"/>
    <x v="0"/>
    <x v="10"/>
    <s v="สายสื่อสาร"/>
    <x v="0"/>
    <x v="0"/>
  </r>
  <r>
    <x v="33"/>
    <n v="92000326098"/>
    <n v="14000154676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66"/>
    <n v="9009420383"/>
    <n v="532000322163"/>
    <s v="ใบแจ้งหนี้"/>
    <x v="0"/>
    <s v="ค่าบริการพาดสายสื่อสารโทรคมนาคมประจำปี"/>
    <s v="Activ.unit"/>
    <n v="130000727155"/>
    <s v=""/>
    <n v="11"/>
    <d v="2019-01-18T00:00:00"/>
    <n v="4732"/>
    <n v="55"/>
    <n v="55"/>
    <n v="3.85"/>
    <n v="260260"/>
    <n v="260260"/>
    <n v="18218.2"/>
    <n v="278478.2"/>
    <x v="0"/>
    <m/>
    <s v=""/>
    <s v=""/>
    <x v="0"/>
    <n v="140001546767"/>
    <n v="1"/>
    <n v="1"/>
    <n v="1"/>
    <x v="0"/>
    <x v="0"/>
    <s v="สายสื่อสาร"/>
    <x v="0"/>
    <x v="0"/>
  </r>
  <r>
    <x v="33"/>
    <n v="92000319932"/>
    <n v="14000154616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95"/>
    <n v="9009417578"/>
    <n v="538000321721"/>
    <s v="ใบแจ้งหนี้"/>
    <x v="0"/>
    <s v="ค่าบริการพาดสายสื่อสารโทรคมนาคมประจำปี"/>
    <s v="Activ.unit"/>
    <n v="130000727156"/>
    <s v=""/>
    <n v="6"/>
    <d v="2019-01-17T00:00:00"/>
    <n v="9542"/>
    <n v="55"/>
    <n v="55"/>
    <n v="3.85"/>
    <n v="524810"/>
    <n v="524810"/>
    <n v="36736.699999999997"/>
    <n v="561546.69999999995"/>
    <x v="0"/>
    <m/>
    <s v=""/>
    <s v=""/>
    <x v="1"/>
    <n v="140001546169"/>
    <n v="2"/>
    <n v="2"/>
    <n v="2"/>
    <x v="0"/>
    <x v="1"/>
    <s v="สายสื่อสาร"/>
    <x v="0"/>
    <x v="0"/>
  </r>
  <r>
    <x v="33"/>
    <n v="92000319932"/>
    <n v="14000154616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95"/>
    <n v="9009417578"/>
    <n v="538000321721"/>
    <s v="ใบแจ้งหนี้"/>
    <x v="0"/>
    <s v="ค่าบริการพาดสายสื่อสารโทรคมนาคมประจำปี"/>
    <s v="Activ.unit"/>
    <n v="130000727156"/>
    <s v=""/>
    <n v="7"/>
    <d v="2019-01-17T00:00:00"/>
    <n v="1933"/>
    <n v="100"/>
    <n v="100"/>
    <n v="7"/>
    <n v="193300"/>
    <n v="193300"/>
    <n v="13531"/>
    <n v="206831"/>
    <x v="0"/>
    <m/>
    <s v=""/>
    <s v=""/>
    <x v="1"/>
    <n v="140001546169"/>
    <n v="2"/>
    <n v="2"/>
    <n v="2"/>
    <x v="0"/>
    <x v="1"/>
    <s v="สายสื่อสาร"/>
    <x v="0"/>
    <x v="0"/>
  </r>
  <r>
    <x v="33"/>
    <n v="92000319941"/>
    <n v="14000154629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519"/>
    <n v="9009417700"/>
    <n v="544000322243"/>
    <s v="ใบแจ้งหนี้"/>
    <x v="0"/>
    <s v="ค่าบริการพาดสายสื่อสารโทรคมนาคมประจำปี"/>
    <s v="Activ.unit"/>
    <n v="130000727157"/>
    <s v=""/>
    <n v="10"/>
    <d v="2019-01-17T00:00:00"/>
    <n v="5663"/>
    <n v="55"/>
    <n v="55"/>
    <n v="3.85"/>
    <n v="311465"/>
    <n v="311465"/>
    <n v="21802.55"/>
    <n v="333267.55"/>
    <x v="0"/>
    <m/>
    <s v=""/>
    <s v=""/>
    <x v="10"/>
    <n v="140001546290"/>
    <n v="1"/>
    <n v="1"/>
    <n v="1"/>
    <x v="0"/>
    <x v="10"/>
    <s v="สายสื่อสาร"/>
    <x v="0"/>
    <x v="0"/>
  </r>
  <r>
    <x v="33"/>
    <n v="92000481967"/>
    <n v="14000154719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517"/>
    <n v="9009420954"/>
    <n v="548000320766"/>
    <s v="ใบแจ้งหนี้"/>
    <x v="0"/>
    <s v="ค่าบริการพาดสายสื่อสารโทรคมนาคมประจำปี"/>
    <s v="Activ.unit"/>
    <n v="130000727158"/>
    <s v=""/>
    <n v="15"/>
    <d v="2019-01-18T00:00:00"/>
    <n v="3252"/>
    <n v="55"/>
    <n v="55"/>
    <n v="3.85"/>
    <n v="178860"/>
    <n v="178860"/>
    <n v="12520.2"/>
    <n v="191380.2"/>
    <x v="0"/>
    <m/>
    <s v=""/>
    <s v=""/>
    <x v="6"/>
    <n v="140001547199"/>
    <n v="1"/>
    <n v="1"/>
    <n v="1"/>
    <x v="0"/>
    <x v="6"/>
    <s v="สายสื่อสาร"/>
    <x v="0"/>
    <x v="0"/>
  </r>
  <r>
    <x v="33"/>
    <n v="92000571092"/>
    <n v="1400015471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514"/>
    <n v="9009420950"/>
    <n v="556000321678"/>
    <s v="ใบแจ้งหนี้"/>
    <x v="0"/>
    <s v="ค่าบริการพาดสายสื่อสารโทรคมนาคมประจำปี"/>
    <s v="Activ.unit"/>
    <n v="130000727159"/>
    <s v=""/>
    <n v="16"/>
    <d v="2019-01-18T00:00:00"/>
    <n v="1341"/>
    <n v="55"/>
    <n v="55"/>
    <n v="3.85"/>
    <n v="73755"/>
    <n v="73755"/>
    <n v="5162.8500000000004"/>
    <n v="78917.850000000006"/>
    <x v="0"/>
    <m/>
    <s v=""/>
    <s v=""/>
    <x v="5"/>
    <n v="140001547167"/>
    <n v="1"/>
    <n v="1"/>
    <n v="1"/>
    <x v="0"/>
    <x v="5"/>
    <s v="สายสื่อสาร"/>
    <x v="0"/>
    <x v="0"/>
  </r>
  <r>
    <x v="33"/>
    <n v="92000319928"/>
    <n v="140001546981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292"/>
    <n v="9009420677"/>
    <n v="538000322187"/>
    <s v="ใบแจ้งหนี้"/>
    <x v="0"/>
    <s v="ค่าบริการพาดสายสื่อสารโทรคมนาคมประจำปี"/>
    <s v="Activ.unit"/>
    <n v="130000727160"/>
    <s v=""/>
    <n v="1"/>
    <d v="2019-01-18T00:00:00"/>
    <n v="2691"/>
    <n v="55"/>
    <n v="55"/>
    <n v="3.85"/>
    <n v="148005"/>
    <n v="148005"/>
    <n v="10360.35"/>
    <n v="158365.35"/>
    <x v="0"/>
    <m/>
    <s v=""/>
    <s v=""/>
    <x v="4"/>
    <n v="140001546981"/>
    <n v="1"/>
    <n v="1"/>
    <n v="1"/>
    <x v="0"/>
    <x v="4"/>
    <s v="สายสื่อสาร"/>
    <x v="0"/>
    <x v="0"/>
  </r>
  <r>
    <x v="33"/>
    <n v="92000319935"/>
    <n v="14000154623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06"/>
    <n v="9009417587"/>
    <n v="560000322262"/>
    <s v="ใบแจ้งหนี้"/>
    <x v="0"/>
    <s v="ค่าบริการพาดสายสื่อสารโทรคมนาคมประจำปี"/>
    <s v="Activ.unit"/>
    <n v="130000727161"/>
    <s v=""/>
    <n v="8"/>
    <d v="2019-01-17T00:00:00"/>
    <n v="443"/>
    <n v="55"/>
    <n v="55"/>
    <n v="3.85"/>
    <n v="24365"/>
    <n v="24365"/>
    <n v="1705.55"/>
    <n v="26070.55"/>
    <x v="0"/>
    <m/>
    <s v=""/>
    <s v=""/>
    <x v="8"/>
    <n v="140001546231"/>
    <n v="2"/>
    <n v="2"/>
    <n v="2"/>
    <x v="0"/>
    <x v="8"/>
    <s v="สายสื่อสาร"/>
    <x v="0"/>
    <x v="0"/>
  </r>
  <r>
    <x v="33"/>
    <n v="92000319935"/>
    <n v="14000154623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406"/>
    <n v="9009417587"/>
    <n v="560000322262"/>
    <s v="ใบแจ้งหนี้"/>
    <x v="0"/>
    <s v="ค่าบริการพาดสายสื่อสารโทรคมนาคมประจำปี"/>
    <s v="Activ.unit"/>
    <n v="130000727161"/>
    <s v=""/>
    <n v="9"/>
    <d v="2019-01-17T00:00:00"/>
    <n v="54"/>
    <n v="100"/>
    <n v="100"/>
    <n v="7"/>
    <n v="5400"/>
    <n v="5400"/>
    <n v="378"/>
    <n v="5778"/>
    <x v="0"/>
    <m/>
    <s v=""/>
    <s v=""/>
    <x v="8"/>
    <n v="140001546231"/>
    <n v="2"/>
    <n v="2"/>
    <n v="2"/>
    <x v="0"/>
    <x v="8"/>
    <s v="สายสื่อสาร"/>
    <x v="0"/>
    <x v="0"/>
  </r>
  <r>
    <x v="33"/>
    <n v="92000326098"/>
    <n v="1400015468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138"/>
    <n v="9009420458"/>
    <n v="516000320053"/>
    <s v="ใบแจ้งหนี้"/>
    <x v="0"/>
    <s v="ค่าบริการพาดสายสื่อสารโทรคมนาคมประจำปี"/>
    <s v="Activ.unit"/>
    <n v="130000727162"/>
    <s v=""/>
    <n v="12"/>
    <d v="2019-01-18T00:00:00"/>
    <n v="3580"/>
    <n v="55"/>
    <n v="55"/>
    <n v="3.85"/>
    <n v="196900"/>
    <n v="196900"/>
    <n v="13783"/>
    <n v="210683"/>
    <x v="0"/>
    <m/>
    <s v=""/>
    <s v=""/>
    <x v="0"/>
    <n v="140001546828"/>
    <n v="1"/>
    <n v="1"/>
    <n v="1"/>
    <x v="0"/>
    <x v="13"/>
    <s v="สายสื่อสาร"/>
    <x v="0"/>
    <x v="0"/>
  </r>
  <r>
    <x v="33"/>
    <n v="92000326098"/>
    <n v="14000154687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150"/>
    <n v="9009420542"/>
    <n v="532000322166"/>
    <s v="ใบแจ้งหนี้"/>
    <x v="0"/>
    <s v="ค่าบริการพาดสายสื่อสารโทรคมนาคมประจำปี"/>
    <s v="Activ.unit"/>
    <n v="130000727163"/>
    <s v=""/>
    <n v="13"/>
    <d v="2019-01-18T00:00:00"/>
    <n v="4954"/>
    <n v="55"/>
    <n v="55"/>
    <n v="3.85"/>
    <n v="272470"/>
    <n v="272470"/>
    <n v="19072.900000000001"/>
    <n v="291542.90000000002"/>
    <x v="0"/>
    <m/>
    <s v=""/>
    <s v=""/>
    <x v="0"/>
    <n v="140001546875"/>
    <n v="1"/>
    <n v="1"/>
    <n v="1"/>
    <x v="0"/>
    <x v="12"/>
    <s v="สายสื่อสาร"/>
    <x v="0"/>
    <x v="0"/>
  </r>
  <r>
    <x v="33"/>
    <n v="92000589313"/>
    <n v="140001546272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516"/>
    <n v="9009417697"/>
    <n v="550000321509"/>
    <s v="ใบแจ้งหนี้"/>
    <x v="0"/>
    <s v="ค่าบริการพาดสายสื่อสารโทรคมนาคมประจำปี"/>
    <s v="Activ.unit"/>
    <n v="130000727164"/>
    <s v=""/>
    <n v="17"/>
    <d v="2019-01-17T00:00:00"/>
    <n v="1017"/>
    <n v="55"/>
    <n v="55"/>
    <n v="3.85"/>
    <n v="55935"/>
    <n v="55935"/>
    <n v="3915.45"/>
    <n v="59850.45"/>
    <x v="0"/>
    <m/>
    <s v=""/>
    <s v=""/>
    <x v="11"/>
    <n v="140001546272"/>
    <n v="1"/>
    <n v="1"/>
    <n v="1"/>
    <x v="0"/>
    <x v="11"/>
    <s v="สายสื่อสาร"/>
    <x v="0"/>
    <x v="0"/>
  </r>
  <r>
    <x v="33"/>
    <n v="92000319932"/>
    <n v="14000154605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276"/>
    <n v="9009417453"/>
    <n v="554000320230"/>
    <s v="ใบแจ้งหนี้"/>
    <x v="0"/>
    <s v="ค่าบริการพาดสายสื่อสารโทรคมนาคมประจำปี"/>
    <s v="Activ.unit"/>
    <n v="130000727165"/>
    <s v=""/>
    <n v="4"/>
    <d v="2019-01-17T00:00:00"/>
    <n v="1477"/>
    <n v="100"/>
    <n v="100"/>
    <n v="7"/>
    <n v="147700"/>
    <n v="147700"/>
    <n v="10339"/>
    <n v="158039"/>
    <x v="0"/>
    <m/>
    <s v=""/>
    <s v=""/>
    <x v="1"/>
    <n v="140001546056"/>
    <n v="2"/>
    <n v="2"/>
    <n v="2"/>
    <x v="0"/>
    <x v="14"/>
    <s v="สายสื่อสาร"/>
    <x v="0"/>
    <x v="0"/>
  </r>
  <r>
    <x v="33"/>
    <n v="92000319932"/>
    <n v="140001546056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276"/>
    <n v="9009417453"/>
    <n v="554000320230"/>
    <s v="ใบแจ้งหนี้"/>
    <x v="0"/>
    <s v="ค่าบริการพาดสายสื่อสารโทรคมนาคมประจำปี"/>
    <s v="Activ.unit"/>
    <n v="130000727165"/>
    <s v=""/>
    <n v="5"/>
    <d v="2019-01-17T00:00:00"/>
    <n v="6378"/>
    <n v="55"/>
    <n v="55"/>
    <n v="3.85"/>
    <n v="350790"/>
    <n v="350790"/>
    <n v="24555.3"/>
    <n v="375345.3"/>
    <x v="0"/>
    <m/>
    <s v=""/>
    <s v=""/>
    <x v="1"/>
    <n v="140001546056"/>
    <n v="2"/>
    <n v="2"/>
    <n v="2"/>
    <x v="0"/>
    <x v="14"/>
    <s v="สายสื่อสาร"/>
    <x v="0"/>
    <x v="0"/>
  </r>
  <r>
    <x v="33"/>
    <n v="92000319932"/>
    <n v="1400015457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41"/>
    <n v="9009417292"/>
    <n v="516000320248"/>
    <s v="ใบแจ้งหนี้"/>
    <x v="0"/>
    <s v="ค่าบริการพาดสายสื่อสารโทรคมนาคมประจำปี"/>
    <s v="Activ.unit"/>
    <n v="130000727166"/>
    <s v=""/>
    <n v="2"/>
    <d v="2019-01-17T00:00:00"/>
    <n v="4008"/>
    <n v="55"/>
    <n v="55"/>
    <n v="3.85"/>
    <n v="220440"/>
    <n v="220440"/>
    <n v="15430.8"/>
    <n v="235870.8"/>
    <x v="0"/>
    <m/>
    <s v=""/>
    <s v=""/>
    <x v="1"/>
    <n v="140001545773"/>
    <n v="2"/>
    <n v="2"/>
    <n v="2"/>
    <x v="0"/>
    <x v="15"/>
    <s v="สายสื่อสาร"/>
    <x v="0"/>
    <x v="0"/>
  </r>
  <r>
    <x v="33"/>
    <n v="92000319932"/>
    <n v="14000154577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41"/>
    <n v="9009417292"/>
    <n v="516000320248"/>
    <s v="ใบแจ้งหนี้"/>
    <x v="0"/>
    <s v="ค่าบริการพาดสายสื่อสารโทรคมนาคมประจำปี"/>
    <s v="Activ.unit"/>
    <n v="130000727166"/>
    <s v=""/>
    <n v="3"/>
    <d v="2019-01-17T00:00:00"/>
    <n v="645"/>
    <n v="100"/>
    <n v="100"/>
    <n v="7"/>
    <n v="64500"/>
    <n v="64500"/>
    <n v="4515"/>
    <n v="69015"/>
    <x v="0"/>
    <m/>
    <s v=""/>
    <s v=""/>
    <x v="1"/>
    <n v="140001545773"/>
    <n v="2"/>
    <n v="2"/>
    <n v="2"/>
    <x v="0"/>
    <x v="15"/>
    <s v="สายสื่อสาร"/>
    <x v="0"/>
    <x v="0"/>
  </r>
  <r>
    <x v="33"/>
    <n v="92000449978"/>
    <n v="140001545510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685"/>
    <n v="9009416709"/>
    <n v="558000321395"/>
    <s v="ใบแจ้งหนี้"/>
    <x v="0"/>
    <s v="ค่าบริการพาดสายสื่อสารโทรคมนาคมประจำปี"/>
    <s v="Activ.unit"/>
    <n v="130000727167"/>
    <s v=""/>
    <n v="14"/>
    <d v="2019-01-17T00:00:00"/>
    <n v="1314"/>
    <n v="55"/>
    <n v="55"/>
    <n v="3.85"/>
    <n v="72270"/>
    <n v="72270"/>
    <n v="5058.8999999999996"/>
    <n v="77328.899999999994"/>
    <x v="0"/>
    <m/>
    <s v=""/>
    <s v=""/>
    <x v="9"/>
    <n v="140001545510"/>
    <n v="1"/>
    <n v="1"/>
    <n v="1"/>
    <x v="0"/>
    <x v="9"/>
    <s v="สายสื่อสาร"/>
    <x v="0"/>
    <x v="0"/>
  </r>
  <r>
    <x v="26"/>
    <n v="92000320911"/>
    <n v="14000154575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59"/>
    <n v="9009416997"/>
    <n v="556000321662"/>
    <s v="ใบแจ้งหนี้"/>
    <x v="0"/>
    <s v="ค่าบริการพาดสายสื่อสารโทรคมนาคมประจำปี"/>
    <s v="Activ.unit"/>
    <n v="130000727189"/>
    <s v=""/>
    <n v="4"/>
    <d v="2019-01-17T00:00:00"/>
    <n v="8938"/>
    <n v="55"/>
    <n v="55"/>
    <n v="3.85"/>
    <n v="491590"/>
    <n v="491590"/>
    <n v="34411.300000000003"/>
    <n v="526001.30000000005"/>
    <x v="0"/>
    <m/>
    <s v=""/>
    <s v=""/>
    <x v="1"/>
    <n v="140001545753"/>
    <n v="2"/>
    <n v="2"/>
    <n v="2"/>
    <x v="0"/>
    <x v="1"/>
    <s v="สายสื่อสาร"/>
    <x v="0"/>
    <x v="0"/>
  </r>
  <r>
    <x v="26"/>
    <n v="92000320911"/>
    <n v="14000154575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959"/>
    <n v="9009416997"/>
    <n v="556000321662"/>
    <s v="ใบแจ้งหนี้"/>
    <x v="0"/>
    <s v="ค่าบริการพาดสายสื่อสารโทรคมนาคมประจำปี"/>
    <s v="Activ.unit"/>
    <n v="130000727189"/>
    <s v=""/>
    <n v="5"/>
    <d v="2019-01-17T00:00:00"/>
    <n v="1102"/>
    <n v="100"/>
    <n v="100"/>
    <n v="7"/>
    <n v="110200"/>
    <n v="110200"/>
    <n v="7714"/>
    <n v="117914"/>
    <x v="0"/>
    <m/>
    <s v=""/>
    <s v=""/>
    <x v="1"/>
    <n v="140001545753"/>
    <n v="2"/>
    <n v="2"/>
    <n v="2"/>
    <x v="0"/>
    <x v="1"/>
    <s v="สายสื่อสาร"/>
    <x v="0"/>
    <x v="0"/>
  </r>
  <r>
    <x v="26"/>
    <n v="92000320903"/>
    <n v="14000154540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64"/>
    <n v="9009416572"/>
    <n v="532000322153"/>
    <s v="ใบแจ้งหนี้"/>
    <x v="0"/>
    <s v="ค่าบริการพาดสายสื่อสารโทรคมนาคมประจำปี"/>
    <s v="Activ.unit"/>
    <n v="130000727190"/>
    <s v=""/>
    <n v="2"/>
    <d v="2019-01-17T00:00:00"/>
    <n v="3527"/>
    <n v="55"/>
    <n v="55"/>
    <n v="3.85"/>
    <n v="193985"/>
    <n v="193985"/>
    <n v="13578.95"/>
    <n v="207563.95"/>
    <x v="0"/>
    <m/>
    <s v=""/>
    <s v=""/>
    <x v="0"/>
    <n v="140001545406"/>
    <n v="1"/>
    <n v="1"/>
    <n v="1"/>
    <x v="0"/>
    <x v="12"/>
    <s v="สายสื่อสาร"/>
    <x v="0"/>
    <x v="0"/>
  </r>
  <r>
    <x v="26"/>
    <n v="92000320903"/>
    <n v="14000154546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70"/>
    <n v="9009416585"/>
    <n v="518000320973"/>
    <s v="ใบแจ้งหนี้"/>
    <x v="0"/>
    <s v="ค่าบริการพาดสายสื่อสารโทรคมนาคมประจำปี"/>
    <s v="Activ.unit"/>
    <n v="130000727192"/>
    <s v=""/>
    <n v="3"/>
    <d v="2019-01-17T00:00:00"/>
    <n v="821"/>
    <n v="55"/>
    <n v="55"/>
    <n v="3.85"/>
    <n v="45155"/>
    <n v="45155"/>
    <n v="3160.85"/>
    <n v="48315.85"/>
    <x v="0"/>
    <m/>
    <s v=""/>
    <s v=""/>
    <x v="0"/>
    <n v="140001545460"/>
    <n v="1"/>
    <n v="1"/>
    <n v="1"/>
    <x v="0"/>
    <x v="13"/>
    <s v="สายสื่อสาร"/>
    <x v="0"/>
    <x v="0"/>
  </r>
  <r>
    <x v="26"/>
    <n v="92000539532"/>
    <n v="1400015451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364"/>
    <n v="9009416262"/>
    <n v="562000321925"/>
    <s v="ใบแจ้งหนี้"/>
    <x v="0"/>
    <s v="ค่าบริการพาดสายสื่อสารโทรคมนาคมประจำปี"/>
    <s v="Activ.unit"/>
    <n v="130000727193"/>
    <s v=""/>
    <n v="11"/>
    <d v="2019-01-17T00:00:00"/>
    <n v="6727"/>
    <n v="55"/>
    <n v="55"/>
    <n v="3.85"/>
    <n v="369985"/>
    <n v="369985"/>
    <n v="25898.95"/>
    <n v="395883.95"/>
    <x v="0"/>
    <m/>
    <s v=""/>
    <s v=""/>
    <x v="5"/>
    <n v="140001545167"/>
    <n v="1"/>
    <n v="1"/>
    <n v="1"/>
    <x v="0"/>
    <x v="5"/>
    <s v="สายสื่อสาร"/>
    <x v="0"/>
    <x v="0"/>
  </r>
  <r>
    <x v="26"/>
    <n v="92000322761"/>
    <n v="140001545676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864"/>
    <n v="9009416865"/>
    <n v="500000320868"/>
    <s v="ใบแจ้งหนี้"/>
    <x v="0"/>
    <s v="ค่าบริการพาดสายสื่อสารโทรคมนาคมประจำปี"/>
    <s v="Activ.unit"/>
    <n v="130000727194"/>
    <s v=""/>
    <n v="8"/>
    <d v="2019-01-17T00:00:00"/>
    <n v="1179"/>
    <n v="55"/>
    <n v="55"/>
    <n v="3.85"/>
    <n v="64845"/>
    <n v="64845"/>
    <n v="4539.1499999999996"/>
    <n v="69384.149999999994"/>
    <x v="0"/>
    <m/>
    <s v=""/>
    <s v=""/>
    <x v="4"/>
    <n v="140001545676"/>
    <n v="1"/>
    <n v="1"/>
    <n v="1"/>
    <x v="0"/>
    <x v="4"/>
    <s v="สายสื่อสาร"/>
    <x v="0"/>
    <x v="0"/>
  </r>
  <r>
    <x v="26"/>
    <n v="92000488006"/>
    <n v="14000154509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357"/>
    <n v="9009416254"/>
    <n v="532000322516"/>
    <s v="ใบแจ้งหนี้"/>
    <x v="0"/>
    <s v="ค่าบริการพาดสายสื่อสารโทรคมนาคมประจำปี"/>
    <s v="Activ.unit"/>
    <n v="130000727195"/>
    <s v=""/>
    <n v="10"/>
    <d v="2019-01-17T00:00:00"/>
    <n v="2925"/>
    <n v="55"/>
    <n v="55"/>
    <n v="3.85"/>
    <n v="160875"/>
    <n v="160875"/>
    <n v="11261.25"/>
    <n v="172136.25"/>
    <x v="0"/>
    <m/>
    <s v=""/>
    <s v=""/>
    <x v="6"/>
    <n v="140001545097"/>
    <n v="1"/>
    <n v="1"/>
    <n v="1"/>
    <x v="0"/>
    <x v="6"/>
    <s v="สายสื่อสาร"/>
    <x v="0"/>
    <x v="0"/>
  </r>
  <r>
    <x v="34"/>
    <n v="92000589329"/>
    <n v="14000154251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4453"/>
    <n v="9009410685"/>
    <n v="560000322700"/>
    <s v="ใบแจ้งหนี้"/>
    <x v="0"/>
    <s v="ค่าบริการพาดสายสื่อสารโทรคมนาคมประจำปี"/>
    <s v="Activ.unit"/>
    <n v="130000727197"/>
    <s v=""/>
    <n v="12"/>
    <d v="2019-01-16T00:00:00"/>
    <n v="2547"/>
    <n v="55"/>
    <n v="55"/>
    <n v="3.85"/>
    <n v="140085"/>
    <n v="140085"/>
    <n v="9805.9500000000007"/>
    <n v="149890.95000000001"/>
    <x v="0"/>
    <m/>
    <s v=""/>
    <s v=""/>
    <x v="11"/>
    <n v="140001542514"/>
    <n v="1"/>
    <n v="1"/>
    <n v="1"/>
    <x v="0"/>
    <x v="11"/>
    <s v="สายสื่อสาร"/>
    <x v="0"/>
    <x v="0"/>
  </r>
  <r>
    <x v="26"/>
    <n v="92000320918"/>
    <n v="14000154425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537"/>
    <n v="9009415240"/>
    <n v="542000322368"/>
    <s v="ใบแจ้งหนี้"/>
    <x v="0"/>
    <s v="ค่าบริการพาดสายสื่อสารโทรคมนาคมประจำปี"/>
    <s v="Activ.unit"/>
    <n v="130000727199"/>
    <s v=""/>
    <n v="6"/>
    <d v="2019-01-17T00:00:00"/>
    <n v="1590"/>
    <n v="55"/>
    <n v="55"/>
    <n v="3.85"/>
    <n v="87450"/>
    <n v="87450"/>
    <n v="6121.5"/>
    <n v="93571.5"/>
    <x v="0"/>
    <m/>
    <s v=""/>
    <s v=""/>
    <x v="8"/>
    <n v="140001544259"/>
    <n v="1"/>
    <n v="1"/>
    <n v="1"/>
    <x v="0"/>
    <x v="8"/>
    <s v="สายสื่อสาร"/>
    <x v="0"/>
    <x v="0"/>
  </r>
  <r>
    <x v="34"/>
    <n v="92000318918"/>
    <n v="14000154249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4449"/>
    <n v="9009410680"/>
    <n v="522000321535"/>
    <s v="ใบแจ้งหนี้"/>
    <x v="0"/>
    <s v="ค่าบริการพาดสายสื่อสารโทรคมนาคมประจำปี"/>
    <s v="Activ.unit"/>
    <n v="130000727200"/>
    <s v=""/>
    <n v="7"/>
    <d v="2019-01-16T00:00:00"/>
    <n v="5919"/>
    <n v="55"/>
    <n v="55"/>
    <n v="3.85"/>
    <n v="325545"/>
    <n v="325545"/>
    <n v="22788.15"/>
    <n v="348333.15"/>
    <x v="0"/>
    <m/>
    <s v=""/>
    <s v=""/>
    <x v="10"/>
    <n v="140001542495"/>
    <n v="1"/>
    <n v="1"/>
    <n v="1"/>
    <x v="0"/>
    <x v="10"/>
    <s v="สายสื่อสาร"/>
    <x v="0"/>
    <x v="0"/>
  </r>
  <r>
    <x v="34"/>
    <n v="92000318870"/>
    <n v="14000154257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594"/>
    <n v="9009410788"/>
    <n v="538000321883"/>
    <s v="ใบแจ้งหนี้"/>
    <x v="0"/>
    <s v="ค่าบริการพาดสายสื่อสารโทรคมนาคมประจำปี"/>
    <s v="Activ.unit"/>
    <n v="130000727201"/>
    <s v=""/>
    <n v="3"/>
    <d v="2019-01-16T00:00:00"/>
    <n v="2184"/>
    <n v="55"/>
    <n v="55"/>
    <n v="3.85"/>
    <n v="120120"/>
    <n v="120120"/>
    <n v="8408.4"/>
    <n v="128528.4"/>
    <x v="0"/>
    <m/>
    <s v=""/>
    <s v=""/>
    <x v="0"/>
    <n v="140001542571"/>
    <n v="1"/>
    <n v="1"/>
    <n v="1"/>
    <x v="0"/>
    <x v="12"/>
    <s v="สายสื่อสาร"/>
    <x v="0"/>
    <x v="0"/>
  </r>
  <r>
    <x v="34"/>
    <n v="92000318870"/>
    <n v="14000154255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543"/>
    <n v="9009410776"/>
    <n v="516000320514"/>
    <s v="ใบแจ้งหนี้"/>
    <x v="0"/>
    <s v="ค่าบริการพาดสายสื่อสารโทรคมนาคมประจำปี"/>
    <s v="Activ.unit"/>
    <n v="130000727202"/>
    <s v=""/>
    <n v="1"/>
    <d v="2019-01-16T00:00:00"/>
    <n v="3349"/>
    <n v="55"/>
    <n v="55"/>
    <n v="3.85"/>
    <n v="184195"/>
    <n v="184195"/>
    <n v="12893.65"/>
    <n v="197088.65"/>
    <x v="0"/>
    <m/>
    <s v=""/>
    <s v=""/>
    <x v="0"/>
    <n v="140001542550"/>
    <n v="1"/>
    <n v="1"/>
    <n v="1"/>
    <x v="0"/>
    <x v="0"/>
    <s v="สายสื่อสาร"/>
    <x v="0"/>
    <x v="0"/>
  </r>
  <r>
    <x v="34"/>
    <n v="92000318870"/>
    <n v="14000154255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4549"/>
    <n v="9009410782"/>
    <n v="542000322178"/>
    <s v="ใบแจ้งหนี้"/>
    <x v="0"/>
    <s v="ค่าบริการพาดสายสื่อสารโทรคมนาคมประจำปี"/>
    <s v="Activ.unit"/>
    <n v="130000727204"/>
    <s v=""/>
    <n v="2"/>
    <d v="2019-01-16T00:00:00"/>
    <n v="925"/>
    <n v="55"/>
    <n v="55"/>
    <n v="3.85"/>
    <n v="50875"/>
    <n v="50875"/>
    <n v="3561.25"/>
    <n v="54436.25"/>
    <x v="0"/>
    <m/>
    <s v=""/>
    <s v=""/>
    <x v="0"/>
    <n v="140001542559"/>
    <n v="1"/>
    <n v="1"/>
    <n v="1"/>
    <x v="0"/>
    <x v="13"/>
    <s v="สายสื่อสาร"/>
    <x v="0"/>
    <x v="0"/>
  </r>
  <r>
    <x v="26"/>
    <n v="92000589323"/>
    <n v="140001545030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243"/>
    <n v="9009416079"/>
    <n v="560000322512"/>
    <s v="ใบแจ้งหนี้"/>
    <x v="0"/>
    <s v="ค่าบริการพาดสายสื่อสารโทรคมนาคมประจำปี"/>
    <s v="Activ.unit"/>
    <n v="130000727205"/>
    <s v=""/>
    <n v="12"/>
    <d v="2019-01-17T00:00:00"/>
    <n v="3097"/>
    <n v="55"/>
    <n v="55"/>
    <n v="3.85"/>
    <n v="170335"/>
    <n v="170335"/>
    <n v="11923.45"/>
    <n v="182258.45"/>
    <x v="0"/>
    <m/>
    <s v=""/>
    <s v=""/>
    <x v="11"/>
    <n v="140001545030"/>
    <n v="1"/>
    <n v="1"/>
    <n v="1"/>
    <x v="0"/>
    <x v="11"/>
    <s v="สายสื่อสาร"/>
    <x v="0"/>
    <x v="0"/>
  </r>
  <r>
    <x v="34"/>
    <n v="92000546542"/>
    <n v="14000154258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99"/>
    <n v="9009410792"/>
    <n v="550000321383"/>
    <s v="ใบแจ้งหนี้"/>
    <x v="0"/>
    <s v="ค่าบริการพาดสายสื่อสารโทรคมนาคมประจำปี"/>
    <s v="Activ.unit"/>
    <n v="130000727207"/>
    <s v=""/>
    <n v="10"/>
    <d v="2019-01-16T00:00:00"/>
    <n v="4148"/>
    <n v="55"/>
    <n v="55"/>
    <n v="3.85"/>
    <n v="228140"/>
    <n v="228140"/>
    <n v="15969.8"/>
    <n v="244109.8"/>
    <x v="0"/>
    <m/>
    <s v=""/>
    <s v=""/>
    <x v="5"/>
    <n v="140001542583"/>
    <n v="1"/>
    <n v="1"/>
    <n v="1"/>
    <x v="0"/>
    <x v="5"/>
    <s v="สายสื่อสาร"/>
    <x v="0"/>
    <x v="0"/>
  </r>
  <r>
    <x v="34"/>
    <n v="92000318880"/>
    <n v="1400015425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37"/>
    <n v="9009410770"/>
    <n v="546000322243"/>
    <s v="ใบแจ้งหนี้"/>
    <x v="0"/>
    <s v="ค่าบริการพาดสายสื่อสารโทรคมนาคมประจำปี"/>
    <s v="Activ.unit"/>
    <n v="130000727208"/>
    <s v=""/>
    <n v="4"/>
    <d v="2019-01-16T00:00:00"/>
    <n v="1987"/>
    <n v="100"/>
    <n v="100"/>
    <n v="7"/>
    <n v="198700"/>
    <n v="198700"/>
    <n v="13909"/>
    <n v="212609"/>
    <x v="0"/>
    <m/>
    <s v=""/>
    <s v=""/>
    <x v="1"/>
    <n v="140001542530"/>
    <n v="2"/>
    <n v="2"/>
    <n v="2"/>
    <x v="0"/>
    <x v="1"/>
    <s v="สายสื่อสาร"/>
    <x v="0"/>
    <x v="0"/>
  </r>
  <r>
    <x v="34"/>
    <n v="92000318880"/>
    <n v="14000154253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537"/>
    <n v="9009410770"/>
    <n v="546000322243"/>
    <s v="ใบแจ้งหนี้"/>
    <x v="0"/>
    <s v="ค่าบริการพาดสายสื่อสารโทรคมนาคมประจำปี"/>
    <s v="Activ.unit"/>
    <n v="130000727208"/>
    <s v=""/>
    <n v="5"/>
    <d v="2019-01-16T00:00:00"/>
    <n v="6341"/>
    <n v="55"/>
    <n v="55"/>
    <n v="3.85"/>
    <n v="348755"/>
    <n v="348755"/>
    <n v="24412.85"/>
    <n v="373167.85"/>
    <x v="0"/>
    <m/>
    <s v=""/>
    <s v=""/>
    <x v="1"/>
    <n v="140001542530"/>
    <n v="2"/>
    <n v="2"/>
    <n v="2"/>
    <x v="0"/>
    <x v="1"/>
    <s v="สายสื่อสาร"/>
    <x v="0"/>
    <x v="0"/>
  </r>
  <r>
    <x v="34"/>
    <n v="92000322778"/>
    <n v="140001542438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4412"/>
    <n v="9009410600"/>
    <n v="500000320664"/>
    <s v="ใบแจ้งหนี้"/>
    <x v="0"/>
    <s v="ค่าบริการพาดสายสื่อสารโทรคมนาคมประจำปี"/>
    <s v="Activ.unit"/>
    <n v="130000727211"/>
    <s v=""/>
    <n v="8"/>
    <d v="2019-01-16T00:00:00"/>
    <n v="2608"/>
    <n v="55"/>
    <n v="55"/>
    <n v="3.85"/>
    <n v="143440"/>
    <n v="143440"/>
    <n v="10040.799999999999"/>
    <n v="153480.79999999999"/>
    <x v="0"/>
    <m/>
    <s v=""/>
    <s v=""/>
    <x v="4"/>
    <n v="140001542438"/>
    <n v="1"/>
    <n v="1"/>
    <n v="1"/>
    <x v="0"/>
    <x v="4"/>
    <s v="สายสื่อสาร"/>
    <x v="0"/>
    <x v="0"/>
  </r>
  <r>
    <x v="34"/>
    <n v="92000488008"/>
    <n v="14000154259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601"/>
    <n v="9009410794"/>
    <n v="542000322179"/>
    <s v="ใบแจ้งหนี้"/>
    <x v="0"/>
    <s v="ค่าบริการพาดสายสื่อสารโทรคมนาคมประจำปี"/>
    <s v="Activ.unit"/>
    <n v="130000727213"/>
    <s v=""/>
    <n v="9"/>
    <d v="2019-01-16T00:00:00"/>
    <n v="3428"/>
    <n v="55"/>
    <n v="55"/>
    <n v="3.85"/>
    <n v="188540"/>
    <n v="188540"/>
    <n v="13197.8"/>
    <n v="201737.8"/>
    <x v="0"/>
    <m/>
    <s v=""/>
    <s v=""/>
    <x v="6"/>
    <n v="140001542594"/>
    <n v="1"/>
    <n v="1"/>
    <n v="1"/>
    <x v="0"/>
    <x v="6"/>
    <s v="สายสื่อสาร"/>
    <x v="0"/>
    <x v="0"/>
  </r>
  <r>
    <x v="34"/>
    <n v="92000318895"/>
    <n v="14000154260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4603"/>
    <n v="9009410796"/>
    <n v="564000321990"/>
    <s v="ใบแจ้งหนี้"/>
    <x v="0"/>
    <s v="ค่าบริการพาดสายสื่อสารโทรคมนาคมประจำปี"/>
    <s v="Activ.unit"/>
    <n v="130000727216"/>
    <s v=""/>
    <n v="6"/>
    <d v="2019-01-16T00:00:00"/>
    <n v="1000"/>
    <n v="55"/>
    <n v="55"/>
    <n v="3.85"/>
    <n v="55000"/>
    <n v="55000"/>
    <n v="3850"/>
    <n v="58850"/>
    <x v="0"/>
    <m/>
    <s v=""/>
    <s v=""/>
    <x v="8"/>
    <n v="140001542606"/>
    <n v="1"/>
    <n v="1"/>
    <n v="1"/>
    <x v="0"/>
    <x v="8"/>
    <s v="สายสื่อสาร"/>
    <x v="0"/>
    <x v="0"/>
  </r>
  <r>
    <x v="4"/>
    <n v="92000318853"/>
    <n v="14000154251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499"/>
    <n v="9009410657"/>
    <n v="544000322813"/>
    <s v="ใบแจ้งหนี้"/>
    <x v="0"/>
    <s v="ค่าบริการพาดสายสื่อสารโทรคมนาคมประจำปี"/>
    <s v="Activ.unit"/>
    <n v="130000727451"/>
    <s v=""/>
    <n v="1"/>
    <d v="2019-01-16T00:00:00"/>
    <n v="12695"/>
    <n v="55"/>
    <n v="55"/>
    <n v="3.85"/>
    <n v="698225"/>
    <n v="698225"/>
    <n v="48875.75"/>
    <n v="747100.75"/>
    <x v="0"/>
    <m/>
    <s v=""/>
    <s v=""/>
    <x v="1"/>
    <n v="140001542518"/>
    <n v="2"/>
    <n v="2"/>
    <n v="2"/>
    <x v="0"/>
    <x v="1"/>
    <s v="สายสื่อสาร"/>
    <x v="0"/>
    <x v="0"/>
  </r>
  <r>
    <x v="4"/>
    <n v="92000318853"/>
    <n v="14000154251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4499"/>
    <n v="9009410657"/>
    <n v="544000322813"/>
    <s v="ใบแจ้งหนี้"/>
    <x v="0"/>
    <s v="ค่าบริการพาดสายสื่อสารโทรคมนาคมประจำปี"/>
    <s v="Activ.unit"/>
    <n v="130000727451"/>
    <s v=""/>
    <n v="2"/>
    <d v="2019-01-16T00:00:00"/>
    <n v="1597"/>
    <n v="100"/>
    <n v="100"/>
    <n v="7"/>
    <n v="159700"/>
    <n v="159700"/>
    <n v="11179"/>
    <n v="170879"/>
    <x v="0"/>
    <m/>
    <s v=""/>
    <s v=""/>
    <x v="1"/>
    <n v="140001542518"/>
    <n v="2"/>
    <n v="2"/>
    <n v="2"/>
    <x v="0"/>
    <x v="1"/>
    <s v="สายสื่อสาร"/>
    <x v="0"/>
    <x v="0"/>
  </r>
  <r>
    <x v="4"/>
    <n v="92000441432"/>
    <n v="14000154261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06"/>
    <n v="9009410665"/>
    <n v="522000322048"/>
    <s v="ใบแจ้งหนี้"/>
    <x v="0"/>
    <s v="ค่าบริการพาดสายสื่อสารโทรคมนาคมประจำปี"/>
    <s v="Activ.unit"/>
    <n v="130000727452"/>
    <s v=""/>
    <n v="9"/>
    <d v="2019-01-16T00:00:00"/>
    <n v="4271"/>
    <n v="55"/>
    <n v="55"/>
    <n v="3.85"/>
    <n v="234905"/>
    <n v="234905"/>
    <n v="16443.349999999999"/>
    <n v="251348.35"/>
    <x v="0"/>
    <m/>
    <s v=""/>
    <s v=""/>
    <x v="6"/>
    <n v="140001542615"/>
    <n v="1"/>
    <n v="1"/>
    <n v="1"/>
    <x v="0"/>
    <x v="6"/>
    <s v="สายสื่อสาร"/>
    <x v="0"/>
    <x v="0"/>
  </r>
  <r>
    <x v="30"/>
    <n v="92000320906"/>
    <n v="1400015459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16"/>
    <n v="9009417183"/>
    <n v="548000321334"/>
    <s v="ใบแจ้งหนี้"/>
    <x v="0"/>
    <s v="ค่าบริการพาดสายสื่อสารโทรคมนาคมประจำปี"/>
    <s v="Activ.unit"/>
    <n v="130000727467"/>
    <s v=""/>
    <n v="3"/>
    <d v="2019-01-17T00:00:00"/>
    <n v="9288"/>
    <n v="55"/>
    <n v="55"/>
    <n v="3.85"/>
    <n v="510840"/>
    <n v="510840"/>
    <n v="35758.800000000003"/>
    <n v="546598.80000000005"/>
    <x v="0"/>
    <m/>
    <s v=""/>
    <s v=""/>
    <x v="1"/>
    <n v="140001545902"/>
    <n v="2"/>
    <n v="2"/>
    <n v="2"/>
    <x v="0"/>
    <x v="1"/>
    <s v="สายสื่อสาร"/>
    <x v="0"/>
    <x v="0"/>
  </r>
  <r>
    <x v="30"/>
    <n v="92000320906"/>
    <n v="1400015459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16"/>
    <n v="9009417183"/>
    <n v="548000321334"/>
    <s v="ใบแจ้งหนี้"/>
    <x v="0"/>
    <s v="ค่าบริการพาดสายสื่อสารโทรคมนาคมประจำปี"/>
    <s v="Activ.unit"/>
    <n v="130000727467"/>
    <s v=""/>
    <n v="4"/>
    <d v="2019-01-17T00:00:00"/>
    <n v="2570"/>
    <n v="100"/>
    <n v="100"/>
    <n v="7"/>
    <n v="257000"/>
    <n v="257000"/>
    <n v="17990"/>
    <n v="274990"/>
    <x v="0"/>
    <m/>
    <s v=""/>
    <s v=""/>
    <x v="1"/>
    <n v="140001545902"/>
    <n v="2"/>
    <n v="2"/>
    <n v="2"/>
    <x v="0"/>
    <x v="1"/>
    <s v="สายสื่อสาร"/>
    <x v="0"/>
    <x v="0"/>
  </r>
  <r>
    <x v="30"/>
    <n v="92000320923"/>
    <n v="140001545740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910"/>
    <n v="9009417014"/>
    <n v="566000321805"/>
    <s v="ใบแจ้งหนี้"/>
    <x v="0"/>
    <s v="ค่าบริการพาดสายสื่อสารโทรคมนาคมประจำปี"/>
    <s v="Activ.unit"/>
    <n v="130000727468"/>
    <s v=""/>
    <n v="7"/>
    <d v="2019-01-17T00:00:00"/>
    <n v="801"/>
    <n v="55"/>
    <n v="55"/>
    <n v="3.85"/>
    <n v="44055"/>
    <n v="44055"/>
    <n v="3083.85"/>
    <n v="47138.85"/>
    <x v="0"/>
    <m/>
    <s v=""/>
    <s v=""/>
    <x v="7"/>
    <n v="140001545740"/>
    <n v="1"/>
    <n v="1"/>
    <n v="1"/>
    <x v="0"/>
    <x v="7"/>
    <s v="สายสื่อสาร"/>
    <x v="0"/>
    <x v="0"/>
  </r>
  <r>
    <x v="30"/>
    <n v="92000431293"/>
    <n v="14000154536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528"/>
    <n v="9009416520"/>
    <n v="516000320905"/>
    <s v="ใบแจ้งหนี้"/>
    <x v="0"/>
    <s v="ค่าบริการพาดสายสื่อสารโทรคมนาคมประจำปี"/>
    <s v="Activ.unit"/>
    <n v="130000727470"/>
    <s v=""/>
    <n v="11"/>
    <d v="2019-01-17T00:00:00"/>
    <n v="11723"/>
    <n v="55"/>
    <n v="55"/>
    <n v="3.85"/>
    <n v="644765"/>
    <n v="644765"/>
    <n v="45133.55"/>
    <n v="689898.55"/>
    <x v="0"/>
    <m/>
    <s v=""/>
    <s v=""/>
    <x v="10"/>
    <n v="140001545367"/>
    <n v="1"/>
    <n v="1"/>
    <n v="1"/>
    <x v="0"/>
    <x v="10"/>
    <s v="สายสื่อสาร"/>
    <x v="0"/>
    <x v="0"/>
  </r>
  <r>
    <x v="29"/>
    <n v="92000193087"/>
    <n v="140001546215"/>
    <s v="S4B3:ขอเช่าพาดสายโทรคมนาคม"/>
    <s v="นางสาว พรรณี ธาราวิมล"/>
    <s v="201/1 หมู่ที่ 2 ตำบล ในเมือง อำเภอ พิมาย จังหวัด นครราชสีมา รหัสไปรษณีย์ 30110"/>
    <n v="2007970435"/>
    <n v="9009417651"/>
    <n v="536000322690"/>
    <s v="ใบแจ้งหนี้"/>
    <x v="0"/>
    <s v="ค่าบริการพาดสายสื่อสารโทรคมนาคมประจำปี"/>
    <s v="Activ.unit"/>
    <n v="130000727472"/>
    <s v=""/>
    <n v="2"/>
    <d v="2019-01-17T00:00:00"/>
    <n v="5"/>
    <n v="55"/>
    <n v="55"/>
    <n v="3.85"/>
    <n v="275"/>
    <n v="275"/>
    <n v="19.25"/>
    <n v="294.25"/>
    <x v="0"/>
    <m/>
    <s v=""/>
    <s v=""/>
    <x v="22"/>
    <n v="140001546215"/>
    <n v="1"/>
    <n v="1"/>
    <n v="1"/>
    <x v="0"/>
    <x v="30"/>
    <s v="สายสื่อสาร"/>
    <x v="0"/>
    <x v="0"/>
  </r>
  <r>
    <x v="30"/>
    <n v="92000546546"/>
    <n v="14000154677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84"/>
    <n v="9009420346"/>
    <n v="500000320706"/>
    <s v="ใบแจ้งหนี้"/>
    <x v="0"/>
    <s v="ค่าบริการพาดสายสื่อสารโทรคมนาคมประจำปี"/>
    <s v="Activ.unit"/>
    <n v="130000727473"/>
    <s v=""/>
    <n v="12"/>
    <d v="2019-01-18T00:00:00"/>
    <n v="7431"/>
    <n v="55"/>
    <n v="55"/>
    <n v="3.85"/>
    <n v="408705"/>
    <n v="408705"/>
    <n v="28609.35"/>
    <n v="437314.35"/>
    <x v="0"/>
    <m/>
    <s v=""/>
    <s v=""/>
    <x v="5"/>
    <n v="140001546779"/>
    <n v="1"/>
    <n v="1"/>
    <n v="1"/>
    <x v="0"/>
    <x v="5"/>
    <s v="สายสื่อสาร"/>
    <x v="0"/>
    <x v="0"/>
  </r>
  <r>
    <x v="30"/>
    <n v="92000320915"/>
    <n v="14000154613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01"/>
    <n v="9009417388"/>
    <n v="532000322937"/>
    <s v="ใบแจ้งหนี้"/>
    <x v="0"/>
    <s v="ค่าบริการพาดสายสื่อสารโทรคมนาคมประจำปี"/>
    <s v="Activ.unit"/>
    <n v="130000727475"/>
    <s v=""/>
    <n v="5"/>
    <d v="2019-01-17T00:00:00"/>
    <n v="5713"/>
    <n v="55"/>
    <n v="55"/>
    <n v="3.85"/>
    <n v="314215"/>
    <n v="314215"/>
    <n v="21995.05"/>
    <n v="336210.05"/>
    <x v="0"/>
    <m/>
    <s v=""/>
    <s v=""/>
    <x v="0"/>
    <n v="140001546137"/>
    <n v="2"/>
    <n v="2"/>
    <n v="2"/>
    <x v="0"/>
    <x v="0"/>
    <s v="สายสื่อสาร"/>
    <x v="0"/>
    <x v="0"/>
  </r>
  <r>
    <x v="30"/>
    <n v="92000320915"/>
    <n v="14000154613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01"/>
    <n v="9009417388"/>
    <n v="532000322937"/>
    <s v="ใบแจ้งหนี้"/>
    <x v="0"/>
    <s v="ค่าบริการพาดสายสื่อสารโทรคมนาคมประจำปี"/>
    <s v="Activ.unit"/>
    <n v="130000727475"/>
    <s v=""/>
    <n v="6"/>
    <d v="2019-01-17T00:00:00"/>
    <n v="90"/>
    <n v="100"/>
    <n v="100"/>
    <n v="7"/>
    <n v="9000"/>
    <n v="9000"/>
    <n v="630"/>
    <n v="9630"/>
    <x v="0"/>
    <m/>
    <s v=""/>
    <s v=""/>
    <x v="0"/>
    <n v="140001546137"/>
    <n v="2"/>
    <n v="2"/>
    <n v="2"/>
    <x v="0"/>
    <x v="0"/>
    <s v="สายสื่อสาร"/>
    <x v="0"/>
    <x v="0"/>
  </r>
  <r>
    <x v="30"/>
    <n v="92000320929"/>
    <n v="14000154583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83"/>
    <n v="9009417027"/>
    <n v="520000322695"/>
    <s v="ใบแจ้งหนี้"/>
    <x v="0"/>
    <s v="ค่าบริการพาดสายสื่อสารโทรคมนาคมประจำปี"/>
    <s v="Activ.unit"/>
    <n v="130000727476"/>
    <s v=""/>
    <n v="8"/>
    <d v="2019-01-17T00:00:00"/>
    <n v="1066"/>
    <n v="55"/>
    <n v="55"/>
    <n v="3.85"/>
    <n v="58630"/>
    <n v="58630"/>
    <n v="4104.1000000000004"/>
    <n v="62734.1"/>
    <x v="0"/>
    <m/>
    <s v=""/>
    <s v=""/>
    <x v="8"/>
    <n v="140001545833"/>
    <n v="1"/>
    <n v="1"/>
    <n v="1"/>
    <x v="0"/>
    <x v="8"/>
    <s v="สายสื่อสาร"/>
    <x v="0"/>
    <x v="0"/>
  </r>
  <r>
    <x v="35"/>
    <n v="92000324056"/>
    <n v="1400015449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157"/>
    <n v="9009416052"/>
    <n v="514000320667"/>
    <s v="ใบแจ้งหนี้"/>
    <x v="0"/>
    <s v="ค่าบริการพาดสายสื่อสารโทรคมนาคมประจำปี"/>
    <s v="Activ.unit"/>
    <n v="130000727477"/>
    <s v=""/>
    <n v="2"/>
    <d v="2019-01-17T00:00:00"/>
    <n v="8"/>
    <n v="100"/>
    <n v="100"/>
    <n v="7"/>
    <n v="800"/>
    <n v="800"/>
    <n v="56"/>
    <n v="856"/>
    <x v="0"/>
    <m/>
    <s v=""/>
    <s v=""/>
    <x v="0"/>
    <n v="140001544928"/>
    <n v="2"/>
    <n v="2"/>
    <n v="2"/>
    <x v="0"/>
    <x v="0"/>
    <s v="สายสื่อสาร"/>
    <x v="0"/>
    <x v="0"/>
  </r>
  <r>
    <x v="35"/>
    <n v="92000324056"/>
    <n v="1400015449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157"/>
    <n v="9009416052"/>
    <n v="514000320667"/>
    <s v="ใบแจ้งหนี้"/>
    <x v="0"/>
    <s v="ค่าบริการพาดสายสื่อสารโทรคมนาคมประจำปี"/>
    <s v="Activ.unit"/>
    <n v="130000727477"/>
    <s v=""/>
    <n v="3"/>
    <d v="2019-01-17T00:00:00"/>
    <n v="803"/>
    <n v="55"/>
    <n v="55"/>
    <n v="3.85"/>
    <n v="44165"/>
    <n v="44165"/>
    <n v="3091.55"/>
    <n v="47256.55"/>
    <x v="0"/>
    <m/>
    <s v=""/>
    <s v=""/>
    <x v="0"/>
    <n v="140001544928"/>
    <n v="2"/>
    <n v="2"/>
    <n v="2"/>
    <x v="0"/>
    <x v="0"/>
    <s v="สายสื่อสาร"/>
    <x v="0"/>
    <x v="0"/>
  </r>
  <r>
    <x v="29"/>
    <n v="92000319883"/>
    <n v="140001545246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458"/>
    <n v="9009416388"/>
    <n v="568000321547"/>
    <s v="ใบแจ้งหนี้"/>
    <x v="0"/>
    <s v="ค่าบริการพาดสายสื่อสารโทรคมนาคมประจำปี"/>
    <s v="Activ.unit"/>
    <n v="130000727479"/>
    <s v=""/>
    <n v="10"/>
    <d v="2019-01-17T00:00:00"/>
    <n v="8599"/>
    <n v="55"/>
    <n v="55"/>
    <n v="3.85"/>
    <n v="472945"/>
    <n v="472945"/>
    <n v="33106.15"/>
    <n v="506051.15"/>
    <x v="0"/>
    <m/>
    <s v=""/>
    <s v=""/>
    <x v="10"/>
    <n v="140001545246"/>
    <n v="1"/>
    <n v="1"/>
    <n v="1"/>
    <x v="0"/>
    <x v="10"/>
    <s v="สายสื่อสาร"/>
    <x v="0"/>
    <x v="0"/>
  </r>
  <r>
    <x v="30"/>
    <n v="92000374538"/>
    <n v="14000154556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94"/>
    <n v="9009416665"/>
    <n v="556000322205"/>
    <s v="ใบแจ้งหนี้"/>
    <x v="0"/>
    <s v="ค่าบริการพาดสายสื่อสารโทรคมนาคมประจำปี"/>
    <s v="Activ.unit"/>
    <n v="130000727482"/>
    <s v=""/>
    <n v="10"/>
    <d v="2019-01-17T00:00:00"/>
    <n v="2470"/>
    <n v="55"/>
    <n v="55"/>
    <n v="3.85"/>
    <n v="135850"/>
    <n v="135850"/>
    <n v="9509.5"/>
    <n v="145359.5"/>
    <x v="0"/>
    <m/>
    <s v=""/>
    <s v=""/>
    <x v="9"/>
    <n v="140001545569"/>
    <n v="1"/>
    <n v="1"/>
    <n v="1"/>
    <x v="0"/>
    <x v="9"/>
    <s v="สายสื่อสาร"/>
    <x v="0"/>
    <x v="0"/>
  </r>
  <r>
    <x v="29"/>
    <n v="92000497355"/>
    <n v="14000154537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607"/>
    <n v="9009416563"/>
    <n v="564000322208"/>
    <s v="ใบแจ้งหนี้"/>
    <x v="0"/>
    <s v="ค่าบริการพาดสายสื่อสารโทรคมนาคมประจำปี"/>
    <s v="Activ.unit"/>
    <n v="130000727484"/>
    <s v=""/>
    <n v="12"/>
    <d v="2019-01-17T00:00:00"/>
    <n v="912"/>
    <n v="55"/>
    <n v="55"/>
    <n v="3.85"/>
    <n v="50160"/>
    <n v="50160"/>
    <n v="3511.2"/>
    <n v="53671.199999999997"/>
    <x v="0"/>
    <m/>
    <s v=""/>
    <s v=""/>
    <x v="9"/>
    <n v="140001545371"/>
    <n v="1"/>
    <n v="1"/>
    <n v="1"/>
    <x v="0"/>
    <x v="9"/>
    <s v="สายสื่อสาร"/>
    <x v="0"/>
    <x v="0"/>
  </r>
  <r>
    <x v="30"/>
    <n v="92000322768"/>
    <n v="140001546052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131"/>
    <n v="9009421134"/>
    <n v="514000320470"/>
    <s v="ใบแจ้งหนี้"/>
    <x v="0"/>
    <s v="ค่าบริการพาดสายสื่อสารโทรคมนาคมประจำปี"/>
    <s v="Activ.unit"/>
    <n v="130000727485"/>
    <s v=""/>
    <n v="9"/>
    <d v="2019-01-17T00:00:00"/>
    <n v="2492"/>
    <n v="55"/>
    <n v="55"/>
    <n v="3.85"/>
    <n v="137060"/>
    <n v="137060"/>
    <n v="9594.2000000000007"/>
    <n v="146654.20000000001"/>
    <x v="0"/>
    <m/>
    <s v=""/>
    <s v=""/>
    <x v="4"/>
    <n v="140001546052"/>
    <n v="1"/>
    <n v="1"/>
    <n v="1"/>
    <x v="0"/>
    <x v="4"/>
    <s v="สายสื่อสาร"/>
    <x v="0"/>
    <x v="0"/>
  </r>
  <r>
    <x v="35"/>
    <n v="92000324056"/>
    <n v="14000154559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82"/>
    <n v="9009416762"/>
    <n v="548000321062"/>
    <s v="ใบแจ้งหนี้"/>
    <x v="0"/>
    <s v="ค่าบริการพาดสายสื่อสารโทรคมนาคมประจำปี"/>
    <s v="Activ.unit"/>
    <n v="130000727486"/>
    <s v=""/>
    <n v="4"/>
    <d v="2019-01-17T00:00:00"/>
    <n v="3096"/>
    <n v="55"/>
    <n v="55"/>
    <n v="3.85"/>
    <n v="170280"/>
    <n v="170280"/>
    <n v="11919.6"/>
    <n v="182199.6"/>
    <x v="0"/>
    <m/>
    <s v=""/>
    <s v=""/>
    <x v="0"/>
    <n v="140001545590"/>
    <n v="1"/>
    <n v="1"/>
    <n v="1"/>
    <x v="0"/>
    <x v="12"/>
    <s v="สายสื่อสาร"/>
    <x v="0"/>
    <x v="0"/>
  </r>
  <r>
    <x v="30"/>
    <n v="92000181397"/>
    <n v="140001546702"/>
    <s v="S4B3:ขอเช่าพาดสายโทรคมนาคม"/>
    <s v="ห้างหุ้นส่วนจำกัดเซาท์อีสเทอร์น สกายเน็ทเวิล์ก"/>
    <s v="216/24-25 ถนน ผาสุก ตำบล สีคิ้ว อำเภอ สีคิ้ว จังหวัด นครราชสีมา รหัสไปรษณีย์ 30140"/>
    <n v="2007973008"/>
    <n v="9009420331"/>
    <n v="500000320705"/>
    <s v="ใบแจ้งหนี้"/>
    <x v="2"/>
    <s v="ค่าบริการพาดสายเคเบิลทีวี"/>
    <s v="Activ.unit"/>
    <n v="130000727488"/>
    <s v=""/>
    <n v="1"/>
    <d v="2019-01-18T00:00:00"/>
    <n v="778"/>
    <n v="32"/>
    <n v="32"/>
    <n v="2.2400000000000002"/>
    <n v="24896"/>
    <n v="24896"/>
    <n v="1742.72"/>
    <n v="26638.720000000001"/>
    <x v="0"/>
    <m/>
    <s v=""/>
    <s v=""/>
    <x v="23"/>
    <n v="140001546702"/>
    <n v="1"/>
    <n v="1"/>
    <n v="1"/>
    <x v="0"/>
    <x v="31"/>
    <s v="สายสื่อสาร"/>
    <x v="0"/>
    <x v="0"/>
  </r>
  <r>
    <x v="35"/>
    <n v="92000573119"/>
    <n v="1400015452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40"/>
    <n v="9009416450"/>
    <n v="544000322723"/>
    <s v="ใบแจ้งหนี้"/>
    <x v="0"/>
    <s v="ค่าบริการพาดสายสื่อสารโทรคมนาคมประจำปี"/>
    <s v="Activ.unit"/>
    <n v="130000727490"/>
    <s v=""/>
    <n v="17"/>
    <d v="2019-01-17T00:00:00"/>
    <n v="2838"/>
    <n v="55"/>
    <n v="55"/>
    <n v="3.85"/>
    <n v="156090"/>
    <n v="156090"/>
    <n v="10926.3"/>
    <n v="167016.29999999999"/>
    <x v="0"/>
    <m/>
    <s v=""/>
    <s v=""/>
    <x v="5"/>
    <n v="140001545267"/>
    <n v="1"/>
    <n v="1"/>
    <n v="1"/>
    <x v="0"/>
    <x v="5"/>
    <s v="สายสื่อสาร"/>
    <x v="0"/>
    <x v="0"/>
  </r>
  <r>
    <x v="20"/>
    <n v="92000589337"/>
    <n v="140001545449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67"/>
    <n v="9009416606"/>
    <n v="514000321222"/>
    <s v="ใบแจ้งหนี้"/>
    <x v="0"/>
    <s v="ค่าบริการพาดสายสื่อสารโทรคมนาคมประจำปี"/>
    <s v="Activ.unit"/>
    <n v="130000727492"/>
    <s v=""/>
    <n v="13"/>
    <d v="2019-01-17T00:00:00"/>
    <n v="427"/>
    <n v="55"/>
    <n v="55"/>
    <n v="3.85"/>
    <n v="23485"/>
    <n v="23485"/>
    <n v="1643.95"/>
    <n v="25128.95"/>
    <x v="0"/>
    <m/>
    <s v=""/>
    <s v=""/>
    <x v="11"/>
    <n v="140001545449"/>
    <n v="1"/>
    <n v="1"/>
    <n v="1"/>
    <x v="0"/>
    <x v="11"/>
    <s v="สายสื่อสาร"/>
    <x v="0"/>
    <x v="0"/>
  </r>
  <r>
    <x v="36"/>
    <n v="92000589325"/>
    <n v="140001545829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023"/>
    <n v="9009417095"/>
    <n v="554000321064"/>
    <s v="ใบแจ้งหนี้"/>
    <x v="0"/>
    <s v="ค่าบริการพาดสายสื่อสารโทรคมนาคมประจำปี"/>
    <s v="Activ.unit"/>
    <n v="130000727498"/>
    <s v=""/>
    <n v="13"/>
    <d v="2019-01-17T00:00:00"/>
    <n v="966"/>
    <n v="55"/>
    <n v="55"/>
    <n v="3.85"/>
    <n v="53130"/>
    <n v="53130"/>
    <n v="3719.1"/>
    <n v="56849.1"/>
    <x v="0"/>
    <m/>
    <s v=""/>
    <s v=""/>
    <x v="11"/>
    <n v="140001545829"/>
    <n v="1"/>
    <n v="1"/>
    <n v="1"/>
    <x v="0"/>
    <x v="11"/>
    <s v="สายสื่อสาร"/>
    <x v="0"/>
    <x v="0"/>
  </r>
  <r>
    <x v="36"/>
    <n v="92000318896"/>
    <n v="14000154576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833"/>
    <n v="9009417047"/>
    <n v="556000321574"/>
    <s v="ใบแจ้งหนี้"/>
    <x v="0"/>
    <s v="ค่าบริการพาดสายสื่อสารโทรคมนาคมประจำปี"/>
    <s v="Activ.unit"/>
    <n v="130000727500"/>
    <s v=""/>
    <n v="7"/>
    <d v="2019-01-17T00:00:00"/>
    <n v="2463"/>
    <n v="55"/>
    <n v="55"/>
    <n v="3.85"/>
    <n v="135465"/>
    <n v="135465"/>
    <n v="9482.5499999999993"/>
    <n v="144947.54999999999"/>
    <x v="0"/>
    <m/>
    <s v=""/>
    <s v=""/>
    <x v="10"/>
    <n v="140001545768"/>
    <n v="1"/>
    <n v="1"/>
    <n v="1"/>
    <x v="0"/>
    <x v="10"/>
    <s v="สายสื่อสาร"/>
    <x v="0"/>
    <x v="0"/>
  </r>
  <r>
    <x v="36"/>
    <n v="92000318848"/>
    <n v="14000154569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24"/>
    <n v="9009416920"/>
    <n v="514000320870"/>
    <s v="ใบแจ้งหนี้"/>
    <x v="0"/>
    <s v="ค่าบริการพาดสายสื่อสารโทรคมนาคมประจำปี"/>
    <s v="Activ.unit"/>
    <n v="130000727502"/>
    <s v=""/>
    <n v="3"/>
    <d v="2019-01-17T00:00:00"/>
    <n v="764"/>
    <n v="55"/>
    <n v="55"/>
    <n v="3.85"/>
    <n v="42020"/>
    <n v="42020"/>
    <n v="2941.4"/>
    <n v="44961.4"/>
    <x v="0"/>
    <m/>
    <s v=""/>
    <s v=""/>
    <x v="0"/>
    <n v="140001545695"/>
    <n v="1"/>
    <n v="1"/>
    <n v="1"/>
    <x v="0"/>
    <x v="12"/>
    <s v="สายสื่อสาร"/>
    <x v="0"/>
    <x v="0"/>
  </r>
  <r>
    <x v="36"/>
    <n v="92000318848"/>
    <n v="14000154568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23"/>
    <n v="9009416918"/>
    <n v="500000320695"/>
    <s v="ใบแจ้งหนี้"/>
    <x v="0"/>
    <s v="ค่าบริการพาดสายสื่อสารโทรคมนาคมประจำปี"/>
    <s v="Activ.unit"/>
    <n v="130000727504"/>
    <s v=""/>
    <n v="2"/>
    <d v="2019-01-17T00:00:00"/>
    <n v="3716"/>
    <n v="55"/>
    <n v="55"/>
    <n v="3.85"/>
    <n v="204380"/>
    <n v="204380"/>
    <n v="14306.6"/>
    <n v="218686.6"/>
    <x v="0"/>
    <m/>
    <s v=""/>
    <s v=""/>
    <x v="0"/>
    <n v="140001545684"/>
    <n v="1"/>
    <n v="1"/>
    <n v="1"/>
    <x v="0"/>
    <x v="0"/>
    <s v="สายสื่อสาร"/>
    <x v="0"/>
    <x v="0"/>
  </r>
  <r>
    <x v="36"/>
    <n v="92000318848"/>
    <n v="14000154566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21"/>
    <n v="9009416916"/>
    <n v="558000321779"/>
    <s v="ใบแจ้งหนี้"/>
    <x v="0"/>
    <s v="ค่าบริการพาดสายสื่อสารโทรคมนาคมประจำปี"/>
    <s v="Activ.unit"/>
    <n v="130000727505"/>
    <s v=""/>
    <n v="1"/>
    <d v="2019-01-17T00:00:00"/>
    <n v="990"/>
    <n v="55"/>
    <n v="55"/>
    <n v="3.85"/>
    <n v="54450"/>
    <n v="54450"/>
    <n v="3811.5"/>
    <n v="58261.5"/>
    <x v="0"/>
    <m/>
    <s v=""/>
    <s v=""/>
    <x v="0"/>
    <n v="140001545669"/>
    <n v="1"/>
    <n v="1"/>
    <n v="1"/>
    <x v="0"/>
    <x v="13"/>
    <s v="สายสื่อสาร"/>
    <x v="0"/>
    <x v="0"/>
  </r>
  <r>
    <x v="36"/>
    <n v="92000533068"/>
    <n v="140001545643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817"/>
    <n v="9009416808"/>
    <n v="536000322552"/>
    <s v="ใบแจ้งหนี้"/>
    <x v="0"/>
    <s v="ค่าบริการพาดสายสื่อสารโทรคมนาคมประจำปี"/>
    <s v="Activ.unit"/>
    <n v="130000727507"/>
    <s v=""/>
    <n v="11"/>
    <d v="2019-01-17T00:00:00"/>
    <n v="316"/>
    <n v="55"/>
    <n v="55"/>
    <n v="3.85"/>
    <n v="17380"/>
    <n v="17380"/>
    <n v="1216.5999999999999"/>
    <n v="18596.599999999999"/>
    <x v="0"/>
    <m/>
    <s v=""/>
    <s v=""/>
    <x v="3"/>
    <n v="140001545643"/>
    <n v="1"/>
    <n v="1"/>
    <n v="1"/>
    <x v="0"/>
    <x v="3"/>
    <s v="สายสื่อสาร"/>
    <x v="0"/>
    <x v="0"/>
  </r>
  <r>
    <x v="36"/>
    <n v="92000515094"/>
    <n v="14000154562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816"/>
    <n v="9009416805"/>
    <n v="536000322551"/>
    <s v="ใบแจ้งหนี้"/>
    <x v="0"/>
    <s v="ค่าบริการพาดสายสื่อสารโทรคมนาคมประจำปี"/>
    <s v="Activ.unit"/>
    <n v="130000727508"/>
    <s v=""/>
    <n v="10"/>
    <d v="2019-01-17T00:00:00"/>
    <n v="405"/>
    <n v="55"/>
    <n v="55"/>
    <n v="3.85"/>
    <n v="22275"/>
    <n v="22275"/>
    <n v="1559.25"/>
    <n v="23834.25"/>
    <x v="0"/>
    <m/>
    <s v=""/>
    <s v=""/>
    <x v="9"/>
    <n v="140001545629"/>
    <n v="1"/>
    <n v="1"/>
    <n v="1"/>
    <x v="0"/>
    <x v="9"/>
    <s v="สายสื่อสาร"/>
    <x v="0"/>
    <x v="0"/>
  </r>
  <r>
    <x v="36"/>
    <n v="92000539542"/>
    <n v="14000154560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733"/>
    <n v="9009416800"/>
    <n v="542000322200"/>
    <s v="ใบแจ้งหนี้"/>
    <x v="0"/>
    <s v="ค่าบริการพาดสายสื่อสารโทรคมนาคมประจำปี"/>
    <s v="Activ.unit"/>
    <n v="130000727510"/>
    <s v=""/>
    <n v="12"/>
    <d v="2019-01-17T00:00:00"/>
    <n v="119"/>
    <n v="55"/>
    <n v="55"/>
    <n v="3.85"/>
    <n v="6545"/>
    <n v="6545"/>
    <n v="458.15"/>
    <n v="7003.15"/>
    <x v="0"/>
    <m/>
    <s v=""/>
    <s v=""/>
    <x v="5"/>
    <n v="140001545608"/>
    <n v="1"/>
    <n v="1"/>
    <n v="1"/>
    <x v="0"/>
    <x v="5"/>
    <s v="สายสื่อสาร"/>
    <x v="0"/>
    <x v="0"/>
  </r>
  <r>
    <x v="36"/>
    <n v="92000318852"/>
    <n v="14000154557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25"/>
    <n v="9009416790"/>
    <n v="530000321947"/>
    <s v="ใบแจ้งหนี้"/>
    <x v="0"/>
    <s v="ค่าบริการพาดสายสื่อสารโทรคมนาคมประจำปี"/>
    <s v="Activ.unit"/>
    <n v="130000727511"/>
    <s v=""/>
    <n v="4"/>
    <d v="2019-01-17T00:00:00"/>
    <n v="1134"/>
    <n v="100"/>
    <n v="100"/>
    <n v="7"/>
    <n v="113400"/>
    <n v="113400"/>
    <n v="7938"/>
    <n v="121338"/>
    <x v="0"/>
    <m/>
    <s v=""/>
    <s v=""/>
    <x v="1"/>
    <n v="140001545578"/>
    <n v="2"/>
    <n v="2"/>
    <n v="2"/>
    <x v="0"/>
    <x v="1"/>
    <s v="สายสื่อสาร"/>
    <x v="0"/>
    <x v="0"/>
  </r>
  <r>
    <x v="36"/>
    <n v="92000318852"/>
    <n v="14000154557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25"/>
    <n v="9009416790"/>
    <n v="530000321947"/>
    <s v="ใบแจ้งหนี้"/>
    <x v="0"/>
    <s v="ค่าบริการพาดสายสื่อสารโทรคมนาคมประจำปี"/>
    <s v="Activ.unit"/>
    <n v="130000727511"/>
    <s v=""/>
    <n v="5"/>
    <d v="2019-01-17T00:00:00"/>
    <n v="2712"/>
    <n v="55"/>
    <n v="55"/>
    <n v="3.85"/>
    <n v="149160"/>
    <n v="149160"/>
    <n v="10441.200000000001"/>
    <n v="159601.20000000001"/>
    <x v="0"/>
    <m/>
    <s v=""/>
    <s v=""/>
    <x v="1"/>
    <n v="140001545578"/>
    <n v="2"/>
    <n v="2"/>
    <n v="2"/>
    <x v="0"/>
    <x v="1"/>
    <s v="สายสื่อสาร"/>
    <x v="0"/>
    <x v="0"/>
  </r>
  <r>
    <x v="36"/>
    <n v="92000322763"/>
    <n v="14000154553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721"/>
    <n v="9009416646"/>
    <n v="518000321546"/>
    <s v="ใบแจ้งหนี้"/>
    <x v="0"/>
    <s v="ค่าบริการพาดสายสื่อสารโทรคมนาคมประจำปี"/>
    <s v="Activ.unit"/>
    <n v="130000727512"/>
    <s v=""/>
    <n v="8"/>
    <d v="2019-01-17T00:00:00"/>
    <n v="331"/>
    <n v="55"/>
    <n v="55"/>
    <n v="3.85"/>
    <n v="18205"/>
    <n v="18205"/>
    <n v="1274.3499999999999"/>
    <n v="19479.349999999999"/>
    <x v="0"/>
    <m/>
    <s v=""/>
    <s v=""/>
    <x v="4"/>
    <n v="140001545535"/>
    <n v="1"/>
    <n v="1"/>
    <n v="1"/>
    <x v="0"/>
    <x v="4"/>
    <s v="สายสื่อสาร"/>
    <x v="0"/>
    <x v="0"/>
  </r>
  <r>
    <x v="36"/>
    <n v="92000441431"/>
    <n v="14000154541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23"/>
    <n v="9009416543"/>
    <n v="556000321571"/>
    <s v="ใบแจ้งหนี้"/>
    <x v="0"/>
    <s v="ค่าบริการพาดสายสื่อสารโทรคมนาคมประจำปี"/>
    <s v="Activ.unit"/>
    <n v="130000727513"/>
    <s v=""/>
    <n v="9"/>
    <d v="2019-01-17T00:00:00"/>
    <n v="2485"/>
    <n v="55"/>
    <n v="55"/>
    <n v="3.85"/>
    <n v="136675"/>
    <n v="136675"/>
    <n v="9567.25"/>
    <n v="146242.25"/>
    <x v="0"/>
    <m/>
    <s v=""/>
    <s v=""/>
    <x v="6"/>
    <n v="140001545417"/>
    <n v="1"/>
    <n v="1"/>
    <n v="1"/>
    <x v="0"/>
    <x v="6"/>
    <s v="สายสื่อสาร"/>
    <x v="0"/>
    <x v="0"/>
  </r>
  <r>
    <x v="36"/>
    <n v="92000318869"/>
    <n v="14000154527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488"/>
    <n v="9009416537"/>
    <n v="524000321949"/>
    <s v="ใบแจ้งหนี้"/>
    <x v="0"/>
    <s v="ค่าบริการพาดสายสื่อสารโทรคมนาคมประจำปี"/>
    <s v="Activ.unit"/>
    <n v="130000727514"/>
    <s v=""/>
    <n v="6"/>
    <d v="2019-01-17T00:00:00"/>
    <n v="458"/>
    <n v="55"/>
    <n v="55"/>
    <n v="3.85"/>
    <n v="25190"/>
    <n v="25190"/>
    <n v="1763.3"/>
    <n v="26953.3"/>
    <x v="0"/>
    <m/>
    <s v=""/>
    <s v=""/>
    <x v="8"/>
    <n v="140001545278"/>
    <n v="1"/>
    <n v="1"/>
    <n v="1"/>
    <x v="0"/>
    <x v="8"/>
    <s v="สายสื่อสาร"/>
    <x v="0"/>
    <x v="0"/>
  </r>
  <r>
    <x v="35"/>
    <n v="92000322771"/>
    <n v="14000154590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070"/>
    <n v="9009417234"/>
    <n v="564000322212"/>
    <s v="ใบแจ้งหนี้"/>
    <x v="0"/>
    <s v="ค่าบริการพาดสายสื่อสารโทรคมนาคมประจำปี"/>
    <s v="Activ.unit"/>
    <n v="130000727517"/>
    <s v=""/>
    <n v="1"/>
    <d v="2019-01-17T00:00:00"/>
    <n v="3920"/>
    <n v="55"/>
    <n v="55"/>
    <n v="3.85"/>
    <n v="215600"/>
    <n v="215600"/>
    <n v="15092"/>
    <n v="230692"/>
    <x v="0"/>
    <m/>
    <s v=""/>
    <s v=""/>
    <x v="4"/>
    <n v="140001545900"/>
    <n v="1"/>
    <n v="1"/>
    <n v="1"/>
    <x v="0"/>
    <x v="4"/>
    <s v="สายสื่อสาร"/>
    <x v="0"/>
    <x v="0"/>
  </r>
  <r>
    <x v="35"/>
    <n v="92000429670"/>
    <n v="14000154482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074"/>
    <n v="9009415871"/>
    <n v="558000321389"/>
    <s v="ใบแจ้งหนี้"/>
    <x v="0"/>
    <s v="ค่าบริการพาดสายสื่อสารโทรคมนาคมประจำปี"/>
    <s v="Activ.unit"/>
    <n v="130000727518"/>
    <s v=""/>
    <n v="14"/>
    <d v="2019-01-17T00:00:00"/>
    <n v="3466"/>
    <n v="55"/>
    <n v="55"/>
    <n v="3.85"/>
    <n v="190630"/>
    <n v="190630"/>
    <n v="13344.1"/>
    <n v="203974.1"/>
    <x v="0"/>
    <m/>
    <s v=""/>
    <s v=""/>
    <x v="6"/>
    <n v="140001544825"/>
    <n v="1"/>
    <n v="1"/>
    <n v="1"/>
    <x v="0"/>
    <x v="6"/>
    <s v="สายสื่อสาร"/>
    <x v="0"/>
    <x v="0"/>
  </r>
  <r>
    <x v="1"/>
    <n v="92000589334"/>
    <n v="14000154690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199"/>
    <n v="9009420598"/>
    <n v="524000321733"/>
    <s v="ใบแจ้งหนี้"/>
    <x v="0"/>
    <s v="ค่าบริการพาดสายสื่อสารโทรคมนาคมประจำปี"/>
    <s v="Activ.unit"/>
    <n v="130000727541"/>
    <s v=""/>
    <n v="19"/>
    <d v="2019-01-18T00:00:00"/>
    <n v="1575"/>
    <n v="55"/>
    <n v="55"/>
    <n v="3.85"/>
    <n v="86625"/>
    <n v="86625"/>
    <n v="6063.75"/>
    <n v="92688.75"/>
    <x v="0"/>
    <m/>
    <s v=""/>
    <s v=""/>
    <x v="11"/>
    <n v="140001546906"/>
    <n v="1"/>
    <n v="1"/>
    <n v="1"/>
    <x v="0"/>
    <x v="11"/>
    <s v="สายสื่อสาร"/>
    <x v="0"/>
    <x v="0"/>
  </r>
  <r>
    <x v="35"/>
    <n v="92000324058"/>
    <n v="14000154542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64"/>
    <n v="9009416596"/>
    <n v="538000322084"/>
    <s v="ใบแจ้งหนี้"/>
    <x v="0"/>
    <s v="ค่าบริการพาดสายสื่อสารโทรคมนาคมประจำปี"/>
    <s v="Activ.unit"/>
    <n v="130000727544"/>
    <s v=""/>
    <n v="9"/>
    <d v="2019-01-17T00:00:00"/>
    <n v="1595"/>
    <n v="55"/>
    <n v="55"/>
    <n v="3.85"/>
    <n v="87725"/>
    <n v="87725"/>
    <n v="6140.75"/>
    <n v="93865.75"/>
    <x v="0"/>
    <m/>
    <s v=""/>
    <s v=""/>
    <x v="1"/>
    <n v="140001545420"/>
    <n v="1"/>
    <n v="1"/>
    <n v="1"/>
    <x v="0"/>
    <x v="1"/>
    <s v="สายสื่อสาร"/>
    <x v="0"/>
    <x v="0"/>
  </r>
  <r>
    <x v="20"/>
    <n v="92000320868"/>
    <n v="14000154569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19"/>
    <n v="9009416971"/>
    <n v="500000320989"/>
    <s v="ใบแจ้งหนี้"/>
    <x v="0"/>
    <s v="ค่าบริการพาดสายสื่อสารโทรคมนาคมประจำปี"/>
    <s v="Activ.unit"/>
    <n v="130000727550"/>
    <s v=""/>
    <n v="3"/>
    <d v="2019-01-17T00:00:00"/>
    <n v="2441"/>
    <n v="55"/>
    <n v="55"/>
    <n v="3.85"/>
    <n v="134255"/>
    <n v="134255"/>
    <n v="9397.85"/>
    <n v="143652.85"/>
    <x v="0"/>
    <m/>
    <s v=""/>
    <s v=""/>
    <x v="0"/>
    <n v="140001545697"/>
    <n v="1"/>
    <n v="1"/>
    <n v="1"/>
    <x v="0"/>
    <x v="12"/>
    <s v="สายสื่อสาร"/>
    <x v="0"/>
    <x v="0"/>
  </r>
  <r>
    <x v="22"/>
    <n v="92000503003"/>
    <n v="140001545506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49"/>
    <n v="9009416657"/>
    <n v="566000321802"/>
    <s v="ใบแจ้งหนี้"/>
    <x v="0"/>
    <s v="ค่าบริการพาดสายสื่อสารโทรคมนาคมประจำปี"/>
    <s v="Activ.unit"/>
    <n v="130000727552"/>
    <s v=""/>
    <n v="10"/>
    <d v="2019-01-17T00:00:00"/>
    <n v="278"/>
    <n v="55"/>
    <n v="55"/>
    <n v="3.85"/>
    <n v="15290"/>
    <n v="15290"/>
    <n v="1070.3"/>
    <n v="16360.3"/>
    <x v="0"/>
    <m/>
    <s v=""/>
    <s v=""/>
    <x v="6"/>
    <n v="140001545506"/>
    <n v="1"/>
    <n v="1"/>
    <n v="1"/>
    <x v="0"/>
    <x v="6"/>
    <s v="สายสื่อสาร"/>
    <x v="0"/>
    <x v="0"/>
  </r>
  <r>
    <x v="32"/>
    <n v="92000589353"/>
    <n v="140001545270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485"/>
    <n v="9009416424"/>
    <n v="562000322679"/>
    <s v="ใบแจ้งหนี้"/>
    <x v="0"/>
    <s v="ค่าบริการพาดสายสื่อสารโทรคมนาคมประจำปี"/>
    <s v="Activ.unit"/>
    <n v="130000727556"/>
    <s v=""/>
    <n v="21"/>
    <d v="2019-01-17T00:00:00"/>
    <n v="739"/>
    <n v="55"/>
    <n v="55"/>
    <n v="3.85"/>
    <n v="40645"/>
    <n v="40645"/>
    <n v="2845.15"/>
    <n v="43490.15"/>
    <x v="2"/>
    <m/>
    <s v=""/>
    <s v=""/>
    <x v="11"/>
    <n v="140001545270"/>
    <n v="1"/>
    <n v="1"/>
    <n v="1"/>
    <x v="0"/>
    <x v="11"/>
    <s v="สายสื่อสาร"/>
    <x v="0"/>
    <x v="0"/>
  </r>
  <r>
    <x v="20"/>
    <n v="92000320868"/>
    <n v="14000154592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36"/>
    <n v="9009417237"/>
    <n v="534000320702"/>
    <s v="ใบแจ้งหนี้"/>
    <x v="0"/>
    <s v="ค่าบริการพาดสายสื่อสารโทรคมนาคมประจำปี"/>
    <s v="Activ.unit"/>
    <n v="130000727557"/>
    <s v=""/>
    <n v="5"/>
    <d v="2019-01-17T00:00:00"/>
    <n v="1842"/>
    <n v="55"/>
    <n v="55"/>
    <n v="3.85"/>
    <n v="101310"/>
    <n v="101310"/>
    <n v="7091.7"/>
    <n v="108401.7"/>
    <x v="0"/>
    <m/>
    <s v=""/>
    <s v=""/>
    <x v="0"/>
    <n v="140001545925"/>
    <n v="1"/>
    <n v="1"/>
    <n v="1"/>
    <x v="0"/>
    <x v="13"/>
    <s v="สายสื่อสาร"/>
    <x v="0"/>
    <x v="0"/>
  </r>
  <r>
    <x v="28"/>
    <n v="92000320887"/>
    <n v="14000154593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56"/>
    <n v="9009417207"/>
    <n v="522000321559"/>
    <s v="ใบแจ้งหนี้"/>
    <x v="0"/>
    <s v="ค่าบริการพาดสายสื่อสารโทรคมนาคมประจำปี"/>
    <s v="Activ.unit"/>
    <n v="130000727560"/>
    <s v=""/>
    <n v="3"/>
    <d v="2019-01-17T00:00:00"/>
    <n v="1774"/>
    <n v="55"/>
    <n v="55"/>
    <n v="3.85"/>
    <n v="97570"/>
    <n v="97570"/>
    <n v="6829.9"/>
    <n v="104399.9"/>
    <x v="0"/>
    <m/>
    <s v=""/>
    <s v=""/>
    <x v="0"/>
    <n v="140001545931"/>
    <n v="1"/>
    <n v="1"/>
    <n v="1"/>
    <x v="0"/>
    <x v="12"/>
    <s v="สายสื่อสาร"/>
    <x v="0"/>
    <x v="0"/>
  </r>
  <r>
    <x v="32"/>
    <n v="92000322747"/>
    <n v="14000154551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18"/>
    <n v="9009416644"/>
    <n v="566000321592"/>
    <s v="ใบแจ้งหนี้"/>
    <x v="0"/>
    <s v="ค่าบริการพาดสายสื่อสารโทรคมนาคมประจำปี"/>
    <s v="Activ.unit"/>
    <n v="130000727562"/>
    <s v=""/>
    <n v="11"/>
    <d v="2019-01-17T00:00:00"/>
    <n v="1831"/>
    <n v="55"/>
    <n v="55"/>
    <n v="3.85"/>
    <n v="100705"/>
    <n v="100705"/>
    <n v="7049.35"/>
    <n v="107754.35"/>
    <x v="0"/>
    <m/>
    <s v=""/>
    <s v=""/>
    <x v="0"/>
    <n v="140001545518"/>
    <n v="1"/>
    <n v="1"/>
    <n v="1"/>
    <x v="0"/>
    <x v="12"/>
    <s v="สายสื่อสาร"/>
    <x v="0"/>
    <x v="0"/>
  </r>
  <r>
    <x v="35"/>
    <n v="92000324097"/>
    <n v="14000154580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003"/>
    <n v="9009417066"/>
    <n v="556000321960"/>
    <s v="ใบแจ้งหนี้"/>
    <x v="0"/>
    <s v="ค่าบริการพาดสายสื่อสารโทรคมนาคมประจำปี"/>
    <s v="Activ.unit"/>
    <n v="130000727567"/>
    <s v=""/>
    <n v="13"/>
    <d v="2019-01-17T00:00:00"/>
    <n v="7570"/>
    <n v="55"/>
    <n v="55"/>
    <n v="3.85"/>
    <n v="416350"/>
    <n v="416350"/>
    <n v="29144.5"/>
    <n v="445494.5"/>
    <x v="0"/>
    <m/>
    <s v=""/>
    <s v=""/>
    <x v="10"/>
    <n v="140001545805"/>
    <n v="1"/>
    <n v="1"/>
    <n v="1"/>
    <x v="0"/>
    <x v="10"/>
    <s v="สายสื่อสาร"/>
    <x v="0"/>
    <x v="0"/>
  </r>
  <r>
    <x v="32"/>
    <n v="92000322747"/>
    <n v="14000154571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91"/>
    <n v="9009416961"/>
    <n v="532000322059"/>
    <s v="ใบแจ้งหนี้"/>
    <x v="0"/>
    <s v="ค่าบริการพาดสายสื่อสารโทรคมนาคมประจำปี"/>
    <s v="Activ.unit"/>
    <n v="130000727568"/>
    <s v=""/>
    <n v="12"/>
    <d v="2019-01-17T00:00:00"/>
    <n v="7661"/>
    <n v="55"/>
    <n v="55"/>
    <n v="3.85"/>
    <n v="421355"/>
    <n v="421355"/>
    <n v="29494.85"/>
    <n v="450849.85"/>
    <x v="0"/>
    <m/>
    <s v=""/>
    <s v=""/>
    <x v="0"/>
    <n v="140001545712"/>
    <n v="1"/>
    <n v="1"/>
    <n v="1"/>
    <x v="0"/>
    <x v="0"/>
    <s v="สายสื่อสาร"/>
    <x v="0"/>
    <x v="0"/>
  </r>
  <r>
    <x v="32"/>
    <n v="92000322747"/>
    <n v="14000154588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99"/>
    <n v="9009417219"/>
    <n v="550000321500"/>
    <s v="ใบแจ้งหนี้"/>
    <x v="0"/>
    <s v="ค่าบริการพาดสายสื่อสารโทรคมนาคมประจำปี"/>
    <s v="Activ.unit"/>
    <n v="130000727577"/>
    <s v=""/>
    <n v="13"/>
    <d v="2019-01-17T00:00:00"/>
    <n v="1864"/>
    <n v="55"/>
    <n v="55"/>
    <n v="3.85"/>
    <n v="102520"/>
    <n v="102520"/>
    <n v="7176.4"/>
    <n v="109696.4"/>
    <x v="0"/>
    <m/>
    <s v=""/>
    <s v=""/>
    <x v="0"/>
    <n v="140001545886"/>
    <n v="1"/>
    <n v="1"/>
    <n v="1"/>
    <x v="0"/>
    <x v="13"/>
    <s v="สายสื่อสาร"/>
    <x v="0"/>
    <x v="0"/>
  </r>
  <r>
    <x v="35"/>
    <n v="92000589332"/>
    <n v="14000154538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10"/>
    <n v="9009416559"/>
    <n v="536000322683"/>
    <s v="ใบแจ้งหนี้"/>
    <x v="0"/>
    <s v="ค่าบริการพาดสายสื่อสารโทรคมนาคมประจำปี"/>
    <s v="Activ.unit"/>
    <n v="130000727580"/>
    <s v=""/>
    <n v="18"/>
    <d v="2019-01-17T00:00:00"/>
    <n v="1186"/>
    <n v="55"/>
    <n v="55"/>
    <n v="3.85"/>
    <n v="65230"/>
    <n v="65230"/>
    <n v="4566.1000000000004"/>
    <n v="69796.100000000006"/>
    <x v="0"/>
    <m/>
    <s v=""/>
    <s v=""/>
    <x v="11"/>
    <n v="140001545381"/>
    <n v="1"/>
    <n v="1"/>
    <n v="1"/>
    <x v="0"/>
    <x v="11"/>
    <s v="สายสื่อสาร"/>
    <x v="0"/>
    <x v="0"/>
  </r>
  <r>
    <x v="32"/>
    <n v="92000264773"/>
    <n v="140001546615"/>
    <s v="S4B3:ขอเช่าพาดสายโทรคมนาคม"/>
    <s v="บริษัท ดิจิตอล เทเลวิชั่น เน็ทเวิร์ค จำก"/>
    <s v="4/1 ตำบล ในเมือง อำเภอ เมืองนครราชสีมา จังหวัด นครราชสีมา รหัสไปรษณีย์ 30000"/>
    <n v="2007972918"/>
    <n v="9009420255"/>
    <n v="556000321673"/>
    <s v="ใบแจ้งหนี้"/>
    <x v="2"/>
    <s v="ค่าบริการพาดสายเคเบิลทีวี"/>
    <s v="Activ.unit"/>
    <n v="130000727585"/>
    <s v=""/>
    <n v="1"/>
    <d v="2019-01-18T00:00:00"/>
    <n v="1236"/>
    <n v="32"/>
    <n v="32"/>
    <n v="2.2400000000000002"/>
    <n v="39552"/>
    <n v="39552"/>
    <n v="2768.64"/>
    <n v="42320.639999999999"/>
    <x v="0"/>
    <m/>
    <s v=""/>
    <s v=""/>
    <x v="16"/>
    <n v="140001546615"/>
    <n v="1"/>
    <n v="1"/>
    <n v="1"/>
    <x v="0"/>
    <x v="20"/>
    <s v="สายสื่อสาร"/>
    <x v="0"/>
    <x v="0"/>
  </r>
  <r>
    <x v="32"/>
    <n v="92000372577"/>
    <n v="14000154617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364"/>
    <n v="9009417536"/>
    <n v="536000322556"/>
    <s v="ใบแจ้งหนี้"/>
    <x v="0"/>
    <s v="ค่าบริการพาดสายสื่อสารโทรคมนาคมประจำปี"/>
    <s v="Activ.unit"/>
    <n v="130000727587"/>
    <s v=""/>
    <n v="15"/>
    <d v="2019-01-17T00:00:00"/>
    <n v="1866"/>
    <n v="55"/>
    <n v="55"/>
    <n v="3.85"/>
    <n v="102630"/>
    <n v="102630"/>
    <n v="7184.1"/>
    <n v="109814.1"/>
    <x v="0"/>
    <m/>
    <s v=""/>
    <s v=""/>
    <x v="9"/>
    <n v="140001546171"/>
    <n v="1"/>
    <n v="1"/>
    <n v="1"/>
    <x v="0"/>
    <x v="9"/>
    <s v="สายสื่อสาร"/>
    <x v="0"/>
    <x v="0"/>
  </r>
  <r>
    <x v="32"/>
    <n v="92000326055"/>
    <n v="140001546629"/>
    <s v="S4B3:ขอเช่าพาดสายโทรคมนาคม"/>
    <s v="บริษัท เฉินเจียนวันเจริญ จำกัด"/>
    <s v="100/16-17 ถนน มุขมนตรี ตำบล ในเมือง อำเภอ เมืองนครราชสีมา จังหวัด นครราชสีมา รหัสไปรษณีย์ 30000"/>
    <n v="2007972920"/>
    <n v="9009420164"/>
    <n v="514000321039"/>
    <s v="ใบแจ้งหนี้"/>
    <x v="2"/>
    <s v="ค่าบริการพาดสายเคเบิลทีวี"/>
    <s v="Activ.unit"/>
    <n v="130000727588"/>
    <s v=""/>
    <n v="14"/>
    <d v="2019-01-18T00:00:00"/>
    <n v="2064"/>
    <n v="32"/>
    <n v="32"/>
    <n v="2.2400000000000002"/>
    <n v="66048"/>
    <n v="66048"/>
    <n v="4623.3599999999997"/>
    <n v="70671.360000000001"/>
    <x v="0"/>
    <m/>
    <s v=""/>
    <s v=""/>
    <x v="15"/>
    <n v="140001546629"/>
    <n v="1"/>
    <n v="1"/>
    <n v="1"/>
    <x v="0"/>
    <x v="19"/>
    <s v="สายสื่อสาร"/>
    <x v="0"/>
    <x v="0"/>
  </r>
  <r>
    <x v="32"/>
    <n v="92000314488"/>
    <n v="140001546195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0372"/>
    <n v="9009417544"/>
    <n v="526000322480"/>
    <s v="ใบแจ้งหนี้"/>
    <x v="0"/>
    <s v="ค่าบริการพาดสายสื่อสารโทรคมนาคมประจำปี"/>
    <s v="Activ.unit"/>
    <n v="130000727589"/>
    <s v=""/>
    <n v="3"/>
    <d v="2019-01-17T00:00:00"/>
    <n v="1505"/>
    <n v="55"/>
    <n v="55"/>
    <n v="3.85"/>
    <n v="82775"/>
    <n v="82775"/>
    <n v="5794.25"/>
    <n v="88569.25"/>
    <x v="0"/>
    <m/>
    <s v=""/>
    <s v=""/>
    <x v="2"/>
    <n v="140001546195"/>
    <n v="1"/>
    <n v="1"/>
    <n v="1"/>
    <x v="0"/>
    <x v="2"/>
    <s v="สายสื่อสาร"/>
    <x v="0"/>
    <x v="0"/>
  </r>
  <r>
    <x v="32"/>
    <n v="92000320893"/>
    <n v="140001546204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414"/>
    <n v="9009417632"/>
    <n v="530000321953"/>
    <s v="ใบแจ้งหนี้"/>
    <x v="0"/>
    <s v="ค่าบริการพาดสายสื่อสารโทรคมนาคมประจำปี"/>
    <s v="Activ.unit"/>
    <n v="130000727591"/>
    <s v=""/>
    <n v="6"/>
    <d v="2019-01-17T00:00:00"/>
    <n v="1332"/>
    <n v="55"/>
    <n v="55"/>
    <n v="3.85"/>
    <n v="73260"/>
    <n v="73260"/>
    <n v="5128.2"/>
    <n v="78388.2"/>
    <x v="0"/>
    <m/>
    <s v=""/>
    <s v=""/>
    <x v="7"/>
    <n v="140001546204"/>
    <n v="1"/>
    <n v="1"/>
    <n v="1"/>
    <x v="0"/>
    <x v="7"/>
    <s v="สายสื่อสาร"/>
    <x v="0"/>
    <x v="0"/>
  </r>
  <r>
    <x v="32"/>
    <n v="92000539545"/>
    <n v="1400015462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18"/>
    <n v="9009417642"/>
    <n v="500000320701"/>
    <s v="ใบแจ้งหนี้"/>
    <x v="0"/>
    <s v="ค่าบริการพาดสายสื่อสารโทรคมนาคมประจำปี"/>
    <s v="Activ.unit"/>
    <n v="130000727592"/>
    <s v=""/>
    <n v="19"/>
    <d v="2019-01-17T00:00:00"/>
    <n v="15407"/>
    <n v="55"/>
    <n v="55"/>
    <n v="3.85"/>
    <n v="847385"/>
    <n v="847385"/>
    <n v="59316.95"/>
    <n v="906701.95"/>
    <x v="0"/>
    <m/>
    <s v=""/>
    <s v=""/>
    <x v="5"/>
    <n v="140001546226"/>
    <n v="1"/>
    <n v="1"/>
    <n v="1"/>
    <x v="0"/>
    <x v="5"/>
    <s v="สายสื่อสาร"/>
    <x v="0"/>
    <x v="0"/>
  </r>
  <r>
    <x v="32"/>
    <n v="92000320884"/>
    <n v="14000154626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2"/>
    <n v="9009417646"/>
    <n v="548000320976"/>
    <s v="ใบแจ้งหนี้"/>
    <x v="0"/>
    <s v="ค่าบริการพาดสายสื่อสารโทรคมนาคมประจำปี"/>
    <s v="Activ.unit"/>
    <n v="130000727599"/>
    <s v=""/>
    <n v="4"/>
    <d v="2019-01-17T00:00:00"/>
    <n v="11291"/>
    <n v="55"/>
    <n v="55"/>
    <n v="3.85"/>
    <n v="621005"/>
    <n v="621005"/>
    <n v="43470.35"/>
    <n v="664475.35"/>
    <x v="0"/>
    <m/>
    <s v=""/>
    <s v=""/>
    <x v="1"/>
    <n v="140001546264"/>
    <n v="2"/>
    <n v="2"/>
    <n v="2"/>
    <x v="0"/>
    <x v="1"/>
    <s v="สายสื่อสาร"/>
    <x v="0"/>
    <x v="0"/>
  </r>
  <r>
    <x v="32"/>
    <n v="92000320884"/>
    <n v="14000154626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2"/>
    <n v="9009417646"/>
    <n v="548000320976"/>
    <s v="ใบแจ้งหนี้"/>
    <x v="0"/>
    <s v="ค่าบริการพาดสายสื่อสารโทรคมนาคมประจำปี"/>
    <s v="Activ.unit"/>
    <n v="130000727599"/>
    <s v=""/>
    <n v="5"/>
    <d v="2019-01-17T00:00:00"/>
    <n v="8223"/>
    <n v="100"/>
    <n v="100"/>
    <n v="7"/>
    <n v="822300"/>
    <n v="822300"/>
    <n v="57561"/>
    <n v="879861"/>
    <x v="0"/>
    <m/>
    <s v=""/>
    <s v=""/>
    <x v="1"/>
    <n v="140001546264"/>
    <n v="2"/>
    <n v="2"/>
    <n v="2"/>
    <x v="0"/>
    <x v="1"/>
    <s v="สายสื่อสาร"/>
    <x v="0"/>
    <x v="0"/>
  </r>
  <r>
    <x v="32"/>
    <n v="92000312968"/>
    <n v="14000154634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615"/>
    <n v="9009417811"/>
    <n v="558000322266"/>
    <s v="ใบแจ้งหนี้"/>
    <x v="0"/>
    <s v="ค่าบริการพาดสายสื่อสารโทรคมนาคมประจำปี"/>
    <s v="Activ.unit"/>
    <n v="130000727601"/>
    <s v=""/>
    <n v="2"/>
    <d v="2019-01-17T00:00:00"/>
    <n v="7449"/>
    <n v="55"/>
    <n v="55"/>
    <n v="3.85"/>
    <n v="409695"/>
    <n v="409695"/>
    <n v="28678.65"/>
    <n v="438373.65"/>
    <x v="0"/>
    <m/>
    <s v=""/>
    <s v=""/>
    <x v="4"/>
    <n v="140001546345"/>
    <n v="1"/>
    <n v="1"/>
    <n v="1"/>
    <x v="0"/>
    <x v="4"/>
    <s v="สายสื่อสาร"/>
    <x v="0"/>
    <x v="0"/>
  </r>
  <r>
    <x v="32"/>
    <n v="92000429671"/>
    <n v="14000154635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616"/>
    <n v="9009417812"/>
    <n v="540000321922"/>
    <s v="ใบแจ้งหนี้"/>
    <x v="0"/>
    <s v="ค่าบริการพาดสายสื่อสารโทรคมนาคมประจำปี"/>
    <s v="Activ.unit"/>
    <n v="130000727602"/>
    <s v=""/>
    <n v="17"/>
    <d v="2019-01-17T00:00:00"/>
    <n v="3161"/>
    <n v="55"/>
    <n v="55"/>
    <n v="3.85"/>
    <n v="173855"/>
    <n v="173855"/>
    <n v="12169.85"/>
    <n v="186024.85"/>
    <x v="0"/>
    <m/>
    <s v=""/>
    <s v=""/>
    <x v="6"/>
    <n v="140001546352"/>
    <n v="1"/>
    <n v="1"/>
    <n v="1"/>
    <x v="0"/>
    <x v="6"/>
    <s v="สายสื่อสาร"/>
    <x v="0"/>
    <x v="0"/>
  </r>
  <r>
    <x v="32"/>
    <n v="92000320971"/>
    <n v="14000154635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617"/>
    <n v="9009417813"/>
    <n v="526000322842"/>
    <s v="ใบแจ้งหนี้"/>
    <x v="0"/>
    <s v="ค่าบริการพาดสายสื่อสารโทรคมนาคมประจำปี"/>
    <s v="Activ.unit"/>
    <n v="130000727605"/>
    <s v=""/>
    <n v="7"/>
    <d v="2019-01-17T00:00:00"/>
    <n v="2899"/>
    <n v="55"/>
    <n v="55"/>
    <n v="3.85"/>
    <n v="159445"/>
    <n v="159445"/>
    <n v="11161.15"/>
    <n v="170606.15"/>
    <x v="0"/>
    <m/>
    <s v=""/>
    <s v=""/>
    <x v="8"/>
    <n v="140001546355"/>
    <n v="1"/>
    <n v="1"/>
    <n v="1"/>
    <x v="0"/>
    <x v="8"/>
    <s v="สายสื่อสาร"/>
    <x v="0"/>
    <x v="0"/>
  </r>
  <r>
    <x v="32"/>
    <n v="92000393289"/>
    <n v="140001546393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0620"/>
    <n v="9009417816"/>
    <n v="546000322716"/>
    <s v="ใบแจ้งหนี้"/>
    <x v="1"/>
    <s v="ค่าบริการติดตั้องอุปกรณ์สื่อสารฯ ประจำปี"/>
    <s v="Activ.unit"/>
    <n v="130000727611"/>
    <s v=""/>
    <n v="16"/>
    <d v="2019-01-17T00:00:00"/>
    <n v="33"/>
    <n v="410"/>
    <n v="410"/>
    <n v="28.7"/>
    <n v="13530"/>
    <n v="13530"/>
    <n v="947.1"/>
    <n v="14477.1"/>
    <x v="0"/>
    <m/>
    <s v=""/>
    <s v=""/>
    <x v="17"/>
    <n v="140001546393"/>
    <n v="1"/>
    <n v="1"/>
    <n v="1"/>
    <x v="0"/>
    <x v="21"/>
    <s v="อุปกรณ์"/>
    <x v="0"/>
    <x v="0"/>
  </r>
  <r>
    <x v="32"/>
    <n v="92000539545"/>
    <n v="14000154638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619"/>
    <n v="9009417815"/>
    <n v="524000322317"/>
    <s v="ใบแจ้งหนี้"/>
    <x v="1"/>
    <s v="ค่าบริการติดตั้องอุปกรณ์สื่อสารฯ ประจำปี"/>
    <s v="Activ.unit"/>
    <n v="130000727616"/>
    <s v=""/>
    <n v="20"/>
    <d v="2019-01-17T00:00:00"/>
    <n v="464"/>
    <n v="410"/>
    <n v="410"/>
    <n v="28.7"/>
    <n v="190240"/>
    <n v="190240"/>
    <n v="13316.8"/>
    <n v="203556.8"/>
    <x v="0"/>
    <m/>
    <s v=""/>
    <s v=""/>
    <x v="5"/>
    <n v="140001546386"/>
    <n v="1"/>
    <n v="1"/>
    <n v="1"/>
    <x v="0"/>
    <x v="5"/>
    <s v="อุปกรณ์"/>
    <x v="0"/>
    <x v="0"/>
  </r>
  <r>
    <x v="32"/>
    <n v="92000499508"/>
    <n v="14000154637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618"/>
    <n v="9009417814"/>
    <n v="566000321807"/>
    <s v="ใบแจ้งหนี้"/>
    <x v="1"/>
    <s v="ค่าบริการติดตั้องอุปกรณ์สื่อสารฯ ประจำปี"/>
    <s v="Activ.unit"/>
    <n v="130000727618"/>
    <s v=""/>
    <n v="18"/>
    <d v="2019-01-17T00:00:00"/>
    <n v="41"/>
    <n v="410"/>
    <n v="410"/>
    <n v="28.7"/>
    <n v="16810"/>
    <n v="16810"/>
    <n v="1176.7"/>
    <n v="17986.7"/>
    <x v="0"/>
    <m/>
    <s v=""/>
    <s v=""/>
    <x v="3"/>
    <n v="140001546376"/>
    <n v="1"/>
    <n v="1"/>
    <n v="1"/>
    <x v="0"/>
    <x v="3"/>
    <s v="อุปกรณ์"/>
    <x v="0"/>
    <x v="0"/>
  </r>
  <r>
    <x v="32"/>
    <n v="92000320977"/>
    <n v="140001545444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631"/>
    <n v="9009416634"/>
    <n v="524000321951"/>
    <s v="ใบแจ้งหนี้"/>
    <x v="1"/>
    <s v="ค่าบริการติดตั้องอุปกรณ์สื่อสารฯ ประจำปี"/>
    <s v="Activ.unit"/>
    <n v="130000727619"/>
    <s v=""/>
    <n v="10"/>
    <d v="2019-01-17T00:00:00"/>
    <n v="9"/>
    <n v="410"/>
    <n v="410"/>
    <n v="28.7"/>
    <n v="3690"/>
    <n v="3690"/>
    <n v="258.3"/>
    <n v="3948.3"/>
    <x v="0"/>
    <m/>
    <s v=""/>
    <s v=""/>
    <x v="10"/>
    <n v="140001545444"/>
    <n v="1"/>
    <n v="1"/>
    <n v="1"/>
    <x v="0"/>
    <x v="10"/>
    <s v="อุปกรณ์"/>
    <x v="0"/>
    <x v="0"/>
  </r>
  <r>
    <x v="28"/>
    <n v="92000320912"/>
    <n v="14000154558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65"/>
    <n v="9009416784"/>
    <n v="522000321848"/>
    <s v="ใบแจ้งหนี้"/>
    <x v="0"/>
    <s v="ค่าบริการพาดสายสื่อสารโทรคมนาคมประจำปี"/>
    <s v="Activ.unit"/>
    <n v="130000727715"/>
    <s v=""/>
    <n v="8"/>
    <d v="2019-01-17T00:00:00"/>
    <n v="5603"/>
    <n v="55"/>
    <n v="55"/>
    <n v="3.85"/>
    <n v="308165"/>
    <n v="308165"/>
    <n v="21571.55"/>
    <n v="329736.55"/>
    <x v="0"/>
    <m/>
    <s v=""/>
    <s v=""/>
    <x v="10"/>
    <n v="140001545583"/>
    <n v="1"/>
    <n v="1"/>
    <n v="1"/>
    <x v="0"/>
    <x v="10"/>
    <s v="สายสื่อสาร"/>
    <x v="0"/>
    <x v="0"/>
  </r>
  <r>
    <x v="28"/>
    <n v="92000320887"/>
    <n v="14000154599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67"/>
    <n v="9009417322"/>
    <n v="552000321610"/>
    <s v="ใบแจ้งหนี้"/>
    <x v="0"/>
    <s v="ค่าบริการพาดสายสื่อสารโทรคมนาคมประจำปี"/>
    <s v="Activ.unit"/>
    <n v="130000727722"/>
    <s v=""/>
    <n v="5"/>
    <d v="2019-01-17T00:00:00"/>
    <n v="2862"/>
    <n v="55"/>
    <n v="55"/>
    <n v="3.85"/>
    <n v="157410"/>
    <n v="157410"/>
    <n v="11018.7"/>
    <n v="168428.7"/>
    <x v="0"/>
    <m/>
    <s v=""/>
    <s v=""/>
    <x v="0"/>
    <n v="140001545998"/>
    <n v="1"/>
    <n v="1"/>
    <n v="1"/>
    <x v="0"/>
    <x v="13"/>
    <s v="สายสื่อสาร"/>
    <x v="0"/>
    <x v="0"/>
  </r>
  <r>
    <x v="28"/>
    <n v="92000524662"/>
    <n v="14000154603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56"/>
    <n v="9009417413"/>
    <n v="558000321782"/>
    <s v="ใบแจ้งหนี้"/>
    <x v="0"/>
    <s v="ค่าบริการพาดสายสื่อสารโทรคมนาคมประจำปี"/>
    <s v="Activ.unit"/>
    <n v="130000727724"/>
    <s v=""/>
    <n v="13"/>
    <d v="2019-01-17T00:00:00"/>
    <n v="210"/>
    <n v="55"/>
    <n v="55"/>
    <n v="3.85"/>
    <n v="11550"/>
    <n v="11550"/>
    <n v="808.5"/>
    <n v="12358.5"/>
    <x v="0"/>
    <m/>
    <s v=""/>
    <s v=""/>
    <x v="3"/>
    <n v="140001546036"/>
    <n v="1"/>
    <n v="1"/>
    <n v="1"/>
    <x v="0"/>
    <x v="3"/>
    <s v="สายสื่อสาร"/>
    <x v="0"/>
    <x v="0"/>
  </r>
  <r>
    <x v="28"/>
    <n v="92000510492"/>
    <n v="140001546074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265"/>
    <n v="9009417473"/>
    <n v="566000321599"/>
    <s v="ใบแจ้งหนี้"/>
    <x v="0"/>
    <s v="ค่าบริการพาดสายสื่อสารโทรคมนาคมประจำปี"/>
    <s v="Activ.unit"/>
    <n v="130000727725"/>
    <s v=""/>
    <n v="12"/>
    <d v="2019-01-17T00:00:00"/>
    <n v="40"/>
    <n v="55"/>
    <n v="55"/>
    <n v="3.85"/>
    <n v="2200"/>
    <n v="2200"/>
    <n v="154"/>
    <n v="2354"/>
    <x v="0"/>
    <m/>
    <s v=""/>
    <s v=""/>
    <x v="9"/>
    <n v="140001546074"/>
    <n v="1"/>
    <n v="1"/>
    <n v="1"/>
    <x v="0"/>
    <x v="9"/>
    <s v="สายสื่อสาร"/>
    <x v="0"/>
    <x v="0"/>
  </r>
  <r>
    <x v="28"/>
    <n v="92000320866"/>
    <n v="14000154611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273"/>
    <n v="9009417481"/>
    <n v="518000321552"/>
    <s v="ใบแจ้งหนี้"/>
    <x v="0"/>
    <s v="ค่าบริการพาดสายสื่อสารโทรคมนาคมประจำปี"/>
    <s v="Activ.unit"/>
    <n v="130000727727"/>
    <s v=""/>
    <n v="1"/>
    <d v="2019-01-17T00:00:00"/>
    <n v="313"/>
    <n v="55"/>
    <n v="55"/>
    <n v="3.85"/>
    <n v="17215"/>
    <n v="17215"/>
    <n v="1205.05"/>
    <n v="18420.05"/>
    <x v="0"/>
    <m/>
    <s v=""/>
    <s v=""/>
    <x v="7"/>
    <n v="140001546111"/>
    <n v="1"/>
    <n v="1"/>
    <n v="1"/>
    <x v="0"/>
    <x v="7"/>
    <s v="สายสื่อสาร"/>
    <x v="0"/>
    <x v="0"/>
  </r>
  <r>
    <x v="28"/>
    <n v="92000571411"/>
    <n v="14000154616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63"/>
    <n v="9009417534"/>
    <n v="548000320974"/>
    <s v="ใบแจ้งหนี้"/>
    <x v="0"/>
    <s v="ค่าบริการพาดสายสื่อสารโทรคมนาคมประจำปี"/>
    <s v="Activ.unit"/>
    <n v="130000727729"/>
    <s v=""/>
    <n v="14"/>
    <d v="2019-01-17T00:00:00"/>
    <n v="1746"/>
    <n v="55"/>
    <n v="55"/>
    <n v="3.85"/>
    <n v="96030"/>
    <n v="96030"/>
    <n v="6722.1"/>
    <n v="102752.1"/>
    <x v="0"/>
    <m/>
    <s v=""/>
    <s v=""/>
    <x v="5"/>
    <n v="140001546167"/>
    <n v="1"/>
    <n v="1"/>
    <n v="1"/>
    <x v="0"/>
    <x v="5"/>
    <s v="สายสื่อสาร"/>
    <x v="0"/>
    <x v="0"/>
  </r>
  <r>
    <x v="28"/>
    <n v="92000589338"/>
    <n v="14000154543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590"/>
    <n v="9009416702"/>
    <n v="520000321946"/>
    <s v="ใบแจ้งหนี้"/>
    <x v="0"/>
    <s v="ค่าบริการพาดสายสื่อสารโทรคมนาคมประจำปี"/>
    <s v="Activ.unit"/>
    <n v="130000727732"/>
    <s v=""/>
    <n v="15"/>
    <d v="2019-01-17T00:00:00"/>
    <n v="1629"/>
    <n v="55"/>
    <n v="55"/>
    <n v="3.85"/>
    <n v="89595"/>
    <n v="89595"/>
    <n v="6271.65"/>
    <n v="95866.65"/>
    <x v="0"/>
    <m/>
    <s v=""/>
    <s v=""/>
    <x v="11"/>
    <n v="140001545431"/>
    <n v="1"/>
    <n v="1"/>
    <n v="1"/>
    <x v="0"/>
    <x v="11"/>
    <s v="สายสื่อสาร"/>
    <x v="0"/>
    <x v="0"/>
  </r>
  <r>
    <x v="28"/>
    <n v="92000322767"/>
    <n v="14000154683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2973"/>
    <n v="9009420367"/>
    <n v="520000322308"/>
    <s v="ใบแจ้งหนี้"/>
    <x v="0"/>
    <s v="ค่าบริการพาดสายสื่อสารโทรคมนาคมประจำปี"/>
    <s v="Activ.unit"/>
    <n v="130000727734"/>
    <s v=""/>
    <n v="9"/>
    <d v="2019-01-18T00:00:00"/>
    <n v="3457"/>
    <n v="55"/>
    <n v="55"/>
    <n v="3.85"/>
    <n v="190135"/>
    <n v="190135"/>
    <n v="13309.45"/>
    <n v="203444.45"/>
    <x v="0"/>
    <m/>
    <s v=""/>
    <s v=""/>
    <x v="4"/>
    <n v="140001546835"/>
    <n v="1"/>
    <n v="1"/>
    <n v="1"/>
    <x v="0"/>
    <x v="4"/>
    <s v="สายสื่อสาร"/>
    <x v="0"/>
    <x v="0"/>
  </r>
  <r>
    <x v="28"/>
    <n v="92000504008"/>
    <n v="14000154676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68"/>
    <n v="9009420356"/>
    <n v="562000321932"/>
    <s v="ใบแจ้งหนี้"/>
    <x v="0"/>
    <s v="ค่าบริการพาดสายสื่อสารโทรคมนาคมประจำปี"/>
    <s v="Activ.unit"/>
    <n v="130000727735"/>
    <s v=""/>
    <n v="10"/>
    <d v="2019-01-18T00:00:00"/>
    <n v="2793"/>
    <n v="55"/>
    <n v="55"/>
    <n v="3.85"/>
    <n v="153615"/>
    <n v="153615"/>
    <n v="10753.05"/>
    <n v="164368.04999999999"/>
    <x v="0"/>
    <m/>
    <s v=""/>
    <s v=""/>
    <x v="6"/>
    <n v="140001546761"/>
    <n v="1"/>
    <n v="1"/>
    <n v="1"/>
    <x v="0"/>
    <x v="6"/>
    <s v="สายสื่อสาร"/>
    <x v="0"/>
    <x v="0"/>
  </r>
  <r>
    <x v="28"/>
    <n v="92000504008"/>
    <n v="14000154689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197"/>
    <n v="9009420591"/>
    <n v="530000321192"/>
    <s v="ใบแจ้งหนี้"/>
    <x v="1"/>
    <s v="ค่าบริการติดตั้องอุปกรณ์สื่อสารฯ ประจำปี"/>
    <s v="Activ.unit"/>
    <n v="130000727738"/>
    <s v=""/>
    <n v="11"/>
    <d v="2019-01-18T00:00:00"/>
    <n v="3"/>
    <n v="410"/>
    <n v="410"/>
    <n v="28.7"/>
    <n v="1230"/>
    <n v="1230"/>
    <n v="86.1"/>
    <n v="1316.1"/>
    <x v="0"/>
    <m/>
    <s v=""/>
    <s v=""/>
    <x v="6"/>
    <n v="140001546890"/>
    <n v="1"/>
    <n v="1"/>
    <n v="1"/>
    <x v="0"/>
    <x v="6"/>
    <s v="อุปกรณ์"/>
    <x v="0"/>
    <x v="0"/>
  </r>
  <r>
    <x v="28"/>
    <n v="92000320878"/>
    <n v="140001546804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2970"/>
    <n v="9009420361"/>
    <n v="544000322400"/>
    <s v="ใบแจ้งหนี้"/>
    <x v="0"/>
    <s v="ค่าบริการพาดสายสื่อสารโทรคมนาคมประจำปี"/>
    <s v="Activ.unit"/>
    <n v="130000727740"/>
    <s v=""/>
    <n v="2"/>
    <d v="2019-01-18T00:00:00"/>
    <n v="1353"/>
    <n v="55"/>
    <n v="55"/>
    <n v="3.85"/>
    <n v="74415"/>
    <n v="74415"/>
    <n v="5209.05"/>
    <n v="79624.05"/>
    <x v="0"/>
    <m/>
    <s v=""/>
    <s v=""/>
    <x v="8"/>
    <n v="140001546804"/>
    <n v="1"/>
    <n v="1"/>
    <n v="1"/>
    <x v="0"/>
    <x v="8"/>
    <s v="สายสื่อสาร"/>
    <x v="0"/>
    <x v="0"/>
  </r>
  <r>
    <x v="29"/>
    <n v="92000188132"/>
    <n v="140001546235"/>
    <s v="S4B3:ขอเช่าพาดสายโทรคมนาคม"/>
    <s v="หจก.เจทีวีมีเดีย"/>
    <s v="12 หมู่ที่ 2 ถนน - ตำบล ในเมือง อำเภอ พิมาย จังหวัด นครราชสีมา รหัสไปรษณีย์ 30110"/>
    <n v="2007970439"/>
    <n v="9009420256"/>
    <n v="526000322197"/>
    <s v="ใบแจ้งหนี้"/>
    <x v="2"/>
    <s v="ค่าบริการพาดสายเคเบิลทีวี"/>
    <s v="Activ.unit"/>
    <n v="130000727829"/>
    <s v=""/>
    <n v="1"/>
    <d v="2019-01-17T00:00:00"/>
    <n v="831"/>
    <n v="32"/>
    <n v="32"/>
    <n v="2.2400000000000002"/>
    <n v="26592"/>
    <n v="26592"/>
    <n v="1861.44"/>
    <n v="28453.439999999999"/>
    <x v="0"/>
    <m/>
    <s v=""/>
    <s v=""/>
    <x v="24"/>
    <n v="140001546235"/>
    <n v="1"/>
    <n v="1"/>
    <n v="1"/>
    <x v="0"/>
    <x v="32"/>
    <s v="สายสื่อสาร"/>
    <x v="0"/>
    <x v="0"/>
  </r>
  <r>
    <x v="29"/>
    <n v="92000319834"/>
    <n v="140001545529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702"/>
    <n v="9009416724"/>
    <n v="564000322210"/>
    <s v="ใบแจ้งหนี้"/>
    <x v="0"/>
    <s v="ค่าบริการพาดสายสื่อสารโทรคมนาคมประจำปี"/>
    <s v="Activ.unit"/>
    <n v="130000727830"/>
    <s v=""/>
    <n v="6"/>
    <d v="2019-01-17T00:00:00"/>
    <n v="316"/>
    <n v="55"/>
    <n v="55"/>
    <n v="3.85"/>
    <n v="17380"/>
    <n v="17380"/>
    <n v="1216.5999999999999"/>
    <n v="18596.599999999999"/>
    <x v="0"/>
    <m/>
    <s v=""/>
    <s v=""/>
    <x v="7"/>
    <n v="140001545529"/>
    <n v="1"/>
    <n v="1"/>
    <n v="1"/>
    <x v="0"/>
    <x v="7"/>
    <s v="สายสื่อสาร"/>
    <x v="0"/>
    <x v="0"/>
  </r>
  <r>
    <x v="29"/>
    <n v="92000546545"/>
    <n v="14000154608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17"/>
    <n v="9009417448"/>
    <n v="536000322689"/>
    <s v="ใบแจ้งหนี้"/>
    <x v="0"/>
    <s v="ค่าบริการพาดสายสื่อสารโทรคมนาคมประจำปี"/>
    <s v="Activ.unit"/>
    <n v="130000727831"/>
    <s v=""/>
    <n v="13"/>
    <d v="2019-01-17T00:00:00"/>
    <n v="4255"/>
    <n v="55"/>
    <n v="55"/>
    <n v="3.85"/>
    <n v="234025"/>
    <n v="234025"/>
    <n v="16381.75"/>
    <n v="250406.75"/>
    <x v="0"/>
    <m/>
    <s v=""/>
    <s v=""/>
    <x v="5"/>
    <n v="140001546088"/>
    <n v="1"/>
    <n v="1"/>
    <n v="1"/>
    <x v="0"/>
    <x v="5"/>
    <s v="สายสื่อสาร"/>
    <x v="0"/>
    <x v="0"/>
  </r>
  <r>
    <x v="29"/>
    <n v="92000546545"/>
    <n v="1400015461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8"/>
    <n v="9009417500"/>
    <n v="542000322385"/>
    <s v="ใบแจ้งหนี้"/>
    <x v="1"/>
    <s v="ค่าบริการติดตั้องอุปกรณ์สื่อสารฯ ประจำปี"/>
    <s v="Activ.unit"/>
    <n v="130000727832"/>
    <s v=""/>
    <n v="14"/>
    <d v="2019-01-17T00:00:00"/>
    <n v="2"/>
    <n v="410"/>
    <n v="410"/>
    <n v="28.7"/>
    <n v="820"/>
    <n v="820"/>
    <n v="57.4"/>
    <n v="877.4"/>
    <x v="0"/>
    <m/>
    <s v=""/>
    <s v=""/>
    <x v="5"/>
    <n v="140001546126"/>
    <n v="1"/>
    <n v="1"/>
    <n v="1"/>
    <x v="0"/>
    <x v="5"/>
    <s v="อุปกรณ์"/>
    <x v="0"/>
    <x v="0"/>
  </r>
  <r>
    <x v="29"/>
    <n v="92000319832"/>
    <n v="1400015455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83"/>
    <n v="9009417248"/>
    <n v="530000321607"/>
    <s v="ใบแจ้งหนี้"/>
    <x v="0"/>
    <s v="ค่าบริการพาดสายสื่อสารโทรคมนาคมประจำปี"/>
    <s v="Activ.unit"/>
    <n v="130000727834"/>
    <s v=""/>
    <n v="4"/>
    <d v="2019-01-17T00:00:00"/>
    <n v="9829"/>
    <n v="55"/>
    <n v="55"/>
    <n v="3.85"/>
    <n v="540595"/>
    <n v="540595"/>
    <n v="37841.65"/>
    <n v="578436.65"/>
    <x v="0"/>
    <m/>
    <s v=""/>
    <s v=""/>
    <x v="1"/>
    <n v="140001545591"/>
    <n v="2"/>
    <n v="2"/>
    <n v="2"/>
    <x v="0"/>
    <x v="1"/>
    <s v="สายสื่อสาร"/>
    <x v="0"/>
    <x v="0"/>
  </r>
  <r>
    <x v="29"/>
    <n v="92000319832"/>
    <n v="14000154559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783"/>
    <n v="9009417248"/>
    <n v="530000321607"/>
    <s v="ใบแจ้งหนี้"/>
    <x v="0"/>
    <s v="ค่าบริการพาดสายสื่อสารโทรคมนาคมประจำปี"/>
    <s v="Activ.unit"/>
    <n v="130000727834"/>
    <s v=""/>
    <n v="5"/>
    <d v="2019-01-17T00:00:00"/>
    <n v="3947"/>
    <n v="100"/>
    <n v="100"/>
    <n v="7"/>
    <n v="394700"/>
    <n v="394700"/>
    <n v="27629"/>
    <n v="422329"/>
    <x v="0"/>
    <m/>
    <s v=""/>
    <s v=""/>
    <x v="1"/>
    <n v="140001545591"/>
    <n v="2"/>
    <n v="2"/>
    <n v="2"/>
    <x v="0"/>
    <x v="1"/>
    <s v="สายสื่อสาร"/>
    <x v="0"/>
    <x v="0"/>
  </r>
  <r>
    <x v="29"/>
    <n v="92000319041"/>
    <n v="140001546051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46"/>
    <n v="9009417434"/>
    <n v="500000320996"/>
    <s v="ใบแจ้งหนี้"/>
    <x v="0"/>
    <s v="ค่าบริการพาดสายสื่อสารโทรคมนาคมประจำปี"/>
    <s v="Activ.unit"/>
    <n v="130000727835"/>
    <s v=""/>
    <n v="3"/>
    <d v="2019-01-17T00:00:00"/>
    <n v="8095"/>
    <n v="55"/>
    <n v="55"/>
    <n v="3.85"/>
    <n v="445225"/>
    <n v="445225"/>
    <n v="31165.75"/>
    <n v="476390.75"/>
    <x v="0"/>
    <m/>
    <s v=""/>
    <s v=""/>
    <x v="4"/>
    <n v="140001546051"/>
    <n v="1"/>
    <n v="1"/>
    <n v="1"/>
    <x v="0"/>
    <x v="4"/>
    <s v="สายสื่อสาร"/>
    <x v="0"/>
    <x v="0"/>
  </r>
  <r>
    <x v="29"/>
    <n v="92000446470"/>
    <n v="14000154615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78"/>
    <n v="9009417555"/>
    <n v="534000320707"/>
    <s v="ใบแจ้งหนี้"/>
    <x v="0"/>
    <s v="ค่าบริการพาดสายสื่อสารโทรคมนาคมประจำปี"/>
    <s v="Activ.unit"/>
    <n v="130000727837"/>
    <s v=""/>
    <n v="11"/>
    <d v="2019-01-17T00:00:00"/>
    <n v="6438"/>
    <n v="55"/>
    <n v="55"/>
    <n v="3.85"/>
    <n v="354090"/>
    <n v="354090"/>
    <n v="24786.3"/>
    <n v="378876.3"/>
    <x v="0"/>
    <m/>
    <s v=""/>
    <s v=""/>
    <x v="6"/>
    <n v="140001546157"/>
    <n v="1"/>
    <n v="1"/>
    <n v="1"/>
    <x v="0"/>
    <x v="6"/>
    <s v="สายสื่อสาร"/>
    <x v="0"/>
    <x v="0"/>
  </r>
  <r>
    <x v="29"/>
    <n v="92000319841"/>
    <n v="14000154547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695"/>
    <n v="9009416712"/>
    <n v="544000322725"/>
    <s v="ใบแจ้งหนี้"/>
    <x v="0"/>
    <s v="ค่าบริการพาดสายสื่อสารโทรคมนาคมประจำปี"/>
    <s v="Activ.unit"/>
    <n v="130000727838"/>
    <s v=""/>
    <n v="7"/>
    <d v="2019-01-17T00:00:00"/>
    <n v="709"/>
    <n v="55"/>
    <n v="55"/>
    <n v="3.85"/>
    <n v="38995"/>
    <n v="38995"/>
    <n v="2729.65"/>
    <n v="41724.65"/>
    <x v="0"/>
    <m/>
    <s v=""/>
    <s v=""/>
    <x v="8"/>
    <n v="140001545475"/>
    <n v="1"/>
    <n v="1"/>
    <n v="1"/>
    <x v="0"/>
    <x v="8"/>
    <s v="สายสื่อสาร"/>
    <x v="0"/>
    <x v="0"/>
  </r>
  <r>
    <x v="37"/>
    <n v="92000324106"/>
    <n v="14000154562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815"/>
    <n v="9009416806"/>
    <n v="518000321549"/>
    <s v="ใบแจ้งหนี้"/>
    <x v="0"/>
    <s v="ค่าบริการพาดสายสื่อสารโทรคมนาคมประจำปี"/>
    <s v="Activ.unit"/>
    <n v="130000728249"/>
    <s v=""/>
    <n v="9"/>
    <d v="2019-01-17T00:00:00"/>
    <n v="447"/>
    <n v="55"/>
    <n v="55"/>
    <n v="3.85"/>
    <n v="24585"/>
    <n v="24585"/>
    <n v="1720.95"/>
    <n v="26305.95"/>
    <x v="0"/>
    <m/>
    <s v=""/>
    <s v=""/>
    <x v="8"/>
    <n v="140001545626"/>
    <n v="1"/>
    <n v="1"/>
    <n v="1"/>
    <x v="0"/>
    <x v="8"/>
    <s v="สายสื่อสาร"/>
    <x v="0"/>
    <x v="0"/>
  </r>
  <r>
    <x v="37"/>
    <n v="92000520667"/>
    <n v="140001546098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70"/>
    <n v="9009417479"/>
    <n v="512000321575"/>
    <s v="ใบแจ้งหนี้"/>
    <x v="0"/>
    <s v="ค่าบริการพาดสายสื่อสารโทรคมนาคมประจำปี"/>
    <s v="Activ.unit"/>
    <n v="130000728254"/>
    <s v=""/>
    <n v="12"/>
    <d v="2019-01-17T00:00:00"/>
    <n v="121"/>
    <n v="55"/>
    <n v="55"/>
    <n v="3.85"/>
    <n v="6655"/>
    <n v="6655"/>
    <n v="465.85"/>
    <n v="7120.85"/>
    <x v="0"/>
    <m/>
    <s v=""/>
    <s v=""/>
    <x v="3"/>
    <n v="140001546098"/>
    <n v="1"/>
    <n v="1"/>
    <n v="1"/>
    <x v="0"/>
    <x v="3"/>
    <s v="สายสื่อสาร"/>
    <x v="0"/>
    <x v="0"/>
  </r>
  <r>
    <x v="37"/>
    <n v="92000571402"/>
    <n v="14000154614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60"/>
    <n v="9009417531"/>
    <n v="500000320699"/>
    <s v="ใบแจ้งหนี้"/>
    <x v="0"/>
    <s v="ค่าบริการพาดสายสื่อสารโทรคมนาคมประจำปี"/>
    <s v="Activ.unit"/>
    <n v="130000728258"/>
    <s v=""/>
    <n v="13"/>
    <d v="2019-01-17T00:00:00"/>
    <n v="1597"/>
    <n v="55"/>
    <n v="55"/>
    <n v="3.85"/>
    <n v="87835"/>
    <n v="87835"/>
    <n v="6148.45"/>
    <n v="93983.45"/>
    <x v="0"/>
    <m/>
    <s v=""/>
    <s v=""/>
    <x v="5"/>
    <n v="140001546147"/>
    <n v="1"/>
    <n v="1"/>
    <n v="1"/>
    <x v="0"/>
    <x v="5"/>
    <s v="สายสื่อสาร"/>
    <x v="0"/>
    <x v="0"/>
  </r>
  <r>
    <x v="37"/>
    <n v="92000503002"/>
    <n v="14000154576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014"/>
    <n v="9009417039"/>
    <n v="532000322823"/>
    <s v="ใบแจ้งหนี้"/>
    <x v="0"/>
    <s v="ค่าบริการพาดสายสื่อสารโทรคมนาคมประจำปี"/>
    <s v="Activ.unit"/>
    <n v="130000728261"/>
    <s v=""/>
    <n v="11"/>
    <d v="2019-01-17T00:00:00"/>
    <n v="4371"/>
    <n v="55"/>
    <n v="55"/>
    <n v="3.85"/>
    <n v="240405"/>
    <n v="240405"/>
    <n v="16828.349999999999"/>
    <n v="257233.35"/>
    <x v="0"/>
    <m/>
    <s v=""/>
    <s v=""/>
    <x v="6"/>
    <n v="140001545769"/>
    <n v="1"/>
    <n v="1"/>
    <n v="1"/>
    <x v="0"/>
    <x v="6"/>
    <s v="สายสื่อสาร"/>
    <x v="0"/>
    <x v="0"/>
  </r>
  <r>
    <x v="37"/>
    <n v="92000323122"/>
    <n v="14000154525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97"/>
    <n v="9009416368"/>
    <n v="564000322389"/>
    <s v="ใบแจ้งหนี้"/>
    <x v="0"/>
    <s v="ค่าบริการพาดสายสื่อสารโทรคมนาคมประจำปี"/>
    <s v="Activ.unit"/>
    <n v="130000728264"/>
    <s v=""/>
    <n v="2"/>
    <d v="2019-01-17T00:00:00"/>
    <n v="1064"/>
    <n v="55"/>
    <n v="55"/>
    <n v="3.85"/>
    <n v="58520"/>
    <n v="58520"/>
    <n v="4096.3999999999996"/>
    <n v="62616.4"/>
    <x v="0"/>
    <m/>
    <s v=""/>
    <s v=""/>
    <x v="0"/>
    <n v="140001545254"/>
    <n v="1"/>
    <n v="1"/>
    <n v="1"/>
    <x v="0"/>
    <x v="0"/>
    <s v="สายสื่อสาร"/>
    <x v="0"/>
    <x v="0"/>
  </r>
  <r>
    <x v="37"/>
    <n v="92000323122"/>
    <n v="14000154536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16"/>
    <n v="9009416539"/>
    <n v="524000321950"/>
    <s v="ใบแจ้งหนี้"/>
    <x v="0"/>
    <s v="ค่าบริการพาดสายสื่อสารโทรคมนาคมประจำปี"/>
    <s v="Activ.unit"/>
    <n v="130000728286"/>
    <s v=""/>
    <n v="3"/>
    <d v="2019-01-17T00:00:00"/>
    <n v="2590"/>
    <n v="55"/>
    <n v="55"/>
    <n v="3.85"/>
    <n v="142450"/>
    <n v="142450"/>
    <n v="9971.5"/>
    <n v="152421.5"/>
    <x v="0"/>
    <m/>
    <s v=""/>
    <s v=""/>
    <x v="0"/>
    <n v="140001545363"/>
    <n v="1"/>
    <n v="1"/>
    <n v="1"/>
    <x v="0"/>
    <x v="13"/>
    <s v="สายสื่อสาร"/>
    <x v="0"/>
    <x v="0"/>
  </r>
  <r>
    <x v="37"/>
    <n v="92000323122"/>
    <n v="14000154555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723"/>
    <n v="9009416648"/>
    <n v="526000322477"/>
    <s v="ใบแจ้งหนี้"/>
    <x v="0"/>
    <s v="ค่าบริการพาดสายสื่อสารโทรคมนาคมประจำปี"/>
    <s v="Activ.unit"/>
    <n v="130000728289"/>
    <s v=""/>
    <n v="4"/>
    <d v="2019-01-17T00:00:00"/>
    <n v="4537"/>
    <n v="55"/>
    <n v="55"/>
    <n v="3.85"/>
    <n v="249535"/>
    <n v="249535"/>
    <n v="17467.45"/>
    <n v="267002.45"/>
    <x v="0"/>
    <m/>
    <s v=""/>
    <s v=""/>
    <x v="0"/>
    <n v="140001545551"/>
    <n v="1"/>
    <n v="1"/>
    <n v="1"/>
    <x v="0"/>
    <x v="12"/>
    <s v="สายสื่อสาร"/>
    <x v="0"/>
    <x v="0"/>
  </r>
  <r>
    <x v="37"/>
    <n v="92000323123"/>
    <n v="14000154625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1"/>
    <n v="9009417645"/>
    <n v="550000321413"/>
    <s v="ใบแจ้งหนี้"/>
    <x v="0"/>
    <s v="ค่าบริการพาดสายสื่อสารโทรคมนาคมประจำปี"/>
    <s v="Activ.unit"/>
    <n v="130000728291"/>
    <s v=""/>
    <n v="5"/>
    <d v="2019-01-17T00:00:00"/>
    <n v="1640"/>
    <n v="55"/>
    <n v="55"/>
    <n v="3.85"/>
    <n v="90200"/>
    <n v="90200"/>
    <n v="6314"/>
    <n v="96514"/>
    <x v="0"/>
    <m/>
    <s v=""/>
    <s v=""/>
    <x v="1"/>
    <n v="140001546259"/>
    <n v="2"/>
    <n v="2"/>
    <n v="2"/>
    <x v="0"/>
    <x v="1"/>
    <s v="สายสื่อสาร"/>
    <x v="0"/>
    <x v="0"/>
  </r>
  <r>
    <x v="37"/>
    <n v="92000323123"/>
    <n v="14000154625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1"/>
    <n v="9009417645"/>
    <n v="550000321413"/>
    <s v="ใบแจ้งหนี้"/>
    <x v="0"/>
    <s v="ค่าบริการพาดสายสื่อสารโทรคมนาคมประจำปี"/>
    <s v="Activ.unit"/>
    <n v="130000728291"/>
    <s v=""/>
    <n v="6"/>
    <d v="2019-01-17T00:00:00"/>
    <n v="228"/>
    <n v="100"/>
    <n v="100"/>
    <n v="7"/>
    <n v="22800"/>
    <n v="22800"/>
    <n v="1596"/>
    <n v="24396"/>
    <x v="0"/>
    <m/>
    <s v=""/>
    <s v=""/>
    <x v="1"/>
    <n v="140001546259"/>
    <n v="2"/>
    <n v="2"/>
    <n v="2"/>
    <x v="0"/>
    <x v="1"/>
    <s v="สายสื่อสาร"/>
    <x v="0"/>
    <x v="0"/>
  </r>
  <r>
    <x v="37"/>
    <n v="92000323123"/>
    <n v="14000154629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4"/>
    <n v="9009417648"/>
    <n v="552000321611"/>
    <s v="ใบแจ้งหนี้"/>
    <x v="0"/>
    <s v="ค่าบริการพาดสายสื่อสารโทรคมนาคมประจำปี"/>
    <s v="Activ.unit"/>
    <n v="130000728293"/>
    <s v=""/>
    <n v="7"/>
    <d v="2019-01-17T00:00:00"/>
    <n v="2274"/>
    <n v="55"/>
    <n v="55"/>
    <n v="3.85"/>
    <n v="125070"/>
    <n v="125070"/>
    <n v="8754.9"/>
    <n v="133824.9"/>
    <x v="0"/>
    <m/>
    <s v=""/>
    <s v=""/>
    <x v="1"/>
    <n v="140001546293"/>
    <n v="2"/>
    <n v="2"/>
    <n v="2"/>
    <x v="0"/>
    <x v="15"/>
    <s v="สายสื่อสาร"/>
    <x v="0"/>
    <x v="0"/>
  </r>
  <r>
    <x v="37"/>
    <n v="92000323123"/>
    <n v="140001546293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24"/>
    <n v="9009417648"/>
    <n v="552000321611"/>
    <s v="ใบแจ้งหนี้"/>
    <x v="0"/>
    <s v="ค่าบริการพาดสายสื่อสารโทรคมนาคมประจำปี"/>
    <s v="Activ.unit"/>
    <n v="130000728293"/>
    <s v=""/>
    <n v="8"/>
    <d v="2019-01-17T00:00:00"/>
    <n v="42"/>
    <n v="100"/>
    <n v="100"/>
    <n v="7"/>
    <n v="4200"/>
    <n v="4200"/>
    <n v="294"/>
    <n v="4494"/>
    <x v="0"/>
    <m/>
    <s v=""/>
    <s v=""/>
    <x v="1"/>
    <n v="140001546293"/>
    <n v="2"/>
    <n v="2"/>
    <n v="2"/>
    <x v="0"/>
    <x v="15"/>
    <s v="สายสื่อสาร"/>
    <x v="0"/>
    <x v="0"/>
  </r>
  <r>
    <x v="37"/>
    <n v="92000503002"/>
    <n v="140001545707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827"/>
    <n v="9009416924"/>
    <n v="544000323062"/>
    <s v="ใบแจ้งหนี้"/>
    <x v="1"/>
    <s v="ค่าบริการติดตั้องอุปกรณ์สื่อสารฯ ประจำปี"/>
    <s v="Activ.unit"/>
    <n v="130000728296"/>
    <s v=""/>
    <n v="10"/>
    <d v="2019-01-17T00:00:00"/>
    <n v="1"/>
    <n v="410"/>
    <n v="410"/>
    <n v="28.7"/>
    <n v="410"/>
    <n v="410"/>
    <n v="28.7"/>
    <n v="438.7"/>
    <x v="0"/>
    <m/>
    <s v=""/>
    <s v=""/>
    <x v="6"/>
    <n v="140001545707"/>
    <n v="1"/>
    <n v="1"/>
    <n v="1"/>
    <x v="0"/>
    <x v="6"/>
    <s v="อุปกรณ์"/>
    <x v="0"/>
    <x v="0"/>
  </r>
  <r>
    <x v="37"/>
    <n v="92000318938"/>
    <n v="14000154598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66"/>
    <n v="9009417324"/>
    <n v="530000321950"/>
    <s v="ใบแจ้งหนี้"/>
    <x v="0"/>
    <s v="ค่าบริการพาดสายสื่อสารโทรคมนาคมประจำปี"/>
    <s v="Activ.unit"/>
    <n v="130000728297"/>
    <s v=""/>
    <n v="1"/>
    <d v="2019-01-17T00:00:00"/>
    <n v="2898"/>
    <n v="55"/>
    <n v="55"/>
    <n v="3.85"/>
    <n v="159390"/>
    <n v="159390"/>
    <n v="11157.3"/>
    <n v="170547.3"/>
    <x v="0"/>
    <m/>
    <s v=""/>
    <s v=""/>
    <x v="10"/>
    <n v="140001545989"/>
    <n v="1"/>
    <n v="1"/>
    <n v="1"/>
    <x v="0"/>
    <x v="10"/>
    <s v="สายสื่อสาร"/>
    <x v="0"/>
    <x v="0"/>
  </r>
  <r>
    <x v="37"/>
    <n v="92000589314"/>
    <n v="14000154622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417"/>
    <n v="9009417639"/>
    <n v="556000321578"/>
    <s v="ใบแจ้งหนี้"/>
    <x v="0"/>
    <s v="ค่าบริการพาดสายสื่อสารโทรคมนาคมประจำปี"/>
    <s v="Activ.unit"/>
    <n v="130000728301"/>
    <s v=""/>
    <n v="14"/>
    <d v="2019-01-17T00:00:00"/>
    <n v="2651"/>
    <n v="55"/>
    <n v="55"/>
    <n v="3.85"/>
    <n v="145805"/>
    <n v="145805"/>
    <n v="10206.35"/>
    <n v="156011.35"/>
    <x v="0"/>
    <m/>
    <s v=""/>
    <s v=""/>
    <x v="11"/>
    <n v="140001546224"/>
    <n v="1"/>
    <n v="1"/>
    <n v="1"/>
    <x v="0"/>
    <x v="11"/>
    <s v="สายสื่อสาร"/>
    <x v="0"/>
    <x v="0"/>
  </r>
  <r>
    <x v="1"/>
    <n v="92000326022"/>
    <n v="14000154747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17"/>
    <n v="9009421383"/>
    <n v="540000321500"/>
    <s v="ใบแจ้งหนี้"/>
    <x v="0"/>
    <s v="ค่าบริการพาดสายสื่อสารโทรคมนาคมประจำปี"/>
    <s v="Activ.unit"/>
    <n v="130000728712"/>
    <s v=""/>
    <n v="12"/>
    <d v="2019-01-18T00:00:00"/>
    <n v="4386"/>
    <n v="55"/>
    <n v="55"/>
    <n v="3.85"/>
    <n v="241230"/>
    <n v="241230"/>
    <n v="16886.099999999999"/>
    <n v="258116.1"/>
    <x v="0"/>
    <m/>
    <s v=""/>
    <s v=""/>
    <x v="0"/>
    <n v="140001547475"/>
    <n v="1"/>
    <n v="1"/>
    <n v="1"/>
    <x v="0"/>
    <x v="0"/>
    <s v="สายสื่อสาร"/>
    <x v="0"/>
    <x v="0"/>
  </r>
  <r>
    <x v="1"/>
    <n v="92000323085"/>
    <n v="14000154733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589"/>
    <n v="9009421148"/>
    <n v="558000321680"/>
    <s v="ใบแจ้งหนี้"/>
    <x v="0"/>
    <s v="ค่าบริการพาดสายสื่อสารโทรคมนาคมประจำปี"/>
    <s v="Activ.unit"/>
    <n v="130000728719"/>
    <s v=""/>
    <n v="6"/>
    <d v="2019-01-18T00:00:00"/>
    <n v="23"/>
    <n v="100"/>
    <n v="100"/>
    <n v="7"/>
    <n v="2300"/>
    <n v="2300"/>
    <n v="161"/>
    <n v="2461"/>
    <x v="0"/>
    <m/>
    <s v=""/>
    <s v=""/>
    <x v="0"/>
    <n v="140001547338"/>
    <n v="2"/>
    <n v="2"/>
    <n v="2"/>
    <x v="0"/>
    <x v="0"/>
    <s v="สายสื่อสาร"/>
    <x v="0"/>
    <x v="0"/>
  </r>
  <r>
    <x v="1"/>
    <n v="92000323085"/>
    <n v="14000154733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589"/>
    <n v="9009421148"/>
    <n v="558000321680"/>
    <s v="ใบแจ้งหนี้"/>
    <x v="0"/>
    <s v="ค่าบริการพาดสายสื่อสารโทรคมนาคมประจำปี"/>
    <s v="Activ.unit"/>
    <n v="130000728719"/>
    <s v=""/>
    <n v="7"/>
    <d v="2019-01-18T00:00:00"/>
    <n v="2289"/>
    <n v="55"/>
    <n v="55"/>
    <n v="3.85"/>
    <n v="125895"/>
    <n v="125895"/>
    <n v="8812.65"/>
    <n v="134707.65"/>
    <x v="0"/>
    <m/>
    <s v=""/>
    <s v=""/>
    <x v="0"/>
    <n v="140001547338"/>
    <n v="2"/>
    <n v="2"/>
    <n v="2"/>
    <x v="0"/>
    <x v="0"/>
    <s v="สายสื่อสาร"/>
    <x v="0"/>
    <x v="0"/>
  </r>
  <r>
    <x v="1"/>
    <n v="92000323085"/>
    <n v="14000154722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579"/>
    <n v="9009420948"/>
    <n v="560000322524"/>
    <s v="ใบแจ้งหนี้"/>
    <x v="0"/>
    <s v="ค่าบริการพาดสายสื่อสารโทรคมนาคมประจำปี"/>
    <s v="Activ.unit"/>
    <n v="130000728750"/>
    <s v=""/>
    <n v="5"/>
    <d v="2019-01-18T00:00:00"/>
    <n v="2355"/>
    <n v="55"/>
    <n v="55"/>
    <n v="3.85"/>
    <n v="129525"/>
    <n v="129525"/>
    <n v="9066.75"/>
    <n v="138591.75"/>
    <x v="0"/>
    <m/>
    <s v=""/>
    <s v=""/>
    <x v="0"/>
    <n v="140001547222"/>
    <n v="1"/>
    <n v="1"/>
    <n v="1"/>
    <x v="0"/>
    <x v="12"/>
    <s v="สายสื่อสาร"/>
    <x v="0"/>
    <x v="0"/>
  </r>
  <r>
    <x v="1"/>
    <n v="92000326022"/>
    <n v="14000154715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349"/>
    <n v="9009420933"/>
    <n v="520000322312"/>
    <s v="ใบแจ้งหนี้"/>
    <x v="0"/>
    <s v="ค่าบริการพาดสายสื่อสารโทรคมนาคมประจำปี"/>
    <s v="Activ.unit"/>
    <n v="130000728755"/>
    <s v=""/>
    <n v="11"/>
    <d v="2019-01-18T00:00:00"/>
    <n v="506"/>
    <n v="55"/>
    <n v="55"/>
    <n v="3.85"/>
    <n v="27830"/>
    <n v="27830"/>
    <n v="1948.1"/>
    <n v="29778.1"/>
    <x v="0"/>
    <m/>
    <s v=""/>
    <s v=""/>
    <x v="0"/>
    <n v="140001547153"/>
    <n v="1"/>
    <n v="1"/>
    <n v="1"/>
    <x v="0"/>
    <x v="12"/>
    <s v="สายสื่อสาร"/>
    <x v="0"/>
    <x v="0"/>
  </r>
  <r>
    <x v="1"/>
    <n v="92000525668"/>
    <n v="14000154550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683"/>
    <n v="9009416700"/>
    <n v="550000321496"/>
    <s v="ใบแจ้งหนี้"/>
    <x v="0"/>
    <s v="ค่าบริการพาดสายสื่อสารโทรคมนาคมประจำปี"/>
    <s v="Activ.unit"/>
    <n v="130000728766"/>
    <s v=""/>
    <n v="17"/>
    <d v="2019-01-17T00:00:00"/>
    <n v="233"/>
    <n v="55"/>
    <n v="55"/>
    <n v="3.85"/>
    <n v="12815"/>
    <n v="12815"/>
    <n v="897.05"/>
    <n v="13712.05"/>
    <x v="0"/>
    <m/>
    <s v=""/>
    <s v=""/>
    <x v="3"/>
    <n v="140001545501"/>
    <n v="1"/>
    <n v="1"/>
    <n v="1"/>
    <x v="0"/>
    <x v="3"/>
    <s v="สายสื่อสาร"/>
    <x v="0"/>
    <x v="0"/>
  </r>
  <r>
    <x v="1"/>
    <n v="92000323080"/>
    <n v="140001545947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16"/>
    <n v="9009417303"/>
    <n v="562000322019"/>
    <s v="ใบแจ้งหนี้"/>
    <x v="0"/>
    <s v="ค่าบริการพาดสายสื่อสารโทรคมนาคมประจำปี"/>
    <s v="Activ.unit"/>
    <n v="130000728773"/>
    <s v=""/>
    <n v="4"/>
    <d v="2019-01-17T00:00:00"/>
    <n v="2079"/>
    <n v="55"/>
    <n v="55"/>
    <n v="3.85"/>
    <n v="114345"/>
    <n v="114345"/>
    <n v="8004.15"/>
    <n v="122349.15"/>
    <x v="0"/>
    <m/>
    <s v=""/>
    <s v=""/>
    <x v="8"/>
    <n v="140001545947"/>
    <n v="1"/>
    <n v="1"/>
    <n v="1"/>
    <x v="0"/>
    <x v="8"/>
    <s v="สายสื่อสาร"/>
    <x v="0"/>
    <x v="0"/>
  </r>
  <r>
    <x v="38"/>
    <n v="92000520695"/>
    <n v="140001545959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162"/>
    <n v="9009417320"/>
    <n v="566000321598"/>
    <s v="ใบแจ้งหนี้"/>
    <x v="0"/>
    <s v="ค่าบริการพาดสายสื่อสารโทรคมนาคมประจำปี"/>
    <s v="Activ.unit"/>
    <n v="130000729113"/>
    <s v=""/>
    <n v="9"/>
    <d v="2019-01-17T00:00:00"/>
    <n v="391"/>
    <n v="55"/>
    <n v="55"/>
    <n v="3.85"/>
    <n v="21505"/>
    <n v="21505"/>
    <n v="1505.35"/>
    <n v="23010.35"/>
    <x v="0"/>
    <m/>
    <s v=""/>
    <s v=""/>
    <x v="3"/>
    <n v="140001545959"/>
    <n v="1"/>
    <n v="1"/>
    <n v="1"/>
    <x v="0"/>
    <x v="3"/>
    <s v="สายสื่อสาร"/>
    <x v="0"/>
    <x v="0"/>
  </r>
  <r>
    <x v="38"/>
    <n v="92000322764"/>
    <n v="14000154603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254"/>
    <n v="9009433185"/>
    <n v="518000322027"/>
    <s v="ใบแจ้งหนี้"/>
    <x v="0"/>
    <s v="ค่าบริการพาดสายสื่อสารโทรคมนาคมประจำปี"/>
    <s v="Activ.unit"/>
    <n v="130000729125"/>
    <s v=""/>
    <n v="1"/>
    <d v="2019-01-17T00:00:00"/>
    <n v="4249"/>
    <n v="55"/>
    <n v="55"/>
    <n v="3.85"/>
    <n v="233695"/>
    <n v="233695"/>
    <n v="16358.65"/>
    <n v="250053.65"/>
    <x v="0"/>
    <m/>
    <s v=""/>
    <s v=""/>
    <x v="4"/>
    <n v="140001546030"/>
    <n v="1"/>
    <n v="1"/>
    <n v="1"/>
    <x v="0"/>
    <x v="4"/>
    <s v="สายสื่อสาร"/>
    <x v="0"/>
    <x v="0"/>
  </r>
  <r>
    <x v="38"/>
    <n v="92000571415"/>
    <n v="14000154607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66"/>
    <n v="9009433188"/>
    <n v="544000323577"/>
    <s v="ใบแจ้งหนี้"/>
    <x v="0"/>
    <s v="ค่าบริการพาดสายสื่อสารโทรคมนาคมประจำปี"/>
    <s v="Activ.unit"/>
    <n v="130000729129"/>
    <s v=""/>
    <n v="10"/>
    <d v="2019-01-17T00:00:00"/>
    <n v="3727"/>
    <n v="55"/>
    <n v="55"/>
    <n v="3.85"/>
    <n v="204985"/>
    <n v="204985"/>
    <n v="14348.95"/>
    <n v="219333.95"/>
    <x v="0"/>
    <m/>
    <s v=""/>
    <s v=""/>
    <x v="5"/>
    <n v="140001546079"/>
    <n v="1"/>
    <n v="1"/>
    <n v="1"/>
    <x v="0"/>
    <x v="5"/>
    <s v="สายสื่อสาร"/>
    <x v="0"/>
    <x v="0"/>
  </r>
  <r>
    <x v="38"/>
    <n v="92000452410"/>
    <n v="14000154611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54"/>
    <n v="9009433187"/>
    <n v="514000321509"/>
    <s v="ใบแจ้งหนี้"/>
    <x v="0"/>
    <s v="ค่าบริการพาดสายสื่อสารโทรคมนาคมประจำปี"/>
    <s v="Activ.unit"/>
    <n v="130000729131"/>
    <s v=""/>
    <n v="7"/>
    <d v="2019-01-17T00:00:00"/>
    <n v="3323"/>
    <n v="55"/>
    <n v="55"/>
    <n v="3.85"/>
    <n v="182765"/>
    <n v="182765"/>
    <n v="12793.55"/>
    <n v="195558.55"/>
    <x v="0"/>
    <m/>
    <s v=""/>
    <s v=""/>
    <x v="10"/>
    <n v="140001546117"/>
    <n v="1"/>
    <n v="1"/>
    <n v="1"/>
    <x v="0"/>
    <x v="10"/>
    <s v="สายสื่อสาร"/>
    <x v="0"/>
    <x v="0"/>
  </r>
  <r>
    <x v="38"/>
    <n v="92000326251"/>
    <n v="14000154577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015"/>
    <n v="9009417196"/>
    <n v="542000322203"/>
    <s v="ใบแจ้งหนี้"/>
    <x v="0"/>
    <s v="ค่าบริการพาดสายสื่อสารโทรคมนาคมประจำปี"/>
    <s v="Activ.unit"/>
    <n v="130000729139"/>
    <s v=""/>
    <n v="4"/>
    <d v="2019-01-17T00:00:00"/>
    <n v="448"/>
    <n v="55"/>
    <n v="55"/>
    <n v="3.85"/>
    <n v="24640"/>
    <n v="24640"/>
    <n v="1724.8"/>
    <n v="26364.799999999999"/>
    <x v="0"/>
    <m/>
    <s v=""/>
    <s v=""/>
    <x v="8"/>
    <n v="140001545775"/>
    <n v="1"/>
    <n v="1"/>
    <n v="1"/>
    <x v="0"/>
    <x v="8"/>
    <s v="สายสื่อสาร"/>
    <x v="0"/>
    <x v="0"/>
  </r>
  <r>
    <x v="38"/>
    <n v="92000324621"/>
    <n v="1400015472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602"/>
    <n v="9009421068"/>
    <n v="554000320701"/>
    <s v="ใบแจ้งหนี้"/>
    <x v="0"/>
    <s v="ค่าบริการพาดสายสื่อสารโทรคมนาคมประจำปี"/>
    <s v="Activ.unit"/>
    <n v="130000729148"/>
    <s v=""/>
    <n v="2"/>
    <d v="2019-01-18T00:00:00"/>
    <n v="4417"/>
    <n v="55"/>
    <n v="55"/>
    <n v="3.85"/>
    <n v="242935"/>
    <n v="242935"/>
    <n v="17005.45"/>
    <n v="259940.45"/>
    <x v="0"/>
    <m/>
    <s v=""/>
    <s v=""/>
    <x v="1"/>
    <n v="140001547239"/>
    <n v="2"/>
    <n v="2"/>
    <n v="2"/>
    <x v="0"/>
    <x v="1"/>
    <s v="สายสื่อสาร"/>
    <x v="0"/>
    <x v="0"/>
  </r>
  <r>
    <x v="38"/>
    <n v="92000324621"/>
    <n v="1400015472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602"/>
    <n v="9009421068"/>
    <n v="554000320701"/>
    <s v="ใบแจ้งหนี้"/>
    <x v="0"/>
    <s v="ค่าบริการพาดสายสื่อสารโทรคมนาคมประจำปี"/>
    <s v="Activ.unit"/>
    <n v="130000729148"/>
    <s v=""/>
    <n v="3"/>
    <d v="2019-01-18T00:00:00"/>
    <n v="1870"/>
    <n v="100"/>
    <n v="100"/>
    <n v="7"/>
    <n v="187000"/>
    <n v="187000"/>
    <n v="13090"/>
    <n v="200090"/>
    <x v="0"/>
    <m/>
    <s v=""/>
    <s v=""/>
    <x v="1"/>
    <n v="140001547239"/>
    <n v="2"/>
    <n v="2"/>
    <n v="2"/>
    <x v="0"/>
    <x v="1"/>
    <s v="สายสื่อสาร"/>
    <x v="0"/>
    <x v="0"/>
  </r>
  <r>
    <x v="38"/>
    <n v="92000326300"/>
    <n v="14000154691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243"/>
    <n v="9009420635"/>
    <n v="524000321960"/>
    <s v="ใบแจ้งหนี้"/>
    <x v="0"/>
    <s v="ค่าบริการพาดสายสื่อสารโทรคมนาคมประจำปี"/>
    <s v="Activ.unit"/>
    <n v="130000729152"/>
    <s v=""/>
    <n v="6"/>
    <d v="2019-01-18T00:00:00"/>
    <n v="465"/>
    <n v="100"/>
    <n v="100"/>
    <n v="7"/>
    <n v="46500"/>
    <n v="46500"/>
    <n v="3255"/>
    <n v="49755"/>
    <x v="0"/>
    <m/>
    <s v=""/>
    <s v=""/>
    <x v="0"/>
    <n v="140001546916"/>
    <n v="1"/>
    <n v="1"/>
    <n v="1"/>
    <x v="0"/>
    <x v="0"/>
    <s v="สายสื่อสาร"/>
    <x v="0"/>
    <x v="0"/>
  </r>
  <r>
    <x v="38"/>
    <n v="92000589344"/>
    <n v="14000154702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253"/>
    <n v="9009421934"/>
    <n v="518000321306"/>
    <s v="ใบแจ้งหนี้"/>
    <x v="0"/>
    <s v="ค่าบริการพาดสายสื่อสารโทรคมนาคมประจำปี"/>
    <s v="Activ.unit"/>
    <n v="130000729156"/>
    <s v=""/>
    <n v="11"/>
    <d v="2019-01-18T00:00:00"/>
    <n v="382"/>
    <n v="55"/>
    <n v="55"/>
    <n v="3.85"/>
    <n v="21010"/>
    <n v="21010"/>
    <n v="1470.7"/>
    <n v="22480.7"/>
    <x v="0"/>
    <m/>
    <s v=""/>
    <s v=""/>
    <x v="11"/>
    <n v="140001547026"/>
    <n v="1"/>
    <n v="1"/>
    <n v="1"/>
    <x v="0"/>
    <x v="11"/>
    <s v="สายสื่อสาร"/>
    <x v="0"/>
    <x v="0"/>
  </r>
  <r>
    <x v="38"/>
    <n v="92000326300"/>
    <n v="14000154617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66"/>
    <n v="9009417538"/>
    <n v="562000322680"/>
    <s v="ใบแจ้งหนี้"/>
    <x v="0"/>
    <s v="ค่าบริการพาดสายสื่อสารโทรคมนาคมประจำปี"/>
    <s v="Activ.unit"/>
    <n v="130000729163"/>
    <s v=""/>
    <n v="5"/>
    <d v="2019-01-17T00:00:00"/>
    <n v="2957"/>
    <n v="55"/>
    <n v="55"/>
    <n v="3.85"/>
    <n v="162635"/>
    <n v="162635"/>
    <n v="11384.45"/>
    <n v="174019.45"/>
    <x v="0"/>
    <m/>
    <s v=""/>
    <s v=""/>
    <x v="0"/>
    <n v="140001546177"/>
    <n v="1"/>
    <n v="1"/>
    <n v="1"/>
    <x v="0"/>
    <x v="13"/>
    <s v="สายสื่อสาร"/>
    <x v="0"/>
    <x v="0"/>
  </r>
  <r>
    <x v="19"/>
    <n v="92000319848"/>
    <n v="14000154864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7480"/>
    <n v="9009425347"/>
    <n v="562000322042"/>
    <s v="ใบแจ้งหนี้"/>
    <x v="0"/>
    <s v="ค่าบริการพาดสายสื่อสารโทรคมนาคมประจำปี"/>
    <s v="Activ.unit"/>
    <n v="130000729796"/>
    <s v=""/>
    <n v="7"/>
    <d v="2019-01-20T00:00:00"/>
    <n v="3062"/>
    <n v="55"/>
    <n v="55"/>
    <n v="3.85"/>
    <n v="168410"/>
    <n v="168410"/>
    <n v="11788.7"/>
    <n v="180198.7"/>
    <x v="0"/>
    <m/>
    <s v=""/>
    <s v=""/>
    <x v="1"/>
    <n v="140001548647"/>
    <n v="1"/>
    <n v="1"/>
    <n v="1"/>
    <x v="0"/>
    <x v="15"/>
    <s v="สายสื่อสาร"/>
    <x v="0"/>
    <x v="0"/>
  </r>
  <r>
    <x v="39"/>
    <n v="92000322911"/>
    <n v="14000154555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775"/>
    <n v="9009416754"/>
    <n v="544000322726"/>
    <s v="ใบแจ้งหนี้"/>
    <x v="0"/>
    <s v="ค่าบริการพาดสายสื่อสารโทรคมนาคมประจำปี"/>
    <s v="Activ.unit"/>
    <n v="130000729870"/>
    <s v=""/>
    <n v="8"/>
    <d v="2019-01-17T00:00:00"/>
    <n v="7695"/>
    <n v="55"/>
    <n v="55"/>
    <n v="3.85"/>
    <n v="423225"/>
    <n v="423225"/>
    <n v="29625.75"/>
    <n v="452850.75"/>
    <x v="0"/>
    <m/>
    <s v=""/>
    <s v=""/>
    <x v="10"/>
    <n v="140001545557"/>
    <n v="1"/>
    <n v="1"/>
    <n v="1"/>
    <x v="0"/>
    <x v="10"/>
    <s v="สายสื่อสาร"/>
    <x v="0"/>
    <x v="0"/>
  </r>
  <r>
    <x v="39"/>
    <n v="92000318915"/>
    <n v="14000154588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66"/>
    <n v="9009417230"/>
    <n v="538000322093"/>
    <s v="ใบแจ้งหนี้"/>
    <x v="0"/>
    <s v="ค่าบริการพาดสายสื่อสารโทรคมนาคมประจำปี"/>
    <s v="Activ.unit"/>
    <n v="130000729874"/>
    <s v=""/>
    <n v="2"/>
    <d v="2019-01-17T00:00:00"/>
    <n v="5328"/>
    <n v="55"/>
    <n v="55"/>
    <n v="3.85"/>
    <n v="293040"/>
    <n v="293040"/>
    <n v="20512.8"/>
    <n v="313552.8"/>
    <x v="0"/>
    <m/>
    <s v=""/>
    <s v=""/>
    <x v="0"/>
    <n v="140001545880"/>
    <n v="2"/>
    <n v="2"/>
    <n v="2"/>
    <x v="0"/>
    <x v="0"/>
    <s v="สายสื่อสาร"/>
    <x v="0"/>
    <x v="0"/>
  </r>
  <r>
    <x v="39"/>
    <n v="92000318915"/>
    <n v="14000154588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66"/>
    <n v="9009417230"/>
    <n v="538000322093"/>
    <s v="ใบแจ้งหนี้"/>
    <x v="0"/>
    <s v="ค่าบริการพาดสายสื่อสารโทรคมนาคมประจำปี"/>
    <s v="Activ.unit"/>
    <n v="130000729874"/>
    <s v=""/>
    <n v="3"/>
    <d v="2019-01-17T00:00:00"/>
    <n v="403"/>
    <n v="100"/>
    <n v="100"/>
    <n v="7"/>
    <n v="40300"/>
    <n v="40300"/>
    <n v="2821"/>
    <n v="43121"/>
    <x v="0"/>
    <m/>
    <s v=""/>
    <s v=""/>
    <x v="0"/>
    <n v="140001545880"/>
    <n v="2"/>
    <n v="2"/>
    <n v="2"/>
    <x v="0"/>
    <x v="0"/>
    <s v="สายสื่อสาร"/>
    <x v="0"/>
    <x v="0"/>
  </r>
  <r>
    <x v="39"/>
    <n v="92000499511"/>
    <n v="14000154615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377"/>
    <n v="9009417550"/>
    <n v="500000320997"/>
    <s v="ใบแจ้งหนี้"/>
    <x v="0"/>
    <s v="ค่าบริการพาดสายสื่อสารโทรคมนาคมประจำปี"/>
    <s v="Activ.unit"/>
    <n v="130000729876"/>
    <s v=""/>
    <n v="11"/>
    <d v="2019-01-17T00:00:00"/>
    <n v="88"/>
    <n v="55"/>
    <n v="55"/>
    <n v="3.85"/>
    <n v="4840"/>
    <n v="4840"/>
    <n v="338.8"/>
    <n v="5178.8"/>
    <x v="0"/>
    <m/>
    <s v=""/>
    <s v=""/>
    <x v="3"/>
    <n v="140001546156"/>
    <n v="1"/>
    <n v="1"/>
    <n v="1"/>
    <x v="0"/>
    <x v="3"/>
    <s v="สายสื่อสาร"/>
    <x v="0"/>
    <x v="0"/>
  </r>
  <r>
    <x v="39"/>
    <n v="92000499345"/>
    <n v="140001546210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391"/>
    <n v="9009417568"/>
    <n v="558000322096"/>
    <s v="ใบแจ้งหนี้"/>
    <x v="0"/>
    <s v="ค่าบริการพาดสายสื่อสารโทรคมนาคมประจำปี"/>
    <s v="Activ.unit"/>
    <n v="130000729880"/>
    <s v=""/>
    <n v="10"/>
    <d v="2019-01-17T00:00:00"/>
    <n v="888"/>
    <n v="55"/>
    <n v="55"/>
    <n v="3.85"/>
    <n v="48840"/>
    <n v="48840"/>
    <n v="3418.8"/>
    <n v="52258.8"/>
    <x v="0"/>
    <m/>
    <s v=""/>
    <s v=""/>
    <x v="9"/>
    <n v="140001546210"/>
    <n v="1"/>
    <n v="1"/>
    <n v="1"/>
    <x v="0"/>
    <x v="9"/>
    <s v="สายสื่อสาร"/>
    <x v="0"/>
    <x v="0"/>
  </r>
  <r>
    <x v="39"/>
    <n v="92000322906"/>
    <n v="140001546257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447"/>
    <n v="9009417664"/>
    <n v="556000321967"/>
    <s v="ใบแจ้งหนี้"/>
    <x v="0"/>
    <s v="ค่าบริการพาดสายสื่อสารโทรคมนาคมประจำปี"/>
    <s v="Activ.unit"/>
    <n v="130000729882"/>
    <s v=""/>
    <n v="7"/>
    <d v="2019-01-17T00:00:00"/>
    <n v="46"/>
    <n v="55"/>
    <n v="55"/>
    <n v="3.85"/>
    <n v="2530"/>
    <n v="2530"/>
    <n v="177.1"/>
    <n v="2707.1"/>
    <x v="0"/>
    <m/>
    <s v=""/>
    <s v=""/>
    <x v="7"/>
    <n v="140001546257"/>
    <n v="1"/>
    <n v="1"/>
    <n v="1"/>
    <x v="0"/>
    <x v="7"/>
    <s v="สายสื่อสาร"/>
    <x v="0"/>
    <x v="0"/>
  </r>
  <r>
    <x v="39"/>
    <n v="92000573120"/>
    <n v="14000154527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44"/>
    <n v="9009416715"/>
    <n v="538000322085"/>
    <s v="ใบแจ้งหนี้"/>
    <x v="1"/>
    <s v="ค่าบริการติดตั้องอุปกรณ์สื่อสารฯ ประจำปี"/>
    <s v="Activ.unit"/>
    <n v="130000729894"/>
    <s v=""/>
    <n v="12"/>
    <d v="2019-01-17T00:00:00"/>
    <n v="1"/>
    <n v="410"/>
    <n v="410"/>
    <n v="28.7"/>
    <n v="410"/>
    <n v="410"/>
    <n v="28.7"/>
    <n v="438.7"/>
    <x v="0"/>
    <m/>
    <s v=""/>
    <s v=""/>
    <x v="5"/>
    <n v="140001545277"/>
    <n v="1"/>
    <n v="1"/>
    <n v="1"/>
    <x v="0"/>
    <x v="5"/>
    <s v="อุปกรณ์"/>
    <x v="0"/>
    <x v="0"/>
  </r>
  <r>
    <x v="39"/>
    <n v="92000573120"/>
    <n v="14000154593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42"/>
    <n v="9009417245"/>
    <n v="538000322095"/>
    <s v="ใบแจ้งหนี้"/>
    <x v="0"/>
    <s v="ค่าบริการพาดสายสื่อสารโทรคมนาคมประจำปี"/>
    <s v="Activ.unit"/>
    <n v="130000729898"/>
    <s v=""/>
    <n v="13"/>
    <d v="2019-01-17T00:00:00"/>
    <n v="2381"/>
    <n v="55"/>
    <n v="55"/>
    <n v="3.85"/>
    <n v="130955"/>
    <n v="130955"/>
    <n v="9166.85"/>
    <n v="140121.85"/>
    <x v="0"/>
    <m/>
    <s v=""/>
    <s v=""/>
    <x v="5"/>
    <n v="140001545938"/>
    <n v="1"/>
    <n v="1"/>
    <n v="1"/>
    <x v="0"/>
    <x v="5"/>
    <s v="สายสื่อสาร"/>
    <x v="0"/>
    <x v="0"/>
  </r>
  <r>
    <x v="39"/>
    <n v="92000318921"/>
    <n v="14000154534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95"/>
    <n v="9009416466"/>
    <n v="568000321935"/>
    <s v="ใบแจ้งหนี้"/>
    <x v="0"/>
    <s v="ค่าบริการพาดสายสื่อสารโทรคมนาคมประจำปี"/>
    <s v="Activ.unit"/>
    <n v="130000729901"/>
    <s v=""/>
    <n v="4"/>
    <d v="2019-01-17T00:00:00"/>
    <n v="2492"/>
    <n v="100"/>
    <n v="100"/>
    <n v="7"/>
    <n v="249200"/>
    <n v="249200"/>
    <n v="17444"/>
    <n v="266644"/>
    <x v="0"/>
    <m/>
    <s v=""/>
    <s v=""/>
    <x v="1"/>
    <n v="140001545348"/>
    <n v="2"/>
    <n v="2"/>
    <n v="2"/>
    <x v="0"/>
    <x v="1"/>
    <s v="สายสื่อสาร"/>
    <x v="0"/>
    <x v="0"/>
  </r>
  <r>
    <x v="39"/>
    <n v="92000318921"/>
    <n v="14000154534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595"/>
    <n v="9009416466"/>
    <n v="568000321935"/>
    <s v="ใบแจ้งหนี้"/>
    <x v="0"/>
    <s v="ค่าบริการพาดสายสื่อสารโทรคมนาคมประจำปี"/>
    <s v="Activ.unit"/>
    <n v="130000729901"/>
    <s v=""/>
    <n v="5"/>
    <d v="2019-01-17T00:00:00"/>
    <n v="5559"/>
    <n v="55"/>
    <n v="55"/>
    <n v="3.85"/>
    <n v="305745"/>
    <n v="305745"/>
    <n v="21402.15"/>
    <n v="327147.15000000002"/>
    <x v="0"/>
    <m/>
    <s v=""/>
    <s v=""/>
    <x v="1"/>
    <n v="140001545348"/>
    <n v="2"/>
    <n v="2"/>
    <n v="2"/>
    <x v="0"/>
    <x v="1"/>
    <s v="สายสื่อสาร"/>
    <x v="0"/>
    <x v="0"/>
  </r>
  <r>
    <x v="39"/>
    <n v="92000589339"/>
    <n v="14000154545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70"/>
    <n v="9009416604"/>
    <n v="560000322453"/>
    <s v="ใบแจ้งหนี้"/>
    <x v="0"/>
    <s v="ค่าบริการพาดสายสื่อสารโทรคมนาคมประจำปี"/>
    <s v="Activ.unit"/>
    <n v="130000729905"/>
    <s v=""/>
    <n v="14"/>
    <d v="2019-01-17T00:00:00"/>
    <n v="308"/>
    <n v="55"/>
    <n v="55"/>
    <n v="3.85"/>
    <n v="16940"/>
    <n v="16940"/>
    <n v="1185.8"/>
    <n v="18125.8"/>
    <x v="0"/>
    <m/>
    <s v=""/>
    <s v=""/>
    <x v="11"/>
    <n v="140001545458"/>
    <n v="1"/>
    <n v="1"/>
    <n v="1"/>
    <x v="0"/>
    <x v="11"/>
    <s v="สายสื่อสาร"/>
    <x v="0"/>
    <x v="0"/>
  </r>
  <r>
    <x v="39"/>
    <n v="92000312976"/>
    <n v="14000154610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319"/>
    <n v="9009417491"/>
    <n v="512000321320"/>
    <s v="ใบแจ้งหนี้"/>
    <x v="0"/>
    <s v="ค่าบริการพาดสายสื่อสารโทรคมนาคมประจำปี"/>
    <s v="Activ.unit"/>
    <n v="130000729906"/>
    <s v=""/>
    <n v="1"/>
    <d v="2019-01-17T00:00:00"/>
    <n v="4960"/>
    <n v="55"/>
    <n v="55"/>
    <n v="3.85"/>
    <n v="272800"/>
    <n v="272800"/>
    <n v="19096"/>
    <n v="291896"/>
    <x v="0"/>
    <m/>
    <s v=""/>
    <s v=""/>
    <x v="4"/>
    <n v="140001546105"/>
    <n v="1"/>
    <n v="1"/>
    <n v="1"/>
    <x v="0"/>
    <x v="4"/>
    <s v="สายสื่อสาร"/>
    <x v="0"/>
    <x v="0"/>
  </r>
  <r>
    <x v="39"/>
    <n v="92000481964"/>
    <n v="14000154599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52"/>
    <n v="9009417334"/>
    <n v="512000321318"/>
    <s v="ใบแจ้งหนี้"/>
    <x v="0"/>
    <s v="ค่าบริการพาดสายสื่อสารโทรคมนาคมประจำปี"/>
    <s v="Activ.unit"/>
    <n v="130000729910"/>
    <s v=""/>
    <n v="9"/>
    <d v="2019-01-17T00:00:00"/>
    <n v="3253"/>
    <n v="55"/>
    <n v="55"/>
    <n v="3.85"/>
    <n v="178915"/>
    <n v="178915"/>
    <n v="12524.05"/>
    <n v="191439.05"/>
    <x v="0"/>
    <m/>
    <s v=""/>
    <s v=""/>
    <x v="6"/>
    <n v="140001545993"/>
    <n v="1"/>
    <n v="1"/>
    <n v="1"/>
    <x v="0"/>
    <x v="6"/>
    <s v="สายสื่อสาร"/>
    <x v="0"/>
    <x v="0"/>
  </r>
  <r>
    <x v="39"/>
    <n v="92000318928"/>
    <n v="14000154606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53"/>
    <n v="9009417441"/>
    <n v="558000322094"/>
    <s v="ใบแจ้งหนี้"/>
    <x v="0"/>
    <s v="ค่าบริการพาดสายสื่อสารโทรคมนาคมประจำปี"/>
    <s v="Activ.unit"/>
    <n v="130000729911"/>
    <s v=""/>
    <n v="6"/>
    <d v="2019-01-17T00:00:00"/>
    <n v="3131"/>
    <n v="55"/>
    <n v="55"/>
    <n v="3.85"/>
    <n v="172205"/>
    <n v="172205"/>
    <n v="12054.35"/>
    <n v="184259.35"/>
    <x v="0"/>
    <m/>
    <s v=""/>
    <s v=""/>
    <x v="8"/>
    <n v="140001546069"/>
    <n v="1"/>
    <n v="1"/>
    <n v="1"/>
    <x v="0"/>
    <x v="8"/>
    <s v="สายสื่อสาร"/>
    <x v="0"/>
    <x v="0"/>
  </r>
  <r>
    <x v="1"/>
    <n v="92000322769"/>
    <n v="140001546239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407"/>
    <n v="9009417588"/>
    <n v="518000321286"/>
    <s v="ใบแจ้งหนี้"/>
    <x v="0"/>
    <s v="ค่าบริการพาดสายสื่อสารโทรคมนาคมประจำปี"/>
    <s v="Activ.unit"/>
    <n v="130000730024"/>
    <s v=""/>
    <n v="2"/>
    <d v="2019-01-17T00:00:00"/>
    <n v="3123"/>
    <n v="55"/>
    <n v="55"/>
    <n v="3.85"/>
    <n v="171765"/>
    <n v="171765"/>
    <n v="12023.55"/>
    <n v="183788.55"/>
    <x v="0"/>
    <m/>
    <s v=""/>
    <s v=""/>
    <x v="4"/>
    <n v="140001546239"/>
    <n v="1"/>
    <n v="1"/>
    <n v="1"/>
    <x v="0"/>
    <x v="4"/>
    <s v="สายสื่อสาร"/>
    <x v="0"/>
    <x v="0"/>
  </r>
  <r>
    <x v="1"/>
    <n v="92000398585"/>
    <n v="140001546251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0411"/>
    <n v="9009417692"/>
    <n v="568000321554"/>
    <s v="ใบแจ้งหนี้"/>
    <x v="1"/>
    <s v="ค่าบริการติดตั้องอุปกรณ์สื่อสารฯ ประจำปี"/>
    <s v="Activ.unit"/>
    <n v="130000730046"/>
    <s v=""/>
    <n v="14"/>
    <d v="2019-01-17T00:00:00"/>
    <n v="12"/>
    <n v="410"/>
    <n v="410"/>
    <n v="28.7"/>
    <n v="4920"/>
    <n v="4920"/>
    <n v="344.4"/>
    <n v="5264.4"/>
    <x v="0"/>
    <m/>
    <s v=""/>
    <s v=""/>
    <x v="17"/>
    <n v="140001546251"/>
    <n v="1"/>
    <n v="1"/>
    <n v="1"/>
    <x v="0"/>
    <x v="21"/>
    <s v="อุปกรณ์"/>
    <x v="0"/>
    <x v="0"/>
  </r>
  <r>
    <x v="1"/>
    <n v="92000481965"/>
    <n v="140001546092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82"/>
    <n v="9009417460"/>
    <n v="548000321398"/>
    <s v="ใบแจ้งหนี้"/>
    <x v="1"/>
    <s v="ค่าบริการติดตั้องอุปกรณ์สื่อสารฯ ประจำปี"/>
    <s v="Activ.unit"/>
    <n v="130000730069"/>
    <s v=""/>
    <n v="15"/>
    <d v="2019-01-17T00:00:00"/>
    <n v="12"/>
    <n v="410"/>
    <n v="410"/>
    <n v="28.7"/>
    <n v="4920"/>
    <n v="4920"/>
    <n v="344.4"/>
    <n v="5264.4"/>
    <x v="0"/>
    <m/>
    <s v=""/>
    <s v=""/>
    <x v="6"/>
    <n v="140001546092"/>
    <n v="1"/>
    <n v="1"/>
    <n v="1"/>
    <x v="0"/>
    <x v="6"/>
    <s v="อุปกรณ์"/>
    <x v="0"/>
    <x v="0"/>
  </r>
  <r>
    <x v="1"/>
    <n v="92000374539"/>
    <n v="140001545388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580"/>
    <n v="9009416610"/>
    <n v="544000322238"/>
    <s v="ใบแจ้งหนี้"/>
    <x v="0"/>
    <s v="ค่าบริการพาดสายสื่อสารโทรคมนาคมประจำปี"/>
    <s v="Activ.unit"/>
    <n v="130000730080"/>
    <s v=""/>
    <n v="13"/>
    <d v="2019-01-17T00:00:00"/>
    <n v="2058"/>
    <n v="55"/>
    <n v="55"/>
    <n v="3.85"/>
    <n v="113190"/>
    <n v="113190"/>
    <n v="7923.3"/>
    <n v="121113.3"/>
    <x v="0"/>
    <m/>
    <s v=""/>
    <s v=""/>
    <x v="9"/>
    <n v="140001545388"/>
    <n v="1"/>
    <n v="1"/>
    <n v="1"/>
    <x v="0"/>
    <x v="9"/>
    <s v="สายสื่อสาร"/>
    <x v="0"/>
    <x v="0"/>
  </r>
  <r>
    <x v="35"/>
    <n v="92000429670"/>
    <n v="14000154488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090"/>
    <n v="9009415884"/>
    <n v="514000320666"/>
    <s v="ใบแจ้งหนี้"/>
    <x v="1"/>
    <s v="ค่าบริการติดตั้องอุปกรณ์สื่อสารฯ ประจำปี"/>
    <s v="Activ.unit"/>
    <n v="130000730369"/>
    <s v=""/>
    <n v="15"/>
    <d v="2019-01-17T00:00:00"/>
    <n v="10"/>
    <n v="410"/>
    <n v="410"/>
    <n v="28.7"/>
    <n v="4100"/>
    <n v="4100"/>
    <n v="287"/>
    <n v="4387"/>
    <x v="0"/>
    <m/>
    <s v=""/>
    <s v=""/>
    <x v="6"/>
    <n v="140001544888"/>
    <n v="1"/>
    <n v="1"/>
    <n v="1"/>
    <x v="0"/>
    <x v="6"/>
    <s v="อุปกรณ์"/>
    <x v="0"/>
    <x v="0"/>
  </r>
  <r>
    <x v="35"/>
    <n v="92000573119"/>
    <n v="14000154520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34"/>
    <n v="9009416347"/>
    <n v="514000320420"/>
    <s v="ใบแจ้งหนี้"/>
    <x v="1"/>
    <s v="ค่าบริการติดตั้องอุปกรณ์สื่อสารฯ ประจำปี"/>
    <s v="Activ.unit"/>
    <n v="130000730371"/>
    <s v=""/>
    <n v="16"/>
    <d v="2019-01-17T00:00:00"/>
    <n v="5"/>
    <n v="410"/>
    <n v="410"/>
    <n v="28.7"/>
    <n v="2050"/>
    <n v="2050"/>
    <n v="143.5"/>
    <n v="2193.5"/>
    <x v="0"/>
    <m/>
    <s v=""/>
    <s v=""/>
    <x v="5"/>
    <n v="140001545208"/>
    <n v="1"/>
    <n v="1"/>
    <n v="1"/>
    <x v="0"/>
    <x v="5"/>
    <s v="อุปกรณ์"/>
    <x v="0"/>
    <x v="0"/>
  </r>
  <r>
    <x v="35"/>
    <n v="92000324056"/>
    <n v="14000154576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33"/>
    <n v="9009417053"/>
    <n v="528000323811"/>
    <s v="ใบแจ้งหนี้"/>
    <x v="0"/>
    <s v="ค่าบริการพาดสายสื่อสารโทรคมนาคมประจำปี"/>
    <s v="Activ.unit"/>
    <n v="130000730374"/>
    <s v=""/>
    <n v="5"/>
    <d v="2019-01-17T00:00:00"/>
    <n v="94"/>
    <n v="100"/>
    <n v="100"/>
    <n v="7"/>
    <n v="9400"/>
    <n v="9400"/>
    <n v="658"/>
    <n v="10058"/>
    <x v="0"/>
    <m/>
    <s v=""/>
    <s v=""/>
    <x v="0"/>
    <n v="140001545764"/>
    <n v="2"/>
    <n v="2"/>
    <n v="2"/>
    <x v="0"/>
    <x v="13"/>
    <s v="สายสื่อสาร"/>
    <x v="0"/>
    <x v="0"/>
  </r>
  <r>
    <x v="35"/>
    <n v="92000324056"/>
    <n v="140001545764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33"/>
    <n v="9009417053"/>
    <n v="528000323811"/>
    <s v="ใบแจ้งหนี้"/>
    <x v="0"/>
    <s v="ค่าบริการพาดสายสื่อสารโทรคมนาคมประจำปี"/>
    <s v="Activ.unit"/>
    <n v="130000730374"/>
    <s v=""/>
    <n v="6"/>
    <d v="2019-01-17T00:00:00"/>
    <n v="2310"/>
    <n v="55"/>
    <n v="55"/>
    <n v="3.85"/>
    <n v="127050"/>
    <n v="127050"/>
    <n v="8893.5"/>
    <n v="135943.5"/>
    <x v="0"/>
    <m/>
    <s v=""/>
    <s v=""/>
    <x v="0"/>
    <n v="140001545764"/>
    <n v="2"/>
    <n v="2"/>
    <n v="2"/>
    <x v="0"/>
    <x v="13"/>
    <s v="สายสื่อสาร"/>
    <x v="0"/>
    <x v="0"/>
  </r>
  <r>
    <x v="35"/>
    <n v="92000324067"/>
    <n v="140001545555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774"/>
    <n v="9009416753"/>
    <n v="540000321431"/>
    <s v="ใบแจ้งหนี้"/>
    <x v="0"/>
    <s v="ค่าบริการพาดสายสื่อสารโทรคมนาคมประจำปี"/>
    <s v="Activ.unit"/>
    <n v="130000730382"/>
    <s v=""/>
    <n v="12"/>
    <d v="2019-01-17T00:00:00"/>
    <n v="470"/>
    <n v="55"/>
    <n v="55"/>
    <n v="3.85"/>
    <n v="25850"/>
    <n v="25850"/>
    <n v="1809.5"/>
    <n v="27659.5"/>
    <x v="0"/>
    <m/>
    <s v=""/>
    <s v=""/>
    <x v="8"/>
    <n v="140001545555"/>
    <n v="1"/>
    <n v="1"/>
    <n v="1"/>
    <x v="0"/>
    <x v="8"/>
    <s v="สายสื่อสาร"/>
    <x v="0"/>
    <x v="0"/>
  </r>
  <r>
    <x v="35"/>
    <n v="92000324058"/>
    <n v="1400015453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0"/>
    <n v="9009416464"/>
    <n v="518000321457"/>
    <s v="ใบแจ้งหนี้"/>
    <x v="0"/>
    <s v="ค่าบริการพาดสายสื่อสารโทรคมนาคมประจำปี"/>
    <s v="Activ.unit"/>
    <n v="130000730389"/>
    <s v=""/>
    <n v="7"/>
    <d v="2019-01-17T00:00:00"/>
    <n v="1265"/>
    <n v="55"/>
    <n v="55"/>
    <n v="3.85"/>
    <n v="69575"/>
    <n v="69575"/>
    <n v="4870.25"/>
    <n v="74445.25"/>
    <x v="0"/>
    <m/>
    <s v=""/>
    <s v=""/>
    <x v="1"/>
    <n v="140001545331"/>
    <n v="2"/>
    <n v="2"/>
    <n v="2"/>
    <x v="0"/>
    <x v="15"/>
    <s v="สายสื่อสาร"/>
    <x v="0"/>
    <x v="0"/>
  </r>
  <r>
    <x v="35"/>
    <n v="92000324058"/>
    <n v="140001545331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50"/>
    <n v="9009416464"/>
    <n v="518000321457"/>
    <s v="ใบแจ้งหนี้"/>
    <x v="0"/>
    <s v="ค่าบริการพาดสายสื่อสารโทรคมนาคมประจำปี"/>
    <s v="Activ.unit"/>
    <n v="130000730389"/>
    <s v=""/>
    <n v="8"/>
    <d v="2019-01-17T00:00:00"/>
    <n v="309"/>
    <n v="100"/>
    <n v="100"/>
    <n v="7"/>
    <n v="30900"/>
    <n v="30900"/>
    <n v="2163"/>
    <n v="33063"/>
    <x v="0"/>
    <m/>
    <s v=""/>
    <s v=""/>
    <x v="1"/>
    <n v="140001545331"/>
    <n v="2"/>
    <n v="2"/>
    <n v="2"/>
    <x v="0"/>
    <x v="15"/>
    <s v="สายสื่อสาร"/>
    <x v="0"/>
    <x v="0"/>
  </r>
  <r>
    <x v="35"/>
    <n v="92000324058"/>
    <n v="1400015454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98"/>
    <n v="9009416717"/>
    <n v="518000321460"/>
    <s v="ใบแจ้งหนี้"/>
    <x v="0"/>
    <s v="ค่าบริการพาดสายสื่อสารโทรคมนาคมประจำปี"/>
    <s v="Activ.unit"/>
    <n v="130000730391"/>
    <s v=""/>
    <n v="10"/>
    <d v="2019-01-17T00:00:00"/>
    <n v="1141"/>
    <n v="55"/>
    <n v="55"/>
    <n v="3.85"/>
    <n v="62755"/>
    <n v="62755"/>
    <n v="4392.8500000000004"/>
    <n v="67147.850000000006"/>
    <x v="0"/>
    <m/>
    <s v=""/>
    <s v=""/>
    <x v="1"/>
    <n v="140001545490"/>
    <n v="2"/>
    <n v="2"/>
    <n v="2"/>
    <x v="0"/>
    <x v="14"/>
    <s v="สายสื่อสาร"/>
    <x v="0"/>
    <x v="0"/>
  </r>
  <r>
    <x v="35"/>
    <n v="92000324058"/>
    <n v="14000154549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98"/>
    <n v="9009416717"/>
    <n v="518000321460"/>
    <s v="ใบแจ้งหนี้"/>
    <x v="0"/>
    <s v="ค่าบริการพาดสายสื่อสารโทรคมนาคมประจำปี"/>
    <s v="Activ.unit"/>
    <n v="130000730391"/>
    <s v=""/>
    <n v="11"/>
    <d v="2019-01-17T00:00:00"/>
    <n v="896"/>
    <n v="100"/>
    <n v="100"/>
    <n v="7"/>
    <n v="89600"/>
    <n v="89600"/>
    <n v="6272"/>
    <n v="95872"/>
    <x v="0"/>
    <m/>
    <s v=""/>
    <s v=""/>
    <x v="1"/>
    <n v="140001545490"/>
    <n v="2"/>
    <n v="2"/>
    <n v="2"/>
    <x v="0"/>
    <x v="14"/>
    <s v="สายสื่อสาร"/>
    <x v="0"/>
    <x v="0"/>
  </r>
  <r>
    <x v="8"/>
    <n v="92000589350"/>
    <n v="14000154393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8146"/>
    <n v="9009414770"/>
    <n v="512000321297"/>
    <s v="ใบแจ้งหนี้"/>
    <x v="0"/>
    <s v="ค่าบริการพาดสายสื่อสารโทรคมนาคมประจำปี"/>
    <s v="Activ.unit"/>
    <n v="130000730586"/>
    <s v=""/>
    <n v="11"/>
    <d v="2019-01-17T00:00:00"/>
    <n v="2374"/>
    <n v="55"/>
    <n v="55"/>
    <n v="3.85"/>
    <n v="130570"/>
    <n v="130570"/>
    <n v="9139.9"/>
    <n v="139709.9"/>
    <x v="0"/>
    <m/>
    <s v=""/>
    <s v=""/>
    <x v="11"/>
    <n v="140001543938"/>
    <n v="1"/>
    <n v="1"/>
    <n v="1"/>
    <x v="0"/>
    <x v="11"/>
    <s v="สายสื่อสาร"/>
    <x v="0"/>
    <x v="0"/>
  </r>
  <r>
    <x v="8"/>
    <n v="92000324057"/>
    <n v="14000154504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283"/>
    <n v="9009416192"/>
    <n v="540000321218"/>
    <s v="ใบแจ้งหนี้"/>
    <x v="0"/>
    <s v="ค่าบริการพาดสายสื่อสารโทรคมนาคมประจำปี"/>
    <s v="Activ.unit"/>
    <n v="130000730604"/>
    <s v=""/>
    <n v="8"/>
    <d v="2019-01-17T00:00:00"/>
    <n v="6427"/>
    <n v="55"/>
    <n v="55"/>
    <n v="3.85"/>
    <n v="353485"/>
    <n v="353485"/>
    <n v="24743.95"/>
    <n v="378228.95"/>
    <x v="0"/>
    <m/>
    <s v=""/>
    <s v=""/>
    <x v="10"/>
    <n v="140001545049"/>
    <n v="1"/>
    <n v="1"/>
    <n v="1"/>
    <x v="0"/>
    <x v="10"/>
    <s v="สายสื่อสาร"/>
    <x v="0"/>
    <x v="0"/>
  </r>
  <r>
    <x v="8"/>
    <n v="92000324049"/>
    <n v="14000154502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276"/>
    <n v="9009416166"/>
    <n v="566000321119"/>
    <s v="ใบแจ้งหนี้"/>
    <x v="0"/>
    <s v="ค่าบริการพาดสายสื่อสารโทรคมนาคมประจำปี"/>
    <s v="Activ.unit"/>
    <n v="130000730614"/>
    <s v=""/>
    <n v="5"/>
    <d v="2019-01-17T00:00:00"/>
    <n v="8356"/>
    <n v="55"/>
    <n v="55"/>
    <n v="3.85"/>
    <n v="459580"/>
    <n v="459580"/>
    <n v="32170.6"/>
    <n v="491750.6"/>
    <x v="0"/>
    <m/>
    <s v=""/>
    <s v=""/>
    <x v="0"/>
    <n v="140001545026"/>
    <n v="1"/>
    <n v="1"/>
    <n v="1"/>
    <x v="0"/>
    <x v="0"/>
    <s v="สายสื่อสาร"/>
    <x v="0"/>
    <x v="0"/>
  </r>
  <r>
    <x v="8"/>
    <n v="92000324049"/>
    <n v="14000154402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246"/>
    <n v="9009415247"/>
    <n v="568000321927"/>
    <s v="ใบแจ้งหนี้"/>
    <x v="0"/>
    <s v="ค่าบริการพาดสายสื่อสารโทรคมนาคมประจำปี"/>
    <s v="Activ.unit"/>
    <n v="130000730619"/>
    <s v=""/>
    <n v="4"/>
    <d v="2019-01-17T00:00:00"/>
    <n v="3784"/>
    <n v="55"/>
    <n v="55"/>
    <n v="3.85"/>
    <n v="208120"/>
    <n v="208120"/>
    <n v="14568.4"/>
    <n v="222688.4"/>
    <x v="0"/>
    <m/>
    <s v=""/>
    <s v=""/>
    <x v="0"/>
    <n v="140001544028"/>
    <n v="1"/>
    <n v="1"/>
    <n v="1"/>
    <x v="0"/>
    <x v="12"/>
    <s v="สายสื่อสาร"/>
    <x v="0"/>
    <x v="0"/>
  </r>
  <r>
    <x v="8"/>
    <n v="92000324049"/>
    <n v="14000154396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8153"/>
    <n v="9009414781"/>
    <n v="536000322672"/>
    <s v="ใบแจ้งหนี้"/>
    <x v="0"/>
    <s v="ค่าบริการพาดสายสื่อสารโทรคมนาคมประจำปี"/>
    <s v="Activ.unit"/>
    <n v="130000730629"/>
    <s v=""/>
    <n v="3"/>
    <d v="2019-01-17T00:00:00"/>
    <n v="437"/>
    <n v="55"/>
    <n v="55"/>
    <n v="3.85"/>
    <n v="24035"/>
    <n v="24035"/>
    <n v="1682.45"/>
    <n v="25717.45"/>
    <x v="0"/>
    <m/>
    <s v=""/>
    <s v=""/>
    <x v="0"/>
    <n v="140001543968"/>
    <n v="1"/>
    <n v="1"/>
    <n v="1"/>
    <x v="0"/>
    <x v="13"/>
    <s v="สายสื่อสาร"/>
    <x v="0"/>
    <x v="0"/>
  </r>
  <r>
    <x v="8"/>
    <n v="92000324030"/>
    <n v="140001544470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735"/>
    <n v="9009415460"/>
    <n v="564000322202"/>
    <s v="ใบแจ้งหนี้"/>
    <x v="0"/>
    <s v="ค่าบริการพาดสายสื่อสารโทรคมนาคมประจำปี"/>
    <s v="Activ.unit"/>
    <n v="130000730635"/>
    <s v=""/>
    <n v="2"/>
    <d v="2019-01-17T00:00:00"/>
    <n v="469"/>
    <n v="55"/>
    <n v="55"/>
    <n v="3.85"/>
    <n v="25795"/>
    <n v="25795"/>
    <n v="1805.65"/>
    <n v="27600.65"/>
    <x v="0"/>
    <m/>
    <s v=""/>
    <s v=""/>
    <x v="8"/>
    <n v="140001544470"/>
    <n v="1"/>
    <n v="1"/>
    <n v="1"/>
    <x v="0"/>
    <x v="8"/>
    <s v="สายสื่อสาร"/>
    <x v="0"/>
    <x v="0"/>
  </r>
  <r>
    <x v="8"/>
    <n v="92000384352"/>
    <n v="140001545014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231"/>
    <n v="9009416159"/>
    <n v="518000320968"/>
    <s v="ใบแจ้งหนี้"/>
    <x v="0"/>
    <s v="ค่าบริการพาดสายสื่อสารโทรคมนาคมประจำปี"/>
    <s v="Activ.unit"/>
    <n v="130000730639"/>
    <s v=""/>
    <n v="9"/>
    <d v="2019-01-17T00:00:00"/>
    <n v="1440"/>
    <n v="55"/>
    <n v="55"/>
    <n v="3.85"/>
    <n v="79200"/>
    <n v="79200"/>
    <n v="5544"/>
    <n v="84744"/>
    <x v="0"/>
    <m/>
    <s v=""/>
    <s v=""/>
    <x v="3"/>
    <n v="140001545014"/>
    <n v="1"/>
    <n v="1"/>
    <n v="1"/>
    <x v="0"/>
    <x v="3"/>
    <s v="สายสื่อสาร"/>
    <x v="0"/>
    <x v="0"/>
  </r>
  <r>
    <x v="27"/>
    <n v="92000320897"/>
    <n v="14000154807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4347"/>
    <n v="9009422245"/>
    <n v="522000322574"/>
    <s v="ใบแจ้งหนี้"/>
    <x v="0"/>
    <s v="ค่าบริการพาดสายสื่อสารโทรคมนาคมประจำปี"/>
    <s v="Activ.unit"/>
    <n v="130000731842"/>
    <s v=""/>
    <n v="10"/>
    <d v="2019-01-18T00:00:00"/>
    <n v="8718"/>
    <n v="55"/>
    <n v="55"/>
    <n v="3.85"/>
    <n v="479490"/>
    <n v="479490"/>
    <n v="33564.300000000003"/>
    <n v="513054.3"/>
    <x v="0"/>
    <m/>
    <s v=""/>
    <s v=""/>
    <x v="10"/>
    <n v="140001548072"/>
    <n v="2"/>
    <n v="2"/>
    <n v="2"/>
    <x v="0"/>
    <x v="10"/>
    <s v="สายสื่อสาร"/>
    <x v="0"/>
    <x v="0"/>
  </r>
  <r>
    <x v="27"/>
    <n v="92000320897"/>
    <n v="14000154807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4347"/>
    <n v="9009422245"/>
    <n v="522000322574"/>
    <s v="ใบแจ้งหนี้"/>
    <x v="0"/>
    <s v="ค่าบริการพาดสายสื่อสารโทรคมนาคมประจำปี"/>
    <s v="Activ.unit"/>
    <n v="130000731842"/>
    <s v=""/>
    <n v="11"/>
    <d v="2019-01-18T00:00:00"/>
    <n v="37"/>
    <n v="100"/>
    <n v="100"/>
    <n v="7"/>
    <n v="3700"/>
    <n v="3700"/>
    <n v="259"/>
    <n v="3959"/>
    <x v="0"/>
    <m/>
    <s v=""/>
    <s v=""/>
    <x v="10"/>
    <n v="140001548072"/>
    <n v="2"/>
    <n v="2"/>
    <n v="2"/>
    <x v="0"/>
    <x v="10"/>
    <s v="สายสื่อสาร"/>
    <x v="0"/>
    <x v="0"/>
  </r>
  <r>
    <x v="27"/>
    <n v="92000322765"/>
    <n v="14000154821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4554"/>
    <n v="9009422450"/>
    <n v="568000321569"/>
    <s v="ใบแจ้งหนี้"/>
    <x v="0"/>
    <s v="ค่าบริการพาดสายสื่อสารโทรคมนาคมประจำปี"/>
    <s v="Activ.unit"/>
    <n v="130000731850"/>
    <s v=""/>
    <n v="12"/>
    <d v="2019-01-18T00:00:00"/>
    <n v="291"/>
    <n v="100"/>
    <n v="100"/>
    <n v="7"/>
    <n v="29100"/>
    <n v="29100"/>
    <n v="2037"/>
    <n v="31137"/>
    <x v="0"/>
    <m/>
    <s v=""/>
    <s v=""/>
    <x v="4"/>
    <n v="140001548213"/>
    <n v="2"/>
    <n v="2"/>
    <n v="2"/>
    <x v="0"/>
    <x v="4"/>
    <s v="สายสื่อสาร"/>
    <x v="0"/>
    <x v="0"/>
  </r>
  <r>
    <x v="27"/>
    <n v="92000322765"/>
    <n v="14000154821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4554"/>
    <n v="9009422450"/>
    <n v="568000321569"/>
    <s v="ใบแจ้งหนี้"/>
    <x v="0"/>
    <s v="ค่าบริการพาดสายสื่อสารโทรคมนาคมประจำปี"/>
    <s v="Activ.unit"/>
    <n v="130000731850"/>
    <s v=""/>
    <n v="13"/>
    <d v="2019-01-18T00:00:00"/>
    <n v="3266"/>
    <n v="55"/>
    <n v="55"/>
    <n v="3.85"/>
    <n v="179630"/>
    <n v="179630"/>
    <n v="12574.1"/>
    <n v="192204.1"/>
    <x v="0"/>
    <m/>
    <s v=""/>
    <s v=""/>
    <x v="4"/>
    <n v="140001548213"/>
    <n v="2"/>
    <n v="2"/>
    <n v="2"/>
    <x v="0"/>
    <x v="4"/>
    <s v="สายสื่อสาร"/>
    <x v="0"/>
    <x v="0"/>
  </r>
  <r>
    <x v="27"/>
    <n v="92000524661"/>
    <n v="140001548130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4498"/>
    <n v="9009422335"/>
    <n v="518000321809"/>
    <s v="ใบแจ้งหนี้"/>
    <x v="0"/>
    <s v="ค่าบริการพาดสายสื่อสารโทรคมนาคมประจำปี"/>
    <s v="Activ.unit"/>
    <n v="130000731855"/>
    <s v=""/>
    <n v="17"/>
    <d v="2019-01-18T00:00:00"/>
    <n v="1203"/>
    <n v="55"/>
    <n v="55"/>
    <n v="3.85"/>
    <n v="66165"/>
    <n v="66165"/>
    <n v="4631.55"/>
    <n v="70796.55"/>
    <x v="0"/>
    <m/>
    <s v=""/>
    <s v=""/>
    <x v="3"/>
    <n v="140001548130"/>
    <n v="1"/>
    <n v="1"/>
    <n v="1"/>
    <x v="0"/>
    <x v="3"/>
    <s v="สายสื่อสาร"/>
    <x v="0"/>
    <x v="0"/>
  </r>
  <r>
    <x v="27"/>
    <n v="92000539548"/>
    <n v="14000154818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509"/>
    <n v="9009422347"/>
    <n v="522000322575"/>
    <s v="ใบแจ้งหนี้"/>
    <x v="0"/>
    <s v="ค่าบริการพาดสายสื่อสารโทรคมนาคมประจำปี"/>
    <s v="Activ.unit"/>
    <n v="130000731860"/>
    <s v=""/>
    <n v="18"/>
    <d v="2019-01-18T00:00:00"/>
    <n v="8674"/>
    <n v="55"/>
    <n v="55"/>
    <n v="3.85"/>
    <n v="477070"/>
    <n v="477070"/>
    <n v="33394.9"/>
    <n v="510464.9"/>
    <x v="0"/>
    <m/>
    <s v=""/>
    <s v=""/>
    <x v="5"/>
    <n v="140001548185"/>
    <n v="2"/>
    <n v="2"/>
    <n v="2"/>
    <x v="0"/>
    <x v="5"/>
    <s v="สายสื่อสาร"/>
    <x v="0"/>
    <x v="0"/>
  </r>
  <r>
    <x v="27"/>
    <n v="92000539548"/>
    <n v="14000154818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509"/>
    <n v="9009422347"/>
    <n v="522000322575"/>
    <s v="ใบแจ้งหนี้"/>
    <x v="0"/>
    <s v="ค่าบริการพาดสายสื่อสารโทรคมนาคมประจำปี"/>
    <s v="Activ.unit"/>
    <n v="130000731860"/>
    <s v=""/>
    <n v="19"/>
    <d v="2019-01-18T00:00:00"/>
    <n v="67"/>
    <n v="100"/>
    <n v="100"/>
    <n v="7"/>
    <n v="6700"/>
    <n v="6700"/>
    <n v="469"/>
    <n v="7169"/>
    <x v="0"/>
    <m/>
    <s v=""/>
    <s v=""/>
    <x v="5"/>
    <n v="140001548185"/>
    <n v="2"/>
    <n v="2"/>
    <n v="2"/>
    <x v="0"/>
    <x v="5"/>
    <s v="สายสื่อสาร"/>
    <x v="0"/>
    <x v="0"/>
  </r>
  <r>
    <x v="27"/>
    <n v="92000444209"/>
    <n v="14000154822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556"/>
    <n v="9009422453"/>
    <n v="522000322576"/>
    <s v="ใบแจ้งหนี้"/>
    <x v="0"/>
    <s v="ค่าบริการพาดสายสื่อสารโทรคมนาคมประจำปี"/>
    <s v="Activ.unit"/>
    <n v="130000731862"/>
    <s v=""/>
    <n v="15"/>
    <d v="2019-01-18T00:00:00"/>
    <n v="3"/>
    <n v="100"/>
    <n v="100"/>
    <n v="7"/>
    <n v="300"/>
    <n v="300"/>
    <n v="21"/>
    <n v="321"/>
    <x v="0"/>
    <m/>
    <s v=""/>
    <s v=""/>
    <x v="6"/>
    <n v="140001548228"/>
    <n v="2"/>
    <n v="2"/>
    <n v="2"/>
    <x v="0"/>
    <x v="6"/>
    <s v="สายสื่อสาร"/>
    <x v="0"/>
    <x v="0"/>
  </r>
  <r>
    <x v="27"/>
    <n v="92000444209"/>
    <n v="14000154822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556"/>
    <n v="9009422453"/>
    <n v="522000322576"/>
    <s v="ใบแจ้งหนี้"/>
    <x v="0"/>
    <s v="ค่าบริการพาดสายสื่อสารโทรคมนาคมประจำปี"/>
    <s v="Activ.unit"/>
    <n v="130000731862"/>
    <s v=""/>
    <n v="16"/>
    <d v="2019-01-18T00:00:00"/>
    <n v="7080"/>
    <n v="55"/>
    <n v="55"/>
    <n v="3.85"/>
    <n v="389400"/>
    <n v="389400"/>
    <n v="27258"/>
    <n v="416658"/>
    <x v="0"/>
    <m/>
    <s v=""/>
    <s v=""/>
    <x v="6"/>
    <n v="140001548228"/>
    <n v="2"/>
    <n v="2"/>
    <n v="2"/>
    <x v="0"/>
    <x v="6"/>
    <s v="สายสื่อสาร"/>
    <x v="0"/>
    <x v="0"/>
  </r>
  <r>
    <x v="27"/>
    <n v="92000320864"/>
    <n v="140001548171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4506"/>
    <n v="9009422456"/>
    <n v="524000322056"/>
    <s v="ใบแจ้งหนี้"/>
    <x v="0"/>
    <s v="ค่าบริการพาดสายสื่อสารโทรคมนาคมประจำปี"/>
    <s v="Activ.unit"/>
    <n v="130000731868"/>
    <s v=""/>
    <n v="5"/>
    <d v="2019-01-18T00:00:00"/>
    <n v="460"/>
    <n v="55"/>
    <n v="55"/>
    <n v="3.85"/>
    <n v="25300"/>
    <n v="25300"/>
    <n v="1771"/>
    <n v="27071"/>
    <x v="0"/>
    <m/>
    <s v=""/>
    <s v=""/>
    <x v="7"/>
    <n v="140001548171"/>
    <n v="1"/>
    <n v="1"/>
    <n v="1"/>
    <x v="0"/>
    <x v="7"/>
    <s v="สายสื่อสาร"/>
    <x v="0"/>
    <x v="0"/>
  </r>
  <r>
    <x v="27"/>
    <n v="92000320870"/>
    <n v="14000154823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4559"/>
    <n v="9009422455"/>
    <n v="552000321906"/>
    <s v="ใบแจ้งหนี้"/>
    <x v="0"/>
    <s v="ค่าบริการพาดสายสื่อสารโทรคมนาคมประจำปี"/>
    <s v="Activ.unit"/>
    <n v="130000731872"/>
    <s v=""/>
    <n v="6"/>
    <d v="2019-01-18T00:00:00"/>
    <n v="2982"/>
    <n v="55"/>
    <n v="55"/>
    <n v="3.85"/>
    <n v="164010"/>
    <n v="164010"/>
    <n v="11480.7"/>
    <n v="175490.7"/>
    <x v="0"/>
    <m/>
    <s v=""/>
    <s v=""/>
    <x v="8"/>
    <n v="140001548239"/>
    <n v="2"/>
    <n v="2"/>
    <n v="2"/>
    <x v="0"/>
    <x v="8"/>
    <s v="สายสื่อสาร"/>
    <x v="0"/>
    <x v="0"/>
  </r>
  <r>
    <x v="27"/>
    <n v="92000320870"/>
    <n v="14000154823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4559"/>
    <n v="9009422455"/>
    <n v="552000321906"/>
    <s v="ใบแจ้งหนี้"/>
    <x v="0"/>
    <s v="ค่าบริการพาดสายสื่อสารโทรคมนาคมประจำปี"/>
    <s v="Activ.unit"/>
    <n v="130000731872"/>
    <s v=""/>
    <n v="7"/>
    <d v="2019-01-18T00:00:00"/>
    <n v="7"/>
    <n v="100"/>
    <n v="100"/>
    <n v="7"/>
    <n v="700"/>
    <n v="700"/>
    <n v="49"/>
    <n v="749"/>
    <x v="0"/>
    <m/>
    <s v=""/>
    <s v=""/>
    <x v="8"/>
    <n v="140001548239"/>
    <n v="2"/>
    <n v="2"/>
    <n v="2"/>
    <x v="0"/>
    <x v="8"/>
    <s v="สายสื่อสาร"/>
    <x v="0"/>
    <x v="0"/>
  </r>
  <r>
    <x v="27"/>
    <n v="92000365483"/>
    <n v="14000154814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4500"/>
    <n v="9009422336"/>
    <n v="524000322051"/>
    <s v="ใบแจ้งหนี้"/>
    <x v="0"/>
    <s v="ค่าบริการพาดสายสื่อสารโทรคมนาคมประจำปี"/>
    <s v="Activ.unit"/>
    <n v="130000731876"/>
    <s v=""/>
    <n v="14"/>
    <d v="2019-01-18T00:00:00"/>
    <n v="1050"/>
    <n v="55"/>
    <n v="55"/>
    <n v="3.85"/>
    <n v="57750"/>
    <n v="57750"/>
    <n v="4042.5"/>
    <n v="61792.5"/>
    <x v="0"/>
    <m/>
    <s v=""/>
    <s v=""/>
    <x v="9"/>
    <n v="140001548147"/>
    <n v="1"/>
    <n v="1"/>
    <n v="1"/>
    <x v="0"/>
    <x v="9"/>
    <s v="สายสื่อสาร"/>
    <x v="0"/>
    <x v="0"/>
  </r>
  <r>
    <x v="27"/>
    <n v="92000184966"/>
    <n v="140001548251"/>
    <s v="S4B3:ขอเช่าพาดสายโทรคมนาคม"/>
    <s v="หจก.บัวใหญ่เคเบิลทีวี"/>
    <s v="21/3-4 ถนน เทศบาล13 ตำบล บัวใหญ่ อำเภอ บัวใหญ่ จังหวัด นครราชสีมา รหัสไปรษณีย์ 30120"/>
    <n v="2007974560"/>
    <n v="9009422457"/>
    <n v="544000323358"/>
    <s v="ใบแจ้งหนี้"/>
    <x v="2"/>
    <s v="ค่าบริการพาดสายเคเบิลทีวี"/>
    <s v="Activ.unit"/>
    <n v="130000731890"/>
    <s v=""/>
    <n v="1"/>
    <d v="2019-01-18T00:00:00"/>
    <n v="39"/>
    <n v="64"/>
    <n v="64"/>
    <n v="4.4800000000000004"/>
    <n v="2496"/>
    <n v="2496"/>
    <n v="174.72"/>
    <n v="2670.72"/>
    <x v="0"/>
    <m/>
    <s v=""/>
    <s v=""/>
    <x v="21"/>
    <n v="140001548251"/>
    <n v="2"/>
    <n v="2"/>
    <n v="2"/>
    <x v="0"/>
    <x v="26"/>
    <s v="สายสื่อสาร"/>
    <x v="0"/>
    <x v="0"/>
  </r>
  <r>
    <x v="27"/>
    <n v="92000184966"/>
    <n v="140001548251"/>
    <s v="S4B3:ขอเช่าพาดสายโทรคมนาคม"/>
    <s v="หจก.บัวใหญ่เคเบิลทีวี"/>
    <s v="21/3-4 ถนน เทศบาล13 ตำบล บัวใหญ่ อำเภอ บัวใหญ่ จังหวัด นครราชสีมา รหัสไปรษณีย์ 30120"/>
    <n v="2007974560"/>
    <n v="9009422457"/>
    <n v="544000323358"/>
    <s v="ใบแจ้งหนี้"/>
    <x v="2"/>
    <s v="ค่าบริการพาดสายเคเบิลทีวี"/>
    <s v="Activ.unit"/>
    <n v="130000731890"/>
    <s v=""/>
    <n v="2"/>
    <d v="2019-01-18T00:00:00"/>
    <n v="1140"/>
    <n v="32"/>
    <n v="32"/>
    <n v="2.2400000000000002"/>
    <n v="36480"/>
    <n v="36480"/>
    <n v="2553.6"/>
    <n v="39033.599999999999"/>
    <x v="0"/>
    <m/>
    <s v=""/>
    <s v=""/>
    <x v="21"/>
    <n v="140001548251"/>
    <n v="2"/>
    <n v="2"/>
    <n v="2"/>
    <x v="0"/>
    <x v="26"/>
    <s v="สายสื่อสาร"/>
    <x v="0"/>
    <x v="0"/>
  </r>
  <r>
    <x v="25"/>
    <n v="92000589341"/>
    <n v="140001547918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4314"/>
    <n v="9009422071"/>
    <n v="544000323265"/>
    <s v="ใบแจ้งหนี้"/>
    <x v="0"/>
    <s v="ค่าบริการพาดสายสื่อสารโทรคมนาคมประจำปี"/>
    <s v="Activ.unit"/>
    <n v="130000732893"/>
    <s v=""/>
    <n v="14"/>
    <d v="2019-01-18T00:00:00"/>
    <n v="1041"/>
    <n v="55"/>
    <n v="55"/>
    <n v="3.85"/>
    <n v="57255"/>
    <n v="57255"/>
    <n v="4007.85"/>
    <n v="61262.85"/>
    <x v="0"/>
    <m/>
    <s v=""/>
    <s v=""/>
    <x v="11"/>
    <n v="140001547918"/>
    <n v="1"/>
    <n v="1"/>
    <n v="1"/>
    <x v="0"/>
    <x v="11"/>
    <s v="สายสื่อสาร"/>
    <x v="0"/>
    <x v="0"/>
  </r>
  <r>
    <x v="25"/>
    <n v="92000322824"/>
    <n v="140001547601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930"/>
    <n v="9009421544"/>
    <n v="524000322417"/>
    <s v="ใบแจ้งหนี้"/>
    <x v="0"/>
    <s v="ค่าบริการพาดสายสื่อสารโทรคมนาคมประจำปี"/>
    <s v="Activ.unit"/>
    <n v="130000732894"/>
    <s v=""/>
    <n v="8"/>
    <d v="2019-01-18T00:00:00"/>
    <n v="1247"/>
    <n v="55"/>
    <n v="55"/>
    <n v="3.85"/>
    <n v="68585"/>
    <n v="68585"/>
    <n v="4800.95"/>
    <n v="73385.95"/>
    <x v="0"/>
    <m/>
    <s v=""/>
    <s v=""/>
    <x v="8"/>
    <n v="140001547601"/>
    <n v="1"/>
    <n v="1"/>
    <n v="1"/>
    <x v="0"/>
    <x v="8"/>
    <s v="สายสื่อสาร"/>
    <x v="0"/>
    <x v="0"/>
  </r>
  <r>
    <x v="25"/>
    <n v="92000187010"/>
    <n v="140001547866"/>
    <s v="S4B3:ขอเช่าพาดสายโทรคมนาคม"/>
    <s v="ห้างหุ้นส่วนจำกัด ครบุรีเคเบิ้ล"/>
    <s v="78/1 หมู่ที่ 4 ตำบล แชะ อำเภอ ครบุรี จังหวัด นครราชสีมา รหัสไปรษณีย์ 30250"/>
    <n v="2007974244"/>
    <n v="9009421979"/>
    <n v="546000322493"/>
    <s v="ใบแจ้งหนี้"/>
    <x v="2"/>
    <s v="ค่าบริการพาดสายเคเบิลทีวี"/>
    <s v="Activ.unit"/>
    <n v="130000732896"/>
    <s v=""/>
    <n v="1"/>
    <d v="2019-01-18T00:00:00"/>
    <n v="22"/>
    <n v="64"/>
    <n v="64"/>
    <n v="4.4800000000000004"/>
    <n v="1408"/>
    <n v="1408"/>
    <n v="98.56"/>
    <n v="1506.56"/>
    <x v="0"/>
    <m/>
    <s v=""/>
    <s v=""/>
    <x v="25"/>
    <n v="140001547866"/>
    <n v="2"/>
    <n v="2"/>
    <n v="2"/>
    <x v="0"/>
    <x v="33"/>
    <s v="สายสื่อสาร"/>
    <x v="0"/>
    <x v="0"/>
  </r>
  <r>
    <x v="25"/>
    <n v="92000187010"/>
    <n v="140001547866"/>
    <s v="S4B3:ขอเช่าพาดสายโทรคมนาคม"/>
    <s v="ห้างหุ้นส่วนจำกัด ครบุรีเคเบิ้ล"/>
    <s v="78/1 หมู่ที่ 4 ตำบล แชะ อำเภอ ครบุรี จังหวัด นครราชสีมา รหัสไปรษณีย์ 30250"/>
    <n v="2007974244"/>
    <n v="9009421979"/>
    <n v="546000322493"/>
    <s v="ใบแจ้งหนี้"/>
    <x v="2"/>
    <s v="ค่าบริการพาดสายเคเบิลทีวี"/>
    <s v="Activ.unit"/>
    <n v="130000732896"/>
    <s v=""/>
    <n v="2"/>
    <d v="2019-01-18T00:00:00"/>
    <n v="395"/>
    <n v="32"/>
    <n v="32"/>
    <n v="2.2400000000000002"/>
    <n v="12640"/>
    <n v="12640"/>
    <n v="884.8"/>
    <n v="13524.8"/>
    <x v="0"/>
    <m/>
    <s v=""/>
    <s v=""/>
    <x v="25"/>
    <n v="140001547866"/>
    <n v="2"/>
    <n v="2"/>
    <n v="2"/>
    <x v="0"/>
    <x v="33"/>
    <s v="สายสื่อสาร"/>
    <x v="0"/>
    <x v="0"/>
  </r>
  <r>
    <x v="25"/>
    <n v="92000322816"/>
    <n v="14000154749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64"/>
    <n v="9009421455"/>
    <n v="552000321985"/>
    <s v="ใบแจ้งหนี้"/>
    <x v="0"/>
    <s v="ค่าบริการพาดสายสื่อสารโทรคมนาคมประจำปี"/>
    <s v="Activ.unit"/>
    <n v="130000732899"/>
    <s v=""/>
    <n v="4"/>
    <d v="2019-01-18T00:00:00"/>
    <n v="872"/>
    <n v="100"/>
    <n v="100"/>
    <n v="7"/>
    <n v="87200"/>
    <n v="87200"/>
    <n v="6104"/>
    <n v="93304"/>
    <x v="0"/>
    <m/>
    <s v=""/>
    <s v=""/>
    <x v="0"/>
    <n v="140001547499"/>
    <n v="2"/>
    <n v="2"/>
    <n v="2"/>
    <x v="0"/>
    <x v="0"/>
    <s v="สายสื่อสาร"/>
    <x v="0"/>
    <x v="0"/>
  </r>
  <r>
    <x v="25"/>
    <n v="92000322816"/>
    <n v="14000154749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864"/>
    <n v="9009421455"/>
    <n v="552000321985"/>
    <s v="ใบแจ้งหนี้"/>
    <x v="0"/>
    <s v="ค่าบริการพาดสายสื่อสารโทรคมนาคมประจำปี"/>
    <s v="Activ.unit"/>
    <n v="130000732899"/>
    <s v=""/>
    <n v="5"/>
    <d v="2019-01-18T00:00:00"/>
    <n v="12325"/>
    <n v="55"/>
    <n v="55"/>
    <n v="3.85"/>
    <n v="677875"/>
    <n v="677875"/>
    <n v="47451.25"/>
    <n v="725326.25"/>
    <x v="0"/>
    <m/>
    <s v=""/>
    <s v=""/>
    <x v="0"/>
    <n v="140001547499"/>
    <n v="2"/>
    <n v="2"/>
    <n v="2"/>
    <x v="0"/>
    <x v="0"/>
    <s v="สายสื่อสาร"/>
    <x v="0"/>
    <x v="0"/>
  </r>
  <r>
    <x v="25"/>
    <n v="92000539547"/>
    <n v="14000154761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932"/>
    <n v="9009421547"/>
    <n v="544000323260"/>
    <s v="ใบแจ้งหนี้"/>
    <x v="0"/>
    <s v="ค่าบริการพาดสายสื่อสารโทรคมนาคมประจำปี"/>
    <s v="Activ.unit"/>
    <n v="130000732902"/>
    <s v=""/>
    <n v="12"/>
    <d v="2019-01-18T00:00:00"/>
    <n v="4886"/>
    <n v="55"/>
    <n v="55"/>
    <n v="3.85"/>
    <n v="268730"/>
    <n v="268730"/>
    <n v="18811.099999999999"/>
    <n v="287541.09999999998"/>
    <x v="0"/>
    <m/>
    <s v=""/>
    <s v=""/>
    <x v="5"/>
    <n v="140001547611"/>
    <n v="1"/>
    <n v="1"/>
    <n v="1"/>
    <x v="0"/>
    <x v="5"/>
    <s v="สายสื่อสาร"/>
    <x v="0"/>
    <x v="0"/>
  </r>
  <r>
    <x v="25"/>
    <n v="92000322832"/>
    <n v="140001547433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766"/>
    <n v="9009421411"/>
    <n v="564000322231"/>
    <s v="ใบแจ้งหนี้"/>
    <x v="0"/>
    <s v="ค่าบริการพาดสายสื่อสารโทรคมนาคมประจำปี"/>
    <s v="Activ.unit"/>
    <n v="130000732903"/>
    <s v=""/>
    <n v="9"/>
    <d v="2019-01-18T00:00:00"/>
    <n v="6307"/>
    <n v="55"/>
    <n v="55"/>
    <n v="3.85"/>
    <n v="346885"/>
    <n v="346885"/>
    <n v="24281.95"/>
    <n v="371166.95"/>
    <x v="0"/>
    <m/>
    <s v=""/>
    <s v=""/>
    <x v="10"/>
    <n v="140001547433"/>
    <n v="1"/>
    <n v="1"/>
    <n v="1"/>
    <x v="0"/>
    <x v="10"/>
    <s v="สายสื่อสาร"/>
    <x v="0"/>
    <x v="0"/>
  </r>
  <r>
    <x v="40"/>
    <n v="92000185334"/>
    <n v="140001545656"/>
    <s v="S4B3:ขอเช่าพาดสายโทรคมนาคม"/>
    <s v="หจก. สตึกพาณิชย์"/>
    <s v="391/11-14 หมู่ที่ 16 ตำบล นิคม อำเภอ สตึก จังหวัด บุรีรัมย์ รหัสไปรษณีย์ 31150"/>
    <n v="2007969878"/>
    <n v="9009416841"/>
    <n v="536000322090"/>
    <s v="ใบแจ้งหนี้"/>
    <x v="2"/>
    <s v="ค่าบริการพาดสายเคเบิลทีวี"/>
    <s v="Activ.unit"/>
    <n v="130000733779"/>
    <s v=""/>
    <n v="1"/>
    <d v="2019-01-17T00:00:00"/>
    <n v="324"/>
    <n v="32"/>
    <n v="32"/>
    <n v="2.2400000000000002"/>
    <n v="10368"/>
    <n v="10368"/>
    <n v="725.76"/>
    <n v="11093.76"/>
    <x v="0"/>
    <m/>
    <s v=""/>
    <s v=""/>
    <x v="26"/>
    <n v="140001545656"/>
    <n v="1"/>
    <n v="1"/>
    <n v="1"/>
    <x v="0"/>
    <x v="34"/>
    <s v="สายสื่อสาร"/>
    <x v="0"/>
    <x v="0"/>
  </r>
  <r>
    <x v="40"/>
    <n v="92000324040"/>
    <n v="140001544482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8700"/>
    <n v="9009416167"/>
    <n v="522000321640"/>
    <s v="ใบแจ้งหนี้"/>
    <x v="0"/>
    <s v="ค่าบริการพาดสายสื่อสารโทรคมนาคมประจำปี"/>
    <s v="Activ.unit"/>
    <n v="130000733784"/>
    <s v=""/>
    <n v="3"/>
    <d v="2019-01-17T00:00:00"/>
    <n v="432"/>
    <n v="55"/>
    <n v="55"/>
    <n v="3.85"/>
    <n v="23760"/>
    <n v="23760"/>
    <n v="1663.2"/>
    <n v="25423.200000000001"/>
    <x v="0"/>
    <m/>
    <s v=""/>
    <s v=""/>
    <x v="8"/>
    <n v="140001544482"/>
    <n v="1"/>
    <n v="1"/>
    <n v="1"/>
    <x v="0"/>
    <x v="8"/>
    <s v="สายสื่อสาร"/>
    <x v="0"/>
    <x v="0"/>
  </r>
  <r>
    <x v="40"/>
    <n v="92000481966"/>
    <n v="140001545129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342"/>
    <n v="9009416278"/>
    <n v="542000322624"/>
    <s v="ใบแจ้งหนี้"/>
    <x v="0"/>
    <s v="ค่าบริการพาดสายสื่อสารโทรคมนาคมประจำปี"/>
    <s v="Activ.unit"/>
    <n v="130000733786"/>
    <s v=""/>
    <n v="12"/>
    <d v="2019-01-17T00:00:00"/>
    <n v="3768"/>
    <n v="55"/>
    <n v="55"/>
    <n v="3.85"/>
    <n v="207240"/>
    <n v="207240"/>
    <n v="14506.8"/>
    <n v="221746.8"/>
    <x v="0"/>
    <m/>
    <s v=""/>
    <s v=""/>
    <x v="6"/>
    <n v="140001545129"/>
    <n v="1"/>
    <n v="1"/>
    <n v="1"/>
    <x v="0"/>
    <x v="6"/>
    <s v="สายสื่อสาร"/>
    <x v="0"/>
    <x v="0"/>
  </r>
  <r>
    <x v="40"/>
    <n v="92000322752"/>
    <n v="140001545065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336"/>
    <n v="9009416271"/>
    <n v="512000320835"/>
    <s v="ใบแจ้งหนี้"/>
    <x v="0"/>
    <s v="ค่าบริการพาดสายสื่อสารโทรคมนาคมประจำปี"/>
    <s v="Activ.unit"/>
    <n v="130000733788"/>
    <s v=""/>
    <n v="2"/>
    <d v="2019-01-17T00:00:00"/>
    <n v="1770"/>
    <n v="55"/>
    <n v="55"/>
    <n v="3.85"/>
    <n v="97350"/>
    <n v="97350"/>
    <n v="6814.5"/>
    <n v="104164.5"/>
    <x v="0"/>
    <m/>
    <s v=""/>
    <s v=""/>
    <x v="4"/>
    <n v="140001545065"/>
    <n v="1"/>
    <n v="1"/>
    <n v="1"/>
    <x v="0"/>
    <x v="4"/>
    <s v="สายสื่อสาร"/>
    <x v="0"/>
    <x v="0"/>
  </r>
  <r>
    <x v="40"/>
    <n v="92000324055"/>
    <n v="14000154551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86"/>
    <n v="9009416699"/>
    <n v="550000321495"/>
    <s v="ใบแจ้งหนี้"/>
    <x v="0"/>
    <s v="ค่าบริการพาดสายสื่อสารโทรคมนาคมประจำปี"/>
    <s v="Activ.unit"/>
    <n v="130000733792"/>
    <s v=""/>
    <n v="7"/>
    <d v="2019-01-17T00:00:00"/>
    <n v="6212"/>
    <n v="55"/>
    <n v="55"/>
    <n v="3.85"/>
    <n v="341660"/>
    <n v="341660"/>
    <n v="23916.2"/>
    <n v="365576.2"/>
    <x v="0"/>
    <m/>
    <s v=""/>
    <s v=""/>
    <x v="1"/>
    <n v="140001545512"/>
    <n v="2"/>
    <n v="2"/>
    <n v="2"/>
    <x v="0"/>
    <x v="1"/>
    <s v="สายสื่อสาร"/>
    <x v="0"/>
    <x v="0"/>
  </r>
  <r>
    <x v="40"/>
    <n v="92000324055"/>
    <n v="14000154551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686"/>
    <n v="9009416699"/>
    <n v="550000321495"/>
    <s v="ใบแจ้งหนี้"/>
    <x v="0"/>
    <s v="ค่าบริการพาดสายสื่อสารโทรคมนาคมประจำปี"/>
    <s v="Activ.unit"/>
    <n v="130000733792"/>
    <s v=""/>
    <n v="8"/>
    <d v="2019-01-17T00:00:00"/>
    <n v="186"/>
    <n v="100"/>
    <n v="100"/>
    <n v="7"/>
    <n v="18600"/>
    <n v="18600"/>
    <n v="1302"/>
    <n v="19902"/>
    <x v="0"/>
    <m/>
    <s v=""/>
    <s v=""/>
    <x v="1"/>
    <n v="140001545512"/>
    <n v="2"/>
    <n v="2"/>
    <n v="2"/>
    <x v="0"/>
    <x v="1"/>
    <s v="สายสื่อสาร"/>
    <x v="0"/>
    <x v="0"/>
  </r>
  <r>
    <x v="40"/>
    <n v="92000571405"/>
    <n v="14000154517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348"/>
    <n v="9009416289"/>
    <n v="554000320402"/>
    <s v="ใบแจ้งหนี้"/>
    <x v="0"/>
    <s v="ค่าบริการพาดสายสื่อสารโทรคมนาคมประจำปี"/>
    <s v="Activ.unit"/>
    <n v="130000733801"/>
    <s v=""/>
    <n v="14"/>
    <d v="2019-01-17T00:00:00"/>
    <n v="3928"/>
    <n v="55"/>
    <n v="55"/>
    <n v="3.85"/>
    <n v="216040"/>
    <n v="216040"/>
    <n v="15122.8"/>
    <n v="231162.8"/>
    <x v="0"/>
    <m/>
    <s v=""/>
    <s v=""/>
    <x v="5"/>
    <n v="140001545177"/>
    <n v="1"/>
    <n v="1"/>
    <n v="1"/>
    <x v="0"/>
    <x v="5"/>
    <s v="สายสื่อสาร"/>
    <x v="0"/>
    <x v="0"/>
  </r>
  <r>
    <x v="40"/>
    <n v="92000382264"/>
    <n v="14000154541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584"/>
    <n v="9009416489"/>
    <n v="500000320417"/>
    <s v="ใบแจ้งหนี้"/>
    <x v="0"/>
    <s v="ค่าบริการพาดสายสื่อสารโทรคมนาคมประจำปี"/>
    <s v="Activ.unit"/>
    <n v="130000733803"/>
    <s v=""/>
    <n v="10"/>
    <d v="2019-01-17T00:00:00"/>
    <n v="658"/>
    <n v="55"/>
    <n v="55"/>
    <n v="3.85"/>
    <n v="36190"/>
    <n v="36190"/>
    <n v="2533.3000000000002"/>
    <n v="38723.300000000003"/>
    <x v="0"/>
    <m/>
    <s v=""/>
    <s v=""/>
    <x v="9"/>
    <n v="140001545411"/>
    <n v="1"/>
    <n v="1"/>
    <n v="1"/>
    <x v="0"/>
    <x v="9"/>
    <s v="สายสื่อสาร"/>
    <x v="0"/>
    <x v="0"/>
  </r>
  <r>
    <x v="40"/>
    <n v="92000445557"/>
    <n v="140001545280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489"/>
    <n v="9009416422"/>
    <n v="542000322198"/>
    <s v="ใบแจ้งหนี้"/>
    <x v="0"/>
    <s v="ค่าบริการพาดสายสื่อสารโทรคมนาคมประจำปี"/>
    <s v="Activ.unit"/>
    <n v="130000733804"/>
    <s v=""/>
    <n v="11"/>
    <d v="2019-01-17T00:00:00"/>
    <n v="106"/>
    <n v="55"/>
    <n v="55"/>
    <n v="3.85"/>
    <n v="5830"/>
    <n v="5830"/>
    <n v="408.1"/>
    <n v="6238.1"/>
    <x v="0"/>
    <m/>
    <s v=""/>
    <s v=""/>
    <x v="3"/>
    <n v="140001545280"/>
    <n v="1"/>
    <n v="1"/>
    <n v="1"/>
    <x v="0"/>
    <x v="3"/>
    <s v="สายสื่อสาร"/>
    <x v="0"/>
    <x v="0"/>
  </r>
  <r>
    <x v="40"/>
    <n v="92000324051"/>
    <n v="14000154538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79"/>
    <n v="9009416486"/>
    <n v="544000322237"/>
    <s v="ใบแจ้งหนี้"/>
    <x v="0"/>
    <s v="ค่าบริการพาดสายสื่อสารโทรคมนาคมประจำปี"/>
    <s v="Activ.unit"/>
    <n v="130000733807"/>
    <s v=""/>
    <n v="6"/>
    <d v="2019-01-17T00:00:00"/>
    <n v="551"/>
    <n v="55"/>
    <n v="55"/>
    <n v="3.85"/>
    <n v="30305"/>
    <n v="30305"/>
    <n v="2121.35"/>
    <n v="32426.35"/>
    <x v="0"/>
    <m/>
    <s v=""/>
    <s v=""/>
    <x v="0"/>
    <n v="140001545383"/>
    <n v="1"/>
    <n v="1"/>
    <n v="1"/>
    <x v="0"/>
    <x v="13"/>
    <s v="สายสื่อสาร"/>
    <x v="0"/>
    <x v="0"/>
  </r>
  <r>
    <x v="40"/>
    <n v="92000324051"/>
    <n v="14000154531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70"/>
    <n v="9009416479"/>
    <n v="536000322087"/>
    <s v="ใบแจ้งหนี้"/>
    <x v="0"/>
    <s v="ค่าบริการพาดสายสื่อสารโทรคมนาคมประจำปี"/>
    <s v="Activ.unit"/>
    <n v="130000733808"/>
    <s v=""/>
    <n v="4"/>
    <d v="2019-01-17T00:00:00"/>
    <n v="4355"/>
    <n v="55"/>
    <n v="55"/>
    <n v="3.85"/>
    <n v="239525"/>
    <n v="239525"/>
    <n v="16766.75"/>
    <n v="256291.75"/>
    <x v="0"/>
    <m/>
    <s v=""/>
    <s v=""/>
    <x v="0"/>
    <n v="140001545319"/>
    <n v="1"/>
    <n v="1"/>
    <n v="1"/>
    <x v="0"/>
    <x v="0"/>
    <s v="สายสื่อสาร"/>
    <x v="0"/>
    <x v="0"/>
  </r>
  <r>
    <x v="40"/>
    <n v="92000324051"/>
    <n v="14000154535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77"/>
    <n v="9009416484"/>
    <n v="556000321489"/>
    <s v="ใบแจ้งหนี้"/>
    <x v="0"/>
    <s v="ค่าบริการพาดสายสื่อสารโทรคมนาคมประจำปี"/>
    <s v="Activ.unit"/>
    <n v="130000733810"/>
    <s v=""/>
    <n v="5"/>
    <d v="2019-01-17T00:00:00"/>
    <n v="2335"/>
    <n v="55"/>
    <n v="55"/>
    <n v="3.85"/>
    <n v="128425"/>
    <n v="128425"/>
    <n v="8989.75"/>
    <n v="137414.75"/>
    <x v="0"/>
    <m/>
    <s v=""/>
    <s v=""/>
    <x v="0"/>
    <n v="140001545355"/>
    <n v="1"/>
    <n v="1"/>
    <n v="1"/>
    <x v="0"/>
    <x v="12"/>
    <s v="สายสื่อสาร"/>
    <x v="0"/>
    <x v="0"/>
  </r>
  <r>
    <x v="40"/>
    <n v="92000324089"/>
    <n v="140001545228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494"/>
    <n v="9009416356"/>
    <n v="564000322388"/>
    <s v="ใบแจ้งหนี้"/>
    <x v="0"/>
    <s v="ค่าบริการพาดสายสื่อสารโทรคมนาคมประจำปี"/>
    <s v="Activ.unit"/>
    <n v="130000733814"/>
    <s v=""/>
    <n v="9"/>
    <d v="2019-01-17T00:00:00"/>
    <n v="8524"/>
    <n v="55"/>
    <n v="55"/>
    <n v="3.85"/>
    <n v="468820"/>
    <n v="468820"/>
    <n v="32817.4"/>
    <n v="501637.4"/>
    <x v="0"/>
    <m/>
    <s v=""/>
    <s v=""/>
    <x v="10"/>
    <n v="140001545228"/>
    <n v="1"/>
    <n v="1"/>
    <n v="1"/>
    <x v="0"/>
    <x v="10"/>
    <s v="สายสื่อสาร"/>
    <x v="0"/>
    <x v="0"/>
  </r>
  <r>
    <x v="40"/>
    <n v="92000481966"/>
    <n v="140001545623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72"/>
    <n v="9009416831"/>
    <n v="548000320494"/>
    <s v="ใบแจ้งหนี้"/>
    <x v="1"/>
    <s v="ค่าบริการติดตั้องอุปกรณ์สื่อสารฯ ประจำปี"/>
    <s v="Activ.unit"/>
    <n v="130000733818"/>
    <s v=""/>
    <n v="13"/>
    <d v="2019-01-17T00:00:00"/>
    <n v="6"/>
    <n v="410"/>
    <n v="410"/>
    <n v="28.7"/>
    <n v="2460"/>
    <n v="2460"/>
    <n v="172.2"/>
    <n v="2632.2"/>
    <x v="0"/>
    <m/>
    <s v=""/>
    <s v=""/>
    <x v="6"/>
    <n v="140001545623"/>
    <n v="1"/>
    <n v="1"/>
    <n v="1"/>
    <x v="0"/>
    <x v="6"/>
    <s v="อุปกรณ์"/>
    <x v="0"/>
    <x v="0"/>
  </r>
  <r>
    <x v="40"/>
    <n v="92000589319"/>
    <n v="140001545576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760"/>
    <n v="9009416778"/>
    <n v="544000322239"/>
    <s v="ใบแจ้งหนี้"/>
    <x v="0"/>
    <s v="ค่าบริการพาดสายสื่อสารโทรคมนาคมประจำปี"/>
    <s v="Activ.unit"/>
    <n v="130000733820"/>
    <s v=""/>
    <n v="15"/>
    <d v="2019-01-17T00:00:00"/>
    <n v="1812"/>
    <n v="55"/>
    <n v="55"/>
    <n v="3.85"/>
    <n v="99660"/>
    <n v="99660"/>
    <n v="6976.2"/>
    <n v="106636.2"/>
    <x v="0"/>
    <m/>
    <s v=""/>
    <s v=""/>
    <x v="11"/>
    <n v="140001545576"/>
    <n v="1"/>
    <n v="1"/>
    <n v="1"/>
    <x v="0"/>
    <x v="11"/>
    <s v="สายสื่อสาร"/>
    <x v="0"/>
    <x v="0"/>
  </r>
  <r>
    <x v="41"/>
    <n v="92000323131"/>
    <n v="14000154541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37"/>
    <n v="9009416526"/>
    <n v="522000322331"/>
    <s v="ใบแจ้งหนี้"/>
    <x v="0"/>
    <s v="ค่าบริการพาดสายสื่อสารโทรคมนาคมประจำปี"/>
    <s v="Activ.unit"/>
    <n v="130000734678"/>
    <s v=""/>
    <n v="2"/>
    <d v="2019-01-17T00:00:00"/>
    <n v="4054"/>
    <n v="55"/>
    <n v="55"/>
    <n v="3.85"/>
    <n v="222970"/>
    <n v="222970"/>
    <n v="15607.9"/>
    <n v="238577.9"/>
    <x v="0"/>
    <m/>
    <s v=""/>
    <s v=""/>
    <x v="0"/>
    <n v="140001545410"/>
    <n v="1"/>
    <n v="1"/>
    <n v="1"/>
    <x v="0"/>
    <x v="0"/>
    <s v="สายสื่อสาร"/>
    <x v="0"/>
    <x v="0"/>
  </r>
  <r>
    <x v="41"/>
    <n v="92000323134"/>
    <n v="14000154600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29"/>
    <n v="9009417379"/>
    <n v="500000321207"/>
    <s v="ใบแจ้งหนี้"/>
    <x v="0"/>
    <s v="ค่าบริการพาดสายสื่อสารโทรคมนาคมประจำปี"/>
    <s v="Activ.unit"/>
    <n v="130000734693"/>
    <s v=""/>
    <n v="6"/>
    <d v="2019-01-17T00:00:00"/>
    <n v="10617"/>
    <n v="55"/>
    <n v="55"/>
    <n v="3.85"/>
    <n v="583935"/>
    <n v="583935"/>
    <n v="40875.449999999997"/>
    <n v="624810.44999999995"/>
    <x v="0"/>
    <m/>
    <s v=""/>
    <s v=""/>
    <x v="1"/>
    <n v="140001546000"/>
    <n v="2"/>
    <n v="2"/>
    <n v="2"/>
    <x v="0"/>
    <x v="1"/>
    <s v="สายสื่อสาร"/>
    <x v="0"/>
    <x v="0"/>
  </r>
  <r>
    <x v="41"/>
    <n v="92000323134"/>
    <n v="140001546000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29"/>
    <n v="9009417379"/>
    <n v="500000321207"/>
    <s v="ใบแจ้งหนี้"/>
    <x v="0"/>
    <s v="ค่าบริการพาดสายสื่อสารโทรคมนาคมประจำปี"/>
    <s v="Activ.unit"/>
    <n v="130000734693"/>
    <s v=""/>
    <n v="7"/>
    <d v="2019-01-17T00:00:00"/>
    <n v="2055"/>
    <n v="100"/>
    <n v="100"/>
    <n v="7"/>
    <n v="205500"/>
    <n v="205500"/>
    <n v="14385"/>
    <n v="219885"/>
    <x v="0"/>
    <m/>
    <s v=""/>
    <s v=""/>
    <x v="1"/>
    <n v="140001546000"/>
    <n v="2"/>
    <n v="2"/>
    <n v="2"/>
    <x v="0"/>
    <x v="1"/>
    <s v="สายสื่อสาร"/>
    <x v="0"/>
    <x v="0"/>
  </r>
  <r>
    <x v="41"/>
    <n v="92000522690"/>
    <n v="140001546154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303"/>
    <n v="9009417389"/>
    <n v="558000322265"/>
    <s v="ใบแจ้งหนี้"/>
    <x v="0"/>
    <s v="ค่าบริการพาดสายสื่อสารโทรคมนาคมประจำปี"/>
    <s v="Activ.unit"/>
    <n v="130000734702"/>
    <s v=""/>
    <n v="13"/>
    <d v="2019-01-17T00:00:00"/>
    <n v="1071"/>
    <n v="55"/>
    <n v="55"/>
    <n v="3.85"/>
    <n v="58905"/>
    <n v="58905"/>
    <n v="4123.3500000000004"/>
    <n v="63028.35"/>
    <x v="0"/>
    <m/>
    <s v=""/>
    <s v=""/>
    <x v="3"/>
    <n v="140001546154"/>
    <n v="1"/>
    <n v="1"/>
    <n v="1"/>
    <x v="0"/>
    <x v="3"/>
    <s v="สายสื่อสาร"/>
    <x v="0"/>
    <x v="0"/>
  </r>
  <r>
    <x v="41"/>
    <n v="92000322770"/>
    <n v="14000154661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2904"/>
    <n v="9009420179"/>
    <n v="524000322041"/>
    <s v="ใบแจ้งหนี้"/>
    <x v="0"/>
    <s v="ค่าบริการพาดสายสื่อสารโทรคมนาคมประจำปี"/>
    <s v="Activ.unit"/>
    <n v="130000734704"/>
    <s v=""/>
    <n v="1"/>
    <d v="2019-01-18T00:00:00"/>
    <n v="2853"/>
    <n v="55"/>
    <n v="55"/>
    <n v="3.85"/>
    <n v="156915"/>
    <n v="156915"/>
    <n v="10984.05"/>
    <n v="167899.05"/>
    <x v="0"/>
    <m/>
    <s v=""/>
    <s v=""/>
    <x v="4"/>
    <n v="140001546610"/>
    <n v="1"/>
    <n v="1"/>
    <n v="1"/>
    <x v="0"/>
    <x v="4"/>
    <s v="สายสื่อสาร"/>
    <x v="0"/>
    <x v="0"/>
  </r>
  <r>
    <x v="41"/>
    <n v="92000539546"/>
    <n v="140001546627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2911"/>
    <n v="9009420186"/>
    <n v="540000321711"/>
    <s v="ใบแจ้งหนี้"/>
    <x v="0"/>
    <s v="ค่าบริการพาดสายสื่อสารโทรคมนาคมประจำปี"/>
    <s v="Activ.unit"/>
    <n v="130000734718"/>
    <s v=""/>
    <n v="14"/>
    <d v="2019-01-18T00:00:00"/>
    <n v="5568"/>
    <n v="55"/>
    <n v="55"/>
    <n v="3.85"/>
    <n v="306240"/>
    <n v="306240"/>
    <n v="21436.799999999999"/>
    <n v="327676.79999999999"/>
    <x v="0"/>
    <m/>
    <s v=""/>
    <s v=""/>
    <x v="5"/>
    <n v="140001546627"/>
    <n v="1"/>
    <n v="1"/>
    <n v="1"/>
    <x v="0"/>
    <x v="5"/>
    <s v="สายสื่อสาร"/>
    <x v="0"/>
    <x v="0"/>
  </r>
  <r>
    <x v="41"/>
    <n v="92000481968"/>
    <n v="14000154664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83"/>
    <n v="9009420216"/>
    <n v="536000323098"/>
    <s v="ใบแจ้งหนี้"/>
    <x v="0"/>
    <s v="ค่าบริการพาดสายสื่อสารโทรคมนาคมประจำปี"/>
    <s v="Activ.unit"/>
    <n v="130000734726"/>
    <s v=""/>
    <n v="12"/>
    <d v="2019-01-18T00:00:00"/>
    <n v="6605"/>
    <n v="55"/>
    <n v="55"/>
    <n v="3.85"/>
    <n v="363275"/>
    <n v="363275"/>
    <n v="25429.25"/>
    <n v="388704.25"/>
    <x v="0"/>
    <m/>
    <s v=""/>
    <s v=""/>
    <x v="6"/>
    <n v="140001546644"/>
    <n v="1"/>
    <n v="1"/>
    <n v="1"/>
    <x v="0"/>
    <x v="6"/>
    <s v="สายสื่อสาร"/>
    <x v="0"/>
    <x v="0"/>
  </r>
  <r>
    <x v="41"/>
    <n v="92000323141"/>
    <n v="140001546664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2990"/>
    <n v="9009420220"/>
    <n v="500000321230"/>
    <s v="ใบแจ้งหนี้"/>
    <x v="0"/>
    <s v="ค่าบริการพาดสายสื่อสารโทรคมนาคมประจำปี"/>
    <s v="Activ.unit"/>
    <n v="130000734729"/>
    <s v=""/>
    <n v="8"/>
    <d v="2019-01-18T00:00:00"/>
    <n v="2333"/>
    <n v="55"/>
    <n v="55"/>
    <n v="3.85"/>
    <n v="128315"/>
    <n v="128315"/>
    <n v="8982.0499999999993"/>
    <n v="137297.04999999999"/>
    <x v="0"/>
    <m/>
    <s v=""/>
    <s v=""/>
    <x v="8"/>
    <n v="140001546664"/>
    <n v="1"/>
    <n v="1"/>
    <n v="1"/>
    <x v="0"/>
    <x v="8"/>
    <s v="สายสื่อสาร"/>
    <x v="0"/>
    <x v="0"/>
  </r>
  <r>
    <x v="41"/>
    <n v="92000442284"/>
    <n v="140001545765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976"/>
    <n v="9009417017"/>
    <n v="512000321519"/>
    <s v="ใบแจ้งหนี้"/>
    <x v="0"/>
    <s v="ค่าบริการพาดสายสื่อสารโทรคมนาคมประจำปี"/>
    <s v="Activ.unit"/>
    <n v="130000734734"/>
    <s v=""/>
    <n v="9"/>
    <d v="2019-01-17T00:00:00"/>
    <n v="1349"/>
    <n v="55"/>
    <n v="55"/>
    <n v="3.85"/>
    <n v="74195"/>
    <n v="74195"/>
    <n v="5193.6499999999996"/>
    <n v="79388.649999999994"/>
    <x v="0"/>
    <m/>
    <s v=""/>
    <s v=""/>
    <x v="9"/>
    <n v="140001545765"/>
    <n v="1"/>
    <n v="1"/>
    <n v="1"/>
    <x v="0"/>
    <x v="9"/>
    <s v="สายสื่อสาร"/>
    <x v="0"/>
    <x v="0"/>
  </r>
  <r>
    <x v="41"/>
    <n v="92000450596"/>
    <n v="14000154713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428"/>
    <n v="9009420911"/>
    <n v="554000321077"/>
    <s v="ใบแจ้งหนี้"/>
    <x v="0"/>
    <s v="ค่าบริการพาดสายสื่อสารโทรคมนาคมประจำปี"/>
    <s v="Activ.unit"/>
    <n v="130000734739"/>
    <s v=""/>
    <n v="11"/>
    <d v="2019-01-18T00:00:00"/>
    <n v="10586"/>
    <n v="55"/>
    <n v="55"/>
    <n v="3.85"/>
    <n v="582230"/>
    <n v="582230"/>
    <n v="40756.1"/>
    <n v="622986.1"/>
    <x v="0"/>
    <m/>
    <s v=""/>
    <s v=""/>
    <x v="10"/>
    <n v="140001547139"/>
    <n v="1"/>
    <n v="1"/>
    <n v="1"/>
    <x v="0"/>
    <x v="10"/>
    <s v="สายสื่อสาร"/>
    <x v="0"/>
    <x v="0"/>
  </r>
  <r>
    <x v="41"/>
    <n v="92000589335"/>
    <n v="14000154623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309"/>
    <n v="9009417616"/>
    <n v="530000321920"/>
    <s v="ใบแจ้งหนี้"/>
    <x v="0"/>
    <s v="ค่าบริการพาดสายสื่อสารโทรคมนาคมประจำปี"/>
    <s v="Activ.unit"/>
    <n v="130000734742"/>
    <s v=""/>
    <n v="15"/>
    <d v="2019-01-17T00:00:00"/>
    <n v="2286"/>
    <n v="55"/>
    <n v="55"/>
    <n v="3.85"/>
    <n v="125730"/>
    <n v="125730"/>
    <n v="8801.1"/>
    <n v="134531.1"/>
    <x v="0"/>
    <m/>
    <s v=""/>
    <s v=""/>
    <x v="11"/>
    <n v="140001546234"/>
    <n v="1"/>
    <n v="1"/>
    <n v="1"/>
    <x v="0"/>
    <x v="11"/>
    <s v="สายสื่อสาร"/>
    <x v="0"/>
    <x v="0"/>
  </r>
  <r>
    <x v="42"/>
    <n v="92000322799"/>
    <n v="14000154516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01"/>
    <n v="9009416876"/>
    <n v="554000320984"/>
    <s v="ใบแจ้งหนี้"/>
    <x v="0"/>
    <s v="ค่าบริการพาดสายสื่อสารโทรคมนาคมประจำปี"/>
    <s v="Activ.unit"/>
    <n v="130000734873"/>
    <s v=""/>
    <n v="10"/>
    <d v="2019-01-17T00:00:00"/>
    <n v="19518"/>
    <n v="55"/>
    <n v="55"/>
    <n v="3.85"/>
    <n v="1073490"/>
    <n v="1073490"/>
    <n v="75144.3"/>
    <n v="1148634.3"/>
    <x v="0"/>
    <m/>
    <s v=""/>
    <s v=""/>
    <x v="1"/>
    <n v="140001545162"/>
    <n v="2"/>
    <n v="2"/>
    <n v="2"/>
    <x v="0"/>
    <x v="1"/>
    <s v="สายสื่อสาร"/>
    <x v="0"/>
    <x v="0"/>
  </r>
  <r>
    <x v="42"/>
    <n v="92000322799"/>
    <n v="14000154516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01"/>
    <n v="9009416876"/>
    <n v="554000320984"/>
    <s v="ใบแจ้งหนี้"/>
    <x v="0"/>
    <s v="ค่าบริการพาดสายสื่อสารโทรคมนาคมประจำปี"/>
    <s v="Activ.unit"/>
    <n v="130000734873"/>
    <s v=""/>
    <n v="11"/>
    <d v="2019-01-17T00:00:00"/>
    <n v="2604"/>
    <n v="100"/>
    <n v="100"/>
    <n v="7"/>
    <n v="260400"/>
    <n v="260400"/>
    <n v="18228"/>
    <n v="278628"/>
    <x v="0"/>
    <m/>
    <s v=""/>
    <s v=""/>
    <x v="1"/>
    <n v="140001545162"/>
    <n v="2"/>
    <n v="2"/>
    <n v="2"/>
    <x v="0"/>
    <x v="1"/>
    <s v="สายสื่อสาร"/>
    <x v="0"/>
    <x v="0"/>
  </r>
  <r>
    <x v="42"/>
    <n v="92000322756"/>
    <n v="140001545770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977"/>
    <n v="9009417019"/>
    <n v="548000321333"/>
    <s v="ใบแจ้งหนี้"/>
    <x v="0"/>
    <s v="ค่าบริการพาดสายสื่อสารโทรคมนาคมประจำปี"/>
    <s v="Activ.unit"/>
    <n v="130000734875"/>
    <s v=""/>
    <n v="5"/>
    <d v="2019-01-17T00:00:00"/>
    <n v="814"/>
    <n v="55"/>
    <n v="55"/>
    <n v="3.85"/>
    <n v="44770"/>
    <n v="44770"/>
    <n v="3133.9"/>
    <n v="47903.9"/>
    <x v="0"/>
    <m/>
    <s v=""/>
    <s v=""/>
    <x v="4"/>
    <n v="140001545770"/>
    <n v="1"/>
    <n v="1"/>
    <n v="1"/>
    <x v="0"/>
    <x v="4"/>
    <s v="สายสื่อสาร"/>
    <x v="0"/>
    <x v="0"/>
  </r>
  <r>
    <x v="42"/>
    <n v="92000444211"/>
    <n v="14000154594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20"/>
    <n v="9009417187"/>
    <n v="556000322206"/>
    <s v="ใบแจ้งหนี้"/>
    <x v="0"/>
    <s v="ค่าบริการพาดสายสื่อสารโทรคมนาคมประจำปี"/>
    <s v="Activ.unit"/>
    <n v="130000734880"/>
    <s v=""/>
    <n v="13"/>
    <d v="2019-01-17T00:00:00"/>
    <n v="4407"/>
    <n v="55"/>
    <n v="55"/>
    <n v="3.85"/>
    <n v="242385"/>
    <n v="242385"/>
    <n v="16966.95"/>
    <n v="259351.95"/>
    <x v="0"/>
    <m/>
    <s v=""/>
    <s v=""/>
    <x v="6"/>
    <n v="140001545941"/>
    <n v="1"/>
    <n v="1"/>
    <n v="1"/>
    <x v="0"/>
    <x v="6"/>
    <s v="สายสื่อสาร"/>
    <x v="0"/>
    <x v="0"/>
  </r>
  <r>
    <x v="42"/>
    <n v="92000571401"/>
    <n v="140001546049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30"/>
    <n v="9009417375"/>
    <n v="542000322556"/>
    <s v="ใบแจ้งหนี้"/>
    <x v="0"/>
    <s v="ค่าบริการพาดสายสื่อสารโทรคมนาคมประจำปี"/>
    <s v="Activ.unit"/>
    <n v="130000734885"/>
    <s v=""/>
    <n v="15"/>
    <d v="2019-01-17T00:00:00"/>
    <n v="5714"/>
    <n v="55"/>
    <n v="55"/>
    <n v="3.85"/>
    <n v="314270"/>
    <n v="314270"/>
    <n v="21998.9"/>
    <n v="336268.9"/>
    <x v="0"/>
    <m/>
    <s v=""/>
    <s v=""/>
    <x v="5"/>
    <n v="140001546049"/>
    <n v="1"/>
    <n v="1"/>
    <n v="1"/>
    <x v="0"/>
    <x v="5"/>
    <s v="สายสื่อสาร"/>
    <x v="0"/>
    <x v="0"/>
  </r>
  <r>
    <x v="42"/>
    <n v="92000589312"/>
    <n v="14000154613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299"/>
    <n v="9009417386"/>
    <n v="544000323006"/>
    <s v="ใบแจ้งหนี้"/>
    <x v="0"/>
    <s v="ค่าบริการพาดสายสื่อสารโทรคมนาคมประจำปี"/>
    <s v="Activ.unit"/>
    <n v="130000734891"/>
    <s v=""/>
    <n v="16"/>
    <d v="2019-01-17T00:00:00"/>
    <n v="3659"/>
    <n v="55"/>
    <n v="55"/>
    <n v="3.85"/>
    <n v="201245"/>
    <n v="201245"/>
    <n v="14087.15"/>
    <n v="215332.15"/>
    <x v="0"/>
    <m/>
    <s v=""/>
    <s v=""/>
    <x v="11"/>
    <n v="140001546134"/>
    <n v="1"/>
    <n v="1"/>
    <n v="1"/>
    <x v="0"/>
    <x v="11"/>
    <s v="สายสื่อสาร"/>
    <x v="0"/>
    <x v="0"/>
  </r>
  <r>
    <x v="42"/>
    <n v="92000322805"/>
    <n v="14000154617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305"/>
    <n v="9009417610"/>
    <n v="520000322696"/>
    <s v="ใบแจ้งหนี้"/>
    <x v="0"/>
    <s v="ค่าบริการพาดสายสื่อสารโทรคมนาคมประจำปี"/>
    <s v="Activ.unit"/>
    <n v="130000734895"/>
    <s v=""/>
    <n v="12"/>
    <d v="2019-01-17T00:00:00"/>
    <n v="11295"/>
    <n v="55"/>
    <n v="55"/>
    <n v="3.85"/>
    <n v="621225"/>
    <n v="621225"/>
    <n v="43485.75"/>
    <n v="664710.75"/>
    <x v="0"/>
    <m/>
    <s v=""/>
    <s v=""/>
    <x v="10"/>
    <n v="140001546172"/>
    <n v="1"/>
    <n v="1"/>
    <n v="1"/>
    <x v="0"/>
    <x v="10"/>
    <s v="สายสื่อสาร"/>
    <x v="0"/>
    <x v="0"/>
  </r>
  <r>
    <x v="42"/>
    <n v="92000322796"/>
    <n v="14000154620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08"/>
    <n v="9009417614"/>
    <n v="542000322558"/>
    <s v="ใบแจ้งหนี้"/>
    <x v="0"/>
    <s v="ค่าบริการพาดสายสื่อสารโทรคมนาคมประจำปี"/>
    <s v="Activ.unit"/>
    <n v="130000734899"/>
    <s v=""/>
    <n v="7"/>
    <d v="2019-01-17T00:00:00"/>
    <n v="9698"/>
    <n v="55"/>
    <n v="55"/>
    <n v="3.85"/>
    <n v="533390"/>
    <n v="533390"/>
    <n v="37337.300000000003"/>
    <n v="570727.30000000005"/>
    <x v="0"/>
    <m/>
    <s v=""/>
    <s v=""/>
    <x v="0"/>
    <n v="140001546206"/>
    <n v="1"/>
    <n v="1"/>
    <n v="1"/>
    <x v="0"/>
    <x v="12"/>
    <s v="สายสื่อสาร"/>
    <x v="0"/>
    <x v="0"/>
  </r>
  <r>
    <x v="42"/>
    <n v="92000322796"/>
    <n v="14000154623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10"/>
    <n v="9009417615"/>
    <n v="522000322337"/>
    <s v="ใบแจ้งหนี้"/>
    <x v="0"/>
    <s v="ค่าบริการพาดสายสื่อสารโทรคมนาคมประจำปี"/>
    <s v="Activ.unit"/>
    <n v="130000734900"/>
    <s v=""/>
    <n v="8"/>
    <d v="2019-01-17T00:00:00"/>
    <n v="2324"/>
    <n v="55"/>
    <n v="55"/>
    <n v="3.85"/>
    <n v="127820"/>
    <n v="127820"/>
    <n v="8947.4"/>
    <n v="136767.4"/>
    <x v="0"/>
    <m/>
    <s v=""/>
    <s v=""/>
    <x v="0"/>
    <n v="140001546236"/>
    <n v="1"/>
    <n v="1"/>
    <n v="1"/>
    <x v="0"/>
    <x v="0"/>
    <s v="สายสื่อสาร"/>
    <x v="0"/>
    <x v="0"/>
  </r>
  <r>
    <x v="42"/>
    <n v="92000322796"/>
    <n v="14000154625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313"/>
    <n v="9009417618"/>
    <n v="554000320988"/>
    <s v="ใบแจ้งหนี้"/>
    <x v="0"/>
    <s v="ค่าบริการพาดสายสื่อสารโทรคมนาคมประจำปี"/>
    <s v="Activ.unit"/>
    <n v="130000734901"/>
    <s v=""/>
    <n v="9"/>
    <d v="2019-01-17T00:00:00"/>
    <n v="3090"/>
    <n v="55"/>
    <n v="55"/>
    <n v="3.85"/>
    <n v="169950"/>
    <n v="169950"/>
    <n v="11896.5"/>
    <n v="181846.5"/>
    <x v="0"/>
    <m/>
    <s v=""/>
    <s v=""/>
    <x v="0"/>
    <n v="140001546253"/>
    <n v="1"/>
    <n v="1"/>
    <n v="1"/>
    <x v="0"/>
    <x v="13"/>
    <s v="สายสื่อสาร"/>
    <x v="0"/>
    <x v="0"/>
  </r>
  <r>
    <x v="42"/>
    <n v="92000456268"/>
    <n v="140001546270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95"/>
    <n v="9009417623"/>
    <n v="546000322715"/>
    <s v="ใบแจ้งหนี้"/>
    <x v="0"/>
    <s v="ค่าบริการพาดสายสื่อสารโทรคมนาคมประจำปี"/>
    <s v="Activ.unit"/>
    <n v="130000734907"/>
    <s v=""/>
    <n v="14"/>
    <d v="2019-01-17T00:00:00"/>
    <n v="1691"/>
    <n v="55"/>
    <n v="55"/>
    <n v="3.85"/>
    <n v="93005"/>
    <n v="93005"/>
    <n v="6510.35"/>
    <n v="99515.35"/>
    <x v="0"/>
    <m/>
    <s v=""/>
    <s v=""/>
    <x v="9"/>
    <n v="140001546270"/>
    <n v="1"/>
    <n v="1"/>
    <n v="1"/>
    <x v="0"/>
    <x v="9"/>
    <s v="สายสื่อสาร"/>
    <x v="0"/>
    <x v="0"/>
  </r>
  <r>
    <x v="42"/>
    <n v="92000322792"/>
    <n v="140001546288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506"/>
    <n v="9009417626"/>
    <n v="520000322697"/>
    <s v="ใบแจ้งหนี้"/>
    <x v="0"/>
    <s v="ค่าบริการพาดสายสื่อสารโทรคมนาคมประจำปี"/>
    <s v="Activ.unit"/>
    <n v="130000734934"/>
    <s v=""/>
    <n v="6"/>
    <d v="2019-01-17T00:00:00"/>
    <n v="1045"/>
    <n v="55"/>
    <n v="55"/>
    <n v="3.85"/>
    <n v="57475"/>
    <n v="57475"/>
    <n v="4023.25"/>
    <n v="61498.25"/>
    <x v="0"/>
    <m/>
    <s v=""/>
    <s v=""/>
    <x v="8"/>
    <n v="140001546288"/>
    <n v="1"/>
    <n v="1"/>
    <n v="1"/>
    <x v="0"/>
    <x v="8"/>
    <s v="สายสื่อสาร"/>
    <x v="0"/>
    <x v="0"/>
  </r>
  <r>
    <x v="42"/>
    <n v="92000191163"/>
    <n v="140001546946"/>
    <s v="S4B3:ขอเช่าพาดสายโทรคมนาคม"/>
    <s v="นาย สมศักดิ์ กาญจนเภตรานันท์"/>
    <s v="209/3 หมู่ที่ 1 ตำบล ช่องสามหมอ อำเภอ แก้งคร้อ จังหวัด ชัยภูมิ รหัสไปรษณีย์ 36150"/>
    <n v="2007973295"/>
    <n v="9009420662"/>
    <n v="500000321231"/>
    <s v="ใบแจ้งหนี้"/>
    <x v="0"/>
    <s v="ค่าบริการพาดสายสื่อสารโทรคมนาคมประจำปี"/>
    <s v="Activ.unit"/>
    <n v="130000734935"/>
    <s v=""/>
    <n v="1"/>
    <d v="2019-01-18T00:00:00"/>
    <n v="3"/>
    <n v="55"/>
    <n v="55"/>
    <n v="3.85"/>
    <n v="165"/>
    <n v="165"/>
    <n v="11.55"/>
    <n v="176.55"/>
    <x v="0"/>
    <m/>
    <s v=""/>
    <s v=""/>
    <x v="22"/>
    <n v="140001546946"/>
    <n v="1"/>
    <n v="1"/>
    <n v="1"/>
    <x v="0"/>
    <x v="30"/>
    <s v="สายสื่อสาร"/>
    <x v="0"/>
    <x v="0"/>
  </r>
  <r>
    <x v="42"/>
    <n v="92000191165"/>
    <n v="140001546996"/>
    <s v="S4B3:ขอเช่าพาดสายโทรคมนาคม"/>
    <s v="นาง นวรัตน์ ลิ้มหงษ์ทอง"/>
    <s v="598/9 หมู่ที่ 10 ตำบล หนองไผ่ อำเภอ แก้งคร้อ จังหวัด ชัยภูมิ รหัสไปรษณีย์ 36150"/>
    <n v="2007973312"/>
    <n v="9009420717"/>
    <n v="552000321893"/>
    <s v="ใบแจ้งหนี้"/>
    <x v="0"/>
    <s v="ค่าบริการพาดสายสื่อสารโทรคมนาคมประจำปี"/>
    <s v="Activ.unit"/>
    <n v="130000734939"/>
    <s v=""/>
    <n v="2"/>
    <d v="2019-01-18T00:00:00"/>
    <n v="28"/>
    <n v="55"/>
    <n v="55"/>
    <n v="3.85"/>
    <n v="1540"/>
    <n v="1540"/>
    <n v="107.8"/>
    <n v="1647.8"/>
    <x v="0"/>
    <m/>
    <s v=""/>
    <s v=""/>
    <x v="22"/>
    <n v="140001546996"/>
    <n v="1"/>
    <n v="1"/>
    <n v="1"/>
    <x v="0"/>
    <x v="30"/>
    <s v="สายสื่อสาร"/>
    <x v="0"/>
    <x v="0"/>
  </r>
  <r>
    <x v="42"/>
    <n v="92000191169"/>
    <n v="140001547097"/>
    <s v="S4B3:ขอเช่าพาดสายโทรคมนาคม"/>
    <s v="นางสาว สุภาวดี จันทร์ทองแท้"/>
    <s v="462 หมู่ที่ 1 ตำบล หนองไผ่ อำเภอ แก้งคร้อ จังหวัด ชัยภูมิ รหัสไปรษณีย์ 36150"/>
    <n v="2007973466"/>
    <n v="9009420870"/>
    <n v="558000321411"/>
    <s v="ใบแจ้งหนี้"/>
    <x v="0"/>
    <s v="ค่าบริการพาดสายสื่อสารโทรคมนาคมประจำปี"/>
    <s v="Activ.unit"/>
    <n v="130000734943"/>
    <s v=""/>
    <n v="3"/>
    <d v="2019-01-18T00:00:00"/>
    <n v="6"/>
    <n v="55"/>
    <n v="55"/>
    <n v="3.85"/>
    <n v="330"/>
    <n v="330"/>
    <n v="23.1"/>
    <n v="353.1"/>
    <x v="0"/>
    <m/>
    <s v=""/>
    <s v=""/>
    <x v="22"/>
    <n v="140001547097"/>
    <n v="1"/>
    <n v="1"/>
    <n v="1"/>
    <x v="0"/>
    <x v="30"/>
    <s v="สายสื่อสาร"/>
    <x v="0"/>
    <x v="0"/>
  </r>
  <r>
    <x v="42"/>
    <n v="92000191172"/>
    <n v="140001547143"/>
    <s v="S4B3:ขอเช่าพาดสายโทรคมนาคม"/>
    <s v="นาง สมบุญ ดิลกชาติ"/>
    <s v="ตำบล ช่องสามหมอ อำเภอ แก้งคร้อ จังหวัด ชัยภูมิ รหัสไปรษณีย์ 36150"/>
    <n v="2007973502"/>
    <n v="9009420880"/>
    <n v="542000322741"/>
    <s v="ใบแจ้งหนี้"/>
    <x v="0"/>
    <s v="ค่าบริการพาดสายสื่อสารโทรคมนาคมประจำปี"/>
    <s v="Activ.unit"/>
    <n v="130000734946"/>
    <s v=""/>
    <n v="4"/>
    <d v="2019-01-18T00:00:00"/>
    <n v="38"/>
    <n v="55"/>
    <n v="55"/>
    <n v="3.85"/>
    <n v="2090"/>
    <n v="2090"/>
    <n v="146.30000000000001"/>
    <n v="2236.3000000000002"/>
    <x v="0"/>
    <m/>
    <s v=""/>
    <s v=""/>
    <x v="22"/>
    <n v="140001547143"/>
    <n v="1"/>
    <n v="1"/>
    <n v="1"/>
    <x v="0"/>
    <x v="30"/>
    <s v="สายสื่อสาร"/>
    <x v="0"/>
    <x v="0"/>
  </r>
  <r>
    <x v="43"/>
    <n v="92000320877"/>
    <n v="14000154599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28"/>
    <n v="9009417373"/>
    <n v="564000322642"/>
    <s v="ใบแจ้งหนี้"/>
    <x v="0"/>
    <s v="ค่าบริการพาดสายสื่อสารโทรคมนาคมประจำปี"/>
    <s v="Activ.unit"/>
    <n v="130000737016"/>
    <s v=""/>
    <n v="3"/>
    <d v="2019-01-17T00:00:00"/>
    <n v="6726"/>
    <n v="55"/>
    <n v="55"/>
    <n v="3.85"/>
    <n v="369930"/>
    <n v="369930"/>
    <n v="25895.1"/>
    <n v="395825.1"/>
    <x v="0"/>
    <m/>
    <s v=""/>
    <s v=""/>
    <x v="0"/>
    <n v="140001545991"/>
    <n v="1"/>
    <n v="1"/>
    <n v="1"/>
    <x v="0"/>
    <x v="0"/>
    <s v="สายสื่อสาร"/>
    <x v="0"/>
    <x v="0"/>
  </r>
  <r>
    <x v="43"/>
    <n v="92000320908"/>
    <n v="14000154624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11"/>
    <n v="9009417620"/>
    <n v="524000322316"/>
    <s v="ใบแจ้งหนี้"/>
    <x v="0"/>
    <s v="ค่าบริการพาดสายสื่อสารโทรคมนาคมประจำปี"/>
    <s v="Activ.unit"/>
    <n v="130000737021"/>
    <s v=""/>
    <n v="6"/>
    <d v="2019-01-17T00:00:00"/>
    <n v="13955"/>
    <n v="55"/>
    <n v="55"/>
    <n v="3.85"/>
    <n v="767525"/>
    <n v="767525"/>
    <n v="53726.75"/>
    <n v="821251.75"/>
    <x v="0"/>
    <m/>
    <s v=""/>
    <s v=""/>
    <x v="1"/>
    <n v="140001546247"/>
    <n v="2"/>
    <n v="2"/>
    <n v="2"/>
    <x v="0"/>
    <x v="1"/>
    <s v="สายสื่อสาร"/>
    <x v="0"/>
    <x v="0"/>
  </r>
  <r>
    <x v="43"/>
    <n v="92000320908"/>
    <n v="140001546247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311"/>
    <n v="9009417620"/>
    <n v="524000322316"/>
    <s v="ใบแจ้งหนี้"/>
    <x v="0"/>
    <s v="ค่าบริการพาดสายสื่อสารโทรคมนาคมประจำปี"/>
    <s v="Activ.unit"/>
    <n v="130000737021"/>
    <s v=""/>
    <n v="7"/>
    <d v="2019-01-17T00:00:00"/>
    <n v="6952"/>
    <n v="100"/>
    <n v="100"/>
    <n v="7"/>
    <n v="695200"/>
    <n v="695200"/>
    <n v="48664"/>
    <n v="743864"/>
    <x v="0"/>
    <m/>
    <s v=""/>
    <s v=""/>
    <x v="1"/>
    <n v="140001546247"/>
    <n v="2"/>
    <n v="2"/>
    <n v="2"/>
    <x v="0"/>
    <x v="1"/>
    <s v="สายสื่อสาร"/>
    <x v="0"/>
    <x v="0"/>
  </r>
  <r>
    <x v="43"/>
    <n v="92000499513"/>
    <n v="14000154608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95"/>
    <n v="9009417381"/>
    <n v="524000322314"/>
    <s v="ใบแจ้งหนี้"/>
    <x v="0"/>
    <s v="ค่าบริการพาดสายสื่อสารโทรคมนาคมประจำปี"/>
    <s v="Activ.unit"/>
    <n v="130000737032"/>
    <s v=""/>
    <n v="12"/>
    <d v="2019-01-17T00:00:00"/>
    <n v="197"/>
    <n v="55"/>
    <n v="55"/>
    <n v="3.85"/>
    <n v="10835"/>
    <n v="10835"/>
    <n v="758.45"/>
    <n v="11593.45"/>
    <x v="0"/>
    <m/>
    <s v=""/>
    <s v=""/>
    <x v="3"/>
    <n v="140001546081"/>
    <n v="1"/>
    <n v="1"/>
    <n v="1"/>
    <x v="0"/>
    <x v="3"/>
    <s v="สายสื่อสาร"/>
    <x v="0"/>
    <x v="0"/>
  </r>
  <r>
    <x v="43"/>
    <n v="92000322774"/>
    <n v="140001545699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69903"/>
    <n v="9009416882"/>
    <n v="548000321332"/>
    <s v="ใบแจ้งหนี้"/>
    <x v="0"/>
    <s v="ค่าบริการพาดสายสื่อสารโทรคมนาคมประจำปี"/>
    <s v="Activ.unit"/>
    <n v="130000737033"/>
    <s v=""/>
    <n v="10"/>
    <d v="2019-01-17T00:00:00"/>
    <n v="8369"/>
    <n v="55"/>
    <n v="55"/>
    <n v="3.85"/>
    <n v="460295"/>
    <n v="460295"/>
    <n v="32220.65"/>
    <n v="492515.65"/>
    <x v="0"/>
    <m/>
    <s v=""/>
    <s v=""/>
    <x v="4"/>
    <n v="140001545699"/>
    <n v="1"/>
    <n v="1"/>
    <n v="1"/>
    <x v="0"/>
    <x v="4"/>
    <s v="สายสื่อสาร"/>
    <x v="0"/>
    <x v="0"/>
  </r>
  <r>
    <x v="43"/>
    <n v="92000546547"/>
    <n v="140001546135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00"/>
    <n v="9009417387"/>
    <n v="518000321671"/>
    <s v="ใบแจ้งหนี้"/>
    <x v="0"/>
    <s v="ค่าบริการพาดสายสื่อสารโทรคมนาคมประจำปี"/>
    <s v="Activ.unit"/>
    <n v="130000737034"/>
    <s v=""/>
    <n v="13"/>
    <d v="2019-01-17T00:00:00"/>
    <n v="4690"/>
    <n v="55"/>
    <n v="55"/>
    <n v="3.85"/>
    <n v="257950"/>
    <n v="257950"/>
    <n v="18056.5"/>
    <n v="276006.5"/>
    <x v="0"/>
    <m/>
    <s v=""/>
    <s v=""/>
    <x v="5"/>
    <n v="140001546135"/>
    <n v="1"/>
    <n v="1"/>
    <n v="1"/>
    <x v="0"/>
    <x v="5"/>
    <s v="สายสื่อสาร"/>
    <x v="0"/>
    <x v="0"/>
  </r>
  <r>
    <x v="43"/>
    <n v="92000434894"/>
    <n v="14000154620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06"/>
    <n v="9009417612"/>
    <n v="530000321919"/>
    <s v="ใบแจ้งหนี้"/>
    <x v="0"/>
    <s v="ค่าบริการพาดสายสื่อสารโทรคมนาคมประจำปี"/>
    <s v="Activ.unit"/>
    <n v="130000737035"/>
    <s v=""/>
    <n v="11"/>
    <d v="2019-01-17T00:00:00"/>
    <n v="7505"/>
    <n v="55"/>
    <n v="55"/>
    <n v="3.85"/>
    <n v="412775"/>
    <n v="412775"/>
    <n v="28894.25"/>
    <n v="441669.25"/>
    <x v="0"/>
    <m/>
    <s v=""/>
    <s v=""/>
    <x v="6"/>
    <n v="140001546200"/>
    <n v="1"/>
    <n v="1"/>
    <n v="1"/>
    <x v="0"/>
    <x v="6"/>
    <s v="สายสื่อสาร"/>
    <x v="0"/>
    <x v="0"/>
  </r>
  <r>
    <x v="43"/>
    <n v="92000320939"/>
    <n v="14000154580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79"/>
    <n v="9009417023"/>
    <n v="522000322335"/>
    <s v="ใบแจ้งหนี้"/>
    <x v="0"/>
    <s v="ค่าบริการพาดสายสื่อสารโทรคมนาคมประจำปี"/>
    <s v="Activ.unit"/>
    <n v="130000737036"/>
    <s v=""/>
    <n v="8"/>
    <d v="2019-01-17T00:00:00"/>
    <n v="2160"/>
    <n v="55"/>
    <n v="55"/>
    <n v="3.85"/>
    <n v="118800"/>
    <n v="118800"/>
    <n v="8316"/>
    <n v="127116"/>
    <x v="0"/>
    <m/>
    <s v=""/>
    <s v=""/>
    <x v="8"/>
    <n v="140001545806"/>
    <n v="1"/>
    <n v="1"/>
    <n v="1"/>
    <x v="0"/>
    <x v="8"/>
    <s v="สายสื่อสาร"/>
    <x v="0"/>
    <x v="0"/>
  </r>
  <r>
    <x v="43"/>
    <n v="92000320958"/>
    <n v="140001546930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260"/>
    <n v="9009420564"/>
    <n v="564000322226"/>
    <s v="ใบแจ้งหนี้"/>
    <x v="0"/>
    <s v="ค่าบริการพาดสายสื่อสารโทรคมนาคมประจำปี"/>
    <s v="Activ.unit"/>
    <n v="130000737039"/>
    <s v=""/>
    <n v="9"/>
    <d v="2019-01-18T00:00:00"/>
    <n v="8723"/>
    <n v="55"/>
    <n v="55"/>
    <n v="3.85"/>
    <n v="479765"/>
    <n v="479765"/>
    <n v="33583.550000000003"/>
    <n v="513348.55"/>
    <x v="0"/>
    <m/>
    <s v=""/>
    <s v=""/>
    <x v="10"/>
    <n v="140001546930"/>
    <n v="1"/>
    <n v="1"/>
    <n v="1"/>
    <x v="0"/>
    <x v="10"/>
    <s v="สายสื่อสาร"/>
    <x v="0"/>
    <x v="0"/>
  </r>
  <r>
    <x v="43"/>
    <n v="92000589326"/>
    <n v="140001547103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452"/>
    <n v="9009420891"/>
    <n v="566000321446"/>
    <s v="ใบแจ้งหนี้"/>
    <x v="0"/>
    <s v="ค่าบริการพาดสายสื่อสารโทรคมนาคมประจำปี"/>
    <s v="Activ.unit"/>
    <n v="130000737045"/>
    <s v=""/>
    <n v="14"/>
    <d v="2019-01-18T00:00:00"/>
    <n v="1923"/>
    <n v="55"/>
    <n v="55"/>
    <n v="3.85"/>
    <n v="105765"/>
    <n v="105765"/>
    <n v="7403.55"/>
    <n v="113168.55"/>
    <x v="0"/>
    <m/>
    <s v=""/>
    <s v=""/>
    <x v="11"/>
    <n v="140001547103"/>
    <n v="1"/>
    <n v="1"/>
    <n v="1"/>
    <x v="0"/>
    <x v="11"/>
    <s v="สายสื่อสาร"/>
    <x v="0"/>
    <x v="0"/>
  </r>
  <r>
    <x v="43"/>
    <n v="92000320877"/>
    <n v="140001545489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46"/>
    <n v="9009416658"/>
    <n v="538000322316"/>
    <s v="ใบแจ้งหนี้"/>
    <x v="0"/>
    <s v="ค่าบริการพาดสายสื่อสารโทรคมนาคมประจำปี"/>
    <s v="Activ.unit"/>
    <n v="130000737047"/>
    <s v=""/>
    <n v="2"/>
    <d v="2019-01-17T00:00:00"/>
    <n v="3396"/>
    <n v="55"/>
    <n v="55"/>
    <n v="3.85"/>
    <n v="186780"/>
    <n v="186780"/>
    <n v="13074.6"/>
    <n v="199854.6"/>
    <x v="0"/>
    <m/>
    <s v=""/>
    <s v=""/>
    <x v="0"/>
    <n v="140001545489"/>
    <n v="1"/>
    <n v="1"/>
    <n v="1"/>
    <x v="0"/>
    <x v="12"/>
    <s v="สายสื่อสาร"/>
    <x v="0"/>
    <x v="0"/>
  </r>
  <r>
    <x v="43"/>
    <n v="92000320877"/>
    <n v="14000154700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323"/>
    <n v="9009420766"/>
    <n v="536000323203"/>
    <s v="ใบแจ้งหนี้"/>
    <x v="0"/>
    <s v="ค่าบริการพาดสายสื่อสารโทรคมนาคมประจำปี"/>
    <s v="Activ.unit"/>
    <n v="130000737048"/>
    <s v=""/>
    <n v="4"/>
    <d v="2019-01-18T00:00:00"/>
    <n v="7959"/>
    <n v="55"/>
    <n v="55"/>
    <n v="3.85"/>
    <n v="437745"/>
    <n v="437745"/>
    <n v="30642.15"/>
    <n v="468387.15"/>
    <x v="0"/>
    <m/>
    <s v=""/>
    <s v=""/>
    <x v="0"/>
    <n v="140001547008"/>
    <n v="2"/>
    <n v="2"/>
    <n v="2"/>
    <x v="0"/>
    <x v="13"/>
    <s v="สายสื่อสาร"/>
    <x v="0"/>
    <x v="0"/>
  </r>
  <r>
    <x v="43"/>
    <n v="92000320877"/>
    <n v="14000154700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323"/>
    <n v="9009420766"/>
    <n v="536000323203"/>
    <s v="ใบแจ้งหนี้"/>
    <x v="0"/>
    <s v="ค่าบริการพาดสายสื่อสารโทรคมนาคมประจำปี"/>
    <s v="Activ.unit"/>
    <n v="130000737048"/>
    <s v=""/>
    <n v="5"/>
    <d v="2019-01-18T00:00:00"/>
    <n v="1024"/>
    <n v="100"/>
    <n v="100"/>
    <n v="7"/>
    <n v="102400"/>
    <n v="102400"/>
    <n v="7168"/>
    <n v="109568"/>
    <x v="0"/>
    <m/>
    <s v=""/>
    <s v=""/>
    <x v="0"/>
    <n v="140001547008"/>
    <n v="2"/>
    <n v="2"/>
    <n v="2"/>
    <x v="0"/>
    <x v="13"/>
    <s v="สายสื่อสาร"/>
    <x v="0"/>
    <x v="0"/>
  </r>
  <r>
    <x v="43"/>
    <n v="92000320877"/>
    <n v="14000154521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413"/>
    <n v="9009416525"/>
    <n v="558000322263"/>
    <s v="ใบแจ้งหนี้"/>
    <x v="1"/>
    <s v="ค่าบริการติดตั้องอุปกรณ์สื่อสารฯ ประจำปี"/>
    <s v="Activ.unit"/>
    <n v="130000737050"/>
    <s v=""/>
    <n v="1"/>
    <d v="2019-01-17T00:00:00"/>
    <n v="55"/>
    <n v="410"/>
    <n v="410"/>
    <n v="28.7"/>
    <n v="22550"/>
    <n v="22550"/>
    <n v="1578.5"/>
    <n v="24128.5"/>
    <x v="0"/>
    <m/>
    <s v=""/>
    <s v=""/>
    <x v="0"/>
    <n v="140001545215"/>
    <n v="1"/>
    <n v="1"/>
    <n v="1"/>
    <x v="0"/>
    <x v="0"/>
    <s v="อุปกรณ์"/>
    <x v="0"/>
    <x v="0"/>
  </r>
  <r>
    <x v="27"/>
    <n v="92000666439"/>
    <n v="140001548160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4502"/>
    <n v="9009422339"/>
    <n v="560000322282"/>
    <s v="ใบแจ้งหนี้"/>
    <x v="0"/>
    <s v="ค่าบริการพาดสายสื่อสารโทรคมนาคมประจำปี"/>
    <s v="Activ.unit"/>
    <n v="130000737625"/>
    <s v=""/>
    <n v="20"/>
    <d v="2019-01-18T00:00:00"/>
    <n v="59"/>
    <n v="25"/>
    <n v="25"/>
    <n v="1.75"/>
    <n v="1475"/>
    <n v="1475"/>
    <n v="103.25"/>
    <n v="1578.25"/>
    <x v="0"/>
    <m/>
    <s v=""/>
    <s v=""/>
    <x v="12"/>
    <n v="140001548160"/>
    <n v="1"/>
    <n v="1"/>
    <n v="1"/>
    <x v="0"/>
    <x v="16"/>
    <s v="สายสื่อสาร"/>
    <x v="0"/>
    <x v="0"/>
  </r>
  <r>
    <x v="15"/>
    <n v="92000589351"/>
    <n v="140001546045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0259"/>
    <n v="9009417418"/>
    <n v="536000322554"/>
    <s v="ใบแจ้งหนี้"/>
    <x v="0"/>
    <s v="ค่าบริการพาดสายสื่อสารโทรคมนาคมประจำปี"/>
    <s v="Activ.unit"/>
    <n v="130000737659"/>
    <s v=""/>
    <n v="19"/>
    <d v="2019-01-17T00:00:00"/>
    <n v="329"/>
    <n v="55"/>
    <n v="55"/>
    <n v="3.85"/>
    <n v="18095"/>
    <n v="18095"/>
    <n v="1266.6500000000001"/>
    <n v="19361.650000000001"/>
    <x v="0"/>
    <m/>
    <s v=""/>
    <s v=""/>
    <x v="11"/>
    <n v="140001546045"/>
    <n v="1"/>
    <n v="1"/>
    <n v="1"/>
    <x v="0"/>
    <x v="11"/>
    <s v="สายสื่อสาร"/>
    <x v="0"/>
    <x v="0"/>
  </r>
  <r>
    <x v="44"/>
    <n v="92000318845"/>
    <n v="14000154735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643"/>
    <n v="9009421099"/>
    <n v="548000321512"/>
    <s v="ใบแจ้งหนี้"/>
    <x v="0"/>
    <s v="ค่าบริการพาดสายสื่อสารโทรคมนาคมประจำปี"/>
    <s v="Activ.unit"/>
    <n v="130000738017"/>
    <s v=""/>
    <n v="3"/>
    <d v="2019-01-18T00:00:00"/>
    <n v="8231"/>
    <n v="55"/>
    <n v="55"/>
    <n v="3.85"/>
    <n v="452705"/>
    <n v="452705"/>
    <n v="31689.35"/>
    <n v="484394.35"/>
    <x v="0"/>
    <m/>
    <s v=""/>
    <s v=""/>
    <x v="0"/>
    <n v="140001547352"/>
    <n v="1"/>
    <n v="1"/>
    <n v="1"/>
    <x v="0"/>
    <x v="0"/>
    <s v="สายสื่อสาร"/>
    <x v="0"/>
    <x v="0"/>
  </r>
  <r>
    <x v="44"/>
    <n v="92000318861"/>
    <n v="1400015475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42"/>
    <n v="9009421366"/>
    <n v="530000322089"/>
    <s v="ใบแจ้งหนี้"/>
    <x v="0"/>
    <s v="ค่าบริการพาดสายสื่อสารโทรคมนาคมประจำปี"/>
    <s v="Activ.unit"/>
    <n v="130000738029"/>
    <s v=""/>
    <n v="5"/>
    <d v="2019-01-18T00:00:00"/>
    <n v="2099"/>
    <n v="100"/>
    <n v="100"/>
    <n v="7"/>
    <n v="209900"/>
    <n v="209900"/>
    <n v="14693"/>
    <n v="224593"/>
    <x v="0"/>
    <m/>
    <s v=""/>
    <s v=""/>
    <x v="1"/>
    <n v="140001547502"/>
    <n v="2"/>
    <n v="2"/>
    <n v="2"/>
    <x v="0"/>
    <x v="1"/>
    <s v="สายสื่อสาร"/>
    <x v="0"/>
    <x v="0"/>
  </r>
  <r>
    <x v="44"/>
    <n v="92000318861"/>
    <n v="140001547502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3842"/>
    <n v="9009421366"/>
    <n v="530000322089"/>
    <s v="ใบแจ้งหนี้"/>
    <x v="0"/>
    <s v="ค่าบริการพาดสายสื่อสารโทรคมนาคมประจำปี"/>
    <s v="Activ.unit"/>
    <n v="130000738029"/>
    <s v=""/>
    <n v="6"/>
    <d v="2019-01-18T00:00:00"/>
    <n v="8484"/>
    <n v="55"/>
    <n v="55"/>
    <n v="3.85"/>
    <n v="466620"/>
    <n v="466620"/>
    <n v="32663.4"/>
    <n v="499283.4"/>
    <x v="0"/>
    <m/>
    <s v=""/>
    <s v=""/>
    <x v="1"/>
    <n v="140001547502"/>
    <n v="2"/>
    <n v="2"/>
    <n v="2"/>
    <x v="0"/>
    <x v="1"/>
    <s v="สายสื่อสาร"/>
    <x v="0"/>
    <x v="0"/>
  </r>
  <r>
    <x v="31"/>
    <n v="92000666440"/>
    <n v="140001546122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288"/>
    <n v="9009417466"/>
    <n v="554000320231"/>
    <s v="ใบแจ้งหนี้"/>
    <x v="0"/>
    <s v="ค่าบริการพาดสายสื่อสารโทรคมนาคมประจำปี"/>
    <s v="Activ.unit"/>
    <n v="130000738642"/>
    <s v=""/>
    <n v="10"/>
    <d v="2019-01-17T00:00:00"/>
    <n v="73"/>
    <n v="25"/>
    <n v="25"/>
    <n v="1.75"/>
    <n v="1825"/>
    <n v="1825"/>
    <n v="127.75"/>
    <n v="1952.75"/>
    <x v="0"/>
    <m/>
    <s v=""/>
    <s v=""/>
    <x v="12"/>
    <n v="140001546122"/>
    <n v="1"/>
    <n v="1"/>
    <n v="1"/>
    <x v="0"/>
    <x v="16"/>
    <s v="สายสื่อสาร"/>
    <x v="0"/>
    <x v="0"/>
  </r>
  <r>
    <x v="44"/>
    <n v="92000452205"/>
    <n v="140001547375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645"/>
    <n v="9009421102"/>
    <n v="546000322794"/>
    <s v="ใบแจ้งหนี้"/>
    <x v="0"/>
    <s v="ค่าบริการพาดสายสื่อสารโทรคมนาคมประจำปี"/>
    <s v="Activ.unit"/>
    <n v="130000739034"/>
    <s v=""/>
    <n v="11"/>
    <d v="2019-01-18T00:00:00"/>
    <n v="7695"/>
    <n v="55"/>
    <n v="55"/>
    <n v="3.85"/>
    <n v="423225"/>
    <n v="423225"/>
    <n v="29625.75"/>
    <n v="452850.75"/>
    <x v="0"/>
    <m/>
    <s v=""/>
    <s v=""/>
    <x v="10"/>
    <n v="140001547375"/>
    <n v="1"/>
    <n v="1"/>
    <n v="1"/>
    <x v="0"/>
    <x v="10"/>
    <s v="สายสื่อสาร"/>
    <x v="0"/>
    <x v="0"/>
  </r>
  <r>
    <x v="44"/>
    <n v="92000312977"/>
    <n v="140001547527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3846"/>
    <n v="9009421367"/>
    <n v="566000321879"/>
    <s v="ใบแจ้งหนี้"/>
    <x v="0"/>
    <s v="ค่าบริการพาดสายสื่อสารโทรคมนาคมประจำปี"/>
    <s v="Activ.unit"/>
    <n v="130000739037"/>
    <s v=""/>
    <n v="1"/>
    <d v="2019-01-18T00:00:00"/>
    <n v="5210"/>
    <n v="55"/>
    <n v="55"/>
    <n v="3.85"/>
    <n v="286550"/>
    <n v="286550"/>
    <n v="20058.5"/>
    <n v="306608.5"/>
    <x v="0"/>
    <m/>
    <s v=""/>
    <s v=""/>
    <x v="4"/>
    <n v="140001547527"/>
    <n v="1"/>
    <n v="1"/>
    <n v="1"/>
    <x v="0"/>
    <x v="4"/>
    <s v="สายสื่อสาร"/>
    <x v="0"/>
    <x v="0"/>
  </r>
  <r>
    <x v="44"/>
    <n v="92000571412"/>
    <n v="140001547481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38"/>
    <n v="9009421360"/>
    <n v="552000322089"/>
    <s v="ใบแจ้งหนี้"/>
    <x v="1"/>
    <s v="ค่าบริการติดตั้องอุปกรณ์สื่อสารฯ ประจำปี"/>
    <s v="Activ.unit"/>
    <n v="130000739040"/>
    <s v=""/>
    <n v="15"/>
    <d v="2019-01-18T00:00:00"/>
    <n v="4"/>
    <n v="410"/>
    <n v="410"/>
    <n v="28.7"/>
    <n v="1640"/>
    <n v="1640"/>
    <n v="114.8"/>
    <n v="1754.8"/>
    <x v="0"/>
    <m/>
    <s v=""/>
    <s v=""/>
    <x v="5"/>
    <n v="140001547481"/>
    <n v="1"/>
    <n v="1"/>
    <n v="1"/>
    <x v="0"/>
    <x v="5"/>
    <s v="อุปกรณ์"/>
    <x v="0"/>
    <x v="0"/>
  </r>
  <r>
    <x v="44"/>
    <n v="92000571412"/>
    <n v="14000154746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37"/>
    <n v="9009421357"/>
    <n v="550000322167"/>
    <s v="ใบแจ้งหนี้"/>
    <x v="0"/>
    <s v="ค่าบริการพาดสายสื่อสารโทรคมนาคมประจำปี"/>
    <s v="Activ.unit"/>
    <n v="130000739044"/>
    <s v=""/>
    <n v="14"/>
    <d v="2019-01-18T00:00:00"/>
    <n v="5478"/>
    <n v="55"/>
    <n v="55"/>
    <n v="3.85"/>
    <n v="301290"/>
    <n v="301290"/>
    <n v="21090.3"/>
    <n v="322380.3"/>
    <x v="0"/>
    <m/>
    <s v=""/>
    <s v=""/>
    <x v="5"/>
    <n v="140001547460"/>
    <n v="1"/>
    <n v="1"/>
    <n v="1"/>
    <x v="0"/>
    <x v="5"/>
    <s v="สายสื่อสาร"/>
    <x v="0"/>
    <x v="0"/>
  </r>
  <r>
    <x v="44"/>
    <n v="92000589340"/>
    <n v="140001547241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73526"/>
    <n v="9009420968"/>
    <n v="550000321613"/>
    <s v="ใบแจ้งหนี้"/>
    <x v="0"/>
    <s v="ค่าบริการพาดสายสื่อสารโทรคมนาคมประจำปี"/>
    <s v="Activ.unit"/>
    <n v="130000739063"/>
    <s v=""/>
    <n v="16"/>
    <d v="2019-01-18T00:00:00"/>
    <n v="2013"/>
    <n v="55"/>
    <n v="55"/>
    <n v="3.85"/>
    <n v="110715"/>
    <n v="110715"/>
    <n v="7750.05"/>
    <n v="118465.05"/>
    <x v="0"/>
    <m/>
    <s v=""/>
    <s v=""/>
    <x v="11"/>
    <n v="140001547241"/>
    <n v="1"/>
    <n v="1"/>
    <n v="1"/>
    <x v="0"/>
    <x v="11"/>
    <s v="สายสื่อสาร"/>
    <x v="0"/>
    <x v="0"/>
  </r>
  <r>
    <x v="44"/>
    <n v="92000437045"/>
    <n v="140001547536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47"/>
    <n v="9009421368"/>
    <n v="534000321240"/>
    <s v="ใบแจ้งหนี้"/>
    <x v="0"/>
    <s v="ค่าบริการพาดสายสื่อสารโทรคมนาคมประจำปี"/>
    <s v="Activ.unit"/>
    <n v="130000739068"/>
    <s v=""/>
    <n v="10"/>
    <d v="2019-01-18T00:00:00"/>
    <n v="3723"/>
    <n v="55"/>
    <n v="55"/>
    <n v="3.85"/>
    <n v="204765"/>
    <n v="204765"/>
    <n v="14333.55"/>
    <n v="219098.55"/>
    <x v="0"/>
    <m/>
    <s v=""/>
    <s v=""/>
    <x v="6"/>
    <n v="140001547536"/>
    <n v="1"/>
    <n v="1"/>
    <n v="1"/>
    <x v="0"/>
    <x v="6"/>
    <s v="สายสื่อสาร"/>
    <x v="0"/>
    <x v="0"/>
  </r>
  <r>
    <x v="44"/>
    <n v="92000512968"/>
    <n v="140001547411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651"/>
    <n v="9009421652"/>
    <n v="524000321737"/>
    <s v="ใบแจ้งหนี้"/>
    <x v="0"/>
    <s v="ค่าบริการพาดสายสื่อสารโทรคมนาคมประจำปี"/>
    <s v="Activ.unit"/>
    <n v="130000739070"/>
    <s v=""/>
    <n v="12"/>
    <d v="2019-01-18T00:00:00"/>
    <n v="747"/>
    <n v="55"/>
    <n v="55"/>
    <n v="3.85"/>
    <n v="41085"/>
    <n v="41085"/>
    <n v="2875.95"/>
    <n v="43960.95"/>
    <x v="0"/>
    <m/>
    <s v=""/>
    <s v=""/>
    <x v="9"/>
    <n v="140001547411"/>
    <n v="1"/>
    <n v="1"/>
    <n v="1"/>
    <x v="0"/>
    <x v="9"/>
    <s v="สายสื่อสาร"/>
    <x v="0"/>
    <x v="0"/>
  </r>
  <r>
    <x v="44"/>
    <n v="92000318872"/>
    <n v="14000154755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3848"/>
    <n v="9009421369"/>
    <n v="564000322724"/>
    <s v="ใบแจ้งหนี้"/>
    <x v="0"/>
    <s v="ค่าบริการพาดสายสื่อสารโทรคมนาคมประจำปี"/>
    <s v="Activ.unit"/>
    <n v="130000739072"/>
    <s v=""/>
    <n v="8"/>
    <d v="2019-01-18T00:00:00"/>
    <n v="1434"/>
    <n v="55"/>
    <n v="55"/>
    <n v="3.85"/>
    <n v="78870"/>
    <n v="78870"/>
    <n v="5520.9"/>
    <n v="84390.9"/>
    <x v="0"/>
    <m/>
    <s v=""/>
    <s v=""/>
    <x v="8"/>
    <n v="140001547553"/>
    <n v="1"/>
    <n v="1"/>
    <n v="1"/>
    <x v="0"/>
    <x v="8"/>
    <s v="สายสื่อสาร"/>
    <x v="0"/>
    <x v="0"/>
  </r>
  <r>
    <x v="44"/>
    <n v="92000318865"/>
    <n v="140001547442"/>
    <s v="S4B3:ขอเช่าพาดสายโทรคมนาคม"/>
    <s v="บริษัท ซิมโฟนี่ คอมมูนิเคชั่น จำกัด(มหาชน)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3834"/>
    <n v="9009427245"/>
    <n v="500000321441"/>
    <s v="ใบแจ้งหนี้"/>
    <x v="0"/>
    <s v="ค่าบริการพาดสายสื่อสารโทรคมนาคมประจำปี"/>
    <s v="Activ.unit"/>
    <n v="130000739073"/>
    <s v=""/>
    <n v="7"/>
    <d v="2019-01-18T00:00:00"/>
    <n v="501"/>
    <n v="55"/>
    <n v="55"/>
    <n v="3.85"/>
    <n v="27555"/>
    <n v="27555"/>
    <n v="1928.85"/>
    <n v="29483.85"/>
    <x v="0"/>
    <m/>
    <s v=""/>
    <s v=""/>
    <x v="7"/>
    <n v="140001547442"/>
    <n v="1"/>
    <n v="1"/>
    <n v="1"/>
    <x v="0"/>
    <x v="7"/>
    <s v="สายสื่อสาร"/>
    <x v="0"/>
    <x v="0"/>
  </r>
  <r>
    <x v="44"/>
    <n v="92000318845"/>
    <n v="14000154730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638"/>
    <n v="9009421094"/>
    <n v="544000323188"/>
    <s v="ใบแจ้งหนี้"/>
    <x v="0"/>
    <s v="ค่าบริการพาดสายสื่อสารโทรคมนาคมประจำปี"/>
    <s v="Activ.unit"/>
    <n v="130000739099"/>
    <s v=""/>
    <n v="2"/>
    <d v="2019-01-18T00:00:00"/>
    <n v="1315"/>
    <n v="55"/>
    <n v="55"/>
    <n v="3.85"/>
    <n v="72325"/>
    <n v="72325"/>
    <n v="5062.75"/>
    <n v="77387.75"/>
    <x v="0"/>
    <m/>
    <s v=""/>
    <s v=""/>
    <x v="0"/>
    <n v="140001547307"/>
    <n v="1"/>
    <n v="1"/>
    <n v="1"/>
    <x v="0"/>
    <x v="12"/>
    <s v="สายสื่อสาร"/>
    <x v="0"/>
    <x v="0"/>
  </r>
  <r>
    <x v="44"/>
    <n v="92000346979"/>
    <n v="14000154738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646"/>
    <n v="9009421103"/>
    <n v="540000321992"/>
    <s v="ใบแจ้งหนี้"/>
    <x v="0"/>
    <s v="ค่าบริการพาดสายสื่อสารโทรคมนาคมประจำปี"/>
    <s v="Activ.unit"/>
    <n v="130000739108"/>
    <s v=""/>
    <n v="9"/>
    <d v="2019-01-18T00:00:00"/>
    <n v="61"/>
    <n v="55"/>
    <n v="55"/>
    <n v="3.85"/>
    <n v="3355"/>
    <n v="3355"/>
    <n v="234.85"/>
    <n v="3589.85"/>
    <x v="0"/>
    <m/>
    <s v=""/>
    <s v=""/>
    <x v="3"/>
    <n v="140001547386"/>
    <n v="1"/>
    <n v="1"/>
    <n v="1"/>
    <x v="0"/>
    <x v="3"/>
    <s v="สายสื่อสาร"/>
    <x v="0"/>
    <x v="0"/>
  </r>
  <r>
    <x v="18"/>
    <n v="92000263432"/>
    <n v="140001547110"/>
    <s v="S4B3:ขอเช่าพาดสายโทรคมนาคม"/>
    <s v="บริษัท ดิจิตอล เทเลวิชั่นเน็ทเวิร์ค จำกัด"/>
    <s v="4/1 ถนน ตรอกสุขสันต์ มิตรภาพ ตำบล ในเมือง อำเภอ เมืองนครราชสีมา จังหวัด นครราชสีมา รหัสไปรษณีย์ 30000"/>
    <n v="2007973473"/>
    <n v="9009420876"/>
    <n v="538000321728"/>
    <s v="ใบแจ้งหนี้"/>
    <x v="2"/>
    <s v="ค่าบริการพาดสายเคเบิลทีวี"/>
    <s v="Activ.unit"/>
    <n v="130000739635"/>
    <s v=""/>
    <n v="3"/>
    <d v="2019-01-18T00:00:00"/>
    <n v="7484"/>
    <n v="32"/>
    <n v="32"/>
    <n v="2.2400000000000002"/>
    <n v="239488"/>
    <n v="239488"/>
    <n v="16764.16"/>
    <n v="256252.16"/>
    <x v="0"/>
    <m/>
    <s v=""/>
    <s v=""/>
    <x v="16"/>
    <n v="140001547110"/>
    <n v="1"/>
    <n v="1"/>
    <n v="1"/>
    <x v="0"/>
    <x v="20"/>
    <s v="สายสื่อสาร"/>
    <x v="0"/>
    <x v="0"/>
  </r>
  <r>
    <x v="18"/>
    <n v="92000262577"/>
    <n v="140001547148"/>
    <s v="S4B3:ขอเช่าพาดสายโทรคมนาคม"/>
    <s v="บริษัท เฉินเจียนวันเจริญ จำกัด"/>
    <s v="100/16-17 ถนน มุขมนตรี ตำบล ในเมือง อำเภอ เมืองนครราชสีมา จังหวัด นครราชสีมา รหัสไปรษณีย์ 30000"/>
    <n v="2007973505"/>
    <n v="9009420885"/>
    <n v="560000322272"/>
    <s v="ใบแจ้งหนี้"/>
    <x v="2"/>
    <s v="ค่าบริการพาดสายเคเบิลทีวี"/>
    <s v="Activ.unit"/>
    <n v="130000739638"/>
    <s v=""/>
    <n v="2"/>
    <d v="2019-01-18T00:00:00"/>
    <n v="6362"/>
    <n v="55"/>
    <n v="55"/>
    <n v="3.85"/>
    <n v="349910"/>
    <n v="349910"/>
    <n v="24493.7"/>
    <n v="374403.7"/>
    <x v="0"/>
    <m/>
    <s v=""/>
    <s v=""/>
    <x v="15"/>
    <n v="140001547148"/>
    <n v="1"/>
    <n v="1"/>
    <n v="1"/>
    <x v="0"/>
    <x v="19"/>
    <s v="สายสื่อสาร"/>
    <x v="0"/>
    <x v="0"/>
  </r>
  <r>
    <x v="18"/>
    <n v="92000187331"/>
    <n v="140001547216"/>
    <s v="S4B3:ขอเช่าพาดสายโทรคมนาคม"/>
    <s v="หจก.จอหอเคเบิลทีวี"/>
    <s v="หมู่ที่ 13 ถนน รัตนภิธาน ตำบล จอหอ อำเภอ เมืองนครราชสีมา จังหวัด นครราชสีมา รหัสไปรษณีย์ 30310"/>
    <n v="2007973565"/>
    <n v="9009420986"/>
    <n v="560000322273"/>
    <s v="ใบแจ้งหนี้"/>
    <x v="2"/>
    <s v="ค่าบริการพาดสายเคเบิลทีวี"/>
    <s v="Activ.unit"/>
    <n v="130000739642"/>
    <s v=""/>
    <n v="1"/>
    <d v="2019-01-18T00:00:00"/>
    <n v="588"/>
    <n v="32"/>
    <n v="32"/>
    <n v="2.2400000000000002"/>
    <n v="18816"/>
    <n v="18816"/>
    <n v="1317.12"/>
    <n v="20133.12"/>
    <x v="0"/>
    <m/>
    <s v=""/>
    <s v=""/>
    <x v="27"/>
    <n v="140001547216"/>
    <n v="1"/>
    <n v="1"/>
    <n v="1"/>
    <x v="0"/>
    <x v="35"/>
    <s v="สายสื่อสาร"/>
    <x v="0"/>
    <x v="0"/>
  </r>
  <r>
    <x v="18"/>
    <n v="92000429666"/>
    <n v="140001546798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126"/>
    <n v="9009420433"/>
    <n v="560000322268"/>
    <s v="ใบแจ้งหนี้"/>
    <x v="0"/>
    <s v="ค่าบริการพาดสายสื่อสารโทรคมนาคมประจำปี"/>
    <s v="Activ.unit"/>
    <n v="130000739644"/>
    <s v=""/>
    <n v="17"/>
    <d v="2019-01-18T00:00:00"/>
    <n v="2407"/>
    <n v="55"/>
    <n v="55"/>
    <n v="3.85"/>
    <n v="132385"/>
    <n v="132385"/>
    <n v="9266.9500000000007"/>
    <n v="141651.95000000001"/>
    <x v="0"/>
    <m/>
    <s v=""/>
    <s v=""/>
    <x v="6"/>
    <n v="140001546798"/>
    <n v="1"/>
    <n v="1"/>
    <n v="1"/>
    <x v="0"/>
    <x v="6"/>
    <s v="สายสื่อสาร"/>
    <x v="0"/>
    <x v="0"/>
  </r>
  <r>
    <x v="18"/>
    <n v="92000320901"/>
    <n v="140001546882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3193"/>
    <n v="9009420523"/>
    <n v="564000321929"/>
    <s v="ใบแจ้งหนี้"/>
    <x v="1"/>
    <s v="ค่าบริการติดตั้องอุปกรณ์สื่อสารฯ ประจำปี"/>
    <s v="Activ.unit"/>
    <n v="130000739647"/>
    <s v=""/>
    <n v="10"/>
    <d v="2019-01-18T00:00:00"/>
    <n v="7"/>
    <n v="410"/>
    <n v="410"/>
    <n v="28.7"/>
    <n v="2870"/>
    <n v="2870"/>
    <n v="200.9"/>
    <n v="3070.9"/>
    <x v="0"/>
    <m/>
    <s v=""/>
    <s v=""/>
    <x v="10"/>
    <n v="140001546882"/>
    <n v="1"/>
    <n v="1"/>
    <n v="1"/>
    <x v="0"/>
    <x v="10"/>
    <s v="อุปกรณ์"/>
    <x v="0"/>
    <x v="0"/>
  </r>
  <r>
    <x v="18"/>
    <n v="92000523912"/>
    <n v="140001546901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220"/>
    <n v="9009420526"/>
    <n v="550000321515"/>
    <s v="ใบแจ้งหนี้"/>
    <x v="1"/>
    <s v="ค่าบริการติดตั้องอุปกรณ์สื่อสารฯ ประจำปี"/>
    <s v="Activ.unit"/>
    <n v="130000739650"/>
    <s v=""/>
    <n v="20"/>
    <d v="2019-01-18T00:00:00"/>
    <n v="10"/>
    <n v="410"/>
    <n v="410"/>
    <n v="28.7"/>
    <n v="4100"/>
    <n v="4100"/>
    <n v="287"/>
    <n v="4387"/>
    <x v="0"/>
    <m/>
    <s v=""/>
    <s v=""/>
    <x v="3"/>
    <n v="140001546901"/>
    <n v="1"/>
    <n v="1"/>
    <n v="1"/>
    <x v="0"/>
    <x v="3"/>
    <s v="อุปกรณ์"/>
    <x v="0"/>
    <x v="0"/>
  </r>
  <r>
    <x v="18"/>
    <n v="92000314487"/>
    <n v="140001546924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3227"/>
    <n v="9009420651"/>
    <n v="532000322067"/>
    <s v="ใบแจ้งหนี้"/>
    <x v="1"/>
    <s v="ค่าบริการติดตั้องอุปกรณ์สื่อสารฯ ประจำปี"/>
    <s v="Activ.unit"/>
    <n v="130000739652"/>
    <s v=""/>
    <n v="6"/>
    <d v="2019-01-18T00:00:00"/>
    <n v="2"/>
    <n v="410"/>
    <n v="410"/>
    <n v="28.7"/>
    <n v="820"/>
    <n v="820"/>
    <n v="57.4"/>
    <n v="877.4"/>
    <x v="0"/>
    <m/>
    <s v=""/>
    <s v=""/>
    <x v="2"/>
    <n v="140001546924"/>
    <n v="1"/>
    <n v="1"/>
    <n v="1"/>
    <x v="0"/>
    <x v="2"/>
    <s v="อุปกรณ์"/>
    <x v="0"/>
    <x v="0"/>
  </r>
  <r>
    <x v="18"/>
    <n v="92000546541"/>
    <n v="14000154696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299"/>
    <n v="9009420664"/>
    <n v="526000322278"/>
    <s v="ใบแจ้งหนี้"/>
    <x v="1"/>
    <s v="ค่าบริการติดตั้องอุปกรณ์สื่อสารฯ ประจำปี"/>
    <s v="Activ.unit"/>
    <n v="130000739655"/>
    <s v=""/>
    <n v="23"/>
    <d v="2019-01-18T00:00:00"/>
    <n v="2145"/>
    <n v="410"/>
    <n v="410"/>
    <n v="28.7"/>
    <n v="879450"/>
    <n v="879450"/>
    <n v="61561.5"/>
    <n v="941011.5"/>
    <x v="0"/>
    <m/>
    <s v=""/>
    <s v=""/>
    <x v="5"/>
    <n v="140001546960"/>
    <n v="1"/>
    <n v="1"/>
    <n v="1"/>
    <x v="0"/>
    <x v="5"/>
    <s v="อุปกรณ์"/>
    <x v="0"/>
    <x v="0"/>
  </r>
  <r>
    <x v="18"/>
    <n v="92000429666"/>
    <n v="14000154699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311"/>
    <n v="9009420715"/>
    <n v="562000322025"/>
    <s v="ใบแจ้งหนี้"/>
    <x v="1"/>
    <s v="ค่าบริการติดตั้องอุปกรณ์สื่อสารฯ ประจำปี"/>
    <s v="Activ.unit"/>
    <n v="130000739658"/>
    <s v=""/>
    <n v="18"/>
    <d v="2019-01-18T00:00:00"/>
    <n v="39"/>
    <n v="410"/>
    <n v="410"/>
    <n v="28.7"/>
    <n v="15990"/>
    <n v="15990"/>
    <n v="1119.3"/>
    <n v="17109.3"/>
    <x v="0"/>
    <m/>
    <s v=""/>
    <s v=""/>
    <x v="6"/>
    <n v="140001546995"/>
    <n v="1"/>
    <n v="1"/>
    <n v="1"/>
    <x v="0"/>
    <x v="6"/>
    <s v="อุปกรณ์"/>
    <x v="0"/>
    <x v="0"/>
  </r>
  <r>
    <x v="25"/>
    <n v="92000539547"/>
    <n v="140001547626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016"/>
    <n v="9009421631"/>
    <n v="520000322534"/>
    <s v="ใบแจ้งหนี้"/>
    <x v="1"/>
    <s v="ค่าบริการติดตั้องอุปกรณ์สื่อสารฯ ประจำปี"/>
    <s v="Activ.unit"/>
    <n v="130000739835"/>
    <s v=""/>
    <n v="13"/>
    <d v="2019-01-18T00:00:00"/>
    <n v="4"/>
    <n v="410"/>
    <n v="410"/>
    <n v="28.7"/>
    <n v="1640"/>
    <n v="1640"/>
    <n v="114.8"/>
    <n v="1754.8"/>
    <x v="0"/>
    <m/>
    <s v=""/>
    <s v=""/>
    <x v="5"/>
    <n v="140001547626"/>
    <n v="1"/>
    <n v="1"/>
    <n v="1"/>
    <x v="0"/>
    <x v="5"/>
    <s v="อุปกรณ์"/>
    <x v="0"/>
    <x v="0"/>
  </r>
  <r>
    <x v="45"/>
    <n v="92000589352"/>
    <n v="140001545447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632"/>
    <n v="9009416913"/>
    <n v="516000320539"/>
    <s v="ใบแจ้งหนี้"/>
    <x v="0"/>
    <s v="ค่าบริการพาดสายสื่อสารโทรคมนาคมประจำปี"/>
    <s v="Activ.unit"/>
    <n v="130000739845"/>
    <s v=""/>
    <n v="13"/>
    <d v="2019-01-17T00:00:00"/>
    <n v="1697"/>
    <n v="55"/>
    <n v="55"/>
    <n v="3.85"/>
    <n v="93335"/>
    <n v="93335"/>
    <n v="6533.45"/>
    <n v="99868.45"/>
    <x v="0"/>
    <m/>
    <s v=""/>
    <s v=""/>
    <x v="11"/>
    <n v="140001545447"/>
    <n v="1"/>
    <n v="1"/>
    <n v="1"/>
    <x v="0"/>
    <x v="11"/>
    <s v="สายสื่อสาร"/>
    <x v="0"/>
    <x v="0"/>
  </r>
  <r>
    <x v="45"/>
    <n v="92000318849"/>
    <n v="14000154612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84"/>
    <n v="9009417286"/>
    <n v="514000320466"/>
    <s v="ใบแจ้งหนี้"/>
    <x v="0"/>
    <s v="ค่าบริการพาดสายสื่อสารโทรคมนาคมประจำปี"/>
    <s v="Activ.unit"/>
    <n v="130000739851"/>
    <s v=""/>
    <n v="3"/>
    <d v="2019-01-17T00:00:00"/>
    <n v="42"/>
    <n v="100"/>
    <n v="100"/>
    <n v="7"/>
    <n v="4200"/>
    <n v="4200"/>
    <n v="294"/>
    <n v="4494"/>
    <x v="0"/>
    <m/>
    <s v=""/>
    <s v=""/>
    <x v="0"/>
    <n v="140001546125"/>
    <n v="2"/>
    <n v="2"/>
    <n v="2"/>
    <x v="0"/>
    <x v="0"/>
    <s v="สายสื่อสาร"/>
    <x v="0"/>
    <x v="0"/>
  </r>
  <r>
    <x v="45"/>
    <n v="92000318849"/>
    <n v="140001546125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84"/>
    <n v="9009417286"/>
    <n v="514000320466"/>
    <s v="ใบแจ้งหนี้"/>
    <x v="0"/>
    <s v="ค่าบริการพาดสายสื่อสารโทรคมนาคมประจำปี"/>
    <s v="Activ.unit"/>
    <n v="130000739851"/>
    <s v=""/>
    <n v="4"/>
    <d v="2019-01-17T00:00:00"/>
    <n v="6576"/>
    <n v="55"/>
    <n v="55"/>
    <n v="3.85"/>
    <n v="361680"/>
    <n v="361680"/>
    <n v="25317.599999999999"/>
    <n v="386997.6"/>
    <x v="0"/>
    <m/>
    <s v=""/>
    <s v=""/>
    <x v="0"/>
    <n v="140001546125"/>
    <n v="2"/>
    <n v="2"/>
    <n v="2"/>
    <x v="0"/>
    <x v="0"/>
    <s v="สายสื่อสาร"/>
    <x v="0"/>
    <x v="0"/>
  </r>
  <r>
    <x v="45"/>
    <n v="92000374540"/>
    <n v="140001546237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92"/>
    <n v="9009417594"/>
    <n v="518000321141"/>
    <s v="ใบแจ้งหนี้"/>
    <x v="0"/>
    <s v="ค่าบริการพาดสายสื่อสารโทรคมนาคมประจำปี"/>
    <s v="Activ.unit"/>
    <n v="130000739855"/>
    <s v=""/>
    <n v="9"/>
    <d v="2019-01-17T00:00:00"/>
    <n v="653"/>
    <n v="55"/>
    <n v="55"/>
    <n v="3.85"/>
    <n v="35915"/>
    <n v="35915"/>
    <n v="2514.0500000000002"/>
    <n v="38429.050000000003"/>
    <x v="0"/>
    <m/>
    <s v=""/>
    <s v=""/>
    <x v="9"/>
    <n v="140001546237"/>
    <n v="1"/>
    <n v="1"/>
    <n v="1"/>
    <x v="0"/>
    <x v="9"/>
    <s v="สายสื่อสาร"/>
    <x v="0"/>
    <x v="0"/>
  </r>
  <r>
    <x v="45"/>
    <n v="92000312975"/>
    <n v="14000154657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1472"/>
    <n v="9009420172"/>
    <n v="540000321709"/>
    <s v="ใบแจ้งหนี้"/>
    <x v="0"/>
    <s v="ค่าบริการพาดสายสื่อสารโทรคมนาคมประจำปี"/>
    <s v="Activ.unit"/>
    <n v="130000739864"/>
    <s v=""/>
    <n v="1"/>
    <d v="2019-01-18T00:00:00"/>
    <n v="2358"/>
    <n v="55"/>
    <n v="55"/>
    <n v="3.85"/>
    <n v="129690"/>
    <n v="129690"/>
    <n v="9078.2999999999993"/>
    <n v="138768.29999999999"/>
    <x v="0"/>
    <m/>
    <s v=""/>
    <s v=""/>
    <x v="4"/>
    <n v="140001546573"/>
    <n v="1"/>
    <n v="1"/>
    <n v="1"/>
    <x v="0"/>
    <x v="4"/>
    <s v="สายสื่อสาร"/>
    <x v="0"/>
    <x v="0"/>
  </r>
  <r>
    <x v="45"/>
    <n v="92000318920"/>
    <n v="140001545997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79"/>
    <n v="9009417279"/>
    <n v="540000321495"/>
    <s v="ใบแจ้งหนี้"/>
    <x v="0"/>
    <s v="ค่าบริการพาดสายสื่อสารโทรคมนาคมประจำปี"/>
    <s v="Activ.unit"/>
    <n v="130000739869"/>
    <s v=""/>
    <n v="8"/>
    <d v="2019-01-17T00:00:00"/>
    <n v="7489"/>
    <n v="55"/>
    <n v="55"/>
    <n v="3.85"/>
    <n v="411895"/>
    <n v="411895"/>
    <n v="28832.65"/>
    <n v="440727.65"/>
    <x v="0"/>
    <m/>
    <s v=""/>
    <s v=""/>
    <x v="10"/>
    <n v="140001545997"/>
    <n v="1"/>
    <n v="1"/>
    <n v="1"/>
    <x v="0"/>
    <x v="10"/>
    <s v="สายสื่อสาร"/>
    <x v="0"/>
    <x v="0"/>
  </r>
  <r>
    <x v="45"/>
    <n v="92000318889"/>
    <n v="140001545213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412"/>
    <n v="9009416927"/>
    <n v="542000322202"/>
    <s v="ใบแจ้งหนี้"/>
    <x v="0"/>
    <s v="ค่าบริการพาดสายสื่อสารโทรคมนาคมประจำปี"/>
    <s v="Activ.unit"/>
    <n v="130000739872"/>
    <s v=""/>
    <n v="7"/>
    <d v="2019-01-17T00:00:00"/>
    <n v="1699"/>
    <n v="55"/>
    <n v="55"/>
    <n v="3.85"/>
    <n v="93445"/>
    <n v="93445"/>
    <n v="6541.15"/>
    <n v="99986.15"/>
    <x v="0"/>
    <m/>
    <s v=""/>
    <s v=""/>
    <x v="8"/>
    <n v="140001545213"/>
    <n v="1"/>
    <n v="1"/>
    <n v="1"/>
    <x v="0"/>
    <x v="8"/>
    <s v="สายสื่อสาร"/>
    <x v="0"/>
    <x v="0"/>
  </r>
  <r>
    <x v="45"/>
    <n v="92000571418"/>
    <n v="14000154626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74"/>
    <n v="9009417595"/>
    <n v="524000321731"/>
    <s v="ใบแจ้งหนี้"/>
    <x v="0"/>
    <s v="ค่าบริการพาดสายสื่อสารโทรคมนาคมประจำปี"/>
    <s v="Activ.unit"/>
    <n v="130000739877"/>
    <s v=""/>
    <n v="12"/>
    <d v="2019-01-17T00:00:00"/>
    <n v="2931"/>
    <n v="55"/>
    <n v="55"/>
    <n v="3.85"/>
    <n v="161205"/>
    <n v="161205"/>
    <n v="11284.35"/>
    <n v="172489.35"/>
    <x v="0"/>
    <m/>
    <s v=""/>
    <s v=""/>
    <x v="5"/>
    <n v="140001546260"/>
    <n v="1"/>
    <n v="1"/>
    <n v="1"/>
    <x v="0"/>
    <x v="5"/>
    <s v="สายสื่อสาร"/>
    <x v="0"/>
    <x v="0"/>
  </r>
  <r>
    <x v="45"/>
    <n v="92000318855"/>
    <n v="1400015453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92"/>
    <n v="9009417046"/>
    <n v="512000321570"/>
    <s v="ใบแจ้งหนี้"/>
    <x v="0"/>
    <s v="ค่าบริการพาดสายสื่อสารโทรคมนาคมประจำปี"/>
    <s v="Activ.unit"/>
    <n v="130000739885"/>
    <s v=""/>
    <n v="5"/>
    <d v="2019-01-17T00:00:00"/>
    <n v="6847"/>
    <n v="55"/>
    <n v="55"/>
    <n v="3.85"/>
    <n v="376585"/>
    <n v="376585"/>
    <n v="26360.95"/>
    <n v="402945.95"/>
    <x v="0"/>
    <m/>
    <s v=""/>
    <s v=""/>
    <x v="1"/>
    <n v="140001545339"/>
    <n v="2"/>
    <n v="2"/>
    <n v="2"/>
    <x v="0"/>
    <x v="1"/>
    <s v="สายสื่อสาร"/>
    <x v="0"/>
    <x v="0"/>
  </r>
  <r>
    <x v="45"/>
    <n v="92000318855"/>
    <n v="140001545339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69492"/>
    <n v="9009417046"/>
    <n v="512000321570"/>
    <s v="ใบแจ้งหนี้"/>
    <x v="0"/>
    <s v="ค่าบริการพาดสายสื่อสารโทรคมนาคมประจำปี"/>
    <s v="Activ.unit"/>
    <n v="130000739885"/>
    <s v=""/>
    <n v="6"/>
    <d v="2019-01-17T00:00:00"/>
    <n v="2692"/>
    <n v="100"/>
    <n v="100"/>
    <n v="7"/>
    <n v="269200"/>
    <n v="269200"/>
    <n v="18844"/>
    <n v="288044"/>
    <x v="0"/>
    <m/>
    <s v=""/>
    <s v=""/>
    <x v="1"/>
    <n v="140001545339"/>
    <n v="2"/>
    <n v="2"/>
    <n v="2"/>
    <x v="0"/>
    <x v="1"/>
    <s v="สายสื่อสาร"/>
    <x v="0"/>
    <x v="0"/>
  </r>
  <r>
    <x v="45"/>
    <n v="92000429673"/>
    <n v="14000154656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1461"/>
    <n v="9009420170"/>
    <n v="564000321927"/>
    <s v="ใบแจ้งหนี้"/>
    <x v="0"/>
    <s v="ค่าบริการพาดสายสื่อสารโทรคมนาคมประจำปี"/>
    <s v="Activ.unit"/>
    <n v="130000739890"/>
    <s v=""/>
    <n v="10"/>
    <d v="2019-01-18T00:00:00"/>
    <n v="4372"/>
    <n v="55"/>
    <n v="55"/>
    <n v="3.85"/>
    <n v="240460"/>
    <n v="240460"/>
    <n v="16832.2"/>
    <n v="257292.2"/>
    <x v="0"/>
    <m/>
    <s v=""/>
    <s v=""/>
    <x v="6"/>
    <n v="140001546561"/>
    <n v="1"/>
    <n v="1"/>
    <n v="1"/>
    <x v="0"/>
    <x v="6"/>
    <s v="สายสื่อสาร"/>
    <x v="0"/>
    <x v="0"/>
  </r>
  <r>
    <x v="45"/>
    <n v="92000318849"/>
    <n v="14000154607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181"/>
    <n v="9009417282"/>
    <n v="548000320645"/>
    <s v="ใบแจ้งหนี้"/>
    <x v="0"/>
    <s v="ค่าบริการพาดสายสื่อสารโทรคมนาคมประจำปี"/>
    <s v="Activ.unit"/>
    <n v="130000739896"/>
    <s v=""/>
    <n v="2"/>
    <d v="2019-01-17T00:00:00"/>
    <n v="2412"/>
    <n v="55"/>
    <n v="55"/>
    <n v="3.85"/>
    <n v="132660"/>
    <n v="132660"/>
    <n v="9286.2000000000007"/>
    <n v="141946.20000000001"/>
    <x v="0"/>
    <m/>
    <s v=""/>
    <s v=""/>
    <x v="0"/>
    <n v="140001546072"/>
    <n v="1"/>
    <n v="1"/>
    <n v="1"/>
    <x v="0"/>
    <x v="12"/>
    <s v="สายสื่อสาร"/>
    <x v="0"/>
    <x v="0"/>
  </r>
  <r>
    <x v="45"/>
    <n v="92000429673"/>
    <n v="14000154656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1466"/>
    <n v="9009420171"/>
    <n v="520000321952"/>
    <s v="ใบแจ้งหนี้"/>
    <x v="1"/>
    <s v="ค่าบริการติดตั้องอุปกรณ์สื่อสารฯ ประจำปี"/>
    <s v="Activ.unit"/>
    <n v="130000739903"/>
    <s v=""/>
    <n v="11"/>
    <d v="2019-01-18T00:00:00"/>
    <n v="12"/>
    <n v="410"/>
    <n v="410"/>
    <n v="28.7"/>
    <n v="4920"/>
    <n v="4920"/>
    <n v="344.4"/>
    <n v="5264.4"/>
    <x v="0"/>
    <m/>
    <s v=""/>
    <s v=""/>
    <x v="6"/>
    <n v="140001546565"/>
    <n v="1"/>
    <n v="1"/>
    <n v="1"/>
    <x v="0"/>
    <x v="6"/>
    <s v="อุปกรณ์"/>
    <x v="0"/>
    <x v="0"/>
  </r>
  <r>
    <x v="46"/>
    <n v="92000589321"/>
    <n v="140001545534"/>
    <s v="S4B3:ขอเช่าพาดสายโทรคมนาคม"/>
    <s v="บริษัท ทีโอที จำกัด (มหาชน) (AWN)"/>
    <s v="89/2 ถนน ถนนแจ้งวัฒนะ แขวงทุ่งสองห้อง เขตหลักสี่ จังหวัด กรุงเทพมหานคร รหัสไปรษณีย์ 10210"/>
    <n v="2007969540"/>
    <n v="9009416671"/>
    <n v="550000321756"/>
    <s v="ใบแจ้งหนี้"/>
    <x v="0"/>
    <s v="ค่าบริการพาดสายสื่อสารโทรคมนาคมประจำปี"/>
    <s v="Activ.unit"/>
    <n v="130000740037"/>
    <s v=""/>
    <n v="12"/>
    <d v="2019-01-17T00:00:00"/>
    <n v="68"/>
    <n v="55"/>
    <n v="55"/>
    <n v="3.85"/>
    <n v="3740"/>
    <n v="3740"/>
    <n v="261.8"/>
    <n v="4001.8"/>
    <x v="0"/>
    <m/>
    <s v=""/>
    <s v=""/>
    <x v="11"/>
    <n v="140001545534"/>
    <n v="1"/>
    <n v="1"/>
    <n v="1"/>
    <x v="0"/>
    <x v="11"/>
    <s v="สายสื่อสาร"/>
    <x v="0"/>
    <x v="0"/>
  </r>
  <r>
    <x v="46"/>
    <n v="92000448704"/>
    <n v="140001545654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69542"/>
    <n v="9009416674"/>
    <n v="540000321492"/>
    <s v="ใบแจ้งหนี้"/>
    <x v="0"/>
    <s v="ค่าบริการพาดสายสื่อสารโทรคมนาคมประจำปี"/>
    <s v="Activ.unit"/>
    <n v="130000740042"/>
    <s v=""/>
    <n v="9"/>
    <d v="2019-01-17T00:00:00"/>
    <n v="2520"/>
    <n v="55"/>
    <n v="55"/>
    <n v="3.85"/>
    <n v="138600"/>
    <n v="138600"/>
    <n v="9702"/>
    <n v="148302"/>
    <x v="0"/>
    <m/>
    <s v=""/>
    <s v=""/>
    <x v="10"/>
    <n v="140001545654"/>
    <n v="1"/>
    <n v="1"/>
    <n v="1"/>
    <x v="0"/>
    <x v="10"/>
    <s v="สายสื่อสาร"/>
    <x v="0"/>
    <x v="0"/>
  </r>
  <r>
    <x v="46"/>
    <n v="92000319820"/>
    <n v="140001545722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544"/>
    <n v="9009416681"/>
    <n v="522000321898"/>
    <s v="ใบแจ้งหนี้"/>
    <x v="0"/>
    <s v="ค่าบริการพาดสายสื่อสารโทรคมนาคมประจำปี"/>
    <s v="Activ.unit"/>
    <n v="130000740043"/>
    <s v=""/>
    <n v="2"/>
    <d v="2019-01-17T00:00:00"/>
    <n v="1266"/>
    <n v="55"/>
    <n v="55"/>
    <n v="3.85"/>
    <n v="69630"/>
    <n v="69630"/>
    <n v="4874.1000000000004"/>
    <n v="74504.100000000006"/>
    <x v="0"/>
    <m/>
    <s v=""/>
    <s v=""/>
    <x v="0"/>
    <n v="140001545722"/>
    <n v="1"/>
    <n v="1"/>
    <n v="1"/>
    <x v="0"/>
    <x v="12"/>
    <s v="สายสื่อสาร"/>
    <x v="0"/>
    <x v="0"/>
  </r>
  <r>
    <x v="46"/>
    <n v="92000319820"/>
    <n v="140001545798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66"/>
    <n v="9009417005"/>
    <n v="536000322275"/>
    <s v="ใบแจ้งหนี้"/>
    <x v="0"/>
    <s v="ค่าบริการพาดสายสื่อสารโทรคมนาคมประจำปี"/>
    <s v="Activ.unit"/>
    <n v="130000740045"/>
    <s v=""/>
    <n v="3"/>
    <d v="2019-01-17T00:00:00"/>
    <n v="1725"/>
    <n v="55"/>
    <n v="55"/>
    <n v="3.85"/>
    <n v="94875"/>
    <n v="94875"/>
    <n v="6641.25"/>
    <n v="101516.25"/>
    <x v="0"/>
    <m/>
    <s v=""/>
    <s v=""/>
    <x v="0"/>
    <n v="140001545798"/>
    <n v="1"/>
    <n v="1"/>
    <n v="1"/>
    <x v="0"/>
    <x v="0"/>
    <s v="สายสื่อสาร"/>
    <x v="0"/>
    <x v="0"/>
  </r>
  <r>
    <x v="46"/>
    <n v="92000319820"/>
    <n v="140001545847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973"/>
    <n v="9009417117"/>
    <n v="568000321275"/>
    <s v="ใบแจ้งหนี้"/>
    <x v="0"/>
    <s v="ค่าบริการพาดสายสื่อสารโทรคมนาคมประจำปี"/>
    <s v="Activ.unit"/>
    <n v="130000740046"/>
    <s v=""/>
    <n v="4"/>
    <d v="2019-01-17T00:00:00"/>
    <n v="934"/>
    <n v="55"/>
    <n v="55"/>
    <n v="3.85"/>
    <n v="51370"/>
    <n v="51370"/>
    <n v="3595.9"/>
    <n v="54965.9"/>
    <x v="0"/>
    <m/>
    <s v=""/>
    <s v=""/>
    <x v="0"/>
    <n v="140001545847"/>
    <n v="1"/>
    <n v="1"/>
    <n v="1"/>
    <x v="0"/>
    <x v="13"/>
    <s v="สายสื่อสาร"/>
    <x v="0"/>
    <x v="0"/>
  </r>
  <r>
    <x v="46"/>
    <n v="92000522591"/>
    <n v="140001545866"/>
    <s v="S4B3:ขอเช่าพาดสายโทรคมนาคม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079"/>
    <n v="9009417124"/>
    <n v="542000322629"/>
    <s v="ใบแจ้งหนี้"/>
    <x v="0"/>
    <s v="ค่าบริการพาดสายสื่อสารโทรคมนาคมประจำปี"/>
    <s v="Activ.unit"/>
    <n v="130000740048"/>
    <s v=""/>
    <n v="10"/>
    <d v="2019-01-17T00:00:00"/>
    <n v="47"/>
    <n v="55"/>
    <n v="55"/>
    <n v="3.85"/>
    <n v="2585"/>
    <n v="2585"/>
    <n v="180.95"/>
    <n v="2765.95"/>
    <x v="0"/>
    <m/>
    <s v=""/>
    <s v=""/>
    <x v="3"/>
    <n v="140001545866"/>
    <n v="1"/>
    <n v="1"/>
    <n v="1"/>
    <x v="0"/>
    <x v="3"/>
    <s v="สายสื่อสาร"/>
    <x v="0"/>
    <x v="0"/>
  </r>
  <r>
    <x v="46"/>
    <n v="92000571406"/>
    <n v="140001545888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083"/>
    <n v="9009417250"/>
    <n v="554000320409"/>
    <s v="ใบแจ้งหนี้"/>
    <x v="0"/>
    <s v="ค่าบริการพาดสายสื่อสารโทรคมนาคมประจำปี"/>
    <s v="Activ.unit"/>
    <n v="130000740051"/>
    <s v=""/>
    <n v="11"/>
    <d v="2019-01-17T00:00:00"/>
    <n v="4420"/>
    <n v="55"/>
    <n v="55"/>
    <n v="3.85"/>
    <n v="243100"/>
    <n v="243100"/>
    <n v="17017"/>
    <n v="260117"/>
    <x v="0"/>
    <m/>
    <s v=""/>
    <s v=""/>
    <x v="5"/>
    <n v="140001545888"/>
    <n v="1"/>
    <n v="1"/>
    <n v="1"/>
    <x v="0"/>
    <x v="5"/>
    <s v="สายสื่อสาร"/>
    <x v="0"/>
    <x v="0"/>
  </r>
  <r>
    <x v="46"/>
    <n v="92000319825"/>
    <n v="1400015459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94"/>
    <n v="9009417358"/>
    <n v="522000321651"/>
    <s v="ใบแจ้งหนี้"/>
    <x v="0"/>
    <s v="ค่าบริการพาดสายสื่อสารโทรคมนาคมประจำปี"/>
    <s v="Activ.unit"/>
    <n v="130000740053"/>
    <s v=""/>
    <n v="5"/>
    <d v="2019-01-17T00:00:00"/>
    <n v="2707"/>
    <n v="100"/>
    <n v="100"/>
    <n v="7"/>
    <n v="270700"/>
    <n v="270700"/>
    <n v="18949"/>
    <n v="289649"/>
    <x v="0"/>
    <m/>
    <s v=""/>
    <s v=""/>
    <x v="1"/>
    <n v="140001545944"/>
    <n v="2"/>
    <n v="2"/>
    <n v="2"/>
    <x v="0"/>
    <x v="1"/>
    <s v="สายสื่อสาร"/>
    <x v="0"/>
    <x v="0"/>
  </r>
  <r>
    <x v="46"/>
    <n v="92000319825"/>
    <n v="140001545944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194"/>
    <n v="9009417358"/>
    <n v="522000321651"/>
    <s v="ใบแจ้งหนี้"/>
    <x v="0"/>
    <s v="ค่าบริการพาดสายสื่อสารโทรคมนาคมประจำปี"/>
    <s v="Activ.unit"/>
    <n v="130000740053"/>
    <s v=""/>
    <n v="6"/>
    <d v="2019-01-17T00:00:00"/>
    <n v="7055"/>
    <n v="55"/>
    <n v="55"/>
    <n v="3.85"/>
    <n v="388025"/>
    <n v="388025"/>
    <n v="27161.75"/>
    <n v="415186.75"/>
    <x v="0"/>
    <m/>
    <s v=""/>
    <s v=""/>
    <x v="1"/>
    <n v="140001545944"/>
    <n v="2"/>
    <n v="2"/>
    <n v="2"/>
    <x v="0"/>
    <x v="1"/>
    <s v="สายสื่อสาร"/>
    <x v="0"/>
    <x v="0"/>
  </r>
  <r>
    <x v="46"/>
    <n v="92000319816"/>
    <n v="140001545973"/>
    <s v="S4B3:ขอเช่าพาดสายโทรคมนาคม"/>
    <s v="บริษัท ทริปเปิลที บรอดแบนด์จำกัด (มหาชน)"/>
    <s v="200 หมู่ที่ 4 ถนน แจ้งวัฒนะ ตำบล ปากเกร็ด อำเภอ ปากเกร็ด จังหวัด นนทบุรี รหัสไปรษณีย์ 11120"/>
    <n v="2007970199"/>
    <n v="9009417352"/>
    <n v="524000321474"/>
    <s v="ใบแจ้งหนี้"/>
    <x v="0"/>
    <s v="ค่าบริการพาดสายสื่อสารโทรคมนาคมประจำปี"/>
    <s v="Activ.unit"/>
    <n v="130000740054"/>
    <s v=""/>
    <n v="1"/>
    <d v="2019-01-17T00:00:00"/>
    <n v="2221"/>
    <n v="55"/>
    <n v="55"/>
    <n v="3.85"/>
    <n v="122155"/>
    <n v="122155"/>
    <n v="8550.85"/>
    <n v="130705.85"/>
    <x v="0"/>
    <m/>
    <s v=""/>
    <s v=""/>
    <x v="4"/>
    <n v="140001545973"/>
    <n v="1"/>
    <n v="1"/>
    <n v="1"/>
    <x v="0"/>
    <x v="4"/>
    <s v="สายสื่อสาร"/>
    <x v="0"/>
    <x v="0"/>
  </r>
  <r>
    <x v="46"/>
    <n v="92000444213"/>
    <n v="140001546065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09"/>
    <n v="9009417368"/>
    <n v="516000320049"/>
    <s v="ใบแจ้งหนี้"/>
    <x v="0"/>
    <s v="ค่าบริการพาดสายสื่อสารโทรคมนาคมประจำปี"/>
    <s v="Activ.unit"/>
    <n v="130000740055"/>
    <s v=""/>
    <n v="8"/>
    <d v="2019-01-17T00:00:00"/>
    <n v="1151"/>
    <n v="55"/>
    <n v="55"/>
    <n v="3.85"/>
    <n v="63305"/>
    <n v="63305"/>
    <n v="4431.3500000000004"/>
    <n v="67736.350000000006"/>
    <x v="0"/>
    <m/>
    <s v=""/>
    <s v=""/>
    <x v="6"/>
    <n v="140001546065"/>
    <n v="1"/>
    <n v="1"/>
    <n v="1"/>
    <x v="0"/>
    <x v="6"/>
    <s v="สายสื่อสาร"/>
    <x v="0"/>
    <x v="0"/>
  </r>
  <r>
    <x v="46"/>
    <n v="92000319831"/>
    <n v="140001546106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12"/>
    <n v="9009417369"/>
    <n v="524000321477"/>
    <s v="ใบแจ้งหนี้"/>
    <x v="0"/>
    <s v="ค่าบริการพาดสายสื่อสารโทรคมนาคมประจำปี"/>
    <s v="Activ.unit"/>
    <n v="130000740056"/>
    <s v=""/>
    <n v="7"/>
    <d v="2019-01-17T00:00:00"/>
    <n v="1325"/>
    <n v="55"/>
    <n v="55"/>
    <n v="3.85"/>
    <n v="72875"/>
    <n v="72875"/>
    <n v="5101.25"/>
    <n v="77976.25"/>
    <x v="0"/>
    <m/>
    <s v=""/>
    <s v=""/>
    <x v="8"/>
    <n v="140001546106"/>
    <n v="1"/>
    <n v="1"/>
    <n v="1"/>
    <x v="0"/>
    <x v="8"/>
    <s v="สายสื่อสาร"/>
    <x v="0"/>
    <x v="0"/>
  </r>
  <r>
    <x v="12"/>
    <n v="92000318834"/>
    <n v="1400015462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37"/>
    <n v="9009417653"/>
    <n v="526000322664"/>
    <s v="ใบแจ้งหนี้"/>
    <x v="0"/>
    <s v="ค่าบริการพาดสายสื่อสารโทรคมนาคมประจำปี"/>
    <s v="Activ.unit"/>
    <n v="130000740133"/>
    <s v=""/>
    <n v="6"/>
    <d v="2019-01-17T00:00:00"/>
    <n v="3647"/>
    <n v="100"/>
    <n v="100"/>
    <n v="7"/>
    <n v="364700"/>
    <n v="364700"/>
    <n v="25529"/>
    <n v="390229"/>
    <x v="0"/>
    <m/>
    <s v=""/>
    <s v=""/>
    <x v="1"/>
    <n v="140001546228"/>
    <n v="2"/>
    <n v="2"/>
    <n v="2"/>
    <x v="0"/>
    <x v="15"/>
    <s v="สายสื่อสาร"/>
    <x v="0"/>
    <x v="0"/>
  </r>
  <r>
    <x v="12"/>
    <n v="92000318834"/>
    <n v="140001546228"/>
    <s v="S4B3:ขอเช่าพาดสายโทรคมนาคม"/>
    <s v="บริษัท ทีโอที จำกัด (มหาชน)"/>
    <s v="89/2 ถนน แจ้งวัฒนะ แขวงทุ่งสองห้อง หลักสี่ จังหวัด กรุงเทพมหานคร รหัสไปรษณีย์ 10210"/>
    <n v="2007970437"/>
    <n v="9009417653"/>
    <n v="526000322664"/>
    <s v="ใบแจ้งหนี้"/>
    <x v="0"/>
    <s v="ค่าบริการพาดสายสื่อสารโทรคมนาคมประจำปี"/>
    <s v="Activ.unit"/>
    <n v="130000740133"/>
    <s v=""/>
    <n v="7"/>
    <d v="2019-01-17T00:00:00"/>
    <n v="1707"/>
    <n v="55"/>
    <n v="55"/>
    <n v="3.85"/>
    <n v="93885"/>
    <n v="93885"/>
    <n v="6571.95"/>
    <n v="100456.95"/>
    <x v="0"/>
    <m/>
    <s v=""/>
    <s v=""/>
    <x v="1"/>
    <n v="140001546228"/>
    <n v="2"/>
    <n v="2"/>
    <n v="2"/>
    <x v="0"/>
    <x v="15"/>
    <s v="สายสื่อสาร"/>
    <x v="0"/>
    <x v="0"/>
  </r>
  <r>
    <x v="14"/>
    <n v="92000666435"/>
    <n v="140001546170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304"/>
    <n v="9009417611"/>
    <n v="542000322557"/>
    <s v="ใบแจ้งหนี้"/>
    <x v="0"/>
    <s v="ค่าบริการพาดสายสื่อสารโทรคมนาคมประจำปี"/>
    <s v="Activ.unit"/>
    <n v="130000740140"/>
    <s v=""/>
    <n v="13"/>
    <d v="2019-01-17T00:00:00"/>
    <n v="1784"/>
    <n v="25"/>
    <n v="25"/>
    <n v="1.75"/>
    <n v="44600"/>
    <n v="44600"/>
    <n v="3122"/>
    <n v="47722"/>
    <x v="0"/>
    <m/>
    <s v=""/>
    <s v=""/>
    <x v="12"/>
    <n v="140001546170"/>
    <n v="1"/>
    <n v="1"/>
    <n v="1"/>
    <x v="0"/>
    <x v="16"/>
    <s v="สายสื่อสาร"/>
    <x v="0"/>
    <x v="0"/>
  </r>
  <r>
    <x v="45"/>
    <n v="92000666438"/>
    <n v="140001546166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187"/>
    <n v="9009417289"/>
    <n v="538000321596"/>
    <s v="ใบแจ้งหนี้"/>
    <x v="0"/>
    <s v="ค่าบริการพาดสายสื่อสารโทรคมนาคมประจำปี"/>
    <s v="Activ.unit"/>
    <n v="130000740157"/>
    <s v=""/>
    <n v="14"/>
    <d v="2019-01-17T00:00:00"/>
    <n v="915"/>
    <n v="25"/>
    <n v="25"/>
    <n v="1.75"/>
    <n v="22875"/>
    <n v="22875"/>
    <n v="1601.25"/>
    <n v="24476.25"/>
    <x v="0"/>
    <m/>
    <s v=""/>
    <s v=""/>
    <x v="12"/>
    <n v="140001546166"/>
    <n v="1"/>
    <n v="1"/>
    <n v="1"/>
    <x v="0"/>
    <x v="16"/>
    <s v="สายสื่อสาร"/>
    <x v="0"/>
    <x v="0"/>
  </r>
  <r>
    <x v="30"/>
    <n v="92000666441"/>
    <n v="140001545972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125"/>
    <n v="9009417370"/>
    <n v="548000321335"/>
    <s v="ใบแจ้งหนี้"/>
    <x v="0"/>
    <s v="ค่าบริการพาดสายสื่อสารโทรคมนาคมประจำปี"/>
    <s v="Activ.unit"/>
    <n v="130000740189"/>
    <s v=""/>
    <n v="13"/>
    <d v="2019-01-17T00:00:00"/>
    <n v="48"/>
    <n v="25"/>
    <n v="25"/>
    <n v="1.75"/>
    <n v="1200"/>
    <n v="1200"/>
    <n v="84"/>
    <n v="1284"/>
    <x v="0"/>
    <m/>
    <s v=""/>
    <s v=""/>
    <x v="12"/>
    <n v="140001545972"/>
    <n v="1"/>
    <n v="1"/>
    <n v="1"/>
    <x v="0"/>
    <x v="16"/>
    <s v="สายสื่อสาร"/>
    <x v="0"/>
    <x v="0"/>
  </r>
  <r>
    <x v="41"/>
    <n v="92000323131"/>
    <n v="140001545650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899"/>
    <n v="9009416877"/>
    <n v="560000322837"/>
    <s v="ใบแจ้งหนี้"/>
    <x v="0"/>
    <s v="ค่าบริการพาดสายสื่อสารโทรคมนาคมประจำปี"/>
    <s v="Activ.unit"/>
    <n v="130000740621"/>
    <s v=""/>
    <n v="5"/>
    <d v="2019-01-17T00:00:00"/>
    <n v="2366"/>
    <n v="55"/>
    <n v="55"/>
    <n v="3.85"/>
    <n v="130130"/>
    <n v="130130"/>
    <n v="9109.1"/>
    <n v="139239.1"/>
    <x v="0"/>
    <m/>
    <s v=""/>
    <s v=""/>
    <x v="0"/>
    <n v="140001545650"/>
    <n v="1"/>
    <n v="1"/>
    <n v="1"/>
    <x v="0"/>
    <x v="12"/>
    <s v="สายสื่อสาร"/>
    <x v="0"/>
    <x v="0"/>
  </r>
  <r>
    <x v="41"/>
    <n v="92000323131"/>
    <n v="14000154554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52"/>
    <n v="9009416662"/>
    <n v="546000322710"/>
    <s v="ใบแจ้งหนี้"/>
    <x v="0"/>
    <s v="ค่าบริการพาดสายสื่อสารโทรคมนาคมประจำปี"/>
    <s v="Activ.unit"/>
    <n v="130000740629"/>
    <s v=""/>
    <n v="3"/>
    <d v="2019-01-17T00:00:00"/>
    <n v="35"/>
    <n v="100"/>
    <n v="100"/>
    <n v="7"/>
    <n v="3500"/>
    <n v="3500"/>
    <n v="245"/>
    <n v="3745"/>
    <x v="0"/>
    <m/>
    <s v=""/>
    <s v=""/>
    <x v="0"/>
    <n v="140001545541"/>
    <n v="2"/>
    <n v="2"/>
    <n v="2"/>
    <x v="0"/>
    <x v="13"/>
    <s v="สายสื่อสาร"/>
    <x v="0"/>
    <x v="0"/>
  </r>
  <r>
    <x v="41"/>
    <n v="92000323131"/>
    <n v="140001545541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69652"/>
    <n v="9009416662"/>
    <n v="546000322710"/>
    <s v="ใบแจ้งหนี้"/>
    <x v="0"/>
    <s v="ค่าบริการพาดสายสื่อสารโทรคมนาคมประจำปี"/>
    <s v="Activ.unit"/>
    <n v="130000740629"/>
    <s v=""/>
    <n v="4"/>
    <d v="2019-01-17T00:00:00"/>
    <n v="2099"/>
    <n v="55"/>
    <n v="55"/>
    <n v="3.85"/>
    <n v="115445"/>
    <n v="115445"/>
    <n v="8081.15"/>
    <n v="123526.15"/>
    <x v="0"/>
    <m/>
    <s v=""/>
    <s v=""/>
    <x v="0"/>
    <n v="140001545541"/>
    <n v="2"/>
    <n v="2"/>
    <n v="2"/>
    <x v="0"/>
    <x v="13"/>
    <s v="สายสื่อสาร"/>
    <x v="0"/>
    <x v="0"/>
  </r>
  <r>
    <x v="25"/>
    <n v="92000666434"/>
    <n v="140001547240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3603"/>
    <n v="9009421184"/>
    <n v="550000321914"/>
    <s v="ใบแจ้งหนี้"/>
    <x v="0"/>
    <s v="ค่าบริการพาดสายสื่อสารโทรคมนาคมประจำปี"/>
    <s v="Activ.unit"/>
    <n v="130000740689"/>
    <s v=""/>
    <n v="15"/>
    <d v="2019-01-18T00:00:00"/>
    <n v="600"/>
    <n v="25"/>
    <n v="25"/>
    <n v="1.75"/>
    <n v="15000"/>
    <n v="15000"/>
    <n v="1050"/>
    <n v="16050"/>
    <x v="0"/>
    <m/>
    <s v=""/>
    <s v=""/>
    <x v="12"/>
    <n v="140001547240"/>
    <n v="1"/>
    <n v="1"/>
    <n v="1"/>
    <x v="0"/>
    <x v="16"/>
    <s v="สายสื่อสาร"/>
    <x v="0"/>
    <x v="0"/>
  </r>
  <r>
    <x v="37"/>
    <n v="92000666433"/>
    <n v="140001546188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370"/>
    <n v="9009417539"/>
    <n v="500000320700"/>
    <s v="ใบแจ้งหนี้"/>
    <x v="0"/>
    <s v="ค่าบริการพาดสายสื่อสารโทรคมนาคมประจำปี"/>
    <s v="Activ.unit"/>
    <n v="130000740703"/>
    <s v=""/>
    <n v="15"/>
    <d v="2019-01-17T00:00:00"/>
    <n v="47"/>
    <n v="25"/>
    <n v="25"/>
    <n v="1.75"/>
    <n v="1175"/>
    <n v="1175"/>
    <n v="82.25"/>
    <n v="1257.25"/>
    <x v="0"/>
    <m/>
    <s v=""/>
    <s v=""/>
    <x v="12"/>
    <n v="140001546188"/>
    <n v="1"/>
    <n v="1"/>
    <n v="1"/>
    <x v="0"/>
    <x v="16"/>
    <s v="สายสื่อสาร"/>
    <x v="0"/>
    <x v="0"/>
  </r>
  <r>
    <x v="41"/>
    <n v="92000666437"/>
    <n v="140001546202"/>
    <s v="S4B3:ขอเช่าพาดสายโทรคมนาคม"/>
    <s v="บริษัท ทีโอที จำกัด (มหาชน) (NBTC)"/>
    <s v="89/2 ถนน ถนนแจ้งวัฒนะ แขวงทุ่งสองห้อง เขตหลักสี่ จังหวัด กรุงเทพมหานคร รหัสไปรษณีย์ 10210"/>
    <n v="2007970307"/>
    <n v="9009417613"/>
    <n v="548000321337"/>
    <s v="ใบแจ้งหนี้"/>
    <x v="0"/>
    <s v="ค่าบริการพาดสายสื่อสารโทรคมนาคมประจำปี"/>
    <s v="Activ.unit"/>
    <n v="130000740740"/>
    <s v=""/>
    <n v="16"/>
    <d v="2019-01-17T00:00:00"/>
    <n v="141"/>
    <n v="25"/>
    <n v="25"/>
    <n v="1.75"/>
    <n v="3525"/>
    <n v="3525"/>
    <n v="246.75"/>
    <n v="3771.75"/>
    <x v="0"/>
    <m/>
    <s v=""/>
    <s v=""/>
    <x v="12"/>
    <n v="140001546202"/>
    <n v="1"/>
    <n v="1"/>
    <n v="1"/>
    <x v="0"/>
    <x v="16"/>
    <s v="สายสื่อสาร"/>
    <x v="0"/>
    <x v="0"/>
  </r>
  <r>
    <x v="16"/>
    <n v="92000323109"/>
    <n v="140001546029"/>
    <s v="S4B3:ขอเช่าพาดสายโทรคมนาคม"/>
    <s v="บริษัท แอดวานซ์ ไวร์เลสเน็ทเวอร์ค จำกัด"/>
    <s v="414 ชั้น 15 ถนน พหลโยธิน แขวงสามเสนใน เขตพญาไท จังหวัด กรุงเทพมหานคร รหัสไปรษณีย์ 10400"/>
    <n v="2007970173"/>
    <n v="9009417411"/>
    <n v="536000322553"/>
    <s v="ใบแจ้งหนี้"/>
    <x v="1"/>
    <s v="ค่าบริการติดตั้องอุปกรณ์สื่อสารฯ ประจำปี"/>
    <s v="Activ.unit"/>
    <n v="130000740844"/>
    <s v=""/>
    <n v="10"/>
    <d v="2019-01-17T00:00:00"/>
    <n v="90"/>
    <n v="410"/>
    <n v="410"/>
    <n v="28.7"/>
    <n v="36900"/>
    <n v="36900"/>
    <n v="2583"/>
    <n v="39483"/>
    <x v="0"/>
    <m/>
    <s v=""/>
    <s v=""/>
    <x v="10"/>
    <n v="140001546029"/>
    <n v="1"/>
    <n v="1"/>
    <n v="1"/>
    <x v="0"/>
    <x v="10"/>
    <s v="อุปกรณ์"/>
    <x v="0"/>
    <x v="0"/>
  </r>
  <r>
    <x v="16"/>
    <n v="92000322748"/>
    <n v="140001546723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3057"/>
    <n v="9009420371"/>
    <n v="542000322636"/>
    <s v="ใบแจ้งหนี้"/>
    <x v="0"/>
    <s v="ค่าบริการพาดสายสื่อสารโทรคมนาคมประจำปี"/>
    <s v="Activ.unit"/>
    <n v="130000740855"/>
    <s v=""/>
    <n v="3"/>
    <d v="2019-01-18T00:00:00"/>
    <n v="12479"/>
    <n v="55"/>
    <n v="55"/>
    <n v="3.85"/>
    <n v="686345"/>
    <n v="686345"/>
    <n v="48044.15"/>
    <n v="734389.15"/>
    <x v="0"/>
    <m/>
    <s v=""/>
    <s v=""/>
    <x v="0"/>
    <n v="140001546723"/>
    <n v="1"/>
    <n v="1"/>
    <n v="1"/>
    <x v="0"/>
    <x v="0"/>
    <s v="สายสื่อสาร"/>
    <x v="0"/>
    <x v="0"/>
  </r>
  <r>
    <x v="16"/>
    <n v="92000322748"/>
    <n v="14000154587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0064"/>
    <n v="9009417146"/>
    <n v="540000321434"/>
    <s v="ใบแจ้งหนี้"/>
    <x v="0"/>
    <s v="ค่าบริการพาดสายสื่อสารโทรคมนาคมประจำปี"/>
    <s v="Activ.unit"/>
    <n v="130000740857"/>
    <s v=""/>
    <n v="2"/>
    <d v="2019-01-17T00:00:00"/>
    <n v="1080"/>
    <n v="55"/>
    <n v="55"/>
    <n v="3.85"/>
    <n v="59400"/>
    <n v="59400"/>
    <n v="4158"/>
    <n v="63558"/>
    <x v="0"/>
    <m/>
    <s v=""/>
    <s v=""/>
    <x v="0"/>
    <n v="140001545876"/>
    <n v="1"/>
    <n v="1"/>
    <n v="1"/>
    <x v="0"/>
    <x v="12"/>
    <s v="สายสื่อสาร"/>
    <x v="0"/>
    <x v="0"/>
  </r>
  <r>
    <x v="16"/>
    <n v="92000571403"/>
    <n v="140001546064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64"/>
    <n v="9009417428"/>
    <n v="530000321951"/>
    <s v="ใบแจ้งหนี้"/>
    <x v="1"/>
    <s v="ค่าบริการติดตั้องอุปกรณ์สื่อสารฯ ประจำปี"/>
    <s v="Activ.unit"/>
    <n v="130000740863"/>
    <s v=""/>
    <n v="17"/>
    <d v="2019-01-17T00:00:00"/>
    <n v="6"/>
    <n v="410"/>
    <n v="410"/>
    <n v="28.7"/>
    <n v="2460"/>
    <n v="2460"/>
    <n v="172.2"/>
    <n v="2632.2"/>
    <x v="0"/>
    <m/>
    <s v=""/>
    <s v=""/>
    <x v="5"/>
    <n v="140001546064"/>
    <n v="1"/>
    <n v="1"/>
    <n v="1"/>
    <x v="0"/>
    <x v="5"/>
    <s v="อุปกรณ์"/>
    <x v="0"/>
    <x v="0"/>
  </r>
  <r>
    <x v="16"/>
    <n v="92000453116"/>
    <n v="140001545942"/>
    <s v="S4B3:ขอเช่าพาดสายโทรคมนาคม"/>
    <s v="บริษัท ทริปเปิลที อินเทอร์เน็ตจำกัด"/>
    <s v="200 หมู่ที่ 4 ถนน แจ้งวัฒนะ ตำบล ปากเกร็ด อำเภอ ปากเกร็ด จังหวัด นนทบุรี รหัสไปรษณีย์ 11120"/>
    <n v="2007970160"/>
    <n v="9009417314"/>
    <n v="550000321412"/>
    <s v="ใบแจ้งหนี้"/>
    <x v="1"/>
    <s v="ค่าบริการติดตั้องอุปกรณ์สื่อสารฯ ประจำปี"/>
    <s v="Activ.unit"/>
    <n v="130000740865"/>
    <s v=""/>
    <n v="15"/>
    <d v="2019-01-17T00:00:00"/>
    <n v="36"/>
    <n v="410"/>
    <n v="410"/>
    <n v="28.7"/>
    <n v="14760"/>
    <n v="14760"/>
    <n v="1033.2"/>
    <n v="15793.2"/>
    <x v="0"/>
    <m/>
    <s v=""/>
    <s v=""/>
    <x v="17"/>
    <n v="140001545942"/>
    <n v="1"/>
    <n v="1"/>
    <n v="1"/>
    <x v="0"/>
    <x v="21"/>
    <s v="อุปกรณ์"/>
    <x v="0"/>
    <x v="0"/>
  </r>
  <r>
    <x v="16"/>
    <n v="92000434893"/>
    <n v="14000154613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58"/>
    <n v="9009417486"/>
    <n v="514000320874"/>
    <s v="ใบแจ้งหนี้"/>
    <x v="1"/>
    <s v="ค่าบริการติดตั้องอุปกรณ์สื่อสารฯ ประจำปี"/>
    <s v="Activ.unit"/>
    <n v="130000740867"/>
    <s v=""/>
    <n v="14"/>
    <d v="2019-01-17T00:00:00"/>
    <n v="447"/>
    <n v="410"/>
    <n v="410"/>
    <n v="28.7"/>
    <n v="183270"/>
    <n v="183270"/>
    <n v="12828.9"/>
    <n v="196098.9"/>
    <x v="0"/>
    <m/>
    <s v=""/>
    <s v=""/>
    <x v="6"/>
    <n v="140001546130"/>
    <n v="1"/>
    <n v="1"/>
    <n v="1"/>
    <x v="0"/>
    <x v="6"/>
    <s v="อุปกรณ์"/>
    <x v="0"/>
    <x v="0"/>
  </r>
  <r>
    <x v="16"/>
    <n v="92000323100"/>
    <n v="14000154577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69999"/>
    <n v="9009417055"/>
    <n v="546000322472"/>
    <s v="ใบแจ้งหนี้"/>
    <x v="0"/>
    <s v="ค่าบริการพาดสายสื่อสารโทรคมนาคมประจำปี"/>
    <s v="Activ.unit"/>
    <n v="130000740868"/>
    <s v=""/>
    <n v="7"/>
    <d v="2019-01-17T00:00:00"/>
    <n v="3779"/>
    <n v="55"/>
    <n v="55"/>
    <n v="3.85"/>
    <n v="207845"/>
    <n v="207845"/>
    <n v="14549.15"/>
    <n v="222394.15"/>
    <x v="0"/>
    <m/>
    <s v=""/>
    <s v=""/>
    <x v="8"/>
    <n v="140001545779"/>
    <n v="1"/>
    <n v="1"/>
    <n v="1"/>
    <x v="0"/>
    <x v="8"/>
    <s v="สายสื่อสาร"/>
    <x v="0"/>
    <x v="0"/>
  </r>
  <r>
    <x v="16"/>
    <n v="92000323100"/>
    <n v="140001546099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70271"/>
    <n v="9009417478"/>
    <n v="538000321906"/>
    <s v="ใบแจ้งหนี้"/>
    <x v="1"/>
    <s v="ค่าบริการติดตั้องอุปกรณ์สื่อสารฯ ประจำปี"/>
    <s v="Activ.unit"/>
    <n v="130000740870"/>
    <s v=""/>
    <n v="8"/>
    <d v="2019-01-17T00:00:00"/>
    <n v="1"/>
    <n v="410"/>
    <n v="410"/>
    <n v="28.7"/>
    <n v="410"/>
    <n v="410"/>
    <n v="28.7"/>
    <n v="438.7"/>
    <x v="0"/>
    <m/>
    <s v=""/>
    <s v=""/>
    <x v="8"/>
    <n v="140001546099"/>
    <n v="1"/>
    <n v="1"/>
    <n v="1"/>
    <x v="0"/>
    <x v="8"/>
    <s v="อุปกรณ์"/>
    <x v="0"/>
    <x v="0"/>
  </r>
  <r>
    <x v="14"/>
    <n v="92000571413"/>
    <n v="140001547750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065"/>
    <n v="9009421814"/>
    <n v="568000322188"/>
    <s v="ใบแจ้งหนี้"/>
    <x v="0"/>
    <s v="ค่าบริการพาดสายสื่อสาร ประจำปี 2562 TCC"/>
    <s v="Activ.unit"/>
    <n v="130000742120"/>
    <s v=""/>
    <n v="11"/>
    <d v="2019-01-18T00:00:00"/>
    <n v="905"/>
    <n v="55"/>
    <n v="55"/>
    <n v="3.85"/>
    <n v="49775"/>
    <n v="49775"/>
    <n v="3484.25"/>
    <n v="53259.25"/>
    <x v="0"/>
    <m/>
    <s v=""/>
    <s v=""/>
    <x v="5"/>
    <n v="140001547750"/>
    <n v="1"/>
    <n v="1"/>
    <n v="1"/>
    <x v="0"/>
    <x v="5"/>
    <s v="สายสื่อสาร"/>
    <x v="0"/>
    <x v="0"/>
  </r>
  <r>
    <x v="2"/>
    <n v="92000445451"/>
    <n v="140001545060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213"/>
    <n v="9009416213"/>
    <n v="564000322636"/>
    <s v="ใบแจ้งหนี้"/>
    <x v="1"/>
    <s v="ค่าบริการติดตั้องอุปกรณ์สื่อสารฯ ประจำปี"/>
    <s v="Activ.unit"/>
    <n v="130000747434"/>
    <s v=""/>
    <n v="15"/>
    <d v="2019-01-17T00:00:00"/>
    <n v="4"/>
    <n v="410"/>
    <n v="410"/>
    <n v="28.7"/>
    <n v="1640"/>
    <n v="1640"/>
    <n v="114.8"/>
    <n v="1754.8"/>
    <x v="0"/>
    <m/>
    <s v=""/>
    <s v=""/>
    <x v="6"/>
    <n v="140001545060"/>
    <n v="1"/>
    <n v="1"/>
    <n v="1"/>
    <x v="0"/>
    <x v="6"/>
    <s v="อุปกรณ์"/>
    <x v="0"/>
    <x v="0"/>
  </r>
  <r>
    <x v="11"/>
    <n v="92000429668"/>
    <n v="140001546691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28"/>
    <n v="9009420257"/>
    <n v="514000321040"/>
    <s v="ใบแจ้งหนี้"/>
    <x v="0"/>
    <s v="ค่าบริการพาดสายสื่อสารโทรคมนาคมประจำปี"/>
    <s v="Activ.unit"/>
    <n v="130000747461"/>
    <s v=""/>
    <n v="9"/>
    <d v="2019-01-18T00:00:00"/>
    <n v="2128"/>
    <n v="55"/>
    <n v="55"/>
    <n v="3.85"/>
    <n v="117040"/>
    <n v="117040"/>
    <n v="8192.7999999999993"/>
    <n v="125232.8"/>
    <x v="0"/>
    <m/>
    <s v=""/>
    <s v=""/>
    <x v="6"/>
    <n v="140001546691"/>
    <n v="1"/>
    <n v="1"/>
    <n v="1"/>
    <x v="0"/>
    <x v="6"/>
    <s v="สายสื่อสาร"/>
    <x v="0"/>
    <x v="0"/>
  </r>
  <r>
    <x v="41"/>
    <n v="92000442284"/>
    <n v="14000154589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15"/>
    <n v="9009417179"/>
    <n v="568000322040"/>
    <s v="ใบแจ้งหนี้"/>
    <x v="1"/>
    <s v="ค่าบริการติดตั้องอุปกรณ์สื่อสารฯ ประจำปี"/>
    <s v="Activ.unit"/>
    <n v="130000747531"/>
    <s v=""/>
    <n v="10"/>
    <d v="2019-01-17T00:00:00"/>
    <n v="1"/>
    <n v="410"/>
    <n v="410"/>
    <n v="28.7"/>
    <n v="410"/>
    <n v="410"/>
    <n v="28.7"/>
    <n v="438.7"/>
    <x v="0"/>
    <m/>
    <s v=""/>
    <s v=""/>
    <x v="9"/>
    <n v="140001545899"/>
    <n v="1"/>
    <n v="1"/>
    <n v="1"/>
    <x v="0"/>
    <x v="9"/>
    <s v="อุปกรณ์"/>
    <x v="0"/>
    <x v="0"/>
  </r>
  <r>
    <x v="44"/>
    <n v="92000512968"/>
    <n v="140001547689"/>
    <s v="S4B3:ขอเช่าพาดสายโทรคมนาคม"/>
    <s v="บริษัท อินเตอร์ลิ้งค์เทเลคอม จำกัด (มหาชน)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829"/>
    <n v="9009421656"/>
    <n v="550000321762"/>
    <s v="ใบแจ้งหนี้"/>
    <x v="1"/>
    <s v="ค่าบริการติดตั้องอุปกรณ์สื่อสารฯ ประจำปี"/>
    <s v="Activ.unit"/>
    <n v="130000747876"/>
    <s v=""/>
    <n v="13"/>
    <d v="2019-01-18T00:00:00"/>
    <n v="1"/>
    <n v="410"/>
    <n v="410"/>
    <n v="28.7"/>
    <n v="410"/>
    <n v="410"/>
    <n v="28.7"/>
    <n v="438.7"/>
    <x v="0"/>
    <m/>
    <s v=""/>
    <s v=""/>
    <x v="9"/>
    <n v="140001547689"/>
    <n v="1"/>
    <n v="1"/>
    <n v="1"/>
    <x v="0"/>
    <x v="9"/>
    <s v="อุปกรณ์"/>
    <x v="0"/>
    <x v="0"/>
  </r>
  <r>
    <x v="0"/>
    <n v="92000603507"/>
    <n v="140001547955"/>
    <s v="S4B3:ขอเช่าพาดสายโทรคมนาคม"/>
    <s v="บริษัท ไซแมท เทคโนโลยีจำกัด (มหาชน)"/>
    <s v="123 ถนน ฉลองกรุง แขวงลำปลาทิว เขตลาดกระบัง จังหวัด กรุงเทพมหานคร รหัสไปรษณีย์ 10520"/>
    <n v="2007974319"/>
    <n v="9009422079"/>
    <n v="566000321956"/>
    <s v="ใบแจ้งหนี้"/>
    <x v="1"/>
    <s v="ค่าบริการติดตั้องอุปกรณ์สื่อสารฯ ประจำปี"/>
    <s v="Activ.unit"/>
    <n v="130000747925"/>
    <s v=""/>
    <n v="6"/>
    <d v="2019-01-18T00:00:00"/>
    <n v="1"/>
    <n v="410"/>
    <n v="410"/>
    <n v="28.7"/>
    <n v="410"/>
    <n v="410"/>
    <n v="28.7"/>
    <n v="438.7"/>
    <x v="0"/>
    <m/>
    <s v=""/>
    <s v=""/>
    <x v="2"/>
    <n v="140001547955"/>
    <n v="1"/>
    <n v="1"/>
    <n v="1"/>
    <x v="0"/>
    <x v="2"/>
    <s v="อุปกรณ์"/>
    <x v="0"/>
    <x v="0"/>
  </r>
  <r>
    <x v="0"/>
    <n v="92000603511"/>
    <n v="140001547903"/>
    <s v="S4B3:ขอเช่าพาดสายโทรคมนาคม"/>
    <s v="บริษัท ทรู อินเทอร์เน็ต คอร์ปอเรชั่น จำกัด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249"/>
    <n v="9009421986"/>
    <n v="568000321963"/>
    <s v="ใบแจ้งหนี้"/>
    <x v="1"/>
    <s v="ค่าบริการติดตั้องอุปกรณ์สื่อสารฯ ประจำปี"/>
    <s v="Activ.unit"/>
    <n v="130000747928"/>
    <s v=""/>
    <n v="10"/>
    <d v="2019-01-18T00:00:00"/>
    <n v="58"/>
    <n v="410"/>
    <n v="410"/>
    <n v="28.7"/>
    <n v="23780"/>
    <n v="23780"/>
    <n v="1664.6"/>
    <n v="25444.6"/>
    <x v="0"/>
    <m/>
    <s v=""/>
    <s v=""/>
    <x v="5"/>
    <n v="140001547903"/>
    <n v="1"/>
    <n v="1"/>
    <n v="1"/>
    <x v="0"/>
    <x v="5"/>
    <s v="อุปกรณ์"/>
    <x v="0"/>
    <x v="0"/>
  </r>
  <r>
    <x v="44"/>
    <n v="92000318845"/>
    <n v="140001547976"/>
    <s v="S4B3:ขอเช่าพาดสายโทรคมนาคม"/>
    <s v="บริษัท กสท โทรคมนาคม จำกัด (มหาชน)"/>
    <s v="99 ถนน ถนนแจ้งวัฒนะ แขวงทุ่งสองห้อง เขตหลักสี่ จังหวัด กรุงเทพมหานคร รหัสไปรษณีย์ 10210"/>
    <n v="2007974374"/>
    <n v="9009421869"/>
    <n v="548000320653"/>
    <s v="ใบแจ้งหนี้"/>
    <x v="1"/>
    <s v="ค่าบริการติดตั้องอุปกรณ์สื่อสารฯ ประจำปี"/>
    <s v="Activ.unit"/>
    <n v="130000747957"/>
    <s v=""/>
    <n v="4"/>
    <d v="2019-01-18T00:00:00"/>
    <n v="6"/>
    <n v="410"/>
    <n v="410"/>
    <n v="28.7"/>
    <n v="2460"/>
    <n v="2460"/>
    <n v="172.2"/>
    <n v="2632.2"/>
    <x v="0"/>
    <m/>
    <s v=""/>
    <s v=""/>
    <x v="0"/>
    <n v="140001547976"/>
    <n v="1"/>
    <n v="1"/>
    <n v="1"/>
    <x v="0"/>
    <x v="0"/>
    <s v="อุปกรณ์"/>
    <x v="0"/>
    <x v="0"/>
  </r>
  <r>
    <x v="14"/>
    <n v="92000323074"/>
    <n v="140001551557"/>
    <s v="S4B3:ขอเช่าพาดสายโทรคมนาคม"/>
    <s v="บริษัท ยูไนเต็ด อินฟอร์เมชั่นไฮเวย์ จำกัด สำนักงานใหญ่อาคารเบญจจินดา"/>
    <s v="499 ถนน กำแพงเพชร 6 แขวงลาดยาว เขตจตุจักร จังหวัด กรุงเทพมหานคร รหัสไปรษณีย์ 10900"/>
    <n v="2007983131"/>
    <n v="9009432130"/>
    <n v="534000321378"/>
    <s v="ใบแจ้งหนี้"/>
    <x v="0"/>
    <s v="ค่าบริการพาดสายสื่อสารโทรคมนาคมประจำปี"/>
    <s v="Activ.unit"/>
    <n v="130000749374"/>
    <s v=""/>
    <n v="2"/>
    <d v="2019-01-22T00:00:00"/>
    <n v="1049"/>
    <n v="55"/>
    <n v="55"/>
    <n v="3.85"/>
    <n v="57695"/>
    <n v="57695"/>
    <n v="4038.65"/>
    <n v="61733.65"/>
    <x v="0"/>
    <m/>
    <s v=""/>
    <s v=""/>
    <x v="8"/>
    <n v="140001551557"/>
    <n v="1"/>
    <n v="1"/>
    <n v="1"/>
    <x v="0"/>
    <x v="8"/>
    <s v="สายสื่อสาร"/>
    <x v="0"/>
    <x v="0"/>
  </r>
  <r>
    <x v="38"/>
    <n v="92000515074"/>
    <n v="140001552294"/>
    <s v="S4B3:ขอเช่าพาดสายโทรคมนาคม"/>
    <s v="บริษัท ทรูมูฟ เอช ยูนิเวอร์แซล คอมมิวนิเคชั่น จำกัด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84047"/>
    <n v="9009433352"/>
    <n v="562000323133"/>
    <s v="ใบแจ้งหนี้"/>
    <x v="0"/>
    <s v="ค่าบริการพาดสายสื่อสารโทรคมนาคมประจำปี"/>
    <s v="Activ.unit"/>
    <n v="130000749654"/>
    <s v=""/>
    <n v="8"/>
    <d v="2019-01-22T00:00:00"/>
    <n v="114"/>
    <n v="55"/>
    <n v="55"/>
    <n v="3.85"/>
    <n v="6270"/>
    <n v="6270"/>
    <n v="438.9"/>
    <n v="6708.9"/>
    <x v="0"/>
    <m/>
    <s v=""/>
    <s v=""/>
    <x v="6"/>
    <n v="140001552294"/>
    <n v="1"/>
    <n v="1"/>
    <n v="1"/>
    <x v="0"/>
    <x v="6"/>
    <s v="สายสื่อสาร"/>
    <x v="0"/>
    <x v="0"/>
  </r>
  <r>
    <x v="34"/>
    <n v="92000578501"/>
    <n v="140001542640"/>
    <s v="S4Z1:ตรวจสอบการใช้ประโยชน์บนเสา PEA"/>
    <s v="บริษัท ดีแทค ไตรเน็ต จำกัด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607"/>
    <n v="9009410804"/>
    <n v="514000320847"/>
    <s v="ใบแจ้งหนี้"/>
    <x v="3"/>
    <s v="ค่าพาดสายสื่อสารโทรคมนาคม ก่อนรับอนุญาต"/>
    <s v="Activ.unit"/>
    <n v="140009471626"/>
    <s v=""/>
    <n v="11"/>
    <d v="2019-01-16T00:00:00"/>
    <n v="1"/>
    <n v="205881.60000000001"/>
    <n v="205881.60000000001"/>
    <n v="14411.71"/>
    <n v="205881.60000000001"/>
    <n v="205881.60000000001"/>
    <n v="14411.71"/>
    <n v="220293.31"/>
    <x v="4"/>
    <m/>
    <s v=""/>
    <s v="แก้ไขจำนวน"/>
    <x v="3"/>
    <e v="#N/A"/>
    <n v="1"/>
    <n v="1"/>
    <n v="1"/>
    <x v="1"/>
    <x v="36"/>
    <n v="0"/>
    <x v="1"/>
    <x v="1"/>
  </r>
  <r>
    <x v="47"/>
    <m/>
    <m/>
    <m/>
    <m/>
    <m/>
    <m/>
    <m/>
    <m/>
    <m/>
    <x v="4"/>
    <m/>
    <m/>
    <m/>
    <m/>
    <m/>
    <m/>
    <m/>
    <m/>
    <m/>
    <m/>
    <m/>
    <m/>
    <m/>
    <m/>
    <x v="5"/>
    <m/>
    <m/>
    <m/>
    <x v="28"/>
    <m/>
    <m/>
    <m/>
    <m/>
    <x v="2"/>
    <x v="37"/>
    <m/>
    <x v="2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72">
  <r>
    <n v="130000739106"/>
    <s v=""/>
    <n v="1015748391"/>
    <s v="นับเสา-61-สายสื่อสาร-APDTV-PTC-ปกติ"/>
    <s v="REL  NMAT PRC  SETC"/>
    <x v="0"/>
    <x v="0"/>
    <x v="0"/>
    <m/>
    <d v="2018-12-25T00:00:00"/>
    <d v="2018-12-26T00:00:00"/>
    <d v="2018-12-25T00:00:00"/>
    <n v="4016316841"/>
    <s v="FPTCOM01"/>
    <x v="0"/>
    <s v="หจก.เอ พี ดี เทเลวิชั่น"/>
    <s v="APDTV"/>
    <x v="0"/>
    <s v="NMAT"/>
    <s v="มี พท.ซ่อมบำรุง"/>
    <s v="นับเสา"/>
    <s v="61"/>
    <s v="สายสื่อสาร"/>
    <s v="APDTV"/>
    <s v="PTC"/>
    <x v="0"/>
    <s v="CABLE TV"/>
    <n v="1"/>
    <x v="0"/>
    <e v="#N/A"/>
    <e v="#N/A"/>
    <x v="0"/>
    <x v="0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6461"/>
    <n v="140001545276"/>
    <n v="1018950475"/>
    <s v="นับเสา-61-สายสื่อสาร-AWN/AIS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BKR"/>
    <x v="0"/>
    <s v="TELECOM"/>
    <n v="1"/>
    <x v="1"/>
    <n v="9009416452"/>
    <d v="2019-01-31T00:00:00"/>
    <x v="1"/>
    <x v="1"/>
    <x v="1"/>
    <s v=""/>
    <s v=""/>
    <s v=""/>
    <s v=""/>
    <s v=""/>
    <s v=""/>
    <s v=""/>
    <s v=""/>
    <s v=""/>
    <s v=""/>
  </r>
  <r>
    <n v="130000724072"/>
    <n v="140001546193"/>
    <n v="1018950475"/>
    <s v="นับเสา-61-สายสื่อสาร-AWN/AIS-BNG-ปกติ"/>
    <s v="CLSD CNF  NMAT PRC  SETC"/>
    <x v="0"/>
    <x v="0"/>
    <x v="2"/>
    <d v="2019-01-18T00:00:00"/>
    <d v="2019-01-18T00:00:00"/>
    <d v="2019-01-19T00:00:00"/>
    <d v="2019-01-18T00:00:00"/>
    <n v="4016316953"/>
    <s v="FBNGCO01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BNG"/>
    <x v="0"/>
    <s v="TELECOM"/>
    <n v="1"/>
    <x v="1"/>
    <n v="9009417566"/>
    <d v="2019-01-31T00:00:00"/>
    <x v="1"/>
    <x v="2"/>
    <x v="1"/>
    <s v=""/>
    <s v=""/>
    <s v=""/>
    <s v=""/>
    <s v=""/>
    <s v=""/>
    <s v=""/>
    <s v=""/>
    <s v=""/>
    <s v=""/>
  </r>
  <r>
    <n v="130000731886"/>
    <s v=""/>
    <n v="1018950475"/>
    <s v="นับเสา-61-สายสื่อสาร-AWN/AIS-BYI-ยกเลิก"/>
    <s v="CLSD CNF  DLFL NMAT PRC  SETC"/>
    <x v="0"/>
    <x v="0"/>
    <x v="3"/>
    <d v="2018-12-19T00:00:00"/>
    <d v="2018-12-04T00:00:00"/>
    <d v="2018-12-04T00:00:00"/>
    <d v="2019-01-20T00:00:00"/>
    <n v="4016317286"/>
    <s v="FBYIOM01"/>
    <x v="2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BYI"/>
    <x v="1"/>
    <s v="TELECOM"/>
    <n v="1"/>
    <x v="0"/>
    <e v="#N/A"/>
    <e v="#N/A"/>
    <x v="0"/>
    <x v="3"/>
    <x v="0"/>
    <s v=""/>
    <s v=""/>
    <s v=""/>
    <s v=""/>
    <s v=""/>
    <s v=""/>
    <s v=""/>
    <s v=""/>
    <s v=""/>
    <e v="#VALUE!"/>
  </r>
  <r>
    <n v="130000739845"/>
    <n v="140001545447"/>
    <n v="1018950475"/>
    <s v="นับเสา-61-สายสื่อสาร-AWN/AIS-CAR-ปกติ"/>
    <s v="TECO CNF  NMAT PRC  SETC"/>
    <x v="0"/>
    <x v="0"/>
    <x v="4"/>
    <d v="2018-12-26T00:00:00"/>
    <d v="2018-12-26T00:00:00"/>
    <d v="2018-12-27T00:00:00"/>
    <d v="2019-01-18T00:00:00"/>
    <n v="4016317144"/>
    <s v="FCAR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CAR"/>
    <x v="0"/>
    <s v="TELECOM"/>
    <n v="1"/>
    <x v="1"/>
    <n v="9009416913"/>
    <d v="2019-01-31T00:00:00"/>
    <x v="1"/>
    <x v="4"/>
    <x v="1"/>
    <s v=""/>
    <s v=""/>
    <s v=""/>
    <s v=""/>
    <s v=""/>
    <s v=""/>
    <s v=""/>
    <s v=""/>
    <s v=""/>
    <s v=""/>
  </r>
  <r>
    <n v="130000729905"/>
    <n v="140001545458"/>
    <n v="1018950475"/>
    <s v="นับเสา-61-สายสื่อสาร-AWN/AIS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CHC"/>
    <x v="0"/>
    <s v="TELECOM"/>
    <n v="1"/>
    <x v="1"/>
    <n v="9009416604"/>
    <d v="2019-01-31T00:00:00"/>
    <x v="1"/>
    <x v="5"/>
    <x v="1"/>
    <s v=""/>
    <s v=""/>
    <s v=""/>
    <s v=""/>
    <s v=""/>
    <s v=""/>
    <s v=""/>
    <s v=""/>
    <s v=""/>
    <s v=""/>
  </r>
  <r>
    <n v="130000726980"/>
    <n v="140001545952"/>
    <n v="1018950475"/>
    <s v="นับเสา-61-สายสื่อสาร-AWN/AIS-CUP-ปกติ"/>
    <s v="CLSD CNF  NMAT PRC  SETC"/>
    <x v="0"/>
    <x v="0"/>
    <x v="6"/>
    <d v="2018-11-22T00:00:00"/>
    <d v="2018-11-22T00:00:00"/>
    <d v="2018-11-22T00:00:00"/>
    <d v="2019-01-18T00:00:00"/>
    <n v="4016316787"/>
    <s v="FCUP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CUP"/>
    <x v="0"/>
    <s v="TELECOM"/>
    <n v="1"/>
    <x v="1"/>
    <n v="9009417306"/>
    <d v="2019-01-31T00:00:00"/>
    <x v="1"/>
    <x v="6"/>
    <x v="1"/>
    <s v=""/>
    <s v=""/>
    <s v=""/>
    <s v=""/>
    <s v=""/>
    <s v=""/>
    <s v=""/>
    <s v=""/>
    <s v=""/>
    <s v=""/>
  </r>
  <r>
    <n v="130000727164"/>
    <n v="140001546272"/>
    <n v="1018950475"/>
    <s v="นับเสา-61-สายสื่อสาร-AWN/AIS-CUR-ปกติ"/>
    <s v="CLSD CNF  NMAT PRC  SETC"/>
    <x v="0"/>
    <x v="0"/>
    <x v="7"/>
    <d v="2018-11-13T00:00:00"/>
    <d v="2019-01-17T00:00:00"/>
    <d v="2019-01-18T00:00:00"/>
    <d v="2019-01-18T00:00:00"/>
    <n v="4016316798"/>
    <s v="FCUR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CUR"/>
    <x v="0"/>
    <s v="TELECOM"/>
    <n v="1"/>
    <x v="1"/>
    <n v="9009417697"/>
    <d v="2019-01-31T00:00:00"/>
    <x v="1"/>
    <x v="7"/>
    <x v="1"/>
    <s v=""/>
    <s v=""/>
    <s v=""/>
    <s v=""/>
    <s v=""/>
    <s v=""/>
    <s v=""/>
    <s v=""/>
    <s v=""/>
    <s v=""/>
  </r>
  <r>
    <n v="130000720528"/>
    <n v="140001542693"/>
    <n v="1018950475"/>
    <s v="นับเสา-61-สายสื่อสาร-AWN/AIS-CYP-ปกติ"/>
    <s v="CLSD CNF  NMAT PRC  SETC"/>
    <x v="0"/>
    <x v="0"/>
    <x v="8"/>
    <d v="2018-11-16T00:00:00"/>
    <d v="2018-11-07T00:00:00"/>
    <d v="2018-11-07T00:00:00"/>
    <d v="2019-01-18T00:00:00"/>
    <n v="4016316794"/>
    <s v="FCYPOM01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CYP"/>
    <x v="0"/>
    <s v="TELECOM"/>
    <n v="1"/>
    <x v="1"/>
    <n v="9009410849"/>
    <d v="2019-01-31T00:00:00"/>
    <x v="1"/>
    <x v="8"/>
    <x v="1"/>
    <s v=""/>
    <s v=""/>
    <s v=""/>
    <s v=""/>
    <s v=""/>
    <s v=""/>
    <s v=""/>
    <s v=""/>
    <s v=""/>
    <s v=""/>
  </r>
  <r>
    <n v="130000734742"/>
    <n v="140001546234"/>
    <n v="1018950475"/>
    <s v="นับเสา-61-สายสื่อสาร-AWN/AIS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ทีโอที จำกัด (มหาชน) (AWN)"/>
    <s v="AWN/AIS"/>
    <x v="2"/>
    <s v="NMAT"/>
    <s v="มี พท.ซ่อมบำรุง"/>
    <s v="นับเสา"/>
    <s v="61"/>
    <s v="สายสื่อสาร"/>
    <s v="AWN/AIS"/>
    <s v="DAN"/>
    <x v="0"/>
    <s v="TELECOM"/>
    <n v="1"/>
    <x v="1"/>
    <n v="9009417616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97"/>
    <n v="140001546027"/>
    <n v="1018950475"/>
    <s v="นับเสา-61-สายสื่อสาร-AWN/AIS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ทีโอที จำกัด (มหาชน) (AWN)"/>
    <s v="AWN/AIS"/>
    <x v="0"/>
    <s v="NMAT"/>
    <s v="มี พท.ซ่อมบำรุง"/>
    <s v="นับเสา"/>
    <s v="61"/>
    <s v="สายสื่อสาร"/>
    <s v="AWN/AIS"/>
    <s v="HOH"/>
    <x v="0"/>
    <s v="TELECOM"/>
    <n v="1"/>
    <x v="1"/>
    <n v="9009417471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891"/>
    <n v="140001546134"/>
    <n v="1018950475"/>
    <s v="นับเสา-61-สายสื่อสาร-AWN/AIS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KKA"/>
    <x v="0"/>
    <s v="TELECOM"/>
    <n v="1"/>
    <x v="1"/>
    <n v="9009417386"/>
    <d v="2019-01-31T00:00:00"/>
    <x v="1"/>
    <x v="11"/>
    <x v="1"/>
    <s v=""/>
    <s v=""/>
    <s v=""/>
    <s v=""/>
    <s v=""/>
    <s v=""/>
    <s v=""/>
    <s v=""/>
    <s v=""/>
    <s v=""/>
  </r>
  <r>
    <n v="130000732893"/>
    <n v="140001547918"/>
    <n v="1018950475"/>
    <s v="นับเสา-61-สายสื่อสาร-AWN/AIS-KOB-ปกติ"/>
    <s v="REL  CNF  NMAT PRC  SETC"/>
    <x v="0"/>
    <x v="0"/>
    <x v="12"/>
    <d v="2018-12-09T00:00:00"/>
    <d v="2018-12-07T00:00:00"/>
    <d v="2018-12-07T00:00:00"/>
    <d v="2018-12-07T00:00:00"/>
    <n v="4016316861"/>
    <s v="FKOBCO12"/>
    <x v="0"/>
    <s v="บริษัท ทีโอที จำกัด (มหาชน) (AWN)"/>
    <s v="AWN/AIS"/>
    <x v="0"/>
    <s v="CNF "/>
    <s v="มี พท.ซ่อมบำรุง"/>
    <s v="นับเสา"/>
    <s v="61"/>
    <s v="สายสื่อสาร"/>
    <s v="AWN/AIS"/>
    <s v="KOB"/>
    <x v="0"/>
    <s v="TELECOM"/>
    <n v="1"/>
    <x v="1"/>
    <n v="9009422071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7732"/>
    <n v="140001545431"/>
    <n v="1018950475"/>
    <s v="นับเสา-61-สายสื่อสาร-AWN/AIS-KOG-ปกติ"/>
    <s v="TECO CNF  NMAT PRC  SETC"/>
    <x v="0"/>
    <x v="0"/>
    <x v="13"/>
    <d v="2018-11-25T00:00:00"/>
    <d v="2018-11-25T00:00:00"/>
    <d v="2018-11-26T00:00:00"/>
    <d v="2019-01-18T00:00:00"/>
    <n v="4021794296"/>
    <s v="FKOG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KOG"/>
    <x v="0"/>
    <s v="TELECOM"/>
    <n v="1"/>
    <x v="1"/>
    <n v="9009416702"/>
    <d v="2019-01-31T00:00:00"/>
    <x v="1"/>
    <x v="13"/>
    <x v="1"/>
    <s v=""/>
    <s v=""/>
    <s v=""/>
    <s v=""/>
    <s v=""/>
    <s v=""/>
    <s v=""/>
    <s v=""/>
    <s v=""/>
    <s v=""/>
  </r>
  <r>
    <n v="130000724997"/>
    <n v="140001546078"/>
    <n v="1018950475"/>
    <s v="นับเสา-61-สายสื่อสาร-AWN/AIS-KSN-ปกติ"/>
    <s v="REL  CNF  NMAT PRC  SETC"/>
    <x v="0"/>
    <x v="0"/>
    <x v="14"/>
    <d v="2018-11-18T00:00:00"/>
    <d v="2018-11-18T00:00:00"/>
    <d v="2019-01-17T00:00:00"/>
    <d v="2018-11-18T00:00:00"/>
    <n v="4016317081"/>
    <s v="FKSNCO12"/>
    <x v="1"/>
    <s v="บริษัท ทีโอที จำกัด (มหาชน) (AWN)"/>
    <s v="AWN/AIS"/>
    <x v="0"/>
    <s v="CNF "/>
    <s v="มี พท.ซ่อมบำรุง"/>
    <s v="นับเสา"/>
    <s v="61"/>
    <s v="สายสื่อสาร"/>
    <s v="AWN/AIS"/>
    <s v="KSN"/>
    <x v="0"/>
    <s v="TELECOM"/>
    <n v="1"/>
    <x v="1"/>
    <n v="9009425346"/>
    <d v="2019-01-31T00:00:00"/>
    <x v="1"/>
    <x v="14"/>
    <x v="1"/>
    <s v=""/>
    <s v="สถานะใบสั่งงานไม่ถูกต้อง"/>
    <s v=""/>
    <s v=""/>
    <s v=""/>
    <s v=""/>
    <s v=""/>
    <s v=""/>
    <s v=""/>
    <s v=""/>
  </r>
  <r>
    <n v="130000721889"/>
    <n v="140001545612"/>
    <n v="1018950475"/>
    <s v="นับเสา-61-สายสื่อสาร-AWN/AIS-KUM-ปกติ"/>
    <s v="TECO CNF  NMAT PRC  SETC"/>
    <x v="0"/>
    <x v="0"/>
    <x v="15"/>
    <d v="2018-12-13T00:00:00"/>
    <d v="2018-11-09T00:00:00"/>
    <d v="2018-11-10T00:00:00"/>
    <d v="2019-01-18T00:00:00"/>
    <n v="4016316766"/>
    <s v="FKUM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KUM"/>
    <x v="0"/>
    <s v="TELECOM"/>
    <n v="1"/>
    <x v="1"/>
    <n v="9009416810"/>
    <d v="2019-01-31T00:00:00"/>
    <x v="1"/>
    <x v="15"/>
    <x v="1"/>
    <s v=""/>
    <s v=""/>
    <s v=""/>
    <s v=""/>
    <s v=""/>
    <s v=""/>
    <s v=""/>
    <s v=""/>
    <s v=""/>
    <s v=""/>
  </r>
  <r>
    <n v="130000719833"/>
    <n v="140001545451"/>
    <n v="1018950475"/>
    <s v="นับเสา-61-สายสื่อสาร-AWN/AIS-LAM-ปกติ"/>
    <s v="CLSD CNF  NMAT PRC  SETC"/>
    <x v="0"/>
    <x v="0"/>
    <x v="16"/>
    <d v="2018-11-19T00:00:00"/>
    <d v="2018-11-04T00:00:00"/>
    <d v="2018-11-05T00:00:00"/>
    <d v="2019-01-18T00:00:00"/>
    <n v="4016316773"/>
    <s v="FLAM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LAM"/>
    <x v="0"/>
    <s v="TELECOM"/>
    <n v="1"/>
    <x v="1"/>
    <n v="9009416607"/>
    <d v="2019-01-31T00:00:00"/>
    <x v="1"/>
    <x v="16"/>
    <x v="1"/>
    <s v=""/>
    <s v=""/>
    <s v=""/>
    <s v=""/>
    <s v=""/>
    <s v=""/>
    <s v=""/>
    <s v=""/>
    <s v=""/>
    <s v=""/>
  </r>
  <r>
    <n v="130000727197"/>
    <n v="140001542514"/>
    <n v="1018950475"/>
    <s v="นับเสา-61-สายสื่อสาร-AWN/AIS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LHS"/>
    <x v="0"/>
    <s v="TELECOM"/>
    <n v="1"/>
    <x v="1"/>
    <n v="9009410685"/>
    <d v="2019-01-31T00:00:00"/>
    <x v="1"/>
    <x v="17"/>
    <x v="1"/>
    <s v=""/>
    <s v=""/>
    <s v=""/>
    <s v=""/>
    <s v=""/>
    <s v=""/>
    <s v=""/>
    <s v=""/>
    <s v=""/>
    <s v=""/>
  </r>
  <r>
    <n v="130000737045"/>
    <n v="140001547103"/>
    <n v="1018950475"/>
    <s v="นับเสา-61-สายสื่อสาร-AWN/AIS-NAR-ปกติ"/>
    <s v="CLSD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NAR"/>
    <x v="0"/>
    <s v="TELECOM"/>
    <n v="1"/>
    <x v="1"/>
    <n v="9009420891"/>
    <d v="2019-01-31T00:00:00"/>
    <x v="1"/>
    <x v="18"/>
    <x v="1"/>
    <s v=""/>
    <s v=""/>
    <s v=""/>
    <s v=""/>
    <s v=""/>
    <s v=""/>
    <s v=""/>
    <s v=""/>
    <s v=""/>
    <s v=""/>
  </r>
  <r>
    <n v="130000728301"/>
    <n v="140001546224"/>
    <n v="1018950475"/>
    <s v="นับเสา-61-สายสื่อสาร-AWN/AIS-NBD-ปกติ"/>
    <s v="CLSD CNF  NMAT PRC  SETC"/>
    <x v="0"/>
    <x v="0"/>
    <x v="19"/>
    <d v="2018-10-08T00:00:00"/>
    <d v="2018-11-26T00:00:00"/>
    <d v="2018-11-26T00:00:00"/>
    <d v="2019-01-18T00:00:00"/>
    <n v="4016316806"/>
    <s v="FNBD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NBD"/>
    <x v="0"/>
    <s v="TELECOM"/>
    <n v="1"/>
    <x v="1"/>
    <n v="9009417639"/>
    <d v="2019-01-31T00:00:00"/>
    <x v="1"/>
    <x v="19"/>
    <x v="1"/>
    <s v=""/>
    <s v=""/>
    <s v=""/>
    <s v=""/>
    <s v=""/>
    <s v=""/>
    <s v=""/>
    <s v=""/>
    <s v=""/>
    <s v=""/>
  </r>
  <r>
    <n v="130000726873"/>
    <n v="140001545422"/>
    <n v="1018950475"/>
    <s v="นับเสา-61-สายสื่อสาร-AWN/AIS-NBM-ปกติ"/>
    <s v="TECO CNF  NMAT PRC  SETC"/>
    <x v="0"/>
    <x v="0"/>
    <x v="20"/>
    <d v="2019-01-15T00:00:00"/>
    <d v="2018-11-22T00:00:00"/>
    <d v="2018-11-22T00:00:00"/>
    <d v="2019-01-18T00:00:00"/>
    <n v="4018198107"/>
    <s v="FNBM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NBM"/>
    <x v="0"/>
    <s v="TELECOM"/>
    <n v="1"/>
    <x v="1"/>
    <n v="9009416548"/>
    <d v="2019-01-31T00:00:00"/>
    <x v="1"/>
    <x v="20"/>
    <x v="1"/>
    <s v=""/>
    <s v=""/>
    <s v=""/>
    <s v=""/>
    <s v=""/>
    <s v=""/>
    <s v=""/>
    <s v=""/>
    <s v=""/>
    <s v=""/>
  </r>
  <r>
    <n v="130000726819"/>
    <n v="140001543918"/>
    <n v="1018950475"/>
    <s v="นับเสา-61-สายสื่อสาร-AWN/AIS-NKE-ปกติ"/>
    <s v="CLSD CNF  NMAT PRC  SETC"/>
    <x v="0"/>
    <x v="0"/>
    <x v="21"/>
    <d v="2018-12-03T00:00:00"/>
    <d v="2018-12-03T00:00:00"/>
    <d v="2018-12-04T00:00:00"/>
    <d v="2019-01-17T00:00:00"/>
    <n v="4016316786"/>
    <s v="FNKE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NKE"/>
    <x v="0"/>
    <s v="TELECOM"/>
    <n v="1"/>
    <x v="1"/>
    <n v="9009415441"/>
    <d v="2019-01-31T00:00:00"/>
    <x v="1"/>
    <x v="21"/>
    <x v="1"/>
    <s v=""/>
    <s v=""/>
    <s v=""/>
    <s v=""/>
    <s v=""/>
    <s v=""/>
    <s v=""/>
    <s v=""/>
    <s v=""/>
    <s v=""/>
  </r>
  <r>
    <n v="130000726893"/>
    <n v="140001550129"/>
    <n v="1018950475"/>
    <s v="นับเสา-61-สายสื่อสาร-AWN/AIS-NOS-ปกติ"/>
    <s v="REL  CNF  NMAT PRC  SETC"/>
    <x v="0"/>
    <x v="0"/>
    <x v="22"/>
    <d v="2018-12-04T00:00:00"/>
    <d v="2018-12-04T00:00:00"/>
    <d v="2018-12-06T00:00:00"/>
    <d v="2018-12-04T00:00:00"/>
    <n v="4016316809"/>
    <s v="FNOSCO12"/>
    <x v="3"/>
    <s v="บริษัท ทีโอที จำกัด (มหาชน) (AWN)"/>
    <s v="AWN/AIS"/>
    <x v="0"/>
    <s v="CNF "/>
    <s v="มี พท.ซ่อมบำรุง"/>
    <s v="นับเสา"/>
    <s v="61"/>
    <s v="สายสื่อสาร"/>
    <s v="AWN/AIS"/>
    <s v="NOS"/>
    <x v="0"/>
    <s v="TELECOM"/>
    <n v="1"/>
    <x v="1"/>
    <n v="9009427928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46"/>
    <n v="140001545943"/>
    <n v="1018950475"/>
    <s v="นับเสา-61-สายสื่อสาร-AWN/AIS-NOT-ปกติ"/>
    <s v="TECO CNF  NMAT PRC  SETC"/>
    <x v="0"/>
    <x v="0"/>
    <x v="23"/>
    <d v="2018-12-07T00:00:00"/>
    <d v="2018-11-08T00:00:00"/>
    <d v="2018-11-08T00:00:00"/>
    <d v="2019-01-17T00:00:00"/>
    <n v="4016317417"/>
    <s v="FNOT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NOT"/>
    <x v="0"/>
    <s v="TELECOM"/>
    <n v="1"/>
    <x v="1"/>
    <n v="9009417185"/>
    <d v="2019-01-31T00:00:00"/>
    <x v="1"/>
    <x v="23"/>
    <x v="1"/>
    <s v=""/>
    <s v=""/>
    <s v=""/>
    <s v=""/>
    <s v=""/>
    <s v=""/>
    <s v=""/>
    <s v=""/>
    <s v=""/>
    <s v=""/>
  </r>
  <r>
    <n v="130000737659"/>
    <n v="140001546045"/>
    <n v="1018950475"/>
    <s v="นับเสา-61-สายสื่อสาร-AWN/AIS-NR2-ปกติ"/>
    <s v="CLSD CNF  NMAT PRC  SETC"/>
    <x v="0"/>
    <x v="0"/>
    <x v="24"/>
    <d v="2018-12-21T00:00:00"/>
    <d v="2018-12-21T00:00:00"/>
    <d v="2018-12-22T00:00:00"/>
    <d v="2019-01-18T00:00:00"/>
    <n v="4016316844"/>
    <s v="FNR2OM01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NR2"/>
    <x v="0"/>
    <s v="TELECOM"/>
    <n v="1"/>
    <x v="1"/>
    <n v="9009417418"/>
    <d v="2019-01-31T00:00:00"/>
    <x v="1"/>
    <x v="24"/>
    <x v="1"/>
    <s v=""/>
    <s v=""/>
    <s v=""/>
    <s v=""/>
    <s v=""/>
    <s v=""/>
    <s v=""/>
    <s v=""/>
    <s v=""/>
    <s v=""/>
  </r>
  <r>
    <n v="130000727556"/>
    <n v="140001545270"/>
    <n v="1018950475"/>
    <s v="นับเสา-61-สายสื่อสาร-AWN/AIS-NR3-ปกติ"/>
    <s v="TECO CNF  NMAT PRC  SETC"/>
    <x v="0"/>
    <x v="0"/>
    <x v="25"/>
    <d v="2018-10-18T00:00:00"/>
    <d v="2018-11-23T00:00:00"/>
    <d v="2018-11-23T00:00:00"/>
    <d v="2019-01-18T00:00:00"/>
    <n v="4018198105"/>
    <s v="FNR3OM01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NR3"/>
    <x v="0"/>
    <s v="TELECOM"/>
    <n v="1"/>
    <x v="1"/>
    <n v="9009416424"/>
    <d v="2019-01-17T00:00:00"/>
    <x v="1"/>
    <x v="25"/>
    <x v="1"/>
    <s v=""/>
    <s v=""/>
    <s v=""/>
    <s v=""/>
    <s v=""/>
    <s v=""/>
    <s v=""/>
    <s v=""/>
    <s v=""/>
    <s v=""/>
  </r>
  <r>
    <n v="130000724521"/>
    <n v="140001546026"/>
    <n v="1018950475"/>
    <s v="นับเสา-61-สายสื่อสาร-AWN/AIS-NRM-ปกติ"/>
    <s v="CLSD CNF  NMAT PRC  SETC"/>
    <x v="0"/>
    <x v="0"/>
    <x v="26"/>
    <d v="2018-11-01T00:00:00"/>
    <d v="2018-11-22T00:00:00"/>
    <d v="2018-11-26T00:00:00"/>
    <d v="2019-01-22T00:00:00"/>
    <n v="4016317417"/>
    <s v="FNRMOM01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NRM"/>
    <x v="0"/>
    <s v="TELECOM"/>
    <n v="1"/>
    <x v="1"/>
    <n v="9009417472"/>
    <d v="2019-01-31T00:00:00"/>
    <x v="1"/>
    <x v="26"/>
    <x v="1"/>
    <s v=""/>
    <s v=""/>
    <s v=""/>
    <s v=""/>
    <s v=""/>
    <s v=""/>
    <s v=""/>
    <s v=""/>
    <s v=""/>
    <s v=""/>
  </r>
  <r>
    <n v="130000727492"/>
    <n v="140001545449"/>
    <n v="1018950475"/>
    <s v="นับเสา-61-สายสื่อสาร-AWN/AIS-PAY-ปกติ"/>
    <s v="CLSD CNF  NMAT PRC  SETC"/>
    <x v="0"/>
    <x v="0"/>
    <x v="27"/>
    <d v="2018-12-17T00:00:00"/>
    <d v="2018-11-23T00:00:00"/>
    <d v="2018-11-23T00:00:00"/>
    <d v="2019-01-18T00:00:00"/>
    <n v="4016316819"/>
    <s v="FPAYCO12"/>
    <x v="3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PAY"/>
    <x v="0"/>
    <s v="TELECOM"/>
    <n v="1"/>
    <x v="1"/>
    <n v="9009416606"/>
    <d v="2019-01-31T00:00:00"/>
    <x v="1"/>
    <x v="27"/>
    <x v="1"/>
    <s v=""/>
    <s v=""/>
    <s v=""/>
    <s v=""/>
    <s v=""/>
    <s v=""/>
    <s v=""/>
    <s v=""/>
    <s v=""/>
    <s v=""/>
  </r>
  <r>
    <n v="130000721321"/>
    <n v="140001545154"/>
    <n v="1018950475"/>
    <s v="นับเสา-61-สายสื่อสาร-AWN/AIS-PCC-ปกติ"/>
    <s v="CLSD CNF  NMAT PRC  SETC"/>
    <x v="0"/>
    <x v="0"/>
    <x v="28"/>
    <d v="2018-11-14T00:00:00"/>
    <d v="2018-11-09T00:00:00"/>
    <d v="2018-11-11T00:00:00"/>
    <d v="2019-01-17T00:00:00"/>
    <n v="4016316857"/>
    <s v="FPCCCO01"/>
    <x v="0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PCC"/>
    <x v="0"/>
    <s v="TELECOM"/>
    <n v="1"/>
    <x v="1"/>
    <n v="9009416297"/>
    <d v="2019-01-31T00:00:00"/>
    <x v="1"/>
    <x v="28"/>
    <x v="1"/>
    <s v=""/>
    <s v=""/>
    <s v=""/>
    <s v=""/>
    <s v=""/>
    <s v=""/>
    <s v=""/>
    <s v=""/>
    <s v=""/>
    <s v=""/>
  </r>
  <r>
    <n v="130000726871"/>
    <n v="140001542658"/>
    <n v="1018950475"/>
    <s v="นับเสา-61-สายสื่อสาร-AWN/AIS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PCG"/>
    <x v="0"/>
    <s v="TELECOM"/>
    <n v="1"/>
    <x v="1"/>
    <n v="9009410801"/>
    <d v="2019-01-31T00:00:00"/>
    <x v="1"/>
    <x v="29"/>
    <x v="1"/>
    <s v=""/>
    <s v=""/>
    <s v=""/>
    <s v=""/>
    <s v=""/>
    <s v=""/>
    <s v=""/>
    <s v=""/>
    <s v=""/>
    <s v=""/>
  </r>
  <r>
    <n v="130000721906"/>
    <n v="140001544237"/>
    <n v="1018950475"/>
    <s v="นับเสา-61-สายสื่อสาร-AWN/AIS-PKY-ปกติ"/>
    <s v="CLSD CNF  NMAT PRC  SETC"/>
    <x v="0"/>
    <x v="0"/>
    <x v="30"/>
    <d v="2018-11-19T00:00:00"/>
    <d v="2018-11-19T00:00:00"/>
    <d v="2018-11-19T00:00:00"/>
    <d v="2019-01-18T00:00:00"/>
    <n v="4016316821"/>
    <s v="FPKYOM01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PKY"/>
    <x v="0"/>
    <s v="TELECOM"/>
    <n v="1"/>
    <x v="1"/>
    <n v="9009415997"/>
    <d v="2019-01-31T00:00:00"/>
    <x v="1"/>
    <x v="30"/>
    <x v="1"/>
    <s v=""/>
    <s v=""/>
    <s v=""/>
    <s v=""/>
    <s v=""/>
    <s v=""/>
    <s v=""/>
    <s v=""/>
    <s v=""/>
    <s v=""/>
  </r>
  <r>
    <n v="130000726868"/>
    <n v="140001542630"/>
    <n v="1018950475"/>
    <s v="นับเสา-61-สายสื่อสาร-AWN/AIS-PRS-ปกติ"/>
    <s v="CLSD CNF  NMAT PRC  SETC"/>
    <x v="0"/>
    <x v="0"/>
    <x v="31"/>
    <d v="2018-11-22T00:00:00"/>
    <d v="2018-11-22T00:00:00"/>
    <d v="2018-11-22T00:00:00"/>
    <d v="2019-01-17T00:00:00"/>
    <n v="4016316767"/>
    <s v="FPRSOM01"/>
    <x v="0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PRS"/>
    <x v="0"/>
    <s v="TELECOM"/>
    <n v="1"/>
    <x v="1"/>
    <n v="9009410668"/>
    <d v="2019-01-31T00:00:00"/>
    <x v="1"/>
    <x v="31"/>
    <x v="1"/>
    <s v=""/>
    <s v=""/>
    <s v=""/>
    <s v=""/>
    <s v=""/>
    <s v=""/>
    <s v=""/>
    <s v=""/>
    <s v=""/>
    <s v=""/>
  </r>
  <r>
    <n v="130000739063"/>
    <n v="140001547241"/>
    <n v="1018950475"/>
    <s v="นับเสา-61-สายสื่อสาร-AWN/AIS-PTC-ปกติ"/>
    <s v="TECO CNF  NMAT PRC  SETC"/>
    <x v="0"/>
    <x v="0"/>
    <x v="0"/>
    <d v="2018-11-02T00:00:00"/>
    <d v="2018-12-25T00:00:00"/>
    <d v="2018-12-26T00:00:00"/>
    <d v="2019-01-18T00:00:00"/>
    <n v="4016316841"/>
    <s v="FPTCOM01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PTC"/>
    <x v="0"/>
    <s v="TELECOM"/>
    <n v="1"/>
    <x v="1"/>
    <n v="9009420968"/>
    <d v="2019-01-31T00:00:00"/>
    <x v="1"/>
    <x v="0"/>
    <x v="1"/>
    <s v=""/>
    <s v=""/>
    <s v=""/>
    <s v=""/>
    <s v=""/>
    <s v=""/>
    <s v=""/>
    <s v=""/>
    <s v=""/>
    <s v=""/>
  </r>
  <r>
    <n v="130000727580"/>
    <n v="140001545381"/>
    <n v="1018950475"/>
    <s v="นับเสา-61-สายสื่อสาร-AWN/AIS-PUI-ปกติ"/>
    <s v="REL  CNF  NMAT PRC  SETC"/>
    <x v="0"/>
    <x v="0"/>
    <x v="32"/>
    <d v="2018-11-06T00:00:00"/>
    <d v="2018-11-23T00:00:00"/>
    <d v="2018-11-23T00:00:00"/>
    <d v="2018-11-23T00:00:00"/>
    <n v="4018198113"/>
    <s v="FMUSCO12"/>
    <x v="3"/>
    <s v="บริษัท ทีโอที จำกัด (มหาชน) (AWN)"/>
    <s v="AWN/AIS"/>
    <x v="0"/>
    <s v="CNF "/>
    <s v="มี พท.ซ่อมบำรุง"/>
    <s v="นับเสา"/>
    <s v="61"/>
    <s v="สายสื่อสาร"/>
    <s v="AWN/AIS"/>
    <s v="PUI"/>
    <x v="0"/>
    <s v="TELECOM"/>
    <n v="1"/>
    <x v="1"/>
    <n v="9009416559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37"/>
    <n v="140001545534"/>
    <n v="1018950475"/>
    <s v="นับเสา-61-สายสื่อสาร-AWN/AIS-PUS-ปกติ"/>
    <s v="CLSD CNF  NMAT PRC  SETC"/>
    <x v="0"/>
    <x v="0"/>
    <x v="33"/>
    <d v="2018-12-03T00:00:00"/>
    <d v="2018-12-26T00:00:00"/>
    <d v="2018-12-26T00:00:00"/>
    <d v="2019-01-17T00:00:00"/>
    <n v="4016316915"/>
    <s v="FPUS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PUS"/>
    <x v="0"/>
    <s v="TELECOM"/>
    <n v="1"/>
    <x v="1"/>
    <n v="9009416671"/>
    <d v="2019-01-31T00:00:00"/>
    <x v="1"/>
    <x v="33"/>
    <x v="1"/>
    <s v=""/>
    <s v=""/>
    <s v=""/>
    <s v=""/>
    <s v=""/>
    <s v=""/>
    <s v=""/>
    <s v=""/>
    <s v=""/>
    <s v=""/>
  </r>
  <r>
    <n v="130000727498"/>
    <n v="140001545829"/>
    <n v="1018950475"/>
    <s v="นับเสา-61-สายสื่อสาร-AWN/AIS-RAB-ปกติ"/>
    <s v="CLSD CNF  NMAT PRC  SETC"/>
    <x v="0"/>
    <x v="0"/>
    <x v="34"/>
    <d v="2018-12-13T00:00:00"/>
    <d v="2018-11-25T00:00:00"/>
    <d v="2018-11-28T00:00:00"/>
    <d v="2019-01-18T00:00:00"/>
    <n v="4016316852"/>
    <s v="FRAB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RAB"/>
    <x v="0"/>
    <s v="TELECOM"/>
    <n v="1"/>
    <x v="1"/>
    <n v="9009417095"/>
    <d v="2019-01-31T00:00:00"/>
    <x v="1"/>
    <x v="34"/>
    <x v="1"/>
    <s v=""/>
    <s v=""/>
    <s v=""/>
    <s v=""/>
    <s v=""/>
    <s v=""/>
    <s v=""/>
    <s v=""/>
    <s v=""/>
    <s v=""/>
  </r>
  <r>
    <n v="130000727205"/>
    <n v="140001545030"/>
    <n v="1018950475"/>
    <s v="นับเสา-61-สายสื่อสาร-AWN/AIS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SIP"/>
    <x v="0"/>
    <s v="TELECOM"/>
    <n v="1"/>
    <x v="1"/>
    <n v="9009416079"/>
    <d v="2019-01-31T00:00:00"/>
    <x v="1"/>
    <x v="35"/>
    <x v="1"/>
    <s v=""/>
    <s v=""/>
    <s v=""/>
    <s v=""/>
    <s v=""/>
    <s v=""/>
    <s v=""/>
    <s v=""/>
    <s v=""/>
    <s v=""/>
  </r>
  <r>
    <n v="130000730586"/>
    <n v="140001543938"/>
    <n v="1018950475"/>
    <s v="นับเสา-61-สายสื่อสาร-AWN/AIS-SKA-ปกติ"/>
    <s v="REL  CNF  NMAT PRC  SETC"/>
    <x v="0"/>
    <x v="0"/>
    <x v="36"/>
    <d v="2018-11-30T00:00:00"/>
    <d v="2018-12-01T00:00:00"/>
    <d v="2018-12-02T00:00:00"/>
    <d v="2018-12-01T00:00:00"/>
    <n v="4016317191"/>
    <s v="FSKACO01"/>
    <x v="3"/>
    <s v="บริษัท ทีโอที จำกัด (มหาชน) (AWN)"/>
    <s v="AWN/AIS"/>
    <x v="0"/>
    <s v="CNF "/>
    <s v="มี พท.ซ่อมบำรุง"/>
    <s v="นับเสา"/>
    <s v="61"/>
    <s v="สายสื่อสาร"/>
    <s v="AWN/AIS"/>
    <s v="SKA"/>
    <x v="0"/>
    <s v="TELECOM"/>
    <n v="1"/>
    <x v="1"/>
    <n v="9009414770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29156"/>
    <n v="140001547026"/>
    <n v="1018950475"/>
    <s v="นับเสา-61-สายสื่อสาร-AWN/AIS-SSG-ปกติ"/>
    <s v="REL  NMAT PRC  SETC"/>
    <x v="0"/>
    <x v="0"/>
    <x v="37"/>
    <m/>
    <d v="2018-11-27T00:00:00"/>
    <d v="2018-11-27T00:00:00"/>
    <d v="2018-11-27T00:00:00"/>
    <n v="4018198109"/>
    <s v="FSESCO12"/>
    <x v="3"/>
    <s v="บริษัท ทีโอที จำกัด (มหาชน) (AWN)"/>
    <s v="AWN/AIS"/>
    <x v="0"/>
    <s v="NMAT"/>
    <s v="มี พท.ซ่อมบำรุง"/>
    <s v="นับเสา"/>
    <s v="61"/>
    <s v="สายสื่อสาร"/>
    <s v="AWN/AIS"/>
    <s v="SSG"/>
    <x v="0"/>
    <s v="TELECOM"/>
    <n v="1"/>
    <x v="1"/>
    <n v="9009421934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3820"/>
    <n v="140001545576"/>
    <n v="1018950475"/>
    <s v="นับเสา-61-สายสื่อสาร-AWN/AIS-STU-ปกติ"/>
    <s v="TECO CNF  NMAT PRC  SETC"/>
    <x v="0"/>
    <x v="0"/>
    <x v="38"/>
    <d v="2018-11-19T00:00:00"/>
    <d v="2018-12-12T00:00:00"/>
    <d v="2018-12-13T00:00:00"/>
    <d v="2019-01-22T00:00:00"/>
    <n v="4016316754"/>
    <s v="FSTU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STU"/>
    <x v="0"/>
    <s v="TELECOM"/>
    <n v="1"/>
    <x v="1"/>
    <n v="9009416778"/>
    <d v="2019-01-31T00:00:00"/>
    <x v="1"/>
    <x v="38"/>
    <x v="1"/>
    <s v=""/>
    <s v=""/>
    <s v=""/>
    <s v=""/>
    <s v=""/>
    <s v=""/>
    <s v=""/>
    <s v=""/>
    <s v=""/>
    <s v=""/>
  </r>
  <r>
    <n v="130000727541"/>
    <n v="140001546906"/>
    <n v="1018950475"/>
    <s v="นับเสา-61-สายสื่อสาร-AWN/AIS-SUN-ปกติ"/>
    <s v="TECO CNF  NMAT PRC  SETC"/>
    <x v="0"/>
    <x v="0"/>
    <x v="39"/>
    <d v="2018-11-21T00:00:00"/>
    <d v="2018-11-21T00:00:00"/>
    <d v="2019-01-18T00:00:00"/>
    <d v="2019-01-18T00:00:00"/>
    <n v="4016316922"/>
    <s v="FSUNCO12"/>
    <x v="1"/>
    <s v="บริษัท ทีโอที จำกัด (มหาชน) (AWN)"/>
    <s v="AWN/AIS"/>
    <x v="2"/>
    <s v="CNF "/>
    <s v="มี พท.ซ่อมบำรุง"/>
    <s v="นับเสา"/>
    <s v="61"/>
    <s v="สายสื่อสาร"/>
    <s v="AWN/AIS"/>
    <s v="SUN"/>
    <x v="0"/>
    <s v="TELECOM"/>
    <n v="1"/>
    <x v="1"/>
    <n v="9009420598"/>
    <d v="2019-01-31T00:00:00"/>
    <x v="1"/>
    <x v="39"/>
    <x v="1"/>
    <s v=""/>
    <s v=""/>
    <s v=""/>
    <s v=""/>
    <s v=""/>
    <s v=""/>
    <s v=""/>
    <s v=""/>
    <s v=""/>
    <s v=""/>
  </r>
  <r>
    <n v="130000720743"/>
    <n v="140001545844"/>
    <n v="1018950475"/>
    <s v="นับเสา-61-สายสื่อสาร-AWN/AIS-TTM-ปกติ"/>
    <s v="CLSD CNF  NMAT PRC  SETC"/>
    <x v="0"/>
    <x v="0"/>
    <x v="40"/>
    <d v="2018-12-20T00:00:00"/>
    <d v="2018-11-06T00:00:00"/>
    <d v="2018-11-06T00:00:00"/>
    <d v="2019-01-18T00:00:00"/>
    <n v="4016316992"/>
    <s v="FTTMCO12"/>
    <x v="1"/>
    <s v="บริษัท ทีโอที จำกัด (มหาชน) (AWN)"/>
    <s v="AWN/AIS"/>
    <x v="1"/>
    <s v="CNF "/>
    <s v="มี พท.ซ่อมบำรุง"/>
    <s v="นับเสา"/>
    <s v="61"/>
    <s v="สายสื่อสาร"/>
    <s v="AWN/AIS"/>
    <s v="TTM"/>
    <x v="0"/>
    <s v="TELECOM"/>
    <n v="1"/>
    <x v="1"/>
    <n v="9009417138"/>
    <d v="2019-01-31T00:00:00"/>
    <x v="1"/>
    <x v="40"/>
    <x v="1"/>
    <s v=""/>
    <s v=""/>
    <s v=""/>
    <s v=""/>
    <s v=""/>
    <s v=""/>
    <s v=""/>
    <s v=""/>
    <s v=""/>
    <s v=""/>
  </r>
  <r>
    <n v="130000724812"/>
    <n v="140001545382"/>
    <n v="1018950475"/>
    <s v="นับเสา-61-สายสื่อสาร-AWN/AIS-WNK-ปกติ"/>
    <s v="REL  CNF  NMAT PRC  SETC"/>
    <x v="0"/>
    <x v="0"/>
    <x v="41"/>
    <d v="2018-12-07T00:00:00"/>
    <d v="2018-11-17T00:00:00"/>
    <d v="2018-11-17T00:00:00"/>
    <d v="2018-11-17T00:00:00"/>
    <n v="4018201845"/>
    <s v="FWNKCO01"/>
    <x v="3"/>
    <s v="บริษัท ทีโอที จำกัด (มหาชน) (AWN)"/>
    <s v="AWN/AIS"/>
    <x v="0"/>
    <s v="CNF "/>
    <s v="มี พท.ซ่อมบำรุง"/>
    <s v="นับเสา"/>
    <s v="61"/>
    <s v="สายสื่อสาร"/>
    <s v="AWN/AIS"/>
    <s v="WNK"/>
    <x v="0"/>
    <s v="TELECOM"/>
    <n v="1"/>
    <x v="1"/>
    <n v="9009416521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6502"/>
    <n v="140001545178"/>
    <n v="1016894925"/>
    <s v="นับเสา-61-สายสื่อสาร-AWN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BKR"/>
    <x v="0"/>
    <s v="TELECOM"/>
    <n v="1"/>
    <x v="1"/>
    <n v="9009416337"/>
    <d v="2019-01-31T00:00:00"/>
    <x v="1"/>
    <x v="1"/>
    <x v="1"/>
    <s v=""/>
    <s v=""/>
    <s v=""/>
    <s v=""/>
    <s v=""/>
    <s v=""/>
    <s v=""/>
    <s v=""/>
    <s v=""/>
    <s v=""/>
  </r>
  <r>
    <n v="130000724095"/>
    <n v="140001545530"/>
    <n v="1016894925"/>
    <s v="นับเสา-61-สายสื่อสาร-AWN-BNG-ปกติ"/>
    <s v="CLSD CNF  NMAT PRC  SETC"/>
    <x v="0"/>
    <x v="0"/>
    <x v="2"/>
    <d v="2018-11-15T00:00:00"/>
    <d v="2018-11-15T00:00:00"/>
    <d v="2018-11-16T00:00:00"/>
    <d v="2019-01-18T00:00:00"/>
    <n v="4016316953"/>
    <s v="FBNGCO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BNG"/>
    <x v="0"/>
    <s v="TELECOM"/>
    <n v="1"/>
    <x v="1"/>
    <n v="9009416760"/>
    <d v="2019-01-31T00:00:00"/>
    <x v="1"/>
    <x v="2"/>
    <x v="1"/>
    <s v=""/>
    <s v=""/>
    <s v=""/>
    <s v=""/>
    <s v=""/>
    <s v=""/>
    <s v=""/>
    <s v=""/>
    <s v=""/>
    <s v=""/>
  </r>
  <r>
    <n v="130000723684"/>
    <n v="140001545271"/>
    <n v="1016894925"/>
    <s v="นับเสา-61-สายสื่อสาร-AWN-BRR-ปกติ"/>
    <s v="TECO CNF  NMAT PRC  SETC"/>
    <x v="0"/>
    <x v="0"/>
    <x v="42"/>
    <d v="2018-11-01T00:00:00"/>
    <d v="2018-12-13T00:00:00"/>
    <d v="2018-12-20T00:00:00"/>
    <d v="2019-01-18T00:00:00"/>
    <n v="4016316790"/>
    <s v="FBRR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BRR"/>
    <x v="0"/>
    <s v="TELECOM"/>
    <n v="1"/>
    <x v="1"/>
    <n v="9009416451"/>
    <d v="2019-01-31T00:00:00"/>
    <x v="1"/>
    <x v="42"/>
    <x v="1"/>
    <s v=""/>
    <s v=""/>
    <s v=""/>
    <s v=""/>
    <s v=""/>
    <s v=""/>
    <s v=""/>
    <s v=""/>
    <s v=""/>
    <s v=""/>
  </r>
  <r>
    <n v="130000731842"/>
    <n v="140001548072"/>
    <n v="1016894925"/>
    <s v="นับเสา-61-สายสื่อสาร-AWN-BYI-ปกติ"/>
    <s v="CLSD CNF  NMAT PRC  SETC"/>
    <x v="0"/>
    <x v="0"/>
    <x v="3"/>
    <d v="2018-12-19T00:00:00"/>
    <d v="2018-12-04T00:00:00"/>
    <d v="2018-12-04T00:00:00"/>
    <d v="2019-01-22T00:00:00"/>
    <n v="4016317286"/>
    <s v="FBYI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BYI"/>
    <x v="0"/>
    <s v="TELECOM"/>
    <n v="1"/>
    <x v="1"/>
    <n v="9009422245"/>
    <d v="2019-01-31T00:00:00"/>
    <x v="1"/>
    <x v="3"/>
    <x v="1"/>
    <s v=""/>
    <s v=""/>
    <s v=""/>
    <s v=""/>
    <s v=""/>
    <s v=""/>
    <s v=""/>
    <s v=""/>
    <s v=""/>
    <s v=""/>
  </r>
  <r>
    <n v="130000739869"/>
    <n v="140001545997"/>
    <n v="1016894925"/>
    <s v="นับเสา-61-สายสื่อสาร-AWN-CAR-ปกติ"/>
    <s v="TECO CNF  NMAT PRC  SETC"/>
    <x v="0"/>
    <x v="0"/>
    <x v="4"/>
    <d v="2018-11-30T00:00:00"/>
    <d v="2018-12-26T00:00:00"/>
    <d v="2018-12-27T00:00:00"/>
    <d v="2019-01-18T00:00:00"/>
    <n v="4016317144"/>
    <s v="FCAR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CAR"/>
    <x v="0"/>
    <s v="TELECOM"/>
    <n v="1"/>
    <x v="1"/>
    <n v="9009417279"/>
    <d v="2019-01-31T00:00:00"/>
    <x v="1"/>
    <x v="4"/>
    <x v="1"/>
    <s v=""/>
    <s v=""/>
    <s v=""/>
    <s v=""/>
    <s v=""/>
    <s v=""/>
    <s v=""/>
    <s v=""/>
    <s v=""/>
    <s v=""/>
  </r>
  <r>
    <n v="130000729870"/>
    <n v="140001545557"/>
    <n v="1016894925"/>
    <s v="นับเสา-61-สายสื่อสาร-AWN-CHC-ปกติ"/>
    <s v="CLSD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CHC"/>
    <x v="0"/>
    <s v="TELECOM"/>
    <n v="1"/>
    <x v="1"/>
    <n v="9009416754"/>
    <d v="2019-01-31T00:00:00"/>
    <x v="1"/>
    <x v="5"/>
    <x v="1"/>
    <s v=""/>
    <s v=""/>
    <s v=""/>
    <s v=""/>
    <s v=""/>
    <s v=""/>
    <s v=""/>
    <s v=""/>
    <s v=""/>
    <s v=""/>
  </r>
  <r>
    <n v="130000726981"/>
    <n v="140001545546"/>
    <n v="1016894925"/>
    <s v="นับเสา-61-สายสื่อสาร-AWN-CUP-ปกติ"/>
    <s v="CLSD CNF  NMAT PRC  SETC"/>
    <x v="0"/>
    <x v="0"/>
    <x v="6"/>
    <d v="2018-11-22T00:00:00"/>
    <d v="2018-11-22T00:00:00"/>
    <d v="2018-11-22T00:00:00"/>
    <d v="2019-01-18T00:00:00"/>
    <n v="4016316787"/>
    <s v="FCUP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CUP"/>
    <x v="0"/>
    <s v="TELECOM"/>
    <n v="1"/>
    <x v="1"/>
    <n v="9009416774"/>
    <d v="2019-01-31T00:00:00"/>
    <x v="1"/>
    <x v="6"/>
    <x v="1"/>
    <s v=""/>
    <s v=""/>
    <s v=""/>
    <s v=""/>
    <s v=""/>
    <s v=""/>
    <s v=""/>
    <s v=""/>
    <s v=""/>
    <s v=""/>
  </r>
  <r>
    <n v="130000727157"/>
    <n v="140001546290"/>
    <n v="1016894925"/>
    <s v="นับเสา-61-สายสื่อสาร-AWN-CUR-ปกติ"/>
    <s v="CLSD CNF  NMAT PRC  SETC"/>
    <x v="0"/>
    <x v="0"/>
    <x v="7"/>
    <d v="2018-11-13T00:00:00"/>
    <d v="2019-01-17T00:00:00"/>
    <d v="2019-01-18T00:00:00"/>
    <d v="2019-01-18T00:00:00"/>
    <n v="4016316798"/>
    <s v="FCUR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CUR"/>
    <x v="0"/>
    <s v="TELECOM"/>
    <n v="1"/>
    <x v="1"/>
    <n v="9009417700"/>
    <d v="2019-01-31T00:00:00"/>
    <x v="1"/>
    <x v="7"/>
    <x v="1"/>
    <s v=""/>
    <s v=""/>
    <s v=""/>
    <s v=""/>
    <s v=""/>
    <s v=""/>
    <s v=""/>
    <s v=""/>
    <s v=""/>
    <s v=""/>
  </r>
  <r>
    <n v="130000720512"/>
    <n v="140001543823"/>
    <n v="1016894925"/>
    <s v="นับเสา-61-สายสื่อสาร-AWN-CYP-ปกติ"/>
    <s v="CLSD CNF  NMAT PRC  SETC"/>
    <x v="0"/>
    <x v="0"/>
    <x v="8"/>
    <d v="2018-11-16T00:00:00"/>
    <d v="2018-11-07T00:00:00"/>
    <d v="2018-11-07T00:00:00"/>
    <d v="2019-01-18T00:00:00"/>
    <n v="4016316794"/>
    <s v="FCYP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CYP"/>
    <x v="0"/>
    <s v="TELECOM"/>
    <n v="1"/>
    <x v="1"/>
    <n v="9009414607"/>
    <d v="2019-01-31T00:00:00"/>
    <x v="1"/>
    <x v="8"/>
    <x v="1"/>
    <s v=""/>
    <s v=""/>
    <s v=""/>
    <s v=""/>
    <s v=""/>
    <s v=""/>
    <s v=""/>
    <s v=""/>
    <s v=""/>
    <s v=""/>
  </r>
  <r>
    <n v="130000734739"/>
    <n v="140001547139"/>
    <n v="1016894925"/>
    <s v="นับเสา-61-สายสื่อสาร-AWN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แอดวานซ์ ไวเลส เน็ทเวอร์ค จำกัด"/>
    <s v="AWN"/>
    <x v="2"/>
    <s v="NMAT"/>
    <s v="มี พท.ซ่อมบำรุง"/>
    <s v="นับเสา"/>
    <s v="61"/>
    <s v="สายสื่อสาร"/>
    <s v="AWN"/>
    <s v="DAN"/>
    <x v="0"/>
    <s v="TELECOM"/>
    <n v="1"/>
    <x v="1"/>
    <n v="9009420911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91"/>
    <n v="140001546186"/>
    <n v="1016894925"/>
    <s v="นับเสา-61-สายสื่อสาร-AWN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แอดวานซ์ ไวเลส เน็ทเวอร์ค จำกัด"/>
    <s v="AWN"/>
    <x v="0"/>
    <s v="NMAT"/>
    <s v="มี พท.ซ่อมบำรุง"/>
    <s v="นับเสา"/>
    <s v="61"/>
    <s v="สายสื่อสาร"/>
    <s v="AWN"/>
    <s v="HOH"/>
    <x v="0"/>
    <s v="TELECOM"/>
    <n v="1"/>
    <x v="1"/>
    <n v="9009427453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895"/>
    <n v="140001546172"/>
    <n v="1016894925"/>
    <s v="นับเสา-61-สายสื่อสาร-AWN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KKA"/>
    <x v="0"/>
    <s v="TELECOM"/>
    <n v="1"/>
    <x v="1"/>
    <n v="9009417610"/>
    <d v="2019-01-31T00:00:00"/>
    <x v="1"/>
    <x v="11"/>
    <x v="1"/>
    <s v=""/>
    <s v=""/>
    <s v=""/>
    <s v=""/>
    <s v=""/>
    <s v=""/>
    <s v=""/>
    <s v=""/>
    <s v=""/>
    <s v=""/>
  </r>
  <r>
    <n v="130000732903"/>
    <n v="140001547433"/>
    <n v="1016894925"/>
    <s v="นับเสา-61-สายสื่อสาร-AWN-KOB-ปกติ"/>
    <s v="REL  CNF  NMAT PRC  SETC"/>
    <x v="0"/>
    <x v="0"/>
    <x v="12"/>
    <d v="2018-12-07T00:00:00"/>
    <d v="2018-12-07T00:00:00"/>
    <d v="2018-12-07T00:00:00"/>
    <d v="2018-12-07T00:00:00"/>
    <n v="4016316861"/>
    <s v="FKOBCO12"/>
    <x v="0"/>
    <s v="บริษัท แอดวานซ์ ไวเลส เน็ทเวอร์ค จำกัด"/>
    <s v="AWN"/>
    <x v="0"/>
    <s v="CNF "/>
    <s v="มี พท.ซ่อมบำรุง"/>
    <s v="นับเสา"/>
    <s v="61"/>
    <s v="สายสื่อสาร"/>
    <s v="AWN"/>
    <s v="KOB"/>
    <x v="0"/>
    <s v="TELECOM"/>
    <n v="1"/>
    <x v="1"/>
    <n v="9009421411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7715"/>
    <n v="140001545583"/>
    <n v="1016894925"/>
    <s v="นับเสา-61-สายสื่อสาร-AWN-KOG-ปกติ"/>
    <s v="TECO CNF  NMAT PRC  SETC"/>
    <x v="0"/>
    <x v="0"/>
    <x v="13"/>
    <d v="2018-11-25T00:00:00"/>
    <d v="2018-11-25T00:00:00"/>
    <d v="2018-11-26T00:00:00"/>
    <d v="2019-01-18T00:00:00"/>
    <n v="4021794296"/>
    <s v="FKOG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KOG"/>
    <x v="0"/>
    <s v="TELECOM"/>
    <n v="1"/>
    <x v="1"/>
    <n v="9009416784"/>
    <d v="2019-01-31T00:00:00"/>
    <x v="1"/>
    <x v="13"/>
    <x v="1"/>
    <s v=""/>
    <s v=""/>
    <s v=""/>
    <s v=""/>
    <s v=""/>
    <s v=""/>
    <s v=""/>
    <s v=""/>
    <s v=""/>
    <s v=""/>
  </r>
  <r>
    <n v="130000720285"/>
    <n v="140001545595"/>
    <n v="1016894925"/>
    <s v="นับเสา-61-สายสื่อสาร-AWN-KSA-ปกติ"/>
    <s v="CLSD CNF  NMAT PRC  SETC"/>
    <x v="0"/>
    <x v="0"/>
    <x v="43"/>
    <d v="2018-12-11T00:00:00"/>
    <d v="2018-12-11T00:00:00"/>
    <d v="2018-12-11T00:00:00"/>
    <d v="2019-01-17T00:00:00"/>
    <n v="4016316796"/>
    <s v="FKSA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KSA"/>
    <x v="0"/>
    <s v="TELECOM"/>
    <n v="1"/>
    <x v="1"/>
    <n v="9009416744"/>
    <d v="2019-01-31T00:00:00"/>
    <x v="1"/>
    <x v="43"/>
    <x v="1"/>
    <s v=""/>
    <s v=""/>
    <s v=""/>
    <s v=""/>
    <s v=""/>
    <s v=""/>
    <s v=""/>
    <s v=""/>
    <s v=""/>
    <s v=""/>
  </r>
  <r>
    <n v="130000724996"/>
    <n v="140001545666"/>
    <n v="1016894925"/>
    <s v="นับเสา-61-สายสื่อสาร-AWN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KSN"/>
    <x v="0"/>
    <s v="TELECOM"/>
    <n v="1"/>
    <x v="1"/>
    <n v="9009416937"/>
    <d v="2019-01-31T00:00:00"/>
    <x v="1"/>
    <x v="14"/>
    <x v="1"/>
    <s v=""/>
    <s v=""/>
    <s v=""/>
    <s v=""/>
    <s v=""/>
    <s v=""/>
    <s v=""/>
    <s v=""/>
    <s v=""/>
    <s v=""/>
  </r>
  <r>
    <n v="130000721892"/>
    <n v="140001545452"/>
    <n v="1016894925"/>
    <s v="นับเสา-61-สายสื่อสาร-AWN-KUM-ปกติ"/>
    <s v="TECO CNF  NMAT PRC  SETC"/>
    <x v="0"/>
    <x v="0"/>
    <x v="15"/>
    <d v="2018-12-21T00:00:00"/>
    <d v="2018-11-10T00:00:00"/>
    <d v="2018-11-11T00:00:00"/>
    <d v="2019-01-18T00:00:00"/>
    <n v="4016316766"/>
    <s v="FKUM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KUM"/>
    <x v="0"/>
    <s v="TELECOM"/>
    <n v="1"/>
    <x v="1"/>
    <n v="9009416605"/>
    <d v="2019-01-31T00:00:00"/>
    <x v="1"/>
    <x v="15"/>
    <x v="1"/>
    <s v=""/>
    <s v=""/>
    <s v=""/>
    <s v=""/>
    <s v=""/>
    <s v=""/>
    <s v=""/>
    <s v=""/>
    <s v=""/>
    <s v=""/>
  </r>
  <r>
    <n v="130000719829"/>
    <n v="140001545607"/>
    <n v="1016894925"/>
    <s v="นับเสา-61-สายสื่อสาร-AWN-LAM-ปกติ"/>
    <s v="CLSD CNF  NMAT PRC  SETC"/>
    <x v="0"/>
    <x v="0"/>
    <x v="16"/>
    <d v="2018-11-19T00:00:00"/>
    <d v="2018-11-04T00:00:00"/>
    <d v="2018-11-05T00:00:00"/>
    <d v="2019-01-18T00:00:00"/>
    <n v="4016316773"/>
    <s v="FLAM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LAM"/>
    <x v="0"/>
    <s v="TELECOM"/>
    <n v="1"/>
    <x v="1"/>
    <n v="9009416813"/>
    <d v="2019-01-31T00:00:00"/>
    <x v="1"/>
    <x v="16"/>
    <x v="1"/>
    <s v=""/>
    <s v=""/>
    <s v=""/>
    <s v=""/>
    <s v=""/>
    <s v=""/>
    <s v=""/>
    <s v=""/>
    <s v=""/>
    <s v=""/>
  </r>
  <r>
    <n v="130000727200"/>
    <n v="140001542495"/>
    <n v="1016894925"/>
    <s v="นับเสา-61-สายสื่อสาร-AWN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LHS"/>
    <x v="0"/>
    <s v="TELECOM"/>
    <n v="1"/>
    <x v="1"/>
    <n v="9009410680"/>
    <d v="2019-01-31T00:00:00"/>
    <x v="1"/>
    <x v="17"/>
    <x v="1"/>
    <s v=""/>
    <s v=""/>
    <s v=""/>
    <s v=""/>
    <s v=""/>
    <s v=""/>
    <s v=""/>
    <s v=""/>
    <s v=""/>
    <s v=""/>
  </r>
  <r>
    <n v="130000737039"/>
    <n v="140001546930"/>
    <n v="1016894925"/>
    <s v="นับเสา-61-สายสื่อสาร-AWN-NAR-ปกติ"/>
    <s v="CLSD PCNF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แอดวานซ์ ไวเลส เน็ทเวอร์ค จำกัด"/>
    <s v="AWN"/>
    <x v="1"/>
    <s v="PCNF"/>
    <s v="มี พท.ซ่อมบำรุง"/>
    <s v="นับเสา"/>
    <s v="61"/>
    <s v="สายสื่อสาร"/>
    <s v="AWN"/>
    <s v="NAR"/>
    <x v="0"/>
    <s v="TELECOM"/>
    <n v="1"/>
    <x v="1"/>
    <n v="9009420564"/>
    <d v="2019-01-31T00:00:00"/>
    <x v="1"/>
    <x v="18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28297"/>
    <n v="140001545989"/>
    <n v="1016894925"/>
    <s v="นับเสา-61-สายสื่อสาร-AWN-NBD-ปกติ"/>
    <s v="CLSD CNF  NMAT PRC  SETC"/>
    <x v="0"/>
    <x v="0"/>
    <x v="19"/>
    <d v="2018-10-09T00:00:00"/>
    <d v="2018-11-26T00:00:00"/>
    <d v="2018-11-26T00:00:00"/>
    <d v="2019-01-18T00:00:00"/>
    <n v="4016316806"/>
    <s v="FNBD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NBD"/>
    <x v="0"/>
    <s v="TELECOM"/>
    <n v="1"/>
    <x v="1"/>
    <n v="9009417324"/>
    <d v="2019-01-31T00:00:00"/>
    <x v="1"/>
    <x v="19"/>
    <x v="1"/>
    <s v=""/>
    <s v=""/>
    <s v=""/>
    <s v=""/>
    <s v=""/>
    <s v=""/>
    <s v=""/>
    <s v=""/>
    <s v=""/>
    <s v=""/>
  </r>
  <r>
    <n v="130000726859"/>
    <n v="140001546679"/>
    <n v="1016894925"/>
    <s v="นับเสา-61-สายสื่อสาร-AWN-NBM-ปกติ"/>
    <s v="TECO CNF  NMAT PRC  SETC"/>
    <x v="0"/>
    <x v="0"/>
    <x v="20"/>
    <d v="2019-01-15T00:00:00"/>
    <d v="2018-11-22T00:00:00"/>
    <d v="2018-11-22T00:00:00"/>
    <d v="2019-01-18T00:00:00"/>
    <n v="4018198107"/>
    <s v="FNBM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NBM"/>
    <x v="0"/>
    <s v="TELECOM"/>
    <n v="1"/>
    <x v="1"/>
    <n v="9009420248"/>
    <d v="2019-01-31T00:00:00"/>
    <x v="1"/>
    <x v="20"/>
    <x v="1"/>
    <s v=""/>
    <s v=""/>
    <s v=""/>
    <s v=""/>
    <s v=""/>
    <s v=""/>
    <s v=""/>
    <s v=""/>
    <s v=""/>
    <s v=""/>
  </r>
  <r>
    <n v="130000726866"/>
    <n v="140001545095"/>
    <n v="1016894925"/>
    <s v="นับเสา-61-สายสื่อสาร-AWN-NKE-ปกติ"/>
    <s v="CLSD CNF  NMAT PRC  SETC"/>
    <x v="0"/>
    <x v="0"/>
    <x v="21"/>
    <d v="2018-11-06T00:00:00"/>
    <d v="2018-11-22T00:00:00"/>
    <d v="2018-11-23T00:00:00"/>
    <d v="2019-01-17T00:00:00"/>
    <n v="4016316786"/>
    <s v="FNKE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NKE"/>
    <x v="0"/>
    <s v="TELECOM"/>
    <n v="1"/>
    <x v="1"/>
    <n v="9009416224"/>
    <d v="2019-01-31T00:00:00"/>
    <x v="1"/>
    <x v="21"/>
    <x v="1"/>
    <s v=""/>
    <s v=""/>
    <s v=""/>
    <s v=""/>
    <s v=""/>
    <s v=""/>
    <s v=""/>
    <s v=""/>
    <s v=""/>
    <s v=""/>
  </r>
  <r>
    <n v="130000726827"/>
    <n v="140001550113"/>
    <n v="1016894925"/>
    <s v="นับเสา-61-สายสื่อสาร-AWN-NOS-ปกติ"/>
    <s v="REL  CNF  NMAT PRC  SETC"/>
    <x v="0"/>
    <x v="0"/>
    <x v="22"/>
    <d v="2018-12-04T00:00:00"/>
    <d v="2018-12-04T00:00:00"/>
    <d v="2018-12-06T00:00:00"/>
    <d v="2018-12-04T00:00:00"/>
    <n v="4016316809"/>
    <s v="FNOSCO12"/>
    <x v="3"/>
    <s v="บริษัท แอดวานซ์ ไวเลส เน็ทเวอร์ค จำกัด"/>
    <s v="AWN"/>
    <x v="0"/>
    <s v="CNF "/>
    <s v="มี พท.ซ่อมบำรุง"/>
    <s v="นับเสา"/>
    <s v="61"/>
    <s v="สายสื่อสาร"/>
    <s v="AWN"/>
    <s v="NOS"/>
    <x v="0"/>
    <s v="TELECOM"/>
    <n v="1"/>
    <x v="1"/>
    <n v="9009427742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36"/>
    <n v="140001545893"/>
    <n v="1016894925"/>
    <s v="นับเสา-61-สายสื่อสาร-AWN-NOT-ปกติ"/>
    <s v="TECO CNF  NMAT PRC  SETC"/>
    <x v="0"/>
    <x v="0"/>
    <x v="23"/>
    <d v="2018-12-17T00:00:00"/>
    <d v="2018-11-08T00:00:00"/>
    <d v="2018-11-08T00:00:00"/>
    <d v="2019-01-17T00:00:00"/>
    <n v="4016317417"/>
    <s v="FNOT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NOT"/>
    <x v="0"/>
    <s v="TELECOM"/>
    <n v="1"/>
    <x v="1"/>
    <n v="9009417178"/>
    <d v="2019-01-31T00:00:00"/>
    <x v="1"/>
    <x v="23"/>
    <x v="1"/>
    <s v=""/>
    <s v=""/>
    <s v=""/>
    <s v=""/>
    <s v=""/>
    <s v=""/>
    <s v=""/>
    <s v=""/>
    <s v=""/>
    <s v=""/>
  </r>
  <r>
    <n v="130000722915"/>
    <n v="140001546005"/>
    <n v="1016894925"/>
    <s v="นับเสา-61-สายสื่อสาร-AWN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NR2"/>
    <x v="0"/>
    <s v="TELECOM"/>
    <n v="1"/>
    <x v="1"/>
    <n v="9009417325"/>
    <d v="2019-01-31T00:00:00"/>
    <x v="1"/>
    <x v="24"/>
    <x v="1"/>
    <s v=""/>
    <s v=""/>
    <s v=""/>
    <s v=""/>
    <s v=""/>
    <s v=""/>
    <s v=""/>
    <s v=""/>
    <s v=""/>
    <s v=""/>
  </r>
  <r>
    <n v="130000727056"/>
    <n v="140001545380"/>
    <n v="1016894925"/>
    <s v="นับเสา-61-สายสื่อสาร-AWN-NR3-ปกติ"/>
    <s v="TECO CNF  NMAT PRC  SETC"/>
    <x v="0"/>
    <x v="0"/>
    <x v="25"/>
    <d v="2018-10-19T00:00:00"/>
    <d v="2018-11-22T00:00:00"/>
    <d v="2018-11-22T00:00:00"/>
    <d v="2019-01-18T00:00:00"/>
    <n v="4018198105"/>
    <s v="FNR3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NR3"/>
    <x v="0"/>
    <s v="TELECOM"/>
    <n v="1"/>
    <x v="1"/>
    <n v="9009420469"/>
    <d v="2019-01-31T00:00:00"/>
    <x v="1"/>
    <x v="25"/>
    <x v="1"/>
    <s v=""/>
    <s v=""/>
    <s v=""/>
    <s v=""/>
    <s v=""/>
    <s v=""/>
    <s v=""/>
    <s v=""/>
    <s v=""/>
    <s v=""/>
  </r>
  <r>
    <n v="130000724517"/>
    <n v="140001546185"/>
    <n v="1016894925"/>
    <s v="นับเสา-61-สายสื่อสาร-AWN-NRM-ปกติ"/>
    <s v="CLSD CNF  NMAT PRC  SETC"/>
    <x v="0"/>
    <x v="0"/>
    <x v="26"/>
    <d v="2018-11-02T00:00:00"/>
    <d v="2018-11-22T00:00:00"/>
    <d v="2018-11-26T00:00:00"/>
    <d v="2019-01-22T00:00:00"/>
    <n v="4016317417"/>
    <s v="FNRM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NRM"/>
    <x v="0"/>
    <s v="TELECOM"/>
    <n v="1"/>
    <x v="1"/>
    <n v="9009427611"/>
    <d v="2019-01-17T00:00:00"/>
    <x v="1"/>
    <x v="26"/>
    <x v="1"/>
    <s v=""/>
    <s v=""/>
    <s v=""/>
    <s v=""/>
    <s v=""/>
    <s v=""/>
    <s v=""/>
    <s v=""/>
    <s v=""/>
    <s v=""/>
  </r>
  <r>
    <n v="130000726891"/>
    <n v="140001545286"/>
    <n v="1016894925"/>
    <s v="นับเสา-61-สายสื่อสาร-AWN-PAY-ปกติ"/>
    <s v="CLSD CNF  NMAT PRC  SETC"/>
    <x v="0"/>
    <x v="0"/>
    <x v="27"/>
    <d v="2018-12-17T00:00:00"/>
    <d v="2018-11-23T00:00:00"/>
    <d v="2018-11-24T00:00:00"/>
    <d v="2019-01-18T00:00:00"/>
    <n v="4016316819"/>
    <s v="FPAYCO12"/>
    <x v="3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PAY"/>
    <x v="0"/>
    <s v="TELECOM"/>
    <n v="1"/>
    <x v="1"/>
    <n v="9009416494"/>
    <d v="2019-01-31T00:00:00"/>
    <x v="1"/>
    <x v="27"/>
    <x v="1"/>
    <s v=""/>
    <s v=""/>
    <s v=""/>
    <s v=""/>
    <s v=""/>
    <s v=""/>
    <s v=""/>
    <s v=""/>
    <s v=""/>
    <s v=""/>
  </r>
  <r>
    <n v="130000721317"/>
    <n v="140001545122"/>
    <n v="1016894925"/>
    <s v="นับเสา-61-สายสื่อสาร-AWN-PCC-ปกติ"/>
    <s v="CLSD CNF  NMAT PRC  SETC"/>
    <x v="0"/>
    <x v="0"/>
    <x v="28"/>
    <d v="2018-11-14T00:00:00"/>
    <d v="2018-11-09T00:00:00"/>
    <d v="2018-11-11T00:00:00"/>
    <d v="2019-01-17T00:00:00"/>
    <n v="4016316857"/>
    <s v="FPCCCO01"/>
    <x v="0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PCC"/>
    <x v="0"/>
    <s v="TELECOM"/>
    <n v="1"/>
    <x v="1"/>
    <n v="9009416293"/>
    <d v="2019-01-31T00:00:00"/>
    <x v="1"/>
    <x v="28"/>
    <x v="1"/>
    <s v=""/>
    <s v=""/>
    <s v=""/>
    <s v=""/>
    <s v=""/>
    <s v=""/>
    <s v=""/>
    <s v=""/>
    <s v=""/>
    <s v=""/>
  </r>
  <r>
    <n v="130000726865"/>
    <n v="140001542720"/>
    <n v="1016894925"/>
    <s v="นับเสา-61-สายสื่อสาร-AWN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PCG"/>
    <x v="0"/>
    <s v="TELECOM"/>
    <n v="1"/>
    <x v="1"/>
    <n v="9009410972"/>
    <d v="2019-01-31T00:00:00"/>
    <x v="1"/>
    <x v="29"/>
    <x v="1"/>
    <s v=""/>
    <s v=""/>
    <s v=""/>
    <s v=""/>
    <s v=""/>
    <s v=""/>
    <s v=""/>
    <s v=""/>
    <s v=""/>
    <s v=""/>
  </r>
  <r>
    <n v="130000727479"/>
    <n v="140001545246"/>
    <n v="1016894925"/>
    <s v="นับเสา-61-สายสื่อสาร-AWN-PIM-ปกติ"/>
    <s v="CLSD CNF  NMAT PRC  SETC"/>
    <x v="0"/>
    <x v="0"/>
    <x v="44"/>
    <d v="2018-12-12T00:00:00"/>
    <d v="2018-12-12T00:00:00"/>
    <d v="2018-12-14T00:00:00"/>
    <d v="2019-01-18T00:00:00"/>
    <n v="4016317310"/>
    <s v="FPIM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PIM"/>
    <x v="0"/>
    <s v="TELECOM"/>
    <n v="1"/>
    <x v="1"/>
    <n v="9009416388"/>
    <d v="2019-01-31T00:00:00"/>
    <x v="1"/>
    <x v="44"/>
    <x v="1"/>
    <s v=""/>
    <s v=""/>
    <s v=""/>
    <s v=""/>
    <s v=""/>
    <s v=""/>
    <s v=""/>
    <s v=""/>
    <s v=""/>
    <s v=""/>
  </r>
  <r>
    <n v="130000721921"/>
    <n v="140001543916"/>
    <n v="1016894925"/>
    <s v="นับเสา-61-สายสื่อสาร-AWN-PKY-ปกติ"/>
    <s v="TECO CNF  NMAT PRC  SETC"/>
    <x v="0"/>
    <x v="0"/>
    <x v="30"/>
    <d v="2018-12-26T00:00:00"/>
    <d v="2019-01-18T00:00:00"/>
    <d v="2019-01-19T00:00:00"/>
    <d v="2019-01-18T00:00:00"/>
    <n v="4016316821"/>
    <s v="FPKY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PKY"/>
    <x v="0"/>
    <s v="TELECOM"/>
    <n v="1"/>
    <x v="1"/>
    <n v="9009415917"/>
    <d v="2019-01-31T00:00:00"/>
    <x v="1"/>
    <x v="30"/>
    <x v="1"/>
    <s v=""/>
    <s v=""/>
    <s v=""/>
    <s v=""/>
    <s v=""/>
    <s v=""/>
    <s v=""/>
    <s v=""/>
    <s v=""/>
    <s v=""/>
  </r>
  <r>
    <n v="140009020489"/>
    <s v=""/>
    <n v="1016894925"/>
    <s v="นับเสา-61-สายสื่อสาร-AWN-PKY-ละเมิด"/>
    <s v="REL  NMAT PRC  SETC"/>
    <x v="1"/>
    <x v="1"/>
    <x v="30"/>
    <m/>
    <d v="2018-11-22T00:00:00"/>
    <d v="2018-11-22T00:00:00"/>
    <d v="2018-11-22T00:00:00"/>
    <n v="4016316821"/>
    <s v="FPKYOM01"/>
    <x v="5"/>
    <s v="บริษัท แอดวานซ์ ไวเลส เน็ทเวอร์ค จำกัด"/>
    <s v="AWN"/>
    <x v="0"/>
    <s v="NMAT"/>
    <s v="มี พท.ซ่อมบำรุง"/>
    <s v="นับเสา"/>
    <s v="61"/>
    <s v="สายสื่อสาร"/>
    <s v="AWN"/>
    <s v="PKY"/>
    <x v="2"/>
    <s v="TELECOM"/>
    <n v="1"/>
    <x v="0"/>
    <e v="#N/A"/>
    <e v="#N/A"/>
    <x v="0"/>
    <x v="30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6876"/>
    <n v="140001542728"/>
    <n v="1016894925"/>
    <s v="นับเสา-61-สายสื่อสาร-AWN-PRS-ปกติ"/>
    <s v="CLSD CNF  NMAT PRC  SETC"/>
    <x v="0"/>
    <x v="0"/>
    <x v="31"/>
    <d v="2018-11-25T00:00:00"/>
    <d v="2018-11-22T00:00:00"/>
    <d v="2018-11-22T00:00:00"/>
    <d v="2019-01-17T00:00:00"/>
    <n v="4016316767"/>
    <s v="FPRS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PRS"/>
    <x v="0"/>
    <s v="TELECOM"/>
    <n v="1"/>
    <x v="1"/>
    <n v="9009410916"/>
    <d v="2019-01-31T00:00:00"/>
    <x v="1"/>
    <x v="31"/>
    <x v="1"/>
    <s v=""/>
    <s v=""/>
    <s v=""/>
    <s v=""/>
    <s v=""/>
    <s v=""/>
    <s v=""/>
    <s v=""/>
    <s v=""/>
    <s v=""/>
  </r>
  <r>
    <n v="130000739034"/>
    <n v="140001547375"/>
    <n v="1016894925"/>
    <s v="นับเสา-61-สายสื่อสาร-AWN-PTC-ปกติ"/>
    <s v="TECO CNF  NMAT PRC  SETC"/>
    <x v="0"/>
    <x v="0"/>
    <x v="0"/>
    <d v="2018-11-02T00:00:00"/>
    <d v="2018-12-25T00:00:00"/>
    <d v="2018-12-26T00:00:00"/>
    <d v="2019-01-18T00:00:00"/>
    <n v="4016316841"/>
    <s v="FPTC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PTC"/>
    <x v="0"/>
    <s v="TELECOM"/>
    <n v="1"/>
    <x v="1"/>
    <n v="9009421102"/>
    <d v="2019-01-31T00:00:00"/>
    <x v="1"/>
    <x v="0"/>
    <x v="1"/>
    <s v=""/>
    <s v=""/>
    <s v=""/>
    <s v=""/>
    <s v=""/>
    <s v=""/>
    <s v=""/>
    <s v=""/>
    <s v=""/>
    <s v=""/>
  </r>
  <r>
    <n v="130000727567"/>
    <n v="140001545805"/>
    <n v="1016894925"/>
    <s v="นับเสา-61-สายสื่อสาร-AWN-PUI-ปกติ"/>
    <s v="REL  CNF  NMAT PRC  SETC"/>
    <x v="0"/>
    <x v="0"/>
    <x v="32"/>
    <d v="2018-11-06T00:00:00"/>
    <d v="2018-11-23T00:00:00"/>
    <d v="2018-11-23T00:00:00"/>
    <d v="2018-11-23T00:00:00"/>
    <n v="4018198113"/>
    <s v="FMUSCO12"/>
    <x v="3"/>
    <s v="บริษัท แอดวานซ์ ไวเลส เน็ทเวอร์ค จำกัด"/>
    <s v="AWN"/>
    <x v="0"/>
    <s v="CNF "/>
    <s v="มี พท.ซ่อมบำรุง"/>
    <s v="นับเสา"/>
    <s v="61"/>
    <s v="สายสื่อสาร"/>
    <s v="AWN"/>
    <s v="PUI"/>
    <x v="0"/>
    <s v="TELECOM"/>
    <n v="1"/>
    <x v="1"/>
    <n v="9009417066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42"/>
    <n v="140001545654"/>
    <n v="1016894925"/>
    <s v="นับเสา-61-สายสื่อสาร-AWN-PUS-ปกติ"/>
    <s v="CLSD CNF  NMAT PRC  SETC"/>
    <x v="0"/>
    <x v="0"/>
    <x v="33"/>
    <d v="2018-12-04T00:00:00"/>
    <d v="2018-12-26T00:00:00"/>
    <d v="2018-12-26T00:00:00"/>
    <d v="2019-01-17T00:00:00"/>
    <n v="4016316915"/>
    <s v="FPUS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PUS"/>
    <x v="0"/>
    <s v="TELECOM"/>
    <n v="1"/>
    <x v="1"/>
    <n v="9009416674"/>
    <d v="2019-01-31T00:00:00"/>
    <x v="1"/>
    <x v="33"/>
    <x v="1"/>
    <s v=""/>
    <s v=""/>
    <s v=""/>
    <s v=""/>
    <s v=""/>
    <s v=""/>
    <s v=""/>
    <s v=""/>
    <s v=""/>
    <s v=""/>
  </r>
  <r>
    <n v="130000727500"/>
    <n v="140001545768"/>
    <n v="1016894925"/>
    <s v="นับเสา-61-สายสื่อสาร-AWN-RAB-ปกติ"/>
    <s v="CLSD CNF  NMAT PRC  SETC"/>
    <x v="0"/>
    <x v="0"/>
    <x v="34"/>
    <d v="2018-12-12T00:00:00"/>
    <d v="2018-11-25T00:00:00"/>
    <d v="2018-11-28T00:00:00"/>
    <d v="2019-01-18T00:00:00"/>
    <n v="4016316852"/>
    <s v="FRAB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RAB"/>
    <x v="0"/>
    <s v="TELECOM"/>
    <n v="1"/>
    <x v="1"/>
    <n v="9009417047"/>
    <d v="2019-01-31T00:00:00"/>
    <x v="1"/>
    <x v="34"/>
    <x v="1"/>
    <s v=""/>
    <s v=""/>
    <s v=""/>
    <s v=""/>
    <s v=""/>
    <s v=""/>
    <s v=""/>
    <s v=""/>
    <s v=""/>
    <s v=""/>
  </r>
  <r>
    <n v="130000726842"/>
    <n v="140001545059"/>
    <n v="1016894925"/>
    <s v="นับเสา-61-สายสื่อสาร-AWN-SIP-ปกติ"/>
    <s v="TECO CNF  NMAT PRC  SETC"/>
    <x v="0"/>
    <x v="0"/>
    <x v="35"/>
    <d v="2018-11-22T00:00:00"/>
    <d v="2018-11-22T00:00:00"/>
    <d v="2018-11-22T00:00:00"/>
    <d v="2019-01-18T00:00:00"/>
    <n v="4016316842"/>
    <s v="FSIPCO1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SIP"/>
    <x v="0"/>
    <s v="TELECOM"/>
    <n v="1"/>
    <x v="1"/>
    <n v="9009416086"/>
    <d v="2019-01-31T00:00:00"/>
    <x v="1"/>
    <x v="35"/>
    <x v="1"/>
    <s v=""/>
    <s v=""/>
    <s v=""/>
    <s v=""/>
    <s v=""/>
    <s v=""/>
    <s v=""/>
    <s v=""/>
    <s v=""/>
    <s v=""/>
  </r>
  <r>
    <n v="130000730604"/>
    <n v="140001545049"/>
    <n v="1016894925"/>
    <s v="นับเสา-61-สายสื่อสาร-AWN-SKA-ปกติ"/>
    <s v="REL  CNF  NMAT PRC  SETC"/>
    <x v="0"/>
    <x v="0"/>
    <x v="36"/>
    <d v="2018-11-30T00:00:00"/>
    <d v="2018-12-01T00:00:00"/>
    <d v="2018-12-02T00:00:00"/>
    <d v="2018-12-01T00:00:00"/>
    <n v="4016317191"/>
    <s v="FSKACO01"/>
    <x v="3"/>
    <s v="บริษัท แอดวานซ์ ไวเลส เน็ทเวอร์ค จำกัด"/>
    <s v="AWN"/>
    <x v="0"/>
    <s v="CNF "/>
    <s v="มี พท.ซ่อมบำรุง"/>
    <s v="นับเสา"/>
    <s v="61"/>
    <s v="สายสื่อสาร"/>
    <s v="AWN"/>
    <s v="SKA"/>
    <x v="0"/>
    <s v="TELECOM"/>
    <n v="1"/>
    <x v="1"/>
    <n v="9009416192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62"/>
    <n v="140001543948"/>
    <n v="1016894925"/>
    <s v="นับเสา-61-สายสื่อสาร-AWN-SRN-ปกติ"/>
    <s v="TECO CNF  NMAT PRC  SETC"/>
    <x v="0"/>
    <x v="0"/>
    <x v="45"/>
    <d v="2018-11-30T00:00:00"/>
    <d v="2018-10-27T00:00:00"/>
    <d v="2018-10-28T00:00:00"/>
    <d v="2019-01-18T00:00:00"/>
    <n v="4016316839"/>
    <s v="FSRN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SRN"/>
    <x v="0"/>
    <s v="TELECOM"/>
    <n v="1"/>
    <x v="1"/>
    <n v="9009414771"/>
    <d v="2019-01-31T00:00:00"/>
    <x v="1"/>
    <x v="45"/>
    <x v="1"/>
    <s v=""/>
    <s v=""/>
    <s v=""/>
    <s v=""/>
    <s v=""/>
    <s v=""/>
    <s v=""/>
    <s v=""/>
    <s v=""/>
    <s v=""/>
  </r>
  <r>
    <n v="130000727470"/>
    <n v="140001545367"/>
    <n v="1016894925"/>
    <s v="นับเสา-61-สายสื่อสาร-AWN-SSA-ปกติ"/>
    <s v="TECO CNF  NMAT PRC  SETC"/>
    <x v="0"/>
    <x v="0"/>
    <x v="46"/>
    <d v="2018-11-23T00:00:00"/>
    <d v="2018-11-23T00:00:00"/>
    <d v="2018-11-24T00:00:00"/>
    <d v="2019-01-18T00:00:00"/>
    <n v="4016316820"/>
    <s v="FSSA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SSA"/>
    <x v="0"/>
    <s v="TELECOM"/>
    <n v="1"/>
    <x v="1"/>
    <n v="9009416520"/>
    <d v="2019-01-31T00:00:00"/>
    <x v="1"/>
    <x v="46"/>
    <x v="1"/>
    <s v=""/>
    <s v=""/>
    <s v=""/>
    <s v=""/>
    <s v=""/>
    <s v=""/>
    <s v=""/>
    <s v=""/>
    <s v=""/>
    <s v=""/>
  </r>
  <r>
    <n v="130000729131"/>
    <n v="140001546117"/>
    <n v="1016894925"/>
    <s v="นับเสา-61-สายสื่อสาร-AWN-SSG-ปกติ"/>
    <s v="REL  NMAT PRC  SETC"/>
    <x v="0"/>
    <x v="0"/>
    <x v="37"/>
    <m/>
    <d v="2018-11-27T00:00:00"/>
    <d v="2018-11-27T00:00:00"/>
    <d v="2018-11-27T00:00:00"/>
    <n v="4018198109"/>
    <s v="FSESCO12"/>
    <x v="3"/>
    <s v="บริษัท แอดวานซ์ ไวเลส เน็ทเวอร์ค จำกัด"/>
    <s v="AWN"/>
    <x v="0"/>
    <s v="NMAT"/>
    <s v="มี พท.ซ่อมบำรุง"/>
    <s v="นับเสา"/>
    <s v="61"/>
    <s v="สายสื่อสาร"/>
    <s v="AWN"/>
    <s v="SSG"/>
    <x v="0"/>
    <s v="TELECOM"/>
    <n v="1"/>
    <x v="1"/>
    <n v="9009433187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3814"/>
    <n v="140001545228"/>
    <n v="1016894925"/>
    <s v="นับเสา-61-สายสื่อสาร-AWN-STU-ปกติ"/>
    <s v="TECO CNF  NMAT PRC  SETC"/>
    <x v="0"/>
    <x v="0"/>
    <x v="38"/>
    <d v="2018-11-29T00:00:00"/>
    <d v="2018-12-12T00:00:00"/>
    <d v="2018-12-13T00:00:00"/>
    <d v="2019-01-22T00:00:00"/>
    <n v="4016316754"/>
    <s v="FSTU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STU"/>
    <x v="0"/>
    <s v="TELECOM"/>
    <n v="1"/>
    <x v="1"/>
    <n v="9009416356"/>
    <d v="2019-01-31T00:00:00"/>
    <x v="1"/>
    <x v="38"/>
    <x v="1"/>
    <s v=""/>
    <s v=""/>
    <s v=""/>
    <s v=""/>
    <s v=""/>
    <s v=""/>
    <s v=""/>
    <s v=""/>
    <s v=""/>
    <s v=""/>
  </r>
  <r>
    <n v="130000720208"/>
    <n v="140001546037"/>
    <n v="1016894925"/>
    <s v="นับเสา-61-สายสื่อสาร-AWN-SUN-ปกติ"/>
    <s v="TECO CNF  NMAT PRC  SETC"/>
    <x v="0"/>
    <x v="0"/>
    <x v="39"/>
    <d v="2018-11-22T00:00:00"/>
    <d v="2018-11-22T00:00:00"/>
    <d v="2018-11-22T00:00:00"/>
    <d v="2019-01-18T00:00:00"/>
    <n v="4016316922"/>
    <s v="FSUNCO12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สายสื่อสาร"/>
    <s v="AWN"/>
    <s v="SUN"/>
    <x v="0"/>
    <s v="TELECOM"/>
    <n v="1"/>
    <x v="1"/>
    <n v="9009417404"/>
    <d v="2019-01-31T00:00:00"/>
    <x v="1"/>
    <x v="39"/>
    <x v="1"/>
    <s v=""/>
    <s v=""/>
    <s v=""/>
    <s v=""/>
    <s v=""/>
    <s v=""/>
    <s v=""/>
    <s v=""/>
    <s v=""/>
    <s v=""/>
  </r>
  <r>
    <n v="130000720741"/>
    <n v="140001545482"/>
    <n v="1016894925"/>
    <s v="นับเสา-61-สายสื่อสาร-AWN-TTM-ปกติ"/>
    <s v="CLSD CNF  NMAT PRC  SETC"/>
    <x v="0"/>
    <x v="0"/>
    <x v="40"/>
    <d v="2018-12-20T00:00:00"/>
    <d v="2018-11-06T00:00:00"/>
    <d v="2018-11-06T00:00:00"/>
    <d v="2019-01-18T00:00:00"/>
    <n v="4016316992"/>
    <s v="FTTMCO12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สายสื่อสาร"/>
    <s v="AWN"/>
    <s v="TTM"/>
    <x v="0"/>
    <s v="TELECOM"/>
    <n v="1"/>
    <x v="1"/>
    <n v="9009416713"/>
    <d v="2019-01-31T00:00:00"/>
    <x v="1"/>
    <x v="40"/>
    <x v="1"/>
    <s v=""/>
    <s v=""/>
    <s v=""/>
    <s v=""/>
    <s v=""/>
    <s v=""/>
    <s v=""/>
    <s v=""/>
    <s v=""/>
    <s v=""/>
  </r>
  <r>
    <n v="130000724809"/>
    <n v="140001545579"/>
    <n v="1016894925"/>
    <s v="นับเสา-61-สายสื่อสาร-AWN-WNK-ปกติ"/>
    <s v="REL  CNF  NMAT PRC  SETC"/>
    <x v="0"/>
    <x v="0"/>
    <x v="41"/>
    <d v="2018-12-11T00:00:00"/>
    <d v="2018-11-17T00:00:00"/>
    <d v="2018-11-17T00:00:00"/>
    <d v="2018-11-17T00:00:00"/>
    <n v="4018201845"/>
    <s v="FWNKCO12"/>
    <x v="3"/>
    <s v="บริษัท แอดวานซ์ ไวเลส เน็ทเวอร์ค จำกัด"/>
    <s v="AWN"/>
    <x v="0"/>
    <s v="CNF "/>
    <s v="มี พท.ซ่อมบำรุง"/>
    <s v="นับเสา"/>
    <s v="61"/>
    <s v="สายสื่อสาร"/>
    <s v="AWN"/>
    <s v="WNK"/>
    <x v="0"/>
    <s v="TELECOM"/>
    <n v="1"/>
    <x v="1"/>
    <n v="9009416668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31890"/>
    <n v="140001548251"/>
    <n v="1014527887"/>
    <s v="นับเสา-61-สายสื่อสาร-BYITV-BYI-ปกติ"/>
    <s v="CLSD CNF  NMAT PRC  SETC"/>
    <x v="0"/>
    <x v="0"/>
    <x v="3"/>
    <d v="2018-12-11T00:00:00"/>
    <d v="2018-12-04T00:00:00"/>
    <d v="2018-12-04T00:00:00"/>
    <d v="2019-01-22T00:00:00"/>
    <n v="4016317286"/>
    <s v="FBYIOM01"/>
    <x v="1"/>
    <s v="หจก.บัวใหญ่เคเบิลทีวี"/>
    <s v="BYITV"/>
    <x v="1"/>
    <s v="CNF "/>
    <s v="มี พท.ซ่อมบำรุง"/>
    <s v="นับเสา"/>
    <s v="61"/>
    <s v="สายสื่อสาร"/>
    <s v="BYITV"/>
    <s v="BYI"/>
    <x v="0"/>
    <s v="CABLE TV"/>
    <n v="1"/>
    <x v="2"/>
    <n v="9009422457"/>
    <d v="2019-01-31T00:00:00"/>
    <x v="1"/>
    <x v="3"/>
    <x v="1"/>
    <s v=""/>
    <s v=""/>
    <s v=""/>
    <s v=""/>
    <s v=""/>
    <s v=""/>
    <s v=""/>
    <s v=""/>
    <s v=""/>
    <s v=""/>
  </r>
  <r>
    <n v="130000726908"/>
    <n v="140001546740"/>
    <n v="1014527887"/>
    <s v="นับเสา-61-สายสื่อสาร-BYITV-PAY-ปกติ"/>
    <s v="CLSD CNF  NMAT PRC  SETC"/>
    <x v="0"/>
    <x v="0"/>
    <x v="27"/>
    <d v="2018-12-13T00:00:00"/>
    <d v="2018-11-23T00:00:00"/>
    <d v="2018-11-24T00:00:00"/>
    <d v="2019-01-18T00:00:00"/>
    <n v="4016316819"/>
    <s v="FPAYCO12"/>
    <x v="3"/>
    <s v="หจก.บัวใหญ่เคเบิลทีวี"/>
    <s v="BYITV"/>
    <x v="1"/>
    <s v="CNF "/>
    <s v="มี พท.ซ่อมบำรุง"/>
    <s v="นับเสา"/>
    <s v="61"/>
    <s v="สายสื่อสาร"/>
    <s v="BYITV"/>
    <s v="PAY"/>
    <x v="0"/>
    <s v="CABLE TV"/>
    <n v="1"/>
    <x v="2"/>
    <n v="9009420304"/>
    <d v="2019-01-31T00:00:00"/>
    <x v="1"/>
    <x v="27"/>
    <x v="1"/>
    <s v=""/>
    <s v=""/>
    <s v=""/>
    <s v=""/>
    <s v=""/>
    <s v=""/>
    <s v=""/>
    <s v=""/>
    <s v=""/>
    <s v=""/>
  </r>
  <r>
    <n v="130000726508"/>
    <n v="140001545103"/>
    <n v="1016892882"/>
    <s v="นับเสา-61-สายสื่อสาร-CAT/BFKT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BKR"/>
    <x v="0"/>
    <s v="TELECOM"/>
    <n v="1"/>
    <x v="1"/>
    <n v="9009416185"/>
    <d v="2019-01-31T00:00:00"/>
    <x v="1"/>
    <x v="1"/>
    <x v="1"/>
    <s v=""/>
    <s v=""/>
    <s v=""/>
    <s v=""/>
    <s v=""/>
    <s v=""/>
    <s v=""/>
    <s v=""/>
    <s v=""/>
    <s v=""/>
  </r>
  <r>
    <n v="130000724065"/>
    <n v="140001545751"/>
    <n v="1016892882"/>
    <s v="นับเสา-61-สายสื่อสาร-CAT/BFKT-BNG-ปกติ"/>
    <s v="CLSD CNF  NMAT PRC  SETC"/>
    <x v="0"/>
    <x v="0"/>
    <x v="2"/>
    <d v="2018-11-15T00:00:00"/>
    <d v="2018-11-15T00:00:00"/>
    <d v="2018-11-16T00:00:00"/>
    <d v="2019-01-18T00:00:00"/>
    <n v="4016316953"/>
    <s v="FBNGCO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BNG"/>
    <x v="0"/>
    <s v="TELECOM"/>
    <n v="1"/>
    <x v="1"/>
    <n v="9009420813"/>
    <d v="2019-01-31T00:00:00"/>
    <x v="1"/>
    <x v="2"/>
    <x v="1"/>
    <s v=""/>
    <s v=""/>
    <s v=""/>
    <s v=""/>
    <s v=""/>
    <s v=""/>
    <s v=""/>
    <s v=""/>
    <s v=""/>
    <s v=""/>
  </r>
  <r>
    <n v="130000740857"/>
    <n v="140001545876"/>
    <n v="1016892882"/>
    <s v="นับเสา-61-สายสื่อสาร-CAT/BFKT-BRR-ปกติ"/>
    <s v="TECO CNF  NMAT PRC  SETC"/>
    <x v="0"/>
    <x v="0"/>
    <x v="42"/>
    <d v="2018-11-15T00:00:00"/>
    <d v="2018-12-28T00:00:00"/>
    <d v="2018-12-28T00:00:00"/>
    <d v="2019-01-18T00:00:00"/>
    <n v="4016316790"/>
    <s v="FBRR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BRR"/>
    <x v="0"/>
    <s v="TELECOM"/>
    <n v="1"/>
    <x v="1"/>
    <n v="9009417146"/>
    <d v="2019-01-31T00:00:00"/>
    <x v="1"/>
    <x v="42"/>
    <x v="1"/>
    <s v=""/>
    <s v=""/>
    <s v=""/>
    <s v=""/>
    <s v=""/>
    <s v=""/>
    <s v=""/>
    <s v=""/>
    <s v=""/>
    <s v=""/>
  </r>
  <r>
    <n v="130000731892"/>
    <s v=""/>
    <n v="1016892882"/>
    <s v="นับเสา-61-สายสื่อสาร-CAT/BFKT-BYI-ยกเลิก"/>
    <s v="CLSD CNF  DLFL NMAT PRC  SETC"/>
    <x v="0"/>
    <x v="0"/>
    <x v="3"/>
    <d v="2018-12-04T00:00:00"/>
    <d v="2018-12-04T00:00:00"/>
    <d v="2018-12-04T00:00:00"/>
    <d v="2019-01-20T00:00:00"/>
    <n v="4016317286"/>
    <s v="FBYIOM01"/>
    <x v="2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BYI"/>
    <x v="1"/>
    <s v="TELECOM"/>
    <n v="1"/>
    <x v="0"/>
    <e v="#N/A"/>
    <e v="#N/A"/>
    <x v="0"/>
    <x v="3"/>
    <x v="0"/>
    <s v=""/>
    <s v=""/>
    <s v=""/>
    <s v=""/>
    <s v=""/>
    <s v=""/>
    <s v=""/>
    <s v=""/>
    <s v=""/>
    <e v="#VALUE!"/>
  </r>
  <r>
    <n v="130000739896"/>
    <n v="140001546072"/>
    <n v="1016892882"/>
    <s v="นับเสา-61-สายสื่อสาร-CAT/BFKT-CAR-ปกติ"/>
    <s v="TECO CNF  NMAT PRC  SETC"/>
    <x v="0"/>
    <x v="0"/>
    <x v="4"/>
    <d v="2018-10-29T00:00:00"/>
    <d v="2018-12-26T00:00:00"/>
    <d v="2018-12-27T00:00:00"/>
    <d v="2019-01-18T00:00:00"/>
    <n v="4016317144"/>
    <s v="FCAR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CAR"/>
    <x v="0"/>
    <s v="TELECOM"/>
    <n v="1"/>
    <x v="1"/>
    <n v="9009417282"/>
    <d v="2019-01-31T00:00:00"/>
    <x v="1"/>
    <x v="4"/>
    <x v="1"/>
    <s v=""/>
    <s v=""/>
    <s v=""/>
    <s v=""/>
    <s v=""/>
    <s v=""/>
    <s v=""/>
    <s v=""/>
    <s v=""/>
    <s v=""/>
  </r>
  <r>
    <n v="130000727163"/>
    <n v="140001546875"/>
    <n v="1016892882"/>
    <s v="นับเสา-61-สายสื่อสาร-CAT/BFKT-CUR-ปกติ"/>
    <s v="CLSD CNF  NMAT PRC  SETC"/>
    <x v="0"/>
    <x v="0"/>
    <x v="7"/>
    <d v="2018-11-01T00:00:00"/>
    <d v="2019-01-18T00:00:00"/>
    <d v="2019-01-19T00:00:00"/>
    <d v="2019-01-18T00:00:00"/>
    <n v="4016316798"/>
    <s v="FCUR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CUR"/>
    <x v="0"/>
    <s v="TELECOM"/>
    <n v="1"/>
    <x v="1"/>
    <n v="9009420542"/>
    <d v="2019-01-31T00:00:00"/>
    <x v="1"/>
    <x v="7"/>
    <x v="1"/>
    <s v=""/>
    <s v=""/>
    <s v=""/>
    <s v=""/>
    <s v=""/>
    <s v=""/>
    <s v=""/>
    <s v=""/>
    <s v=""/>
    <s v=""/>
  </r>
  <r>
    <n v="130000720453"/>
    <n v="140001542496"/>
    <n v="1016892882"/>
    <s v="นับเสา-61-สายสื่อสาร-CAT/BFKT-CYP-ปกติ"/>
    <s v="CLSD CNF  NMAT PRC  SETC"/>
    <x v="0"/>
    <x v="0"/>
    <x v="8"/>
    <d v="2018-11-29T00:00:00"/>
    <d v="2018-11-07T00:00:00"/>
    <d v="2018-11-07T00:00:00"/>
    <d v="2019-01-18T00:00:00"/>
    <n v="4016316794"/>
    <s v="FCYP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CYP"/>
    <x v="0"/>
    <s v="TELECOM"/>
    <n v="1"/>
    <x v="1"/>
    <n v="9009410645"/>
    <d v="2019-01-31T00:00:00"/>
    <x v="1"/>
    <x v="8"/>
    <x v="1"/>
    <s v=""/>
    <s v=""/>
    <s v=""/>
    <s v=""/>
    <s v=""/>
    <s v=""/>
    <s v=""/>
    <s v=""/>
    <s v=""/>
    <s v=""/>
  </r>
  <r>
    <n v="130000740621"/>
    <n v="140001545650"/>
    <n v="1016892882"/>
    <s v="นับเสา-61-สายสื่อสาร-CAT/BFKT-DAN-ปกติ"/>
    <s v="TECO NMAT PRC  SETC"/>
    <x v="0"/>
    <x v="0"/>
    <x v="9"/>
    <m/>
    <d v="2018-12-28T00:00:00"/>
    <d v="2018-12-28T00:00:00"/>
    <d v="2019-01-18T00:00:00"/>
    <n v="4016316829"/>
    <s v="FDANCO12"/>
    <x v="1"/>
    <s v="บริษัท กสท โทรคมนาคม จำกัด (มหาชน)"/>
    <s v="CAT"/>
    <x v="2"/>
    <s v="NMAT"/>
    <s v="มี พท.ซ่อมบำรุง"/>
    <s v="นับเสา"/>
    <s v="61"/>
    <s v="สายสื่อสาร"/>
    <s v="CAT/BFKT"/>
    <s v="DAN"/>
    <x v="0"/>
    <s v="TELECOM"/>
    <n v="1"/>
    <x v="1"/>
    <n v="9009416877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34899"/>
    <n v="140001546206"/>
    <n v="1016892882"/>
    <s v="นับเสา-61-สายสื่อสาร-CAT/BFKT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KKA"/>
    <x v="0"/>
    <s v="TELECOM"/>
    <n v="1"/>
    <x v="1"/>
    <n v="9009417614"/>
    <d v="2019-01-31T00:00:00"/>
    <x v="1"/>
    <x v="11"/>
    <x v="1"/>
    <s v=""/>
    <s v=""/>
    <s v=""/>
    <s v=""/>
    <s v=""/>
    <s v=""/>
    <s v=""/>
    <s v=""/>
    <s v=""/>
    <s v=""/>
  </r>
  <r>
    <n v="130000727560"/>
    <n v="140001545931"/>
    <n v="1016892882"/>
    <s v="นับเสา-61-สายสื่อสาร-CAT/BFKT-KOG-ปกติ"/>
    <s v="TECO CNF  NMAT PRC  SETC"/>
    <x v="0"/>
    <x v="0"/>
    <x v="13"/>
    <d v="2018-12-12T00:00:00"/>
    <d v="2018-11-24T00:00:00"/>
    <d v="2018-11-25T00:00:00"/>
    <d v="2019-01-18T00:00:00"/>
    <n v="4016316836"/>
    <s v="FKOG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KOG"/>
    <x v="0"/>
    <s v="TELECOM"/>
    <n v="1"/>
    <x v="1"/>
    <n v="9009417207"/>
    <d v="2019-01-31T00:00:00"/>
    <x v="1"/>
    <x v="13"/>
    <x v="1"/>
    <s v=""/>
    <s v=""/>
    <s v=""/>
    <s v=""/>
    <s v=""/>
    <s v=""/>
    <s v=""/>
    <s v=""/>
    <s v=""/>
    <s v=""/>
  </r>
  <r>
    <n v="130000720309"/>
    <n v="140001545416"/>
    <n v="1016892882"/>
    <s v="นับเสา-61-สายสื่อสาร-CAT/BFKT-KSA-ปกติ"/>
    <s v="CLSD CNF  NMAT PRC  SETC"/>
    <x v="0"/>
    <x v="0"/>
    <x v="43"/>
    <d v="2018-11-16T00:00:00"/>
    <d v="2018-11-16T00:00:00"/>
    <d v="2018-11-16T00:00:00"/>
    <d v="2019-01-17T00:00:00"/>
    <n v="4016316796"/>
    <s v="FKSA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KSA"/>
    <x v="0"/>
    <s v="TELECOM"/>
    <n v="1"/>
    <x v="1"/>
    <n v="9009416574"/>
    <d v="2019-01-31T00:00:00"/>
    <x v="1"/>
    <x v="43"/>
    <x v="1"/>
    <s v=""/>
    <s v=""/>
    <s v=""/>
    <s v=""/>
    <s v=""/>
    <s v=""/>
    <s v=""/>
    <s v=""/>
    <s v=""/>
    <s v=""/>
  </r>
  <r>
    <n v="130000724999"/>
    <n v="140001545260"/>
    <n v="1016892882"/>
    <s v="นับเสา-61-สายสื่อสาร-CAT/BFKT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KSN"/>
    <x v="0"/>
    <s v="TELECOM"/>
    <n v="1"/>
    <x v="1"/>
    <n v="9009416423"/>
    <d v="2019-01-31T00:00:00"/>
    <x v="1"/>
    <x v="14"/>
    <x v="1"/>
    <s v=""/>
    <s v=""/>
    <s v=""/>
    <s v=""/>
    <s v=""/>
    <s v=""/>
    <s v=""/>
    <s v=""/>
    <s v=""/>
    <s v=""/>
  </r>
  <r>
    <n v="130000721894"/>
    <n v="140001545738"/>
    <n v="1016892882"/>
    <s v="นับเสา-61-สายสื่อสาร-CAT/BFKT-KUM-ปกติ"/>
    <s v="TECO CNF  NMAT PRC  SETC"/>
    <x v="0"/>
    <x v="0"/>
    <x v="15"/>
    <d v="2018-12-24T00:00:00"/>
    <d v="2018-11-10T00:00:00"/>
    <d v="2018-11-11T00:00:00"/>
    <d v="2019-01-18T00:00:00"/>
    <n v="4016316766"/>
    <s v="FKUM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KUM"/>
    <x v="0"/>
    <s v="TELECOM"/>
    <n v="1"/>
    <x v="1"/>
    <n v="9009416982"/>
    <d v="2019-01-31T00:00:00"/>
    <x v="1"/>
    <x v="15"/>
    <x v="1"/>
    <s v=""/>
    <s v=""/>
    <s v=""/>
    <s v=""/>
    <s v=""/>
    <s v=""/>
    <s v=""/>
    <s v=""/>
    <s v=""/>
    <s v=""/>
  </r>
  <r>
    <n v="130000719821"/>
    <n v="140001545687"/>
    <n v="1016892882"/>
    <s v="นับเสา-61-สายสื่อสาร-CAT/BFKT-LAM-ปกติ"/>
    <s v="CLSD CNF  NMAT PRC  SETC"/>
    <x v="0"/>
    <x v="0"/>
    <x v="16"/>
    <d v="2018-11-13T00:00:00"/>
    <d v="2018-11-04T00:00:00"/>
    <d v="2018-11-05T00:00:00"/>
    <d v="2019-01-18T00:00:00"/>
    <n v="4016316773"/>
    <s v="FLAM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LAM"/>
    <x v="0"/>
    <s v="TELECOM"/>
    <n v="1"/>
    <x v="1"/>
    <n v="9009416946"/>
    <d v="2019-01-31T00:00:00"/>
    <x v="1"/>
    <x v="16"/>
    <x v="1"/>
    <s v=""/>
    <s v=""/>
    <s v=""/>
    <s v=""/>
    <s v=""/>
    <s v=""/>
    <s v=""/>
    <s v=""/>
    <s v=""/>
    <s v=""/>
  </r>
  <r>
    <n v="130000727201"/>
    <n v="140001542571"/>
    <n v="1016892882"/>
    <s v="นับเสา-61-สายสื่อสาร-CAT/BFKT-LHS-ปกติ"/>
    <s v="CLSD CNF  NMAT PRC  SETC"/>
    <x v="0"/>
    <x v="0"/>
    <x v="17"/>
    <d v="2019-01-16T00:00:00"/>
    <d v="2019-01-16T00:00:00"/>
    <d v="2019-01-16T00:00:00"/>
    <d v="2019-01-18T00:00:00"/>
    <n v="4016316832"/>
    <s v="FLHSCO12"/>
    <x v="4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LHS"/>
    <x v="0"/>
    <s v="TELECOM"/>
    <n v="1"/>
    <x v="1"/>
    <n v="9009410788"/>
    <d v="2019-01-31T00:00:00"/>
    <x v="1"/>
    <x v="17"/>
    <x v="1"/>
    <s v=""/>
    <s v=""/>
    <s v=""/>
    <s v=""/>
    <s v=""/>
    <s v=""/>
    <s v=""/>
    <s v=""/>
    <s v=""/>
    <s v=""/>
  </r>
  <r>
    <n v="130000737047"/>
    <n v="140001545489"/>
    <n v="1016892882"/>
    <s v="นับเสา-61-สายสื่อสาร-CAT/BFKT-NAR-ปกติ"/>
    <s v="CLSD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NAR"/>
    <x v="0"/>
    <s v="TELECOM"/>
    <n v="1"/>
    <x v="1"/>
    <n v="9009416658"/>
    <d v="2019-01-31T00:00:00"/>
    <x v="1"/>
    <x v="18"/>
    <x v="1"/>
    <s v=""/>
    <s v=""/>
    <s v=""/>
    <s v=""/>
    <s v=""/>
    <s v=""/>
    <s v=""/>
    <s v=""/>
    <s v=""/>
    <s v=""/>
  </r>
  <r>
    <n v="130000728289"/>
    <n v="140001545551"/>
    <n v="1016892882"/>
    <s v="นับเสา-61-สายสื่อสาร-CAT/BFKT-NBD-ปกติ"/>
    <s v="CLSD CNF  NMAT PRC  SETC"/>
    <x v="0"/>
    <x v="0"/>
    <x v="19"/>
    <d v="2018-12-17T00:00:00"/>
    <d v="2018-11-26T00:00:00"/>
    <d v="2018-11-26T00:00:00"/>
    <d v="2019-01-18T00:00:00"/>
    <n v="4016316806"/>
    <s v="FNBD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NBD"/>
    <x v="0"/>
    <s v="TELECOM"/>
    <n v="1"/>
    <x v="1"/>
    <n v="9009416648"/>
    <d v="2019-01-31T00:00:00"/>
    <x v="1"/>
    <x v="19"/>
    <x v="1"/>
    <s v=""/>
    <s v=""/>
    <s v=""/>
    <s v=""/>
    <s v=""/>
    <s v=""/>
    <s v=""/>
    <s v=""/>
    <s v=""/>
    <s v=""/>
  </r>
  <r>
    <n v="130000726978"/>
    <n v="140001545128"/>
    <n v="1016892882"/>
    <s v="นับเสา-61-สายสื่อสาร-CAT/BFKT-NKE-ปกติ"/>
    <s v="CLSD CNF  NMAT PRC  SETC"/>
    <x v="0"/>
    <x v="0"/>
    <x v="21"/>
    <d v="2018-11-08T00:00:00"/>
    <d v="2018-11-22T00:00:00"/>
    <d v="2018-11-23T00:00:00"/>
    <d v="2019-01-17T00:00:00"/>
    <n v="4016316786"/>
    <s v="FNKE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NKE"/>
    <x v="0"/>
    <s v="TELECOM"/>
    <n v="1"/>
    <x v="1"/>
    <n v="9009416295"/>
    <d v="2019-01-31T00:00:00"/>
    <x v="1"/>
    <x v="21"/>
    <x v="1"/>
    <s v=""/>
    <s v=""/>
    <s v=""/>
    <s v=""/>
    <s v=""/>
    <s v=""/>
    <s v=""/>
    <s v=""/>
    <s v=""/>
    <s v=""/>
  </r>
  <r>
    <n v="130000726890"/>
    <n v="140001550023"/>
    <n v="1016892882"/>
    <s v="นับเสา-61-สายสื่อสาร-CAT/BFKT-NOS-ปกติ"/>
    <s v="REL  CNF  NMAT PRC  SETC"/>
    <x v="0"/>
    <x v="0"/>
    <x v="22"/>
    <d v="2018-12-13T00:00:00"/>
    <d v="2018-12-13T00:00:00"/>
    <d v="2018-12-14T00:00:00"/>
    <d v="2018-12-13T00:00:00"/>
    <n v="4016316809"/>
    <s v="FNOSCO12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/BFKT"/>
    <s v="NOS"/>
    <x v="0"/>
    <s v="TELECOM"/>
    <n v="1"/>
    <x v="1"/>
    <n v="9009427605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2512"/>
    <n v="140001545975"/>
    <n v="1016892882"/>
    <s v="นับเสา-61-สายสื่อสาร-CAT/BFKT-NOT-ปกติ"/>
    <s v="TECO CNF  NMAT PRC  SETC"/>
    <x v="0"/>
    <x v="0"/>
    <x v="23"/>
    <d v="2018-12-17T00:00:00"/>
    <d v="2018-11-12T00:00:00"/>
    <d v="2018-11-12T00:00:00"/>
    <d v="2019-01-17T00:00:00"/>
    <n v="4016317417"/>
    <s v="FNOT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NOT"/>
    <x v="0"/>
    <s v="TELECOM"/>
    <n v="1"/>
    <x v="1"/>
    <n v="9009417372"/>
    <d v="2019-01-31T00:00:00"/>
    <x v="1"/>
    <x v="23"/>
    <x v="1"/>
    <s v=""/>
    <s v=""/>
    <s v=""/>
    <s v=""/>
    <s v=""/>
    <s v=""/>
    <s v=""/>
    <s v=""/>
    <s v=""/>
    <s v=""/>
  </r>
  <r>
    <n v="130000722885"/>
    <n v="140001545477"/>
    <n v="1016892882"/>
    <s v="นับเสา-61-สายสื่อสาร-CAT/BFKT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NR2"/>
    <x v="0"/>
    <s v="TELECOM"/>
    <n v="1"/>
    <x v="1"/>
    <n v="9009416636"/>
    <d v="2019-01-31T00:00:00"/>
    <x v="1"/>
    <x v="24"/>
    <x v="1"/>
    <s v=""/>
    <s v=""/>
    <s v=""/>
    <s v=""/>
    <s v=""/>
    <s v=""/>
    <s v=""/>
    <s v=""/>
    <s v=""/>
    <s v=""/>
  </r>
  <r>
    <n v="130000727562"/>
    <n v="140001545518"/>
    <n v="1016892882"/>
    <s v="นับเสา-61-สายสื่อสาร-CAT/BFKT-NR3-ปกติ"/>
    <s v="TECO CNF  NMAT PRC  SETC"/>
    <x v="0"/>
    <x v="0"/>
    <x v="25"/>
    <d v="2018-10-22T00:00:00"/>
    <d v="2018-11-23T00:00:00"/>
    <d v="2018-11-23T00:00:00"/>
    <d v="2019-01-18T00:00:00"/>
    <n v="4018198105"/>
    <s v="FNR3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NR3"/>
    <x v="0"/>
    <s v="TELECOM"/>
    <n v="1"/>
    <x v="1"/>
    <n v="9009416644"/>
    <d v="2019-01-31T00:00:00"/>
    <x v="1"/>
    <x v="25"/>
    <x v="1"/>
    <s v=""/>
    <s v=""/>
    <s v=""/>
    <s v=""/>
    <s v=""/>
    <s v=""/>
    <s v=""/>
    <s v=""/>
    <s v=""/>
    <s v=""/>
  </r>
  <r>
    <n v="130000727550"/>
    <n v="140001545697"/>
    <n v="1016892882"/>
    <s v="นับเสา-61-สายสื่อสาร-CAT/BFKT-PAY-ปกติ"/>
    <s v="CLSD CNF  NMAT PRC  SETC"/>
    <x v="0"/>
    <x v="0"/>
    <x v="27"/>
    <d v="2018-12-11T00:00:00"/>
    <d v="2018-11-24T00:00:00"/>
    <d v="2018-11-25T00:00:00"/>
    <d v="2019-01-18T00:00:00"/>
    <n v="4016316819"/>
    <s v="FPAYCO12"/>
    <x v="3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PAY"/>
    <x v="0"/>
    <s v="TELECOM"/>
    <n v="1"/>
    <x v="1"/>
    <n v="9009416971"/>
    <d v="2019-01-31T00:00:00"/>
    <x v="1"/>
    <x v="27"/>
    <x v="1"/>
    <s v=""/>
    <s v=""/>
    <s v=""/>
    <s v=""/>
    <s v=""/>
    <s v=""/>
    <s v=""/>
    <s v=""/>
    <s v=""/>
    <s v=""/>
  </r>
  <r>
    <n v="130000721331"/>
    <n v="140001545266"/>
    <n v="1016892882"/>
    <s v="นับเสา-61-สายสื่อสาร-CAT/BFKT-PCC-ปกติ"/>
    <s v="CLSD CNF  NMAT PRC  SETC"/>
    <x v="0"/>
    <x v="0"/>
    <x v="28"/>
    <d v="2018-11-23T00:00:00"/>
    <d v="2018-11-09T00:00:00"/>
    <d v="2018-11-11T00:00:00"/>
    <d v="2019-01-17T00:00:00"/>
    <n v="4016316857"/>
    <s v="FPCCCO01"/>
    <x v="0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PCC"/>
    <x v="0"/>
    <s v="TELECOM"/>
    <n v="1"/>
    <x v="1"/>
    <n v="9009416401"/>
    <d v="2019-01-31T00:00:00"/>
    <x v="1"/>
    <x v="28"/>
    <x v="1"/>
    <s v=""/>
    <s v=""/>
    <s v=""/>
    <s v=""/>
    <s v=""/>
    <s v=""/>
    <s v=""/>
    <s v=""/>
    <s v=""/>
    <s v=""/>
  </r>
  <r>
    <n v="130000726882"/>
    <n v="140001542987"/>
    <n v="1016892882"/>
    <s v="นับเสา-61-สายสื่อสาร-CAT/BFKT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PCG"/>
    <x v="0"/>
    <s v="TELECOM"/>
    <n v="1"/>
    <x v="1"/>
    <n v="9009411165"/>
    <d v="2019-01-31T00:00:00"/>
    <x v="1"/>
    <x v="29"/>
    <x v="1"/>
    <s v=""/>
    <s v=""/>
    <s v=""/>
    <s v=""/>
    <s v=""/>
    <s v=""/>
    <s v=""/>
    <s v=""/>
    <s v=""/>
    <s v=""/>
  </r>
  <r>
    <n v="130000721899"/>
    <n v="140001545616"/>
    <n v="1016892882"/>
    <s v="นับเสา-61-สายสื่อสาร-CAT/BFKT-PKY-ปกติ"/>
    <s v="TECO CNF  NMAT PRC  SETC"/>
    <x v="0"/>
    <x v="0"/>
    <x v="30"/>
    <d v="2018-11-23T00:00:00"/>
    <d v="2018-11-09T00:00:00"/>
    <d v="2018-11-10T00:00:00"/>
    <d v="2019-01-18T00:00:00"/>
    <n v="4016316821"/>
    <s v="FPKY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PKY"/>
    <x v="0"/>
    <s v="TELECOM"/>
    <n v="1"/>
    <x v="1"/>
    <n v="9009416817"/>
    <d v="2019-01-31T00:00:00"/>
    <x v="1"/>
    <x v="30"/>
    <x v="1"/>
    <s v=""/>
    <s v=""/>
    <s v=""/>
    <s v=""/>
    <s v=""/>
    <s v=""/>
    <s v=""/>
    <s v=""/>
    <s v=""/>
    <s v=""/>
  </r>
  <r>
    <n v="130000726838"/>
    <n v="140001542478"/>
    <n v="1016892882"/>
    <s v="นับเสา-61-สายสื่อสาร-CAT/BFKT-PRS-ปกติ"/>
    <s v="CLSD CNF  NMAT PRC  SETC"/>
    <x v="0"/>
    <x v="0"/>
    <x v="31"/>
    <d v="2018-11-25T00:00:00"/>
    <d v="2018-11-22T00:00:00"/>
    <d v="2018-11-22T00:00:00"/>
    <d v="2019-01-17T00:00:00"/>
    <n v="4016316767"/>
    <s v="FPRS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PRS"/>
    <x v="0"/>
    <s v="TELECOM"/>
    <n v="1"/>
    <x v="1"/>
    <n v="9009410652"/>
    <d v="2019-01-31T00:00:00"/>
    <x v="1"/>
    <x v="31"/>
    <x v="1"/>
    <s v=""/>
    <s v=""/>
    <s v=""/>
    <s v=""/>
    <s v=""/>
    <s v=""/>
    <s v=""/>
    <s v=""/>
    <s v=""/>
    <s v=""/>
  </r>
  <r>
    <n v="130000739099"/>
    <n v="140001547307"/>
    <n v="1016892882"/>
    <s v="นับเสา-61-สายสื่อสาร-CAT/BFKT-PTC-ปกติ"/>
    <s v="TECO CNF  NMAT PRC  SETC"/>
    <x v="0"/>
    <x v="0"/>
    <x v="0"/>
    <d v="2018-11-14T00:00:00"/>
    <d v="2018-12-25T00:00:00"/>
    <d v="2018-12-26T00:00:00"/>
    <d v="2019-01-18T00:00:00"/>
    <s v=""/>
    <s v="FPTC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PTC"/>
    <x v="0"/>
    <s v="TELECOM"/>
    <n v="1"/>
    <x v="1"/>
    <n v="9009421094"/>
    <d v="2019-01-31T00:00:00"/>
    <x v="1"/>
    <x v="0"/>
    <x v="1"/>
    <s v="ไม่กรอกพื้นที่ซ่อมบำรุง"/>
    <s v=""/>
    <s v=""/>
    <s v=""/>
    <s v=""/>
    <s v=""/>
    <s v=""/>
    <s v=""/>
    <s v=""/>
    <s v=""/>
  </r>
  <r>
    <n v="130000727486"/>
    <n v="140001545590"/>
    <n v="1016892882"/>
    <s v="นับเสา-61-สายสื่อสาร-CAT/BFKT-PUI-ปกติ"/>
    <s v="REL  CNF  NMAT PRC  SETC"/>
    <x v="0"/>
    <x v="0"/>
    <x v="32"/>
    <d v="2018-11-16T00:00:00"/>
    <d v="2018-11-23T00:00:00"/>
    <d v="2018-11-23T00:00:00"/>
    <d v="2018-11-23T00:00:00"/>
    <n v="4018198113"/>
    <s v="FMUSCO01"/>
    <x v="0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/BFKT"/>
    <s v="PUI"/>
    <x v="0"/>
    <s v="TELECOM"/>
    <n v="1"/>
    <x v="1"/>
    <n v="9009416762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43"/>
    <n v="140001545722"/>
    <n v="1016892882"/>
    <s v="นับเสา-61-สายสื่อสาร-CAT/BFKT-PUS-ปกติ"/>
    <s v="CLSD CNF  NMAT PRC  SETC"/>
    <x v="0"/>
    <x v="0"/>
    <x v="33"/>
    <d v="2018-12-06T00:00:00"/>
    <d v="2018-12-26T00:00:00"/>
    <d v="2018-12-26T00:00:00"/>
    <d v="2019-01-17T00:00:00"/>
    <n v="4016316915"/>
    <s v="FPUS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PUS"/>
    <x v="0"/>
    <s v="TELECOM"/>
    <n v="1"/>
    <x v="1"/>
    <n v="9009416681"/>
    <d v="2019-01-31T00:00:00"/>
    <x v="1"/>
    <x v="33"/>
    <x v="1"/>
    <s v=""/>
    <s v=""/>
    <s v=""/>
    <s v=""/>
    <s v=""/>
    <s v=""/>
    <s v=""/>
    <s v=""/>
    <s v=""/>
    <s v=""/>
  </r>
  <r>
    <n v="130000727502"/>
    <n v="140001545695"/>
    <n v="1016892882"/>
    <s v="นับเสา-61-สายสื่อสาร-CAT/BFKT-RAB-ปกติ"/>
    <s v="CLSD CNF  NMAT PRC  SETC"/>
    <x v="0"/>
    <x v="0"/>
    <x v="34"/>
    <d v="2018-12-06T00:00:00"/>
    <d v="2018-11-25T00:00:00"/>
    <d v="2018-11-28T00:00:00"/>
    <d v="2019-01-18T00:00:00"/>
    <n v="4016316852"/>
    <s v="FRAB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RAB"/>
    <x v="0"/>
    <s v="TELECOM"/>
    <n v="1"/>
    <x v="1"/>
    <n v="9009416920"/>
    <d v="2019-01-31T00:00:00"/>
    <x v="1"/>
    <x v="34"/>
    <x v="1"/>
    <s v=""/>
    <s v=""/>
    <s v=""/>
    <s v=""/>
    <s v=""/>
    <s v=""/>
    <s v=""/>
    <s v=""/>
    <s v=""/>
    <s v=""/>
  </r>
  <r>
    <n v="130000727190"/>
    <n v="140001545406"/>
    <n v="1016892882"/>
    <s v="นับเสา-61-สายสื่อสาร-CAT/BFKT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SIP"/>
    <x v="0"/>
    <s v="TELECOM"/>
    <n v="1"/>
    <x v="1"/>
    <n v="9009416572"/>
    <d v="2019-01-31T00:00:00"/>
    <x v="1"/>
    <x v="35"/>
    <x v="1"/>
    <s v=""/>
    <s v=""/>
    <s v=""/>
    <s v=""/>
    <s v=""/>
    <s v=""/>
    <s v=""/>
    <s v=""/>
    <s v=""/>
    <s v=""/>
  </r>
  <r>
    <n v="130000730619"/>
    <n v="140001544028"/>
    <n v="1016892882"/>
    <s v="นับเสา-61-สายสื่อสาร-CAT/BFKT-SKA-ปกติ"/>
    <s v="REL  CNF  NMAT PRC  SETC"/>
    <x v="0"/>
    <x v="0"/>
    <x v="36"/>
    <d v="2018-11-30T00:00:00"/>
    <d v="2018-12-01T00:00:00"/>
    <d v="2018-12-02T00:00:00"/>
    <d v="2018-12-01T00:00:00"/>
    <n v="4016317191"/>
    <s v="FSKACO01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/BFKT"/>
    <s v="SKA"/>
    <x v="0"/>
    <s v="TELECOM"/>
    <n v="1"/>
    <x v="1"/>
    <n v="9009415247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58"/>
    <n v="140001543906"/>
    <n v="1016892882"/>
    <s v="นับเสา-61-สายสื่อสาร-CAT/BFKT-SRN-ปกติ"/>
    <s v="TECO CNF  NMAT PRC  SETC"/>
    <x v="0"/>
    <x v="0"/>
    <x v="45"/>
    <d v="2018-11-28T00:00:00"/>
    <d v="2018-10-27T00:00:00"/>
    <d v="2018-10-28T00:00:00"/>
    <d v="2019-01-18T00:00:00"/>
    <n v="4016316839"/>
    <s v="FSRN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SRN"/>
    <x v="0"/>
    <s v="TELECOM"/>
    <n v="1"/>
    <x v="1"/>
    <n v="9009414680"/>
    <d v="2019-01-31T00:00:00"/>
    <x v="1"/>
    <x v="45"/>
    <x v="1"/>
    <s v=""/>
    <s v=""/>
    <s v=""/>
    <s v=""/>
    <s v=""/>
    <s v=""/>
    <s v=""/>
    <s v=""/>
    <s v=""/>
    <s v=""/>
  </r>
  <r>
    <n v="130000733810"/>
    <n v="140001545355"/>
    <n v="1016892882"/>
    <s v="นับเสา-61-สายสื่อสาร-CAT/BFKT-STU-ปกติ"/>
    <s v="TECO CNF  NMAT PRC  SETC"/>
    <x v="0"/>
    <x v="0"/>
    <x v="38"/>
    <d v="2018-11-26T00:00:00"/>
    <d v="2018-12-12T00:00:00"/>
    <d v="2018-12-13T00:00:00"/>
    <d v="2019-01-22T00:00:00"/>
    <n v="4016316754"/>
    <s v="FSTU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STU"/>
    <x v="0"/>
    <s v="TELECOM"/>
    <n v="1"/>
    <x v="1"/>
    <n v="9009416484"/>
    <d v="2019-01-31T00:00:00"/>
    <x v="1"/>
    <x v="38"/>
    <x v="1"/>
    <s v=""/>
    <s v=""/>
    <s v=""/>
    <s v=""/>
    <s v=""/>
    <s v=""/>
    <s v=""/>
    <s v=""/>
    <s v=""/>
    <s v=""/>
  </r>
  <r>
    <n v="130000728750"/>
    <n v="140001547222"/>
    <n v="1016892882"/>
    <s v="นับเสา-61-สายสื่อสาร-CAT/BFKT-SUN-ปกติ"/>
    <s v="TECO CNF  NMAT PRC  SETC"/>
    <x v="0"/>
    <x v="0"/>
    <x v="39"/>
    <d v="2018-11-30T00:00:00"/>
    <d v="2018-11-30T00:00:00"/>
    <d v="2018-11-30T00:00:00"/>
    <d v="2019-01-18T00:00:00"/>
    <n v="4016316922"/>
    <s v="FSUN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SUN"/>
    <x v="0"/>
    <s v="TELECOM"/>
    <n v="2"/>
    <x v="1"/>
    <n v="9009420948"/>
    <d v="2019-01-31T00:00:00"/>
    <x v="1"/>
    <x v="39"/>
    <x v="1"/>
    <s v=""/>
    <s v=""/>
    <s v=""/>
    <s v=""/>
    <s v=""/>
    <s v=""/>
    <s v=""/>
    <s v=""/>
    <s v=""/>
    <s v=""/>
  </r>
  <r>
    <n v="130000728755"/>
    <n v="140001547153"/>
    <n v="1016892882"/>
    <s v="นับเสา-61-สายสื่อสาร-CAT/BFKT-SUN-ปกติ"/>
    <s v="TECO CNF  NMAT PRC  SETC"/>
    <x v="0"/>
    <x v="0"/>
    <x v="39"/>
    <d v="2018-11-30T00:00:00"/>
    <d v="2018-11-30T00:00:00"/>
    <d v="2018-11-30T00:00:00"/>
    <d v="2019-01-18T00:00:00"/>
    <n v="4016316922"/>
    <s v="FSUN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BFKT"/>
    <s v="SUN"/>
    <x v="0"/>
    <s v="TELECOM"/>
    <n v="2"/>
    <x v="1"/>
    <n v="9009420933"/>
    <d v="2019-01-31T00:00:00"/>
    <x v="1"/>
    <x v="39"/>
    <x v="1"/>
    <s v=""/>
    <s v=""/>
    <s v=""/>
    <s v=""/>
    <s v=""/>
    <s v=""/>
    <s v=""/>
    <s v=""/>
    <s v=""/>
    <s v=""/>
  </r>
  <r>
    <n v="130000720753"/>
    <n v="140001545432"/>
    <n v="1016892882"/>
    <s v="นับเสา-61-สายสื่อสาร-CAT/BFKT-TTM-ปกติ"/>
    <s v="CLSD CNF  NMAT PRC  SETC"/>
    <x v="0"/>
    <x v="0"/>
    <x v="40"/>
    <d v="2018-12-17T00:00:00"/>
    <d v="2018-11-06T00:00:00"/>
    <d v="2018-11-06T00:00:00"/>
    <d v="2019-01-18T00:00:00"/>
    <n v="4016316992"/>
    <s v="FTTM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BFKT"/>
    <s v="TTM"/>
    <x v="0"/>
    <s v="TELECOM"/>
    <n v="1"/>
    <x v="1"/>
    <n v="9009416598"/>
    <d v="2019-01-31T00:00:00"/>
    <x v="1"/>
    <x v="40"/>
    <x v="1"/>
    <s v=""/>
    <s v=""/>
    <s v=""/>
    <s v=""/>
    <s v=""/>
    <s v=""/>
    <s v=""/>
    <s v=""/>
    <s v=""/>
    <s v=""/>
  </r>
  <r>
    <n v="130000724805"/>
    <n v="140001545713"/>
    <n v="1016892882"/>
    <s v="นับเสา-61-สายสื่อสาร-CAT/BFKT-WNK-ปกติ"/>
    <s v="REL  CNF  NMAT PRC  SETC"/>
    <x v="0"/>
    <x v="0"/>
    <x v="41"/>
    <d v="2018-12-12T00:00:00"/>
    <d v="2018-11-17T00:00:00"/>
    <d v="2018-11-17T00:00:00"/>
    <d v="2018-11-17T00:00:00"/>
    <n v="4018201845"/>
    <s v="FWNKCO12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/BFKT"/>
    <s v="WNK"/>
    <x v="0"/>
    <s v="TELECOM"/>
    <n v="1"/>
    <x v="1"/>
    <n v="9009417011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6511"/>
    <n v="140001544282"/>
    <n v="1016892882"/>
    <s v="นับเสา-61-สายสื่อสาร-CAT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BKR"/>
    <x v="0"/>
    <s v="TELECOM"/>
    <n v="1"/>
    <x v="1"/>
    <n v="9009415244"/>
    <d v="2019-01-31T00:00:00"/>
    <x v="1"/>
    <x v="1"/>
    <x v="1"/>
    <s v=""/>
    <s v=""/>
    <s v=""/>
    <s v=""/>
    <s v=""/>
    <s v=""/>
    <s v=""/>
    <s v=""/>
    <s v=""/>
    <s v=""/>
  </r>
  <r>
    <n v="130000724042"/>
    <n v="140001545671"/>
    <n v="1016892882"/>
    <s v="นับเสา-61-สายสื่อสาร-CAT-BNG-ปกติ"/>
    <s v="CLSD CNF  NMAT PRC  SETC"/>
    <x v="0"/>
    <x v="0"/>
    <x v="2"/>
    <d v="2018-11-15T00:00:00"/>
    <d v="2018-11-15T00:00:00"/>
    <d v="2018-11-16T00:00:00"/>
    <d v="2019-01-18T00:00:00"/>
    <n v="4016316953"/>
    <s v="FBNGCO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BNG"/>
    <x v="0"/>
    <s v="TELECOM"/>
    <n v="1"/>
    <x v="1"/>
    <n v="9009416941"/>
    <d v="2019-01-31T00:00:00"/>
    <x v="1"/>
    <x v="2"/>
    <x v="1"/>
    <s v=""/>
    <s v=""/>
    <s v=""/>
    <s v=""/>
    <s v=""/>
    <s v=""/>
    <s v=""/>
    <s v=""/>
    <s v=""/>
    <s v=""/>
  </r>
  <r>
    <n v="130000740855"/>
    <n v="140001546723"/>
    <n v="1016892882"/>
    <s v="นับเสา-61-สายสื่อสาร-CAT-BRR-ปกติ"/>
    <s v="TECO CNF  NMAT PRC  SETC"/>
    <x v="0"/>
    <x v="0"/>
    <x v="42"/>
    <d v="2018-11-09T00:00:00"/>
    <d v="2018-12-28T00:00:00"/>
    <d v="2018-12-28T00:00:00"/>
    <d v="2019-01-18T00:00:00"/>
    <n v="4016316790"/>
    <s v="FBRR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BRR"/>
    <x v="0"/>
    <s v="TELECOM"/>
    <n v="1"/>
    <x v="1"/>
    <n v="9009420371"/>
    <d v="2019-01-31T00:00:00"/>
    <x v="1"/>
    <x v="42"/>
    <x v="1"/>
    <s v=""/>
    <s v=""/>
    <s v=""/>
    <s v=""/>
    <s v=""/>
    <s v=""/>
    <s v=""/>
    <s v=""/>
    <s v=""/>
    <s v=""/>
  </r>
  <r>
    <n v="130000726850"/>
    <n v="140001548114"/>
    <n v="1016892882"/>
    <s v="นับเสา-61-สายสื่อสาร-CAT-BYI-ปกติ"/>
    <s v="CLSD CNF  NMAT PRC  SETC"/>
    <x v="0"/>
    <x v="0"/>
    <x v="3"/>
    <d v="2018-12-04T00:00:00"/>
    <d v="2018-11-22T00:00:00"/>
    <d v="2018-11-22T00:00:00"/>
    <d v="2019-01-22T00:00:00"/>
    <n v="4016317286"/>
    <s v="FBYI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BYI"/>
    <x v="0"/>
    <s v="TELECOM"/>
    <n v="1"/>
    <x v="1"/>
    <n v="9009422249"/>
    <d v="2019-01-31T00:00:00"/>
    <x v="1"/>
    <x v="3"/>
    <x v="1"/>
    <s v=""/>
    <s v=""/>
    <s v=""/>
    <s v=""/>
    <s v=""/>
    <s v=""/>
    <s v=""/>
    <s v=""/>
    <s v=""/>
    <s v=""/>
  </r>
  <r>
    <n v="130000739851"/>
    <n v="140001546125"/>
    <n v="1016892882"/>
    <s v="นับเสา-61-สายสื่อสาร-CAT-CAR-ปกติ"/>
    <s v="TECO CNF  NMAT PRC  SETC"/>
    <x v="0"/>
    <x v="0"/>
    <x v="4"/>
    <d v="2018-11-30T00:00:00"/>
    <d v="2018-12-26T00:00:00"/>
    <d v="2018-12-27T00:00:00"/>
    <d v="2019-01-18T00:00:00"/>
    <n v="4016317144"/>
    <s v="FCAR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CAR"/>
    <x v="0"/>
    <s v="TELECOM"/>
    <n v="1"/>
    <x v="1"/>
    <n v="9009417286"/>
    <d v="2019-01-31T00:00:00"/>
    <x v="1"/>
    <x v="4"/>
    <x v="1"/>
    <s v=""/>
    <s v=""/>
    <s v=""/>
    <s v=""/>
    <s v=""/>
    <s v=""/>
    <s v=""/>
    <s v=""/>
    <s v=""/>
    <s v=""/>
  </r>
  <r>
    <n v="130000729874"/>
    <n v="140001545880"/>
    <n v="1016892882"/>
    <s v="นับเสา-61-สายสื่อสาร-CAT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CHC"/>
    <x v="0"/>
    <s v="TELECOM"/>
    <n v="1"/>
    <x v="1"/>
    <n v="9009417230"/>
    <d v="2019-01-31T00:00:00"/>
    <x v="1"/>
    <x v="5"/>
    <x v="1"/>
    <s v=""/>
    <s v=""/>
    <s v=""/>
    <s v=""/>
    <s v=""/>
    <s v=""/>
    <s v=""/>
    <s v=""/>
    <s v=""/>
    <s v=""/>
  </r>
  <r>
    <n v="130000726983"/>
    <n v="140001545889"/>
    <n v="1016892882"/>
    <s v="นับเสา-61-สายสื่อสาร-CAT-CUP-ปกติ"/>
    <s v="CLSD CNF  NMAT PRC  SETC"/>
    <x v="0"/>
    <x v="0"/>
    <x v="6"/>
    <d v="2018-11-22T00:00:00"/>
    <d v="2018-11-22T00:00:00"/>
    <d v="2018-11-22T00:00:00"/>
    <d v="2019-01-18T00:00:00"/>
    <n v="4016316787"/>
    <s v="FCUP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CUP"/>
    <x v="0"/>
    <s v="TELECOM"/>
    <n v="1"/>
    <x v="1"/>
    <n v="9009417220"/>
    <d v="2019-01-31T00:00:00"/>
    <x v="1"/>
    <x v="6"/>
    <x v="1"/>
    <s v=""/>
    <s v=""/>
    <s v=""/>
    <s v=""/>
    <s v=""/>
    <s v=""/>
    <s v=""/>
    <s v=""/>
    <s v=""/>
    <s v=""/>
  </r>
  <r>
    <n v="130000727155"/>
    <n v="140001546767"/>
    <n v="1016892882"/>
    <s v="นับเสา-61-สายสื่อสาร-CAT-CUR-ปกติ"/>
    <s v="CLSD CNF  NMAT PRC  SETC"/>
    <x v="0"/>
    <x v="0"/>
    <x v="7"/>
    <d v="2018-11-01T00:00:00"/>
    <d v="2019-01-18T00:00:00"/>
    <d v="2019-01-19T00:00:00"/>
    <d v="2019-01-18T00:00:00"/>
    <n v="4016316798"/>
    <s v="FCUR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CUR"/>
    <x v="0"/>
    <s v="TELECOM"/>
    <n v="1"/>
    <x v="1"/>
    <n v="9009420383"/>
    <d v="2019-01-31T00:00:00"/>
    <x v="1"/>
    <x v="7"/>
    <x v="1"/>
    <s v=""/>
    <s v=""/>
    <s v=""/>
    <s v=""/>
    <s v=""/>
    <s v=""/>
    <s v=""/>
    <s v=""/>
    <s v=""/>
    <s v=""/>
  </r>
  <r>
    <n v="130000720446"/>
    <n v="140001542355"/>
    <n v="1016892882"/>
    <s v="นับเสา-61-สายสื่อสาร-CAT-CYP-ปกติ"/>
    <s v="CLSD CNF  NMAT PRC  SETC"/>
    <x v="0"/>
    <x v="0"/>
    <x v="8"/>
    <d v="2018-11-29T00:00:00"/>
    <d v="2018-11-07T00:00:00"/>
    <d v="2018-11-07T00:00:00"/>
    <d v="2019-01-18T00:00:00"/>
    <n v="4016316794"/>
    <s v="FCYP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CYP"/>
    <x v="0"/>
    <s v="TELECOM"/>
    <n v="1"/>
    <x v="1"/>
    <n v="9009410583"/>
    <d v="2019-01-31T00:00:00"/>
    <x v="1"/>
    <x v="8"/>
    <x v="1"/>
    <s v=""/>
    <s v=""/>
    <s v=""/>
    <s v=""/>
    <s v=""/>
    <s v=""/>
    <s v=""/>
    <s v=""/>
    <s v=""/>
    <s v=""/>
  </r>
  <r>
    <n v="130000734678"/>
    <n v="140001545410"/>
    <n v="1016892882"/>
    <s v="นับเสา-61-สายสื่อสาร-CAT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กสท โทรคมนาคม จำกัด (มหาชน)"/>
    <s v="CAT"/>
    <x v="2"/>
    <s v="NMAT"/>
    <s v="มี พท.ซ่อมบำรุง"/>
    <s v="นับเสา"/>
    <s v="61"/>
    <s v="สายสื่อสาร"/>
    <s v="CAT"/>
    <s v="DAN"/>
    <x v="0"/>
    <s v="TELECOM"/>
    <n v="1"/>
    <x v="1"/>
    <n v="9009416526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47"/>
    <n v="140001547567"/>
    <n v="1016892882"/>
    <s v="นับเสา-61-สายสื่อสาร-CAT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กสท โทรคมนาคม จำกัด (มหาชน)"/>
    <s v="CAT"/>
    <x v="0"/>
    <s v="NMAT"/>
    <s v="มี พท.ซ่อมบำรุง"/>
    <s v="นับเสา"/>
    <s v="61"/>
    <s v="สายสื่อสาร"/>
    <s v="CAT"/>
    <s v="HOH"/>
    <x v="0"/>
    <s v="TELECOM"/>
    <n v="1"/>
    <x v="1"/>
    <n v="9009421500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900"/>
    <n v="140001546236"/>
    <n v="1016892882"/>
    <s v="นับเสา-61-สายสื่อสาร-CAT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KKA"/>
    <x v="0"/>
    <s v="TELECOM"/>
    <n v="1"/>
    <x v="1"/>
    <n v="9009417615"/>
    <d v="2019-01-31T00:00:00"/>
    <x v="1"/>
    <x v="11"/>
    <x v="1"/>
    <s v=""/>
    <s v=""/>
    <s v=""/>
    <s v=""/>
    <s v=""/>
    <s v=""/>
    <s v=""/>
    <s v=""/>
    <s v=""/>
    <s v=""/>
  </r>
  <r>
    <n v="130000732899"/>
    <n v="140001547499"/>
    <n v="1016892882"/>
    <s v="นับเสา-61-สายสื่อสาร-CAT-KOB-ปกติ"/>
    <s v="REL  CNF  NMAT PRC  SETC"/>
    <x v="0"/>
    <x v="0"/>
    <x v="12"/>
    <d v="2018-01-21T00:00:00"/>
    <d v="2018-12-07T00:00:00"/>
    <d v="2018-12-07T00:00:00"/>
    <d v="2018-12-07T00:00:00"/>
    <n v="4016316861"/>
    <s v="FKOBCO12"/>
    <x v="0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"/>
    <s v="KOB"/>
    <x v="0"/>
    <s v="TELECOM"/>
    <n v="1"/>
    <x v="1"/>
    <n v="9009421455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6907"/>
    <n v="140001545967"/>
    <n v="1016892882"/>
    <s v="นับเสา-61-สายสื่อสาร-CAT-KOG-ปกติ"/>
    <s v="TECO CNF  NMAT PRC  SETC"/>
    <x v="0"/>
    <x v="0"/>
    <x v="13"/>
    <d v="2018-12-11T00:00:00"/>
    <d v="2018-11-23T00:00:00"/>
    <d v="2018-11-24T00:00:00"/>
    <d v="2019-01-18T00:00:00"/>
    <n v="4016316836"/>
    <s v="FKOG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KOG"/>
    <x v="0"/>
    <s v="TELECOM"/>
    <n v="1"/>
    <x v="1"/>
    <n v="9009417318"/>
    <d v="2019-01-31T00:00:00"/>
    <x v="1"/>
    <x v="13"/>
    <x v="1"/>
    <s v=""/>
    <s v=""/>
    <s v=""/>
    <s v=""/>
    <s v=""/>
    <s v=""/>
    <s v=""/>
    <s v=""/>
    <s v=""/>
    <s v=""/>
  </r>
  <r>
    <n v="130000720132"/>
    <n v="140001545485"/>
    <n v="1016892882"/>
    <s v="นับเสา-61-สายสื่อสาร-CAT-KSA-ปกติ"/>
    <s v="CLSD CNF  NMAT PRC  SETC"/>
    <x v="0"/>
    <x v="0"/>
    <x v="43"/>
    <d v="2018-11-19T00:00:00"/>
    <d v="2018-11-19T00:00:00"/>
    <d v="2018-11-19T00:00:00"/>
    <d v="2019-01-17T00:00:00"/>
    <n v="4016316796"/>
    <s v="FKSA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KSA"/>
    <x v="0"/>
    <s v="TELECOM"/>
    <n v="1"/>
    <x v="1"/>
    <n v="9009416584"/>
    <d v="2019-01-31T00:00:00"/>
    <x v="1"/>
    <x v="43"/>
    <x v="1"/>
    <s v=""/>
    <s v=""/>
    <s v=""/>
    <s v=""/>
    <s v=""/>
    <s v=""/>
    <s v=""/>
    <s v=""/>
    <s v=""/>
    <s v=""/>
  </r>
  <r>
    <n v="130000724987"/>
    <n v="140001545929"/>
    <n v="1016892882"/>
    <s v="นับเสา-61-สายสื่อสาร-CAT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KSN"/>
    <x v="0"/>
    <s v="TELECOM"/>
    <n v="1"/>
    <x v="1"/>
    <n v="9009417239"/>
    <d v="2019-01-31T00:00:00"/>
    <x v="1"/>
    <x v="14"/>
    <x v="1"/>
    <s v=""/>
    <s v=""/>
    <s v=""/>
    <s v=""/>
    <s v=""/>
    <s v=""/>
    <s v=""/>
    <s v=""/>
    <s v=""/>
    <s v=""/>
  </r>
  <r>
    <n v="130000721897"/>
    <n v="140001545646"/>
    <n v="1016892882"/>
    <s v="นับเสา-61-สายสื่อสาร-CAT-KUM-ปกติ"/>
    <s v="TECO CNF  NMAT PRC  SETC"/>
    <x v="0"/>
    <x v="0"/>
    <x v="15"/>
    <d v="2018-12-12T00:00:00"/>
    <d v="2018-11-10T00:00:00"/>
    <d v="2018-11-11T00:00:00"/>
    <d v="2019-01-18T00:00:00"/>
    <n v="4016316766"/>
    <s v="FKUM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KUM"/>
    <x v="0"/>
    <s v="TELECOM"/>
    <n v="1"/>
    <x v="1"/>
    <n v="9009416828"/>
    <d v="2019-01-31T00:00:00"/>
    <x v="1"/>
    <x v="15"/>
    <x v="1"/>
    <s v=""/>
    <s v=""/>
    <s v=""/>
    <s v=""/>
    <s v=""/>
    <s v=""/>
    <s v=""/>
    <s v=""/>
    <s v=""/>
    <s v=""/>
  </r>
  <r>
    <n v="130000719818"/>
    <n v="140001545782"/>
    <n v="1016892882"/>
    <s v="นับเสา-61-สายสื่อสาร-CAT-LAM-ปกติ"/>
    <s v="CLSD CNF  NMAT PRC  SETC"/>
    <x v="0"/>
    <x v="0"/>
    <x v="16"/>
    <d v="2018-11-13T00:00:00"/>
    <d v="2018-11-04T00:00:00"/>
    <d v="2018-11-05T00:00:00"/>
    <d v="2019-01-18T00:00:00"/>
    <n v="4016316773"/>
    <s v="FLAM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LAM"/>
    <x v="0"/>
    <s v="TELECOM"/>
    <n v="1"/>
    <x v="1"/>
    <n v="9009417056"/>
    <d v="2019-01-31T00:00:00"/>
    <x v="1"/>
    <x v="16"/>
    <x v="1"/>
    <s v=""/>
    <s v=""/>
    <s v=""/>
    <s v=""/>
    <s v=""/>
    <s v=""/>
    <s v=""/>
    <s v=""/>
    <s v=""/>
    <s v=""/>
  </r>
  <r>
    <n v="130000727202"/>
    <n v="140001542550"/>
    <n v="1016892882"/>
    <s v="นับเสา-61-สายสื่อสาร-CAT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LHS"/>
    <x v="0"/>
    <s v="TELECOM"/>
    <n v="1"/>
    <x v="1"/>
    <n v="9009410776"/>
    <d v="2019-01-31T00:00:00"/>
    <x v="1"/>
    <x v="17"/>
    <x v="1"/>
    <s v=""/>
    <s v=""/>
    <s v=""/>
    <s v=""/>
    <s v=""/>
    <s v=""/>
    <s v=""/>
    <s v=""/>
    <s v=""/>
    <s v=""/>
  </r>
  <r>
    <n v="130000737016"/>
    <n v="140001545991"/>
    <n v="1016892882"/>
    <s v="นับเสา-61-สายสื่อสาร-CAT-NAR-ปกติ"/>
    <s v="CLSD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NAR"/>
    <x v="0"/>
    <s v="TELECOM"/>
    <n v="1"/>
    <x v="1"/>
    <n v="9009417373"/>
    <d v="2019-01-31T00:00:00"/>
    <x v="1"/>
    <x v="18"/>
    <x v="1"/>
    <s v=""/>
    <s v=""/>
    <s v=""/>
    <s v=""/>
    <s v=""/>
    <s v=""/>
    <s v=""/>
    <s v=""/>
    <s v=""/>
    <s v=""/>
  </r>
  <r>
    <n v="130000728264"/>
    <n v="140001545254"/>
    <n v="1016892882"/>
    <s v="นับเสา-61-สายสื่อสาร-CAT-NBD-ปกติ"/>
    <s v="CLSD CNF  NMAT PRC  SETC"/>
    <x v="0"/>
    <x v="0"/>
    <x v="19"/>
    <d v="2018-12-11T00:00:00"/>
    <d v="2018-11-26T00:00:00"/>
    <d v="2018-11-26T00:00:00"/>
    <d v="2019-01-18T00:00:00"/>
    <n v="4016316806"/>
    <s v="FNBD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NBD"/>
    <x v="0"/>
    <s v="TELECOM"/>
    <n v="1"/>
    <x v="1"/>
    <n v="9009416368"/>
    <d v="2019-01-31T00:00:00"/>
    <x v="1"/>
    <x v="19"/>
    <x v="1"/>
    <s v=""/>
    <s v=""/>
    <s v=""/>
    <s v=""/>
    <s v=""/>
    <s v=""/>
    <s v=""/>
    <s v=""/>
    <s v=""/>
    <s v=""/>
  </r>
  <r>
    <n v="130000726867"/>
    <n v="140001546717"/>
    <n v="1016892882"/>
    <s v="นับเสา-61-สายสื่อสาร-CAT-NBM-ปกติ"/>
    <s v="TECO CNF  NMAT PRC  SETC"/>
    <x v="0"/>
    <x v="0"/>
    <x v="20"/>
    <d v="2019-01-15T00:00:00"/>
    <d v="2018-11-22T00:00:00"/>
    <d v="2018-11-22T00:00:00"/>
    <d v="2019-01-18T00:00:00"/>
    <n v="4018198107"/>
    <s v="FNBMCO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NBM"/>
    <x v="0"/>
    <s v="TELECOM"/>
    <n v="1"/>
    <x v="1"/>
    <n v="9009420298"/>
    <d v="2019-01-31T00:00:00"/>
    <x v="1"/>
    <x v="20"/>
    <x v="1"/>
    <s v=""/>
    <s v=""/>
    <s v=""/>
    <s v=""/>
    <s v=""/>
    <s v=""/>
    <s v=""/>
    <s v=""/>
    <s v=""/>
    <s v=""/>
  </r>
  <r>
    <n v="130000726979"/>
    <n v="140001545183"/>
    <n v="1016892882"/>
    <s v="นับเสา-61-สายสื่อสาร-CAT-NKE-ปกติ"/>
    <s v="CLSD CNF  NMAT PRC  SETC"/>
    <x v="0"/>
    <x v="0"/>
    <x v="21"/>
    <d v="2018-12-07T00:00:00"/>
    <d v="2018-12-07T00:00:00"/>
    <d v="2018-12-09T00:00:00"/>
    <d v="2019-01-17T00:00:00"/>
    <n v="4016316786"/>
    <s v="FNKE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NKE"/>
    <x v="0"/>
    <s v="TELECOM"/>
    <n v="1"/>
    <x v="1"/>
    <n v="9009416305"/>
    <d v="2019-01-31T00:00:00"/>
    <x v="1"/>
    <x v="21"/>
    <x v="1"/>
    <s v=""/>
    <s v=""/>
    <s v=""/>
    <s v=""/>
    <s v=""/>
    <s v=""/>
    <s v=""/>
    <s v=""/>
    <s v=""/>
    <s v=""/>
  </r>
  <r>
    <n v="130000726844"/>
    <n v="140001550084"/>
    <n v="1016892882"/>
    <s v="นับเสา-61-สายสื่อสาร-CAT-NOS-ปกติ"/>
    <s v="REL  CNF  NMAT PRC  SETC"/>
    <x v="0"/>
    <x v="0"/>
    <x v="22"/>
    <d v="2018-12-13T00:00:00"/>
    <d v="2018-12-13T00:00:00"/>
    <d v="2018-12-14T00:00:00"/>
    <d v="2018-12-13T00:00:00"/>
    <n v="4016316809"/>
    <s v="FNOSCO12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"/>
    <s v="NOS"/>
    <x v="0"/>
    <s v="TELECOM"/>
    <n v="1"/>
    <x v="1"/>
    <n v="9009427734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05"/>
    <n v="140001545439"/>
    <n v="1016892882"/>
    <s v="นับเสา-61-สายสื่อสาร-CAT-NOT-ปกติ"/>
    <s v="TECO CNF  NMAT PRC  SETC"/>
    <x v="0"/>
    <x v="0"/>
    <x v="23"/>
    <d v="2018-12-17T00:00:00"/>
    <d v="2018-11-08T00:00:00"/>
    <d v="2018-11-08T00:00:00"/>
    <d v="2019-01-17T00:00:00"/>
    <n v="4016317417"/>
    <s v="FNOT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NOT"/>
    <x v="0"/>
    <s v="TELECOM"/>
    <n v="1"/>
    <x v="1"/>
    <n v="9009416527"/>
    <d v="2019-01-31T00:00:00"/>
    <x v="1"/>
    <x v="23"/>
    <x v="1"/>
    <s v=""/>
    <s v=""/>
    <s v=""/>
    <s v=""/>
    <s v=""/>
    <s v=""/>
    <s v=""/>
    <s v=""/>
    <s v=""/>
    <s v=""/>
  </r>
  <r>
    <n v="130000722884"/>
    <n v="140001545430"/>
    <n v="1016892882"/>
    <s v="นับเสา-61-สายสื่อสาร-CAT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NR2"/>
    <x v="0"/>
    <s v="TELECOM"/>
    <n v="1"/>
    <x v="1"/>
    <n v="9009416549"/>
    <d v="2019-01-31T00:00:00"/>
    <x v="1"/>
    <x v="24"/>
    <x v="1"/>
    <s v=""/>
    <s v=""/>
    <s v=""/>
    <s v=""/>
    <s v=""/>
    <s v=""/>
    <s v=""/>
    <s v=""/>
    <s v=""/>
    <s v=""/>
  </r>
  <r>
    <n v="130000727568"/>
    <n v="140001545712"/>
    <n v="1016892882"/>
    <s v="นับเสา-61-สายสื่อสาร-CAT-NR3-ปกติ"/>
    <s v="TECO CNF  NMAT PRC  SETC"/>
    <x v="0"/>
    <x v="0"/>
    <x v="25"/>
    <d v="2018-10-24T00:00:00"/>
    <d v="2018-11-23T00:00:00"/>
    <d v="2018-11-23T00:00:00"/>
    <d v="2019-01-18T00:00:00"/>
    <n v="4018198105"/>
    <s v="FNR3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NR3"/>
    <x v="0"/>
    <s v="TELECOM"/>
    <n v="1"/>
    <x v="1"/>
    <n v="9009416961"/>
    <d v="2019-01-31T00:00:00"/>
    <x v="1"/>
    <x v="25"/>
    <x v="1"/>
    <s v=""/>
    <s v=""/>
    <s v=""/>
    <s v=""/>
    <s v=""/>
    <s v=""/>
    <s v=""/>
    <s v=""/>
    <s v=""/>
    <s v=""/>
  </r>
  <r>
    <n v="130000724471"/>
    <n v="140001546570"/>
    <n v="1016892882"/>
    <s v="นับเสา-61-สายสื่อสาร-CAT-NRM-ปกติ"/>
    <s v="CLSD CNF  NMAT PRC  SETC"/>
    <x v="0"/>
    <x v="0"/>
    <x v="26"/>
    <d v="2018-11-05T00:00:00"/>
    <d v="2018-10-16T00:00:00"/>
    <d v="2018-10-18T00:00:00"/>
    <d v="2019-01-22T00:00:00"/>
    <n v="4016317417"/>
    <s v="FNRMOM01"/>
    <x v="6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NRM"/>
    <x v="0"/>
    <s v="TELECOM"/>
    <n v="1"/>
    <x v="1"/>
    <n v="9009417991"/>
    <d v="2019-01-31T00:00:00"/>
    <x v="1"/>
    <x v="26"/>
    <x v="1"/>
    <s v=""/>
    <s v=""/>
    <s v=""/>
    <s v=""/>
    <s v=""/>
    <s v=""/>
    <s v=""/>
    <s v=""/>
    <s v=""/>
    <s v=""/>
  </r>
  <r>
    <n v="130000726837"/>
    <n v="140001545818"/>
    <n v="1016892882"/>
    <s v="นับเสา-61-สายสื่อสาร-CAT-PAY-ปกติ"/>
    <s v="CLSD CNF  NMAT PRC  SETC"/>
    <x v="0"/>
    <x v="0"/>
    <x v="27"/>
    <d v="2018-12-11T00:00:00"/>
    <d v="2018-11-22T00:00:00"/>
    <d v="2018-11-22T00:00:00"/>
    <d v="2019-01-18T00:00:00"/>
    <n v="4016316819"/>
    <s v="FPAYCO12"/>
    <x v="3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PAY"/>
    <x v="0"/>
    <s v="TELECOM"/>
    <n v="1"/>
    <x v="1"/>
    <n v="9009417130"/>
    <d v="2019-01-31T00:00:00"/>
    <x v="1"/>
    <x v="27"/>
    <x v="1"/>
    <s v=""/>
    <s v=""/>
    <s v=""/>
    <s v=""/>
    <s v=""/>
    <s v=""/>
    <s v=""/>
    <s v=""/>
    <s v=""/>
    <s v=""/>
  </r>
  <r>
    <n v="130000721307"/>
    <n v="140001544404"/>
    <n v="1016892882"/>
    <s v="นับเสา-61-สายสื่อสาร-CAT-PCC-ปกติ"/>
    <s v="CLSD CNF  NMAT PRC  SETC"/>
    <x v="0"/>
    <x v="0"/>
    <x v="28"/>
    <d v="2018-11-23T00:00:00"/>
    <d v="2018-11-09T00:00:00"/>
    <d v="2018-11-11T00:00:00"/>
    <d v="2019-01-17T00:00:00"/>
    <n v="4016316857"/>
    <s v="FPCCCO01"/>
    <x v="0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PCC"/>
    <x v="0"/>
    <s v="TELECOM"/>
    <n v="1"/>
    <x v="1"/>
    <n v="9009415413"/>
    <d v="2019-01-31T00:00:00"/>
    <x v="1"/>
    <x v="28"/>
    <x v="1"/>
    <s v=""/>
    <s v=""/>
    <s v=""/>
    <s v=""/>
    <s v=""/>
    <s v=""/>
    <s v=""/>
    <s v=""/>
    <s v=""/>
    <s v=""/>
  </r>
  <r>
    <n v="140008897365"/>
    <n v="140001512465"/>
    <n v="1016892882"/>
    <s v="นับเสา-61-สายสื่อสาร-CAT-PCC-ละเมิด"/>
    <s v="TECO CNF  NMAT PRC  SETC"/>
    <x v="1"/>
    <x v="1"/>
    <x v="28"/>
    <d v="2018-11-23T00:00:00"/>
    <d v="2018-12-20T00:00:00"/>
    <d v="2018-12-22T00:00:00"/>
    <d v="2019-01-08T00:00:00"/>
    <n v="4016316857"/>
    <s v="FPCCCO01"/>
    <x v="0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PCC"/>
    <x v="2"/>
    <s v="TELECOM"/>
    <n v="1"/>
    <x v="0"/>
    <e v="#N/A"/>
    <e v="#N/A"/>
    <x v="0"/>
    <x v="28"/>
    <x v="1"/>
    <s v=""/>
    <s v=""/>
    <s v=""/>
    <s v=""/>
    <s v=""/>
    <s v=""/>
    <s v=""/>
    <s v=""/>
    <s v=""/>
    <e v="#VALUE!"/>
  </r>
  <r>
    <n v="130000726886"/>
    <n v="140001542972"/>
    <n v="1016892882"/>
    <s v="นับเสา-61-สายสื่อสาร-CAT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PCG"/>
    <x v="0"/>
    <s v="TELECOM"/>
    <n v="1"/>
    <x v="1"/>
    <n v="9009411163"/>
    <d v="2019-01-31T00:00:00"/>
    <x v="1"/>
    <x v="29"/>
    <x v="1"/>
    <s v=""/>
    <s v=""/>
    <s v=""/>
    <s v=""/>
    <s v=""/>
    <s v=""/>
    <s v=""/>
    <s v=""/>
    <s v=""/>
    <s v=""/>
  </r>
  <r>
    <n v="130000726858"/>
    <n v="140001545996"/>
    <n v="1016892882"/>
    <s v="นับเสา-61-สายสื่อสาร-CAT-PIM-ปกติ"/>
    <s v="CLSD CNF  NMAT PRC  SETC"/>
    <x v="0"/>
    <x v="0"/>
    <x v="44"/>
    <d v="2018-12-19T00:00:00"/>
    <d v="2018-12-19T00:00:00"/>
    <d v="2018-12-21T00:00:00"/>
    <d v="2019-01-18T00:00:00"/>
    <n v="4016317310"/>
    <s v="FPIM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PIM"/>
    <x v="0"/>
    <s v="TELECOM"/>
    <n v="1"/>
    <x v="1"/>
    <n v="9009417339"/>
    <d v="2019-01-31T00:00:00"/>
    <x v="1"/>
    <x v="44"/>
    <x v="1"/>
    <s v=""/>
    <s v=""/>
    <s v=""/>
    <s v=""/>
    <s v=""/>
    <s v=""/>
    <s v=""/>
    <s v=""/>
    <s v=""/>
    <s v=""/>
  </r>
  <r>
    <n v="130000721884"/>
    <n v="140001545752"/>
    <n v="1016892882"/>
    <s v="นับเสา-61-สายสื่อสาร-CAT-PKY-ปกติ"/>
    <s v="TECO CNF  NMAT PRC  SETC"/>
    <x v="0"/>
    <x v="0"/>
    <x v="30"/>
    <d v="2018-11-21T00:00:00"/>
    <d v="2018-11-09T00:00:00"/>
    <d v="2018-11-10T00:00:00"/>
    <d v="2019-01-18T00:00:00"/>
    <n v="4016316821"/>
    <s v="FPKY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PKY"/>
    <x v="0"/>
    <s v="TELECOM"/>
    <n v="1"/>
    <x v="1"/>
    <n v="9009416985"/>
    <d v="2019-01-31T00:00:00"/>
    <x v="1"/>
    <x v="30"/>
    <x v="1"/>
    <s v=""/>
    <s v=""/>
    <s v=""/>
    <s v=""/>
    <s v=""/>
    <s v=""/>
    <s v=""/>
    <s v=""/>
    <s v=""/>
    <s v=""/>
  </r>
  <r>
    <n v="130000720121"/>
    <n v="140001542436"/>
    <n v="1016892882"/>
    <s v="นับเสา-61-สายสื่อสาร-CAT-PRS-ปกติ"/>
    <s v="CLSD CNF  NMAT PRC  SETC"/>
    <x v="0"/>
    <x v="0"/>
    <x v="31"/>
    <d v="2018-12-20T00:00:00"/>
    <d v="2018-12-20T00:00:00"/>
    <d v="2018-12-26T00:00:00"/>
    <d v="2019-01-17T00:00:00"/>
    <n v="4016316767"/>
    <s v="FPRS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PRS"/>
    <x v="0"/>
    <s v="TELECOM"/>
    <n v="1"/>
    <x v="1"/>
    <n v="9009410465"/>
    <d v="2019-01-31T00:00:00"/>
    <x v="1"/>
    <x v="31"/>
    <x v="1"/>
    <s v=""/>
    <s v=""/>
    <s v=""/>
    <s v=""/>
    <s v=""/>
    <s v=""/>
    <s v=""/>
    <s v=""/>
    <s v=""/>
    <s v=""/>
  </r>
  <r>
    <n v="130000738017"/>
    <n v="140001547352"/>
    <n v="1016892882"/>
    <s v="นับเสา-61-สายสื่อสาร-CAT-PTC-ปกติ"/>
    <s v="TECO CNF  NMAT PRC  SETC"/>
    <x v="0"/>
    <x v="0"/>
    <x v="0"/>
    <d v="2018-11-15T00:00:00"/>
    <d v="2018-12-22T00:00:00"/>
    <d v="2018-12-23T00:00:00"/>
    <d v="2019-01-18T00:00:00"/>
    <n v="4016316841"/>
    <s v="FPTC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PTC"/>
    <x v="0"/>
    <s v="TELECOM"/>
    <n v="1"/>
    <x v="1"/>
    <n v="9009421099"/>
    <d v="2019-01-31T00:00:00"/>
    <x v="1"/>
    <x v="0"/>
    <x v="1"/>
    <s v=""/>
    <s v=""/>
    <s v=""/>
    <s v=""/>
    <s v=""/>
    <s v=""/>
    <s v=""/>
    <s v=""/>
    <s v=""/>
    <s v=""/>
  </r>
  <r>
    <n v="130000727477"/>
    <n v="140001544928"/>
    <n v="1016892882"/>
    <s v="นับเสา-61-สายสื่อสาร-CAT-PUI-ปกติ"/>
    <s v="REL  CNF  NMAT PRC  SETC"/>
    <x v="0"/>
    <x v="0"/>
    <x v="32"/>
    <d v="2018-11-16T00:00:00"/>
    <d v="2018-11-23T00:00:00"/>
    <d v="2018-11-23T00:00:00"/>
    <d v="2018-11-23T00:00:00"/>
    <n v="4018198113"/>
    <s v="FMUSCO12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"/>
    <s v="PUI"/>
    <x v="0"/>
    <s v="TELECOM"/>
    <n v="1"/>
    <x v="1"/>
    <n v="9009416052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45"/>
    <n v="140001545798"/>
    <n v="1016892882"/>
    <s v="นับเสา-61-สายสื่อสาร-CAT-PUS-ปกติ"/>
    <s v="CLSD CNF  NMAT PRC  SETC"/>
    <x v="0"/>
    <x v="0"/>
    <x v="33"/>
    <d v="2018-12-07T00:00:00"/>
    <d v="2018-12-26T00:00:00"/>
    <d v="2018-12-26T00:00:00"/>
    <d v="2019-01-18T00:00:00"/>
    <n v="4016316915"/>
    <s v="FPUS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PUS"/>
    <x v="0"/>
    <s v="TELECOM"/>
    <n v="1"/>
    <x v="1"/>
    <n v="9009417005"/>
    <d v="2019-01-31T00:00:00"/>
    <x v="1"/>
    <x v="33"/>
    <x v="1"/>
    <s v=""/>
    <s v=""/>
    <s v=""/>
    <s v=""/>
    <s v=""/>
    <s v=""/>
    <s v=""/>
    <s v=""/>
    <s v=""/>
    <s v=""/>
  </r>
  <r>
    <n v="130000727504"/>
    <n v="140001545684"/>
    <n v="1016892882"/>
    <s v="นับเสา-61-สายสื่อสาร-CAT-RAB-ปกติ"/>
    <s v="CLSD CNF  NMAT PRC  SETC"/>
    <x v="0"/>
    <x v="0"/>
    <x v="34"/>
    <d v="2018-12-07T00:00:00"/>
    <d v="2018-11-25T00:00:00"/>
    <d v="2018-11-28T00:00:00"/>
    <d v="2019-01-18T00:00:00"/>
    <n v="4016316852"/>
    <s v="FRAB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RAB"/>
    <x v="0"/>
    <s v="TELECOM"/>
    <n v="1"/>
    <x v="1"/>
    <n v="9009416918"/>
    <d v="2019-01-31T00:00:00"/>
    <x v="1"/>
    <x v="34"/>
    <x v="1"/>
    <s v=""/>
    <s v=""/>
    <s v=""/>
    <s v=""/>
    <s v=""/>
    <s v=""/>
    <s v=""/>
    <s v=""/>
    <s v=""/>
    <s v=""/>
  </r>
  <r>
    <n v="130000726916"/>
    <n v="140001542929"/>
    <n v="1016892882"/>
    <s v="นับเสา-61-สายสื่อสาร-CATSBFKT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SBFKT"/>
    <s v="PCG"/>
    <x v="0"/>
    <s v="TELECOM"/>
    <n v="1"/>
    <x v="1"/>
    <n v="9009411159"/>
    <d v="2019-01-31T00:00:00"/>
    <x v="1"/>
    <x v="29"/>
    <x v="1"/>
    <s v=""/>
    <s v=""/>
    <s v=""/>
    <s v=""/>
    <s v=""/>
    <s v=""/>
    <s v=""/>
    <s v=""/>
    <s v=""/>
    <s v=""/>
  </r>
  <r>
    <n v="130000726919"/>
    <n v="140001542908"/>
    <n v="1016892882"/>
    <s v="นับเสา-61-สายสื่อสาร-CATSB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SB"/>
    <s v="PCG"/>
    <x v="0"/>
    <s v="TELECOM"/>
    <n v="1"/>
    <x v="1"/>
    <n v="9009411157"/>
    <d v="2019-01-31T00:00:00"/>
    <x v="1"/>
    <x v="29"/>
    <x v="1"/>
    <s v=""/>
    <s v=""/>
    <s v=""/>
    <s v=""/>
    <s v=""/>
    <s v=""/>
    <s v=""/>
    <s v=""/>
    <s v=""/>
    <s v=""/>
  </r>
  <r>
    <n v="130000726856"/>
    <n v="140001545285"/>
    <n v="1016892882"/>
    <s v="นับเสา-61-สายสื่อสาร-CAT-SIP-ปกติ"/>
    <s v="TECO CNF  NMAT PRC  SETC"/>
    <x v="0"/>
    <x v="0"/>
    <x v="35"/>
    <d v="2018-11-22T00:00:00"/>
    <d v="2018-11-22T00:00:00"/>
    <d v="2018-11-22T00:00:00"/>
    <d v="2019-01-18T00:00:00"/>
    <n v="4016316842"/>
    <s v="FSIPCO1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SIP"/>
    <x v="0"/>
    <s v="TELECOM"/>
    <n v="1"/>
    <x v="1"/>
    <n v="9009416435"/>
    <d v="2019-01-31T00:00:00"/>
    <x v="1"/>
    <x v="35"/>
    <x v="1"/>
    <s v=""/>
    <s v=""/>
    <s v=""/>
    <s v=""/>
    <s v=""/>
    <s v=""/>
    <s v=""/>
    <s v=""/>
    <s v=""/>
    <s v=""/>
  </r>
  <r>
    <n v="130000730614"/>
    <n v="140001545026"/>
    <n v="1016892882"/>
    <s v="นับเสา-61-สายสื่อสาร-CAT-SKA-ปกติ"/>
    <s v="REL  CNF  NMAT PRC  SETC"/>
    <x v="0"/>
    <x v="0"/>
    <x v="36"/>
    <d v="2018-11-30T00:00:00"/>
    <d v="2018-12-01T00:00:00"/>
    <d v="2018-12-02T00:00:00"/>
    <d v="2018-12-01T00:00:00"/>
    <n v="4016317191"/>
    <s v="FSKACO01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"/>
    <s v="SKA"/>
    <x v="0"/>
    <s v="TELECOM"/>
    <n v="1"/>
    <x v="1"/>
    <n v="9009416166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56"/>
    <n v="140001543887"/>
    <n v="1016892882"/>
    <s v="นับเสา-61-สายสื่อสาร-CAT-SRN-ปกติ"/>
    <s v="TECO CNF  NMAT PRC  SETC"/>
    <x v="0"/>
    <x v="0"/>
    <x v="45"/>
    <d v="2018-11-13T00:00:00"/>
    <d v="2018-10-27T00:00:00"/>
    <d v="2018-10-28T00:00:00"/>
    <d v="2019-01-18T00:00:00"/>
    <n v="4016316839"/>
    <s v="FSRN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SRN"/>
    <x v="0"/>
    <s v="TELECOM"/>
    <n v="1"/>
    <x v="1"/>
    <n v="9009414678"/>
    <d v="2019-01-31T00:00:00"/>
    <x v="1"/>
    <x v="45"/>
    <x v="1"/>
    <s v=""/>
    <s v=""/>
    <s v=""/>
    <s v=""/>
    <s v=""/>
    <s v=""/>
    <s v=""/>
    <s v=""/>
    <s v=""/>
    <s v=""/>
  </r>
  <r>
    <n v="130000727475"/>
    <n v="140001546137"/>
    <n v="1016892882"/>
    <s v="นับเสา-61-สายสื่อสาร-CAT-SSA-ปกติ"/>
    <s v="TECO CNF  NMAT PRC  SETC"/>
    <x v="0"/>
    <x v="0"/>
    <x v="46"/>
    <d v="2018-11-23T00:00:00"/>
    <d v="2018-11-23T00:00:00"/>
    <d v="2018-11-24T00:00:00"/>
    <d v="2019-01-18T00:00:00"/>
    <n v="4016316820"/>
    <s v="FSSA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SSA"/>
    <x v="0"/>
    <s v="TELECOM"/>
    <n v="1"/>
    <x v="1"/>
    <n v="9009417388"/>
    <d v="2019-01-31T00:00:00"/>
    <x v="1"/>
    <x v="46"/>
    <x v="1"/>
    <s v=""/>
    <s v=""/>
    <s v=""/>
    <s v=""/>
    <s v=""/>
    <s v=""/>
    <s v=""/>
    <s v=""/>
    <s v=""/>
    <s v=""/>
  </r>
  <r>
    <n v="130000729152"/>
    <n v="140001546916"/>
    <n v="1016892882"/>
    <s v="นับเสา-61-สายสื่อสาร-CAT-SSG-ปกติ"/>
    <s v="REL  NMAT PRC  SETC"/>
    <x v="0"/>
    <x v="0"/>
    <x v="37"/>
    <m/>
    <d v="2018-11-27T00:00:00"/>
    <d v="2018-11-27T00:00:00"/>
    <d v="2018-11-27T00:00:00"/>
    <n v="4018198109"/>
    <s v="FSESCO12"/>
    <x v="3"/>
    <s v="บริษัท กสท โทรคมนาคม จำกัด (มหาชน)"/>
    <s v="CAT"/>
    <x v="0"/>
    <s v="NMAT"/>
    <s v="มี พท.ซ่อมบำรุง"/>
    <s v="นับเสา"/>
    <s v="61"/>
    <s v="สายสื่อสาร"/>
    <s v="CAT"/>
    <s v="SSG"/>
    <x v="0"/>
    <s v="TELECOM"/>
    <n v="1"/>
    <x v="1"/>
    <n v="9009420635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26914"/>
    <n v="140001542946"/>
    <n v="1016892882"/>
    <s v="นับเสา-61-สายสื่อสาร-CATSTAC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STAC"/>
    <s v="PCG"/>
    <x v="0"/>
    <s v="TELECOM"/>
    <n v="1"/>
    <x v="1"/>
    <n v="9009411160"/>
    <d v="2019-01-31T00:00:00"/>
    <x v="1"/>
    <x v="29"/>
    <x v="1"/>
    <s v=""/>
    <s v=""/>
    <s v=""/>
    <s v=""/>
    <s v=""/>
    <s v=""/>
    <s v=""/>
    <s v=""/>
    <s v=""/>
    <s v=""/>
  </r>
  <r>
    <n v="130000733808"/>
    <n v="140001545319"/>
    <n v="1016892882"/>
    <s v="นับเสา-61-สายสื่อสาร-CAT-STU-ปกติ"/>
    <s v="TECO CNF  NMAT PRC  SETC"/>
    <x v="0"/>
    <x v="0"/>
    <x v="38"/>
    <d v="2018-11-09T00:00:00"/>
    <d v="2018-12-12T00:00:00"/>
    <d v="2018-12-13T00:00:00"/>
    <d v="2019-01-22T00:00:00"/>
    <n v="4016316754"/>
    <s v="FSTU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STU"/>
    <x v="0"/>
    <s v="TELECOM"/>
    <n v="1"/>
    <x v="1"/>
    <n v="9009416479"/>
    <d v="2019-01-31T00:00:00"/>
    <x v="1"/>
    <x v="38"/>
    <x v="1"/>
    <s v=""/>
    <s v=""/>
    <s v=""/>
    <s v=""/>
    <s v=""/>
    <s v=""/>
    <s v=""/>
    <s v=""/>
    <s v=""/>
    <s v=""/>
  </r>
  <r>
    <n v="130000728712"/>
    <n v="140001547475"/>
    <n v="1016892882"/>
    <s v="นับเสา-61-สายสื่อสาร-CAT-SUN-ปกติ"/>
    <s v="TECO CNF  NMAT PRC  SETC"/>
    <x v="0"/>
    <x v="0"/>
    <x v="39"/>
    <d v="2018-11-30T00:00:00"/>
    <d v="2018-11-30T00:00:00"/>
    <d v="2018-11-30T00:00:00"/>
    <d v="2019-01-18T00:00:00"/>
    <n v="4016316922"/>
    <s v="FSUN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SUN"/>
    <x v="0"/>
    <s v="TELECOM"/>
    <n v="2"/>
    <x v="1"/>
    <n v="9009421383"/>
    <d v="2019-01-31T00:00:00"/>
    <x v="1"/>
    <x v="39"/>
    <x v="1"/>
    <s v=""/>
    <s v=""/>
    <s v=""/>
    <s v=""/>
    <s v=""/>
    <s v=""/>
    <s v=""/>
    <s v=""/>
    <s v=""/>
    <s v=""/>
  </r>
  <r>
    <n v="130000728719"/>
    <n v="140001547338"/>
    <n v="1016892882"/>
    <s v="นับเสา-61-สายสื่อสาร-CAT-SUN-ปกติ"/>
    <s v="TECO CNF  NMAT PRC  SETC"/>
    <x v="0"/>
    <x v="0"/>
    <x v="39"/>
    <d v="2018-11-30T00:00:00"/>
    <d v="2018-11-30T00:00:00"/>
    <d v="2018-11-30T00:00:00"/>
    <d v="2019-01-18T00:00:00"/>
    <n v="4016316922"/>
    <s v="FSUN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"/>
    <s v="SUN"/>
    <x v="0"/>
    <s v="TELECOM"/>
    <n v="2"/>
    <x v="1"/>
    <n v="9009421148"/>
    <d v="2019-01-31T00:00:00"/>
    <x v="1"/>
    <x v="39"/>
    <x v="1"/>
    <s v=""/>
    <s v=""/>
    <s v=""/>
    <s v=""/>
    <s v=""/>
    <s v=""/>
    <s v=""/>
    <s v=""/>
    <s v=""/>
    <s v=""/>
  </r>
  <r>
    <n v="130000726514"/>
    <n v="140001545087"/>
    <n v="1016892882"/>
    <s v="นับเสา-61-สายสื่อสาร-CAT/TAC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BKR"/>
    <x v="0"/>
    <s v="TELECOM"/>
    <n v="1"/>
    <x v="1"/>
    <n v="9009416179"/>
    <d v="2019-01-31T00:00:00"/>
    <x v="1"/>
    <x v="1"/>
    <x v="1"/>
    <s v=""/>
    <s v=""/>
    <s v=""/>
    <s v=""/>
    <s v=""/>
    <s v=""/>
    <s v=""/>
    <s v=""/>
    <s v=""/>
    <s v=""/>
  </r>
  <r>
    <n v="130000724051"/>
    <n v="140001545909"/>
    <n v="1016892882"/>
    <s v="นับเสา-61-สายสื่อสาร-CAT/TAC-BNG-ปกติ"/>
    <s v="CLSD CNF  NMAT PRC  SETC"/>
    <x v="0"/>
    <x v="0"/>
    <x v="2"/>
    <d v="2018-11-15T00:00:00"/>
    <d v="2018-11-15T00:00:00"/>
    <d v="2018-11-16T00:00:00"/>
    <d v="2019-01-18T00:00:00"/>
    <n v="4016316953"/>
    <s v="FBNGCO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BNG"/>
    <x v="0"/>
    <s v="TELECOM"/>
    <n v="1"/>
    <x v="1"/>
    <n v="9009417236"/>
    <d v="2019-01-31T00:00:00"/>
    <x v="1"/>
    <x v="2"/>
    <x v="1"/>
    <s v=""/>
    <s v=""/>
    <s v=""/>
    <s v=""/>
    <s v=""/>
    <s v=""/>
    <s v=""/>
    <s v=""/>
    <s v=""/>
    <s v=""/>
  </r>
  <r>
    <n v="130000723662"/>
    <n v="140001545191"/>
    <n v="1016892882"/>
    <s v="นับเสา-61-สายสื่อสาร-CAT/TAC-BRR-ปกติ"/>
    <s v="TECO CNF  NMAT PRC  SETC"/>
    <x v="0"/>
    <x v="0"/>
    <x v="42"/>
    <d v="2018-11-12T00:00:00"/>
    <d v="2018-11-15T00:00:00"/>
    <d v="2018-11-19T00:00:00"/>
    <d v="2019-01-18T00:00:00"/>
    <n v="4016316790"/>
    <s v="FBRR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BRR"/>
    <x v="0"/>
    <s v="TELECOM"/>
    <n v="1"/>
    <x v="1"/>
    <n v="9009416339"/>
    <d v="2019-01-31T00:00:00"/>
    <x v="1"/>
    <x v="42"/>
    <x v="1"/>
    <s v=""/>
    <s v=""/>
    <s v=""/>
    <s v=""/>
    <s v=""/>
    <s v=""/>
    <s v=""/>
    <s v=""/>
    <s v=""/>
    <s v=""/>
  </r>
  <r>
    <n v="130000731894"/>
    <s v=""/>
    <n v="1016892882"/>
    <s v="นับเสา-61-สายสื่อสาร-CAT/TAC-BYI-ยกเลิก"/>
    <s v="CLSD CNF  DLFL NMAT PRC  SETC"/>
    <x v="0"/>
    <x v="0"/>
    <x v="3"/>
    <d v="2018-12-04T00:00:00"/>
    <d v="2018-12-04T00:00:00"/>
    <d v="2018-12-04T00:00:00"/>
    <d v="2019-01-20T00:00:00"/>
    <n v="4016317286"/>
    <s v="FBYIOM01"/>
    <x v="2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BYI"/>
    <x v="1"/>
    <s v="TELECOM"/>
    <n v="1"/>
    <x v="0"/>
    <e v="#N/A"/>
    <e v="#N/A"/>
    <x v="0"/>
    <x v="3"/>
    <x v="0"/>
    <s v=""/>
    <s v=""/>
    <s v=""/>
    <s v=""/>
    <s v=""/>
    <s v=""/>
    <s v=""/>
    <s v=""/>
    <s v=""/>
    <e v="#VALUE!"/>
  </r>
  <r>
    <n v="130000727162"/>
    <n v="140001546828"/>
    <n v="1016892882"/>
    <s v="นับเสา-61-สายสื่อสาร-CAT/TAC-CUR-ปกติ"/>
    <s v="CLSD CNF  NMAT PRC  SETC"/>
    <x v="0"/>
    <x v="0"/>
    <x v="7"/>
    <d v="2018-11-01T00:00:00"/>
    <d v="2019-01-18T00:00:00"/>
    <d v="2019-01-19T00:00:00"/>
    <d v="2019-01-18T00:00:00"/>
    <n v="4016316798"/>
    <s v="FCUR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CUR"/>
    <x v="0"/>
    <s v="TELECOM"/>
    <n v="1"/>
    <x v="1"/>
    <n v="9009420458"/>
    <d v="2019-01-31T00:00:00"/>
    <x v="1"/>
    <x v="7"/>
    <x v="1"/>
    <s v=""/>
    <s v=""/>
    <s v=""/>
    <s v=""/>
    <s v=""/>
    <s v=""/>
    <s v=""/>
    <s v=""/>
    <s v=""/>
    <s v=""/>
  </r>
  <r>
    <n v="130000720449"/>
    <n v="140001542477"/>
    <n v="1016892882"/>
    <s v="นับเสา-61-สายสื่อสาร-CAT/TAC-CYP-ปกติ"/>
    <s v="CLSD CNF  NMAT PRC  SETC"/>
    <x v="0"/>
    <x v="0"/>
    <x v="8"/>
    <d v="2018-11-29T00:00:00"/>
    <d v="2018-11-07T00:00:00"/>
    <d v="2018-11-07T00:00:00"/>
    <d v="2019-01-18T00:00:00"/>
    <n v="4016316794"/>
    <s v="FCYP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CYP"/>
    <x v="0"/>
    <s v="TELECOM"/>
    <n v="1"/>
    <x v="1"/>
    <n v="9009410638"/>
    <d v="2019-01-31T00:00:00"/>
    <x v="1"/>
    <x v="8"/>
    <x v="1"/>
    <s v=""/>
    <s v=""/>
    <s v=""/>
    <s v=""/>
    <s v=""/>
    <s v=""/>
    <s v=""/>
    <s v=""/>
    <s v=""/>
    <s v=""/>
  </r>
  <r>
    <n v="130000740629"/>
    <n v="140001545541"/>
    <n v="1016892882"/>
    <s v="นับเสา-61-สายสื่อสาร-CAT/TAC-DAN-ปกติ"/>
    <s v="TECO NMAT PRC  SETC"/>
    <x v="0"/>
    <x v="0"/>
    <x v="9"/>
    <m/>
    <d v="2018-12-28T00:00:00"/>
    <d v="2018-12-28T00:00:00"/>
    <d v="2019-01-18T00:00:00"/>
    <n v="4016316829"/>
    <s v="FDANCO12"/>
    <x v="1"/>
    <s v="บริษัท กสท โทรคมนาคม จำกัด (มหาชน)"/>
    <s v="CAT"/>
    <x v="2"/>
    <s v="NMAT"/>
    <s v="มี พท.ซ่อมบำรุง"/>
    <s v="นับเสา"/>
    <s v="61"/>
    <s v="สายสื่อสาร"/>
    <s v="CAT/TAC"/>
    <s v="DAN"/>
    <x v="0"/>
    <s v="TELECOM"/>
    <n v="1"/>
    <x v="1"/>
    <n v="9009416662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34901"/>
    <n v="140001546253"/>
    <n v="1016892882"/>
    <s v="นับเสา-61-สายสื่อสาร-CAT/TAC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KKA"/>
    <x v="0"/>
    <s v="TELECOM"/>
    <n v="1"/>
    <x v="1"/>
    <n v="9009417618"/>
    <d v="2019-01-31T00:00:00"/>
    <x v="1"/>
    <x v="11"/>
    <x v="1"/>
    <s v=""/>
    <s v=""/>
    <s v=""/>
    <s v=""/>
    <s v=""/>
    <s v=""/>
    <s v=""/>
    <s v=""/>
    <s v=""/>
    <s v=""/>
  </r>
  <r>
    <n v="130000727722"/>
    <n v="140001545998"/>
    <n v="1016892882"/>
    <s v="นับเสา-61-สายสื่อสาร-CAT/TAC-KOG-ปกติ"/>
    <s v="TECO CNF  NMAT PRC  SETC"/>
    <x v="0"/>
    <x v="0"/>
    <x v="13"/>
    <d v="2018-12-11T00:00:00"/>
    <d v="2018-11-25T00:00:00"/>
    <d v="2018-11-26T00:00:00"/>
    <d v="2019-01-18T00:00:00"/>
    <n v="4021794296"/>
    <s v="FKOG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KOG"/>
    <x v="0"/>
    <s v="TELECOM"/>
    <n v="1"/>
    <x v="1"/>
    <n v="9009417322"/>
    <d v="2019-01-31T00:00:00"/>
    <x v="1"/>
    <x v="13"/>
    <x v="1"/>
    <s v=""/>
    <s v=""/>
    <s v=""/>
    <s v=""/>
    <s v=""/>
    <s v=""/>
    <s v=""/>
    <s v=""/>
    <s v=""/>
    <s v=""/>
  </r>
  <r>
    <n v="130000720305"/>
    <n v="140001545287"/>
    <n v="1016892882"/>
    <s v="นับเสา-61-สายสื่อสาร-CAT/TAC-KSA-ปกติ"/>
    <s v="CLSD CNF  NMAT PRC  SETC"/>
    <x v="0"/>
    <x v="0"/>
    <x v="43"/>
    <d v="2018-11-16T00:00:00"/>
    <d v="2018-11-16T00:00:00"/>
    <d v="2018-11-16T00:00:00"/>
    <d v="2019-01-17T00:00:00"/>
    <n v="4016316796"/>
    <s v="FKSA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KSA"/>
    <x v="0"/>
    <s v="TELECOM"/>
    <n v="1"/>
    <x v="1"/>
    <n v="9009416436"/>
    <d v="2019-01-31T00:00:00"/>
    <x v="1"/>
    <x v="43"/>
    <x v="1"/>
    <s v=""/>
    <s v=""/>
    <s v=""/>
    <s v=""/>
    <s v=""/>
    <s v=""/>
    <s v=""/>
    <s v=""/>
    <s v=""/>
    <s v=""/>
  </r>
  <r>
    <n v="130000725000"/>
    <n v="140001545550"/>
    <n v="1016892882"/>
    <s v="นับเสา-61-สายสื่อสาร-CAT/TAC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KSN"/>
    <x v="0"/>
    <s v="TELECOM"/>
    <n v="1"/>
    <x v="1"/>
    <n v="9009416750"/>
    <d v="2019-01-31T00:00:00"/>
    <x v="1"/>
    <x v="14"/>
    <x v="1"/>
    <s v=""/>
    <s v=""/>
    <s v=""/>
    <s v=""/>
    <s v=""/>
    <s v=""/>
    <s v=""/>
    <s v=""/>
    <s v=""/>
    <s v=""/>
  </r>
  <r>
    <n v="130000721900"/>
    <n v="140001545686"/>
    <n v="1016892882"/>
    <s v="นับเสา-61-สายสื่อสาร-CAT/TAC-KUM-ปกติ"/>
    <s v="TECO CNF  NMAT PRC  SETC"/>
    <x v="0"/>
    <x v="0"/>
    <x v="15"/>
    <d v="2018-12-11T00:00:00"/>
    <d v="2018-11-10T00:00:00"/>
    <d v="2018-11-11T00:00:00"/>
    <d v="2019-01-18T00:00:00"/>
    <n v="4016316766"/>
    <s v="FKUM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KUM"/>
    <x v="0"/>
    <s v="TELECOM"/>
    <n v="1"/>
    <x v="1"/>
    <n v="9009416943"/>
    <d v="2019-01-31T00:00:00"/>
    <x v="1"/>
    <x v="15"/>
    <x v="1"/>
    <s v=""/>
    <s v=""/>
    <s v=""/>
    <s v=""/>
    <s v=""/>
    <s v=""/>
    <s v=""/>
    <s v=""/>
    <s v=""/>
    <s v=""/>
  </r>
  <r>
    <n v="130000719819"/>
    <n v="140001545933"/>
    <n v="1016892882"/>
    <s v="นับเสา-61-สายสื่อสาร-CAT/TAC-LAM-ปกติ"/>
    <s v="CLSD CNF  NMAT PRC  SETC"/>
    <x v="0"/>
    <x v="0"/>
    <x v="16"/>
    <d v="2018-11-13T00:00:00"/>
    <d v="2018-11-04T00:00:00"/>
    <d v="2018-11-05T00:00:00"/>
    <d v="2019-01-18T00:00:00"/>
    <n v="4016316773"/>
    <s v="FLAM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LAM"/>
    <x v="0"/>
    <s v="TELECOM"/>
    <n v="1"/>
    <x v="1"/>
    <n v="9009417244"/>
    <d v="2019-01-31T00:00:00"/>
    <x v="1"/>
    <x v="16"/>
    <x v="1"/>
    <s v=""/>
    <s v=""/>
    <s v=""/>
    <s v=""/>
    <s v=""/>
    <s v=""/>
    <s v=""/>
    <s v=""/>
    <s v=""/>
    <s v=""/>
  </r>
  <r>
    <n v="130000727204"/>
    <n v="140001542559"/>
    <n v="1016892882"/>
    <s v="นับเสา-61-สายสื่อสาร-CAT/TAC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LHS"/>
    <x v="0"/>
    <s v="TELECOM"/>
    <n v="1"/>
    <x v="1"/>
    <n v="9009410782"/>
    <d v="2019-01-31T00:00:00"/>
    <x v="1"/>
    <x v="17"/>
    <x v="1"/>
    <s v=""/>
    <s v=""/>
    <s v=""/>
    <s v=""/>
    <s v=""/>
    <s v=""/>
    <s v=""/>
    <s v=""/>
    <s v=""/>
    <s v=""/>
  </r>
  <r>
    <n v="130000737048"/>
    <n v="140001547008"/>
    <n v="1016892882"/>
    <s v="นับเสา-61-สายสื่อสาร-CAT/TAC-NAR-ปกติ"/>
    <s v="CLSD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NAR"/>
    <x v="0"/>
    <s v="TELECOM"/>
    <n v="1"/>
    <x v="1"/>
    <n v="9009420766"/>
    <d v="2019-01-31T00:00:00"/>
    <x v="1"/>
    <x v="18"/>
    <x v="1"/>
    <s v=""/>
    <s v=""/>
    <s v=""/>
    <s v=""/>
    <s v=""/>
    <s v=""/>
    <s v=""/>
    <s v=""/>
    <s v=""/>
    <s v=""/>
  </r>
  <r>
    <n v="130000728286"/>
    <n v="140001545363"/>
    <n v="1016892882"/>
    <s v="นับเสา-61-สายสื่อสาร-CAT/TAC-NBD-ปกติ"/>
    <s v="CLSD CNF  NMAT PRC  SETC"/>
    <x v="0"/>
    <x v="0"/>
    <x v="19"/>
    <d v="2018-12-18T00:00:00"/>
    <d v="2018-11-26T00:00:00"/>
    <d v="2018-11-26T00:00:00"/>
    <d v="2019-01-18T00:00:00"/>
    <n v="4016316806"/>
    <s v="FNBD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NBD"/>
    <x v="0"/>
    <s v="TELECOM"/>
    <n v="1"/>
    <x v="1"/>
    <n v="9009416539"/>
    <d v="2019-01-31T00:00:00"/>
    <x v="1"/>
    <x v="19"/>
    <x v="1"/>
    <s v=""/>
    <s v=""/>
    <s v=""/>
    <s v=""/>
    <s v=""/>
    <s v=""/>
    <s v=""/>
    <s v=""/>
    <s v=""/>
    <s v=""/>
  </r>
  <r>
    <n v="130000726982"/>
    <n v="140001545256"/>
    <n v="1016892882"/>
    <s v="นับเสา-61-สายสื่อสาร-CAT/TAC-NKE-ปกติ"/>
    <s v="CLSD CNF  NMAT PRC  SETC"/>
    <x v="0"/>
    <x v="0"/>
    <x v="21"/>
    <d v="2018-11-26T00:00:00"/>
    <d v="2018-11-26T00:00:00"/>
    <d v="2018-11-27T00:00:00"/>
    <d v="2019-01-17T00:00:00"/>
    <n v="4016316786"/>
    <s v="FNKE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NKE"/>
    <x v="0"/>
    <s v="TELECOM"/>
    <n v="1"/>
    <x v="1"/>
    <n v="9009416400"/>
    <d v="2019-01-31T00:00:00"/>
    <x v="1"/>
    <x v="21"/>
    <x v="1"/>
    <s v=""/>
    <s v=""/>
    <s v=""/>
    <s v=""/>
    <s v=""/>
    <s v=""/>
    <s v=""/>
    <s v=""/>
    <s v=""/>
    <s v=""/>
  </r>
  <r>
    <n v="130000726887"/>
    <n v="140001550059"/>
    <n v="1016892882"/>
    <s v="นับเสา-61-สายสื่อสาร-CAT/TAC-NOS-ปกติ"/>
    <s v="REL  CNF  NMAT PRC  SETC"/>
    <x v="0"/>
    <x v="0"/>
    <x v="22"/>
    <d v="2018-12-13T00:00:00"/>
    <d v="2018-12-13T00:00:00"/>
    <d v="2018-12-14T00:00:00"/>
    <d v="2018-12-13T00:00:00"/>
    <n v="4016316809"/>
    <s v="FNOSCO12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/TAC"/>
    <s v="NOS"/>
    <x v="0"/>
    <s v="TELECOM"/>
    <n v="1"/>
    <x v="1"/>
    <n v="9009427730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7577"/>
    <n v="140001545886"/>
    <n v="1016892882"/>
    <s v="นับเสา-61-สายสื่อสาร-CAT/TAC-NR3-ปกติ"/>
    <s v="TECO CNF  NMAT PRC  SETC"/>
    <x v="0"/>
    <x v="0"/>
    <x v="25"/>
    <d v="2018-10-30T00:00:00"/>
    <d v="2018-11-23T00:00:00"/>
    <d v="2018-11-23T00:00:00"/>
    <d v="2019-01-18T00:00:00"/>
    <n v="4018198105"/>
    <s v="FNR3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NR3"/>
    <x v="0"/>
    <s v="TELECOM"/>
    <n v="1"/>
    <x v="1"/>
    <n v="9009417219"/>
    <d v="2019-01-31T00:00:00"/>
    <x v="1"/>
    <x v="25"/>
    <x v="1"/>
    <s v=""/>
    <s v=""/>
    <s v=""/>
    <s v=""/>
    <s v=""/>
    <s v=""/>
    <s v=""/>
    <s v=""/>
    <s v=""/>
    <s v=""/>
  </r>
  <r>
    <n v="130000727557"/>
    <n v="140001545925"/>
    <n v="1016892882"/>
    <s v="นับเสา-61-สายสื่อสาร-CAT/TAC-PAY-ปกติ"/>
    <s v="CLSD CNF  NMAT PRC  SETC"/>
    <x v="0"/>
    <x v="0"/>
    <x v="27"/>
    <d v="2018-12-11T00:00:00"/>
    <d v="2018-11-24T00:00:00"/>
    <d v="2018-11-25T00:00:00"/>
    <d v="2019-01-18T00:00:00"/>
    <n v="4016316819"/>
    <s v="FPAYCO12"/>
    <x v="3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PAY"/>
    <x v="0"/>
    <s v="TELECOM"/>
    <n v="1"/>
    <x v="1"/>
    <n v="9009417237"/>
    <d v="2019-01-31T00:00:00"/>
    <x v="1"/>
    <x v="27"/>
    <x v="1"/>
    <s v=""/>
    <s v=""/>
    <s v=""/>
    <s v=""/>
    <s v=""/>
    <s v=""/>
    <s v=""/>
    <s v=""/>
    <s v=""/>
    <s v=""/>
  </r>
  <r>
    <n v="130000721332"/>
    <n v="140001545333"/>
    <n v="1016892882"/>
    <s v="นับเสา-61-สายสื่อสาร-CAT/TAC-PCC-ปกติ"/>
    <s v="CLSD CNF  NMAT PRC  SETC"/>
    <x v="0"/>
    <x v="0"/>
    <x v="28"/>
    <d v="2018-11-01T00:00:00"/>
    <d v="2018-11-08T00:00:00"/>
    <d v="2018-11-10T00:00:00"/>
    <d v="2019-01-17T00:00:00"/>
    <n v="4016316857"/>
    <s v="FPCCCO01"/>
    <x v="0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PCC"/>
    <x v="0"/>
    <s v="TELECOM"/>
    <n v="1"/>
    <x v="1"/>
    <n v="9009416465"/>
    <d v="2019-01-31T00:00:00"/>
    <x v="1"/>
    <x v="28"/>
    <x v="1"/>
    <s v=""/>
    <s v=""/>
    <s v=""/>
    <s v=""/>
    <s v=""/>
    <s v=""/>
    <s v=""/>
    <s v=""/>
    <s v=""/>
    <s v=""/>
  </r>
  <r>
    <n v="130000726877"/>
    <n v="140001543005"/>
    <n v="1016892882"/>
    <s v="นับเสา-61-สายสื่อสาร-CAT/TAC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PCG"/>
    <x v="0"/>
    <s v="TELECOM"/>
    <n v="1"/>
    <x v="1"/>
    <n v="9009411311"/>
    <d v="2019-01-31T00:00:00"/>
    <x v="1"/>
    <x v="29"/>
    <x v="1"/>
    <s v=""/>
    <s v=""/>
    <s v=""/>
    <s v=""/>
    <s v=""/>
    <s v=""/>
    <s v=""/>
    <s v=""/>
    <s v=""/>
    <s v=""/>
  </r>
  <r>
    <n v="130000721890"/>
    <n v="140001545968"/>
    <n v="1016892882"/>
    <s v="นับเสา-61-สายสื่อสาร-CAT/TAC-PKY-ปกติ"/>
    <s v="TECO CNF  NMAT PRC  SETC"/>
    <x v="0"/>
    <x v="0"/>
    <x v="30"/>
    <d v="2018-11-22T00:00:00"/>
    <d v="2018-11-09T00:00:00"/>
    <d v="2018-11-10T00:00:00"/>
    <d v="2019-01-18T00:00:00"/>
    <n v="4016316821"/>
    <s v="FPKY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PKY"/>
    <x v="0"/>
    <s v="TELECOM"/>
    <n v="1"/>
    <x v="1"/>
    <n v="9009417189"/>
    <d v="2019-01-31T00:00:00"/>
    <x v="1"/>
    <x v="30"/>
    <x v="1"/>
    <s v=""/>
    <s v=""/>
    <s v=""/>
    <s v=""/>
    <s v=""/>
    <s v=""/>
    <s v=""/>
    <s v=""/>
    <s v=""/>
    <s v=""/>
  </r>
  <r>
    <n v="130000726831"/>
    <n v="140001542498"/>
    <n v="1016892882"/>
    <s v="นับเสา-61-สายสื่อสาร-CAT/TAC-PRS-ปกติ"/>
    <s v="CLSD CNF  NMAT PRC  SETC"/>
    <x v="0"/>
    <x v="0"/>
    <x v="31"/>
    <d v="2018-11-28T00:00:00"/>
    <d v="2018-11-22T00:00:00"/>
    <d v="2018-11-22T00:00:00"/>
    <d v="2019-01-17T00:00:00"/>
    <n v="4016316767"/>
    <s v="FPRSOM01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PRS"/>
    <x v="0"/>
    <s v="TELECOM"/>
    <n v="1"/>
    <x v="1"/>
    <n v="9009410655"/>
    <d v="2019-01-31T00:00:00"/>
    <x v="1"/>
    <x v="31"/>
    <x v="1"/>
    <s v=""/>
    <s v=""/>
    <s v=""/>
    <s v=""/>
    <s v=""/>
    <s v=""/>
    <s v=""/>
    <s v=""/>
    <s v=""/>
    <s v=""/>
  </r>
  <r>
    <n v="130000730374"/>
    <n v="140001545764"/>
    <n v="1016892882"/>
    <s v="นับเสา-61-สายสื่อสาร-CAT/TAC-PUI-ปกติ"/>
    <s v="REL  CNF  NMAT PRC  SETC"/>
    <x v="0"/>
    <x v="0"/>
    <x v="32"/>
    <d v="2018-11-16T00:00:00"/>
    <d v="2018-11-30T00:00:00"/>
    <d v="2018-11-30T00:00:00"/>
    <d v="2018-11-30T00:00:00"/>
    <n v="4018198113"/>
    <s v="FMUSCO12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/TAC"/>
    <s v="PUI"/>
    <x v="0"/>
    <s v="TELECOM"/>
    <n v="1"/>
    <x v="1"/>
    <n v="9009417053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46"/>
    <n v="140001545847"/>
    <n v="1016892882"/>
    <s v="นับเสา-61-สายสื่อสาร-CAT/TAC-PUS-ปกติ"/>
    <s v="CLSD CNF  NMAT PRC  SETC"/>
    <x v="0"/>
    <x v="0"/>
    <x v="33"/>
    <d v="2018-12-11T00:00:00"/>
    <d v="2018-12-26T00:00:00"/>
    <d v="2018-12-26T00:00:00"/>
    <d v="2019-01-18T00:00:00"/>
    <n v="4016316915"/>
    <s v="FPUS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PUS"/>
    <x v="0"/>
    <s v="TELECOM"/>
    <n v="1"/>
    <x v="1"/>
    <n v="9009417117"/>
    <d v="2019-01-31T00:00:00"/>
    <x v="1"/>
    <x v="33"/>
    <x v="1"/>
    <s v=""/>
    <s v=""/>
    <s v=""/>
    <s v=""/>
    <s v=""/>
    <s v=""/>
    <s v=""/>
    <s v=""/>
    <s v=""/>
    <s v=""/>
  </r>
  <r>
    <n v="130000727505"/>
    <n v="140001545669"/>
    <n v="1016892882"/>
    <s v="นับเสา-61-สายสื่อสาร-CAT/TAC-RAB-ปกติ"/>
    <s v="CLSD CNF  NMAT PRC  SETC"/>
    <x v="0"/>
    <x v="0"/>
    <x v="34"/>
    <d v="2018-12-08T00:00:00"/>
    <d v="2018-11-25T00:00:00"/>
    <d v="2018-11-28T00:00:00"/>
    <d v="2019-01-18T00:00:00"/>
    <n v="4016316852"/>
    <s v="FRAB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RAB"/>
    <x v="0"/>
    <s v="TELECOM"/>
    <n v="1"/>
    <x v="1"/>
    <n v="9009416916"/>
    <d v="2019-01-31T00:00:00"/>
    <x v="1"/>
    <x v="34"/>
    <x v="1"/>
    <s v=""/>
    <s v=""/>
    <s v=""/>
    <s v=""/>
    <s v=""/>
    <s v=""/>
    <s v=""/>
    <s v=""/>
    <s v=""/>
    <s v=""/>
  </r>
  <r>
    <n v="130000727192"/>
    <n v="140001545460"/>
    <n v="1016892882"/>
    <s v="นับเสา-61-สายสื่อสาร-CAT/TAC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SIP"/>
    <x v="0"/>
    <s v="TELECOM"/>
    <n v="1"/>
    <x v="1"/>
    <n v="9009416585"/>
    <d v="2019-01-31T00:00:00"/>
    <x v="1"/>
    <x v="35"/>
    <x v="1"/>
    <s v=""/>
    <s v=""/>
    <s v=""/>
    <s v=""/>
    <s v=""/>
    <s v=""/>
    <s v=""/>
    <s v=""/>
    <s v=""/>
    <s v=""/>
  </r>
  <r>
    <n v="130000730629"/>
    <n v="140001543968"/>
    <n v="1016892882"/>
    <s v="นับเสา-61-สายสื่อสาร-CAT/TAC-SKA-ปกติ"/>
    <s v="REL  CNF  NMAT PRC  SETC"/>
    <x v="0"/>
    <x v="0"/>
    <x v="36"/>
    <d v="2018-11-30T00:00:00"/>
    <d v="2018-11-30T00:00:00"/>
    <d v="2018-11-30T00:00:00"/>
    <d v="2018-11-30T00:00:00"/>
    <n v="4016317191"/>
    <s v="FSKACO01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/TAC"/>
    <s v="SKA"/>
    <x v="0"/>
    <s v="TELECOM"/>
    <n v="1"/>
    <x v="1"/>
    <n v="9009414781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60"/>
    <n v="140001543923"/>
    <n v="1016892882"/>
    <s v="นับเสา-61-สายสื่อสาร-CAT/TAC-SRN-ปกติ"/>
    <s v="TECO CNF  NMAT PRC  SETC"/>
    <x v="0"/>
    <x v="0"/>
    <x v="45"/>
    <d v="2018-11-29T00:00:00"/>
    <d v="2018-10-27T00:00:00"/>
    <d v="2018-10-28T00:00:00"/>
    <d v="2019-01-18T00:00:00"/>
    <n v="4016316839"/>
    <s v="FSRN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SRN"/>
    <x v="0"/>
    <s v="TELECOM"/>
    <n v="1"/>
    <x v="1"/>
    <n v="9009414686"/>
    <d v="2019-01-31T00:00:00"/>
    <x v="1"/>
    <x v="45"/>
    <x v="1"/>
    <s v=""/>
    <s v=""/>
    <s v=""/>
    <s v=""/>
    <s v=""/>
    <s v=""/>
    <s v=""/>
    <s v=""/>
    <s v=""/>
    <s v=""/>
  </r>
  <r>
    <n v="130000729163"/>
    <n v="140001546177"/>
    <n v="1016892882"/>
    <s v="นับเสา-61-สายสื่อสาร-CAT/TAC-SSG-ปกติ"/>
    <s v="REL  NMAT PRC  SETC"/>
    <x v="0"/>
    <x v="0"/>
    <x v="37"/>
    <m/>
    <d v="2018-11-27T00:00:00"/>
    <d v="2018-11-27T00:00:00"/>
    <d v="2018-11-27T00:00:00"/>
    <n v="4018198109"/>
    <s v="FSESCO12"/>
    <x v="3"/>
    <s v="บริษัท กสท โทรคมนาคม จำกัด (มหาชน)"/>
    <s v="CAT"/>
    <x v="0"/>
    <s v="NMAT"/>
    <s v="มี พท.ซ่อมบำรุง"/>
    <s v="นับเสา"/>
    <s v="61"/>
    <s v="สายสื่อสาร"/>
    <s v="CAT/TAC"/>
    <s v="SSG"/>
    <x v="0"/>
    <s v="TELECOM"/>
    <n v="1"/>
    <x v="1"/>
    <n v="9009417538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3807"/>
    <n v="140001545383"/>
    <n v="1016892882"/>
    <s v="นับเสา-61-สายสื่อสาร-CAT/TAC-STU-ปกติ"/>
    <s v="TECO CNF  NMAT PRC  SETC"/>
    <x v="0"/>
    <x v="0"/>
    <x v="38"/>
    <d v="2018-11-07T00:00:00"/>
    <d v="2018-12-12T00:00:00"/>
    <d v="2018-12-13T00:00:00"/>
    <d v="2019-01-22T00:00:00"/>
    <n v="4016316754"/>
    <s v="FSTU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สายสื่อสาร"/>
    <s v="CAT/TAC"/>
    <s v="STU"/>
    <x v="0"/>
    <s v="TELECOM"/>
    <n v="1"/>
    <x v="1"/>
    <n v="9009416486"/>
    <d v="2019-01-31T00:00:00"/>
    <x v="1"/>
    <x v="38"/>
    <x v="1"/>
    <s v=""/>
    <s v=""/>
    <s v=""/>
    <s v=""/>
    <s v=""/>
    <s v=""/>
    <s v=""/>
    <s v=""/>
    <s v=""/>
    <s v=""/>
  </r>
  <r>
    <n v="130000720751"/>
    <n v="140001545397"/>
    <n v="1016892882"/>
    <s v="นับเสา-61-สายสื่อสาร-CAT/TAC-TTM-ปกติ"/>
    <s v="CLSD CNF  NMAT PRC  SETC"/>
    <x v="0"/>
    <x v="0"/>
    <x v="40"/>
    <d v="2018-12-17T00:00:00"/>
    <d v="2018-11-06T00:00:00"/>
    <d v="2018-11-06T00:00:00"/>
    <d v="2019-01-18T00:00:00"/>
    <n v="4016316992"/>
    <s v="FTTM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/TAC"/>
    <s v="TTM"/>
    <x v="0"/>
    <s v="TELECOM"/>
    <n v="1"/>
    <x v="1"/>
    <n v="9009416568"/>
    <d v="2019-01-31T00:00:00"/>
    <x v="1"/>
    <x v="40"/>
    <x v="1"/>
    <s v=""/>
    <s v=""/>
    <s v=""/>
    <s v=""/>
    <s v=""/>
    <s v=""/>
    <s v=""/>
    <s v=""/>
    <s v=""/>
    <s v=""/>
  </r>
  <r>
    <n v="130000720750"/>
    <n v="140001545357"/>
    <n v="1016892882"/>
    <s v="นับเสา-61-สายสื่อสาร-CAT-TTM-ปกติ"/>
    <s v="CLSD CNF  NMAT PRC  SETC"/>
    <x v="0"/>
    <x v="0"/>
    <x v="40"/>
    <d v="2018-12-17T00:00:00"/>
    <d v="2018-11-06T00:00:00"/>
    <d v="2018-11-06T00:00:00"/>
    <d v="2019-01-18T00:00:00"/>
    <n v="4016316992"/>
    <s v="FTTMCO12"/>
    <x v="1"/>
    <s v="บริษัท กสท โทรคมนาคม จำกัด (มหาชน)"/>
    <s v="CAT"/>
    <x v="1"/>
    <s v="CNF "/>
    <s v="มี พท.ซ่อมบำรุง"/>
    <s v="นับเสา"/>
    <s v="61"/>
    <s v="สายสื่อสาร"/>
    <s v="CAT"/>
    <s v="TTM"/>
    <x v="0"/>
    <s v="TELECOM"/>
    <n v="1"/>
    <x v="1"/>
    <n v="9009416552"/>
    <d v="2019-01-31T00:00:00"/>
    <x v="1"/>
    <x v="40"/>
    <x v="1"/>
    <s v=""/>
    <s v=""/>
    <s v=""/>
    <s v=""/>
    <s v=""/>
    <s v=""/>
    <s v=""/>
    <s v=""/>
    <s v=""/>
    <s v=""/>
  </r>
  <r>
    <n v="130000721942"/>
    <n v="140001545877"/>
    <n v="1016892882"/>
    <s v="นับเสา-61-สายสื่อสาร-CAT-WNK-ปกติ"/>
    <s v="REL  CNF  NMAT PRC  SETC"/>
    <x v="0"/>
    <x v="0"/>
    <x v="41"/>
    <d v="2018-12-13T00:00:00"/>
    <d v="2018-11-12T00:00:00"/>
    <d v="2018-11-12T00:00:00"/>
    <d v="2018-11-12T00:00:00"/>
    <n v="4018201845"/>
    <s v="FWNKCO12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สายสื่อสาร"/>
    <s v="CAT"/>
    <s v="WNK"/>
    <x v="0"/>
    <s v="TELECOM"/>
    <n v="1"/>
    <x v="1"/>
    <n v="9009417181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1943"/>
    <n v="140001546822"/>
    <n v="1014396653"/>
    <s v="นับเสา-61-สายสื่อสาร-CHMTV-PKY-ปกติ"/>
    <s v="CLSD CNF  NMAT PRC  SETC"/>
    <x v="0"/>
    <x v="0"/>
    <x v="30"/>
    <d v="2019-01-12T00:00:00"/>
    <d v="2018-11-09T00:00:00"/>
    <d v="2018-11-10T00:00:00"/>
    <d v="2019-01-18T00:00:00"/>
    <n v="4016316821"/>
    <s v="FPKYOM01"/>
    <x v="1"/>
    <s v="บริษัท เชียงใหม่ บิลดิ้งเซ็นเตอร์ จำกัด"/>
    <s v="CHMTV"/>
    <x v="1"/>
    <s v="CNF "/>
    <s v="มี พท.ซ่อมบำรุง"/>
    <s v="นับเสา"/>
    <s v="61"/>
    <s v="สายสื่อสาร"/>
    <s v="CHMTV"/>
    <s v="PKY"/>
    <x v="0"/>
    <s v="CABLE TV"/>
    <n v="1"/>
    <x v="2"/>
    <n v="9009420593"/>
    <d v="2019-01-31T00:00:00"/>
    <x v="1"/>
    <x v="30"/>
    <x v="1"/>
    <s v=""/>
    <s v=""/>
    <s v=""/>
    <s v=""/>
    <s v=""/>
    <s v=""/>
    <s v=""/>
    <s v=""/>
    <s v=""/>
    <s v=""/>
  </r>
  <r>
    <n v="130000724139"/>
    <n v="140001546719"/>
    <n v="1017204539"/>
    <s v="นับเสา-61-สายสื่อสาร-CWFGEN-BNG-ปกติ"/>
    <s v="CLSD CNF  NMAT PRC  SETC"/>
    <x v="0"/>
    <x v="0"/>
    <x v="2"/>
    <d v="2018-11-15T00:00:00"/>
    <d v="2018-11-15T00:00:00"/>
    <d v="2018-11-15T00:00:00"/>
    <d v="2019-01-18T00:00:00"/>
    <n v="4016316953"/>
    <s v="FBNGCO01"/>
    <x v="1"/>
    <s v="บริษัท ชัยภูมิ วินด์ ฟาร์ม"/>
    <s v="CWFGEN"/>
    <x v="1"/>
    <s v="CNF "/>
    <s v="มี พท.ซ่อมบำรุง"/>
    <s v="นับเสา"/>
    <s v="61"/>
    <s v="สายสื่อสาร"/>
    <s v="CWFGEN"/>
    <s v="BNG"/>
    <x v="0"/>
    <s v="GENERAL"/>
    <n v="1"/>
    <x v="1"/>
    <n v="9009420269"/>
    <d v="2019-01-31T00:00:00"/>
    <x v="1"/>
    <x v="2"/>
    <x v="1"/>
    <s v=""/>
    <s v=""/>
    <s v=""/>
    <s v=""/>
    <s v=""/>
    <s v=""/>
    <s v=""/>
    <s v=""/>
    <s v=""/>
    <s v=""/>
  </r>
  <r>
    <n v="130000722912"/>
    <n v="140001546866"/>
    <n v="1014952970"/>
    <s v="นับเสา-61-สายสื่อสาร-DNTV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ดิจิตอล เทเลวิชั่น เน็ตเวิร์ค จำกัด(กฟจ.นม.2,นม.3)"/>
    <s v="DNTV"/>
    <x v="1"/>
    <s v="CNF "/>
    <s v="มี พท.ซ่อมบำรุง"/>
    <s v="นับเสา"/>
    <s v="61"/>
    <s v="สายสื่อสาร"/>
    <s v="DNTV"/>
    <s v="NR2"/>
    <x v="0"/>
    <s v="CABLE TV"/>
    <n v="1"/>
    <x v="2"/>
    <n v="9009420537"/>
    <d v="2019-01-31T00:00:00"/>
    <x v="1"/>
    <x v="24"/>
    <x v="1"/>
    <s v=""/>
    <s v=""/>
    <s v=""/>
    <s v=""/>
    <s v=""/>
    <s v=""/>
    <s v=""/>
    <s v=""/>
    <s v=""/>
    <s v=""/>
  </r>
  <r>
    <n v="130000727585"/>
    <n v="140001546615"/>
    <n v="1014952970"/>
    <s v="นับเสา-61-สายสื่อสาร-DNTV-NR3-ปกติ"/>
    <s v="TECO CNF  NMAT PRC  SETC"/>
    <x v="0"/>
    <x v="0"/>
    <x v="25"/>
    <d v="2018-11-13T00:00:00"/>
    <d v="2018-11-23T00:00:00"/>
    <d v="2018-11-23T00:00:00"/>
    <d v="2019-01-24T00:00:00"/>
    <n v="4018198105"/>
    <s v="FNR3OM01"/>
    <x v="1"/>
    <s v="บริษัท ดิจิตอล เทเลวิชั่น เน็ตเวิร์ค จำกัด(กฟจ.นม.2,นม.3)"/>
    <s v="DNTV"/>
    <x v="2"/>
    <s v="CNF "/>
    <s v="มี พท.ซ่อมบำรุง"/>
    <s v="นับเสา"/>
    <s v="61"/>
    <s v="สายสื่อสาร"/>
    <s v="DNTV"/>
    <s v="NR3"/>
    <x v="0"/>
    <s v="CABLE TV"/>
    <n v="1"/>
    <x v="2"/>
    <n v="9009441378"/>
    <d v="2019-01-31T00:00:00"/>
    <x v="1"/>
    <x v="25"/>
    <x v="1"/>
    <s v=""/>
    <s v=""/>
    <s v=""/>
    <s v=""/>
    <s v=""/>
    <s v=""/>
    <s v=""/>
    <s v=""/>
    <s v=""/>
    <s v=""/>
  </r>
  <r>
    <n v="130000739635"/>
    <n v="140001547110"/>
    <n v="1015914007"/>
    <s v="นับเสา-61-สายสื่อสาร-DNTV-NRM-ปกติ"/>
    <s v="CLSD CNF  NMAT PRC  SETC"/>
    <x v="0"/>
    <x v="0"/>
    <x v="26"/>
    <d v="2018-11-07T00:00:00"/>
    <d v="2018-12-26T00:00:00"/>
    <d v="2018-12-26T00:00:00"/>
    <d v="2019-01-22T00:00:00"/>
    <n v="4016317417"/>
    <s v="FNRMOM01"/>
    <x v="1"/>
    <s v="บริษัท ดิจิตอล เทเลวิชั่น เน็ตเวิร์ค จำกัด(กฟจ.นม.)"/>
    <s v="DNTV"/>
    <x v="1"/>
    <s v="CNF "/>
    <s v="มี พท.ซ่อมบำรุง"/>
    <s v="นับเสา"/>
    <s v="61"/>
    <s v="สายสื่อสาร"/>
    <s v="DNTV"/>
    <s v="NRM"/>
    <x v="0"/>
    <s v="CABLE TV"/>
    <n v="1"/>
    <x v="2"/>
    <n v="9009420876"/>
    <d v="2019-01-31T00:00:00"/>
    <x v="1"/>
    <x v="26"/>
    <x v="1"/>
    <s v=""/>
    <s v=""/>
    <s v=""/>
    <s v=""/>
    <s v=""/>
    <s v=""/>
    <s v=""/>
    <s v=""/>
    <s v=""/>
    <s v=""/>
  </r>
  <r>
    <n v="130000724121"/>
    <n v="140001546291"/>
    <n v="1017079140"/>
    <s v="นับเสา-61-สายสื่อสาร-DTN-BNG-ปกติ"/>
    <s v="CLSD CNF  NMAT PRC  SETC"/>
    <x v="0"/>
    <x v="0"/>
    <x v="2"/>
    <d v="2018-11-30T00:00:00"/>
    <d v="2018-11-30T00:00:00"/>
    <d v="2018-11-30T00:00:00"/>
    <d v="2019-01-18T00:00:00"/>
    <n v="4016316953"/>
    <s v="FBNGCO01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BNG"/>
    <x v="0"/>
    <s v="TELECOM"/>
    <n v="1"/>
    <x v="1"/>
    <n v="9009417720"/>
    <d v="2019-01-31T00:00:00"/>
    <x v="1"/>
    <x v="2"/>
    <x v="1"/>
    <s v=""/>
    <s v=""/>
    <s v=""/>
    <s v=""/>
    <s v=""/>
    <s v=""/>
    <s v=""/>
    <s v=""/>
    <s v=""/>
    <s v=""/>
  </r>
  <r>
    <n v="130000723665"/>
    <n v="140001545463"/>
    <n v="1017079140"/>
    <s v="นับเสา-61-สายสื่อสาร-DTN-BRR-ปกติ"/>
    <s v="TECO CNF  NMAT PRC  SETC"/>
    <x v="0"/>
    <x v="0"/>
    <x v="42"/>
    <d v="2018-11-19T00:00:00"/>
    <d v="2018-11-20T00:00:00"/>
    <d v="2018-11-21T00:00:00"/>
    <d v="2019-01-18T00:00:00"/>
    <n v="4016316790"/>
    <s v="FBRROM01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BRR"/>
    <x v="0"/>
    <s v="TELECOM"/>
    <n v="1"/>
    <x v="1"/>
    <n v="9009416608"/>
    <d v="2019-01-31T00:00:00"/>
    <x v="1"/>
    <x v="42"/>
    <x v="1"/>
    <s v=""/>
    <s v=""/>
    <s v=""/>
    <s v=""/>
    <s v=""/>
    <s v=""/>
    <s v=""/>
    <s v=""/>
    <s v=""/>
    <s v=""/>
  </r>
  <r>
    <n v="130000731855"/>
    <n v="140001548130"/>
    <n v="1017079140"/>
    <s v="นับเสา-61-สายสื่อสาร-DTN-BYI-ปกติ"/>
    <s v="CLSD CNF  NMAT PRC  SETC"/>
    <x v="0"/>
    <x v="0"/>
    <x v="3"/>
    <d v="2018-12-04T00:00:00"/>
    <d v="2018-12-04T00:00:00"/>
    <d v="2018-12-04T00:00:00"/>
    <d v="2019-01-22T00:00:00"/>
    <n v="4016317286"/>
    <s v="FBYIOM01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BYI"/>
    <x v="0"/>
    <s v="TELECOM"/>
    <n v="1"/>
    <x v="1"/>
    <n v="9009422335"/>
    <d v="2019-01-31T00:00:00"/>
    <x v="1"/>
    <x v="3"/>
    <x v="1"/>
    <s v=""/>
    <s v=""/>
    <s v=""/>
    <s v=""/>
    <s v=""/>
    <s v=""/>
    <s v=""/>
    <s v=""/>
    <s v=""/>
    <s v=""/>
  </r>
  <r>
    <n v="130000729876"/>
    <n v="140001546156"/>
    <n v="1017079140"/>
    <s v="นับเสา-61-สายสื่อสาร-DTN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CHC"/>
    <x v="0"/>
    <s v="TELECOM"/>
    <n v="1"/>
    <x v="1"/>
    <n v="9009417550"/>
    <d v="2019-01-31T00:00:00"/>
    <x v="1"/>
    <x v="5"/>
    <x v="1"/>
    <s v=""/>
    <s v=""/>
    <s v=""/>
    <s v=""/>
    <s v=""/>
    <s v=""/>
    <s v=""/>
    <s v=""/>
    <s v=""/>
    <s v=""/>
  </r>
  <r>
    <n v="130000720531"/>
    <n v="140001542735"/>
    <n v="1017079140"/>
    <s v="นับเสา-61-สายสื่อสาร-DTN-CYP-ปกติ"/>
    <s v="CLSD CNF  NMAT PRC  SETC"/>
    <x v="0"/>
    <x v="0"/>
    <x v="8"/>
    <d v="2018-11-29T00:00:00"/>
    <d v="2018-11-07T00:00:00"/>
    <d v="2018-11-07T00:00:00"/>
    <d v="2019-01-18T00:00:00"/>
    <n v="4016316794"/>
    <s v="FCYPOM01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CYP"/>
    <x v="0"/>
    <s v="TELECOM"/>
    <n v="1"/>
    <x v="1"/>
    <n v="9009410942"/>
    <d v="2019-01-31T00:00:00"/>
    <x v="1"/>
    <x v="8"/>
    <x v="1"/>
    <s v=""/>
    <s v=""/>
    <s v=""/>
    <s v=""/>
    <s v=""/>
    <s v=""/>
    <s v=""/>
    <s v=""/>
    <s v=""/>
    <s v=""/>
  </r>
  <r>
    <n v="130000734702"/>
    <n v="140001546154"/>
    <n v="1017079140"/>
    <s v="นับเสา-61-สายสื่อสาร-DTN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ดีแทค ไตรเน็ต จำกัด"/>
    <s v="DTN"/>
    <x v="2"/>
    <s v="NMAT"/>
    <s v="มี พท.ซ่อมบำรุง"/>
    <s v="นับเสา"/>
    <s v="61"/>
    <s v="สายสื่อสาร"/>
    <s v="DTN"/>
    <s v="DAN"/>
    <x v="0"/>
    <s v="TELECOM"/>
    <n v="1"/>
    <x v="1"/>
    <n v="9009417389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65"/>
    <n v="140001547098"/>
    <n v="1017079140"/>
    <s v="นับเสา-61-สายสื่อสาร-DTN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ดีแทค ไตรเน็ต จำกัด"/>
    <s v="DTN"/>
    <x v="0"/>
    <s v="NMAT"/>
    <s v="มี พท.ซ่อมบำรุง"/>
    <s v="นับเสา"/>
    <s v="61"/>
    <s v="สายสื่อสาร"/>
    <s v="DTN"/>
    <s v="HOH"/>
    <x v="0"/>
    <s v="TELECOM"/>
    <n v="1"/>
    <x v="1"/>
    <n v="9009421169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40009271475"/>
    <s v=""/>
    <n v="1017079140"/>
    <s v="นับเสา-61-สายสื่อสาร-DTN-KKA-ละเมิด(ยกเ"/>
    <s v="CLSD DLFL NMAT PRC  SETC"/>
    <x v="1"/>
    <x v="1"/>
    <x v="11"/>
    <m/>
    <d v="2018-12-25T00:00:00"/>
    <d v="2018-12-28T00:00:00"/>
    <d v="2019-01-22T00:00:00"/>
    <n v="4016316885"/>
    <s v="FKKACO12"/>
    <x v="2"/>
    <s v="บริษัท ดีแทค ไตรเน็ต จำกัด"/>
    <s v="DTN"/>
    <x v="1"/>
    <s v="DLFL"/>
    <s v="มี พท.ซ่อมบำรุง"/>
    <s v="นับเสา"/>
    <s v="61"/>
    <s v="สายสื่อสาร"/>
    <s v="DTN"/>
    <s v="KKA"/>
    <x v="3"/>
    <s v="TELECOM"/>
    <n v="1"/>
    <x v="0"/>
    <e v="#N/A"/>
    <e v="#N/A"/>
    <x v="0"/>
    <x v="11"/>
    <x v="0"/>
    <s v=""/>
    <s v=""/>
    <s v="ยังไม่ยืนยันชั่วโมงการทำงาน Time Confirm"/>
    <s v=""/>
    <s v=""/>
    <s v=""/>
    <s v=""/>
    <s v=""/>
    <s v="ลักษณะงานผิด"/>
    <e v="#VALUE!"/>
  </r>
  <r>
    <n v="130000726836"/>
    <n v="140001547773"/>
    <n v="1017079140"/>
    <s v="นับเสา-61-สายสื่อสาร-DTN-KOB-ปกติ"/>
    <s v="REL  CNF  NMAT PRC  SETC"/>
    <x v="0"/>
    <x v="0"/>
    <x v="12"/>
    <d v="2018-11-21T00:00:00"/>
    <d v="2018-11-22T00:00:00"/>
    <d v="2018-11-22T00:00:00"/>
    <d v="2018-11-22T00:00:00"/>
    <n v="4016316861"/>
    <s v="FKOBCO12"/>
    <x v="0"/>
    <s v="บริษัท ดีแทค ไตรเน็ต จำกัด"/>
    <s v="DTN"/>
    <x v="0"/>
    <s v="CNF "/>
    <s v="มี พท.ซ่อมบำรุง"/>
    <s v="นับเสา"/>
    <s v="61"/>
    <s v="สายสื่อสาร"/>
    <s v="DTN"/>
    <s v="KOB"/>
    <x v="0"/>
    <s v="TELECOM"/>
    <n v="1"/>
    <x v="1"/>
    <n v="9009421892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7724"/>
    <n v="140001546036"/>
    <n v="1017079140"/>
    <s v="นับเสา-61-สายสื่อสาร-DTN-KOG-ปกติ"/>
    <s v="TECO CNF  NMAT PRC  SETC"/>
    <x v="0"/>
    <x v="0"/>
    <x v="13"/>
    <d v="2018-12-11T00:00:00"/>
    <d v="2018-11-25T00:00:00"/>
    <d v="2018-11-26T00:00:00"/>
    <d v="2019-01-18T00:00:00"/>
    <n v="4021794296"/>
    <s v="FKOGCO12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KOG"/>
    <x v="0"/>
    <s v="TELECOM"/>
    <n v="1"/>
    <x v="1"/>
    <n v="9009417413"/>
    <d v="2019-01-31T00:00:00"/>
    <x v="1"/>
    <x v="13"/>
    <x v="1"/>
    <s v=""/>
    <s v=""/>
    <s v=""/>
    <s v=""/>
    <s v=""/>
    <s v=""/>
    <s v=""/>
    <s v=""/>
    <s v=""/>
    <s v=""/>
  </r>
  <r>
    <n v="130000724989"/>
    <n v="140001546665"/>
    <n v="1017079140"/>
    <s v="นับเสา-61-สายสื่อสาร-DTN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KSN"/>
    <x v="0"/>
    <s v="TELECOM"/>
    <n v="1"/>
    <x v="1"/>
    <n v="9009420276"/>
    <d v="2019-01-31T00:00:00"/>
    <x v="1"/>
    <x v="14"/>
    <x v="1"/>
    <s v=""/>
    <s v=""/>
    <s v=""/>
    <s v=""/>
    <s v=""/>
    <s v=""/>
    <s v=""/>
    <s v=""/>
    <s v=""/>
    <s v=""/>
  </r>
  <r>
    <n v="130000725004"/>
    <s v=""/>
    <n v="1017079140"/>
    <s v="นับเสา-61-สายสื่อสาร-DTN-KSN-ละเมิด"/>
    <s v="CLSD NMAT PRC  SETC"/>
    <x v="0"/>
    <x v="0"/>
    <x v="14"/>
    <m/>
    <d v="2018-11-18T00:00:00"/>
    <d v="2018-11-24T00:00:00"/>
    <d v="2018-11-29T00:00:00"/>
    <n v="4016317081"/>
    <s v="FKSNCO12"/>
    <x v="3"/>
    <s v="บริษัท ดีแทค ไตรเน็ต จำกัด"/>
    <s v="DTN"/>
    <x v="1"/>
    <s v="NMAT"/>
    <s v="มี พท.ซ่อมบำรุง"/>
    <s v="นับเสา"/>
    <s v="61"/>
    <s v="สายสื่อสาร"/>
    <s v="DTN"/>
    <s v="KSN"/>
    <x v="2"/>
    <s v="TELECOM"/>
    <n v="2"/>
    <x v="0"/>
    <e v="#N/A"/>
    <e v="#N/A"/>
    <x v="0"/>
    <x v="14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40009093898"/>
    <s v=""/>
    <n v="1017079140"/>
    <s v="นับเสา-61-สายสื่อสาร-DTN-KSN-ละเมิด"/>
    <s v="REL  NMAT PRC  SETC"/>
    <x v="1"/>
    <x v="1"/>
    <x v="14"/>
    <m/>
    <d v="2018-11-28T00:00:00"/>
    <d v="2018-11-28T00:00:00"/>
    <d v="2018-11-28T00:00:00"/>
    <n v="4016317081"/>
    <s v="FKSNCO12"/>
    <x v="0"/>
    <s v="บริษัท ดีแทค ไตรเน็ต จำกัด"/>
    <s v="DTN"/>
    <x v="0"/>
    <s v="NMAT"/>
    <s v="มี พท.ซ่อมบำรุง"/>
    <s v="นับเสา"/>
    <s v="61"/>
    <s v="สายสื่อสาร"/>
    <s v="DTN"/>
    <s v="KSN"/>
    <x v="2"/>
    <s v="TELECOM"/>
    <n v="2"/>
    <x v="0"/>
    <e v="#N/A"/>
    <e v="#N/A"/>
    <x v="0"/>
    <x v="14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1901"/>
    <s v=""/>
    <n v="1017079140"/>
    <s v="นับเสา-61-สายสื่อสาร-DTN-KUM-ยกเลิก"/>
    <s v="CLSD DLFL NMAT PRC  SETC"/>
    <x v="0"/>
    <x v="0"/>
    <x v="15"/>
    <m/>
    <d v="2018-11-10T00:00:00"/>
    <d v="2018-11-11T00:00:00"/>
    <d v="2019-01-17T00:00:00"/>
    <n v="4016316766"/>
    <s v="FKUMCO12"/>
    <x v="2"/>
    <s v="บริษัท ดีแทค ไตรเน็ต จำกัด"/>
    <s v="DTN"/>
    <x v="1"/>
    <s v="DLFL"/>
    <s v="มี พท.ซ่อมบำรุง"/>
    <s v="นับเสา"/>
    <s v="61"/>
    <s v="สายสื่อสาร"/>
    <s v="DTN"/>
    <s v="KUM"/>
    <x v="1"/>
    <s v="TELECOM"/>
    <n v="1"/>
    <x v="0"/>
    <e v="#N/A"/>
    <e v="#N/A"/>
    <x v="0"/>
    <x v="15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30000737032"/>
    <n v="140001546081"/>
    <n v="1017079140"/>
    <s v="นับเสา-61-สายสื่อสาร-DTN-NAR-ปกติ"/>
    <s v="TECO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NAR"/>
    <x v="0"/>
    <s v="TELECOM"/>
    <n v="1"/>
    <x v="1"/>
    <n v="9009417381"/>
    <d v="2019-01-31T00:00:00"/>
    <x v="1"/>
    <x v="18"/>
    <x v="1"/>
    <s v=""/>
    <s v=""/>
    <s v=""/>
    <s v=""/>
    <s v=""/>
    <s v=""/>
    <s v=""/>
    <s v=""/>
    <s v=""/>
    <s v=""/>
  </r>
  <r>
    <n v="130000728254"/>
    <n v="140001546098"/>
    <n v="1017079140"/>
    <s v="นับเสา-61-สายสื่อสาร-DTN-NBD-ปกติ"/>
    <s v="CLSD CNF  NMAT PRC  SETC"/>
    <x v="0"/>
    <x v="0"/>
    <x v="19"/>
    <d v="2018-10-26T00:00:00"/>
    <d v="2018-11-26T00:00:00"/>
    <d v="2018-11-26T00:00:00"/>
    <d v="2019-01-18T00:00:00"/>
    <n v="4016316806"/>
    <s v="FNBDCO12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NBD"/>
    <x v="0"/>
    <s v="TELECOM"/>
    <n v="1"/>
    <x v="1"/>
    <n v="9009417479"/>
    <d v="2019-01-31T00:00:00"/>
    <x v="1"/>
    <x v="19"/>
    <x v="1"/>
    <s v=""/>
    <s v=""/>
    <s v=""/>
    <s v=""/>
    <s v=""/>
    <s v=""/>
    <s v=""/>
    <s v=""/>
    <s v=""/>
    <s v=""/>
  </r>
  <r>
    <n v="130000726884"/>
    <n v="140001550102"/>
    <n v="1017079140"/>
    <s v="นับเสา-61-สายสื่อสาร-DTN-NOS-ปกติ"/>
    <s v="REL  CNF  NMAT PRC  SETC"/>
    <x v="0"/>
    <x v="0"/>
    <x v="22"/>
    <d v="2018-12-13T00:00:00"/>
    <d v="2018-12-13T00:00:00"/>
    <d v="2018-12-14T00:00:00"/>
    <d v="2018-12-13T00:00:00"/>
    <n v="4016316809"/>
    <s v="FNOSCO12"/>
    <x v="3"/>
    <s v="บริษัท ดีแทค ไตรเน็ต จำกัด"/>
    <s v="DTN"/>
    <x v="0"/>
    <s v="CNF "/>
    <s v="มี พท.ซ่อมบำรุง"/>
    <s v="นับเสา"/>
    <s v="61"/>
    <s v="สายสื่อสาร"/>
    <s v="DTN"/>
    <s v="NOS"/>
    <x v="0"/>
    <s v="TELECOM"/>
    <n v="1"/>
    <x v="1"/>
    <n v="9009427740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4493"/>
    <n v="140001546603"/>
    <n v="1017079140"/>
    <s v="นับเสา-61-สายสื่อสาร-DTN-NRM-ปกติ"/>
    <s v="CLSD CNF  NMAT PRC  SETC"/>
    <x v="0"/>
    <x v="0"/>
    <x v="26"/>
    <d v="2018-11-08T00:00:00"/>
    <d v="2018-10-16T00:00:00"/>
    <d v="2018-10-18T00:00:00"/>
    <d v="2019-01-22T00:00:00"/>
    <n v="4016317417"/>
    <s v="FNRMOM01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NRM"/>
    <x v="0"/>
    <s v="TELECOM"/>
    <n v="1"/>
    <x v="1"/>
    <n v="9009417995"/>
    <d v="2019-01-31T00:00:00"/>
    <x v="1"/>
    <x v="26"/>
    <x v="1"/>
    <s v=""/>
    <s v=""/>
    <s v=""/>
    <s v=""/>
    <s v=""/>
    <s v=""/>
    <s v=""/>
    <s v=""/>
    <s v=""/>
    <s v=""/>
  </r>
  <r>
    <n v="140008897386"/>
    <n v="140001512873"/>
    <n v="1017079140"/>
    <s v="นับเสา-61-สายสื่อสาร-DTN-PCC-ละเมิด"/>
    <s v="TECO CNF  NMAT PRC  SETC"/>
    <x v="1"/>
    <x v="1"/>
    <x v="28"/>
    <d v="2018-11-01T00:00:00"/>
    <d v="2018-12-20T00:00:00"/>
    <d v="2018-12-22T00:00:00"/>
    <d v="2019-01-08T00:00:00"/>
    <n v="4016316857"/>
    <s v="FPCCCO01"/>
    <x v="0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PCC"/>
    <x v="2"/>
    <s v="TELECOM"/>
    <n v="1"/>
    <x v="0"/>
    <e v="#N/A"/>
    <e v="#N/A"/>
    <x v="0"/>
    <x v="28"/>
    <x v="1"/>
    <s v=""/>
    <s v=""/>
    <s v=""/>
    <s v=""/>
    <s v=""/>
    <s v=""/>
    <s v=""/>
    <s v=""/>
    <s v=""/>
    <e v="#VALUE!"/>
  </r>
  <r>
    <n v="130000726822"/>
    <n v="140001542557"/>
    <n v="1017079140"/>
    <s v="นับเสา-61-สายสื่อสาร-DTN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PCG"/>
    <x v="0"/>
    <s v="TELECOM"/>
    <n v="1"/>
    <x v="1"/>
    <n v="9009410781"/>
    <d v="2019-01-31T00:00:00"/>
    <x v="1"/>
    <x v="29"/>
    <x v="1"/>
    <s v=""/>
    <s v=""/>
    <s v=""/>
    <s v=""/>
    <s v=""/>
    <s v=""/>
    <s v=""/>
    <s v=""/>
    <s v=""/>
    <s v=""/>
  </r>
  <r>
    <n v="140009020706"/>
    <s v=""/>
    <n v="1017079140"/>
    <s v="นับเสา-61-สายสื่อสาร-DTN-PKY-ละเมิด"/>
    <s v="REL  NMAT PRC  SETC"/>
    <x v="1"/>
    <x v="1"/>
    <x v="30"/>
    <m/>
    <d v="2018-11-22T00:00:00"/>
    <d v="2018-11-22T00:00:00"/>
    <d v="2018-11-22T00:00:00"/>
    <n v="4016316821"/>
    <s v="FPKYOM01"/>
    <x v="3"/>
    <s v="บริษัท ดีแทค ไตรเน็ต จำกัด"/>
    <s v="DTN"/>
    <x v="0"/>
    <s v="NMAT"/>
    <s v="มี พท.ซ่อมบำรุง"/>
    <s v="นับเสา"/>
    <s v="61"/>
    <s v="สายสื่อสาร"/>
    <s v="DTN"/>
    <s v="PKY"/>
    <x v="2"/>
    <s v="TELECOM"/>
    <n v="1"/>
    <x v="0"/>
    <e v="#N/A"/>
    <e v="#N/A"/>
    <x v="0"/>
    <x v="30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0119"/>
    <n v="140001542828"/>
    <n v="1017079140"/>
    <s v="นับเสา-61-สายสื่อสาร-DTN-PRS-ปกติ"/>
    <s v="CLSD CNF  NMAT PRC  SETC"/>
    <x v="0"/>
    <x v="0"/>
    <x v="31"/>
    <d v="2018-12-11T00:00:00"/>
    <d v="2018-12-11T00:00:00"/>
    <d v="2018-12-14T00:00:00"/>
    <d v="2019-01-17T00:00:00"/>
    <n v="4016316767"/>
    <s v="FPRSOM01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PRS"/>
    <x v="0"/>
    <s v="TELECOM"/>
    <n v="1"/>
    <x v="1"/>
    <n v="9009410928"/>
    <d v="2019-01-31T00:00:00"/>
    <x v="1"/>
    <x v="31"/>
    <x v="1"/>
    <s v=""/>
    <s v=""/>
    <s v=""/>
    <s v=""/>
    <s v=""/>
    <s v=""/>
    <s v=""/>
    <s v=""/>
    <s v=""/>
    <s v=""/>
  </r>
  <r>
    <n v="130000739108"/>
    <n v="140001547386"/>
    <n v="1017079140"/>
    <s v="นับเสา-61-สายสื่อสาร-DTN-PTC-ปกติ"/>
    <s v="TECO CNF  NMAT PRC  SETC"/>
    <x v="0"/>
    <x v="0"/>
    <x v="0"/>
    <d v="2018-11-15T00:00:00"/>
    <d v="2018-12-25T00:00:00"/>
    <d v="2018-12-26T00:00:00"/>
    <d v="2019-01-18T00:00:00"/>
    <n v="4016316841"/>
    <s v="FPTCOM01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PTC"/>
    <x v="0"/>
    <s v="TELECOM"/>
    <n v="1"/>
    <x v="1"/>
    <n v="9009421103"/>
    <d v="2019-01-31T00:00:00"/>
    <x v="1"/>
    <x v="0"/>
    <x v="1"/>
    <s v=""/>
    <s v=""/>
    <s v=""/>
    <s v=""/>
    <s v=""/>
    <s v=""/>
    <s v=""/>
    <s v=""/>
    <s v=""/>
    <s v=""/>
  </r>
  <r>
    <n v="130000740048"/>
    <n v="140001545866"/>
    <n v="1017079140"/>
    <s v="นับเสา-61-สายสื่อสาร-DTN-PUS-ปกติ"/>
    <s v="CLSD CNF  NMAT PRC  SETC"/>
    <x v="0"/>
    <x v="0"/>
    <x v="33"/>
    <d v="2018-12-12T00:00:00"/>
    <d v="2018-12-26T00:00:00"/>
    <d v="2018-12-26T00:00:00"/>
    <d v="2019-01-18T00:00:00"/>
    <n v="4016316915"/>
    <s v="FPUSCO12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PUS"/>
    <x v="0"/>
    <s v="TELECOM"/>
    <n v="1"/>
    <x v="1"/>
    <n v="9009417124"/>
    <d v="2019-01-31T00:00:00"/>
    <x v="1"/>
    <x v="33"/>
    <x v="1"/>
    <s v=""/>
    <s v=""/>
    <s v=""/>
    <s v=""/>
    <s v=""/>
    <s v=""/>
    <s v=""/>
    <s v=""/>
    <s v=""/>
    <s v=""/>
  </r>
  <r>
    <n v="130000727507"/>
    <n v="140001545643"/>
    <n v="1017079140"/>
    <s v="นับเสา-61-สายสื่อสาร-DTN-RAB-ปกติ"/>
    <s v="CLSD CNF  NMAT PRC  SETC"/>
    <x v="0"/>
    <x v="0"/>
    <x v="34"/>
    <d v="2018-12-26T00:00:00"/>
    <d v="2018-11-25T00:00:00"/>
    <d v="2018-11-28T00:00:00"/>
    <d v="2019-01-18T00:00:00"/>
    <n v="4016316852"/>
    <s v="FRABCO12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RAB"/>
    <x v="0"/>
    <s v="TELECOM"/>
    <n v="1"/>
    <x v="1"/>
    <n v="9009416808"/>
    <d v="2019-01-31T00:00:00"/>
    <x v="1"/>
    <x v="34"/>
    <x v="1"/>
    <s v=""/>
    <s v=""/>
    <s v=""/>
    <s v=""/>
    <s v=""/>
    <s v=""/>
    <s v=""/>
    <s v=""/>
    <s v=""/>
    <s v=""/>
  </r>
  <r>
    <n v="130000726903"/>
    <s v=""/>
    <n v="1017079140"/>
    <s v="นับเสา-61-สายสื่อสาร-DTN-SIP-ยกเลิก"/>
    <s v="CLSD CNF  DLFL NMAT PRC  SETC"/>
    <x v="0"/>
    <x v="0"/>
    <x v="35"/>
    <d v="2018-11-22T00:00:00"/>
    <d v="2018-11-22T00:00:00"/>
    <d v="2018-11-22T00:00:00"/>
    <d v="2019-01-20T00:00:00"/>
    <n v="4016316842"/>
    <s v="FSIPCO12"/>
    <x v="2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SIP"/>
    <x v="1"/>
    <s v="TELECOM"/>
    <n v="1"/>
    <x v="0"/>
    <e v="#N/A"/>
    <e v="#N/A"/>
    <x v="0"/>
    <x v="35"/>
    <x v="0"/>
    <s v=""/>
    <s v=""/>
    <s v=""/>
    <s v=""/>
    <s v=""/>
    <s v=""/>
    <s v=""/>
    <s v=""/>
    <s v=""/>
    <e v="#VALUE!"/>
  </r>
  <r>
    <n v="130000730639"/>
    <n v="140001545014"/>
    <n v="1017079140"/>
    <s v="นับเสา-61-สายสื่อสาร-DTN-SKA-ปกติ"/>
    <s v="REL  CNF  NMAT PRC  SETC"/>
    <x v="0"/>
    <x v="0"/>
    <x v="36"/>
    <d v="2018-11-30T00:00:00"/>
    <d v="2018-11-30T00:00:00"/>
    <d v="2018-11-30T00:00:00"/>
    <d v="2018-11-30T00:00:00"/>
    <n v="4016317191"/>
    <s v="FSKACO01"/>
    <x v="3"/>
    <s v="บริษัท ดีแทค ไตรเน็ต จำกัด"/>
    <s v="DTN"/>
    <x v="0"/>
    <s v="CNF "/>
    <s v="มี พท.ซ่อมบำรุง"/>
    <s v="นับเสา"/>
    <s v="61"/>
    <s v="สายสื่อสาร"/>
    <s v="DTN"/>
    <s v="SKA"/>
    <x v="0"/>
    <s v="TELECOM"/>
    <n v="1"/>
    <x v="1"/>
    <n v="9009416159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85"/>
    <n v="140001544423"/>
    <n v="1017079140"/>
    <s v="นับเสา-61-สายสื่อสาร-DTN-SRN-ปกติ"/>
    <s v="TECO CNF  NMAT PRC  SETC"/>
    <x v="0"/>
    <x v="0"/>
    <x v="45"/>
    <d v="2018-12-20T00:00:00"/>
    <d v="2018-10-27T00:00:00"/>
    <d v="2018-10-28T00:00:00"/>
    <d v="2019-01-18T00:00:00"/>
    <n v="4016316839"/>
    <s v="FSRNOM01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SRN"/>
    <x v="0"/>
    <s v="TELECOM"/>
    <n v="1"/>
    <x v="1"/>
    <n v="9009415414"/>
    <d v="2019-01-31T00:00:00"/>
    <x v="1"/>
    <x v="45"/>
    <x v="1"/>
    <s v=""/>
    <s v=""/>
    <s v=""/>
    <s v=""/>
    <s v=""/>
    <s v=""/>
    <s v=""/>
    <s v=""/>
    <s v=""/>
    <s v=""/>
  </r>
  <r>
    <n v="130000740199"/>
    <s v=""/>
    <n v="1017079140"/>
    <s v="นับเสา-61-สายสื่อสาร-DTN-SSA-ละเมิด"/>
    <s v="REL  NMAT PRC  SETC"/>
    <x v="0"/>
    <x v="0"/>
    <x v="46"/>
    <m/>
    <d v="2018-12-27T00:00:00"/>
    <d v="2018-12-27T00:00:00"/>
    <d v="2018-12-27T00:00:00"/>
    <n v="4016316820"/>
    <s v="FSSAOM01"/>
    <x v="0"/>
    <s v="บริษัท ดีแทค ไตรเน็ต จำกัด"/>
    <s v="DTN"/>
    <x v="0"/>
    <s v="NMAT"/>
    <s v="มี พท.ซ่อมบำรุง"/>
    <s v="นับเสา"/>
    <s v="61"/>
    <s v="สายสื่อสาร"/>
    <s v="DTN"/>
    <s v="SSA"/>
    <x v="2"/>
    <s v="TELECOM"/>
    <n v="1"/>
    <x v="0"/>
    <e v="#N/A"/>
    <e v="#N/A"/>
    <x v="0"/>
    <x v="46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9113"/>
    <n v="140001545959"/>
    <n v="1017079140"/>
    <s v="นับเสา-61-สายสื่อสาร-DTN-SSG-ปกติ"/>
    <s v="REL  CNF  NMAT PRC  SETC"/>
    <x v="0"/>
    <x v="0"/>
    <x v="37"/>
    <d v="2018-11-27T00:00:00"/>
    <d v="2018-11-27T00:00:00"/>
    <d v="2018-11-27T00:00:00"/>
    <d v="2018-11-27T00:00:00"/>
    <n v="4018198109"/>
    <s v="FSESCO12"/>
    <x v="3"/>
    <s v="บริษัท ดีแทค ไตรเน็ต จำกัด"/>
    <s v="DTN"/>
    <x v="0"/>
    <s v="CNF "/>
    <s v="มี พท.ซ่อมบำรุง"/>
    <s v="นับเสา"/>
    <s v="61"/>
    <s v="สายสื่อสาร"/>
    <s v="DTN"/>
    <s v="SSG"/>
    <x v="0"/>
    <s v="TELECOM"/>
    <n v="1"/>
    <x v="1"/>
    <n v="9009417320"/>
    <d v="2019-01-31T00:00:00"/>
    <x v="1"/>
    <x v="37"/>
    <x v="1"/>
    <s v=""/>
    <s v="สถานะใบสั่งงานไม่ถูกต้อง"/>
    <s v=""/>
    <s v=""/>
    <s v=""/>
    <s v=""/>
    <s v=""/>
    <s v=""/>
    <s v=""/>
    <s v=""/>
  </r>
  <r>
    <n v="130000733804"/>
    <n v="140001545280"/>
    <n v="1017079140"/>
    <s v="นับเสา-61-สายสื่อสาร-DTN-STU-ปกติ"/>
    <s v="TECO CNF  NMAT PRC  SETC"/>
    <x v="0"/>
    <x v="0"/>
    <x v="38"/>
    <d v="2018-11-07T00:00:00"/>
    <d v="2018-12-12T00:00:00"/>
    <d v="2018-12-13T00:00:00"/>
    <d v="2019-01-22T00:00:00"/>
    <n v="4016316754"/>
    <s v="FSTUCO12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STU"/>
    <x v="0"/>
    <s v="TELECOM"/>
    <n v="1"/>
    <x v="1"/>
    <n v="9009416422"/>
    <d v="2019-01-31T00:00:00"/>
    <x v="1"/>
    <x v="38"/>
    <x v="1"/>
    <s v=""/>
    <s v=""/>
    <s v=""/>
    <s v=""/>
    <s v=""/>
    <s v=""/>
    <s v=""/>
    <s v=""/>
    <s v=""/>
    <s v=""/>
  </r>
  <r>
    <n v="130000728766"/>
    <n v="140001545501"/>
    <n v="1017079140"/>
    <s v="นับเสา-61-สายสื่อสาร-DTN-SUN-ปกติ"/>
    <s v="TECO CNF  NMAT PRC  SETC"/>
    <x v="0"/>
    <x v="0"/>
    <x v="39"/>
    <d v="2018-12-03T00:00:00"/>
    <d v="2018-12-03T00:00:00"/>
    <d v="2018-12-03T00:00:00"/>
    <d v="2019-01-18T00:00:00"/>
    <n v="4016316922"/>
    <s v="FSUNCO12"/>
    <x v="1"/>
    <s v="บริษัท ดีแทค ไตรเน็ต จำกัด"/>
    <s v="DTN"/>
    <x v="2"/>
    <s v="CNF "/>
    <s v="มี พท.ซ่อมบำรุง"/>
    <s v="นับเสา"/>
    <s v="61"/>
    <s v="สายสื่อสาร"/>
    <s v="DTN"/>
    <s v="SUN"/>
    <x v="0"/>
    <s v="TELECOM"/>
    <n v="1"/>
    <x v="1"/>
    <n v="9009416700"/>
    <d v="2019-01-31T00:00:00"/>
    <x v="1"/>
    <x v="39"/>
    <x v="1"/>
    <s v=""/>
    <s v=""/>
    <s v=""/>
    <s v=""/>
    <s v=""/>
    <s v=""/>
    <s v=""/>
    <s v=""/>
    <s v=""/>
    <s v=""/>
  </r>
  <r>
    <n v="130000721108"/>
    <n v="140001545761"/>
    <n v="1017079140"/>
    <s v="นับเสา-61-สายสื่อสาร-DTN-TTM-ปกติ"/>
    <s v="CLSD CNF  NMAT PRC  SETC"/>
    <x v="0"/>
    <x v="0"/>
    <x v="40"/>
    <d v="2018-12-24T00:00:00"/>
    <d v="2018-11-07T00:00:00"/>
    <d v="2018-11-07T00:00:00"/>
    <d v="2019-01-18T00:00:00"/>
    <n v="4016316992"/>
    <s v="FTTMCO12"/>
    <x v="1"/>
    <s v="บริษัท ดีแทค ไตรเน็ต จำกัด"/>
    <s v="DTN"/>
    <x v="1"/>
    <s v="CNF "/>
    <s v="มี พท.ซ่อมบำรุง"/>
    <s v="นับเสา"/>
    <s v="61"/>
    <s v="สายสื่อสาร"/>
    <s v="DTN"/>
    <s v="TTM"/>
    <x v="0"/>
    <s v="TELECOM"/>
    <n v="1"/>
    <x v="1"/>
    <n v="9009416987"/>
    <d v="2019-01-31T00:00:00"/>
    <x v="1"/>
    <x v="40"/>
    <x v="1"/>
    <s v=""/>
    <s v=""/>
    <s v=""/>
    <s v=""/>
    <s v=""/>
    <s v=""/>
    <s v=""/>
    <s v=""/>
    <s v=""/>
    <s v=""/>
  </r>
  <r>
    <n v="130000724836"/>
    <n v="140001546077"/>
    <n v="1017079140"/>
    <s v="นับเสา-61-สายสื่อสาร-DTN-WNK-ปกติ"/>
    <s v="REL  CNF  NMAT PRC  SETC"/>
    <x v="0"/>
    <x v="0"/>
    <x v="41"/>
    <d v="2018-12-14T00:00:00"/>
    <d v="2018-11-17T00:00:00"/>
    <d v="2018-11-18T00:00:00"/>
    <d v="2018-11-17T00:00:00"/>
    <n v="4018201845"/>
    <s v="FWNKCO01"/>
    <x v="3"/>
    <s v="บริษัท ดีแทค ไตรเน็ต จำกัด"/>
    <s v="DTN"/>
    <x v="0"/>
    <s v="CNF "/>
    <s v="มี พท.ซ่อมบำรุง"/>
    <s v="นับเสา"/>
    <s v="61"/>
    <s v="สายสื่อสาร"/>
    <s v="DTN"/>
    <s v="WNK"/>
    <x v="0"/>
    <s v="TELECOM"/>
    <n v="1"/>
    <x v="1"/>
    <n v="9009417382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34935"/>
    <n v="140001546946"/>
    <n v="1014970058"/>
    <s v="นับเสา-61-สายสื่อสาร-GOLD-KKA-ปกติ"/>
    <s v="CLSD CNF  NMAT PRC  SETC"/>
    <x v="0"/>
    <x v="0"/>
    <x v="11"/>
    <d v="2018-11-01T00:00:00"/>
    <d v="2018-11-01T00:00:00"/>
    <d v="2018-12-20T00:00:00"/>
    <d v="2019-01-18T00:00:00"/>
    <n v="4016369910"/>
    <s v="FKKACO12"/>
    <x v="1"/>
    <s v="ร้านทอง"/>
    <s v="GOLD"/>
    <x v="1"/>
    <s v="CNF "/>
    <s v="มี พท.ซ่อมบำรุง"/>
    <s v="นับเสา"/>
    <s v="61"/>
    <s v="สายสื่อสาร"/>
    <s v="GOLD"/>
    <s v="KKA"/>
    <x v="0"/>
    <s v="GOLD"/>
    <n v="4"/>
    <x v="1"/>
    <n v="9009420662"/>
    <d v="2019-01-31T00:00:00"/>
    <x v="1"/>
    <x v="11"/>
    <x v="1"/>
    <s v=""/>
    <s v=""/>
    <s v=""/>
    <s v=""/>
    <s v=""/>
    <s v=""/>
    <s v=""/>
    <s v=""/>
    <s v=""/>
    <s v=""/>
  </r>
  <r>
    <n v="130000734939"/>
    <n v="140001546996"/>
    <n v="1014294742"/>
    <s v="นับเสา-61-สายสื่อสาร-GOLD-KKA-ปกติ"/>
    <s v="CLSD CNF  NMAT PRC  SETC"/>
    <x v="0"/>
    <x v="0"/>
    <x v="11"/>
    <d v="2018-11-01T00:00:00"/>
    <d v="2018-11-01T00:00:00"/>
    <d v="2018-12-20T00:00:00"/>
    <d v="2019-01-18T00:00:00"/>
    <n v="4016370013"/>
    <s v="FKKACO12"/>
    <x v="1"/>
    <s v="ร้านทอง"/>
    <s v="GOLD"/>
    <x v="1"/>
    <s v="CNF "/>
    <s v="มี พท.ซ่อมบำรุง"/>
    <s v="นับเสา"/>
    <s v="61"/>
    <s v="สายสื่อสาร"/>
    <s v="GOLD"/>
    <s v="KKA"/>
    <x v="0"/>
    <s v="GOLD"/>
    <n v="4"/>
    <x v="1"/>
    <n v="9009420717"/>
    <d v="2019-01-31T00:00:00"/>
    <x v="1"/>
    <x v="11"/>
    <x v="1"/>
    <s v=""/>
    <s v=""/>
    <s v=""/>
    <s v=""/>
    <s v=""/>
    <s v=""/>
    <s v=""/>
    <s v=""/>
    <s v=""/>
    <s v=""/>
  </r>
  <r>
    <n v="130000734943"/>
    <n v="140001547097"/>
    <n v="1014620969"/>
    <s v="นับเสา-61-สายสื่อสาร-GOLD-KKA-ปกติ"/>
    <s v="CLSD CNF  NMAT PRC  SETC"/>
    <x v="0"/>
    <x v="0"/>
    <x v="11"/>
    <d v="2018-11-01T00:00:00"/>
    <d v="2018-11-01T00:00:00"/>
    <d v="2018-12-20T00:00:00"/>
    <d v="2019-01-18T00:00:00"/>
    <n v="4016370104"/>
    <s v="FKKACO12"/>
    <x v="1"/>
    <s v="ร้านทอง"/>
    <s v="GOLD"/>
    <x v="1"/>
    <s v="CNF "/>
    <s v="มี พท.ซ่อมบำรุง"/>
    <s v="นับเสา"/>
    <s v="61"/>
    <s v="สายสื่อสาร"/>
    <s v="GOLD"/>
    <s v="KKA"/>
    <x v="0"/>
    <s v="GOLD"/>
    <n v="4"/>
    <x v="1"/>
    <n v="9009420870"/>
    <d v="2019-01-31T00:00:00"/>
    <x v="1"/>
    <x v="11"/>
    <x v="1"/>
    <s v=""/>
    <s v=""/>
    <s v=""/>
    <s v=""/>
    <s v=""/>
    <s v=""/>
    <s v=""/>
    <s v=""/>
    <s v=""/>
    <s v=""/>
  </r>
  <r>
    <n v="130000734946"/>
    <n v="140001547143"/>
    <n v="1014283220"/>
    <s v="นับเสา-61-สายสื่อสาร-GOLD-KKA-ปกติ"/>
    <s v="CLSD CNF  NMAT PRC  SETC"/>
    <x v="0"/>
    <x v="0"/>
    <x v="11"/>
    <d v="2018-11-01T00:00:00"/>
    <d v="2018-11-01T00:00:00"/>
    <d v="2018-12-20T00:00:00"/>
    <d v="2019-01-18T00:00:00"/>
    <n v="4016370173"/>
    <s v="FKKACO12"/>
    <x v="1"/>
    <s v="ร้านทอง"/>
    <s v="GOLD"/>
    <x v="1"/>
    <s v="CNF "/>
    <s v="มี พท.ซ่อมบำรุง"/>
    <s v="นับเสา"/>
    <s v="61"/>
    <s v="สายสื่อสาร"/>
    <s v="GOLD"/>
    <s v="KKA"/>
    <x v="0"/>
    <s v="GOLD"/>
    <n v="4"/>
    <x v="1"/>
    <n v="9009420880"/>
    <d v="2019-01-31T00:00:00"/>
    <x v="1"/>
    <x v="11"/>
    <x v="1"/>
    <s v=""/>
    <s v=""/>
    <s v=""/>
    <s v=""/>
    <s v=""/>
    <s v=""/>
    <s v=""/>
    <s v=""/>
    <s v=""/>
    <s v=""/>
  </r>
  <r>
    <n v="130000727472"/>
    <n v="140001546215"/>
    <n v="1015793472"/>
    <s v="นับเสา-61-สายสื่อสาร-GOLD-PIM-ปกติ"/>
    <s v="CLSD CNF  NMAT PRC  SETC"/>
    <x v="0"/>
    <x v="0"/>
    <x v="44"/>
    <d v="2018-12-15T00:00:00"/>
    <d v="2018-12-15T00:00:00"/>
    <d v="2018-12-15T00:00:00"/>
    <d v="2019-01-18T00:00:00"/>
    <n v="4016317310"/>
    <s v="FPIMOM01"/>
    <x v="1"/>
    <s v="ร้านทอง"/>
    <s v="GOLD"/>
    <x v="1"/>
    <s v="CNF "/>
    <s v="มี พท.ซ่อมบำรุง"/>
    <s v="นับเสา"/>
    <s v="61"/>
    <s v="สายสื่อสาร"/>
    <s v="GOLD"/>
    <s v="PIM"/>
    <x v="0"/>
    <s v="GOLD"/>
    <n v="1"/>
    <x v="1"/>
    <n v="9009417651"/>
    <d v="2019-01-31T00:00:00"/>
    <x v="1"/>
    <x v="44"/>
    <x v="1"/>
    <s v=""/>
    <s v=""/>
    <s v=""/>
    <s v=""/>
    <s v=""/>
    <s v=""/>
    <s v=""/>
    <s v=""/>
    <s v=""/>
    <s v=""/>
  </r>
  <r>
    <n v="130000739642"/>
    <n v="140001547216"/>
    <n v="1015125674"/>
    <s v="นับเสา-61-สายสื่อสาร-HOHTV-NRM-ปกติ"/>
    <s v="CLSD CNF  NMAT PRC  SETC"/>
    <x v="0"/>
    <x v="0"/>
    <x v="26"/>
    <d v="2018-11-09T00:00:00"/>
    <d v="2018-12-26T00:00:00"/>
    <d v="2018-12-26T00:00:00"/>
    <d v="2019-01-22T00:00:00"/>
    <n v="4016317417"/>
    <s v="FNRMOM01"/>
    <x v="1"/>
    <s v="หจก.จอหอเคเบิลทีวี"/>
    <s v="HOHTV"/>
    <x v="1"/>
    <s v="CNF "/>
    <s v="มี พท.ซ่อมบำรุง"/>
    <s v="นับเสา"/>
    <s v="61"/>
    <s v="สายสื่อสาร"/>
    <s v="HOHTV"/>
    <s v="NRM"/>
    <x v="0"/>
    <s v="CABLE TV"/>
    <n v="1"/>
    <x v="2"/>
    <n v="9009420986"/>
    <d v="2019-01-31T00:00:00"/>
    <x v="1"/>
    <x v="26"/>
    <x v="1"/>
    <s v=""/>
    <s v=""/>
    <s v=""/>
    <s v=""/>
    <s v=""/>
    <s v=""/>
    <s v=""/>
    <s v=""/>
    <s v=""/>
    <s v=""/>
  </r>
  <r>
    <n v="130000724093"/>
    <n v="140001546246"/>
    <n v="1017270176"/>
    <s v="นับเสา-61-สายสื่อสาร-ITEL-BNG-ปกติ"/>
    <s v="TECO CNF  NMAT PRC  SETC"/>
    <x v="0"/>
    <x v="0"/>
    <x v="2"/>
    <d v="2018-11-29T00:00:00"/>
    <d v="2018-11-29T00:00:00"/>
    <d v="2018-11-29T00:00:00"/>
    <d v="2019-01-18T00:00:00"/>
    <n v="4016316953"/>
    <s v="FBNGCO01"/>
    <x v="3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BNG"/>
    <x v="0"/>
    <s v="TELECOM"/>
    <n v="1"/>
    <x v="1"/>
    <n v="9009417663"/>
    <d v="2019-01-31T00:00:00"/>
    <x v="1"/>
    <x v="2"/>
    <x v="1"/>
    <s v=""/>
    <s v=""/>
    <s v=""/>
    <s v=""/>
    <s v=""/>
    <s v=""/>
    <s v=""/>
    <s v=""/>
    <s v=""/>
    <s v=""/>
  </r>
  <r>
    <n v="130000723682"/>
    <n v="140001545227"/>
    <n v="1017270176"/>
    <s v="นับเสา-61-สายสื่อสาร-ITEL-BRR-ปกติ"/>
    <s v="TECO CNF  NMAT PRC  SETC"/>
    <x v="0"/>
    <x v="0"/>
    <x v="42"/>
    <d v="2018-11-21T00:00:00"/>
    <d v="2018-12-12T00:00:00"/>
    <d v="2018-12-12T00:00:00"/>
    <d v="2019-01-18T00:00:00"/>
    <n v="4016316790"/>
    <s v="FBRROM01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BRR"/>
    <x v="0"/>
    <s v="TELECOM"/>
    <n v="1"/>
    <x v="1"/>
    <n v="9009416346"/>
    <d v="2019-01-31T00:00:00"/>
    <x v="1"/>
    <x v="42"/>
    <x v="1"/>
    <s v=""/>
    <s v=""/>
    <s v=""/>
    <s v=""/>
    <s v=""/>
    <s v=""/>
    <s v=""/>
    <s v=""/>
    <s v=""/>
    <s v=""/>
  </r>
  <r>
    <n v="130000731876"/>
    <n v="140001548147"/>
    <n v="1017270176"/>
    <s v="นับเสา-61-สายสื่อสาร-ITEL-BYI-ปกติ"/>
    <s v="CLSD CNF  NMAT PRC  SETC"/>
    <x v="0"/>
    <x v="0"/>
    <x v="3"/>
    <d v="2018-11-16T00:00:00"/>
    <d v="2018-12-04T00:00:00"/>
    <d v="2018-12-04T00:00:00"/>
    <d v="2019-01-22T00:00:00"/>
    <n v="4016317286"/>
    <s v="FBYIOM01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BYI"/>
    <x v="0"/>
    <s v="TELECOM"/>
    <n v="1"/>
    <x v="1"/>
    <n v="9009422336"/>
    <d v="2019-01-31T00:00:00"/>
    <x v="1"/>
    <x v="3"/>
    <x v="1"/>
    <s v=""/>
    <s v=""/>
    <s v=""/>
    <s v=""/>
    <s v=""/>
    <s v=""/>
    <s v=""/>
    <s v=""/>
    <s v=""/>
    <s v=""/>
  </r>
  <r>
    <n v="130000739855"/>
    <n v="140001546237"/>
    <n v="1017270176"/>
    <s v="นับเสา-61-สายสื่อสาร-ITEL-CAR-ปกติ"/>
    <s v="TECO CNF  NMAT PRC  SETC"/>
    <x v="0"/>
    <x v="0"/>
    <x v="4"/>
    <d v="2018-11-30T00:00:00"/>
    <d v="2018-12-26T00:00:00"/>
    <d v="2018-12-27T00:00:00"/>
    <d v="2019-01-18T00:00:00"/>
    <n v="4016317144"/>
    <s v="FCARCO12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CAR"/>
    <x v="0"/>
    <s v="TELECOM"/>
    <n v="1"/>
    <x v="1"/>
    <n v="9009417594"/>
    <d v="2019-01-31T00:00:00"/>
    <x v="1"/>
    <x v="4"/>
    <x v="1"/>
    <s v=""/>
    <s v=""/>
    <s v=""/>
    <s v=""/>
    <s v=""/>
    <s v=""/>
    <s v=""/>
    <s v=""/>
    <s v=""/>
    <s v=""/>
  </r>
  <r>
    <n v="130000729880"/>
    <n v="140001546210"/>
    <n v="1017270176"/>
    <s v="นับเสา-61-สายสื่อสาร-ITEL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CHC"/>
    <x v="0"/>
    <s v="TELECOM"/>
    <n v="1"/>
    <x v="1"/>
    <n v="9009417568"/>
    <d v="2019-01-31T00:00:00"/>
    <x v="1"/>
    <x v="5"/>
    <x v="1"/>
    <s v=""/>
    <s v=""/>
    <s v=""/>
    <s v=""/>
    <s v=""/>
    <s v=""/>
    <s v=""/>
    <s v=""/>
    <s v=""/>
    <s v=""/>
  </r>
  <r>
    <n v="130000727167"/>
    <n v="140001545510"/>
    <n v="1017270176"/>
    <s v="นับเสา-61-สายสื่อสาร-ITEL-CUR-ปกติ"/>
    <s v="CLSD CNF  NMAT PRC  SETC"/>
    <x v="0"/>
    <x v="0"/>
    <x v="7"/>
    <d v="2018-12-12T00:00:00"/>
    <d v="2018-12-12T00:00:00"/>
    <d v="2018-12-12T00:00:00"/>
    <d v="2019-01-18T00:00:00"/>
    <n v="4016316798"/>
    <s v="FCURCO12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CUR"/>
    <x v="0"/>
    <s v="TELECOM"/>
    <n v="1"/>
    <x v="1"/>
    <n v="9009416709"/>
    <d v="2019-01-31T00:00:00"/>
    <x v="1"/>
    <x v="7"/>
    <x v="1"/>
    <s v=""/>
    <s v=""/>
    <s v=""/>
    <s v=""/>
    <s v=""/>
    <s v=""/>
    <s v=""/>
    <s v=""/>
    <s v=""/>
    <s v=""/>
  </r>
  <r>
    <n v="130000720509"/>
    <n v="140001542634"/>
    <n v="1017270176"/>
    <s v="นับเสา-61-สายสื่อสาร-ITEL-CYP-ปกติ"/>
    <s v="CLSD CNF  NMAT PRC  SETC"/>
    <x v="0"/>
    <x v="0"/>
    <x v="8"/>
    <d v="2018-12-13T00:00:00"/>
    <d v="2018-11-07T00:00:00"/>
    <d v="2018-11-07T00:00:00"/>
    <d v="2019-01-18T00:00:00"/>
    <n v="4016316794"/>
    <s v="FCYPOM01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CYP"/>
    <x v="0"/>
    <s v="TELECOM"/>
    <n v="1"/>
    <x v="1"/>
    <n v="9009410833"/>
    <d v="2019-01-31T00:00:00"/>
    <x v="1"/>
    <x v="8"/>
    <x v="1"/>
    <s v=""/>
    <s v=""/>
    <s v=""/>
    <s v=""/>
    <s v=""/>
    <s v=""/>
    <s v=""/>
    <s v=""/>
    <s v=""/>
    <s v=""/>
  </r>
  <r>
    <n v="130000734734"/>
    <n v="140001545765"/>
    <n v="1017270176"/>
    <s v="นับเสา-61-สายสื่อสาร-ITEL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อินเตอร์ลิ้งค์ เทเลคอม จำกัด (มหาชน)"/>
    <s v="ITEL"/>
    <x v="2"/>
    <s v="NMAT"/>
    <s v="มี พท.ซ่อมบำรุง"/>
    <s v="นับเสา"/>
    <s v="61"/>
    <s v="สายสื่อสาร"/>
    <s v="ITEL"/>
    <s v="DAN"/>
    <x v="0"/>
    <s v="TELECOM"/>
    <n v="1"/>
    <x v="1"/>
    <n v="9009417017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83"/>
    <n v="140001547214"/>
    <n v="1017270176"/>
    <s v="นับเสา-61-สายสื่อสาร-ITEL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อินเตอร์ลิ้งค์ เทเลคอม จำกัด (มหาชน)"/>
    <s v="ITEL"/>
    <x v="0"/>
    <s v="NMAT"/>
    <s v="มี พท.ซ่อมบำรุง"/>
    <s v="นับเสา"/>
    <s v="61"/>
    <s v="สายสื่อสาร"/>
    <s v="ITEL"/>
    <s v="HOH"/>
    <x v="0"/>
    <s v="TELECOM"/>
    <n v="1"/>
    <x v="1"/>
    <n v="9009421034"/>
    <d v="2019-01-18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907"/>
    <n v="140001546270"/>
    <n v="1017270176"/>
    <s v="นับเสา-61-สายสื่อสาร-ITEL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KKA"/>
    <x v="0"/>
    <s v="TELECOM"/>
    <n v="1"/>
    <x v="1"/>
    <n v="9009417623"/>
    <d v="2019-01-31T00:00:00"/>
    <x v="1"/>
    <x v="11"/>
    <x v="1"/>
    <s v=""/>
    <s v=""/>
    <s v=""/>
    <s v=""/>
    <s v=""/>
    <s v=""/>
    <s v=""/>
    <s v=""/>
    <s v=""/>
    <s v=""/>
  </r>
  <r>
    <n v="130000727725"/>
    <n v="140001546074"/>
    <n v="1017270176"/>
    <s v="นับเสา-61-สายสื่อสาร-ITEL-KOG-ปกติ"/>
    <s v="TECO CNF  NMAT PRC  SETC"/>
    <x v="0"/>
    <x v="0"/>
    <x v="13"/>
    <d v="2018-10-25T00:00:00"/>
    <d v="2018-11-25T00:00:00"/>
    <d v="2018-11-26T00:00:00"/>
    <d v="2019-01-18T00:00:00"/>
    <n v="4021794296"/>
    <s v="FKOGCO12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KOG"/>
    <x v="0"/>
    <s v="TELECOM"/>
    <n v="1"/>
    <x v="1"/>
    <n v="9009417473"/>
    <d v="2019-01-31T00:00:00"/>
    <x v="1"/>
    <x v="13"/>
    <x v="1"/>
    <s v=""/>
    <s v=""/>
    <s v=""/>
    <s v=""/>
    <s v=""/>
    <s v=""/>
    <s v=""/>
    <s v=""/>
    <s v=""/>
    <s v=""/>
  </r>
  <r>
    <n v="130000719824"/>
    <n v="140001546017"/>
    <n v="1017270176"/>
    <s v="นับเสา-61-สายสื่อสาร-ITEL-LAM-ปกติ"/>
    <s v="CLSD CNF  NMAT PRC  SETC"/>
    <x v="0"/>
    <x v="0"/>
    <x v="16"/>
    <d v="2018-11-08T00:00:00"/>
    <d v="2018-11-04T00:00:00"/>
    <d v="2018-11-05T00:00:00"/>
    <d v="2019-01-18T00:00:00"/>
    <n v="4016316773"/>
    <s v="FLAMCO12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LAM"/>
    <x v="0"/>
    <s v="TELECOM"/>
    <n v="1"/>
    <x v="1"/>
    <n v="9009417341"/>
    <d v="2019-01-31T00:00:00"/>
    <x v="1"/>
    <x v="16"/>
    <x v="1"/>
    <s v=""/>
    <s v=""/>
    <s v=""/>
    <s v=""/>
    <s v=""/>
    <s v=""/>
    <s v=""/>
    <s v=""/>
    <s v=""/>
    <s v=""/>
  </r>
  <r>
    <n v="130000721435"/>
    <n v="140001550092"/>
    <n v="1017270176"/>
    <s v="นับเสา-61-สายสื่อสาร-ITEL-NOS-ปกติ"/>
    <s v="REL  CNF  NMAT PRC  SETC"/>
    <x v="0"/>
    <x v="0"/>
    <x v="22"/>
    <d v="2018-11-02T00:00:00"/>
    <d v="2018-11-02T00:00:00"/>
    <d v="2018-11-05T00:00:00"/>
    <d v="2018-11-02T00:00:00"/>
    <n v="4016316809"/>
    <s v="FNOSCO12"/>
    <x v="3"/>
    <s v="บริษัท อินเตอร์ลิ้งค์ เทเลคอม จำกัด (มหาชน)"/>
    <s v="ITEL"/>
    <x v="0"/>
    <s v="CNF "/>
    <s v="มี พท.ซ่อมบำรุง"/>
    <s v="นับเสา"/>
    <s v="61"/>
    <s v="สายสื่อสาร"/>
    <s v="ITEL"/>
    <s v="NOS"/>
    <x v="0"/>
    <s v="TELECOM"/>
    <n v="1"/>
    <x v="1"/>
    <n v="9009427736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33"/>
    <n v="140001545864"/>
    <n v="1017270176"/>
    <s v="นับเสา-61-สายสื่อสาร-ITEL-NOT-ปกติ"/>
    <s v="TECO CNF  NMAT PRC  SETC"/>
    <x v="0"/>
    <x v="0"/>
    <x v="23"/>
    <d v="2018-11-06T00:00:00"/>
    <d v="2018-11-08T00:00:00"/>
    <d v="2018-11-08T00:00:00"/>
    <d v="2019-01-17T00:00:00"/>
    <n v="4016317417"/>
    <s v="FNOTCO12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NOT"/>
    <x v="0"/>
    <s v="TELECOM"/>
    <n v="1"/>
    <x v="1"/>
    <n v="9009417176"/>
    <d v="2019-01-31T00:00:00"/>
    <x v="1"/>
    <x v="23"/>
    <x v="1"/>
    <s v=""/>
    <s v=""/>
    <s v=""/>
    <s v=""/>
    <s v=""/>
    <s v=""/>
    <s v=""/>
    <s v=""/>
    <s v=""/>
    <s v=""/>
  </r>
  <r>
    <n v="130000722888"/>
    <n v="140001545586"/>
    <n v="1017270176"/>
    <s v="นับเสา-61-สายสื่อสาร-ITEL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NR2"/>
    <x v="0"/>
    <s v="TELECOM"/>
    <n v="1"/>
    <x v="1"/>
    <n v="9009416793"/>
    <d v="2019-01-31T00:00:00"/>
    <x v="1"/>
    <x v="24"/>
    <x v="1"/>
    <s v=""/>
    <s v=""/>
    <s v=""/>
    <s v=""/>
    <s v=""/>
    <s v=""/>
    <s v=""/>
    <s v=""/>
    <s v=""/>
    <s v=""/>
  </r>
  <r>
    <n v="130000727587"/>
    <n v="140001546171"/>
    <n v="1017270176"/>
    <s v="นับเสา-61-สายสื่อสาร-ITEL-NR3-ปกติ"/>
    <s v="TECO CNF  NMAT PRC  SETC"/>
    <x v="0"/>
    <x v="0"/>
    <x v="25"/>
    <d v="2018-11-14T00:00:00"/>
    <d v="2018-11-23T00:00:00"/>
    <d v="2018-11-23T00:00:00"/>
    <d v="2019-01-18T00:00:00"/>
    <n v="4018198105"/>
    <s v="FNR3OM01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NR3"/>
    <x v="0"/>
    <s v="TELECOM"/>
    <n v="1"/>
    <x v="1"/>
    <n v="9009417536"/>
    <d v="2019-01-31T00:00:00"/>
    <x v="1"/>
    <x v="25"/>
    <x v="1"/>
    <s v=""/>
    <s v=""/>
    <s v=""/>
    <s v=""/>
    <s v=""/>
    <s v=""/>
    <s v=""/>
    <s v=""/>
    <s v=""/>
    <s v=""/>
  </r>
  <r>
    <n v="130000724513"/>
    <n v="140001546614"/>
    <n v="1017270176"/>
    <s v="นับเสา-61-สายสื่อสาร-ITEL-NRM-ปกติ"/>
    <s v="CLSD CNF  NMAT PRC  SETC"/>
    <x v="0"/>
    <x v="0"/>
    <x v="26"/>
    <d v="2018-11-09T00:00:00"/>
    <d v="2018-11-08T00:00:00"/>
    <d v="2018-11-12T00:00:00"/>
    <d v="2019-01-18T00:00:00"/>
    <n v="4016317417"/>
    <s v="FNRMOM01"/>
    <x v="4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NRM"/>
    <x v="0"/>
    <s v="TELECOM"/>
    <n v="1"/>
    <x v="1"/>
    <n v="9009417996"/>
    <d v="2019-01-18T00:00:00"/>
    <x v="1"/>
    <x v="26"/>
    <x v="1"/>
    <s v=""/>
    <s v=""/>
    <s v=""/>
    <s v=""/>
    <s v=""/>
    <s v=""/>
    <s v=""/>
    <s v=""/>
    <s v=""/>
    <s v=""/>
  </r>
  <r>
    <n v="130000726835"/>
    <n v="140001542541"/>
    <n v="1017270176"/>
    <s v="นับเสา-61-สายสื่อสาร-ITEL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PCG"/>
    <x v="0"/>
    <s v="TELECOM"/>
    <n v="1"/>
    <x v="1"/>
    <n v="9009410774"/>
    <d v="2019-01-31T00:00:00"/>
    <x v="1"/>
    <x v="29"/>
    <x v="1"/>
    <s v=""/>
    <s v=""/>
    <s v=""/>
    <s v=""/>
    <s v=""/>
    <s v=""/>
    <s v=""/>
    <s v=""/>
    <s v=""/>
    <s v=""/>
  </r>
  <r>
    <n v="130000727484"/>
    <n v="140001545371"/>
    <n v="1017270176"/>
    <s v="นับเสา-61-สายสื่อสาร-ITEL-PIM-ปกติ"/>
    <s v="CLSD CNF  NMAT PRC  SETC"/>
    <x v="0"/>
    <x v="0"/>
    <x v="44"/>
    <d v="2018-12-29T00:00:00"/>
    <d v="2018-12-29T00:00:00"/>
    <d v="2018-12-31T00:00:00"/>
    <d v="2019-01-18T00:00:00"/>
    <n v="4016317310"/>
    <s v="FPIMOM01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PIM"/>
    <x v="0"/>
    <s v="TELECOM"/>
    <n v="1"/>
    <x v="1"/>
    <n v="9009416563"/>
    <d v="2019-01-31T00:00:00"/>
    <x v="1"/>
    <x v="44"/>
    <x v="1"/>
    <s v=""/>
    <s v=""/>
    <s v=""/>
    <s v=""/>
    <s v=""/>
    <s v=""/>
    <s v=""/>
    <s v=""/>
    <s v=""/>
    <s v=""/>
  </r>
  <r>
    <n v="130000721932"/>
    <n v="140001546055"/>
    <n v="1017270176"/>
    <s v="นับเสา-61-สายสื่อสาร-ITEL-PKY-ปกติ"/>
    <s v="TECO CNF  NMAT PRC  SETC"/>
    <x v="0"/>
    <x v="0"/>
    <x v="30"/>
    <d v="2019-01-07T00:00:00"/>
    <d v="2018-11-09T00:00:00"/>
    <d v="2018-11-10T00:00:00"/>
    <d v="2019-01-18T00:00:00"/>
    <n v="4016316821"/>
    <s v="FPKYOM01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PKY"/>
    <x v="0"/>
    <s v="TELECOM"/>
    <n v="1"/>
    <x v="1"/>
    <n v="9009417376"/>
    <d v="2019-01-31T00:00:00"/>
    <x v="1"/>
    <x v="30"/>
    <x v="1"/>
    <s v=""/>
    <s v=""/>
    <s v=""/>
    <s v=""/>
    <s v=""/>
    <s v=""/>
    <s v=""/>
    <s v=""/>
    <s v=""/>
    <s v=""/>
  </r>
  <r>
    <n v="130000739070"/>
    <n v="140001547411"/>
    <n v="1017270176"/>
    <s v="นับเสา-61-สายสื่อสาร-ITEL-PTC-ปกติ"/>
    <s v="TECO CNF  NMAT PRC  SETC"/>
    <x v="0"/>
    <x v="0"/>
    <x v="0"/>
    <d v="2018-12-03T00:00:00"/>
    <d v="2018-12-25T00:00:00"/>
    <d v="2018-12-26T00:00:00"/>
    <d v="2019-01-18T00:00:00"/>
    <n v="4016316841"/>
    <s v="FPTCOM01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PTC"/>
    <x v="0"/>
    <s v="TELECOM"/>
    <n v="1"/>
    <x v="1"/>
    <n v="9009421652"/>
    <d v="2019-01-31T00:00:00"/>
    <x v="1"/>
    <x v="0"/>
    <x v="1"/>
    <s v=""/>
    <s v=""/>
    <s v=""/>
    <s v=""/>
    <s v=""/>
    <s v=""/>
    <s v=""/>
    <s v=""/>
    <s v=""/>
    <s v=""/>
  </r>
  <r>
    <n v="130000727508"/>
    <n v="140001545629"/>
    <n v="1017270176"/>
    <s v="นับเสา-61-สายสื่อสาร-ITEL-RAB-ปกติ"/>
    <s v="CLSD CNF  NMAT PRC  SETC"/>
    <x v="0"/>
    <x v="0"/>
    <x v="34"/>
    <d v="2018-12-14T00:00:00"/>
    <d v="2018-11-25T00:00:00"/>
    <d v="2018-11-28T00:00:00"/>
    <d v="2019-01-18T00:00:00"/>
    <n v="4016316852"/>
    <s v="FRABCO12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RAB"/>
    <x v="0"/>
    <s v="TELECOM"/>
    <n v="1"/>
    <x v="1"/>
    <n v="9009416805"/>
    <d v="2019-01-31T00:00:00"/>
    <x v="1"/>
    <x v="34"/>
    <x v="1"/>
    <s v=""/>
    <s v=""/>
    <s v=""/>
    <s v=""/>
    <s v=""/>
    <s v=""/>
    <s v=""/>
    <s v=""/>
    <s v=""/>
    <s v=""/>
  </r>
  <r>
    <n v="130000726906"/>
    <n v="140001545606"/>
    <n v="1017270176"/>
    <s v="นับเสา-61-สายสื่อสาร-ITEL-SIP-ปกติ"/>
    <s v="TECO CNF  NMAT PRC  SETC"/>
    <x v="0"/>
    <x v="0"/>
    <x v="35"/>
    <d v="2018-11-22T00:00:00"/>
    <d v="2018-11-22T00:00:00"/>
    <d v="2018-11-22T00:00:00"/>
    <d v="2019-01-18T00:00:00"/>
    <n v="4016316842"/>
    <s v="FSIPCO12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SIP"/>
    <x v="0"/>
    <s v="TELECOM"/>
    <n v="1"/>
    <x v="1"/>
    <n v="9009416749"/>
    <d v="2019-01-31T00:00:00"/>
    <x v="1"/>
    <x v="35"/>
    <x v="1"/>
    <s v=""/>
    <s v=""/>
    <s v=""/>
    <s v=""/>
    <s v=""/>
    <s v=""/>
    <s v=""/>
    <s v=""/>
    <s v=""/>
    <s v=""/>
  </r>
  <r>
    <n v="130000716880"/>
    <n v="140001544354"/>
    <n v="1017270176"/>
    <s v="นับเสา-61-สายสื่อสาร-ITEL-SRN-ปกติ"/>
    <s v="TECO CNF  NMAT PRC  SETC"/>
    <x v="0"/>
    <x v="0"/>
    <x v="45"/>
    <d v="2018-12-18T00:00:00"/>
    <d v="2018-10-27T00:00:00"/>
    <d v="2018-10-28T00:00:00"/>
    <d v="2019-01-18T00:00:00"/>
    <n v="4016316839"/>
    <s v="FSRNOM01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SRN"/>
    <x v="0"/>
    <s v="TELECOM"/>
    <n v="1"/>
    <x v="1"/>
    <n v="9009415288"/>
    <d v="2019-01-31T00:00:00"/>
    <x v="1"/>
    <x v="45"/>
    <x v="1"/>
    <s v=""/>
    <s v=""/>
    <s v=""/>
    <s v=""/>
    <s v=""/>
    <s v=""/>
    <s v=""/>
    <s v=""/>
    <s v=""/>
    <s v=""/>
  </r>
  <r>
    <n v="130000727482"/>
    <n v="140001545569"/>
    <n v="1017270176"/>
    <s v="นับเสา-61-สายสื่อสาร-ITEL-SSA-ปกติ"/>
    <s v="TECO CNF  NMAT PRC  SETC"/>
    <x v="0"/>
    <x v="0"/>
    <x v="46"/>
    <d v="2018-11-23T00:00:00"/>
    <d v="2018-11-23T00:00:00"/>
    <d v="2018-11-23T00:00:00"/>
    <d v="2019-01-18T00:00:00"/>
    <n v="4016316820"/>
    <s v="FSSAOM01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SSA"/>
    <x v="0"/>
    <s v="TELECOM"/>
    <n v="1"/>
    <x v="1"/>
    <n v="9009416665"/>
    <d v="2019-01-31T00:00:00"/>
    <x v="1"/>
    <x v="46"/>
    <x v="1"/>
    <s v=""/>
    <s v=""/>
    <s v=""/>
    <s v=""/>
    <s v=""/>
    <s v=""/>
    <s v=""/>
    <s v=""/>
    <s v=""/>
    <s v=""/>
  </r>
  <r>
    <n v="130000733803"/>
    <n v="140001545411"/>
    <n v="1017270176"/>
    <s v="นับเสา-61-สายสื่อสาร-ITEL-STU-ปกติ"/>
    <s v="TECO CNF  NMAT PRC  SETC"/>
    <x v="0"/>
    <x v="0"/>
    <x v="38"/>
    <d v="2018-11-01T00:00:00"/>
    <d v="2018-12-12T00:00:00"/>
    <d v="2018-12-13T00:00:00"/>
    <d v="2019-01-22T00:00:00"/>
    <n v="4016316754"/>
    <s v="FSTUCO12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STU"/>
    <x v="0"/>
    <s v="TELECOM"/>
    <n v="1"/>
    <x v="1"/>
    <n v="9009416489"/>
    <d v="2019-01-31T00:00:00"/>
    <x v="1"/>
    <x v="38"/>
    <x v="1"/>
    <s v=""/>
    <s v=""/>
    <s v=""/>
    <s v=""/>
    <s v=""/>
    <s v=""/>
    <s v=""/>
    <s v=""/>
    <s v=""/>
    <s v=""/>
  </r>
  <r>
    <n v="130000730080"/>
    <n v="140001545388"/>
    <n v="1017270176"/>
    <s v="นับเสา-61-สายสื่อสาร-ITEL-SUN-ปกติ"/>
    <s v="TECO CNF  NMAT PRC  SETC"/>
    <x v="0"/>
    <x v="0"/>
    <x v="39"/>
    <d v="2018-12-24T00:00:00"/>
    <d v="2018-12-24T00:00:00"/>
    <d v="2018-12-24T00:00:00"/>
    <d v="2019-01-18T00:00:00"/>
    <n v="4016316922"/>
    <s v="FSUNCO12"/>
    <x v="1"/>
    <s v="บริษัท อินเตอร์ลิ้งค์ เทเลคอม จำกัด (มหาชน)"/>
    <s v="ITEL"/>
    <x v="2"/>
    <s v="CNF "/>
    <s v="มี พท.ซ่อมบำรุง"/>
    <s v="นับเสา"/>
    <s v="61"/>
    <s v="สายสื่อสาร"/>
    <s v="ITEL"/>
    <s v="SUN"/>
    <x v="0"/>
    <s v="TELECOM"/>
    <n v="1"/>
    <x v="1"/>
    <n v="9009416610"/>
    <d v="2019-01-31T00:00:00"/>
    <x v="1"/>
    <x v="39"/>
    <x v="1"/>
    <s v=""/>
    <s v=""/>
    <s v=""/>
    <s v=""/>
    <s v=""/>
    <s v=""/>
    <s v=""/>
    <s v=""/>
    <s v=""/>
    <s v=""/>
  </r>
  <r>
    <n v="130000720760"/>
    <n v="140001545171"/>
    <n v="1017270176"/>
    <s v="นับเสา-61-สายสื่อสาร-ITEL-TTM-ปกติ"/>
    <s v="CLSD CNF  NMAT PRC  SETC"/>
    <x v="0"/>
    <x v="0"/>
    <x v="40"/>
    <d v="2018-11-26T00:00:00"/>
    <d v="2018-11-06T00:00:00"/>
    <d v="2018-11-06T00:00:00"/>
    <d v="2019-01-18T00:00:00"/>
    <n v="4016316992"/>
    <s v="FTTMCO12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สายสื่อสาร"/>
    <s v="ITEL"/>
    <s v="TTM"/>
    <x v="0"/>
    <s v="TELECOM"/>
    <n v="1"/>
    <x v="1"/>
    <n v="9009416323"/>
    <d v="2019-01-31T00:00:00"/>
    <x v="1"/>
    <x v="40"/>
    <x v="1"/>
    <s v=""/>
    <s v=""/>
    <s v=""/>
    <s v=""/>
    <s v=""/>
    <s v=""/>
    <s v=""/>
    <s v=""/>
    <s v=""/>
    <s v=""/>
  </r>
  <r>
    <n v="130000727829"/>
    <n v="140001546235"/>
    <n v="1014230568"/>
    <s v="นับเสา-61-สายสื่อสาร-JTV-PIM-ปกติ"/>
    <s v="CLSD CNF  NMAT PRC  SETC"/>
    <x v="0"/>
    <x v="0"/>
    <x v="44"/>
    <d v="2018-12-15T00:00:00"/>
    <d v="2018-12-15T00:00:00"/>
    <d v="2018-12-15T00:00:00"/>
    <d v="2019-01-18T00:00:00"/>
    <n v="4016317310"/>
    <s v="FPIMOM01"/>
    <x v="1"/>
    <s v="หจก.เจทีวีมีเดีย"/>
    <s v="JTV"/>
    <x v="1"/>
    <s v="CNF "/>
    <s v="มี พท.ซ่อมบำรุง"/>
    <s v="นับเสา"/>
    <s v="61"/>
    <s v="สายสื่อสาร"/>
    <s v="JTV"/>
    <s v="PIM"/>
    <x v="0"/>
    <s v="CABLE TV"/>
    <n v="1"/>
    <x v="2"/>
    <n v="9009420256"/>
    <d v="2019-01-31T00:00:00"/>
    <x v="1"/>
    <x v="44"/>
    <x v="1"/>
    <s v=""/>
    <s v=""/>
    <s v=""/>
    <s v=""/>
    <s v=""/>
    <s v=""/>
    <s v=""/>
    <s v=""/>
    <s v=""/>
    <s v=""/>
  </r>
  <r>
    <n v="130000722909"/>
    <n v="140001546823"/>
    <n v="1014595683"/>
    <s v="นับเสา-61-สายสื่อสาร-KCTV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เฉินเจียน วันเจริญ จำกัด(กฟจ.นม.2)"/>
    <s v="KCTV"/>
    <x v="1"/>
    <s v="CNF "/>
    <s v="มี พท.ซ่อมบำรุง"/>
    <s v="นับเสา"/>
    <s v="61"/>
    <s v="สายสื่อสาร"/>
    <s v="KCTV"/>
    <s v="NR2"/>
    <x v="0"/>
    <s v="CABLE TV"/>
    <n v="1"/>
    <x v="2"/>
    <n v="9009420460"/>
    <d v="2019-01-31T00:00:00"/>
    <x v="1"/>
    <x v="24"/>
    <x v="1"/>
    <s v=""/>
    <s v=""/>
    <s v=""/>
    <s v=""/>
    <s v=""/>
    <s v=""/>
    <s v=""/>
    <s v=""/>
    <s v=""/>
    <s v=""/>
  </r>
  <r>
    <n v="130000727588"/>
    <n v="140001546629"/>
    <n v="1014172925"/>
    <s v="นับเสา-61-สายสื่อสาร-KCTV-NR3-ปกติ"/>
    <s v="TECO CNF  NMAT PRC  SETC"/>
    <x v="0"/>
    <x v="0"/>
    <x v="25"/>
    <d v="2018-11-19T00:00:00"/>
    <d v="2018-11-23T00:00:00"/>
    <d v="2018-11-23T00:00:00"/>
    <d v="2019-01-18T00:00:00"/>
    <n v="4018198105"/>
    <s v="FNR3OM01"/>
    <x v="1"/>
    <s v="บริษัท เฉินเจียน วันเจริญ จำกัด(กฟจ.นม.3)"/>
    <s v="KCTV"/>
    <x v="2"/>
    <s v="CNF "/>
    <s v="มี พท.ซ่อมบำรุง"/>
    <s v="นับเสา"/>
    <s v="61"/>
    <s v="สายสื่อสาร"/>
    <s v="KCTV"/>
    <s v="NR3"/>
    <x v="0"/>
    <s v="CABLE TV"/>
    <n v="1"/>
    <x v="2"/>
    <n v="9009420164"/>
    <d v="2019-01-31T00:00:00"/>
    <x v="1"/>
    <x v="25"/>
    <x v="1"/>
    <s v=""/>
    <s v=""/>
    <s v=""/>
    <s v=""/>
    <s v=""/>
    <s v=""/>
    <s v=""/>
    <s v=""/>
    <s v=""/>
    <s v=""/>
  </r>
  <r>
    <n v="130000739638"/>
    <n v="140001554200"/>
    <n v="1015903237"/>
    <s v="นับเสา-61-สายสื่อสาร-KCTV-NRM-ปกติ"/>
    <s v="REL  CNF  NMAT PRC  SETC"/>
    <x v="0"/>
    <x v="0"/>
    <x v="26"/>
    <d v="2018-11-12T00:00:00"/>
    <d v="2018-12-26T00:00:00"/>
    <d v="2018-12-26T00:00:00"/>
    <d v="2018-12-26T00:00:00"/>
    <n v="4016317417"/>
    <s v="FNRMOM01"/>
    <x v="1"/>
    <s v="บริษัท เฉินเจียน วันเจริญ จำกัด(กฟจ.นม.)"/>
    <s v="KCTV"/>
    <x v="0"/>
    <s v="CNF "/>
    <s v="มี พท.ซ่อมบำรุง"/>
    <s v="นับเสา"/>
    <s v="61"/>
    <s v="สายสื่อสาร"/>
    <s v="KCTV"/>
    <s v="NRM"/>
    <x v="0"/>
    <s v="CABLE TV"/>
    <n v="1"/>
    <x v="2"/>
    <n v="9009440695"/>
    <d v="2019-01-24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32896"/>
    <n v="140001547866"/>
    <n v="1014094248"/>
    <s v="นับเสา-61-สายสื่อสาร-KTV-KOB-ปกติ"/>
    <s v="TECO CNF  NMAT PRC  SETC"/>
    <x v="0"/>
    <x v="0"/>
    <x v="12"/>
    <d v="2018-12-07T00:00:00"/>
    <d v="2018-12-07T00:00:00"/>
    <d v="2018-12-07T00:00:00"/>
    <d v="2019-01-24T00:00:00"/>
    <n v="4016316861"/>
    <s v="FKOBCO12"/>
    <x v="6"/>
    <s v="ห้างหุ้นส่วนจำกัด ครบุรีเคเบิ้ล"/>
    <s v="KTV"/>
    <x v="2"/>
    <s v="CNF "/>
    <s v="มี พท.ซ่อมบำรุง"/>
    <s v="นับเสา"/>
    <s v="61"/>
    <s v="สายสื่อสาร"/>
    <s v="KTV"/>
    <s v="KOB"/>
    <x v="0"/>
    <s v="CABLE TV"/>
    <n v="1"/>
    <x v="2"/>
    <n v="9009421979"/>
    <d v="2019-01-31T00:00:00"/>
    <x v="1"/>
    <x v="12"/>
    <x v="1"/>
    <s v=""/>
    <s v=""/>
    <s v=""/>
    <s v=""/>
    <s v=""/>
    <s v=""/>
    <s v=""/>
    <s v=""/>
    <s v=""/>
    <s v=""/>
  </r>
  <r>
    <n v="130000737625"/>
    <n v="140001548160"/>
    <n v="1019452882"/>
    <s v="นับเสา-61-สายสื่อสาร-NBTC/TOT-BYI-ปกติ"/>
    <s v="CLSD CNF  NMAT PRC  SETC"/>
    <x v="0"/>
    <x v="0"/>
    <x v="3"/>
    <d v="2018-12-19T00:00:00"/>
    <d v="2018-12-21T00:00:00"/>
    <d v="2018-12-21T00:00:00"/>
    <d v="2019-01-22T00:00:00"/>
    <n v="4016317286"/>
    <s v="FBYIOM01"/>
    <x v="1"/>
    <s v="บริษัท ทีโอที จำกัด (มหาชน) (NBTC)"/>
    <s v="NBTC/TOT"/>
    <x v="1"/>
    <s v="CNF "/>
    <s v="มี พท.ซ่อมบำรุง"/>
    <s v="นับเสา"/>
    <s v="61"/>
    <s v="สายสื่อสาร"/>
    <s v="NBTC/TOT"/>
    <s v="BYI"/>
    <x v="0"/>
    <s v="TELECOM"/>
    <n v="1"/>
    <x v="1"/>
    <n v="9009422339"/>
    <d v="2019-01-31T00:00:00"/>
    <x v="1"/>
    <x v="3"/>
    <x v="1"/>
    <s v=""/>
    <s v=""/>
    <s v=""/>
    <s v=""/>
    <s v=""/>
    <s v=""/>
    <s v=""/>
    <s v=""/>
    <s v=""/>
    <s v=""/>
  </r>
  <r>
    <n v="130000740157"/>
    <n v="140001546166"/>
    <n v="1019452882"/>
    <s v="นับเสา-61-สายสื่อสาร-NBTC/TOT-CAR-ปกติ"/>
    <s v="TECO CNF  NMAT PRC  SETC"/>
    <x v="0"/>
    <x v="0"/>
    <x v="4"/>
    <d v="2018-11-30T00:00:00"/>
    <d v="2018-12-27T00:00:00"/>
    <d v="2018-12-28T00:00:00"/>
    <d v="2019-01-18T00:00:00"/>
    <n v="4016317144"/>
    <s v="FCARCO12"/>
    <x v="1"/>
    <s v="บริษัท ทีโอที จำกัด (มหาชน) (NBTC)"/>
    <s v="NBTC/TOT"/>
    <x v="2"/>
    <s v="CNF "/>
    <s v="มี พท.ซ่อมบำรุง"/>
    <s v="นับเสา"/>
    <s v="61"/>
    <s v="สายสื่อสาร"/>
    <s v="NBTC/TOT"/>
    <s v="CAR"/>
    <x v="0"/>
    <s v="TELECOM"/>
    <n v="1"/>
    <x v="1"/>
    <n v="9009417289"/>
    <d v="2019-01-31T00:00:00"/>
    <x v="1"/>
    <x v="4"/>
    <x v="1"/>
    <s v=""/>
    <s v=""/>
    <s v=""/>
    <s v=""/>
    <s v=""/>
    <s v=""/>
    <s v=""/>
    <s v=""/>
    <s v=""/>
    <s v=""/>
  </r>
  <r>
    <n v="130000738642"/>
    <n v="140001546122"/>
    <n v="1019452882"/>
    <s v="นับเสา-61-สายสื่อสาร-NBTC/TOT-CUP-ปกติ"/>
    <s v="CLSD CNF  NMAT PRC  SETC"/>
    <x v="0"/>
    <x v="0"/>
    <x v="6"/>
    <d v="2018-12-24T00:00:00"/>
    <d v="2018-12-24T00:00:00"/>
    <d v="2018-12-26T00:00:00"/>
    <d v="2019-01-18T00:00:00"/>
    <n v="4016316787"/>
    <s v="FCUPCO12"/>
    <x v="1"/>
    <s v="บริษัท ทีโอที จำกัด (มหาชน) (NBTC)"/>
    <s v="NBTC/TOT"/>
    <x v="1"/>
    <s v="CNF "/>
    <s v="มี พท.ซ่อมบำรุง"/>
    <s v="นับเสา"/>
    <s v="61"/>
    <s v="สายสื่อสาร"/>
    <s v="NBTC/TOT"/>
    <s v="CUP"/>
    <x v="0"/>
    <s v="TELECOM"/>
    <n v="1"/>
    <x v="1"/>
    <n v="9009417466"/>
    <d v="2019-01-31T00:00:00"/>
    <x v="1"/>
    <x v="6"/>
    <x v="1"/>
    <s v=""/>
    <s v=""/>
    <s v=""/>
    <s v=""/>
    <s v=""/>
    <s v=""/>
    <s v=""/>
    <s v=""/>
    <s v=""/>
    <s v=""/>
  </r>
  <r>
    <n v="130000740740"/>
    <n v="140001546202"/>
    <n v="1019452882"/>
    <s v="นับเสา-61-สายสื่อสาร-NBTC/TOT-DAN-ปกติ"/>
    <s v="TECO NMAT PRC  SETC"/>
    <x v="0"/>
    <x v="0"/>
    <x v="9"/>
    <m/>
    <d v="2018-12-28T00:00:00"/>
    <d v="2018-12-28T00:00:00"/>
    <d v="2019-01-18T00:00:00"/>
    <n v="4016316829"/>
    <s v="FDANCO12"/>
    <x v="1"/>
    <s v="บริษัท ทีโอที จำกัด (มหาชน) (NBTC)"/>
    <s v="NBTC/TOT"/>
    <x v="2"/>
    <s v="NMAT"/>
    <s v="มี พท.ซ่อมบำรุง"/>
    <s v="นับเสา"/>
    <s v="61"/>
    <s v="สายสื่อสาร"/>
    <s v="NBTC/TOT"/>
    <s v="DAN"/>
    <x v="0"/>
    <s v="TELECOM"/>
    <n v="1"/>
    <x v="1"/>
    <n v="9009417613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40689"/>
    <n v="140001547240"/>
    <n v="1019452882"/>
    <s v="นับเสา-61-สายสื่อสาร-NBTC/TOT-KOB-ปกติ"/>
    <s v="CLSD CNF  NMAT PRC  SETC"/>
    <x v="0"/>
    <x v="0"/>
    <x v="12"/>
    <d v="2018-12-28T00:00:00"/>
    <d v="2018-12-28T00:00:00"/>
    <d v="2018-12-28T00:00:00"/>
    <d v="2019-01-22T00:00:00"/>
    <n v="4016316861"/>
    <s v="FKOBCO12"/>
    <x v="0"/>
    <s v="บริษัท ทีโอที จำกัด (มหาชน) (NBTC)"/>
    <s v="NBTC/TOT"/>
    <x v="1"/>
    <s v="CNF "/>
    <s v="มี พท.ซ่อมบำรุง"/>
    <s v="นับเสา"/>
    <s v="61"/>
    <s v="สายสื่อสาร"/>
    <s v="NBTC/TOT"/>
    <s v="KOB"/>
    <x v="0"/>
    <s v="TELECOM"/>
    <n v="1"/>
    <x v="1"/>
    <n v="9009421184"/>
    <d v="2019-01-31T00:00:00"/>
    <x v="1"/>
    <x v="12"/>
    <x v="1"/>
    <s v=""/>
    <s v=""/>
    <s v=""/>
    <s v=""/>
    <s v=""/>
    <s v=""/>
    <s v=""/>
    <s v=""/>
    <s v=""/>
    <s v=""/>
  </r>
  <r>
    <n v="140009116364"/>
    <s v=""/>
    <n v="1019452882"/>
    <s v="นับเสา-61-สายสื่อสาร-NBTC/TOT-KSN-ละเมิด"/>
    <s v="REL  NMAT PRC  SETC"/>
    <x v="1"/>
    <x v="1"/>
    <x v="14"/>
    <m/>
    <d v="2018-11-30T00:00:00"/>
    <d v="2018-11-30T00:00:00"/>
    <d v="2018-11-30T00:00:00"/>
    <n v="4016317081"/>
    <s v="FKSNCO12"/>
    <x v="3"/>
    <s v="บริษัท ทีโอที จำกัด (มหาชน) (NBTC)"/>
    <s v="NBTC/TOT"/>
    <x v="0"/>
    <s v="NMAT"/>
    <s v="มี พท.ซ่อมบำรุง"/>
    <s v="นับเสา"/>
    <s v="61"/>
    <s v="สายสื่อสาร"/>
    <s v="NBTC/TOT"/>
    <s v="KSN"/>
    <x v="2"/>
    <s v="TELECOM"/>
    <n v="1"/>
    <x v="0"/>
    <e v="#N/A"/>
    <e v="#N/A"/>
    <x v="0"/>
    <x v="14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40703"/>
    <n v="140001546188"/>
    <n v="1019452882"/>
    <s v="นับเสา-61-สายสื่อสาร-NBTC/TOT-NBD-ปกติ"/>
    <s v="CLSD CNF  NMAT PRC  SETC"/>
    <x v="0"/>
    <x v="0"/>
    <x v="19"/>
    <d v="2018-12-03T00:00:00"/>
    <d v="2019-01-15T00:00:00"/>
    <d v="2019-01-15T00:00:00"/>
    <d v="2019-01-18T00:00:00"/>
    <n v="4016316806"/>
    <s v="FNBDCO12"/>
    <x v="1"/>
    <s v="บริษัท ทีโอที จำกัด (มหาชน) (NBTC)"/>
    <s v="NBTC/TOT"/>
    <x v="1"/>
    <s v="CNF "/>
    <s v="มี พท.ซ่อมบำรุง"/>
    <s v="นับเสา"/>
    <s v="61"/>
    <s v="สายสื่อสาร"/>
    <s v="NBTC/TOT"/>
    <s v="NBD"/>
    <x v="0"/>
    <s v="TELECOM"/>
    <n v="1"/>
    <x v="1"/>
    <n v="9009417539"/>
    <d v="2019-01-31T00:00:00"/>
    <x v="1"/>
    <x v="19"/>
    <x v="1"/>
    <s v=""/>
    <s v=""/>
    <s v=""/>
    <s v=""/>
    <s v=""/>
    <s v=""/>
    <s v=""/>
    <s v=""/>
    <s v=""/>
    <s v=""/>
  </r>
  <r>
    <n v="130000740189"/>
    <n v="140001545972"/>
    <n v="1019452882"/>
    <s v="นับเสา-61-สายสื่อสาร-NBTC/TOT-SSA-ปกติ"/>
    <s v="TECO CNF  NMAT PRC  SETC"/>
    <x v="0"/>
    <x v="0"/>
    <x v="46"/>
    <d v="2018-12-28T00:00:00"/>
    <d v="2018-12-28T00:00:00"/>
    <d v="2018-12-28T00:00:00"/>
    <d v="2019-01-18T00:00:00"/>
    <n v="4016316820"/>
    <s v="FSSAOM01"/>
    <x v="1"/>
    <s v="บริษัท ทีโอที จำกัด (มหาชน) (NBTC)"/>
    <s v="NBTC/TOT"/>
    <x v="2"/>
    <s v="CNF "/>
    <s v="มี พท.ซ่อมบำรุง"/>
    <s v="นับเสา"/>
    <s v="61"/>
    <s v="สายสื่อสาร"/>
    <s v="NBTC/TOT"/>
    <s v="SSA"/>
    <x v="0"/>
    <s v="TELECOM"/>
    <n v="1"/>
    <x v="1"/>
    <n v="9009417370"/>
    <d v="2019-01-31T00:00:00"/>
    <x v="1"/>
    <x v="46"/>
    <x v="1"/>
    <s v=""/>
    <s v=""/>
    <s v=""/>
    <s v=""/>
    <s v=""/>
    <s v=""/>
    <s v=""/>
    <s v=""/>
    <s v=""/>
    <s v=""/>
  </r>
  <r>
    <n v="130000720148"/>
    <n v="140001546284"/>
    <n v="1019452882"/>
    <s v="นับเสา-61-สายสื่อสาร-NBTC/TOT-SUN-ปกติ"/>
    <s v="TECO CNF  NMAT PRC  SETC"/>
    <x v="0"/>
    <x v="0"/>
    <x v="39"/>
    <d v="2018-11-21T00:00:00"/>
    <d v="2018-11-21T00:00:00"/>
    <d v="2018-11-21T00:00:00"/>
    <d v="2019-01-18T00:00:00"/>
    <n v="4016316922"/>
    <s v="FSUNCO12"/>
    <x v="1"/>
    <s v="บริษัท ทีโอที จำกัด (มหาชน) (NBTC)"/>
    <s v="NBTC/TOT"/>
    <x v="2"/>
    <s v="CNF "/>
    <s v="มี พท.ซ่อมบำรุง"/>
    <s v="นับเสา"/>
    <s v="61"/>
    <s v="สายสื่อสาร"/>
    <s v="NBTC/TOT"/>
    <s v="SUN"/>
    <x v="0"/>
    <s v="TELECOM"/>
    <n v="1"/>
    <x v="1"/>
    <n v="9009417699"/>
    <d v="2019-01-31T00:00:00"/>
    <x v="1"/>
    <x v="39"/>
    <x v="1"/>
    <s v=""/>
    <s v=""/>
    <s v=""/>
    <s v=""/>
    <s v=""/>
    <s v=""/>
    <s v=""/>
    <s v=""/>
    <s v=""/>
    <s v=""/>
  </r>
  <r>
    <n v="130000740140"/>
    <n v="140001546170"/>
    <n v="1019452882"/>
    <s v="นับเสา-61-สายสื่อสาร-NBTC/TOT-WNK-ปกติ"/>
    <s v="REL  CNF  NMAT PRC  SETC"/>
    <x v="0"/>
    <x v="0"/>
    <x v="41"/>
    <d v="2018-12-26T00:00:00"/>
    <d v="2018-12-27T00:00:00"/>
    <d v="2018-12-27T00:00:00"/>
    <d v="2018-12-27T00:00:00"/>
    <n v="4018201845"/>
    <s v="FWNKCO12"/>
    <x v="3"/>
    <s v="บริษัท ทีโอที จำกัด (มหาชน) (NBTC)"/>
    <s v="NBTC/TOT"/>
    <x v="0"/>
    <s v="CNF "/>
    <s v="มี พท.ซ่อมบำรุง"/>
    <s v="นับเสา"/>
    <s v="61"/>
    <s v="สายสื่อสาร"/>
    <s v="NBTC/TOT"/>
    <s v="WNK"/>
    <x v="0"/>
    <s v="TELECOM"/>
    <n v="1"/>
    <x v="1"/>
    <n v="9009417611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6895"/>
    <n v="140001550183"/>
    <n v="1015228166"/>
    <s v="นับเสา-61-สายสื่อสาร-NOSTV-NOS-ปกติ"/>
    <s v="REL  CNF  NMAT PRC  SETC"/>
    <x v="0"/>
    <x v="0"/>
    <x v="22"/>
    <d v="2018-12-12T00:00:00"/>
    <d v="2018-12-12T00:00:00"/>
    <d v="2018-12-12T00:00:00"/>
    <d v="2018-12-12T00:00:00"/>
    <n v="4016316809"/>
    <s v="FNOSCO12"/>
    <x v="3"/>
    <s v="หจก.โนนสูง เคเบิล ทีวี"/>
    <s v="NOSTV"/>
    <x v="0"/>
    <s v="CNF "/>
    <s v="มี พท.ซ่อมบำรุง"/>
    <s v="นับเสา"/>
    <s v="61"/>
    <s v="สายสื่อสาร"/>
    <s v="NOSTV"/>
    <s v="NOS"/>
    <x v="0"/>
    <s v="CABLE TV"/>
    <n v="1"/>
    <x v="2"/>
    <n v="9009427994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7488"/>
    <n v="140001546702"/>
    <n v="1015748396"/>
    <s v="นับเสา-61-สายสื่อสาร-SETV-SSA-ปกติ"/>
    <s v="TECO CNF  NMAT PRC  SETC"/>
    <x v="0"/>
    <x v="0"/>
    <x v="46"/>
    <d v="2018-11-23T00:00:00"/>
    <d v="2018-11-23T00:00:00"/>
    <d v="2018-11-23T00:00:00"/>
    <d v="2019-01-18T00:00:00"/>
    <n v="4016316820"/>
    <s v="FSSAOM01"/>
    <x v="1"/>
    <s v="ห้างหุ้นส่วนจำกัดเซาท์อีสเทอร์น สกายเน็ทเวิล์ก"/>
    <s v="SETV"/>
    <x v="2"/>
    <s v="CNF "/>
    <s v="มี พท.ซ่อมบำรุง"/>
    <s v="นับเสา"/>
    <s v="61"/>
    <s v="สายสื่อสาร"/>
    <s v="SETV"/>
    <s v="SSA"/>
    <x v="0"/>
    <s v="CABLE TV"/>
    <n v="1"/>
    <x v="2"/>
    <n v="9009420331"/>
    <d v="2019-01-31T00:00:00"/>
    <x v="1"/>
    <x v="46"/>
    <x v="1"/>
    <s v=""/>
    <s v=""/>
    <s v=""/>
    <s v=""/>
    <s v=""/>
    <s v=""/>
    <s v=""/>
    <s v=""/>
    <s v=""/>
    <s v=""/>
  </r>
  <r>
    <n v="130000711562"/>
    <n v="140001547938"/>
    <n v="1016794675"/>
    <s v="นับเสา-61-สายสื่อสาร-SIMAT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ไซแมท เทคโนโลยี จำกัด (มหาชน)"/>
    <s v="SIMAT"/>
    <x v="0"/>
    <s v="NMAT"/>
    <s v="มี พท.ซ่อมบำรุง"/>
    <s v="นับเสา"/>
    <s v="61"/>
    <s v="สายสื่อสาร"/>
    <s v="SIMAT"/>
    <s v="HOH"/>
    <x v="0"/>
    <s v="TELECOM"/>
    <n v="1"/>
    <x v="1"/>
    <n v="9009422073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22890"/>
    <n v="140001545648"/>
    <n v="1016794675"/>
    <s v="นับเสา-61-สายสื่อสาร-SIMAT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ไซแมท เทคโนโลยี จำกัด (มหาชน)"/>
    <s v="SIMAT"/>
    <x v="1"/>
    <s v="CNF "/>
    <s v="มี พท.ซ่อมบำรุง"/>
    <s v="นับเสา"/>
    <s v="61"/>
    <s v="สายสื่อสาร"/>
    <s v="SIMAT"/>
    <s v="NR2"/>
    <x v="0"/>
    <s v="TELECOM"/>
    <n v="1"/>
    <x v="1"/>
    <n v="9009416915"/>
    <d v="2019-01-31T00:00:00"/>
    <x v="1"/>
    <x v="24"/>
    <x v="1"/>
    <s v=""/>
    <s v=""/>
    <s v=""/>
    <s v=""/>
    <s v=""/>
    <s v=""/>
    <s v=""/>
    <s v=""/>
    <s v=""/>
    <s v=""/>
  </r>
  <r>
    <n v="130000727589"/>
    <n v="140001546195"/>
    <n v="1016794675"/>
    <s v="นับเสา-61-สายสื่อสาร-SIMAT-NR3-ปกติ"/>
    <s v="TECO CNF  NMAT PRC  SETC"/>
    <x v="0"/>
    <x v="0"/>
    <x v="25"/>
    <d v="2018-11-20T00:00:00"/>
    <d v="2018-11-23T00:00:00"/>
    <d v="2018-11-23T00:00:00"/>
    <d v="2019-01-18T00:00:00"/>
    <n v="4018198105"/>
    <s v="FNR3OM01"/>
    <x v="1"/>
    <s v="บริษัท ไซแมท เทคโนโลยี จำกัด (มหาชน)"/>
    <s v="SIMAT"/>
    <x v="2"/>
    <s v="CNF "/>
    <s v="มี พท.ซ่อมบำรุง"/>
    <s v="นับเสา"/>
    <s v="61"/>
    <s v="สายสื่อสาร"/>
    <s v="SIMAT"/>
    <s v="NR3"/>
    <x v="0"/>
    <s v="TELECOM"/>
    <n v="1"/>
    <x v="1"/>
    <n v="9009417544"/>
    <d v="2019-01-31T00:00:00"/>
    <x v="1"/>
    <x v="25"/>
    <x v="1"/>
    <s v=""/>
    <s v=""/>
    <s v=""/>
    <s v=""/>
    <s v=""/>
    <s v=""/>
    <s v=""/>
    <s v=""/>
    <s v=""/>
    <s v=""/>
  </r>
  <r>
    <n v="130000724490"/>
    <n v="140001546633"/>
    <n v="1016794675"/>
    <s v="นับเสา-61-สายสื่อสาร-SIMAT-NRM-ปกติ"/>
    <s v="TECO CNF  NMAT PRC  SETC"/>
    <x v="0"/>
    <x v="0"/>
    <x v="26"/>
    <d v="2018-11-13T00:00:00"/>
    <d v="2018-10-30T00:00:00"/>
    <d v="2018-10-31T00:00:00"/>
    <d v="2019-01-18T00:00:00"/>
    <n v="4016317417"/>
    <s v="FNRMOM01"/>
    <x v="4"/>
    <s v="บริษัท ไซแมท เทคโนโลยี จำกัด (มหาชน)"/>
    <s v="SIMAT"/>
    <x v="2"/>
    <s v="CNF "/>
    <s v="มี พท.ซ่อมบำรุง"/>
    <s v="นับเสา"/>
    <s v="61"/>
    <s v="สายสื่อสาร"/>
    <s v="SIMAT"/>
    <s v="NRM"/>
    <x v="0"/>
    <s v="TELECOM"/>
    <n v="1"/>
    <x v="1"/>
    <n v="9009420210"/>
    <d v="2019-01-18T00:00:00"/>
    <x v="1"/>
    <x v="26"/>
    <x v="1"/>
    <s v=""/>
    <s v=""/>
    <s v=""/>
    <s v=""/>
    <s v=""/>
    <s v=""/>
    <s v=""/>
    <s v=""/>
    <s v=""/>
    <s v=""/>
  </r>
  <r>
    <n v="130000724128"/>
    <n v="140001546680"/>
    <n v="1016004290"/>
    <s v="นับเสา-61-สายสื่อสาร-SSGGEN-BNG-ปกติ"/>
    <s v="CLSD CNF  NMAT PRC  SETC"/>
    <x v="0"/>
    <x v="0"/>
    <x v="2"/>
    <d v="2018-11-15T00:00:00"/>
    <d v="2018-11-15T00:00:00"/>
    <d v="2018-11-15T00:00:00"/>
    <d v="2019-01-18T00:00:00"/>
    <n v="4016316953"/>
    <s v="FBNGCO01"/>
    <x v="1"/>
    <s v="บริษัท สยาม โซล่าร์ เจนเนอเรชั่น จำกัด"/>
    <s v="SSGGEN"/>
    <x v="1"/>
    <s v="CNF "/>
    <s v="มี พท.ซ่อมบำรุง"/>
    <s v="นับเสา"/>
    <s v="61"/>
    <s v="สายสื่อสาร"/>
    <s v="SSGGEN"/>
    <s v="BNG"/>
    <x v="0"/>
    <s v="GENERAL"/>
    <n v="1"/>
    <x v="1"/>
    <n v="9009420253"/>
    <d v="2019-01-31T00:00:00"/>
    <x v="1"/>
    <x v="2"/>
    <x v="1"/>
    <s v=""/>
    <s v=""/>
    <s v=""/>
    <s v=""/>
    <s v=""/>
    <s v=""/>
    <s v=""/>
    <s v=""/>
    <s v=""/>
    <s v=""/>
  </r>
  <r>
    <n v="130000733779"/>
    <n v="140001545656"/>
    <n v="1014195579"/>
    <s v="นับเสา-61-สายสื่อสาร-STUTV-STU-ปกติ"/>
    <s v="TECO CNF  NMAT PRC  SETC"/>
    <x v="0"/>
    <x v="0"/>
    <x v="38"/>
    <d v="2018-12-06T00:00:00"/>
    <d v="2018-12-12T00:00:00"/>
    <d v="2018-12-13T00:00:00"/>
    <d v="2019-01-22T00:00:00"/>
    <n v="4016316754"/>
    <s v="FSTUCO12"/>
    <x v="1"/>
    <s v="หจก. สตึกพาณิชย์"/>
    <s v="STUTV"/>
    <x v="2"/>
    <s v="CNF "/>
    <s v="มี พท.ซ่อมบำรุง"/>
    <s v="นับเสา"/>
    <s v="61"/>
    <s v="สายสื่อสาร"/>
    <s v="STUTV"/>
    <s v="STU"/>
    <x v="0"/>
    <s v="CABLE TV"/>
    <n v="1"/>
    <x v="2"/>
    <n v="9009416841"/>
    <d v="2019-01-31T00:00:00"/>
    <x v="1"/>
    <x v="38"/>
    <x v="1"/>
    <s v=""/>
    <s v=""/>
    <s v=""/>
    <s v=""/>
    <s v=""/>
    <s v=""/>
    <s v=""/>
    <s v=""/>
    <s v=""/>
    <s v=""/>
  </r>
  <r>
    <n v="130000716883"/>
    <n v="140001554038"/>
    <n v="1015697880"/>
    <s v="นับเสา-61-สายสื่อสาร-STV-SRN-ปกติ"/>
    <s v="REL  CNF  NMAT PRC  SETC"/>
    <x v="0"/>
    <x v="0"/>
    <x v="45"/>
    <d v="2018-12-19T00:00:00"/>
    <d v="2018-10-27T00:00:00"/>
    <d v="2018-10-28T00:00:00"/>
    <d v="2018-10-27T00:00:00"/>
    <n v="4016316839"/>
    <s v="FSRNOM01"/>
    <x v="3"/>
    <s v="หจก.สุรินทร์ ทีวี เน็ทเวิร์ค"/>
    <s v="STV"/>
    <x v="0"/>
    <s v="CNF "/>
    <s v="มี พท.ซ่อมบำรุง"/>
    <s v="นับเสา"/>
    <s v="61"/>
    <s v="สายสื่อสาร"/>
    <s v="STV"/>
    <s v="SRN"/>
    <x v="0"/>
    <s v="CABLE TV"/>
    <n v="1"/>
    <x v="2"/>
    <n v="9009438376"/>
    <d v="2019-01-31T00:00:00"/>
    <x v="1"/>
    <x v="45"/>
    <x v="1"/>
    <s v=""/>
    <s v="สถานะใบสั่งงานไม่ถูกต้อง"/>
    <s v=""/>
    <s v=""/>
    <s v=""/>
    <s v=""/>
    <s v=""/>
    <s v=""/>
    <s v=""/>
    <s v=""/>
  </r>
  <r>
    <n v="130000731868"/>
    <n v="140001548171"/>
    <n v="1016894824"/>
    <s v="นับเสา-61-สายสื่อสาร-SYM-BYI-ปกติ"/>
    <s v="CLSD CNF  NMAT PRC  SETC"/>
    <x v="0"/>
    <x v="0"/>
    <x v="3"/>
    <d v="2018-11-08T00:00:00"/>
    <d v="2018-12-04T00:00:00"/>
    <d v="2018-12-04T00:00:00"/>
    <d v="2019-01-22T00:00:00"/>
    <n v="4016317286"/>
    <s v="FBYIOM01"/>
    <x v="1"/>
    <s v="บริษัท ซิมโฟนี่ คอมมูนิเคชั่น จำกัด (มหาชน)"/>
    <s v="SYM"/>
    <x v="1"/>
    <s v="CNF "/>
    <s v="มี พท.ซ่อมบำรุง"/>
    <s v="นับเสา"/>
    <s v="61"/>
    <s v="สายสื่อสาร"/>
    <s v="SYM"/>
    <s v="BYI"/>
    <x v="0"/>
    <s v="TELECOM"/>
    <n v="1"/>
    <x v="1"/>
    <n v="9009422456"/>
    <d v="2019-01-31T00:00:00"/>
    <x v="1"/>
    <x v="3"/>
    <x v="1"/>
    <s v=""/>
    <s v=""/>
    <s v=""/>
    <s v=""/>
    <s v=""/>
    <s v=""/>
    <s v=""/>
    <s v=""/>
    <s v=""/>
    <s v=""/>
  </r>
  <r>
    <n v="130000729882"/>
    <n v="140001546257"/>
    <n v="1016894824"/>
    <s v="นับเสา-61-สายสื่อสาร-SYM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ซิมโฟนี่ คอมมูนิเคชั่น จำกัด (มหาชน)"/>
    <s v="SYM"/>
    <x v="2"/>
    <s v="CNF "/>
    <s v="มี พท.ซ่อมบำรุง"/>
    <s v="นับเสา"/>
    <s v="61"/>
    <s v="สายสื่อสาร"/>
    <s v="SYM"/>
    <s v="CHC"/>
    <x v="0"/>
    <s v="TELECOM"/>
    <n v="1"/>
    <x v="1"/>
    <n v="9009417664"/>
    <d v="2019-01-31T00:00:00"/>
    <x v="1"/>
    <x v="5"/>
    <x v="1"/>
    <s v=""/>
    <s v=""/>
    <s v=""/>
    <s v=""/>
    <s v=""/>
    <s v=""/>
    <s v=""/>
    <s v=""/>
    <s v=""/>
    <s v=""/>
  </r>
  <r>
    <n v="130000711579"/>
    <n v="140001547520"/>
    <n v="1016894824"/>
    <s v="นับเสา-61-สายสื่อสาร-SYM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ซิมโฟนี่ คอมมูนิเคชั่น จำกัด (มหาชน)"/>
    <s v="SYM"/>
    <x v="0"/>
    <s v="NMAT"/>
    <s v="มี พท.ซ่อมบำรุง"/>
    <s v="นับเสา"/>
    <s v="61"/>
    <s v="สายสื่อสาร"/>
    <s v="SYM"/>
    <s v="HOH"/>
    <x v="0"/>
    <s v="TELECOM"/>
    <n v="1"/>
    <x v="1"/>
    <n v="9009421491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27727"/>
    <n v="140001546111"/>
    <n v="1016894824"/>
    <s v="นับเสา-61-สายสื่อสาร-SYM-KOG-ปกติ"/>
    <s v="TECO CNF  NMAT PRC  SETC"/>
    <x v="0"/>
    <x v="0"/>
    <x v="13"/>
    <d v="2018-11-02T00:00:00"/>
    <d v="2018-11-25T00:00:00"/>
    <d v="2018-11-26T00:00:00"/>
    <d v="2019-01-18T00:00:00"/>
    <n v="4021794296"/>
    <s v="FKOGCO12"/>
    <x v="1"/>
    <s v="บริษัท ซิมโฟนี่ คอมมูนิเคชั่น จำกัด (มหาชน)"/>
    <s v="SYM"/>
    <x v="2"/>
    <s v="CNF "/>
    <s v="มี พท.ซ่อมบำรุง"/>
    <s v="นับเสา"/>
    <s v="61"/>
    <s v="สายสื่อสาร"/>
    <s v="SYM"/>
    <s v="KOG"/>
    <x v="0"/>
    <s v="TELECOM"/>
    <n v="1"/>
    <x v="1"/>
    <n v="9009417481"/>
    <d v="2019-01-31T00:00:00"/>
    <x v="1"/>
    <x v="13"/>
    <x v="1"/>
    <s v=""/>
    <s v=""/>
    <s v=""/>
    <s v=""/>
    <s v=""/>
    <s v=""/>
    <s v=""/>
    <s v=""/>
    <s v=""/>
    <s v=""/>
  </r>
  <r>
    <n v="130000721433"/>
    <n v="140001550137"/>
    <n v="1016894824"/>
    <s v="นับเสา-61-สายสื่อสาร-SYM-NOS-ปกติ"/>
    <s v="REL  CNF  NMAT PRC  SETC"/>
    <x v="0"/>
    <x v="0"/>
    <x v="22"/>
    <d v="2018-11-01T00:00:00"/>
    <d v="2018-11-01T00:00:00"/>
    <d v="2018-11-01T00:00:00"/>
    <d v="2018-11-01T00:00:00"/>
    <n v="4016316809"/>
    <s v="FNOSCO12"/>
    <x v="3"/>
    <s v="บริษัท ซิมโฟนี่ คอมมูนิเคชั่น จำกัด (มหาชน)"/>
    <s v="SYM"/>
    <x v="0"/>
    <s v="CNF "/>
    <s v="มี พท.ซ่อมบำรุง"/>
    <s v="นับเสา"/>
    <s v="61"/>
    <s v="สายสื่อสาร"/>
    <s v="SYM"/>
    <s v="NOS"/>
    <x v="0"/>
    <s v="TELECOM"/>
    <n v="1"/>
    <x v="1"/>
    <n v="9009427929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2893"/>
    <n v="140001545698"/>
    <n v="1016894824"/>
    <s v="นับเสา-61-สายสื่อสาร-SYM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ซิมโฟนี่ คอมมูนิเคชั่น จำกัด (มหาชน)"/>
    <s v="SYM"/>
    <x v="1"/>
    <s v="CNF "/>
    <s v="มี พท.ซ่อมบำรุง"/>
    <s v="นับเสา"/>
    <s v="61"/>
    <s v="สายสื่อสาร"/>
    <s v="SYM"/>
    <s v="NR2"/>
    <x v="0"/>
    <s v="TELECOM"/>
    <n v="1"/>
    <x v="1"/>
    <n v="9009416921"/>
    <d v="2019-01-31T00:00:00"/>
    <x v="1"/>
    <x v="24"/>
    <x v="1"/>
    <s v=""/>
    <s v=""/>
    <s v=""/>
    <s v=""/>
    <s v=""/>
    <s v=""/>
    <s v=""/>
    <s v=""/>
    <s v=""/>
    <s v=""/>
  </r>
  <r>
    <n v="130000727591"/>
    <n v="140001546204"/>
    <n v="1016894824"/>
    <s v="นับเสา-61-สายสื่อสาร-SYM-NR3-ปกติ"/>
    <s v="TECO CNF  NMAT PRC  SETC"/>
    <x v="0"/>
    <x v="0"/>
    <x v="25"/>
    <d v="2018-11-21T00:00:00"/>
    <d v="2018-11-23T00:00:00"/>
    <d v="2018-11-23T00:00:00"/>
    <d v="2019-01-18T00:00:00"/>
    <n v="4018198105"/>
    <s v="FNR3OM01"/>
    <x v="1"/>
    <s v="บริษัท ซิมโฟนี่ คอมมูนิเคชั่น จำกัด (มหาชน)"/>
    <s v="SYM"/>
    <x v="2"/>
    <s v="CNF "/>
    <s v="มี พท.ซ่อมบำรุง"/>
    <s v="นับเสา"/>
    <s v="61"/>
    <s v="สายสื่อสาร"/>
    <s v="SYM"/>
    <s v="NR3"/>
    <x v="0"/>
    <s v="TELECOM"/>
    <n v="1"/>
    <x v="1"/>
    <n v="9009417632"/>
    <d v="2019-01-31T00:00:00"/>
    <x v="1"/>
    <x v="25"/>
    <x v="1"/>
    <s v=""/>
    <s v=""/>
    <s v=""/>
    <s v=""/>
    <s v=""/>
    <s v=""/>
    <s v=""/>
    <s v=""/>
    <s v=""/>
    <s v=""/>
  </r>
  <r>
    <n v="130000724510"/>
    <n v="140001546659"/>
    <n v="1016894824"/>
    <s v="นับเสา-61-สายสื่อสาร-SYM-NRM-ปกติ"/>
    <s v="REL  CNF  NMAT PRC  SETC"/>
    <x v="0"/>
    <x v="0"/>
    <x v="26"/>
    <d v="2018-11-14T00:00:00"/>
    <d v="2018-10-30T00:00:00"/>
    <d v="2018-10-31T00:00:00"/>
    <d v="2018-10-30T00:00:00"/>
    <n v="4016317417"/>
    <s v="FNRMOM01"/>
    <x v="1"/>
    <s v="บริษัท ซิมโฟนี่ คอมมูนิเคชั่น จำกัด (มหาชน)"/>
    <s v="SYM"/>
    <x v="0"/>
    <s v="CNF "/>
    <s v="มี พท.ซ่อมบำรุง"/>
    <s v="นับเสา"/>
    <s v="61"/>
    <s v="สายสื่อสาร"/>
    <s v="SYM"/>
    <s v="NRM"/>
    <x v="0"/>
    <s v="TELECOM"/>
    <n v="1"/>
    <x v="1"/>
    <n v="9009438059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300"/>
    <n v="140001545211"/>
    <n v="1016894824"/>
    <s v="นับเสา-61-สายสื่อสาร-SYM-PAY-ปกติ"/>
    <s v="CLSD CNF  NMAT PRC  SETC"/>
    <x v="0"/>
    <x v="0"/>
    <x v="27"/>
    <d v="2018-11-02T00:00:00"/>
    <d v="2018-11-22T00:00:00"/>
    <d v="2018-11-23T00:00:00"/>
    <d v="2019-01-18T00:00:00"/>
    <n v="4016316819"/>
    <s v="FPAYCO12"/>
    <x v="3"/>
    <s v="บริษัท ซิมโฟนี่ คอมมูนิเคชั่น จำกัด (มหาชน)"/>
    <s v="SYM"/>
    <x v="1"/>
    <s v="CNF "/>
    <s v="มี พท.ซ่อมบำรุง"/>
    <s v="นับเสา"/>
    <s v="61"/>
    <s v="สายสื่อสาร"/>
    <s v="SYM"/>
    <s v="PAY"/>
    <x v="0"/>
    <s v="TELECOM"/>
    <n v="1"/>
    <x v="1"/>
    <n v="9009416354"/>
    <d v="2019-01-31T00:00:00"/>
    <x v="1"/>
    <x v="27"/>
    <x v="1"/>
    <s v=""/>
    <s v=""/>
    <s v=""/>
    <s v=""/>
    <s v=""/>
    <s v=""/>
    <s v=""/>
    <s v=""/>
    <s v=""/>
    <s v=""/>
  </r>
  <r>
    <n v="130000726843"/>
    <n v="140001542565"/>
    <n v="1016894824"/>
    <s v="นับเสา-61-สายสื่อสาร-SYM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ซิมโฟนี่ คอมมูนิเคชั่น จำกัด (มหาชน)"/>
    <s v="SYM"/>
    <x v="1"/>
    <s v="CNF "/>
    <s v="มี พท.ซ่อมบำรุง"/>
    <s v="นับเสา"/>
    <s v="61"/>
    <s v="สายสื่อสาร"/>
    <s v="SYM"/>
    <s v="PCG"/>
    <x v="0"/>
    <s v="TELECOM"/>
    <n v="1"/>
    <x v="1"/>
    <n v="9009410786"/>
    <d v="2019-01-31T00:00:00"/>
    <x v="1"/>
    <x v="29"/>
    <x v="1"/>
    <s v=""/>
    <s v=""/>
    <s v=""/>
    <s v=""/>
    <s v=""/>
    <s v=""/>
    <s v=""/>
    <s v=""/>
    <s v=""/>
    <s v=""/>
  </r>
  <r>
    <n v="130000727830"/>
    <n v="140001545529"/>
    <n v="1016894824"/>
    <s v="นับเสา-61-สายสื่อสาร-SYM-PIM-ปกติ"/>
    <s v="CLSD CNF  NMAT PRC  SETC"/>
    <x v="0"/>
    <x v="0"/>
    <x v="44"/>
    <d v="2018-11-06T00:00:00"/>
    <d v="2018-11-06T00:00:00"/>
    <d v="2018-11-07T00:00:00"/>
    <d v="2019-01-18T00:00:00"/>
    <n v="4016317310"/>
    <s v="FPIMOM01"/>
    <x v="1"/>
    <s v="บริษัท ซิมโฟนี่ คอมมูนิเคชั่น จำกัด (มหาชน)"/>
    <s v="SYM"/>
    <x v="1"/>
    <s v="CNF "/>
    <s v="มี พท.ซ่อมบำรุง"/>
    <s v="นับเสา"/>
    <s v="61"/>
    <s v="สายสื่อสาร"/>
    <s v="SYM"/>
    <s v="PIM"/>
    <x v="0"/>
    <s v="TELECOM"/>
    <n v="1"/>
    <x v="1"/>
    <n v="9009416724"/>
    <d v="2019-01-31T00:00:00"/>
    <x v="1"/>
    <x v="44"/>
    <x v="1"/>
    <s v=""/>
    <s v=""/>
    <s v=""/>
    <s v=""/>
    <s v=""/>
    <s v=""/>
    <s v=""/>
    <s v=""/>
    <s v=""/>
    <s v=""/>
  </r>
  <r>
    <n v="130000721938"/>
    <n v="140001546084"/>
    <n v="1016894824"/>
    <s v="นับเสา-61-สายสื่อสาร-SYM-PKY-ปกติ"/>
    <s v="TECO CNF  NMAT PRC  SETC"/>
    <x v="0"/>
    <x v="0"/>
    <x v="30"/>
    <d v="2019-01-04T00:00:00"/>
    <d v="2018-11-09T00:00:00"/>
    <d v="2018-11-10T00:00:00"/>
    <d v="2019-01-18T00:00:00"/>
    <n v="4016316821"/>
    <s v="FPKYOM01"/>
    <x v="1"/>
    <s v="บริษัท ซิมโฟนี่ คอมมูนิเคชั่น จำกัด (มหาชน)"/>
    <s v="SYM"/>
    <x v="2"/>
    <s v="CNF "/>
    <s v="มี พท.ซ่อมบำรุง"/>
    <s v="นับเสา"/>
    <s v="61"/>
    <s v="สายสื่อสาร"/>
    <s v="SYM"/>
    <s v="PKY"/>
    <x v="0"/>
    <s v="TELECOM"/>
    <n v="1"/>
    <x v="1"/>
    <n v="9009417380"/>
    <d v="2019-01-31T00:00:00"/>
    <x v="1"/>
    <x v="30"/>
    <x v="1"/>
    <s v=""/>
    <s v=""/>
    <s v=""/>
    <s v=""/>
    <s v=""/>
    <s v=""/>
    <s v=""/>
    <s v=""/>
    <s v=""/>
    <s v=""/>
  </r>
  <r>
    <n v="130000739073"/>
    <n v="140001547442"/>
    <n v="1016894824"/>
    <s v="นับเสา-61-สายสื่อสาร-SYM-PTC-ปกติ"/>
    <s v="TECO CNF  NMAT PRC  SETC"/>
    <x v="0"/>
    <x v="0"/>
    <x v="0"/>
    <d v="2018-11-17T00:00:00"/>
    <d v="2018-12-25T00:00:00"/>
    <d v="2018-12-26T00:00:00"/>
    <d v="2019-01-18T00:00:00"/>
    <n v="4016316841"/>
    <s v="FPTCOM01"/>
    <x v="1"/>
    <s v="บริษัท ซิมโฟนี่ คอมมูนิเคชั่น จำกัด (มหาชน)"/>
    <s v="SYM"/>
    <x v="2"/>
    <s v="CNF "/>
    <s v="มี พท.ซ่อมบำรุง"/>
    <s v="นับเสา"/>
    <s v="61"/>
    <s v="สายสื่อสาร"/>
    <s v="SYM"/>
    <s v="PTC"/>
    <x v="0"/>
    <s v="TELECOM"/>
    <n v="1"/>
    <x v="1"/>
    <n v="9009427245"/>
    <d v="2019-01-31T00:00:00"/>
    <x v="1"/>
    <x v="0"/>
    <x v="1"/>
    <s v=""/>
    <s v=""/>
    <s v=""/>
    <s v=""/>
    <s v=""/>
    <s v=""/>
    <s v=""/>
    <s v=""/>
    <s v=""/>
    <s v=""/>
  </r>
  <r>
    <n v="130000727468"/>
    <n v="140001545740"/>
    <n v="1016894824"/>
    <s v="นับเสา-61-สายสื่อสาร-SYM-SSA-ปกติ"/>
    <s v="TECO CNF  NMAT PRC  SETC"/>
    <x v="0"/>
    <x v="0"/>
    <x v="46"/>
    <d v="2018-11-23T00:00:00"/>
    <d v="2018-11-23T00:00:00"/>
    <d v="2018-11-23T00:00:00"/>
    <d v="2019-01-18T00:00:00"/>
    <n v="4016316820"/>
    <s v="FSSAOM01"/>
    <x v="1"/>
    <s v="บริษัท ซิมโฟนี่ คอมมูนิเคชั่น จำกัด (มหาชน)"/>
    <s v="SYM"/>
    <x v="2"/>
    <s v="CNF "/>
    <s v="มี พท.ซ่อมบำรุง"/>
    <s v="นับเสา"/>
    <s v="61"/>
    <s v="สายสื่อสาร"/>
    <s v="SYM"/>
    <s v="SSA"/>
    <x v="0"/>
    <s v="TELECOM"/>
    <n v="1"/>
    <x v="1"/>
    <n v="9009417014"/>
    <d v="2019-01-31T00:00:00"/>
    <x v="1"/>
    <x v="46"/>
    <x v="1"/>
    <s v=""/>
    <s v=""/>
    <s v=""/>
    <s v=""/>
    <s v=""/>
    <s v=""/>
    <s v=""/>
    <s v=""/>
    <s v=""/>
    <s v=""/>
  </r>
  <r>
    <n v="130000713837"/>
    <n v="140001545611"/>
    <n v="1016894824"/>
    <s v="นับเสา-61-สายสื่อสาร-SYM-SUN-ปกติ"/>
    <s v="TECO CNF  NMAT PRC  SETC"/>
    <x v="0"/>
    <x v="0"/>
    <x v="39"/>
    <d v="2018-10-18T00:00:00"/>
    <d v="2018-10-18T00:00:00"/>
    <d v="2018-10-18T00:00:00"/>
    <d v="2019-01-18T00:00:00"/>
    <n v="4016316922"/>
    <s v="FSUNCO12"/>
    <x v="1"/>
    <s v="บริษัท ซิมโฟนี่ คอมมูนิเคชั่น จำกัด (มหาชน)"/>
    <s v="SYM"/>
    <x v="2"/>
    <s v="CNF "/>
    <s v="มี พท.ซ่อมบำรุง"/>
    <s v="นับเสา"/>
    <s v="61"/>
    <s v="สายสื่อสาร"/>
    <s v="SYM"/>
    <s v="SUN"/>
    <x v="0"/>
    <s v="TELECOM"/>
    <n v="1"/>
    <x v="1"/>
    <n v="9009416789"/>
    <d v="2019-01-31T00:00:00"/>
    <x v="1"/>
    <x v="39"/>
    <x v="1"/>
    <s v=""/>
    <s v=""/>
    <s v=""/>
    <s v=""/>
    <s v=""/>
    <s v=""/>
    <s v=""/>
    <s v=""/>
    <s v=""/>
    <s v=""/>
  </r>
  <r>
    <n v="130000726516"/>
    <n v="140001544389"/>
    <n v="1018532101"/>
    <s v="นับเสา-61-สายสื่อสาร-TCC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BKR"/>
    <x v="0"/>
    <s v="TELECOM"/>
    <n v="1"/>
    <x v="1"/>
    <n v="9009415346"/>
    <d v="2019-01-31T00:00:00"/>
    <x v="1"/>
    <x v="1"/>
    <x v="1"/>
    <s v=""/>
    <s v=""/>
    <s v=""/>
    <s v=""/>
    <s v=""/>
    <s v=""/>
    <s v=""/>
    <s v=""/>
    <s v=""/>
    <s v=""/>
  </r>
  <r>
    <n v="130000724084"/>
    <n v="140001546123"/>
    <n v="1018532101"/>
    <s v="นับเสา-61-สายสื่อสาร-TCC-BNG-ปกติ"/>
    <s v="CLSD CNF  NMAT PRC  SETC"/>
    <x v="0"/>
    <x v="0"/>
    <x v="2"/>
    <d v="2018-11-23T00:00:00"/>
    <d v="2018-11-23T00:00:00"/>
    <d v="2018-11-23T00:00:00"/>
    <d v="2019-01-18T00:00:00"/>
    <n v="4016316953"/>
    <s v="FBNGCO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BNG"/>
    <x v="0"/>
    <s v="TELECOM"/>
    <n v="1"/>
    <x v="1"/>
    <n v="9009417503"/>
    <d v="2019-01-31T00:00:00"/>
    <x v="1"/>
    <x v="2"/>
    <x v="1"/>
    <s v=""/>
    <s v=""/>
    <s v=""/>
    <s v=""/>
    <s v=""/>
    <s v=""/>
    <s v=""/>
    <s v=""/>
    <s v=""/>
    <s v=""/>
  </r>
  <r>
    <n v="130000723670"/>
    <n v="140001545662"/>
    <n v="1018532101"/>
    <s v="นับเสา-61-สายสื่อสาร-TCC-BRR-ปกติ"/>
    <s v="TECO CNF  NMAT PRC  SETC"/>
    <x v="0"/>
    <x v="0"/>
    <x v="42"/>
    <d v="2018-11-22T00:00:00"/>
    <d v="2018-11-28T00:00:00"/>
    <d v="2018-11-30T00:00:00"/>
    <d v="2019-01-18T00:00:00"/>
    <n v="4016316790"/>
    <s v="FBRR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BRR"/>
    <x v="0"/>
    <s v="TELECOM"/>
    <n v="1"/>
    <x v="1"/>
    <n v="9009416934"/>
    <d v="2019-01-31T00:00:00"/>
    <x v="1"/>
    <x v="42"/>
    <x v="1"/>
    <s v=""/>
    <s v=""/>
    <s v=""/>
    <s v=""/>
    <s v=""/>
    <s v=""/>
    <s v=""/>
    <s v=""/>
    <s v=""/>
    <s v=""/>
  </r>
  <r>
    <n v="130000731860"/>
    <n v="140001548185"/>
    <n v="1018532101"/>
    <s v="นับเสา-61-สายสื่อสาร-TCC-BYI-ปกติ"/>
    <s v="CLSD CNF  NMAT PRC  SETC"/>
    <x v="0"/>
    <x v="0"/>
    <x v="3"/>
    <d v="2018-11-22T00:00:00"/>
    <d v="2018-12-04T00:00:00"/>
    <d v="2018-12-04T00:00:00"/>
    <d v="2019-01-22T00:00:00"/>
    <n v="4016317286"/>
    <s v="FBYI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BYI"/>
    <x v="0"/>
    <s v="TELECOM"/>
    <n v="1"/>
    <x v="1"/>
    <n v="9009422347"/>
    <d v="2019-01-31T00:00:00"/>
    <x v="1"/>
    <x v="3"/>
    <x v="1"/>
    <s v=""/>
    <s v=""/>
    <s v=""/>
    <s v=""/>
    <s v=""/>
    <s v=""/>
    <s v=""/>
    <s v=""/>
    <s v=""/>
    <s v=""/>
  </r>
  <r>
    <n v="130000739877"/>
    <n v="140001546260"/>
    <n v="1018532101"/>
    <s v="นับเสา-61-สายสื่อสาร-TCC-CAR-ปกติ"/>
    <s v="TECO CNF  NMAT PRC  SETC"/>
    <x v="0"/>
    <x v="0"/>
    <x v="4"/>
    <d v="2018-11-30T00:00:00"/>
    <d v="2018-12-26T00:00:00"/>
    <d v="2018-12-27T00:00:00"/>
    <d v="2019-01-18T00:00:00"/>
    <n v="4016317144"/>
    <s v="FCAR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CAR"/>
    <x v="0"/>
    <s v="TELECOM"/>
    <n v="1"/>
    <x v="1"/>
    <n v="9009417595"/>
    <d v="2019-01-31T00:00:00"/>
    <x v="1"/>
    <x v="4"/>
    <x v="1"/>
    <s v=""/>
    <s v=""/>
    <s v=""/>
    <s v=""/>
    <s v=""/>
    <s v=""/>
    <s v=""/>
    <s v=""/>
    <s v=""/>
    <s v=""/>
  </r>
  <r>
    <n v="130000729898"/>
    <n v="140001545938"/>
    <n v="1018532101"/>
    <s v="นับเสา-61-สายสื่อสาร-TCC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CHC"/>
    <x v="0"/>
    <s v="TELECOM"/>
    <n v="1"/>
    <x v="1"/>
    <n v="9009417245"/>
    <d v="2019-01-31T00:00:00"/>
    <x v="1"/>
    <x v="5"/>
    <x v="1"/>
    <s v=""/>
    <s v=""/>
    <s v=""/>
    <s v=""/>
    <s v=""/>
    <s v=""/>
    <s v=""/>
    <s v=""/>
    <s v=""/>
    <s v=""/>
  </r>
  <r>
    <n v="130000726985"/>
    <n v="140001546059"/>
    <n v="1018532101"/>
    <s v="นับเสา-61-สายสื่อสาร-TCC-CUP-ปกติ"/>
    <s v="CLSD CNF  NMAT PRC  SETC"/>
    <x v="0"/>
    <x v="0"/>
    <x v="6"/>
    <d v="2018-11-22T00:00:00"/>
    <d v="2018-11-22T00:00:00"/>
    <d v="2018-11-22T00:00:00"/>
    <d v="2019-01-18T00:00:00"/>
    <n v="4016316787"/>
    <s v="FCUP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CUP"/>
    <x v="0"/>
    <s v="TELECOM"/>
    <n v="1"/>
    <x v="1"/>
    <n v="9009417450"/>
    <d v="2019-01-31T00:00:00"/>
    <x v="1"/>
    <x v="6"/>
    <x v="1"/>
    <s v=""/>
    <s v=""/>
    <s v=""/>
    <s v=""/>
    <s v=""/>
    <s v=""/>
    <s v=""/>
    <s v=""/>
    <s v=""/>
    <s v=""/>
  </r>
  <r>
    <n v="130000727159"/>
    <n v="140001547167"/>
    <n v="1018532101"/>
    <s v="นับเสา-61-สายสื่อสาร-TCC-CUR-ปกติ"/>
    <s v="CLSD CNF  NMAT PRC  SETC"/>
    <x v="0"/>
    <x v="0"/>
    <x v="7"/>
    <d v="2018-12-08T00:00:00"/>
    <d v="2019-01-18T00:00:00"/>
    <d v="2019-01-19T00:00:00"/>
    <d v="2019-01-18T00:00:00"/>
    <n v="4016316798"/>
    <s v="FCUR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CUR"/>
    <x v="0"/>
    <s v="TELECOM"/>
    <n v="1"/>
    <x v="1"/>
    <n v="9009420950"/>
    <d v="2019-01-31T00:00:00"/>
    <x v="1"/>
    <x v="7"/>
    <x v="1"/>
    <s v=""/>
    <s v=""/>
    <s v=""/>
    <s v=""/>
    <s v=""/>
    <s v=""/>
    <s v=""/>
    <s v=""/>
    <s v=""/>
    <s v=""/>
  </r>
  <r>
    <n v="130000720502"/>
    <n v="140001542591"/>
    <n v="1018532101"/>
    <s v="นับเสา-61-สายสื่อสาร-TCC-CYP-ปกติ"/>
    <s v="CLSD CNF  NMAT PRC  SETC"/>
    <x v="0"/>
    <x v="0"/>
    <x v="8"/>
    <d v="2018-12-03T00:00:00"/>
    <d v="2018-11-07T00:00:00"/>
    <d v="2018-11-07T00:00:00"/>
    <d v="2019-01-18T00:00:00"/>
    <n v="4016316794"/>
    <s v="FCYP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CYP"/>
    <x v="0"/>
    <s v="TELECOM"/>
    <n v="1"/>
    <x v="1"/>
    <n v="9009410769"/>
    <d v="2019-01-31T00:00:00"/>
    <x v="1"/>
    <x v="8"/>
    <x v="1"/>
    <s v=""/>
    <s v=""/>
    <s v=""/>
    <s v=""/>
    <s v=""/>
    <s v=""/>
    <s v=""/>
    <s v=""/>
    <s v=""/>
    <s v=""/>
  </r>
  <r>
    <n v="130000734718"/>
    <n v="140001546627"/>
    <n v="1018532101"/>
    <s v="นับเสา-61-สายสื่อสาร-TCC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ทรู อินเทอร์เน็ต คอร์ปอเรชั่น จำกัด"/>
    <s v="TCC"/>
    <x v="2"/>
    <s v="NMAT"/>
    <s v="มี พท.ซ่อมบำรุง"/>
    <s v="นับเสา"/>
    <s v="61"/>
    <s v="สายสื่อสาร"/>
    <s v="TCC"/>
    <s v="DAN"/>
    <x v="0"/>
    <s v="TELECOM"/>
    <n v="1"/>
    <x v="1"/>
    <n v="9009420186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73"/>
    <n v="140001547554"/>
    <n v="1018532101"/>
    <s v="นับเสา-61-สายสื่อสาร-TCC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ทรู อินเทอร์เน็ต คอร์ปอเรชั่น จำกัด"/>
    <s v="TCC"/>
    <x v="0"/>
    <s v="NMAT"/>
    <s v="มี พท.ซ่อมบำรุง"/>
    <s v="นับเสา"/>
    <s v="61"/>
    <s v="สายสื่อสาร"/>
    <s v="TCC"/>
    <s v="HOH"/>
    <x v="0"/>
    <s v="TELECOM"/>
    <n v="1"/>
    <x v="1"/>
    <n v="9009421498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885"/>
    <n v="140001546049"/>
    <n v="1018532101"/>
    <s v="นับเสา-61-สายสื่อสาร-TCC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KKA"/>
    <x v="0"/>
    <s v="TELECOM"/>
    <n v="1"/>
    <x v="1"/>
    <n v="9009417375"/>
    <d v="2019-01-31T00:00:00"/>
    <x v="1"/>
    <x v="11"/>
    <x v="1"/>
    <s v=""/>
    <s v=""/>
    <s v=""/>
    <s v=""/>
    <s v=""/>
    <s v=""/>
    <s v=""/>
    <s v=""/>
    <s v=""/>
    <s v=""/>
  </r>
  <r>
    <n v="130000732902"/>
    <n v="140001547611"/>
    <n v="1018532101"/>
    <s v="นับเสา-61-สายสื่อสาร-TCC-KOB-ปกติ"/>
    <s v="REL  CNF  NMAT PRC  SETC"/>
    <x v="0"/>
    <x v="0"/>
    <x v="12"/>
    <d v="2018-12-07T00:00:00"/>
    <d v="2018-12-07T00:00:00"/>
    <d v="2018-12-07T00:00:00"/>
    <d v="2018-12-07T00:00:00"/>
    <n v="4016316861"/>
    <s v="FKOBCO12"/>
    <x v="0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สายสื่อสาร"/>
    <s v="TCC"/>
    <s v="KOB"/>
    <x v="0"/>
    <s v="TELECOM"/>
    <n v="1"/>
    <x v="1"/>
    <n v="9009421547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7729"/>
    <n v="140001546167"/>
    <n v="1018532101"/>
    <s v="นับเสา-61-สายสื่อสาร-TCC-KOG-ปกติ"/>
    <s v="TECO CNF  NMAT PRC  SETC"/>
    <x v="0"/>
    <x v="0"/>
    <x v="13"/>
    <d v="2018-11-27T00:00:00"/>
    <d v="2018-11-25T00:00:00"/>
    <d v="2018-11-26T00:00:00"/>
    <d v="2019-01-18T00:00:00"/>
    <n v="4021794296"/>
    <s v="FKOG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KOG"/>
    <x v="0"/>
    <s v="TELECOM"/>
    <n v="1"/>
    <x v="1"/>
    <n v="9009417534"/>
    <d v="2019-01-31T00:00:00"/>
    <x v="1"/>
    <x v="13"/>
    <x v="1"/>
    <s v=""/>
    <s v=""/>
    <s v=""/>
    <s v=""/>
    <s v=""/>
    <s v=""/>
    <s v=""/>
    <s v=""/>
    <s v=""/>
    <s v=""/>
  </r>
  <r>
    <n v="130000720211"/>
    <n v="140001545659"/>
    <n v="1018532101"/>
    <s v="นับเสา-61-สายสื่อสาร-TCC-KSA-ปกติ"/>
    <s v="CLSD CNF  NMAT PRC  SETC"/>
    <x v="0"/>
    <x v="0"/>
    <x v="43"/>
    <d v="2018-12-06T00:00:00"/>
    <d v="2018-12-06T00:00:00"/>
    <d v="2018-12-06T00:00:00"/>
    <d v="2019-01-17T00:00:00"/>
    <n v="4016316796"/>
    <s v="FKSA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KSA"/>
    <x v="0"/>
    <s v="TELECOM"/>
    <n v="1"/>
    <x v="1"/>
    <n v="9009416859"/>
    <d v="2019-01-31T00:00:00"/>
    <x v="1"/>
    <x v="43"/>
    <x v="1"/>
    <s v=""/>
    <s v=""/>
    <s v=""/>
    <s v=""/>
    <s v=""/>
    <s v=""/>
    <s v=""/>
    <s v=""/>
    <s v=""/>
    <s v=""/>
  </r>
  <r>
    <n v="130000724992"/>
    <n v="140001545726"/>
    <n v="1018532101"/>
    <s v="นับเสา-61-สายสื่อสาร-TCC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KSN"/>
    <x v="0"/>
    <s v="TELECOM"/>
    <n v="1"/>
    <x v="1"/>
    <n v="9009416975"/>
    <d v="2019-01-31T00:00:00"/>
    <x v="1"/>
    <x v="14"/>
    <x v="1"/>
    <s v=""/>
    <s v=""/>
    <s v=""/>
    <s v=""/>
    <s v=""/>
    <s v=""/>
    <s v=""/>
    <s v=""/>
    <s v=""/>
    <s v=""/>
  </r>
  <r>
    <n v="130000725003"/>
    <s v=""/>
    <n v="1018532101"/>
    <s v="นับเสา-61-สายสื่อสาร-TCC-KSN-ละเมิด"/>
    <s v="CLSD NMAT PRC  SETC"/>
    <x v="0"/>
    <x v="0"/>
    <x v="14"/>
    <m/>
    <d v="2018-11-18T00:00:00"/>
    <d v="2018-11-24T00:00:00"/>
    <d v="2018-11-29T00:00:00"/>
    <n v="4016317081"/>
    <s v="FKSNCO12"/>
    <x v="3"/>
    <s v="บริษัท ทรู อินเทอร์เน็ต คอร์ปอเรชั่น จำกัด"/>
    <s v="TCC"/>
    <x v="1"/>
    <s v="NMAT"/>
    <s v="มี พท.ซ่อมบำรุง"/>
    <s v="นับเสา"/>
    <s v="61"/>
    <s v="สายสื่อสาร"/>
    <s v="TCC"/>
    <s v="KSN"/>
    <x v="2"/>
    <s v="TELECOM"/>
    <n v="2"/>
    <x v="0"/>
    <e v="#N/A"/>
    <e v="#N/A"/>
    <x v="0"/>
    <x v="14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40009093886"/>
    <s v=""/>
    <n v="1018532101"/>
    <s v="นับเสา-61-สายสื่อสาร-TCC-KSN-ละเมิด"/>
    <s v="REL  NMAT PRC  SETC"/>
    <x v="1"/>
    <x v="1"/>
    <x v="14"/>
    <m/>
    <d v="2018-11-28T00:00:00"/>
    <d v="2018-11-28T00:00:00"/>
    <d v="2018-11-28T00:00:00"/>
    <n v="4016317081"/>
    <s v="FKSNCO12"/>
    <x v="0"/>
    <s v="บริษัท ทรู อินเทอร์เน็ต คอร์ปอเรชั่น จำกัด"/>
    <s v="TCC"/>
    <x v="0"/>
    <s v="NMAT"/>
    <s v="มี พท.ซ่อมบำรุง"/>
    <s v="นับเสา"/>
    <s v="61"/>
    <s v="สายสื่อสาร"/>
    <s v="TCC"/>
    <s v="KSN"/>
    <x v="2"/>
    <s v="TELECOM"/>
    <n v="2"/>
    <x v="0"/>
    <e v="#N/A"/>
    <e v="#N/A"/>
    <x v="0"/>
    <x v="14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1909"/>
    <n v="140001545408"/>
    <n v="1018532101"/>
    <s v="นับเสา-61-สายสื่อสาร-TCC-KUM-ปกติ"/>
    <s v="TECO CNF  NMAT PRC  SETC"/>
    <x v="0"/>
    <x v="0"/>
    <x v="15"/>
    <d v="2018-12-20T00:00:00"/>
    <d v="2018-11-10T00:00:00"/>
    <d v="2018-11-11T00:00:00"/>
    <d v="2019-01-18T00:00:00"/>
    <n v="4016316766"/>
    <s v="FKUM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KUM"/>
    <x v="0"/>
    <s v="TELECOM"/>
    <n v="1"/>
    <x v="1"/>
    <n v="9009416590"/>
    <d v="2019-01-31T00:00:00"/>
    <x v="1"/>
    <x v="15"/>
    <x v="1"/>
    <s v=""/>
    <s v=""/>
    <s v=""/>
    <s v=""/>
    <s v=""/>
    <s v=""/>
    <s v=""/>
    <s v=""/>
    <s v=""/>
    <s v=""/>
  </r>
  <r>
    <n v="130000719826"/>
    <n v="140001546067"/>
    <n v="1018532101"/>
    <s v="นับเสา-61-สายสื่อสาร-TCC-LAM-ปกติ"/>
    <s v="CLSD CNF  NMAT PRC  SETC"/>
    <x v="0"/>
    <x v="0"/>
    <x v="16"/>
    <d v="2018-12-12T00:00:00"/>
    <d v="2018-11-04T00:00:00"/>
    <d v="2018-11-05T00:00:00"/>
    <d v="2019-01-18T00:00:00"/>
    <n v="4016316773"/>
    <s v="FLAM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LAM"/>
    <x v="0"/>
    <s v="TELECOM"/>
    <n v="1"/>
    <x v="1"/>
    <n v="9009417440"/>
    <d v="2019-01-31T00:00:00"/>
    <x v="1"/>
    <x v="16"/>
    <x v="1"/>
    <s v=""/>
    <s v=""/>
    <s v=""/>
    <s v=""/>
    <s v=""/>
    <s v=""/>
    <s v=""/>
    <s v=""/>
    <s v=""/>
    <s v=""/>
  </r>
  <r>
    <n v="130000727207"/>
    <n v="140001542583"/>
    <n v="1018532101"/>
    <s v="นับเสา-61-สายสื่อสาร-TCC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LHS"/>
    <x v="0"/>
    <s v="TELECOM"/>
    <n v="1"/>
    <x v="1"/>
    <n v="9009410792"/>
    <d v="2019-01-31T00:00:00"/>
    <x v="1"/>
    <x v="17"/>
    <x v="1"/>
    <s v=""/>
    <s v=""/>
    <s v=""/>
    <s v=""/>
    <s v=""/>
    <s v=""/>
    <s v=""/>
    <s v=""/>
    <s v=""/>
    <s v=""/>
  </r>
  <r>
    <n v="130000737034"/>
    <n v="140001546135"/>
    <n v="1018532101"/>
    <s v="นับเสา-61-สายสื่อสาร-TCC-NAR-ปกติ"/>
    <s v="TECO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NAR"/>
    <x v="0"/>
    <s v="TELECOM"/>
    <n v="1"/>
    <x v="1"/>
    <n v="9009417387"/>
    <d v="2019-01-31T00:00:00"/>
    <x v="1"/>
    <x v="18"/>
    <x v="1"/>
    <s v=""/>
    <s v=""/>
    <s v=""/>
    <s v=""/>
    <s v=""/>
    <s v=""/>
    <s v=""/>
    <s v=""/>
    <s v=""/>
    <s v=""/>
  </r>
  <r>
    <n v="130000728258"/>
    <n v="140001546147"/>
    <n v="1018532101"/>
    <s v="นับเสา-61-สายสื่อสาร-TCC-NBD-ปกติ"/>
    <s v="CLSD CNF  NMAT PRC  SETC"/>
    <x v="0"/>
    <x v="0"/>
    <x v="19"/>
    <d v="2018-10-19T00:00:00"/>
    <d v="2018-11-26T00:00:00"/>
    <d v="2018-11-26T00:00:00"/>
    <d v="2019-01-18T00:00:00"/>
    <n v="4016316806"/>
    <s v="FNBD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NBD"/>
    <x v="0"/>
    <s v="TELECOM"/>
    <n v="1"/>
    <x v="1"/>
    <n v="9009417531"/>
    <d v="2019-01-31T00:00:00"/>
    <x v="1"/>
    <x v="19"/>
    <x v="1"/>
    <s v=""/>
    <s v=""/>
    <s v=""/>
    <s v=""/>
    <s v=""/>
    <s v=""/>
    <s v=""/>
    <s v=""/>
    <s v=""/>
    <s v=""/>
  </r>
  <r>
    <n v="130000726854"/>
    <n v="140001545921"/>
    <n v="1018532101"/>
    <s v="นับเสา-61-สายสื่อสาร-TCC-NBM-ปกติ"/>
    <s v="TECO CNF  NMAT PRC  SETC"/>
    <x v="0"/>
    <x v="0"/>
    <x v="20"/>
    <d v="2019-01-17T00:00:00"/>
    <d v="2018-11-22T00:00:00"/>
    <d v="2018-11-22T00:00:00"/>
    <d v="2019-01-18T00:00:00"/>
    <n v="4018198107"/>
    <s v="FNBMCO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NBM"/>
    <x v="0"/>
    <s v="TELECOM"/>
    <n v="1"/>
    <x v="1"/>
    <n v="9009417206"/>
    <d v="2019-01-31T00:00:00"/>
    <x v="1"/>
    <x v="20"/>
    <x v="1"/>
    <s v=""/>
    <s v=""/>
    <s v=""/>
    <s v=""/>
    <s v=""/>
    <s v=""/>
    <s v=""/>
    <s v=""/>
    <s v=""/>
    <s v=""/>
  </r>
  <r>
    <n v="130000726984"/>
    <n v="140001545324"/>
    <n v="1018532101"/>
    <s v="นับเสา-61-สายสื่อสาร-TCC-NKE-ปกติ"/>
    <s v="CLSD CNF  NMAT PRC  SETC"/>
    <x v="0"/>
    <x v="0"/>
    <x v="21"/>
    <d v="2018-11-14T00:00:00"/>
    <d v="2018-11-22T00:00:00"/>
    <d v="2018-11-24T00:00:00"/>
    <d v="2019-01-17T00:00:00"/>
    <n v="4016316786"/>
    <s v="FNKE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NKE"/>
    <x v="0"/>
    <s v="TELECOM"/>
    <n v="1"/>
    <x v="1"/>
    <n v="9009416409"/>
    <d v="2019-01-31T00:00:00"/>
    <x v="1"/>
    <x v="21"/>
    <x v="1"/>
    <s v=""/>
    <s v=""/>
    <s v=""/>
    <s v=""/>
    <s v=""/>
    <s v=""/>
    <s v=""/>
    <s v=""/>
    <s v=""/>
    <s v=""/>
  </r>
  <r>
    <n v="130000726869"/>
    <n v="140001550119"/>
    <n v="1018532101"/>
    <s v="นับเสา-61-สายสื่อสาร-TCC-NOS-ปกติ"/>
    <s v="REL  CNF  NMAT PRC  SETC"/>
    <x v="0"/>
    <x v="0"/>
    <x v="22"/>
    <d v="2018-12-07T00:00:00"/>
    <d v="2018-12-07T00:00:00"/>
    <d v="2018-12-11T00:00:00"/>
    <d v="2018-12-07T00:00:00"/>
    <n v="4016316809"/>
    <s v="FNOSCO12"/>
    <x v="3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สายสื่อสาร"/>
    <s v="TCC"/>
    <s v="NOS"/>
    <x v="0"/>
    <s v="TELECOM"/>
    <n v="1"/>
    <x v="1"/>
    <n v="9009427745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22"/>
    <n v="140001545763"/>
    <n v="1018532101"/>
    <s v="นับเสา-61-สายสื่อสาร-TCC-NOT-ปกติ"/>
    <s v="TECO CNF  NMAT PRC  SETC"/>
    <x v="0"/>
    <x v="0"/>
    <x v="23"/>
    <d v="2018-12-12T00:00:00"/>
    <d v="2018-11-08T00:00:00"/>
    <d v="2018-11-08T00:00:00"/>
    <d v="2019-01-17T00:00:00"/>
    <n v="4016317417"/>
    <s v="FNOT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NOT"/>
    <x v="0"/>
    <s v="TELECOM"/>
    <n v="1"/>
    <x v="1"/>
    <n v="9009417018"/>
    <d v="2019-01-31T00:00:00"/>
    <x v="1"/>
    <x v="23"/>
    <x v="1"/>
    <s v=""/>
    <s v=""/>
    <s v=""/>
    <s v=""/>
    <s v=""/>
    <s v=""/>
    <s v=""/>
    <s v=""/>
    <s v=""/>
    <s v=""/>
  </r>
  <r>
    <n v="130000722906"/>
    <n v="140001545940"/>
    <n v="1018532101"/>
    <s v="นับเสา-61-สายสื่อสาร-TCC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NR2"/>
    <x v="0"/>
    <s v="TELECOM"/>
    <n v="1"/>
    <x v="1"/>
    <n v="9009417312"/>
    <d v="2019-01-31T00:00:00"/>
    <x v="1"/>
    <x v="24"/>
    <x v="1"/>
    <s v=""/>
    <s v=""/>
    <s v=""/>
    <s v=""/>
    <s v=""/>
    <s v=""/>
    <s v=""/>
    <s v=""/>
    <s v=""/>
    <s v=""/>
  </r>
  <r>
    <n v="130000727592"/>
    <n v="140001546226"/>
    <n v="1018532101"/>
    <s v="นับเสา-61-สายสื่อสาร-TCC-NR3-ปกติ"/>
    <s v="TECO CNF  NMAT PRC  SETC"/>
    <x v="0"/>
    <x v="0"/>
    <x v="25"/>
    <d v="2018-11-22T00:00:00"/>
    <d v="2018-11-23T00:00:00"/>
    <d v="2018-11-23T00:00:00"/>
    <d v="2019-01-18T00:00:00"/>
    <n v="4018198105"/>
    <s v="FNR3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NR3"/>
    <x v="0"/>
    <s v="TELECOM"/>
    <n v="1"/>
    <x v="1"/>
    <n v="9009417642"/>
    <d v="2019-01-31T00:00:00"/>
    <x v="1"/>
    <x v="25"/>
    <x v="1"/>
    <s v=""/>
    <s v=""/>
    <s v=""/>
    <s v=""/>
    <s v=""/>
    <s v=""/>
    <s v=""/>
    <s v=""/>
    <s v=""/>
    <s v=""/>
  </r>
  <r>
    <n v="130000724504"/>
    <n v="140001546686"/>
    <n v="1018532101"/>
    <s v="นับเสา-61-สายสื่อสาร-TCC-NRM-ปกติ"/>
    <s v="REL  CNF  NMAT PRC  SETC"/>
    <x v="0"/>
    <x v="0"/>
    <x v="26"/>
    <d v="2018-11-15T00:00:00"/>
    <d v="2018-12-03T00:00:00"/>
    <d v="2018-12-06T00:00:00"/>
    <d v="2018-12-03T00:00:00"/>
    <n v="4016317417"/>
    <s v="FNRMOM01"/>
    <x v="1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สายสื่อสาร"/>
    <s v="TCC"/>
    <s v="NRM"/>
    <x v="0"/>
    <s v="TELECOM"/>
    <n v="1"/>
    <x v="1"/>
    <n v="9009420229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851"/>
    <n v="140001546110"/>
    <n v="1018532101"/>
    <s v="นับเสา-61-สายสื่อสาร-TCC-PAY-ปกติ"/>
    <s v="CLSD CNF  NMAT PRC  SETC"/>
    <x v="0"/>
    <x v="0"/>
    <x v="27"/>
    <d v="2018-11-26T00:00:00"/>
    <d v="2018-11-23T00:00:00"/>
    <d v="2018-11-24T00:00:00"/>
    <d v="2019-01-18T00:00:00"/>
    <n v="4016316819"/>
    <s v="FPAYCO12"/>
    <x v="3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PAY"/>
    <x v="0"/>
    <s v="TELECOM"/>
    <n v="1"/>
    <x v="1"/>
    <n v="9009417498"/>
    <d v="2019-01-31T00:00:00"/>
    <x v="1"/>
    <x v="27"/>
    <x v="1"/>
    <s v=""/>
    <s v=""/>
    <s v=""/>
    <s v=""/>
    <s v=""/>
    <s v=""/>
    <s v=""/>
    <s v=""/>
    <s v=""/>
    <s v=""/>
  </r>
  <r>
    <n v="130000721326"/>
    <n v="140001545192"/>
    <n v="1018532101"/>
    <s v="นับเสา-61-สายสื่อสาร-TCC-PCC-ปกติ"/>
    <s v="CLSD CNF  NMAT PRC  SETC"/>
    <x v="0"/>
    <x v="0"/>
    <x v="28"/>
    <d v="2018-11-06T00:00:00"/>
    <d v="2018-11-09T00:00:00"/>
    <d v="2018-11-11T00:00:00"/>
    <d v="2019-01-17T00:00:00"/>
    <n v="4016316857"/>
    <s v="FPCCCO01"/>
    <x v="0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PCC"/>
    <x v="0"/>
    <s v="TELECOM"/>
    <n v="1"/>
    <x v="1"/>
    <n v="9009416307"/>
    <d v="2019-01-31T00:00:00"/>
    <x v="1"/>
    <x v="28"/>
    <x v="1"/>
    <s v=""/>
    <s v=""/>
    <s v=""/>
    <s v=""/>
    <s v=""/>
    <s v=""/>
    <s v=""/>
    <s v=""/>
    <s v=""/>
    <s v=""/>
  </r>
  <r>
    <n v="140008897471"/>
    <n v="140001512890"/>
    <n v="1018532101"/>
    <s v="นับเสา-61-สายสื่อสาร-TCC-PCC-ละเมิด"/>
    <s v="TECO CNF  NMAT PRC  SETC"/>
    <x v="1"/>
    <x v="1"/>
    <x v="28"/>
    <d v="2018-11-06T00:00:00"/>
    <d v="2018-12-20T00:00:00"/>
    <d v="2018-12-22T00:00:00"/>
    <d v="2019-01-08T00:00:00"/>
    <n v="4016316857"/>
    <s v="FPCCCO01"/>
    <x v="0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PCC"/>
    <x v="2"/>
    <s v="TELECOM"/>
    <n v="1"/>
    <x v="0"/>
    <e v="#N/A"/>
    <e v="#N/A"/>
    <x v="0"/>
    <x v="28"/>
    <x v="1"/>
    <s v=""/>
    <s v=""/>
    <s v=""/>
    <s v=""/>
    <s v=""/>
    <s v=""/>
    <s v=""/>
    <s v=""/>
    <s v=""/>
    <e v="#VALUE!"/>
  </r>
  <r>
    <n v="130000726921"/>
    <n v="140001542435"/>
    <n v="1018532101"/>
    <s v="นับเสา-61-สายสื่อสาร-TCC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PCG"/>
    <x v="0"/>
    <s v="TELECOM"/>
    <n v="2"/>
    <x v="1"/>
    <n v="9009410267"/>
    <d v="2019-01-31T00:00:00"/>
    <x v="1"/>
    <x v="29"/>
    <x v="1"/>
    <s v=""/>
    <s v=""/>
    <s v=""/>
    <s v=""/>
    <s v=""/>
    <s v=""/>
    <s v=""/>
    <s v=""/>
    <s v=""/>
    <s v=""/>
  </r>
  <r>
    <n v="130000740808"/>
    <s v=""/>
    <n v="1018532101"/>
    <s v="นับเสา-61-สายสื่อสาร-TCC-PCG-ปกติ"/>
    <s v="CLSD DLFL NMAT PRC  SETC"/>
    <x v="0"/>
    <x v="0"/>
    <x v="29"/>
    <m/>
    <d v="2018-12-26T00:00:00"/>
    <d v="2018-12-28T00:00:00"/>
    <d v="2019-01-09T00:00:00"/>
    <n v="4016316875"/>
    <s v="FPCGOM01"/>
    <x v="2"/>
    <s v="บริษัท ทรู อินเทอร์เน็ต คอร์ปอเรชั่น จำกัด"/>
    <s v="TCC"/>
    <x v="1"/>
    <s v="DLFL"/>
    <s v="มี พท.ซ่อมบำรุง"/>
    <s v="นับเสา"/>
    <s v="61"/>
    <s v="สายสื่อสาร"/>
    <s v="TCC"/>
    <s v="PCG"/>
    <x v="0"/>
    <s v="TELECOM"/>
    <n v="2"/>
    <x v="0"/>
    <e v="#N/A"/>
    <e v="#N/A"/>
    <x v="0"/>
    <x v="29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30000727831"/>
    <n v="140001546088"/>
    <n v="1018532101"/>
    <s v="นับเสา-61-สายสื่อสาร-TCC-PIM-ปกติ"/>
    <s v="CLSD CNF  NMAT PRC  SETC"/>
    <x v="0"/>
    <x v="0"/>
    <x v="44"/>
    <d v="2018-11-28T00:00:00"/>
    <d v="2018-11-28T00:00:00"/>
    <d v="2018-11-30T00:00:00"/>
    <d v="2019-01-18T00:00:00"/>
    <n v="4016317310"/>
    <s v="FPIM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PIM"/>
    <x v="0"/>
    <s v="TELECOM"/>
    <n v="1"/>
    <x v="1"/>
    <n v="9009417448"/>
    <d v="2019-01-31T00:00:00"/>
    <x v="1"/>
    <x v="44"/>
    <x v="1"/>
    <s v=""/>
    <s v=""/>
    <s v=""/>
    <s v=""/>
    <s v=""/>
    <s v=""/>
    <s v=""/>
    <s v=""/>
    <s v=""/>
    <s v=""/>
  </r>
  <r>
    <n v="130000721927"/>
    <n v="140001546283"/>
    <n v="1018532101"/>
    <s v="นับเสา-61-สายสื่อสาร-TCC-PKY-ปกติ"/>
    <s v="TECO CNF  NMAT PRC  SETC"/>
    <x v="0"/>
    <x v="0"/>
    <x v="30"/>
    <d v="2018-11-29T00:00:00"/>
    <d v="2018-11-09T00:00:00"/>
    <d v="2018-11-10T00:00:00"/>
    <d v="2019-01-18T00:00:00"/>
    <n v="4016316821"/>
    <s v="FPKY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PKY"/>
    <x v="0"/>
    <s v="TELECOM"/>
    <n v="1"/>
    <x v="1"/>
    <n v="9009417718"/>
    <d v="2019-01-31T00:00:00"/>
    <x v="1"/>
    <x v="30"/>
    <x v="1"/>
    <s v=""/>
    <s v=""/>
    <s v=""/>
    <s v=""/>
    <s v=""/>
    <s v=""/>
    <s v=""/>
    <s v=""/>
    <s v=""/>
    <s v=""/>
  </r>
  <r>
    <n v="140009020800"/>
    <s v=""/>
    <n v="1018532101"/>
    <s v="นับเสา-61-สายสื่อสาร-TCC-PKY-ละเมิด"/>
    <s v="REL  NMAT PRC  SETC"/>
    <x v="1"/>
    <x v="1"/>
    <x v="30"/>
    <m/>
    <d v="2018-11-22T00:00:00"/>
    <d v="2018-11-22T00:00:00"/>
    <d v="2018-11-22T00:00:00"/>
    <n v="4016316821"/>
    <s v="FPKYOM01"/>
    <x v="0"/>
    <s v="บริษัท ทรู อินเทอร์เน็ต คอร์ปอเรชั่น จำกัด"/>
    <s v="TCC"/>
    <x v="0"/>
    <s v="NMAT"/>
    <s v="มี พท.ซ่อมบำรุง"/>
    <s v="นับเสา"/>
    <s v="61"/>
    <s v="สายสื่อสาร"/>
    <s v="TCC"/>
    <s v="PKY"/>
    <x v="2"/>
    <s v="TELECOM"/>
    <n v="1"/>
    <x v="0"/>
    <e v="#N/A"/>
    <e v="#N/A"/>
    <x v="0"/>
    <x v="30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0097"/>
    <n v="140001542598"/>
    <n v="1018532101"/>
    <s v="นับเสา-61-สายสื่อสาร-TCC-PRS-ปกติ"/>
    <s v="CLSD CNF  NMAT PRC  SETC"/>
    <x v="0"/>
    <x v="0"/>
    <x v="31"/>
    <d v="2018-11-19T00:00:00"/>
    <d v="2018-11-19T00:00:00"/>
    <d v="2018-11-23T00:00:00"/>
    <d v="2019-01-17T00:00:00"/>
    <n v="4016316767"/>
    <s v="FPRS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PRS"/>
    <x v="0"/>
    <s v="TELECOM"/>
    <n v="1"/>
    <x v="1"/>
    <n v="9009410663"/>
    <d v="2019-01-31T00:00:00"/>
    <x v="1"/>
    <x v="31"/>
    <x v="1"/>
    <s v=""/>
    <s v=""/>
    <s v=""/>
    <s v=""/>
    <s v=""/>
    <s v=""/>
    <s v=""/>
    <s v=""/>
    <s v=""/>
    <s v=""/>
  </r>
  <r>
    <n v="130000739044"/>
    <n v="140001547460"/>
    <n v="1018532101"/>
    <s v="นับเสา-61-สายสื่อสาร-TCC-PTC-ปกติ"/>
    <s v="TECO CNF  NMAT PRC  SETC"/>
    <x v="0"/>
    <x v="0"/>
    <x v="0"/>
    <d v="2018-11-20T00:00:00"/>
    <d v="2018-12-25T00:00:00"/>
    <d v="2018-12-26T00:00:00"/>
    <d v="2019-01-18T00:00:00"/>
    <n v="4016316841"/>
    <s v="FPTC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PTC"/>
    <x v="0"/>
    <s v="TELECOM"/>
    <n v="1"/>
    <x v="1"/>
    <n v="9009421357"/>
    <d v="2019-01-31T00:00:00"/>
    <x v="1"/>
    <x v="0"/>
    <x v="1"/>
    <s v=""/>
    <s v=""/>
    <s v=""/>
    <s v=""/>
    <s v=""/>
    <s v=""/>
    <s v=""/>
    <s v=""/>
    <s v=""/>
    <s v=""/>
  </r>
  <r>
    <n v="130000727490"/>
    <n v="140001545267"/>
    <n v="1018532101"/>
    <s v="นับเสา-61-สายสื่อสาร-TCC-PUI-ปกติ"/>
    <s v="REL  CNF  NMAT PRC  SETC"/>
    <x v="0"/>
    <x v="0"/>
    <x v="32"/>
    <d v="2018-10-24T00:00:00"/>
    <d v="2018-11-23T00:00:00"/>
    <d v="2018-11-23T00:00:00"/>
    <d v="2018-11-23T00:00:00"/>
    <n v="4018198113"/>
    <s v="FMUSCO12"/>
    <x v="3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สายสื่อสาร"/>
    <s v="TCC"/>
    <s v="PUI"/>
    <x v="0"/>
    <s v="TELECOM"/>
    <n v="1"/>
    <x v="1"/>
    <n v="9009416450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51"/>
    <n v="140001545888"/>
    <n v="1018532101"/>
    <s v="นับเสา-61-สายสื่อสาร-TCC-PUS-ปกติ"/>
    <s v="CLSD CNF  NMAT PRC  SETC"/>
    <x v="0"/>
    <x v="0"/>
    <x v="33"/>
    <d v="2018-12-13T00:00:00"/>
    <d v="2018-12-26T00:00:00"/>
    <d v="2018-12-26T00:00:00"/>
    <d v="2019-01-18T00:00:00"/>
    <n v="4016316915"/>
    <s v="FPUS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PUS"/>
    <x v="0"/>
    <s v="TELECOM"/>
    <n v="1"/>
    <x v="1"/>
    <n v="9009417250"/>
    <d v="2019-01-31T00:00:00"/>
    <x v="1"/>
    <x v="33"/>
    <x v="1"/>
    <s v=""/>
    <s v=""/>
    <s v=""/>
    <s v=""/>
    <s v=""/>
    <s v=""/>
    <s v=""/>
    <s v=""/>
    <s v=""/>
    <s v=""/>
  </r>
  <r>
    <n v="130000727510"/>
    <n v="140001545608"/>
    <n v="1018532101"/>
    <s v="นับเสา-61-สายสื่อสาร-TCC-RAB-ปกติ"/>
    <s v="CLSD CNF  NMAT PRC  SETC"/>
    <x v="0"/>
    <x v="0"/>
    <x v="34"/>
    <d v="2018-12-26T00:00:00"/>
    <d v="2018-11-25T00:00:00"/>
    <d v="2018-11-28T00:00:00"/>
    <d v="2019-01-18T00:00:00"/>
    <n v="4016316852"/>
    <s v="FRAB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RAB"/>
    <x v="0"/>
    <s v="TELECOM"/>
    <n v="1"/>
    <x v="1"/>
    <n v="9009416800"/>
    <d v="2019-01-31T00:00:00"/>
    <x v="1"/>
    <x v="34"/>
    <x v="1"/>
    <s v=""/>
    <s v=""/>
    <s v=""/>
    <s v=""/>
    <s v=""/>
    <s v=""/>
    <s v=""/>
    <s v=""/>
    <s v=""/>
    <s v=""/>
  </r>
  <r>
    <n v="130000727193"/>
    <n v="140001545167"/>
    <n v="1018532101"/>
    <s v="นับเสา-61-สายสื่อสาร-TCC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SIP"/>
    <x v="0"/>
    <s v="TELECOM"/>
    <n v="1"/>
    <x v="1"/>
    <n v="9009416262"/>
    <d v="2019-01-31T00:00:00"/>
    <x v="1"/>
    <x v="35"/>
    <x v="1"/>
    <s v=""/>
    <s v=""/>
    <s v=""/>
    <s v=""/>
    <s v=""/>
    <s v=""/>
    <s v=""/>
    <s v=""/>
    <s v=""/>
    <s v=""/>
  </r>
  <r>
    <n v="130000716886"/>
    <n v="140001544462"/>
    <n v="1018532101"/>
    <s v="นับเสา-61-สายสื่อสาร-TCC-SRN-ปกติ"/>
    <s v="TECO CNF  NMAT PRC  SETC"/>
    <x v="0"/>
    <x v="0"/>
    <x v="45"/>
    <d v="2018-12-21T00:00:00"/>
    <d v="2018-10-27T00:00:00"/>
    <d v="2018-10-28T00:00:00"/>
    <d v="2019-01-18T00:00:00"/>
    <n v="4016316839"/>
    <s v="FSRN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SRN"/>
    <x v="0"/>
    <s v="TELECOM"/>
    <n v="1"/>
    <x v="1"/>
    <n v="9009415420"/>
    <d v="2019-01-31T00:00:00"/>
    <x v="1"/>
    <x v="45"/>
    <x v="1"/>
    <s v=""/>
    <s v=""/>
    <s v=""/>
    <s v=""/>
    <s v=""/>
    <s v=""/>
    <s v=""/>
    <s v=""/>
    <s v=""/>
    <s v=""/>
  </r>
  <r>
    <n v="130000727473"/>
    <n v="140001546779"/>
    <n v="1018532101"/>
    <s v="นับเสา-61-สายสื่อสาร-TCC-SSA-ปกติ"/>
    <s v="TECO CNF  NMAT PRC  SETC"/>
    <x v="0"/>
    <x v="0"/>
    <x v="46"/>
    <d v="2018-11-23T00:00:00"/>
    <d v="2018-11-23T00:00:00"/>
    <d v="2018-11-24T00:00:00"/>
    <d v="2019-01-18T00:00:00"/>
    <n v="4016316820"/>
    <s v="FSSA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SSA"/>
    <x v="0"/>
    <s v="TELECOM"/>
    <n v="1"/>
    <x v="1"/>
    <n v="9009420346"/>
    <d v="2019-01-31T00:00:00"/>
    <x v="1"/>
    <x v="46"/>
    <x v="1"/>
    <s v=""/>
    <s v=""/>
    <s v=""/>
    <s v=""/>
    <s v=""/>
    <s v=""/>
    <s v=""/>
    <s v=""/>
    <s v=""/>
    <s v=""/>
  </r>
  <r>
    <n v="130000729129"/>
    <n v="140001546079"/>
    <n v="1018532101"/>
    <s v="นับเสา-61-สายสื่อสาร-TCC-SSG-ปกติ"/>
    <s v="REL  NMAT PRC  SETC"/>
    <x v="0"/>
    <x v="0"/>
    <x v="37"/>
    <m/>
    <d v="2018-11-27T00:00:00"/>
    <d v="2018-11-27T00:00:00"/>
    <d v="2018-11-27T00:00:00"/>
    <n v="4018198109"/>
    <s v="FSESCO12"/>
    <x v="3"/>
    <s v="บริษัท ทรู อินเทอร์เน็ต คอร์ปอเรชั่น จำกัด"/>
    <s v="TCC"/>
    <x v="0"/>
    <s v="NMAT"/>
    <s v="มี พท.ซ่อมบำรุง"/>
    <s v="นับเสา"/>
    <s v="61"/>
    <s v="สายสื่อสาร"/>
    <s v="TCC"/>
    <s v="SSG"/>
    <x v="0"/>
    <s v="TELECOM"/>
    <n v="1"/>
    <x v="1"/>
    <n v="9009433188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3801"/>
    <n v="140001545177"/>
    <n v="1018532101"/>
    <s v="นับเสา-61-สายสื่อสาร-TCC-STU-ปกติ"/>
    <s v="TECO CNF  NMAT PRC  SETC"/>
    <x v="0"/>
    <x v="0"/>
    <x v="38"/>
    <d v="2018-11-22T00:00:00"/>
    <d v="2018-12-12T00:00:00"/>
    <d v="2018-12-13T00:00:00"/>
    <d v="2019-01-22T00:00:00"/>
    <n v="4016316754"/>
    <s v="FSTU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STU"/>
    <x v="0"/>
    <s v="TELECOM"/>
    <n v="1"/>
    <x v="1"/>
    <n v="9009416289"/>
    <d v="2019-01-31T00:00:00"/>
    <x v="1"/>
    <x v="38"/>
    <x v="1"/>
    <s v=""/>
    <s v=""/>
    <s v=""/>
    <s v=""/>
    <s v=""/>
    <s v=""/>
    <s v=""/>
    <s v=""/>
    <s v=""/>
    <s v=""/>
  </r>
  <r>
    <n v="130000713851"/>
    <n v="140001546175"/>
    <n v="1018532101"/>
    <s v="นับเสา-61-สายสื่อสาร-TCC-SUN-ปกติ"/>
    <s v="TECO CNF  NMAT PRC  SETC"/>
    <x v="0"/>
    <x v="0"/>
    <x v="39"/>
    <d v="2018-11-01T00:00:00"/>
    <d v="2018-11-01T00:00:00"/>
    <d v="2018-11-01T00:00:00"/>
    <d v="2019-01-18T00:00:00"/>
    <n v="4016316922"/>
    <s v="FSUNCO12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สายสื่อสาร"/>
    <s v="TCC"/>
    <s v="SUN"/>
    <x v="0"/>
    <s v="TELECOM"/>
    <n v="1"/>
    <x v="1"/>
    <n v="9009417574"/>
    <d v="2019-01-31T00:00:00"/>
    <x v="1"/>
    <x v="39"/>
    <x v="1"/>
    <s v=""/>
    <s v=""/>
    <s v=""/>
    <s v=""/>
    <s v=""/>
    <s v=""/>
    <s v=""/>
    <s v=""/>
    <s v=""/>
    <s v=""/>
  </r>
  <r>
    <n v="130000720759"/>
    <n v="140001545275"/>
    <n v="1018532101"/>
    <s v="นับเสา-61-สายสื่อสาร-TCC-TTM-ปกติ"/>
    <s v="CLSD CNF  NMAT PRC  SETC"/>
    <x v="0"/>
    <x v="0"/>
    <x v="40"/>
    <d v="2018-12-11T00:00:00"/>
    <d v="2018-11-06T00:00:00"/>
    <d v="2018-11-06T00:00:00"/>
    <d v="2019-01-18T00:00:00"/>
    <n v="4016316992"/>
    <s v="FTTMCO12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สายสื่อสาร"/>
    <s v="TCC"/>
    <s v="TTM"/>
    <x v="0"/>
    <s v="TELECOM"/>
    <n v="1"/>
    <x v="1"/>
    <n v="9009416421"/>
    <d v="2019-01-31T00:00:00"/>
    <x v="1"/>
    <x v="40"/>
    <x v="1"/>
    <s v=""/>
    <s v=""/>
    <s v=""/>
    <s v=""/>
    <s v=""/>
    <s v=""/>
    <s v=""/>
    <s v=""/>
    <s v=""/>
    <s v=""/>
  </r>
  <r>
    <n v="130000742120"/>
    <n v="140001547750"/>
    <n v="1018532101"/>
    <s v="นับเสา-61-สายสื่อสาร-TCC-WNK-ปกติ"/>
    <s v="REL  CNF  NMAT PRC  SETC"/>
    <x v="0"/>
    <x v="0"/>
    <x v="41"/>
    <d v="2019-01-03T00:00:00"/>
    <d v="2019-01-04T00:00:00"/>
    <d v="2019-01-04T00:00:00"/>
    <d v="2019-01-04T00:00:00"/>
    <n v="4018201845"/>
    <s v="FWNKCO12"/>
    <x v="3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สายสื่อสาร"/>
    <s v="TCC"/>
    <s v="WNK"/>
    <x v="0"/>
    <s v="TELECOM"/>
    <n v="1"/>
    <x v="1"/>
    <n v="9009421814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0150"/>
    <n v="140001546789"/>
    <n v="1014154027"/>
    <s v="นับเสา-61-สายสื่อสาร-THNTV-SUN-ปกติ"/>
    <s v="TECO CNF  NMAT PRC  SETC"/>
    <x v="0"/>
    <x v="0"/>
    <x v="39"/>
    <d v="2018-12-18T00:00:00"/>
    <d v="2018-12-18T00:00:00"/>
    <d v="2018-12-18T00:00:00"/>
    <d v="2019-01-18T00:00:00"/>
    <n v="4016316922"/>
    <s v="FSUNCO12"/>
    <x v="1"/>
    <s v="บริษัท นครธนโชติ จำกัด"/>
    <s v="THNTV"/>
    <x v="2"/>
    <s v="CNF "/>
    <s v="มี พท.ซ่อมบำรุง"/>
    <s v="นับเสา"/>
    <s v="61"/>
    <s v="สายสื่อสาร"/>
    <s v="THNTV"/>
    <s v="SUN"/>
    <x v="0"/>
    <s v="CABLE TV"/>
    <n v="1"/>
    <x v="2"/>
    <n v="9009420363"/>
    <d v="2019-01-31T00:00:00"/>
    <x v="1"/>
    <x v="39"/>
    <x v="1"/>
    <s v=""/>
    <s v=""/>
    <s v=""/>
    <s v=""/>
    <s v=""/>
    <s v=""/>
    <s v=""/>
    <s v=""/>
    <s v=""/>
    <s v=""/>
  </r>
  <r>
    <n v="130000727166"/>
    <n v="140001545773"/>
    <n v="1016892928"/>
    <s v="นับเสา-61-สายสื่อสาร-TOT/AIS-CUR-ปกติ"/>
    <s v="CLSD CNF  NMAT PRC  SETC"/>
    <x v="0"/>
    <x v="0"/>
    <x v="7"/>
    <d v="2018-11-01T00:00:00"/>
    <d v="2018-11-01T00:00:00"/>
    <d v="2018-11-03T00:00:00"/>
    <d v="2019-01-18T00:00:00"/>
    <n v="4016316798"/>
    <s v="FCUR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AIS"/>
    <s v="CUR"/>
    <x v="0"/>
    <s v="TELECOM"/>
    <n v="1"/>
    <x v="1"/>
    <n v="9009417292"/>
    <d v="2019-01-31T00:00:00"/>
    <x v="1"/>
    <x v="7"/>
    <x v="1"/>
    <s v=""/>
    <s v=""/>
    <s v=""/>
    <s v=""/>
    <s v=""/>
    <s v=""/>
    <s v=""/>
    <s v=""/>
    <s v=""/>
    <s v=""/>
  </r>
  <r>
    <n v="130000720482"/>
    <n v="140001542539"/>
    <n v="1016892928"/>
    <s v="นับเสา-61-สายสื่อสาร-TOT/AIS-CYP-ปกติ"/>
    <s v="CLSD CNF  NMAT PRC  SETC"/>
    <x v="0"/>
    <x v="0"/>
    <x v="8"/>
    <d v="2018-12-03T00:00:00"/>
    <d v="2018-11-07T00:00:00"/>
    <d v="2018-11-07T00:00:00"/>
    <d v="2019-01-18T00:00:00"/>
    <n v="4016316794"/>
    <s v="FCYP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AIS"/>
    <s v="CYP"/>
    <x v="0"/>
    <s v="TELECOM"/>
    <n v="1"/>
    <x v="1"/>
    <n v="9009410763"/>
    <d v="2019-01-31T00:00:00"/>
    <x v="1"/>
    <x v="8"/>
    <x v="1"/>
    <s v=""/>
    <s v=""/>
    <s v=""/>
    <s v=""/>
    <s v=""/>
    <s v=""/>
    <s v=""/>
    <s v=""/>
    <s v=""/>
    <s v=""/>
  </r>
  <r>
    <n v="130000720303"/>
    <n v="140001545146"/>
    <n v="1016892928"/>
    <s v="นับเสา-61-สายสื่อสาร-TOT/AIS-KSA-ปกติ"/>
    <s v="CLSD CNF  NMAT PRC  SETC"/>
    <x v="0"/>
    <x v="0"/>
    <x v="43"/>
    <d v="2018-11-22T00:00:00"/>
    <d v="2018-11-22T00:00:00"/>
    <d v="2018-11-22T00:00:00"/>
    <d v="2019-01-17T00:00:00"/>
    <n v="4016316796"/>
    <s v="FKSA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AIS"/>
    <s v="KSA"/>
    <x v="0"/>
    <s v="TELECOM"/>
    <n v="1"/>
    <x v="1"/>
    <n v="9009416260"/>
    <d v="2019-01-31T00:00:00"/>
    <x v="1"/>
    <x v="43"/>
    <x v="1"/>
    <s v=""/>
    <s v=""/>
    <s v=""/>
    <s v=""/>
    <s v=""/>
    <s v=""/>
    <s v=""/>
    <s v=""/>
    <s v=""/>
    <s v=""/>
  </r>
  <r>
    <n v="130000729796"/>
    <n v="140001548647"/>
    <n v="1016892928"/>
    <s v="นับเสา-61-สายสื่อสาร-TOT/AIS-KSN-ปกติ"/>
    <s v="REL  NMAT PRC  SETC"/>
    <x v="0"/>
    <x v="0"/>
    <x v="14"/>
    <m/>
    <d v="2019-01-20T00:00:00"/>
    <d v="2019-01-21T00:00:00"/>
    <d v="2019-01-20T00:00:00"/>
    <n v="4016317081"/>
    <s v="FKSNCO12"/>
    <x v="3"/>
    <s v="บริษัท ทีโอที จำกัด (มหาชน) "/>
    <s v="TOT"/>
    <x v="0"/>
    <s v="NMAT"/>
    <s v="มี พท.ซ่อมบำรุง"/>
    <s v="นับเสา"/>
    <s v="61"/>
    <s v="สายสื่อสาร"/>
    <s v="TOT/AIS"/>
    <s v="KSN"/>
    <x v="0"/>
    <s v="TELECOM"/>
    <n v="1"/>
    <x v="1"/>
    <n v="9009425347"/>
    <d v="2019-01-31T00:00:00"/>
    <x v="1"/>
    <x v="14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19817"/>
    <n v="140001546107"/>
    <n v="1016892928"/>
    <s v="นับเสา-61-สายสื่อสาร-TOT/AIS-LAM-ปกติ"/>
    <s v="CLSD CNF  NMAT PRC  SETC"/>
    <x v="0"/>
    <x v="0"/>
    <x v="16"/>
    <d v="2018-11-05T00:00:00"/>
    <d v="2018-11-04T00:00:00"/>
    <d v="2018-11-05T00:00:00"/>
    <d v="2019-01-18T00:00:00"/>
    <n v="4016316773"/>
    <s v="FLAM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AIS"/>
    <s v="LAM"/>
    <x v="0"/>
    <s v="TELECOM"/>
    <n v="1"/>
    <x v="1"/>
    <n v="9009417492"/>
    <d v="2019-01-31T00:00:00"/>
    <x v="1"/>
    <x v="16"/>
    <x v="1"/>
    <s v=""/>
    <s v=""/>
    <s v=""/>
    <s v=""/>
    <s v=""/>
    <s v=""/>
    <s v=""/>
    <s v=""/>
    <s v=""/>
    <s v=""/>
  </r>
  <r>
    <n v="130000728293"/>
    <n v="140001546293"/>
    <n v="1016892928"/>
    <s v="นับเสา-61-สายสื่อสาร-TOT/AIS-NBD-ปกติ"/>
    <s v="CLSD CNF  NMAT PRC  SETC"/>
    <x v="0"/>
    <x v="0"/>
    <x v="19"/>
    <d v="2018-10-12T00:00:00"/>
    <d v="2018-11-26T00:00:00"/>
    <d v="2018-11-26T00:00:00"/>
    <d v="2019-01-18T00:00:00"/>
    <n v="4016316806"/>
    <s v="FNBD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AIS"/>
    <s v="NBD"/>
    <x v="0"/>
    <s v="TELECOM"/>
    <n v="1"/>
    <x v="1"/>
    <n v="9009417648"/>
    <d v="2019-01-31T00:00:00"/>
    <x v="1"/>
    <x v="19"/>
    <x v="1"/>
    <s v=""/>
    <s v=""/>
    <s v=""/>
    <s v=""/>
    <s v=""/>
    <s v=""/>
    <s v=""/>
    <s v=""/>
    <s v=""/>
    <s v=""/>
  </r>
  <r>
    <n v="130000726861"/>
    <n v="140001542879"/>
    <n v="1016892928"/>
    <s v="นับเสา-61-สายสื่อสาร-TOT/AIS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AIS"/>
    <s v="PCG"/>
    <x v="0"/>
    <s v="TELECOM"/>
    <n v="1"/>
    <x v="1"/>
    <n v="9009411152"/>
    <d v="2019-01-31T00:00:00"/>
    <x v="1"/>
    <x v="29"/>
    <x v="1"/>
    <s v=""/>
    <s v=""/>
    <s v=""/>
    <s v=""/>
    <s v=""/>
    <s v=""/>
    <s v=""/>
    <s v=""/>
    <s v=""/>
    <s v=""/>
  </r>
  <r>
    <n v="130000740133"/>
    <n v="140001546228"/>
    <n v="1016892928"/>
    <s v="นับเสา-61-สายสื่อสาร-TOT/AIS-PKY-ปกติ"/>
    <s v="TECO CNF  NMAT PRC  SETC"/>
    <x v="0"/>
    <x v="0"/>
    <x v="30"/>
    <d v="2018-11-15T00:00:00"/>
    <d v="2018-12-27T00:00:00"/>
    <d v="2018-12-27T00:00:00"/>
    <d v="2019-01-18T00:00:00"/>
    <n v="4016316821"/>
    <s v="FPKY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/AIS"/>
    <s v="PKY"/>
    <x v="0"/>
    <s v="TELECOM"/>
    <n v="1"/>
    <x v="1"/>
    <n v="9009417653"/>
    <d v="2019-01-31T00:00:00"/>
    <x v="1"/>
    <x v="30"/>
    <x v="1"/>
    <s v=""/>
    <s v=""/>
    <s v=""/>
    <s v=""/>
    <s v=""/>
    <s v=""/>
    <s v=""/>
    <s v=""/>
    <s v=""/>
    <s v=""/>
  </r>
  <r>
    <n v="130000730389"/>
    <n v="140001545331"/>
    <n v="1016892928"/>
    <s v="นับเสา-61-สายสื่อสาร-TOT/AIS-PUI-ปกติ"/>
    <s v="REL  CNF  NMAT PRC  SETC"/>
    <x v="0"/>
    <x v="0"/>
    <x v="32"/>
    <d v="2018-11-06T00:00:00"/>
    <d v="2018-11-30T00:00:00"/>
    <d v="2018-11-30T00:00:00"/>
    <d v="2018-11-30T00:00:00"/>
    <n v="4018198113"/>
    <s v="FMUSCO12"/>
    <x v="3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/AIS"/>
    <s v="PUI"/>
    <x v="0"/>
    <s v="TELECOM"/>
    <n v="1"/>
    <x v="1"/>
    <n v="9009416464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20745"/>
    <n v="140001545703"/>
    <n v="1016892928"/>
    <s v="นับเสา-61-สายสื่อสาร-TOT/AIS-TTM-ปกติ"/>
    <s v="CLSD CNF  NMAT PRC  SETC"/>
    <x v="0"/>
    <x v="0"/>
    <x v="40"/>
    <d v="2018-11-12T00:00:00"/>
    <d v="2018-11-06T00:00:00"/>
    <d v="2018-11-06T00:00:00"/>
    <d v="2019-01-18T00:00:00"/>
    <n v="4016316992"/>
    <s v="FTTM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AIS"/>
    <s v="TTM"/>
    <x v="0"/>
    <s v="TELECOM"/>
    <n v="1"/>
    <x v="1"/>
    <n v="9009416970"/>
    <d v="2019-01-31T00:00:00"/>
    <x v="1"/>
    <x v="40"/>
    <x v="1"/>
    <s v=""/>
    <s v=""/>
    <s v=""/>
    <s v=""/>
    <s v=""/>
    <s v=""/>
    <s v=""/>
    <s v=""/>
    <s v=""/>
    <s v=""/>
  </r>
  <r>
    <n v="130000726523"/>
    <n v="140001544328"/>
    <n v="1016892928"/>
    <s v="นับเสา-61-สายสื่อสาร-TOT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BKR"/>
    <x v="0"/>
    <s v="TELECOM"/>
    <n v="1"/>
    <x v="1"/>
    <n v="9009415337"/>
    <d v="2019-01-31T00:00:00"/>
    <x v="1"/>
    <x v="1"/>
    <x v="1"/>
    <s v=""/>
    <s v=""/>
    <s v=""/>
    <s v=""/>
    <s v=""/>
    <s v=""/>
    <s v=""/>
    <s v=""/>
    <s v=""/>
    <s v=""/>
  </r>
  <r>
    <n v="130000724067"/>
    <n v="140001546925"/>
    <n v="1016892928"/>
    <s v="นับเสา-61-สายสื่อสาร-TOT-BNG-ปกติ"/>
    <s v="CLSD CNF  NMAT PRC  SETC"/>
    <x v="0"/>
    <x v="0"/>
    <x v="2"/>
    <d v="2018-11-16T00:00:00"/>
    <d v="2018-11-16T00:00:00"/>
    <d v="2018-11-18T00:00:00"/>
    <d v="2019-01-18T00:00:00"/>
    <n v="4016316953"/>
    <s v="FBNGCO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BNG"/>
    <x v="0"/>
    <s v="TELECOM"/>
    <n v="1"/>
    <x v="1"/>
    <n v="9009420625"/>
    <d v="2019-01-31T00:00:00"/>
    <x v="1"/>
    <x v="2"/>
    <x v="1"/>
    <s v=""/>
    <s v=""/>
    <s v=""/>
    <s v=""/>
    <s v=""/>
    <s v=""/>
    <s v=""/>
    <s v=""/>
    <s v=""/>
    <s v=""/>
  </r>
  <r>
    <n v="130000723659"/>
    <n v="140001545137"/>
    <n v="1016892928"/>
    <s v="นับเสา-61-สายสื่อสาร-TOT-BRR-ปกติ"/>
    <s v="TECO CNF  NMAT PRC  SETC"/>
    <x v="0"/>
    <x v="0"/>
    <x v="42"/>
    <d v="2018-11-27T00:00:00"/>
    <d v="2018-11-15T00:00:00"/>
    <d v="2018-11-17T00:00:00"/>
    <d v="2019-01-18T00:00:00"/>
    <n v="4016316790"/>
    <s v="FBRR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BRR"/>
    <x v="0"/>
    <s v="TELECOM"/>
    <n v="1"/>
    <x v="1"/>
    <n v="9009416330"/>
    <d v="2019-01-31T00:00:00"/>
    <x v="1"/>
    <x v="42"/>
    <x v="1"/>
    <s v=""/>
    <s v=""/>
    <s v=""/>
    <s v=""/>
    <s v=""/>
    <s v=""/>
    <s v=""/>
    <s v=""/>
    <s v=""/>
    <s v=""/>
  </r>
  <r>
    <n v="130000726870"/>
    <n v="140001548203"/>
    <n v="1016892928"/>
    <s v="นับเสา-61-สายสื่อสาร-TOT-BYI-ปกติ"/>
    <s v="CLSD CNF  NMAT PRC  SETC"/>
    <x v="0"/>
    <x v="0"/>
    <x v="3"/>
    <d v="2018-12-19T00:00:00"/>
    <d v="2018-11-22T00:00:00"/>
    <d v="2018-11-22T00:00:00"/>
    <d v="2019-01-22T00:00:00"/>
    <n v="4016317286"/>
    <s v="FBYI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BYI"/>
    <x v="0"/>
    <s v="TELECOM"/>
    <n v="1"/>
    <x v="1"/>
    <n v="9009422349"/>
    <d v="2019-01-31T00:00:00"/>
    <x v="1"/>
    <x v="3"/>
    <x v="1"/>
    <s v=""/>
    <s v=""/>
    <s v=""/>
    <s v=""/>
    <s v=""/>
    <s v=""/>
    <s v=""/>
    <s v=""/>
    <s v=""/>
    <s v=""/>
  </r>
  <r>
    <n v="130000739885"/>
    <n v="140001545339"/>
    <n v="1016892928"/>
    <s v="นับเสา-61-สายสื่อสาร-TOT-CAR-ปกติ"/>
    <s v="TECO CNF  NMAT PRC  SETC"/>
    <x v="0"/>
    <x v="0"/>
    <x v="4"/>
    <d v="2018-12-26T00:00:00"/>
    <d v="2018-12-26T00:00:00"/>
    <d v="2018-12-27T00:00:00"/>
    <d v="2019-01-18T00:00:00"/>
    <n v="4016317144"/>
    <s v="FCAR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CAR"/>
    <x v="0"/>
    <s v="TELECOM"/>
    <n v="1"/>
    <x v="1"/>
    <n v="9009417046"/>
    <d v="2019-01-31T00:00:00"/>
    <x v="1"/>
    <x v="4"/>
    <x v="1"/>
    <s v=""/>
    <s v=""/>
    <s v=""/>
    <s v=""/>
    <s v=""/>
    <s v=""/>
    <s v=""/>
    <s v=""/>
    <s v=""/>
    <s v=""/>
  </r>
  <r>
    <n v="130000729901"/>
    <n v="140001545348"/>
    <n v="1016892928"/>
    <s v="นับเสา-61-สายสื่อสาร-TOT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CHC"/>
    <x v="0"/>
    <s v="TELECOM"/>
    <n v="1"/>
    <x v="1"/>
    <n v="9009416466"/>
    <d v="2019-01-31T00:00:00"/>
    <x v="1"/>
    <x v="5"/>
    <x v="1"/>
    <s v=""/>
    <s v=""/>
    <s v=""/>
    <s v=""/>
    <s v=""/>
    <s v=""/>
    <s v=""/>
    <s v=""/>
    <s v=""/>
    <s v=""/>
  </r>
  <r>
    <n v="130000726986"/>
    <n v="140001545283"/>
    <n v="1016892928"/>
    <s v="นับเสา-61-สายสื่อสาร-TOT-CUP-ปกติ"/>
    <s v="CLSD CNF  NMAT PRC  SETC"/>
    <x v="0"/>
    <x v="0"/>
    <x v="6"/>
    <d v="2018-11-22T00:00:00"/>
    <d v="2018-11-22T00:00:00"/>
    <d v="2018-11-22T00:00:00"/>
    <d v="2019-01-17T00:00:00"/>
    <n v="4016316787"/>
    <s v="FCUP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CUP"/>
    <x v="0"/>
    <s v="TELECOM"/>
    <n v="1"/>
    <x v="1"/>
    <n v="9009416612"/>
    <d v="2019-01-31T00:00:00"/>
    <x v="1"/>
    <x v="6"/>
    <x v="1"/>
    <s v=""/>
    <s v=""/>
    <s v=""/>
    <s v=""/>
    <s v=""/>
    <s v=""/>
    <s v=""/>
    <s v=""/>
    <s v=""/>
    <s v=""/>
  </r>
  <r>
    <n v="130000727156"/>
    <n v="140001546169"/>
    <n v="1016892928"/>
    <s v="นับเสา-61-สายสื่อสาร-TOT-CUR-ปกติ"/>
    <s v="CLSD CNF  NMAT PRC  SETC"/>
    <x v="0"/>
    <x v="0"/>
    <x v="7"/>
    <d v="2018-11-01T00:00:00"/>
    <d v="2019-01-17T00:00:00"/>
    <d v="2019-01-18T00:00:00"/>
    <d v="2019-01-18T00:00:00"/>
    <n v="4016316798"/>
    <s v="FCUR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CUR"/>
    <x v="0"/>
    <s v="TELECOM"/>
    <n v="1"/>
    <x v="1"/>
    <n v="9009417578"/>
    <d v="2019-01-31T00:00:00"/>
    <x v="1"/>
    <x v="7"/>
    <x v="1"/>
    <s v=""/>
    <s v=""/>
    <s v=""/>
    <s v=""/>
    <s v=""/>
    <s v=""/>
    <s v=""/>
    <s v=""/>
    <s v=""/>
    <s v=""/>
  </r>
  <r>
    <n v="130000720461"/>
    <n v="140001542516"/>
    <n v="1016892928"/>
    <s v="นับเสา-61-สายสื่อสาร-TOT-CYP-ปกติ"/>
    <s v="CLSD CNF  NMAT PRC  SETC"/>
    <x v="0"/>
    <x v="0"/>
    <x v="8"/>
    <d v="2018-12-03T00:00:00"/>
    <d v="2018-11-07T00:00:00"/>
    <d v="2018-11-07T00:00:00"/>
    <d v="2019-01-18T00:00:00"/>
    <n v="4016316794"/>
    <s v="FCYP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CYP"/>
    <x v="0"/>
    <s v="TELECOM"/>
    <n v="1"/>
    <x v="1"/>
    <n v="9009410754"/>
    <d v="2019-01-31T00:00:00"/>
    <x v="1"/>
    <x v="8"/>
    <x v="1"/>
    <s v=""/>
    <s v=""/>
    <s v=""/>
    <s v=""/>
    <s v=""/>
    <s v=""/>
    <s v=""/>
    <s v=""/>
    <s v=""/>
    <s v=""/>
  </r>
  <r>
    <n v="130000734693"/>
    <n v="140001546000"/>
    <n v="1016892928"/>
    <s v="นับเสา-61-สายสื่อสาร-TOT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ทีโอที จำกัด (มหาชน) "/>
    <s v="TOT"/>
    <x v="2"/>
    <s v="NMAT"/>
    <s v="มี พท.ซ่อมบำรุง"/>
    <s v="นับเสา"/>
    <s v="61"/>
    <s v="สายสื่อสาร"/>
    <s v="TOT"/>
    <s v="DAN"/>
    <x v="0"/>
    <s v="TELECOM"/>
    <n v="1"/>
    <x v="1"/>
    <n v="9009417379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51"/>
    <n v="140001547582"/>
    <n v="1016892928"/>
    <s v="นับเสา-61-สายสื่อสาร-TOT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ทีโอที จำกัด (มหาชน) "/>
    <s v="TOT"/>
    <x v="0"/>
    <s v="NMAT"/>
    <s v="มี พท.ซ่อมบำรุง"/>
    <s v="นับเสา"/>
    <s v="61"/>
    <s v="สายสื่อสาร"/>
    <s v="TOT"/>
    <s v="HOH"/>
    <x v="0"/>
    <s v="TELECOM"/>
    <n v="1"/>
    <x v="1"/>
    <n v="9009421504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873"/>
    <n v="140001545162"/>
    <n v="1016892928"/>
    <s v="นับเสา-61-สายสื่อสาร-TOT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KKA"/>
    <x v="0"/>
    <s v="TELECOM"/>
    <n v="1"/>
    <x v="1"/>
    <n v="9009416876"/>
    <d v="2019-01-31T00:00:00"/>
    <x v="1"/>
    <x v="11"/>
    <x v="1"/>
    <s v=""/>
    <s v=""/>
    <s v=""/>
    <s v=""/>
    <s v=""/>
    <s v=""/>
    <s v=""/>
    <s v=""/>
    <s v=""/>
    <s v=""/>
  </r>
  <r>
    <n v="130000726830"/>
    <n v="140001547797"/>
    <n v="1016892928"/>
    <s v="นับเสา-61-สายสื่อสาร-TOT-KOB-ปกติ"/>
    <s v="REL  CNF  NMAT PRC  SETC"/>
    <x v="0"/>
    <x v="0"/>
    <x v="12"/>
    <d v="2018-11-24T00:00:00"/>
    <d v="2018-11-22T00:00:00"/>
    <d v="2018-11-22T00:00:00"/>
    <d v="2018-11-22T00:00:00"/>
    <n v="4016316861"/>
    <s v="FKOBCO12"/>
    <x v="0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"/>
    <s v="KOB"/>
    <x v="0"/>
    <s v="TELECOM"/>
    <n v="1"/>
    <x v="1"/>
    <n v="9009421973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6853"/>
    <n v="140001546192"/>
    <n v="1016892928"/>
    <s v="นับเสา-61-สายสื่อสาร-TOT-KOG-ปกติ"/>
    <s v="TECO CNF  NMAT PRC  SETC"/>
    <x v="0"/>
    <x v="0"/>
    <x v="13"/>
    <d v="2018-12-17T00:00:00"/>
    <d v="2018-11-23T00:00:00"/>
    <d v="2018-11-24T00:00:00"/>
    <d v="2019-01-18T00:00:00"/>
    <n v="4016316836"/>
    <s v="FKOG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KOG"/>
    <x v="0"/>
    <s v="TELECOM"/>
    <n v="1"/>
    <x v="1"/>
    <n v="9009417541"/>
    <d v="2019-01-31T00:00:00"/>
    <x v="1"/>
    <x v="13"/>
    <x v="1"/>
    <s v=""/>
    <s v=""/>
    <s v=""/>
    <s v=""/>
    <s v=""/>
    <s v=""/>
    <s v=""/>
    <s v=""/>
    <s v=""/>
    <s v=""/>
  </r>
  <r>
    <n v="130000720138"/>
    <n v="140001545068"/>
    <n v="1016892928"/>
    <s v="นับเสา-61-สายสื่อสาร-TOT-KSA-ปกติ"/>
    <s v="CLSD CNF  NMAT PRC  SETC"/>
    <x v="0"/>
    <x v="0"/>
    <x v="43"/>
    <d v="2018-11-22T00:00:00"/>
    <d v="2018-11-22T00:00:00"/>
    <d v="2018-11-22T00:00:00"/>
    <d v="2019-01-17T00:00:00"/>
    <n v="4016316796"/>
    <s v="FKSA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KSA"/>
    <x v="0"/>
    <s v="TELECOM"/>
    <n v="1"/>
    <x v="1"/>
    <n v="9009416089"/>
    <d v="2019-01-31T00:00:00"/>
    <x v="1"/>
    <x v="43"/>
    <x v="1"/>
    <s v=""/>
    <s v=""/>
    <s v=""/>
    <s v=""/>
    <s v=""/>
    <s v=""/>
    <s v=""/>
    <s v=""/>
    <s v=""/>
    <s v=""/>
  </r>
  <r>
    <n v="130000724988"/>
    <n v="140001545778"/>
    <n v="1016892928"/>
    <s v="นับเสา-61-สายสื่อสาร-TOT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KSN"/>
    <x v="0"/>
    <s v="TELECOM"/>
    <n v="1"/>
    <x v="1"/>
    <n v="9009417054"/>
    <d v="2019-01-31T00:00:00"/>
    <x v="1"/>
    <x v="14"/>
    <x v="1"/>
    <s v=""/>
    <s v=""/>
    <s v=""/>
    <s v=""/>
    <s v=""/>
    <s v=""/>
    <s v=""/>
    <s v=""/>
    <s v=""/>
    <s v=""/>
  </r>
  <r>
    <n v="130000721913"/>
    <n v="140001545554"/>
    <n v="1016892928"/>
    <s v="นับเสา-61-สายสื่อสาร-TOT-KUM-ปกติ"/>
    <s v="TECO CNF  NMAT PRC  SETC"/>
    <x v="0"/>
    <x v="0"/>
    <x v="15"/>
    <d v="2018-12-14T00:00:00"/>
    <d v="2018-11-10T00:00:00"/>
    <d v="2018-11-11T00:00:00"/>
    <d v="2019-01-18T00:00:00"/>
    <n v="4016316766"/>
    <s v="FKUM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KUM"/>
    <x v="0"/>
    <s v="TELECOM"/>
    <n v="1"/>
    <x v="1"/>
    <n v="9009416756"/>
    <d v="2019-01-31T00:00:00"/>
    <x v="1"/>
    <x v="15"/>
    <x v="1"/>
    <s v=""/>
    <s v=""/>
    <s v=""/>
    <s v=""/>
    <s v=""/>
    <s v=""/>
    <s v=""/>
    <s v=""/>
    <s v=""/>
    <s v=""/>
  </r>
  <r>
    <n v="130000719815"/>
    <n v="140001546138"/>
    <n v="1016892928"/>
    <s v="นับเสา-61-สายสื่อสาร-TOT-LAM-ปกติ"/>
    <s v="CLSD CNF  NMAT PRC  SETC"/>
    <x v="0"/>
    <x v="0"/>
    <x v="16"/>
    <d v="2018-11-05T00:00:00"/>
    <d v="2018-11-04T00:00:00"/>
    <d v="2018-11-05T00:00:00"/>
    <d v="2019-01-18T00:00:00"/>
    <n v="4016316773"/>
    <s v="FLAM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LAM"/>
    <x v="0"/>
    <s v="TELECOM"/>
    <n v="1"/>
    <x v="1"/>
    <n v="9009417508"/>
    <d v="2019-01-31T00:00:00"/>
    <x v="1"/>
    <x v="16"/>
    <x v="1"/>
    <s v=""/>
    <s v=""/>
    <s v=""/>
    <s v=""/>
    <s v=""/>
    <s v=""/>
    <s v=""/>
    <s v=""/>
    <s v=""/>
    <s v=""/>
  </r>
  <r>
    <n v="130000727208"/>
    <n v="140001542530"/>
    <n v="1016892928"/>
    <s v="นับเสา-61-สายสื่อสาร-TOT-LHS-ปกติ"/>
    <s v="CLSD CNF  NMAT PRC  SETC"/>
    <x v="0"/>
    <x v="0"/>
    <x v="17"/>
    <d v="2018-11-23T00:00:00"/>
    <d v="2018-11-23T00:00:00"/>
    <d v="2018-11-26T00:00:00"/>
    <d v="2019-01-18T00:00:00"/>
    <n v="4016316832"/>
    <s v="FLHSCO12"/>
    <x v="4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LHS"/>
    <x v="0"/>
    <s v="TELECOM"/>
    <n v="1"/>
    <x v="1"/>
    <n v="9009410770"/>
    <d v="2019-01-31T00:00:00"/>
    <x v="1"/>
    <x v="17"/>
    <x v="1"/>
    <s v=""/>
    <s v=""/>
    <s v=""/>
    <s v=""/>
    <s v=""/>
    <s v=""/>
    <s v=""/>
    <s v=""/>
    <s v=""/>
    <s v=""/>
  </r>
  <r>
    <n v="130000737021"/>
    <n v="140001546247"/>
    <n v="1016892928"/>
    <s v="นับเสา-61-สายสื่อสาร-TOT-NAR-ปกติ"/>
    <s v="TECO CNF  NMAT PRC  SETC"/>
    <x v="0"/>
    <x v="0"/>
    <x v="18"/>
    <d v="2018-12-19T00:00:00"/>
    <d v="2018-12-19T00:00:00"/>
    <d v="2018-12-23T00:00:00"/>
    <d v="2019-01-18T00:00:00"/>
    <n v="4016316804"/>
    <s v="FNAR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NAR"/>
    <x v="0"/>
    <s v="TELECOM"/>
    <n v="1"/>
    <x v="1"/>
    <n v="9009417620"/>
    <d v="2019-01-31T00:00:00"/>
    <x v="1"/>
    <x v="18"/>
    <x v="1"/>
    <s v=""/>
    <s v=""/>
    <s v=""/>
    <s v=""/>
    <s v=""/>
    <s v=""/>
    <s v=""/>
    <s v=""/>
    <s v=""/>
    <s v=""/>
  </r>
  <r>
    <n v="130000728291"/>
    <n v="140001546259"/>
    <n v="1016892928"/>
    <s v="นับเสา-61-สายสื่อสาร-TOT-NBD-ปกติ"/>
    <s v="CLSD CNF  NMAT PRC  SETC"/>
    <x v="0"/>
    <x v="0"/>
    <x v="19"/>
    <d v="2018-10-14T00:00:00"/>
    <d v="2018-11-26T00:00:00"/>
    <d v="2018-11-26T00:00:00"/>
    <d v="2019-01-18T00:00:00"/>
    <n v="4016316806"/>
    <s v="FNBD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NBD"/>
    <x v="0"/>
    <s v="TELECOM"/>
    <n v="1"/>
    <x v="1"/>
    <n v="9009417645"/>
    <d v="2019-01-31T00:00:00"/>
    <x v="1"/>
    <x v="19"/>
    <x v="1"/>
    <s v=""/>
    <s v=""/>
    <s v=""/>
    <s v=""/>
    <s v=""/>
    <s v=""/>
    <s v=""/>
    <s v=""/>
    <s v=""/>
    <s v=""/>
  </r>
  <r>
    <n v="130000726833"/>
    <n v="140001545299"/>
    <n v="1016892928"/>
    <s v="นับเสา-61-สายสื่อสาร-TOT-NBM-ปกติ"/>
    <s v="TECO CNF  NMAT PRC  SETC"/>
    <x v="0"/>
    <x v="0"/>
    <x v="20"/>
    <d v="2019-01-16T00:00:00"/>
    <d v="2018-11-22T00:00:00"/>
    <d v="2018-11-22T00:00:00"/>
    <d v="2019-01-18T00:00:00"/>
    <n v="4018198107"/>
    <s v="FNBM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NBM"/>
    <x v="0"/>
    <s v="TELECOM"/>
    <n v="1"/>
    <x v="1"/>
    <n v="9009416482"/>
    <d v="2019-01-30T00:00:00"/>
    <x v="1"/>
    <x v="20"/>
    <x v="1"/>
    <s v=""/>
    <s v=""/>
    <s v=""/>
    <s v=""/>
    <s v=""/>
    <s v=""/>
    <s v=""/>
    <s v=""/>
    <s v=""/>
    <s v=""/>
  </r>
  <r>
    <n v="130000726996"/>
    <n v="140001545361"/>
    <n v="1016892928"/>
    <s v="นับเสา-61-สายสื่อสาร-TOT-NKE-ปกติ"/>
    <s v="CLSD CNF  NMAT PRC  SETC"/>
    <x v="0"/>
    <x v="0"/>
    <x v="21"/>
    <d v="2018-11-01T00:00:00"/>
    <d v="2018-12-06T00:00:00"/>
    <d v="2018-12-07T00:00:00"/>
    <d v="2019-01-17T00:00:00"/>
    <n v="4016316786"/>
    <s v="FNKE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NKE"/>
    <x v="0"/>
    <s v="TELECOM"/>
    <n v="1"/>
    <x v="1"/>
    <n v="9009416512"/>
    <d v="2019-01-31T00:00:00"/>
    <x v="1"/>
    <x v="21"/>
    <x v="1"/>
    <s v=""/>
    <s v=""/>
    <s v=""/>
    <s v=""/>
    <s v=""/>
    <s v=""/>
    <s v=""/>
    <s v=""/>
    <s v=""/>
    <s v=""/>
  </r>
  <r>
    <n v="130000726852"/>
    <n v="140001550149"/>
    <n v="1016892928"/>
    <s v="นับเสา-61-สายสื่อสาร-TOT-NOS-ปกติ"/>
    <s v="REL  CNF  NMAT PRC  SETC"/>
    <x v="0"/>
    <x v="0"/>
    <x v="22"/>
    <d v="2018-12-04T00:00:00"/>
    <d v="2018-12-04T00:00:00"/>
    <d v="2018-12-06T00:00:00"/>
    <d v="2018-12-04T00:00:00"/>
    <n v="4016316809"/>
    <s v="FNOSCO12"/>
    <x v="3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"/>
    <s v="NOS"/>
    <x v="0"/>
    <s v="TELECOM"/>
    <n v="1"/>
    <x v="1"/>
    <n v="9009427991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12"/>
    <n v="140001545630"/>
    <n v="1016892928"/>
    <s v="นับเสา-61-สายสื่อสาร-TOT-NOT-ปกติ"/>
    <s v="TECO CNF  NMAT PRC  SETC"/>
    <x v="0"/>
    <x v="0"/>
    <x v="23"/>
    <d v="2018-12-07T00:00:00"/>
    <d v="2018-11-08T00:00:00"/>
    <d v="2018-11-08T00:00:00"/>
    <d v="2019-01-17T00:00:00"/>
    <n v="4016317417"/>
    <s v="FNOT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NOT"/>
    <x v="0"/>
    <s v="TELECOM"/>
    <n v="1"/>
    <x v="1"/>
    <n v="9009416871"/>
    <d v="2019-01-31T00:00:00"/>
    <x v="1"/>
    <x v="23"/>
    <x v="1"/>
    <s v=""/>
    <s v=""/>
    <s v=""/>
    <s v=""/>
    <s v=""/>
    <s v=""/>
    <s v=""/>
    <s v=""/>
    <s v=""/>
    <s v=""/>
  </r>
  <r>
    <n v="130000722880"/>
    <n v="140001545244"/>
    <n v="1016892928"/>
    <s v="นับเสา-61-สายสื่อสาร-TOT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NR2"/>
    <x v="0"/>
    <s v="TELECOM"/>
    <n v="1"/>
    <x v="1"/>
    <n v="9009416376"/>
    <d v="2019-01-31T00:00:00"/>
    <x v="1"/>
    <x v="24"/>
    <x v="1"/>
    <s v=""/>
    <s v=""/>
    <s v=""/>
    <s v=""/>
    <s v=""/>
    <s v=""/>
    <s v=""/>
    <s v=""/>
    <s v=""/>
    <s v=""/>
  </r>
  <r>
    <n v="130000727599"/>
    <n v="140001546264"/>
    <n v="1016892928"/>
    <s v="นับเสา-61-สายสื่อสาร-TOT-NR3-ปกติ"/>
    <s v="TECO CNF  NMAT PRC  SETC"/>
    <x v="0"/>
    <x v="0"/>
    <x v="25"/>
    <d v="2018-11-23T00:00:00"/>
    <d v="2018-11-23T00:00:00"/>
    <d v="2018-11-23T00:00:00"/>
    <d v="2019-01-18T00:00:00"/>
    <n v="4018198105"/>
    <s v="FNR3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NR3"/>
    <x v="0"/>
    <s v="TELECOM"/>
    <n v="1"/>
    <x v="1"/>
    <n v="9009417646"/>
    <d v="2019-01-31T00:00:00"/>
    <x v="1"/>
    <x v="25"/>
    <x v="1"/>
    <s v=""/>
    <s v=""/>
    <s v=""/>
    <s v=""/>
    <s v=""/>
    <s v=""/>
    <s v=""/>
    <s v=""/>
    <s v=""/>
    <s v=""/>
  </r>
  <r>
    <n v="130000724484"/>
    <n v="140001546731"/>
    <n v="1016892928"/>
    <s v="นับเสา-61-สายสื่อสาร-TOT-NRM-ปกติ"/>
    <s v="REL  CNF  NMAT PRC  SETC"/>
    <x v="0"/>
    <x v="0"/>
    <x v="26"/>
    <d v="2018-11-16T00:00:00"/>
    <d v="2018-11-22T00:00:00"/>
    <d v="2018-11-23T00:00:00"/>
    <d v="2018-11-22T00:00:00"/>
    <n v="4016317417"/>
    <s v="FNRMOM01"/>
    <x v="1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"/>
    <s v="NRM"/>
    <x v="0"/>
    <s v="TELECOM"/>
    <n v="1"/>
    <x v="1"/>
    <n v="9009420318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845"/>
    <n v="140001545372"/>
    <n v="1016892928"/>
    <s v="นับเสา-61-สายสื่อสาร-TOT-PAY-ปกติ"/>
    <s v="CLSD CNF  NMAT PRC  SETC"/>
    <x v="0"/>
    <x v="0"/>
    <x v="27"/>
    <d v="2018-12-17T00:00:00"/>
    <d v="2018-11-22T00:00:00"/>
    <d v="2018-11-22T00:00:00"/>
    <d v="2019-01-18T00:00:00"/>
    <n v="4016316819"/>
    <s v="FPAYCO12"/>
    <x v="3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PAY"/>
    <x v="0"/>
    <s v="TELECOM"/>
    <n v="1"/>
    <x v="1"/>
    <n v="9009416560"/>
    <d v="2019-01-31T00:00:00"/>
    <x v="1"/>
    <x v="27"/>
    <x v="1"/>
    <s v=""/>
    <s v=""/>
    <s v=""/>
    <s v=""/>
    <s v=""/>
    <s v=""/>
    <s v=""/>
    <s v=""/>
    <s v=""/>
    <s v=""/>
  </r>
  <r>
    <n v="130000721311"/>
    <n v="140001544472"/>
    <n v="1016892928"/>
    <s v="นับเสา-61-สายสื่อสาร-TOT-PCC-ปกติ"/>
    <s v="CLSD CNF  NMAT PRC  SETC"/>
    <x v="0"/>
    <x v="0"/>
    <x v="28"/>
    <d v="2018-12-11T00:00:00"/>
    <d v="2018-11-09T00:00:00"/>
    <d v="2018-11-12T00:00:00"/>
    <d v="2019-01-17T00:00:00"/>
    <n v="4016316857"/>
    <s v="FPCCCO01"/>
    <x v="0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PCC"/>
    <x v="0"/>
    <s v="TELECOM"/>
    <n v="1"/>
    <x v="1"/>
    <n v="9009415422"/>
    <d v="2019-01-31T00:00:00"/>
    <x v="1"/>
    <x v="28"/>
    <x v="1"/>
    <s v=""/>
    <s v=""/>
    <s v=""/>
    <s v=""/>
    <s v=""/>
    <s v=""/>
    <s v=""/>
    <s v=""/>
    <s v=""/>
    <s v=""/>
  </r>
  <r>
    <n v="140008897459"/>
    <n v="140001512884"/>
    <n v="1016892928"/>
    <s v="นับเสา-61-สายสื่อสาร-TOT-PCC-ละเมิด"/>
    <s v="TECO CNF  NMAT PRC  SETC"/>
    <x v="1"/>
    <x v="1"/>
    <x v="28"/>
    <d v="2018-12-11T00:00:00"/>
    <d v="2018-12-20T00:00:00"/>
    <d v="2018-12-23T00:00:00"/>
    <d v="2019-01-08T00:00:00"/>
    <n v="4016316857"/>
    <s v="FPCCCO01"/>
    <x v="0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PCC"/>
    <x v="2"/>
    <s v="TELECOM"/>
    <n v="1"/>
    <x v="0"/>
    <e v="#N/A"/>
    <e v="#N/A"/>
    <x v="0"/>
    <x v="28"/>
    <x v="1"/>
    <s v=""/>
    <s v=""/>
    <s v=""/>
    <s v=""/>
    <s v=""/>
    <s v=""/>
    <s v=""/>
    <s v=""/>
    <s v=""/>
    <e v="#VALUE!"/>
  </r>
  <r>
    <n v="130000726935"/>
    <n v="140001542791"/>
    <n v="1016892928"/>
    <s v="นับเสา-61-สายสื่อสาร-TOT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PCG"/>
    <x v="0"/>
    <s v="TELECOM"/>
    <n v="1"/>
    <x v="1"/>
    <n v="9009410980"/>
    <d v="2019-01-31T00:00:00"/>
    <x v="1"/>
    <x v="29"/>
    <x v="1"/>
    <s v=""/>
    <s v=""/>
    <s v=""/>
    <s v=""/>
    <s v=""/>
    <s v=""/>
    <s v=""/>
    <s v=""/>
    <s v=""/>
    <s v=""/>
  </r>
  <r>
    <n v="130000727834"/>
    <n v="140001545591"/>
    <n v="1016892928"/>
    <s v="นับเสา-61-สายสื่อสาร-TOT-PIM-ปกติ"/>
    <s v="CLSD CNF  NMAT PRC  SETC"/>
    <x v="0"/>
    <x v="0"/>
    <x v="44"/>
    <d v="2018-12-12T00:00:00"/>
    <d v="2018-12-12T00:00:00"/>
    <d v="2018-12-14T00:00:00"/>
    <d v="2019-01-18T00:00:00"/>
    <n v="4016317310"/>
    <s v="FPIM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PIM"/>
    <x v="0"/>
    <s v="TELECOM"/>
    <n v="1"/>
    <x v="1"/>
    <n v="9009417248"/>
    <d v="2019-01-31T00:00:00"/>
    <x v="1"/>
    <x v="44"/>
    <x v="1"/>
    <s v=""/>
    <s v=""/>
    <s v=""/>
    <s v=""/>
    <s v=""/>
    <s v=""/>
    <s v=""/>
    <s v=""/>
    <s v=""/>
    <s v=""/>
  </r>
  <r>
    <n v="130000721904"/>
    <n v="140001546183"/>
    <n v="1016892928"/>
    <s v="นับเสา-61-สายสื่อสาร-TOT-PKY-ปกติ"/>
    <s v="TECO CNF  NMAT PRC  SETC"/>
    <x v="0"/>
    <x v="0"/>
    <x v="30"/>
    <d v="2018-11-13T00:00:00"/>
    <d v="2018-11-09T00:00:00"/>
    <d v="2018-11-10T00:00:00"/>
    <d v="2019-01-18T00:00:00"/>
    <n v="4016316821"/>
    <s v="FPKY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PKY"/>
    <x v="0"/>
    <s v="TELECOM"/>
    <n v="1"/>
    <x v="1"/>
    <n v="9009417558"/>
    <d v="2019-01-31T00:00:00"/>
    <x v="1"/>
    <x v="30"/>
    <x v="1"/>
    <s v=""/>
    <s v=""/>
    <s v=""/>
    <s v=""/>
    <s v=""/>
    <s v=""/>
    <s v=""/>
    <s v=""/>
    <s v=""/>
    <s v=""/>
  </r>
  <r>
    <n v="130000727451"/>
    <n v="140001542518"/>
    <n v="1016892928"/>
    <s v="นับเสา-61-สายสื่อสาร-TOT-PRS-ปกติ"/>
    <s v="CLSD CNF  NMAT PRC  SETC"/>
    <x v="0"/>
    <x v="0"/>
    <x v="31"/>
    <d v="2018-11-23T00:00:00"/>
    <d v="2018-11-23T00:00:00"/>
    <d v="2018-11-23T00:00:00"/>
    <d v="2019-01-17T00:00:00"/>
    <n v="4016316767"/>
    <s v="FPRS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PRS"/>
    <x v="0"/>
    <s v="TELECOM"/>
    <n v="1"/>
    <x v="1"/>
    <n v="9009410657"/>
    <d v="2019-01-31T00:00:00"/>
    <x v="1"/>
    <x v="31"/>
    <x v="1"/>
    <s v=""/>
    <s v=""/>
    <s v=""/>
    <s v=""/>
    <s v=""/>
    <s v=""/>
    <s v=""/>
    <s v=""/>
    <s v=""/>
    <s v=""/>
  </r>
  <r>
    <n v="130000738029"/>
    <n v="140001547502"/>
    <n v="1016892928"/>
    <s v="นับเสา-61-สายสื่อสาร-TOT-PTC-ปกติ"/>
    <s v="TECO CNF  NMAT PRC  SETC"/>
    <x v="0"/>
    <x v="0"/>
    <x v="0"/>
    <d v="2018-11-02T00:00:00"/>
    <d v="2018-12-22T00:00:00"/>
    <d v="2018-12-23T00:00:00"/>
    <d v="2019-01-18T00:00:00"/>
    <n v="4016316841"/>
    <s v="FPTC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PTC"/>
    <x v="0"/>
    <s v="TELECOM"/>
    <n v="1"/>
    <x v="1"/>
    <n v="9009421366"/>
    <d v="2019-01-31T00:00:00"/>
    <x v="1"/>
    <x v="0"/>
    <x v="1"/>
    <s v=""/>
    <s v=""/>
    <s v=""/>
    <s v=""/>
    <s v=""/>
    <s v=""/>
    <s v=""/>
    <s v=""/>
    <s v=""/>
    <s v=""/>
  </r>
  <r>
    <n v="130000726872"/>
    <n v="140001545465"/>
    <n v="1016892928"/>
    <s v="นับเสา-61-สายสื่อสาร-TOT/PTT-SSA-ปกติ"/>
    <s v="TECO CNF  NMAT PRC  SETC"/>
    <x v="0"/>
    <x v="0"/>
    <x v="46"/>
    <d v="2018-11-22T00:00:00"/>
    <d v="2018-11-22T00:00:00"/>
    <d v="2018-11-22T00:00:00"/>
    <d v="2019-01-18T00:00:00"/>
    <n v="4016316820"/>
    <s v="FSSA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/PTT"/>
    <s v="SSA"/>
    <x v="0"/>
    <s v="TELECOM"/>
    <n v="1"/>
    <x v="1"/>
    <n v="9009416653"/>
    <d v="2019-01-31T00:00:00"/>
    <x v="1"/>
    <x v="46"/>
    <x v="1"/>
    <s v=""/>
    <s v=""/>
    <s v=""/>
    <s v=""/>
    <s v=""/>
    <s v=""/>
    <s v=""/>
    <s v=""/>
    <s v=""/>
    <s v=""/>
  </r>
  <r>
    <n v="130000727544"/>
    <n v="140001545420"/>
    <n v="1016892928"/>
    <s v="นับเสา-61-สายสื่อสาร-TOT-PUI-ปกติ"/>
    <s v="REL  CNF  NMAT PRC  SETC"/>
    <x v="0"/>
    <x v="0"/>
    <x v="32"/>
    <d v="2018-11-06T00:00:00"/>
    <d v="2018-11-23T00:00:00"/>
    <d v="2018-11-23T00:00:00"/>
    <d v="2018-11-23T00:00:00"/>
    <n v="4018198113"/>
    <s v="FMUSCO01"/>
    <x v="3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"/>
    <s v="PUI"/>
    <x v="0"/>
    <s v="TELECOM"/>
    <n v="1"/>
    <x v="1"/>
    <n v="9009416596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53"/>
    <n v="140001545944"/>
    <n v="1016892928"/>
    <s v="นับเสา-61-สายสื่อสาร-TOT-PUS-ปกติ"/>
    <s v="CLSD CNF  NMAT PRC  SETC"/>
    <x v="0"/>
    <x v="0"/>
    <x v="33"/>
    <d v="2018-12-14T00:00:00"/>
    <d v="2018-12-26T00:00:00"/>
    <d v="2018-12-26T00:00:00"/>
    <d v="2019-01-18T00:00:00"/>
    <n v="4016316915"/>
    <s v="FPUS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PUS"/>
    <x v="0"/>
    <s v="TELECOM"/>
    <n v="1"/>
    <x v="1"/>
    <n v="9009417358"/>
    <d v="2019-01-31T00:00:00"/>
    <x v="1"/>
    <x v="33"/>
    <x v="1"/>
    <s v=""/>
    <s v=""/>
    <s v=""/>
    <s v=""/>
    <s v=""/>
    <s v=""/>
    <s v=""/>
    <s v=""/>
    <s v=""/>
    <s v=""/>
  </r>
  <r>
    <n v="130000727511"/>
    <n v="140001545578"/>
    <n v="1016892928"/>
    <s v="นับเสา-61-สายสื่อสาร-TOT-RAB-ปกติ"/>
    <s v="CLSD CNF  NMAT PRC  SETC"/>
    <x v="0"/>
    <x v="0"/>
    <x v="34"/>
    <d v="2018-11-26T00:00:00"/>
    <d v="2018-11-25T00:00:00"/>
    <d v="2018-11-28T00:00:00"/>
    <d v="2019-01-18T00:00:00"/>
    <n v="4016316852"/>
    <s v="FRAB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RAB"/>
    <x v="0"/>
    <s v="TELECOM"/>
    <n v="1"/>
    <x v="1"/>
    <n v="9009416790"/>
    <d v="2019-01-31T00:00:00"/>
    <x v="1"/>
    <x v="34"/>
    <x v="1"/>
    <s v=""/>
    <s v=""/>
    <s v=""/>
    <s v=""/>
    <s v=""/>
    <s v=""/>
    <s v=""/>
    <s v=""/>
    <s v=""/>
    <s v=""/>
  </r>
  <r>
    <n v="130000727189"/>
    <n v="140001545753"/>
    <n v="1016892928"/>
    <s v="นับเสา-61-สายสื่อสาร-TOT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SIP"/>
    <x v="0"/>
    <s v="TELECOM"/>
    <n v="1"/>
    <x v="1"/>
    <n v="9009416997"/>
    <d v="2019-01-31T00:00:00"/>
    <x v="1"/>
    <x v="35"/>
    <x v="1"/>
    <s v=""/>
    <s v=""/>
    <s v=""/>
    <s v=""/>
    <s v=""/>
    <s v=""/>
    <s v=""/>
    <s v=""/>
    <s v=""/>
    <s v=""/>
  </r>
  <r>
    <n v="130000721035"/>
    <n v="140001545061"/>
    <n v="1016892928"/>
    <s v="นับเสา-61-สายสื่อสาร-TOT-SKA-ปกติ"/>
    <s v="REL  CNF  NMAT PRC  SETC"/>
    <x v="0"/>
    <x v="0"/>
    <x v="36"/>
    <d v="2018-11-07T00:00:00"/>
    <d v="2018-11-07T00:00:00"/>
    <d v="2018-11-07T00:00:00"/>
    <d v="2018-11-07T00:00:00"/>
    <n v="4016317191"/>
    <s v="FSKACO11"/>
    <x v="6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"/>
    <s v="SKA"/>
    <x v="0"/>
    <s v="TELECOM"/>
    <n v="1"/>
    <x v="1"/>
    <n v="9009416200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54"/>
    <n v="140001543854"/>
    <n v="1016892928"/>
    <s v="นับเสา-61-สายสื่อสาร-TOT-SRN-ปกติ"/>
    <s v="TECO CNF  NMAT PRC  SETC"/>
    <x v="0"/>
    <x v="0"/>
    <x v="45"/>
    <d v="2018-11-01T00:00:00"/>
    <d v="2018-11-26T00:00:00"/>
    <d v="2018-11-30T00:00:00"/>
    <d v="2019-01-18T00:00:00"/>
    <n v="4016316839"/>
    <s v="FSRN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SRN"/>
    <x v="0"/>
    <s v="TELECOM"/>
    <n v="1"/>
    <x v="1"/>
    <n v="9009414674"/>
    <d v="2019-01-31T00:00:00"/>
    <x v="1"/>
    <x v="45"/>
    <x v="1"/>
    <s v=""/>
    <s v=""/>
    <s v=""/>
    <s v=""/>
    <s v=""/>
    <s v=""/>
    <s v=""/>
    <s v=""/>
    <s v=""/>
    <s v=""/>
  </r>
  <r>
    <n v="130000727467"/>
    <n v="140001545902"/>
    <n v="1016892928"/>
    <s v="นับเสา-61-สายสื่อสาร-TOT-SSA-ปกติ"/>
    <s v="TECO CNF  NMAT PRC  SETC"/>
    <x v="0"/>
    <x v="0"/>
    <x v="46"/>
    <d v="2018-11-23T00:00:00"/>
    <d v="2018-11-23T00:00:00"/>
    <d v="2018-11-24T00:00:00"/>
    <d v="2019-01-18T00:00:00"/>
    <n v="4016316820"/>
    <s v="FSSA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SSA"/>
    <x v="0"/>
    <s v="TELECOM"/>
    <n v="1"/>
    <x v="1"/>
    <n v="9009417183"/>
    <d v="2019-01-31T00:00:00"/>
    <x v="1"/>
    <x v="46"/>
    <x v="1"/>
    <s v=""/>
    <s v=""/>
    <s v=""/>
    <s v=""/>
    <s v=""/>
    <s v=""/>
    <s v=""/>
    <s v=""/>
    <s v=""/>
    <s v=""/>
  </r>
  <r>
    <n v="130000729148"/>
    <n v="140001547239"/>
    <n v="1016892928"/>
    <s v="นับเสา-61-สายสื่อสาร-TOT-SSG-ปกติ"/>
    <s v="REL  NMAT PRC  SETC"/>
    <x v="0"/>
    <x v="0"/>
    <x v="37"/>
    <m/>
    <d v="2018-11-27T00:00:00"/>
    <d v="2018-11-27T00:00:00"/>
    <d v="2018-11-27T00:00:00"/>
    <n v="4018198109"/>
    <s v="FSESCO12"/>
    <x v="3"/>
    <s v="บริษัท ทีโอที จำกัด (มหาชน) "/>
    <s v="TOT"/>
    <x v="0"/>
    <s v="NMAT"/>
    <s v="มี พท.ซ่อมบำรุง"/>
    <s v="นับเสา"/>
    <s v="61"/>
    <s v="สายสื่อสาร"/>
    <s v="TOT"/>
    <s v="SSG"/>
    <x v="0"/>
    <s v="TELECOM"/>
    <n v="1"/>
    <x v="1"/>
    <n v="9009421068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3792"/>
    <n v="140001545512"/>
    <n v="1016892928"/>
    <s v="นับเสา-61-สายสื่อสาร-TOT-STU-ปกติ"/>
    <s v="TECO CNF  NMAT PRC  SETC"/>
    <x v="0"/>
    <x v="0"/>
    <x v="38"/>
    <d v="2018-11-16T00:00:00"/>
    <d v="2018-12-12T00:00:00"/>
    <d v="2018-12-13T00:00:00"/>
    <d v="2019-01-22T00:00:00"/>
    <n v="4016316754"/>
    <s v="FSTU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STU"/>
    <x v="0"/>
    <s v="TELECOM"/>
    <n v="1"/>
    <x v="1"/>
    <n v="9009416699"/>
    <d v="2019-01-31T00:00:00"/>
    <x v="1"/>
    <x v="38"/>
    <x v="1"/>
    <s v=""/>
    <s v=""/>
    <s v=""/>
    <s v=""/>
    <s v=""/>
    <s v=""/>
    <s v=""/>
    <s v=""/>
    <s v=""/>
    <s v=""/>
  </r>
  <r>
    <n v="130000720145"/>
    <n v="140001546973"/>
    <n v="1016892928"/>
    <s v="นับเสา-61-สายสื่อสาร-TOT-SUN-ปกติ"/>
    <s v="TECO CNF  PRT  NMAT PRC  SETC"/>
    <x v="0"/>
    <x v="0"/>
    <x v="39"/>
    <d v="2018-11-21T00:00:00"/>
    <d v="2018-11-21T00:00:00"/>
    <d v="2018-11-21T00:00:00"/>
    <d v="2019-01-18T00:00:00"/>
    <n v="4016316922"/>
    <s v="FSUN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"/>
    <s v="SUN"/>
    <x v="0"/>
    <s v="TELECOM"/>
    <n v="1"/>
    <x v="1"/>
    <n v="9009420732"/>
    <d v="2019-01-31T00:00:00"/>
    <x v="1"/>
    <x v="39"/>
    <x v="1"/>
    <s v=""/>
    <s v=""/>
    <s v=""/>
    <s v=""/>
    <s v=""/>
    <s v=""/>
    <s v=""/>
    <s v=""/>
    <s v=""/>
    <s v=""/>
  </r>
  <r>
    <n v="130000720747"/>
    <n v="140001545634"/>
    <n v="1016892928"/>
    <s v="นับเสา-61-สายสื่อสาร-TOT-TTM-ปกติ"/>
    <s v="CLSD CNF  NMAT PRC  SETC"/>
    <x v="0"/>
    <x v="0"/>
    <x v="40"/>
    <d v="2018-11-12T00:00:00"/>
    <d v="2018-11-06T00:00:00"/>
    <d v="2018-11-06T00:00:00"/>
    <d v="2019-01-18T00:00:00"/>
    <n v="4016316992"/>
    <s v="FTTM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"/>
    <s v="TTM"/>
    <x v="0"/>
    <s v="TELECOM"/>
    <n v="1"/>
    <x v="1"/>
    <n v="9009416823"/>
    <d v="2019-01-31T00:00:00"/>
    <x v="1"/>
    <x v="40"/>
    <x v="1"/>
    <s v=""/>
    <s v=""/>
    <s v=""/>
    <s v=""/>
    <s v=""/>
    <s v=""/>
    <s v=""/>
    <s v=""/>
    <s v=""/>
    <s v=""/>
  </r>
  <r>
    <n v="130000727165"/>
    <n v="140001546056"/>
    <n v="1016892928"/>
    <s v="นับเสา-61-สายสื่อสาร-TOT/TT&amp;T-CUR-ปกติ"/>
    <s v="CLSD CNF  NMAT PRC  SETC"/>
    <x v="0"/>
    <x v="0"/>
    <x v="7"/>
    <d v="2018-11-01T00:00:00"/>
    <d v="2018-11-01T00:00:00"/>
    <d v="2018-11-03T00:00:00"/>
    <d v="2019-01-18T00:00:00"/>
    <n v="4016316798"/>
    <s v="FCUR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TT&amp;T"/>
    <s v="CUR"/>
    <x v="0"/>
    <s v="TELECOM"/>
    <n v="1"/>
    <x v="1"/>
    <n v="9009417453"/>
    <d v="2019-01-31T00:00:00"/>
    <x v="1"/>
    <x v="7"/>
    <x v="1"/>
    <s v=""/>
    <s v=""/>
    <s v=""/>
    <s v=""/>
    <s v=""/>
    <s v=""/>
    <s v=""/>
    <s v=""/>
    <s v=""/>
    <s v=""/>
  </r>
  <r>
    <n v="130000720489"/>
    <n v="140001542555"/>
    <n v="1016892928"/>
    <s v="นับเสา-61-สายสื่อสาร-TOT/TT&amp;T-CYP-ปกติ"/>
    <s v="CLSD CNF  NMAT PRC  SETC"/>
    <x v="0"/>
    <x v="0"/>
    <x v="8"/>
    <d v="2018-12-03T00:00:00"/>
    <d v="2018-11-07T00:00:00"/>
    <d v="2018-11-07T00:00:00"/>
    <d v="2019-01-18T00:00:00"/>
    <n v="4016316794"/>
    <s v="FCYP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TT&amp;T"/>
    <s v="CYP"/>
    <x v="0"/>
    <s v="TELECOM"/>
    <n v="1"/>
    <x v="1"/>
    <n v="9009410767"/>
    <d v="2019-01-31T00:00:00"/>
    <x v="1"/>
    <x v="8"/>
    <x v="1"/>
    <s v=""/>
    <s v=""/>
    <s v=""/>
    <s v=""/>
    <s v=""/>
    <s v=""/>
    <s v=""/>
    <s v=""/>
    <s v=""/>
    <s v=""/>
  </r>
  <r>
    <n v="130000720293"/>
    <n v="140001545204"/>
    <n v="1016892928"/>
    <s v="นับเสา-61-สายสื่อสาร-TOT/TT&amp;T-KSA-ปกติ"/>
    <s v="CLSD CNF  NMAT PRC  SETC"/>
    <x v="0"/>
    <x v="0"/>
    <x v="43"/>
    <d v="2018-11-21T00:00:00"/>
    <d v="2018-11-21T00:00:00"/>
    <d v="2018-11-21T00:00:00"/>
    <d v="2019-01-17T00:00:00"/>
    <n v="4016316796"/>
    <s v="FKSA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TT&amp;T"/>
    <s v="KSA"/>
    <x v="0"/>
    <s v="TELECOM"/>
    <n v="1"/>
    <x v="1"/>
    <n v="9009416267"/>
    <d v="2019-01-31T00:00:00"/>
    <x v="1"/>
    <x v="43"/>
    <x v="1"/>
    <s v=""/>
    <s v=""/>
    <s v=""/>
    <s v=""/>
    <s v=""/>
    <s v=""/>
    <s v=""/>
    <s v=""/>
    <s v=""/>
    <s v=""/>
  </r>
  <r>
    <n v="130000725006"/>
    <n v="140001545964"/>
    <n v="1016892928"/>
    <s v="นับเสา-61-สายสื่อสาร-TOT/TT&amp;T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/TT&amp;T"/>
    <s v="KSN"/>
    <x v="0"/>
    <s v="TELECOM"/>
    <n v="1"/>
    <x v="1"/>
    <n v="9009417330"/>
    <d v="2019-01-31T00:00:00"/>
    <x v="1"/>
    <x v="14"/>
    <x v="1"/>
    <s v=""/>
    <s v=""/>
    <s v=""/>
    <s v=""/>
    <s v=""/>
    <s v=""/>
    <s v=""/>
    <s v=""/>
    <s v=""/>
    <s v=""/>
  </r>
  <r>
    <n v="130000719816"/>
    <n v="140001546190"/>
    <n v="1016892928"/>
    <s v="นับเสา-61-สายสื่อสาร-TOT/TT&amp;T-LAM-ปกติ"/>
    <s v="CLSD CNF  NMAT PRC  SETC"/>
    <x v="0"/>
    <x v="0"/>
    <x v="16"/>
    <d v="2018-11-05T00:00:00"/>
    <d v="2018-11-04T00:00:00"/>
    <d v="2018-11-05T00:00:00"/>
    <d v="2019-01-18T00:00:00"/>
    <n v="4016316773"/>
    <s v="FLAMCO12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TT&amp;T"/>
    <s v="LAM"/>
    <x v="0"/>
    <s v="TELECOM"/>
    <n v="1"/>
    <x v="1"/>
    <n v="9009417563"/>
    <d v="2019-01-31T00:00:00"/>
    <x v="1"/>
    <x v="16"/>
    <x v="1"/>
    <s v=""/>
    <s v=""/>
    <s v=""/>
    <s v=""/>
    <s v=""/>
    <s v=""/>
    <s v=""/>
    <s v=""/>
    <s v=""/>
    <s v=""/>
  </r>
  <r>
    <n v="130000726857"/>
    <n v="140001542832"/>
    <n v="1016892928"/>
    <s v="นับเสา-61-สายสื่อสาร-TOT/TT&amp;T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ีโอที จำกัด (มหาชน) "/>
    <s v="TOT"/>
    <x v="1"/>
    <s v="CNF "/>
    <s v="มี พท.ซ่อมบำรุง"/>
    <s v="นับเสา"/>
    <s v="61"/>
    <s v="สายสื่อสาร"/>
    <s v="TOT/TT&amp;T"/>
    <s v="PCG"/>
    <x v="0"/>
    <s v="TELECOM"/>
    <n v="1"/>
    <x v="1"/>
    <n v="9009410983"/>
    <d v="2019-01-31T00:00:00"/>
    <x v="1"/>
    <x v="29"/>
    <x v="1"/>
    <s v=""/>
    <s v=""/>
    <s v=""/>
    <s v=""/>
    <s v=""/>
    <s v=""/>
    <s v=""/>
    <s v=""/>
    <s v=""/>
    <s v=""/>
  </r>
  <r>
    <n v="130000721908"/>
    <n v="140001546243"/>
    <n v="1016892928"/>
    <s v="นับเสา-61-สายสื่อสาร-TOT/TT&amp;T-PKY-ปกติ"/>
    <s v="TECO CNF  NMAT PRC  SETC"/>
    <x v="0"/>
    <x v="0"/>
    <x v="30"/>
    <d v="2018-11-16T00:00:00"/>
    <d v="2018-11-09T00:00:00"/>
    <d v="2018-11-10T00:00:00"/>
    <d v="2019-01-18T00:00:00"/>
    <n v="4016316821"/>
    <s v="FPKYOM01"/>
    <x v="1"/>
    <s v="บริษัท ทีโอที จำกัด (มหาชน) "/>
    <s v="TOT"/>
    <x v="2"/>
    <s v="CNF "/>
    <s v="มี พท.ซ่อมบำรุง"/>
    <s v="นับเสา"/>
    <s v="61"/>
    <s v="สายสื่อสาร"/>
    <s v="TOT/TT&amp;T"/>
    <s v="PKY"/>
    <x v="0"/>
    <s v="TELECOM"/>
    <n v="1"/>
    <x v="1"/>
    <n v="9009417661"/>
    <d v="2019-01-31T00:00:00"/>
    <x v="1"/>
    <x v="30"/>
    <x v="1"/>
    <s v=""/>
    <s v=""/>
    <s v=""/>
    <s v=""/>
    <s v=""/>
    <s v=""/>
    <s v=""/>
    <s v=""/>
    <s v=""/>
    <s v=""/>
  </r>
  <r>
    <n v="130000730391"/>
    <n v="140001545490"/>
    <n v="1016892928"/>
    <s v="นับเสา-61-สายสื่อสาร-TOT/TT&amp;T-PUI-ปกติ"/>
    <s v="REL  CNF  NMAT PRC  SETC"/>
    <x v="0"/>
    <x v="0"/>
    <x v="32"/>
    <d v="2018-11-06T00:00:00"/>
    <d v="2018-11-30T00:00:00"/>
    <d v="2018-11-30T00:00:00"/>
    <d v="2018-11-30T00:00:00"/>
    <n v="4018198113"/>
    <s v="FMUSCO12"/>
    <x v="3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/TT&amp;T"/>
    <s v="PUI"/>
    <x v="0"/>
    <s v="TELECOM"/>
    <n v="1"/>
    <x v="1"/>
    <n v="9009416717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24822"/>
    <n v="140001547118"/>
    <n v="1016892928"/>
    <s v="นับเสา-61-สายสื่อสาร-TOT-WNK-ปกติ"/>
    <s v="REL  CNF  NMAT PRC  SETC"/>
    <x v="0"/>
    <x v="0"/>
    <x v="41"/>
    <d v="2018-12-17T00:00:00"/>
    <d v="2018-11-17T00:00:00"/>
    <d v="2018-11-17T00:00:00"/>
    <d v="2018-11-17T00:00:00"/>
    <n v="4018201845"/>
    <s v="FWNKCO12"/>
    <x v="3"/>
    <s v="บริษัท ทีโอที จำกัด (มหาชน) "/>
    <s v="TOT"/>
    <x v="0"/>
    <s v="CNF "/>
    <s v="มี พท.ซ่อมบำรุง"/>
    <s v="นับเสา"/>
    <s v="61"/>
    <s v="สายสื่อสาร"/>
    <s v="TOT"/>
    <s v="WNK"/>
    <x v="0"/>
    <s v="TELECOM"/>
    <n v="1"/>
    <x v="1"/>
    <n v="9009420789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6525"/>
    <n v="140001544493"/>
    <n v="1016823762"/>
    <s v="นับเสา-61-สายสื่อสาร-TTT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BKR"/>
    <x v="0"/>
    <s v="TELECOM"/>
    <n v="1"/>
    <x v="1"/>
    <n v="9009415462"/>
    <d v="2019-01-31T00:00:00"/>
    <x v="1"/>
    <x v="1"/>
    <x v="1"/>
    <s v=""/>
    <s v=""/>
    <s v=""/>
    <s v=""/>
    <s v=""/>
    <s v=""/>
    <s v=""/>
    <s v=""/>
    <s v=""/>
    <s v=""/>
  </r>
  <r>
    <n v="130000724090"/>
    <n v="140001546227"/>
    <n v="1016823762"/>
    <s v="นับเสา-61-สายสื่อสาร-TTT-BNG-ปกติ"/>
    <s v="CLSD CNF  NMAT PRC  SETC"/>
    <x v="0"/>
    <x v="0"/>
    <x v="2"/>
    <d v="2018-11-26T00:00:00"/>
    <d v="2018-11-26T00:00:00"/>
    <d v="2018-11-28T00:00:00"/>
    <d v="2019-01-18T00:00:00"/>
    <n v="4016316953"/>
    <s v="FBNGCO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BNG"/>
    <x v="0"/>
    <s v="TELECOM"/>
    <n v="1"/>
    <x v="1"/>
    <n v="9009417654"/>
    <d v="2019-01-31T00:00:00"/>
    <x v="1"/>
    <x v="2"/>
    <x v="1"/>
    <s v=""/>
    <s v=""/>
    <s v=""/>
    <s v=""/>
    <s v=""/>
    <s v=""/>
    <s v=""/>
    <s v=""/>
    <s v=""/>
    <s v=""/>
  </r>
  <r>
    <n v="130000723668"/>
    <n v="140001545516"/>
    <n v="1016823762"/>
    <s v="นับเสา-61-สายสื่อสาร-TTT-BRR-ปกติ"/>
    <s v="TECO CNF  NMAT PRC  SETC"/>
    <x v="0"/>
    <x v="0"/>
    <x v="42"/>
    <d v="2018-12-03T00:00:00"/>
    <d v="2018-11-22T00:00:00"/>
    <d v="2018-11-27T00:00:00"/>
    <d v="2019-01-18T00:00:00"/>
    <n v="4016316790"/>
    <s v="FBRROM01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BRR"/>
    <x v="0"/>
    <s v="TELECOM"/>
    <n v="1"/>
    <x v="1"/>
    <n v="9009416718"/>
    <d v="2019-01-31T00:00:00"/>
    <x v="1"/>
    <x v="42"/>
    <x v="1"/>
    <s v=""/>
    <s v=""/>
    <s v=""/>
    <s v=""/>
    <s v=""/>
    <s v=""/>
    <s v=""/>
    <s v=""/>
    <s v=""/>
    <s v=""/>
  </r>
  <r>
    <n v="130000731850"/>
    <n v="140001548213"/>
    <n v="1016823762"/>
    <s v="นับเสา-61-สายสื่อสาร-TTT-BYI-ปกติ"/>
    <s v="CLSD CNF  NMAT PRC  SETC"/>
    <x v="0"/>
    <x v="0"/>
    <x v="3"/>
    <d v="2018-11-16T00:00:00"/>
    <d v="2018-12-04T00:00:00"/>
    <d v="2018-12-04T00:00:00"/>
    <d v="2019-01-22T00:00:00"/>
    <n v="4016317286"/>
    <s v="FBYIOM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BYI"/>
    <x v="0"/>
    <s v="TELECOM"/>
    <n v="1"/>
    <x v="1"/>
    <n v="9009422450"/>
    <d v="2019-01-31T00:00:00"/>
    <x v="1"/>
    <x v="3"/>
    <x v="1"/>
    <s v=""/>
    <s v=""/>
    <s v=""/>
    <s v=""/>
    <s v=""/>
    <s v=""/>
    <s v=""/>
    <s v=""/>
    <s v=""/>
    <s v=""/>
  </r>
  <r>
    <n v="130000739864"/>
    <n v="140001546573"/>
    <n v="1016823762"/>
    <s v="นับเสา-61-สายสื่อสาร-TTT-CAR-ปกติ"/>
    <s v="TECO CNF  NMAT PRC  SETC"/>
    <x v="0"/>
    <x v="0"/>
    <x v="4"/>
    <d v="2018-11-30T00:00:00"/>
    <d v="2018-12-26T00:00:00"/>
    <d v="2018-12-27T00:00:00"/>
    <d v="2019-01-18T00:00:00"/>
    <n v="4016317144"/>
    <s v="FCAR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CAR"/>
    <x v="0"/>
    <s v="TELECOM"/>
    <n v="1"/>
    <x v="1"/>
    <n v="9009420172"/>
    <d v="2019-01-31T00:00:00"/>
    <x v="1"/>
    <x v="4"/>
    <x v="1"/>
    <s v=""/>
    <s v=""/>
    <s v=""/>
    <s v=""/>
    <s v=""/>
    <s v=""/>
    <s v=""/>
    <s v=""/>
    <s v=""/>
    <s v=""/>
  </r>
  <r>
    <n v="140009344710"/>
    <n v="140001519336"/>
    <n v="1016823762"/>
    <s v="นับเสา-61-สายสื่อสาร-TTT-CAR-ละเมิด"/>
    <s v="REL  CNF  NMAT PRC  SETC"/>
    <x v="1"/>
    <x v="1"/>
    <x v="4"/>
    <d v="2018-12-27T00:00:00"/>
    <d v="2018-12-28T00:00:00"/>
    <d v="2018-12-28T00:00:00"/>
    <d v="2018-12-28T00:00:00"/>
    <n v="4016317144"/>
    <s v="FCARCO12"/>
    <x v="0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CAR"/>
    <x v="2"/>
    <s v="TELECOM"/>
    <n v="1"/>
    <x v="0"/>
    <e v="#N/A"/>
    <e v="#N/A"/>
    <x v="0"/>
    <x v="4"/>
    <x v="1"/>
    <s v=""/>
    <s v="สถานะใบสั่งงานไม่ถูกต้อง"/>
    <s v=""/>
    <s v=""/>
    <s v=""/>
    <s v=""/>
    <s v=""/>
    <s v=""/>
    <s v=""/>
    <e v="#VALUE!"/>
  </r>
  <r>
    <n v="130000729906"/>
    <n v="140001546105"/>
    <n v="1016823762"/>
    <s v="นับเสา-61-สายสื่อสาร-TTT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CHC"/>
    <x v="0"/>
    <s v="TELECOM"/>
    <n v="1"/>
    <x v="1"/>
    <n v="9009417491"/>
    <d v="2019-01-31T00:00:00"/>
    <x v="1"/>
    <x v="5"/>
    <x v="1"/>
    <s v=""/>
    <s v=""/>
    <s v=""/>
    <s v=""/>
    <s v=""/>
    <s v=""/>
    <s v=""/>
    <s v=""/>
    <s v=""/>
    <s v=""/>
  </r>
  <r>
    <n v="130000726987"/>
    <n v="140001546024"/>
    <n v="1016823762"/>
    <s v="นับเสา-61-สายสื่อสาร-TTT-CUP-ปกติ"/>
    <s v="CLSD CNF  NMAT PRC  SETC"/>
    <x v="0"/>
    <x v="0"/>
    <x v="6"/>
    <d v="2018-11-22T00:00:00"/>
    <d v="2018-11-22T00:00:00"/>
    <d v="2018-11-22T00:00:00"/>
    <d v="2019-01-18T00:00:00"/>
    <n v="4016316787"/>
    <s v="FCUP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CUP"/>
    <x v="0"/>
    <s v="TELECOM"/>
    <n v="1"/>
    <x v="1"/>
    <n v="9009417398"/>
    <d v="2019-01-31T00:00:00"/>
    <x v="1"/>
    <x v="6"/>
    <x v="1"/>
    <s v=""/>
    <s v=""/>
    <s v=""/>
    <s v=""/>
    <s v=""/>
    <s v=""/>
    <s v=""/>
    <s v=""/>
    <s v=""/>
    <s v=""/>
  </r>
  <r>
    <n v="140009335899"/>
    <n v="140001519221"/>
    <n v="1016823762"/>
    <s v="นับเสา-61-สายสื่อสาร-TTT-CUP-ละเมิด"/>
    <s v="REL  CNF  NMAT PRC  SETC"/>
    <x v="1"/>
    <x v="1"/>
    <x v="6"/>
    <d v="2018-12-26T00:00:00"/>
    <d v="2018-12-27T00:00:00"/>
    <d v="2018-12-27T00:00:00"/>
    <d v="2018-12-27T00:00:00"/>
    <n v="4016316787"/>
    <s v="FCUPCO12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CUP"/>
    <x v="2"/>
    <s v="TELECOM"/>
    <n v="1"/>
    <x v="0"/>
    <e v="#N/A"/>
    <e v="#N/A"/>
    <x v="0"/>
    <x v="6"/>
    <x v="1"/>
    <s v=""/>
    <s v="สถานะใบสั่งงานไม่ถูกต้อง"/>
    <s v=""/>
    <s v=""/>
    <s v=""/>
    <s v=""/>
    <s v=""/>
    <s v=""/>
    <s v=""/>
    <e v="#VALUE!"/>
  </r>
  <r>
    <n v="130000727160"/>
    <n v="140001546981"/>
    <n v="1016823762"/>
    <s v="นับเสา-61-สายสื่อสาร-TTT-CUR-ปกติ"/>
    <s v="CLSD CNF  NMAT PRC  SETC"/>
    <x v="0"/>
    <x v="0"/>
    <x v="7"/>
    <d v="2018-12-13T00:00:00"/>
    <d v="2019-01-18T00:00:00"/>
    <d v="2019-01-19T00:00:00"/>
    <d v="2019-01-18T00:00:00"/>
    <n v="4016316798"/>
    <s v="FCUR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CUR"/>
    <x v="0"/>
    <s v="TELECOM"/>
    <n v="1"/>
    <x v="1"/>
    <n v="9009420677"/>
    <d v="2019-01-31T00:00:00"/>
    <x v="1"/>
    <x v="7"/>
    <x v="1"/>
    <s v=""/>
    <s v=""/>
    <s v=""/>
    <s v=""/>
    <s v=""/>
    <s v=""/>
    <s v=""/>
    <s v=""/>
    <s v=""/>
    <s v=""/>
  </r>
  <r>
    <n v="130000720504"/>
    <n v="140001542617"/>
    <n v="1016823762"/>
    <s v="นับเสา-61-สายสื่อสาร-TTT-CYP-ปกติ"/>
    <s v="CLSD CNF  NMAT PRC  SETC"/>
    <x v="0"/>
    <x v="0"/>
    <x v="8"/>
    <d v="2018-11-05T00:00:00"/>
    <d v="2018-11-07T00:00:00"/>
    <d v="2018-11-07T00:00:00"/>
    <d v="2019-01-18T00:00:00"/>
    <n v="4016316794"/>
    <s v="FCYPOM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CYP"/>
    <x v="0"/>
    <s v="TELECOM"/>
    <n v="1"/>
    <x v="1"/>
    <n v="9009410831"/>
    <d v="2019-01-31T00:00:00"/>
    <x v="1"/>
    <x v="8"/>
    <x v="1"/>
    <s v=""/>
    <s v=""/>
    <s v=""/>
    <s v=""/>
    <s v=""/>
    <s v=""/>
    <s v=""/>
    <s v=""/>
    <s v=""/>
    <s v=""/>
  </r>
  <r>
    <n v="130000734704"/>
    <n v="140001546610"/>
    <n v="1016823762"/>
    <s v="นับเสา-61-สายสื่อสาร-TTT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ทริปเปิลที บรอดแบนด์ จำกัด (มหาชน)"/>
    <s v="TTT"/>
    <x v="2"/>
    <s v="NMAT"/>
    <s v="มี พท.ซ่อมบำรุง"/>
    <s v="นับเสา"/>
    <s v="61"/>
    <s v="สายสื่อสาร"/>
    <s v="TTT"/>
    <s v="DAN"/>
    <x v="0"/>
    <s v="TELECOM"/>
    <n v="1"/>
    <x v="1"/>
    <n v="9009420179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40009188075"/>
    <s v=""/>
    <n v="1016823762"/>
    <s v="นับเสา-61-สายสื่อสาร-TTT-DAN-ละเมิด"/>
    <s v="REL  NMAT PRC  SETC"/>
    <x v="1"/>
    <x v="1"/>
    <x v="9"/>
    <m/>
    <d v="2018-12-13T00:00:00"/>
    <d v="2018-12-13T00:00:00"/>
    <d v="2018-12-13T00:00:00"/>
    <n v="4016316829"/>
    <s v="FDANCO12"/>
    <x v="5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DAN"/>
    <x v="2"/>
    <s v="TELECOM"/>
    <n v="1"/>
    <x v="0"/>
    <e v="#N/A"/>
    <e v="#N/A"/>
    <x v="0"/>
    <x v="9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11568"/>
    <n v="140001547390"/>
    <n v="1016823762"/>
    <s v="นับเสา-61-สายสื่อสาร-TTT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HOH"/>
    <x v="0"/>
    <s v="TELECOM"/>
    <n v="1"/>
    <x v="1"/>
    <n v="9009421281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40009332888"/>
    <n v="140001519220"/>
    <n v="1016823762"/>
    <s v="นับเสา-61-สายสื่อสาร-TTT-HOH-ละเมิด"/>
    <s v="REL  CNF  NMAT PRC  SETC"/>
    <x v="1"/>
    <x v="1"/>
    <x v="10"/>
    <d v="2018-12-13T00:00:00"/>
    <d v="2018-12-27T00:00:00"/>
    <d v="2018-12-27T00:00:00"/>
    <d v="2018-12-27T00:00:00"/>
    <n v="4021794296"/>
    <s v="FHOHCO11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HOH"/>
    <x v="2"/>
    <s v="TELECOM"/>
    <n v="1"/>
    <x v="0"/>
    <e v="#N/A"/>
    <e v="#N/A"/>
    <x v="0"/>
    <x v="10"/>
    <x v="1"/>
    <s v=""/>
    <s v="สถานะใบสั่งงานไม่ถูกต้อง"/>
    <s v=""/>
    <s v=""/>
    <s v=""/>
    <s v=""/>
    <s v=""/>
    <s v=""/>
    <s v=""/>
    <e v="#VALUE!"/>
  </r>
  <r>
    <n v="130000711569"/>
    <s v=""/>
    <n v="1017501437"/>
    <s v="นับเสา-61-สายสื่อสาร-TTTIN-HOH-ยกเลิก"/>
    <s v="CLSD DLFL NMAT PRC  SETC"/>
    <x v="0"/>
    <x v="0"/>
    <x v="10"/>
    <m/>
    <d v="2018-10-10T00:00:00"/>
    <d v="2018-10-10T00:00:00"/>
    <d v="2019-01-20T00:00:00"/>
    <n v="4021794296"/>
    <s v="FHOHCO12"/>
    <x v="2"/>
    <s v="บริษัท ทริปเปิลที อินเทอร์เน็ตจำกัด"/>
    <s v="TTTIN"/>
    <x v="1"/>
    <s v="DLFL"/>
    <s v="มี พท.ซ่อมบำรุง"/>
    <s v="นับเสา"/>
    <s v="61"/>
    <s v="สายสื่อสาร"/>
    <s v="TTTIN"/>
    <s v="HOH"/>
    <x v="1"/>
    <s v="TELECOM"/>
    <n v="1"/>
    <x v="0"/>
    <e v="#N/A"/>
    <e v="#N/A"/>
    <x v="0"/>
    <x v="10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30000734875"/>
    <n v="140001545770"/>
    <n v="1016823762"/>
    <s v="นับเสา-61-สายสื่อสาร-TTT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KKA"/>
    <x v="0"/>
    <s v="TELECOM"/>
    <n v="1"/>
    <x v="1"/>
    <n v="9009417019"/>
    <d v="2019-01-31T00:00:00"/>
    <x v="1"/>
    <x v="11"/>
    <x v="1"/>
    <s v=""/>
    <s v=""/>
    <s v=""/>
    <s v=""/>
    <s v=""/>
    <s v=""/>
    <s v=""/>
    <s v=""/>
    <s v=""/>
    <s v=""/>
  </r>
  <r>
    <n v="140009271476"/>
    <n v="140001520356"/>
    <n v="1016823762"/>
    <s v="นับเสา-61-สายสื่อสาร-TTT-KKA-ละเมิด"/>
    <s v="REL  CNF  NMAT PRC  SETC"/>
    <x v="1"/>
    <x v="1"/>
    <x v="11"/>
    <d v="2018-12-17T00:00:00"/>
    <d v="2018-12-25T00:00:00"/>
    <d v="2018-12-28T00:00:00"/>
    <d v="2018-12-25T00:00:00"/>
    <n v="4016316885"/>
    <s v="FKKACO12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KKA"/>
    <x v="2"/>
    <s v="TELECOM"/>
    <n v="1"/>
    <x v="0"/>
    <e v="#N/A"/>
    <e v="#N/A"/>
    <x v="0"/>
    <x v="11"/>
    <x v="1"/>
    <s v=""/>
    <s v="สถานะใบสั่งงานไม่ถูกต้อง"/>
    <s v=""/>
    <s v=""/>
    <s v=""/>
    <s v=""/>
    <s v=""/>
    <s v=""/>
    <s v=""/>
    <e v="#VALUE!"/>
  </r>
  <r>
    <n v="130000726855"/>
    <n v="140001547642"/>
    <n v="1016823762"/>
    <s v="นับเสา-61-สายสื่อสาร-TTT-KOB-ปกติ"/>
    <s v="REL  CNF  NMAT PRC  SETC"/>
    <x v="0"/>
    <x v="0"/>
    <x v="12"/>
    <d v="2018-11-23T00:00:00"/>
    <d v="2018-11-22T00:00:00"/>
    <d v="2018-11-22T00:00:00"/>
    <d v="2018-11-22T00:00:00"/>
    <n v="4016316861"/>
    <s v="FKOBCO12"/>
    <x v="0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KOB"/>
    <x v="0"/>
    <s v="TELECOM"/>
    <n v="1"/>
    <x v="1"/>
    <n v="9009421723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40727"/>
    <s v=""/>
    <n v="1016823762"/>
    <s v="นับเสา-61-สายสื่อสาร-TTT-KOB-ละเมิด"/>
    <s v="CLSD CNF  NMAT PRC  SETC"/>
    <x v="0"/>
    <x v="0"/>
    <x v="12"/>
    <d v="2018-12-28T00:00:00"/>
    <d v="2018-12-28T00:00:00"/>
    <d v="2018-12-28T00:00:00"/>
    <d v="2018-12-28T00:00:00"/>
    <n v="4016316861"/>
    <s v="FKOB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KOB"/>
    <x v="2"/>
    <s v="TELECOM"/>
    <n v="1"/>
    <x v="0"/>
    <e v="#N/A"/>
    <e v="#N/A"/>
    <x v="0"/>
    <x v="12"/>
    <x v="0"/>
    <s v=""/>
    <s v=""/>
    <s v=""/>
    <s v=""/>
    <s v=""/>
    <s v=""/>
    <s v=""/>
    <s v=""/>
    <s v=""/>
    <e v="#VALUE!"/>
  </r>
  <r>
    <n v="130000727734"/>
    <n v="140001546835"/>
    <n v="1016823762"/>
    <s v="นับเสา-61-สายสื่อสาร-TTT-KOG-ปกติ"/>
    <s v="TECO CNF  NMAT PRC  SETC"/>
    <x v="0"/>
    <x v="0"/>
    <x v="13"/>
    <d v="2018-10-24T00:00:00"/>
    <d v="2018-11-25T00:00:00"/>
    <d v="2018-11-26T00:00:00"/>
    <d v="2019-01-18T00:00:00"/>
    <n v="4021794296"/>
    <s v="FKOG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KOG"/>
    <x v="0"/>
    <s v="TELECOM"/>
    <n v="1"/>
    <x v="1"/>
    <n v="9009420367"/>
    <d v="2019-01-31T00:00:00"/>
    <x v="1"/>
    <x v="13"/>
    <x v="1"/>
    <s v=""/>
    <s v=""/>
    <s v=""/>
    <s v=""/>
    <s v=""/>
    <s v=""/>
    <s v=""/>
    <s v=""/>
    <s v=""/>
    <s v=""/>
  </r>
  <r>
    <n v="140009213436"/>
    <n v="140001510518"/>
    <n v="1016823762"/>
    <s v="นับเสา-61-สายสื่อสาร-TTT-KOG-ละเมิด"/>
    <s v="REL  CNF  NMAT PRC  SETC"/>
    <x v="1"/>
    <x v="1"/>
    <x v="13"/>
    <d v="2018-12-06T00:00:00"/>
    <d v="2018-12-18T00:00:00"/>
    <d v="2018-12-18T00:00:00"/>
    <d v="2018-12-18T00:00:00"/>
    <n v="4016316836"/>
    <s v="FKOGCO12"/>
    <x v="5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KOG"/>
    <x v="2"/>
    <s v="TELECOM"/>
    <n v="1"/>
    <x v="0"/>
    <e v="#N/A"/>
    <e v="#N/A"/>
    <x v="0"/>
    <x v="13"/>
    <x v="1"/>
    <s v=""/>
    <s v="สถานะใบสั่งงานไม่ถูกต้อง"/>
    <s v=""/>
    <s v=""/>
    <s v=""/>
    <s v=""/>
    <s v=""/>
    <s v=""/>
    <s v=""/>
    <e v="#VALUE!"/>
  </r>
  <r>
    <n v="130000720215"/>
    <n v="140001545862"/>
    <n v="1016823762"/>
    <s v="นับเสา-61-สายสื่อสาร-TTT-KSA-ปกติ"/>
    <s v="CLSD CNF  NMAT PRC  SETC"/>
    <x v="0"/>
    <x v="0"/>
    <x v="43"/>
    <d v="2018-11-05T00:00:00"/>
    <d v="2018-11-02T00:00:00"/>
    <d v="2018-11-03T00:00:00"/>
    <d v="2019-01-17T00:00:00"/>
    <n v="4016316796"/>
    <s v="FKSA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KSA"/>
    <x v="0"/>
    <s v="TELECOM"/>
    <n v="1"/>
    <x v="1"/>
    <n v="9009417122"/>
    <d v="2019-01-31T00:00:00"/>
    <x v="1"/>
    <x v="43"/>
    <x v="1"/>
    <s v=""/>
    <s v=""/>
    <s v=""/>
    <s v=""/>
    <s v=""/>
    <s v=""/>
    <s v=""/>
    <s v=""/>
    <s v=""/>
    <s v=""/>
  </r>
  <r>
    <n v="130000724990"/>
    <n v="140001546022"/>
    <n v="1016823762"/>
    <s v="นับเสา-61-สายสื่อสาร-TTT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KSN"/>
    <x v="0"/>
    <s v="TELECOM"/>
    <n v="1"/>
    <x v="1"/>
    <n v="9009417342"/>
    <d v="2019-01-31T00:00:00"/>
    <x v="1"/>
    <x v="14"/>
    <x v="1"/>
    <s v=""/>
    <s v=""/>
    <s v=""/>
    <s v=""/>
    <s v=""/>
    <s v=""/>
    <s v=""/>
    <s v=""/>
    <s v=""/>
    <s v=""/>
  </r>
  <r>
    <n v="130000725001"/>
    <s v=""/>
    <n v="1016823762"/>
    <s v="นับเสา-61-สายสื่อสาร-TTT-KSN-ละเมิด"/>
    <s v="CLSD NMAT PRC  SETC"/>
    <x v="0"/>
    <x v="0"/>
    <x v="14"/>
    <m/>
    <d v="2018-11-18T00:00:00"/>
    <d v="2018-11-24T00:00:00"/>
    <d v="2018-11-29T00:00:00"/>
    <n v="4016317081"/>
    <s v="FKSNCO12"/>
    <x v="3"/>
    <s v="บริษัท ทริปเปิลที บรอดแบนด์ จำกัด (มหาชน)"/>
    <s v="TTT"/>
    <x v="1"/>
    <s v="NMAT"/>
    <s v="มี พท.ซ่อมบำรุง"/>
    <s v="นับเสา"/>
    <s v="61"/>
    <s v="สายสื่อสาร"/>
    <s v="TTT"/>
    <s v="KSN"/>
    <x v="2"/>
    <s v="TELECOM"/>
    <n v="2"/>
    <x v="0"/>
    <e v="#N/A"/>
    <e v="#N/A"/>
    <x v="0"/>
    <x v="14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40009093872"/>
    <n v="140001511150"/>
    <n v="1016823762"/>
    <s v="นับเสา-61-สายสื่อสาร-TTT-KSN-ละเมิด"/>
    <s v="REL  CNF  NMAT PRC  SETC"/>
    <x v="1"/>
    <x v="1"/>
    <x v="14"/>
    <d v="2018-11-22T00:00:00"/>
    <d v="2018-11-28T00:00:00"/>
    <d v="2018-11-28T00:00:00"/>
    <d v="2018-11-28T00:00:00"/>
    <n v="4016317081"/>
    <s v="FKSNCO12"/>
    <x v="0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KSN"/>
    <x v="2"/>
    <s v="TELECOM"/>
    <n v="2"/>
    <x v="0"/>
    <e v="#N/A"/>
    <e v="#N/A"/>
    <x v="0"/>
    <x v="14"/>
    <x v="1"/>
    <s v=""/>
    <s v="สถานะใบสั่งงานไม่ถูกต้อง"/>
    <s v=""/>
    <s v=""/>
    <s v=""/>
    <s v=""/>
    <s v=""/>
    <s v=""/>
    <s v=""/>
    <e v="#VALUE!"/>
  </r>
  <r>
    <n v="130000721914"/>
    <n v="140001545035"/>
    <n v="1016823762"/>
    <s v="นับเสา-61-สายสื่อสาร-TTT-KUM-ปกติ"/>
    <s v="TECO CNF  NMAT PRC  SETC"/>
    <x v="0"/>
    <x v="0"/>
    <x v="15"/>
    <d v="2018-12-17T00:00:00"/>
    <d v="2018-11-10T00:00:00"/>
    <d v="2018-11-11T00:00:00"/>
    <d v="2019-01-18T00:00:00"/>
    <n v="4016316766"/>
    <s v="FKUM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KUM"/>
    <x v="0"/>
    <s v="TELECOM"/>
    <n v="1"/>
    <x v="1"/>
    <n v="9009416176"/>
    <d v="2019-01-31T00:00:00"/>
    <x v="1"/>
    <x v="15"/>
    <x v="1"/>
    <s v=""/>
    <s v=""/>
    <s v=""/>
    <s v=""/>
    <s v=""/>
    <s v=""/>
    <s v=""/>
    <s v=""/>
    <s v=""/>
    <s v=""/>
  </r>
  <r>
    <n v="140009293460"/>
    <n v="140001516463"/>
    <n v="1016823762"/>
    <s v="นับเสา-61-สายสื่อสาร-TTT-KUM-ละเมิด"/>
    <s v="REL  CNF  NMAT PRC  SETC"/>
    <x v="1"/>
    <x v="1"/>
    <x v="15"/>
    <d v="2018-12-20T00:00:00"/>
    <d v="2018-12-25T00:00:00"/>
    <d v="2018-12-25T00:00:00"/>
    <d v="2018-12-25T00:00:00"/>
    <n v="4016316766"/>
    <s v="FKUMCO12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KUM"/>
    <x v="2"/>
    <s v="TELECOM"/>
    <n v="1"/>
    <x v="0"/>
    <e v="#N/A"/>
    <e v="#N/A"/>
    <x v="0"/>
    <x v="15"/>
    <x v="1"/>
    <s v=""/>
    <s v="สถานะใบสั่งงานไม่ถูกต้อง"/>
    <s v=""/>
    <s v=""/>
    <s v=""/>
    <s v=""/>
    <s v=""/>
    <s v=""/>
    <s v=""/>
    <e v="#VALUE!"/>
  </r>
  <r>
    <n v="130000719823"/>
    <n v="140001546214"/>
    <n v="1016823762"/>
    <s v="นับเสา-61-สายสื่อสาร-TTT-LAM-ปกติ"/>
    <s v="CLSD CNF  NMAT PRC  SETC"/>
    <x v="0"/>
    <x v="0"/>
    <x v="16"/>
    <d v="2018-12-06T00:00:00"/>
    <d v="2018-11-04T00:00:00"/>
    <d v="2018-11-05T00:00:00"/>
    <d v="2019-01-18T00:00:00"/>
    <n v="4016316773"/>
    <s v="FLAM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LAM"/>
    <x v="0"/>
    <s v="TELECOM"/>
    <n v="1"/>
    <x v="1"/>
    <n v="9009417650"/>
    <d v="2019-01-31T00:00:00"/>
    <x v="1"/>
    <x v="16"/>
    <x v="1"/>
    <s v=""/>
    <s v=""/>
    <s v=""/>
    <s v=""/>
    <s v=""/>
    <s v=""/>
    <s v=""/>
    <s v=""/>
    <s v=""/>
    <s v=""/>
  </r>
  <r>
    <n v="130000727211"/>
    <n v="140001542438"/>
    <n v="1016823762"/>
    <s v="นับเสา-61-สายสื่อสาร-TTT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LHS"/>
    <x v="0"/>
    <s v="TELECOM"/>
    <n v="1"/>
    <x v="1"/>
    <n v="9009410600"/>
    <d v="2019-01-31T00:00:00"/>
    <x v="1"/>
    <x v="17"/>
    <x v="1"/>
    <s v=""/>
    <s v=""/>
    <s v=""/>
    <s v=""/>
    <s v=""/>
    <s v=""/>
    <s v=""/>
    <s v=""/>
    <s v=""/>
    <s v=""/>
  </r>
  <r>
    <n v="140009238044"/>
    <n v="140001512660"/>
    <n v="1016823762"/>
    <s v="นับเสา-61-สายสื่อสาร-TTT-LHS-ละเมิด"/>
    <s v="CLSD CNF  NMAT PRC  SETC"/>
    <x v="1"/>
    <x v="1"/>
    <x v="17"/>
    <d v="2018-12-20T00:00:00"/>
    <d v="2018-12-20T00:00:00"/>
    <d v="2019-01-09T00:00:00"/>
    <d v="2019-01-18T00:00:00"/>
    <n v="4016316832"/>
    <s v="FLHS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LHS"/>
    <x v="2"/>
    <s v="TELECOM"/>
    <n v="1"/>
    <x v="0"/>
    <e v="#N/A"/>
    <e v="#N/A"/>
    <x v="0"/>
    <x v="17"/>
    <x v="1"/>
    <s v=""/>
    <s v=""/>
    <s v=""/>
    <s v=""/>
    <s v=""/>
    <s v=""/>
    <s v=""/>
    <s v=""/>
    <s v=""/>
    <e v="#VALUE!"/>
  </r>
  <r>
    <n v="130000737033"/>
    <n v="140001545699"/>
    <n v="1016823762"/>
    <s v="นับเสา-61-สายสื่อสาร-TTT-NAR-ปกติ"/>
    <s v="TECO PCNF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ทริปเปิลที บรอดแบนด์ จำกัด (มหาชน)"/>
    <s v="TTT"/>
    <x v="2"/>
    <s v="PCNF"/>
    <s v="มี พท.ซ่อมบำรุง"/>
    <s v="นับเสา"/>
    <s v="61"/>
    <s v="สายสื่อสาร"/>
    <s v="TTT"/>
    <s v="NAR"/>
    <x v="0"/>
    <s v="TELECOM"/>
    <n v="1"/>
    <x v="1"/>
    <n v="9009416882"/>
    <d v="2019-01-31T00:00:00"/>
    <x v="1"/>
    <x v="18"/>
    <x v="1"/>
    <s v=""/>
    <s v=""/>
    <s v="ยังไม่ยืนยันชั่วโมงการทำงาน Time Confirm"/>
    <s v=""/>
    <s v=""/>
    <s v=""/>
    <s v=""/>
    <s v=""/>
    <s v=""/>
    <s v=""/>
  </r>
  <r>
    <n v="140009251841"/>
    <n v="140001513238"/>
    <n v="1016823762"/>
    <s v="นับเสา-61-สายสื่อสาร-TTT-NAR-ละเมิด"/>
    <s v="CLSD CNF  NMAT PRC  SETC"/>
    <x v="1"/>
    <x v="1"/>
    <x v="18"/>
    <d v="2018-11-26T00:00:00"/>
    <d v="2018-12-21T00:00:00"/>
    <d v="2018-12-25T00:00:00"/>
    <d v="2019-01-15T00:00:00"/>
    <n v="4016316804"/>
    <s v="FNAROM01"/>
    <x v="3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NAR"/>
    <x v="2"/>
    <s v="TELECOM"/>
    <n v="1"/>
    <x v="0"/>
    <e v="#N/A"/>
    <e v="#N/A"/>
    <x v="0"/>
    <x v="18"/>
    <x v="1"/>
    <s v=""/>
    <s v=""/>
    <s v=""/>
    <s v=""/>
    <s v=""/>
    <s v=""/>
    <s v=""/>
    <s v=""/>
    <s v=""/>
    <e v="#VALUE!"/>
  </r>
  <r>
    <n v="130000728253"/>
    <s v=""/>
    <n v="1016823762"/>
    <s v="นับเสา-61-สายสื่อสาร-TTT-NBD-ยกเลิก"/>
    <s v="CLSD DLFL NMAT PRC  SETC"/>
    <x v="0"/>
    <x v="0"/>
    <x v="19"/>
    <m/>
    <d v="2018-11-26T00:00:00"/>
    <d v="2018-11-26T00:00:00"/>
    <d v="2019-01-18T00:00:00"/>
    <n v="4016316806"/>
    <s v="FNBDCO12"/>
    <x v="2"/>
    <s v="บริษัท ทริปเปิลที บรอดแบนด์ จำกัด (มหาชน)"/>
    <s v="TTT"/>
    <x v="1"/>
    <s v="DLFL"/>
    <s v="มี พท.ซ่อมบำรุง"/>
    <s v="นับเสา"/>
    <s v="61"/>
    <s v="สายสื่อสาร"/>
    <s v="TTT"/>
    <s v="NBD"/>
    <x v="1"/>
    <s v="TELECOM"/>
    <n v="1"/>
    <x v="0"/>
    <e v="#N/A"/>
    <e v="#N/A"/>
    <x v="0"/>
    <x v="19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30000726824"/>
    <n v="140001545802"/>
    <n v="1016823762"/>
    <s v="นับเสา-61-สายสื่อสาร-TTT-NBM-ปกติ"/>
    <s v="TECO CNF  NMAT PRC  SETC"/>
    <x v="0"/>
    <x v="0"/>
    <x v="20"/>
    <d v="2019-01-16T00:00:00"/>
    <d v="2018-11-22T00:00:00"/>
    <d v="2018-11-22T00:00:00"/>
    <d v="2019-01-18T00:00:00"/>
    <n v="4018198107"/>
    <s v="FNBMCO01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NBM"/>
    <x v="0"/>
    <s v="TELECOM"/>
    <n v="1"/>
    <x v="1"/>
    <n v="9009417049"/>
    <d v="2019-01-31T00:00:00"/>
    <x v="1"/>
    <x v="20"/>
    <x v="1"/>
    <s v=""/>
    <s v=""/>
    <s v=""/>
    <s v=""/>
    <s v=""/>
    <s v=""/>
    <s v=""/>
    <s v=""/>
    <s v=""/>
    <s v=""/>
  </r>
  <r>
    <n v="130000726997"/>
    <n v="140001545407"/>
    <n v="1016823762"/>
    <s v="นับเสา-61-สายสื่อสาร-TTT-NKE-ปกติ"/>
    <s v="CLSD CNF  NMAT PRC  SETC"/>
    <x v="0"/>
    <x v="0"/>
    <x v="21"/>
    <d v="2018-11-19T00:00:00"/>
    <d v="2018-11-22T00:00:00"/>
    <d v="2018-11-24T00:00:00"/>
    <d v="2019-01-17T00:00:00"/>
    <n v="4016316786"/>
    <s v="FNKE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NKE"/>
    <x v="0"/>
    <s v="TELECOM"/>
    <n v="1"/>
    <x v="1"/>
    <n v="9009416523"/>
    <d v="2019-01-31T00:00:00"/>
    <x v="1"/>
    <x v="21"/>
    <x v="1"/>
    <s v=""/>
    <s v=""/>
    <s v=""/>
    <s v=""/>
    <s v=""/>
    <s v=""/>
    <s v=""/>
    <s v=""/>
    <s v=""/>
    <s v=""/>
  </r>
  <r>
    <n v="130000721438"/>
    <n v="140001550158"/>
    <n v="1016823762"/>
    <s v="นับเสา-61-สายสื่อสาร-TTT-NOS-ปกติ"/>
    <s v="REL  CNF  NMAT PRC  SETC"/>
    <x v="0"/>
    <x v="0"/>
    <x v="22"/>
    <d v="2018-11-05T00:00:00"/>
    <d v="2018-11-02T00:00:00"/>
    <d v="2018-11-05T00:00:00"/>
    <d v="2018-11-02T00:00:00"/>
    <n v="4016316809"/>
    <s v="FNOSCO12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NOS"/>
    <x v="0"/>
    <s v="TELECOM"/>
    <n v="1"/>
    <x v="1"/>
    <n v="9009427993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19"/>
    <n v="140001545700"/>
    <n v="1016823762"/>
    <s v="นับเสา-61-สายสื่อสาร-TTT-NOT-ปกติ"/>
    <s v="TECO CNF  NMAT PRC  SETC"/>
    <x v="0"/>
    <x v="0"/>
    <x v="23"/>
    <d v="2018-12-07T00:00:00"/>
    <d v="2018-11-08T00:00:00"/>
    <d v="2018-11-08T00:00:00"/>
    <d v="2019-01-17T00:00:00"/>
    <n v="4016317417"/>
    <s v="FNOT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NOT"/>
    <x v="0"/>
    <s v="TELECOM"/>
    <n v="1"/>
    <x v="1"/>
    <n v="9009416883"/>
    <d v="2019-01-31T00:00:00"/>
    <x v="1"/>
    <x v="23"/>
    <x v="1"/>
    <s v=""/>
    <s v=""/>
    <s v=""/>
    <s v=""/>
    <s v=""/>
    <s v=""/>
    <s v=""/>
    <s v=""/>
    <s v=""/>
    <s v=""/>
  </r>
  <r>
    <n v="130000722898"/>
    <n v="140001545777"/>
    <n v="1016823762"/>
    <s v="นับเสา-61-สายสื่อสาร-TTT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NR2"/>
    <x v="0"/>
    <s v="TELECOM"/>
    <n v="1"/>
    <x v="1"/>
    <n v="9009417037"/>
    <d v="2019-01-31T00:00:00"/>
    <x v="1"/>
    <x v="24"/>
    <x v="1"/>
    <s v=""/>
    <s v=""/>
    <s v=""/>
    <s v=""/>
    <s v=""/>
    <s v=""/>
    <s v=""/>
    <s v=""/>
    <s v=""/>
    <s v=""/>
  </r>
  <r>
    <n v="140009291969"/>
    <n v="140001515836"/>
    <n v="1016823762"/>
    <s v="นับเสา-61-สายสื่อสาร-TTT-NR2-ละเมิด"/>
    <s v="REL  NMAT PRC  SETC"/>
    <x v="1"/>
    <x v="1"/>
    <x v="24"/>
    <m/>
    <d v="2018-12-24T00:00:00"/>
    <d v="2018-12-24T00:00:00"/>
    <d v="2018-12-24T00:00:00"/>
    <n v="4016316844"/>
    <s v="FNR2OM01"/>
    <x v="3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NR2"/>
    <x v="2"/>
    <s v="TELECOM"/>
    <n v="1"/>
    <x v="0"/>
    <e v="#N/A"/>
    <e v="#N/A"/>
    <x v="0"/>
    <x v="24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7601"/>
    <n v="140001546345"/>
    <n v="1016823762"/>
    <s v="นับเสา-61-สายสื่อสาร-TTT-NR3-ปกติ"/>
    <s v="TECO CNF  NMAT PRC  SETC"/>
    <x v="0"/>
    <x v="0"/>
    <x v="25"/>
    <d v="2018-11-26T00:00:00"/>
    <d v="2018-11-23T00:00:00"/>
    <d v="2018-11-23T00:00:00"/>
    <d v="2019-01-18T00:00:00"/>
    <n v="4018198105"/>
    <s v="FNR3OM01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NR3"/>
    <x v="0"/>
    <s v="TELECOM"/>
    <n v="1"/>
    <x v="1"/>
    <n v="9009417811"/>
    <d v="2019-01-31T00:00:00"/>
    <x v="1"/>
    <x v="25"/>
    <x v="1"/>
    <s v=""/>
    <s v=""/>
    <s v=""/>
    <s v=""/>
    <s v=""/>
    <s v=""/>
    <s v=""/>
    <s v=""/>
    <s v=""/>
    <s v=""/>
  </r>
  <r>
    <n v="130000724496"/>
    <n v="140001546763"/>
    <n v="1016823762"/>
    <s v="นับเสา-61-สายสื่อสาร-TTT-NRM-ปกติ"/>
    <s v="REL  CNF  NMAT PRC  SETC"/>
    <x v="0"/>
    <x v="0"/>
    <x v="26"/>
    <d v="2018-11-19T00:00:00"/>
    <d v="2018-11-22T00:00:00"/>
    <d v="2018-11-23T00:00:00"/>
    <d v="2018-11-22T00:00:00"/>
    <n v="4016317417"/>
    <s v="FNRMOM01"/>
    <x v="1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NRM"/>
    <x v="0"/>
    <s v="TELECOM"/>
    <n v="1"/>
    <x v="1"/>
    <n v="9009420322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40009313801"/>
    <n v="140001517980"/>
    <n v="1016823762"/>
    <s v="นับเสา-61-สายสื่อสาร-TTT-NRM-ละเมิด"/>
    <s v="REL  CNF  NMAT PRC  SETC"/>
    <x v="1"/>
    <x v="1"/>
    <x v="26"/>
    <d v="2018-12-24T00:00:00"/>
    <d v="2018-12-26T00:00:00"/>
    <d v="2018-12-26T00:00:00"/>
    <d v="2018-12-26T00:00:00"/>
    <n v="4016317417"/>
    <s v="FNRMOM01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NRM"/>
    <x v="2"/>
    <s v="TELECOM"/>
    <n v="1"/>
    <x v="0"/>
    <e v="#N/A"/>
    <e v="#N/A"/>
    <x v="0"/>
    <x v="26"/>
    <x v="1"/>
    <s v=""/>
    <s v="สถานะใบสั่งงานไม่ถูกต้อง"/>
    <s v=""/>
    <s v=""/>
    <s v=""/>
    <s v=""/>
    <s v=""/>
    <s v=""/>
    <s v=""/>
    <e v="#VALUE!"/>
  </r>
  <r>
    <n v="130000726284"/>
    <n v="140001545547"/>
    <n v="1016823762"/>
    <s v="นับเสา-61-สายสื่อสาร-TTT-PAY-ปกติ"/>
    <s v="CLSD CNF  NMAT PRC  SETC"/>
    <x v="0"/>
    <x v="0"/>
    <x v="27"/>
    <d v="2018-10-24T00:00:00"/>
    <d v="2018-11-21T00:00:00"/>
    <d v="2018-11-21T00:00:00"/>
    <d v="2019-01-18T00:00:00"/>
    <n v="4016316819"/>
    <s v="FPAYCO12"/>
    <x v="3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AY"/>
    <x v="0"/>
    <s v="TELECOM"/>
    <n v="1"/>
    <x v="1"/>
    <n v="9009416757"/>
    <d v="2019-01-31T00:00:00"/>
    <x v="1"/>
    <x v="27"/>
    <x v="1"/>
    <s v=""/>
    <s v=""/>
    <s v=""/>
    <s v=""/>
    <s v=""/>
    <s v=""/>
    <s v=""/>
    <s v=""/>
    <s v=""/>
    <s v=""/>
  </r>
  <r>
    <n v="130000721315"/>
    <n v="140001545102"/>
    <n v="1016823762"/>
    <s v="นับเสา-61-สายสื่อสาร-TTT-PCC-ปกติ"/>
    <s v="CLSD CNF  NMAT PRC  SETC"/>
    <x v="0"/>
    <x v="0"/>
    <x v="28"/>
    <d v="2018-11-28T00:00:00"/>
    <d v="2018-11-09T00:00:00"/>
    <d v="2018-11-11T00:00:00"/>
    <d v="2019-01-17T00:00:00"/>
    <n v="4016316857"/>
    <s v="FPCCCO01"/>
    <x v="0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CC"/>
    <x v="0"/>
    <s v="TELECOM"/>
    <n v="1"/>
    <x v="1"/>
    <n v="9009416226"/>
    <d v="2019-01-31T00:00:00"/>
    <x v="1"/>
    <x v="28"/>
    <x v="1"/>
    <s v=""/>
    <s v=""/>
    <s v=""/>
    <s v=""/>
    <s v=""/>
    <s v=""/>
    <s v=""/>
    <s v=""/>
    <s v=""/>
    <s v=""/>
  </r>
  <r>
    <n v="140008897378"/>
    <n v="140001512864"/>
    <n v="1016823762"/>
    <s v="นับเสา-61-สายสื่อสาร-TTT-PCC-ละเมิด"/>
    <s v="TECO CNF  NMAT PRC  SETC"/>
    <x v="1"/>
    <x v="1"/>
    <x v="28"/>
    <d v="2018-11-28T00:00:00"/>
    <d v="2018-12-20T00:00:00"/>
    <d v="2018-12-22T00:00:00"/>
    <d v="2019-01-08T00:00:00"/>
    <n v="4016316857"/>
    <s v="FPCCCO01"/>
    <x v="0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PCC"/>
    <x v="2"/>
    <s v="TELECOM"/>
    <n v="1"/>
    <x v="0"/>
    <e v="#N/A"/>
    <e v="#N/A"/>
    <x v="0"/>
    <x v="28"/>
    <x v="1"/>
    <s v=""/>
    <s v=""/>
    <s v=""/>
    <s v=""/>
    <s v=""/>
    <s v=""/>
    <s v=""/>
    <s v=""/>
    <s v=""/>
    <e v="#VALUE!"/>
  </r>
  <r>
    <n v="130000726930"/>
    <n v="140001542611"/>
    <n v="1016823762"/>
    <s v="นับเสา-61-สายสื่อสาร-TTT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CG"/>
    <x v="0"/>
    <s v="TELECOM"/>
    <n v="1"/>
    <x v="1"/>
    <n v="9009410797"/>
    <d v="2019-01-31T00:00:00"/>
    <x v="1"/>
    <x v="29"/>
    <x v="1"/>
    <s v=""/>
    <s v=""/>
    <s v=""/>
    <s v=""/>
    <s v=""/>
    <s v=""/>
    <s v=""/>
    <s v=""/>
    <s v=""/>
    <s v=""/>
  </r>
  <r>
    <n v="140009021423"/>
    <n v="140001512542"/>
    <n v="1016823762"/>
    <s v="นับเสา-61-สายสื่อสาร-TTT-PCG-ละเมิด"/>
    <s v="CLSD CNF  NMAT PRC  SETC"/>
    <x v="1"/>
    <x v="1"/>
    <x v="29"/>
    <d v="2018-12-11T00:00:00"/>
    <d v="2018-12-11T00:00:00"/>
    <d v="2018-12-13T00:00:00"/>
    <d v="2019-01-22T00:00:00"/>
    <n v="4016316875"/>
    <s v="FPCGOM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CG"/>
    <x v="2"/>
    <s v="TELECOM"/>
    <n v="1"/>
    <x v="0"/>
    <e v="#N/A"/>
    <e v="#N/A"/>
    <x v="0"/>
    <x v="29"/>
    <x v="1"/>
    <s v=""/>
    <s v=""/>
    <s v=""/>
    <s v=""/>
    <s v=""/>
    <s v=""/>
    <s v=""/>
    <s v=""/>
    <s v=""/>
    <e v="#VALUE!"/>
  </r>
  <r>
    <n v="130000727835"/>
    <n v="140001546051"/>
    <n v="1016823762"/>
    <s v="นับเสา-61-สายสื่อสาร-TTT-PIM-ปกติ"/>
    <s v="CLSD CNF  NMAT PRC  SETC"/>
    <x v="0"/>
    <x v="0"/>
    <x v="44"/>
    <d v="2018-10-29T00:00:00"/>
    <d v="2018-10-29T00:00:00"/>
    <d v="2018-10-31T00:00:00"/>
    <d v="2019-01-18T00:00:00"/>
    <n v="4016317310"/>
    <s v="FPIMOM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IM"/>
    <x v="0"/>
    <s v="TELECOM"/>
    <n v="1"/>
    <x v="1"/>
    <n v="9009417434"/>
    <d v="2019-01-31T00:00:00"/>
    <x v="1"/>
    <x v="44"/>
    <x v="1"/>
    <s v=""/>
    <s v=""/>
    <s v=""/>
    <s v=""/>
    <s v=""/>
    <s v=""/>
    <s v=""/>
    <s v=""/>
    <s v=""/>
    <s v=""/>
  </r>
  <r>
    <n v="140009273159"/>
    <n v="140001514977"/>
    <n v="1016823762"/>
    <s v="นับเสา-61-สายสื่อสาร-TTT-PIM-ละเมิด"/>
    <s v="CLSD CNF  NMAT PRC  SETC"/>
    <x v="1"/>
    <x v="1"/>
    <x v="44"/>
    <d v="2018-12-20T00:00:00"/>
    <d v="2018-12-24T00:00:00"/>
    <d v="2018-12-24T00:00:00"/>
    <d v="2018-12-28T00:00:00"/>
    <n v="4016317310"/>
    <s v="FPIMOM01"/>
    <x v="6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IM"/>
    <x v="2"/>
    <s v="TELECOM"/>
    <n v="1"/>
    <x v="0"/>
    <e v="#N/A"/>
    <e v="#N/A"/>
    <x v="0"/>
    <x v="44"/>
    <x v="1"/>
    <s v=""/>
    <s v=""/>
    <s v=""/>
    <s v=""/>
    <s v=""/>
    <s v=""/>
    <s v=""/>
    <s v=""/>
    <s v=""/>
    <e v="#VALUE!"/>
  </r>
  <r>
    <n v="130000721941"/>
    <n v="140001544722"/>
    <n v="1016823762"/>
    <s v="นับเสา-61-สายสื่อสาร-TTT-PKY-ปกติ"/>
    <s v="TECO CNF  NMAT PRC  SETC"/>
    <x v="0"/>
    <x v="0"/>
    <x v="30"/>
    <d v="2018-11-26T00:00:00"/>
    <d v="2018-11-09T00:00:00"/>
    <d v="2018-11-10T00:00:00"/>
    <d v="2019-01-18T00:00:00"/>
    <n v="4016316821"/>
    <s v="FPKYOM01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PKY"/>
    <x v="0"/>
    <s v="TELECOM"/>
    <n v="1"/>
    <x v="1"/>
    <n v="9009415794"/>
    <d v="2019-01-31T00:00:00"/>
    <x v="1"/>
    <x v="30"/>
    <x v="1"/>
    <s v=""/>
    <s v=""/>
    <s v=""/>
    <s v=""/>
    <s v=""/>
    <s v=""/>
    <s v=""/>
    <s v=""/>
    <s v=""/>
    <s v=""/>
  </r>
  <r>
    <n v="140009020821"/>
    <s v=""/>
    <n v="1016823762"/>
    <s v="นับเสา-61-สายสื่อสาร-TTT-PKY-ละเมิด"/>
    <s v="REL  NMAT PRC  SETC"/>
    <x v="1"/>
    <x v="1"/>
    <x v="30"/>
    <m/>
    <d v="2018-11-22T00:00:00"/>
    <d v="2018-11-22T00:00:00"/>
    <d v="2018-11-22T00:00:00"/>
    <n v="4016316821"/>
    <s v="FPKYOM01"/>
    <x v="3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PKY"/>
    <x v="2"/>
    <s v="TELECOM"/>
    <n v="1"/>
    <x v="0"/>
    <e v="#N/A"/>
    <e v="#N/A"/>
    <x v="0"/>
    <x v="30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0125"/>
    <n v="140001542684"/>
    <n v="1016823762"/>
    <s v="นับเสา-61-สายสื่อสาร-TTT-PRS-ปกติ"/>
    <s v="CLSD CNF  NMAT PRC  SETC"/>
    <x v="0"/>
    <x v="0"/>
    <x v="31"/>
    <d v="2018-12-03T00:00:00"/>
    <d v="2018-12-03T00:00:00"/>
    <d v="2018-12-28T00:00:00"/>
    <d v="2019-01-17T00:00:00"/>
    <n v="4016316767"/>
    <s v="FPRSOM01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RS"/>
    <x v="0"/>
    <s v="TELECOM"/>
    <n v="1"/>
    <x v="1"/>
    <n v="9009410910"/>
    <d v="2019-01-31T00:00:00"/>
    <x v="1"/>
    <x v="31"/>
    <x v="1"/>
    <s v=""/>
    <s v=""/>
    <s v=""/>
    <s v=""/>
    <s v=""/>
    <s v=""/>
    <s v=""/>
    <s v=""/>
    <s v=""/>
    <s v=""/>
  </r>
  <r>
    <n v="130000739037"/>
    <n v="140001547527"/>
    <n v="1016823762"/>
    <s v="นับเสา-61-สายสื่อสาร-TTT-PTC-ปกติ"/>
    <s v="TECO CNF  NMAT PRC  SETC"/>
    <x v="0"/>
    <x v="0"/>
    <x v="0"/>
    <d v="2018-11-02T00:00:00"/>
    <d v="2018-12-25T00:00:00"/>
    <d v="2018-12-26T00:00:00"/>
    <d v="2019-01-18T00:00:00"/>
    <n v="4016316841"/>
    <s v="FPTCOM01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PTC"/>
    <x v="0"/>
    <s v="TELECOM"/>
    <n v="1"/>
    <x v="1"/>
    <n v="9009421367"/>
    <d v="2019-01-31T00:00:00"/>
    <x v="1"/>
    <x v="0"/>
    <x v="1"/>
    <s v=""/>
    <s v=""/>
    <s v=""/>
    <s v=""/>
    <s v=""/>
    <s v=""/>
    <s v=""/>
    <s v=""/>
    <s v=""/>
    <s v=""/>
  </r>
  <r>
    <n v="140009344775"/>
    <n v="140001519402"/>
    <n v="1016823762"/>
    <s v="นับเสา-61-สายสื่อสาร-TTT-PTC-ละเมิด"/>
    <s v="REL  NMAT PRC  SETC"/>
    <x v="1"/>
    <x v="1"/>
    <x v="0"/>
    <m/>
    <d v="2018-12-28T00:00:00"/>
    <d v="2018-12-28T00:00:00"/>
    <d v="2018-12-28T00:00:00"/>
    <n v="4016316841"/>
    <s v="FPTCOM01"/>
    <x v="0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PTC"/>
    <x v="2"/>
    <s v="TELECOM"/>
    <n v="1"/>
    <x v="0"/>
    <e v="#N/A"/>
    <e v="#N/A"/>
    <x v="0"/>
    <x v="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7517"/>
    <n v="140001545900"/>
    <n v="1016823762"/>
    <s v="นับเสา-61-สายสื่อสาร-TTT-PUI-ปกติ"/>
    <s v="REL  CNF  NMAT PRC  SETC"/>
    <x v="0"/>
    <x v="0"/>
    <x v="32"/>
    <d v="2018-12-06T00:00:00"/>
    <d v="2018-11-23T00:00:00"/>
    <d v="2018-11-23T00:00:00"/>
    <d v="2018-11-23T00:00:00"/>
    <n v="4018198113"/>
    <s v="FMUSCO12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PUI"/>
    <x v="0"/>
    <s v="TELECOM"/>
    <n v="1"/>
    <x v="1"/>
    <n v="9009417234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40009116231"/>
    <n v="140001511920"/>
    <n v="1016823762"/>
    <s v="นับเสา-61-สายสื่อสาร-TTT-PUI-ละเมิด"/>
    <s v="REL  CNF  NMAT PRC  SETC"/>
    <x v="1"/>
    <x v="1"/>
    <x v="32"/>
    <d v="2018-11-22T00:00:00"/>
    <d v="2018-11-30T00:00:00"/>
    <d v="2018-11-30T00:00:00"/>
    <d v="2018-11-30T00:00:00"/>
    <n v="4018198113"/>
    <s v="FMUSCO12"/>
    <x v="5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PUI"/>
    <x v="2"/>
    <s v="TELECOM"/>
    <n v="1"/>
    <x v="0"/>
    <e v="#N/A"/>
    <e v="#N/A"/>
    <x v="0"/>
    <x v="32"/>
    <x v="1"/>
    <s v=""/>
    <s v="สถานะใบสั่งงานไม่ถูกต้อง"/>
    <s v=""/>
    <s v=""/>
    <s v=""/>
    <s v=""/>
    <s v=""/>
    <s v=""/>
    <s v=""/>
    <e v="#VALUE!"/>
  </r>
  <r>
    <n v="130000740054"/>
    <n v="140001545973"/>
    <n v="1016823762"/>
    <s v="นับเสา-61-สายสื่อสาร-TTT-PUS-ปกติ"/>
    <s v="CLSD CNF  NMAT PRC  SETC"/>
    <x v="0"/>
    <x v="0"/>
    <x v="33"/>
    <d v="2018-12-17T00:00:00"/>
    <d v="2018-12-26T00:00:00"/>
    <d v="2018-12-26T00:00:00"/>
    <d v="2019-01-18T00:00:00"/>
    <n v="4016316915"/>
    <s v="FPUS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PUS"/>
    <x v="0"/>
    <s v="TELECOM"/>
    <n v="1"/>
    <x v="1"/>
    <n v="9009417352"/>
    <d v="2019-01-31T00:00:00"/>
    <x v="1"/>
    <x v="33"/>
    <x v="1"/>
    <s v=""/>
    <s v=""/>
    <s v=""/>
    <s v=""/>
    <s v=""/>
    <s v=""/>
    <s v=""/>
    <s v=""/>
    <s v=""/>
    <s v=""/>
  </r>
  <r>
    <n v="130000727512"/>
    <n v="140001545535"/>
    <n v="1016823762"/>
    <s v="นับเสา-61-สายสื่อสาร-TTT-RAB-ปกติ"/>
    <s v="CLSD CNF  NMAT PRC  SETC"/>
    <x v="0"/>
    <x v="0"/>
    <x v="34"/>
    <d v="2018-12-19T00:00:00"/>
    <d v="2018-11-25T00:00:00"/>
    <d v="2018-11-28T00:00:00"/>
    <d v="2019-01-18T00:00:00"/>
    <n v="4016316852"/>
    <s v="FRAB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RAB"/>
    <x v="0"/>
    <s v="TELECOM"/>
    <n v="1"/>
    <x v="1"/>
    <n v="9009416646"/>
    <d v="2019-01-31T00:00:00"/>
    <x v="1"/>
    <x v="34"/>
    <x v="1"/>
    <s v=""/>
    <s v=""/>
    <s v=""/>
    <s v=""/>
    <s v=""/>
    <s v=""/>
    <s v=""/>
    <s v=""/>
    <s v=""/>
    <s v=""/>
  </r>
  <r>
    <n v="140009344158"/>
    <n v="130000926499"/>
    <n v="1016823762"/>
    <s v="นับเสา-61-สายสื่อสาร-TTT-RAB-ละเมิด"/>
    <s v="CLSD DLFL NMAT PRC  SETC"/>
    <x v="1"/>
    <x v="1"/>
    <x v="34"/>
    <m/>
    <d v="2018-12-29T00:00:00"/>
    <d v="2018-12-30T00:00:00"/>
    <d v="2019-01-16T00:00:00"/>
    <n v="4016316852"/>
    <s v="FRABCO02"/>
    <x v="1"/>
    <s v="บริษัท ทริปเปิลที บรอดแบนด์ จำกัด (มหาชน)"/>
    <s v="TTT"/>
    <x v="1"/>
    <s v="DLFL"/>
    <s v="มี พท.ซ่อมบำรุง"/>
    <s v="นับเสา"/>
    <s v="61"/>
    <s v="สายสื่อสาร"/>
    <s v="TTT"/>
    <s v="RAB"/>
    <x v="2"/>
    <s v="TELECOM"/>
    <n v="1"/>
    <x v="0"/>
    <e v="#N/A"/>
    <e v="#N/A"/>
    <x v="0"/>
    <x v="34"/>
    <x v="1"/>
    <s v=""/>
    <s v=""/>
    <s v="ยังไม่ยืนยันชั่วโมงการทำงาน Time Confirm"/>
    <s v=""/>
    <s v=""/>
    <s v=""/>
    <s v=""/>
    <s v=""/>
    <s v=""/>
    <e v="#VALUE!"/>
  </r>
  <r>
    <n v="140009313453"/>
    <n v="140001517982"/>
    <n v="1016823762"/>
    <s v="นับเสา-61-สายสื่อสาร-TTT-SAK-ละเมิด"/>
    <s v="REL  CNF  NMAT PRC  SETC"/>
    <x v="1"/>
    <x v="1"/>
    <x v="36"/>
    <d v="2018-12-26T00:00:00"/>
    <d v="2018-12-26T00:00:00"/>
    <d v="2018-12-26T00:00:00"/>
    <d v="2018-12-26T00:00:00"/>
    <n v="4016317191"/>
    <s v="FSKACO01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SAK"/>
    <x v="2"/>
    <s v="TELECOM"/>
    <n v="1"/>
    <x v="0"/>
    <e v="#N/A"/>
    <e v="#N/A"/>
    <x v="0"/>
    <x v="36"/>
    <x v="1"/>
    <s v=""/>
    <s v="สถานะใบสั่งงานไม่ถูกต้อง"/>
    <s v=""/>
    <s v=""/>
    <s v=""/>
    <s v=""/>
    <s v=""/>
    <e v="#VALUE!"/>
    <s v=""/>
    <e v="#VALUE!"/>
  </r>
  <r>
    <n v="130000727194"/>
    <n v="140001545676"/>
    <n v="1016823762"/>
    <s v="นับเสา-61-สายสื่อสาร-TTT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SIP"/>
    <x v="0"/>
    <s v="TELECOM"/>
    <n v="1"/>
    <x v="1"/>
    <n v="9009416865"/>
    <d v="2019-01-31T00:00:00"/>
    <x v="1"/>
    <x v="35"/>
    <x v="1"/>
    <s v=""/>
    <s v=""/>
    <s v=""/>
    <s v=""/>
    <s v=""/>
    <s v=""/>
    <s v=""/>
    <s v=""/>
    <s v=""/>
    <s v=""/>
  </r>
  <r>
    <n v="140009275755"/>
    <n v="140001515322"/>
    <n v="1016823762"/>
    <s v="นับเสา-61-สายสื่อสาร-TTT-SIP-ละเมิด"/>
    <s v="REL  NMAT PRC  SETC"/>
    <x v="1"/>
    <x v="1"/>
    <x v="35"/>
    <m/>
    <d v="2018-12-25T00:00:00"/>
    <d v="2018-12-26T00:00:00"/>
    <d v="2018-12-25T00:00:00"/>
    <n v="4016316842"/>
    <s v="FSIPCO01"/>
    <x v="0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SIP"/>
    <x v="2"/>
    <s v="TELECOM"/>
    <n v="1"/>
    <x v="0"/>
    <e v="#N/A"/>
    <e v="#N/A"/>
    <x v="0"/>
    <x v="35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1042"/>
    <n v="140001545038"/>
    <n v="1016823762"/>
    <s v="นับเสา-61-สายสื่อสาร-TTT-SKA-ปกติ"/>
    <s v="REL  CNF  NMAT PRC  SETC"/>
    <x v="0"/>
    <x v="0"/>
    <x v="36"/>
    <d v="2018-11-07T00:00:00"/>
    <d v="2018-11-07T00:00:00"/>
    <d v="2018-11-07T00:00:00"/>
    <d v="2018-11-07T00:00:00"/>
    <n v="4016317191"/>
    <s v="FSKACO01"/>
    <x v="0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SKA"/>
    <x v="0"/>
    <s v="TELECOM"/>
    <n v="1"/>
    <x v="1"/>
    <n v="9009416190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73"/>
    <n v="140001544310"/>
    <n v="1016823762"/>
    <s v="นับเสา-61-สายสื่อสาร-TTT-SRN-ปกติ"/>
    <s v="TECO CNF  NMAT PRC  SETC"/>
    <x v="0"/>
    <x v="0"/>
    <x v="45"/>
    <d v="2018-11-05T00:00:00"/>
    <d v="2018-10-27T00:00:00"/>
    <d v="2018-10-28T00:00:00"/>
    <d v="2019-01-18T00:00:00"/>
    <n v="4016316839"/>
    <s v="FSRNOM01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SRN"/>
    <x v="0"/>
    <s v="TELECOM"/>
    <n v="1"/>
    <x v="1"/>
    <n v="9009415279"/>
    <d v="2019-01-31T00:00:00"/>
    <x v="1"/>
    <x v="45"/>
    <x v="1"/>
    <s v=""/>
    <s v=""/>
    <s v=""/>
    <s v=""/>
    <s v=""/>
    <s v=""/>
    <s v=""/>
    <s v=""/>
    <s v=""/>
    <s v=""/>
  </r>
  <r>
    <n v="130000716876"/>
    <s v=""/>
    <n v="1016823762"/>
    <s v="นับเสา-61-สายสื่อสาร-TTT-SRN-ละเมิด"/>
    <s v="REL  NMAT PRC  SETC"/>
    <x v="0"/>
    <x v="0"/>
    <x v="45"/>
    <m/>
    <d v="2018-10-27T00:00:00"/>
    <d v="2018-10-28T00:00:00"/>
    <d v="2018-10-27T00:00:00"/>
    <n v="4016316839"/>
    <s v="FSRNOM01"/>
    <x v="3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SRN"/>
    <x v="2"/>
    <s v="TELECOM"/>
    <n v="2"/>
    <x v="0"/>
    <e v="#N/A"/>
    <e v="#N/A"/>
    <x v="0"/>
    <x v="45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40009074810"/>
    <n v="140001512535"/>
    <n v="1016823762"/>
    <s v="นับเสา-61-สายสื่อสาร-TTT-SRN-ละเมิด"/>
    <s v="CLSD CNF  NMAT PRC  SETC"/>
    <x v="1"/>
    <x v="1"/>
    <x v="45"/>
    <d v="2018-11-05T00:00:00"/>
    <d v="2018-11-27T00:00:00"/>
    <d v="2018-11-27T00:00:00"/>
    <d v="2018-12-26T00:00:00"/>
    <n v="4016316839"/>
    <s v="FSRNOM01"/>
    <x v="3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SRN"/>
    <x v="2"/>
    <s v="TELECOM"/>
    <n v="2"/>
    <x v="0"/>
    <e v="#N/A"/>
    <e v="#N/A"/>
    <x v="0"/>
    <x v="45"/>
    <x v="1"/>
    <s v=""/>
    <s v=""/>
    <s v=""/>
    <s v=""/>
    <s v=""/>
    <s v=""/>
    <s v=""/>
    <s v=""/>
    <s v=""/>
    <e v="#VALUE!"/>
  </r>
  <r>
    <n v="130000727485"/>
    <n v="140001546052"/>
    <n v="1016823762"/>
    <s v="นับเสา-61-สายสื่อสาร-TTT-SSA-ปกติ"/>
    <s v="TECO CNF  NMAT PRC  SETC"/>
    <x v="0"/>
    <x v="0"/>
    <x v="46"/>
    <d v="2018-11-23T00:00:00"/>
    <d v="2018-11-23T00:00:00"/>
    <d v="2018-11-25T00:00:00"/>
    <d v="2019-01-18T00:00:00"/>
    <n v="4016316820"/>
    <s v="FSSAOM01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SSA"/>
    <x v="0"/>
    <s v="TELECOM"/>
    <n v="1"/>
    <x v="1"/>
    <n v="9009421134"/>
    <d v="2019-01-31T00:00:00"/>
    <x v="1"/>
    <x v="46"/>
    <x v="1"/>
    <s v=""/>
    <s v=""/>
    <s v=""/>
    <s v=""/>
    <s v=""/>
    <s v=""/>
    <s v=""/>
    <s v=""/>
    <s v=""/>
    <s v=""/>
  </r>
  <r>
    <n v="130000740197"/>
    <s v=""/>
    <n v="1016823762"/>
    <s v="นับเสา-61-สายสื่อสาร-TTT-SSA-ละเมิด"/>
    <s v="REL  NMAT PRC  SETC"/>
    <x v="0"/>
    <x v="0"/>
    <x v="46"/>
    <m/>
    <d v="2018-12-27T00:00:00"/>
    <d v="2018-12-29T00:00:00"/>
    <d v="2018-12-27T00:00:00"/>
    <n v="4016316820"/>
    <s v="FSSAOM01"/>
    <x v="3"/>
    <s v="บริษัท ทริปเปิลที บรอดแบนด์ จำกัด (มหาชน)"/>
    <s v="TTT"/>
    <x v="0"/>
    <s v="NMAT"/>
    <s v="มี พท.ซ่อมบำรุง"/>
    <s v="นับเสา"/>
    <s v="61"/>
    <s v="สายสื่อสาร"/>
    <s v="TTT"/>
    <s v="SSA"/>
    <x v="2"/>
    <s v="TELECOM"/>
    <n v="1"/>
    <x v="0"/>
    <e v="#N/A"/>
    <e v="#N/A"/>
    <x v="0"/>
    <x v="46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9125"/>
    <n v="140001546030"/>
    <n v="1016823762"/>
    <s v="นับเสา-61-สายสื่อสาร-TTT-SSG-ปกติ"/>
    <s v="REL  CNF  NMAT PRC  SETC"/>
    <x v="0"/>
    <x v="0"/>
    <x v="37"/>
    <d v="2018-11-27T00:00:00"/>
    <d v="2018-11-27T00:00:00"/>
    <d v="2018-11-27T00:00:00"/>
    <d v="2018-11-27T00:00:00"/>
    <n v="4018198109"/>
    <s v="FSESCO12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SSG"/>
    <x v="0"/>
    <s v="TELECOM"/>
    <n v="1"/>
    <x v="1"/>
    <n v="9009433185"/>
    <d v="2019-01-31T00:00:00"/>
    <x v="1"/>
    <x v="37"/>
    <x v="1"/>
    <s v=""/>
    <s v="สถานะใบสั่งงานไม่ถูกต้อง"/>
    <s v=""/>
    <s v=""/>
    <s v=""/>
    <s v=""/>
    <s v=""/>
    <s v=""/>
    <s v=""/>
    <s v=""/>
  </r>
  <r>
    <n v="130000733788"/>
    <n v="140001545065"/>
    <n v="1016823762"/>
    <s v="นับเสา-61-สายสื่อสาร-TTT-STU-ปกติ"/>
    <s v="TECO CNF  PRT  NMAT PRC  SETC"/>
    <x v="0"/>
    <x v="0"/>
    <x v="38"/>
    <d v="2018-12-03T00:00:00"/>
    <d v="2018-12-12T00:00:00"/>
    <d v="2018-12-13T00:00:00"/>
    <d v="2019-01-22T00:00:00"/>
    <n v="4016316754"/>
    <s v="FSTU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STU"/>
    <x v="0"/>
    <s v="TELECOM"/>
    <n v="1"/>
    <x v="1"/>
    <n v="9009416271"/>
    <d v="2019-01-31T00:00:00"/>
    <x v="1"/>
    <x v="38"/>
    <x v="1"/>
    <s v=""/>
    <s v=""/>
    <s v=""/>
    <s v=""/>
    <s v=""/>
    <s v=""/>
    <s v=""/>
    <s v=""/>
    <s v=""/>
    <s v=""/>
  </r>
  <r>
    <n v="130000730024"/>
    <n v="140001546239"/>
    <n v="1016823762"/>
    <s v="นับเสา-61-สายสื่อสาร-TTT-SUN-ปกติ"/>
    <s v="TECO CNF  NMAT PRC  SETC"/>
    <x v="0"/>
    <x v="0"/>
    <x v="39"/>
    <d v="2018-12-21T00:00:00"/>
    <d v="2018-12-21T00:00:00"/>
    <d v="2018-12-21T00:00:00"/>
    <d v="2019-01-18T00:00:00"/>
    <n v="4016316922"/>
    <s v="FSUNCO12"/>
    <x v="1"/>
    <s v="บริษัท ทริปเปิลที บรอดแบนด์ จำกัด (มหาชน)"/>
    <s v="TTT"/>
    <x v="2"/>
    <s v="CNF "/>
    <s v="มี พท.ซ่อมบำรุง"/>
    <s v="นับเสา"/>
    <s v="61"/>
    <s v="สายสื่อสาร"/>
    <s v="TTT"/>
    <s v="SUN"/>
    <x v="0"/>
    <s v="TELECOM"/>
    <n v="1"/>
    <x v="1"/>
    <n v="9009417588"/>
    <d v="2019-01-31T00:00:00"/>
    <x v="1"/>
    <x v="39"/>
    <x v="1"/>
    <s v=""/>
    <s v=""/>
    <s v=""/>
    <s v=""/>
    <s v=""/>
    <s v=""/>
    <s v=""/>
    <s v=""/>
    <s v=""/>
    <s v=""/>
  </r>
  <r>
    <n v="130000720688"/>
    <n v="140001545894"/>
    <n v="1016823762"/>
    <s v="นับเสา-61-สายสื่อสาร-TTT-TTM-ปกติ"/>
    <s v="CLSD CNF  NMAT PRC  SETC"/>
    <x v="0"/>
    <x v="0"/>
    <x v="40"/>
    <d v="2018-11-01T00:00:00"/>
    <d v="2018-11-06T00:00:00"/>
    <d v="2018-11-06T00:00:00"/>
    <d v="2019-01-18T00:00:00"/>
    <n v="4016316992"/>
    <s v="FTTMCO12"/>
    <x v="1"/>
    <s v="บริษัท ทริปเปิลที บรอดแบนด์ จำกัด (มหาชน)"/>
    <s v="TTT"/>
    <x v="1"/>
    <s v="CNF "/>
    <s v="มี พท.ซ่อมบำรุง"/>
    <s v="นับเสา"/>
    <s v="61"/>
    <s v="สายสื่อสาร"/>
    <s v="TTT"/>
    <s v="TTM"/>
    <x v="0"/>
    <s v="TELECOM"/>
    <n v="1"/>
    <x v="1"/>
    <n v="9009417231"/>
    <d v="2019-01-31T00:00:00"/>
    <x v="1"/>
    <x v="40"/>
    <x v="1"/>
    <s v=""/>
    <s v=""/>
    <s v=""/>
    <s v=""/>
    <s v=""/>
    <s v=""/>
    <s v=""/>
    <s v=""/>
    <s v=""/>
    <s v=""/>
  </r>
  <r>
    <n v="130000724827"/>
    <n v="140001547286"/>
    <n v="1016823762"/>
    <s v="นับเสา-61-สายสื่อสาร-TTT-WNK-ปกติ"/>
    <s v="REL  CNF  NMAT PRC  SETC"/>
    <x v="0"/>
    <x v="0"/>
    <x v="41"/>
    <d v="2018-12-18T00:00:00"/>
    <d v="2018-11-17T00:00:00"/>
    <d v="2018-11-17T00:00:00"/>
    <d v="2018-11-17T00:00:00"/>
    <n v="4018201845"/>
    <s v="FWNKCO01"/>
    <x v="3"/>
    <s v="บริษัท ทริปเปิลที บรอดแบนด์ จำกัด (มหาชน)"/>
    <s v="TTT"/>
    <x v="0"/>
    <s v="CNF "/>
    <s v="มี พท.ซ่อมบำรุง"/>
    <s v="นับเสา"/>
    <s v="61"/>
    <s v="สายสื่อสาร"/>
    <s v="TTT"/>
    <s v="WNK"/>
    <x v="0"/>
    <s v="TELECOM"/>
    <n v="1"/>
    <x v="1"/>
    <n v="9009421150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6530"/>
    <n v="140001544448"/>
    <n v="1017826554"/>
    <s v="นับเสา-61-สายสื่อสาร-TUC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BKR"/>
    <x v="0"/>
    <s v="TELECOM"/>
    <n v="1"/>
    <x v="1"/>
    <n v="9009415456"/>
    <d v="2019-01-31T00:00:00"/>
    <x v="1"/>
    <x v="1"/>
    <x v="1"/>
    <s v=""/>
    <s v=""/>
    <s v=""/>
    <s v=""/>
    <s v=""/>
    <s v=""/>
    <s v=""/>
    <s v=""/>
    <s v=""/>
    <s v=""/>
  </r>
  <r>
    <n v="130000724081"/>
    <n v="140001545962"/>
    <n v="1017826554"/>
    <s v="นับเสา-61-สายสื่อสาร-TUC-BNG-ปกติ"/>
    <s v="CLSD CNF  NMAT PRC  SETC"/>
    <x v="0"/>
    <x v="0"/>
    <x v="2"/>
    <d v="2018-11-15T00:00:00"/>
    <d v="2018-11-15T00:00:00"/>
    <d v="2018-11-17T00:00:00"/>
    <d v="2019-01-18T00:00:00"/>
    <n v="4016316953"/>
    <s v="FBNGCO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BNG"/>
    <x v="0"/>
    <s v="TELECOM"/>
    <n v="1"/>
    <x v="1"/>
    <n v="9009417435"/>
    <d v="2019-01-31T00:00:00"/>
    <x v="1"/>
    <x v="2"/>
    <x v="1"/>
    <s v=""/>
    <s v=""/>
    <s v=""/>
    <s v=""/>
    <s v=""/>
    <s v=""/>
    <s v=""/>
    <s v=""/>
    <s v=""/>
    <s v=""/>
  </r>
  <r>
    <n v="130000723673"/>
    <n v="140001545415"/>
    <n v="1017826554"/>
    <s v="นับเสา-61-สายสื่อสาร-TUC-BRR-ปกติ"/>
    <s v="TECO CNF  NMAT PRC  SETC"/>
    <x v="0"/>
    <x v="0"/>
    <x v="42"/>
    <d v="2018-12-11T00:00:00"/>
    <d v="2018-12-03T00:00:00"/>
    <d v="2018-12-07T00:00:00"/>
    <d v="2019-01-18T00:00:00"/>
    <n v="4016316790"/>
    <s v="FBRR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BRR"/>
    <x v="0"/>
    <s v="TELECOM"/>
    <n v="1"/>
    <x v="1"/>
    <n v="9009416592"/>
    <d v="2019-01-31T00:00:00"/>
    <x v="1"/>
    <x v="42"/>
    <x v="1"/>
    <s v=""/>
    <s v=""/>
    <s v=""/>
    <s v=""/>
    <s v=""/>
    <s v=""/>
    <s v=""/>
    <s v=""/>
    <s v=""/>
    <s v=""/>
  </r>
  <r>
    <n v="130000731862"/>
    <n v="140001548228"/>
    <n v="1017826554"/>
    <s v="นับเสา-61-สายสื่อสาร-TUC-BYI-ปกติ"/>
    <s v="CLSD CNF  NMAT PRC  SETC"/>
    <x v="0"/>
    <x v="0"/>
    <x v="3"/>
    <d v="2018-11-22T00:00:00"/>
    <d v="2018-12-04T00:00:00"/>
    <d v="2018-12-04T00:00:00"/>
    <d v="2019-01-22T00:00:00"/>
    <n v="4016317286"/>
    <s v="FBYIOM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BYI"/>
    <x v="0"/>
    <s v="TELECOM"/>
    <n v="1"/>
    <x v="1"/>
    <n v="9009422453"/>
    <d v="2019-01-31T00:00:00"/>
    <x v="1"/>
    <x v="3"/>
    <x v="1"/>
    <s v=""/>
    <s v=""/>
    <s v=""/>
    <s v=""/>
    <s v=""/>
    <s v=""/>
    <s v=""/>
    <s v=""/>
    <s v=""/>
    <s v=""/>
  </r>
  <r>
    <n v="130000739890"/>
    <n v="140001546561"/>
    <n v="1017826554"/>
    <s v="นับเสา-61-สายสื่อสาร-TUC-CAR-ปกติ"/>
    <s v="TECO CNF  NMAT PRC  SETC"/>
    <x v="0"/>
    <x v="0"/>
    <x v="4"/>
    <d v="2018-11-30T00:00:00"/>
    <d v="2018-12-26T00:00:00"/>
    <d v="2018-12-27T00:00:00"/>
    <d v="2019-01-18T00:00:00"/>
    <n v="4016317144"/>
    <s v="FCAR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CAR"/>
    <x v="0"/>
    <s v="TELECOM"/>
    <n v="1"/>
    <x v="1"/>
    <n v="9009420170"/>
    <d v="2019-01-31T00:00:00"/>
    <x v="1"/>
    <x v="4"/>
    <x v="1"/>
    <s v=""/>
    <s v=""/>
    <s v=""/>
    <s v=""/>
    <s v=""/>
    <s v=""/>
    <s v=""/>
    <s v=""/>
    <s v=""/>
    <s v=""/>
  </r>
  <r>
    <n v="130000729910"/>
    <n v="140001545993"/>
    <n v="1017826554"/>
    <s v="นับเสา-61-สายสื่อสาร-TUC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CHC"/>
    <x v="0"/>
    <s v="TELECOM"/>
    <n v="1"/>
    <x v="1"/>
    <n v="9009417334"/>
    <d v="2019-01-31T00:00:00"/>
    <x v="1"/>
    <x v="5"/>
    <x v="1"/>
    <s v=""/>
    <s v=""/>
    <s v=""/>
    <s v=""/>
    <s v=""/>
    <s v=""/>
    <s v=""/>
    <s v=""/>
    <s v=""/>
    <s v=""/>
  </r>
  <r>
    <n v="130000726988"/>
    <n v="140001546142"/>
    <n v="1017826554"/>
    <s v="นับเสา-61-สายสื่อสาร-TUC-CUP-ปกติ"/>
    <s v="CLSD CNF  NMAT PRC  SETC"/>
    <x v="0"/>
    <x v="0"/>
    <x v="6"/>
    <d v="2018-11-22T00:00:00"/>
    <d v="2018-11-22T00:00:00"/>
    <d v="2018-11-22T00:00:00"/>
    <d v="2019-01-18T00:00:00"/>
    <n v="4016316787"/>
    <s v="FCUP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CUP"/>
    <x v="0"/>
    <s v="TELECOM"/>
    <n v="1"/>
    <x v="1"/>
    <n v="9009417469"/>
    <d v="2019-01-31T00:00:00"/>
    <x v="1"/>
    <x v="6"/>
    <x v="1"/>
    <s v=""/>
    <s v=""/>
    <s v=""/>
    <s v=""/>
    <s v=""/>
    <s v=""/>
    <s v=""/>
    <s v=""/>
    <s v=""/>
    <s v=""/>
  </r>
  <r>
    <n v="130000727158"/>
    <n v="140001547199"/>
    <n v="1017826554"/>
    <s v="นับเสา-61-สายสื่อสาร-TUC-CUR-ปกติ"/>
    <s v="CLSD CNF  NMAT PRC  SETC"/>
    <x v="0"/>
    <x v="0"/>
    <x v="7"/>
    <d v="2018-12-06T00:00:00"/>
    <d v="2019-01-18T00:00:00"/>
    <d v="2019-01-19T00:00:00"/>
    <d v="2019-01-18T00:00:00"/>
    <n v="4016316798"/>
    <s v="FCURCO12"/>
    <x v="6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CUR"/>
    <x v="0"/>
    <s v="TELECOM"/>
    <n v="1"/>
    <x v="1"/>
    <n v="9009420954"/>
    <d v="2019-01-31T00:00:00"/>
    <x v="1"/>
    <x v="7"/>
    <x v="1"/>
    <s v=""/>
    <s v=""/>
    <s v=""/>
    <s v=""/>
    <s v=""/>
    <s v=""/>
    <s v=""/>
    <s v=""/>
    <s v=""/>
    <s v=""/>
  </r>
  <r>
    <n v="130000720496"/>
    <n v="140001542575"/>
    <n v="1017826554"/>
    <s v="นับเสา-61-สายสื่อสาร-TUC-CYP-ปกติ"/>
    <s v="CLSD CNF  NMAT PRC  SETC"/>
    <x v="0"/>
    <x v="0"/>
    <x v="8"/>
    <d v="2018-12-13T00:00:00"/>
    <d v="2018-11-07T00:00:00"/>
    <d v="2018-11-07T00:00:00"/>
    <d v="2019-01-18T00:00:00"/>
    <n v="4016316794"/>
    <s v="FCYPOM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CYP"/>
    <x v="0"/>
    <s v="TELECOM"/>
    <n v="1"/>
    <x v="1"/>
    <n v="9009410768"/>
    <d v="2019-01-31T00:00:00"/>
    <x v="1"/>
    <x v="8"/>
    <x v="1"/>
    <s v=""/>
    <s v=""/>
    <s v=""/>
    <s v=""/>
    <s v=""/>
    <s v=""/>
    <s v=""/>
    <s v=""/>
    <s v=""/>
    <s v=""/>
  </r>
  <r>
    <n v="130000734726"/>
    <n v="140001546644"/>
    <n v="1017826554"/>
    <s v="นับเสา-61-สายสื่อสาร-TUC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ทรูมูฟ เอช ยูนิเวอร์แซล คอมมิวนิเคชั่น จำกัด"/>
    <s v="TUC"/>
    <x v="2"/>
    <s v="NMAT"/>
    <s v="มี พท.ซ่อมบำรุง"/>
    <s v="นับเสา"/>
    <s v="61"/>
    <s v="สายสื่อสาร"/>
    <s v="TUC"/>
    <s v="DAN"/>
    <x v="0"/>
    <s v="TELECOM"/>
    <n v="1"/>
    <x v="1"/>
    <n v="9009420216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77"/>
    <n v="140001547544"/>
    <n v="1017826554"/>
    <s v="นับเสา-61-สายสื่อสาร-TUC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ทรูมูฟ เอช ยูนิเวอร์แซล คอมมิวนิเคชั่น จำกัด"/>
    <s v="TUC"/>
    <x v="0"/>
    <s v="NMAT"/>
    <s v="มี พท.ซ่อมบำรุง"/>
    <s v="นับเสา"/>
    <s v="61"/>
    <s v="สายสื่อสาร"/>
    <s v="TUC"/>
    <s v="HOH"/>
    <x v="0"/>
    <s v="TELECOM"/>
    <n v="1"/>
    <x v="1"/>
    <n v="9009421496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880"/>
    <n v="140001545941"/>
    <n v="1017826554"/>
    <s v="นับเสา-61-สายสื่อสาร-TUC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KKA"/>
    <x v="0"/>
    <s v="TELECOM"/>
    <n v="1"/>
    <x v="1"/>
    <n v="9009417187"/>
    <d v="2019-01-31T00:00:00"/>
    <x v="1"/>
    <x v="11"/>
    <x v="1"/>
    <s v=""/>
    <s v=""/>
    <s v=""/>
    <s v=""/>
    <s v=""/>
    <s v=""/>
    <s v=""/>
    <s v=""/>
    <s v=""/>
    <s v=""/>
  </r>
  <r>
    <n v="130000726878"/>
    <n v="140001547753"/>
    <n v="1017826554"/>
    <s v="นับเสา-61-สายสื่อสาร-TUC-KOB-ปกติ"/>
    <s v="REL  CNF  NMAT PRC  SETC"/>
    <x v="0"/>
    <x v="0"/>
    <x v="12"/>
    <d v="2018-11-22T00:00:00"/>
    <d v="2018-11-22T00:00:00"/>
    <d v="2018-11-22T00:00:00"/>
    <d v="2018-11-22T00:00:00"/>
    <n v="4016316861"/>
    <s v="FKOBCO12"/>
    <x v="0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สายสื่อสาร"/>
    <s v="TUC"/>
    <s v="KOB"/>
    <x v="0"/>
    <s v="TELECOM"/>
    <n v="1"/>
    <x v="1"/>
    <n v="9009421799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7735"/>
    <n v="140001546761"/>
    <n v="1017826554"/>
    <s v="นับเสา-61-สายสื่อสาร-TUC-KOG-ปกติ"/>
    <s v="TECO CNF  NMAT PRC  SETC"/>
    <x v="0"/>
    <x v="0"/>
    <x v="13"/>
    <d v="2018-11-26T00:00:00"/>
    <d v="2018-11-25T00:00:00"/>
    <d v="2018-11-26T00:00:00"/>
    <d v="2019-01-18T00:00:00"/>
    <n v="4021794296"/>
    <s v="FKOG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KOG"/>
    <x v="0"/>
    <s v="TELECOM"/>
    <n v="1"/>
    <x v="1"/>
    <n v="9009420356"/>
    <d v="2019-01-31T00:00:00"/>
    <x v="1"/>
    <x v="13"/>
    <x v="1"/>
    <s v=""/>
    <s v=""/>
    <s v=""/>
    <s v=""/>
    <s v=""/>
    <s v=""/>
    <s v=""/>
    <s v=""/>
    <s v=""/>
    <s v=""/>
  </r>
  <r>
    <n v="130000720203"/>
    <n v="140001545739"/>
    <n v="1017826554"/>
    <s v="นับเสา-61-สายสื่อสาร-TUC-KSA-ปกติ"/>
    <s v="CLSD CNF  NMAT PRC  SETC"/>
    <x v="0"/>
    <x v="0"/>
    <x v="43"/>
    <d v="2018-11-05T00:00:00"/>
    <d v="2018-11-02T00:00:00"/>
    <d v="2018-11-03T00:00:00"/>
    <d v="2019-01-17T00:00:00"/>
    <n v="4016316796"/>
    <s v="FKSA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KSA"/>
    <x v="0"/>
    <s v="TELECOM"/>
    <n v="1"/>
    <x v="1"/>
    <n v="9009416994"/>
    <d v="2019-01-31T00:00:00"/>
    <x v="1"/>
    <x v="43"/>
    <x v="1"/>
    <s v=""/>
    <s v=""/>
    <s v=""/>
    <s v=""/>
    <s v=""/>
    <s v=""/>
    <s v=""/>
    <s v=""/>
    <s v=""/>
    <s v=""/>
  </r>
  <r>
    <n v="130000724993"/>
    <n v="140001545403"/>
    <n v="1017826554"/>
    <s v="นับเสา-61-สายสื่อสาร-TUC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KSN"/>
    <x v="0"/>
    <s v="TELECOM"/>
    <n v="1"/>
    <x v="1"/>
    <n v="9009416591"/>
    <d v="2019-01-31T00:00:00"/>
    <x v="1"/>
    <x v="14"/>
    <x v="1"/>
    <s v=""/>
    <s v=""/>
    <s v=""/>
    <s v=""/>
    <s v=""/>
    <s v=""/>
    <s v=""/>
    <s v=""/>
    <s v=""/>
    <s v=""/>
  </r>
  <r>
    <n v="130000721916"/>
    <n v="140001545297"/>
    <n v="1017826554"/>
    <s v="นับเสา-61-สายสื่อสาร-TUC-KUM-ปกติ"/>
    <s v="TECO CNF  NMAT PRC  SETC"/>
    <x v="0"/>
    <x v="0"/>
    <x v="15"/>
    <d v="2018-12-19T00:00:00"/>
    <d v="2018-11-10T00:00:00"/>
    <d v="2018-11-11T00:00:00"/>
    <d v="2019-01-18T00:00:00"/>
    <n v="4016316766"/>
    <s v="FKUM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KUM"/>
    <x v="0"/>
    <s v="TELECOM"/>
    <n v="1"/>
    <x v="1"/>
    <n v="9009416439"/>
    <d v="2019-01-31T00:00:00"/>
    <x v="1"/>
    <x v="15"/>
    <x v="1"/>
    <s v=""/>
    <s v=""/>
    <s v=""/>
    <s v=""/>
    <s v=""/>
    <s v=""/>
    <s v=""/>
    <s v=""/>
    <s v=""/>
    <s v=""/>
  </r>
  <r>
    <n v="130000719827"/>
    <n v="140001546241"/>
    <n v="1017826554"/>
    <s v="นับเสา-61-สายสื่อสาร-TUC-LAM-ปกติ"/>
    <s v="CLSD CNF  NMAT PRC  SETC"/>
    <x v="0"/>
    <x v="0"/>
    <x v="16"/>
    <d v="2018-12-12T00:00:00"/>
    <d v="2018-11-04T00:00:00"/>
    <d v="2018-11-05T00:00:00"/>
    <d v="2019-01-18T00:00:00"/>
    <n v="4016316773"/>
    <s v="FLAM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LAM"/>
    <x v="0"/>
    <s v="TELECOM"/>
    <n v="1"/>
    <x v="1"/>
    <n v="9009417659"/>
    <d v="2019-01-31T00:00:00"/>
    <x v="1"/>
    <x v="16"/>
    <x v="1"/>
    <s v=""/>
    <s v=""/>
    <s v=""/>
    <s v=""/>
    <s v=""/>
    <s v=""/>
    <s v=""/>
    <s v=""/>
    <s v=""/>
    <s v=""/>
  </r>
  <r>
    <n v="130000727213"/>
    <n v="140001542594"/>
    <n v="1017826554"/>
    <s v="นับเสา-61-สายสื่อสาร-TUC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LHS"/>
    <x v="0"/>
    <s v="TELECOM"/>
    <n v="1"/>
    <x v="1"/>
    <n v="9009410794"/>
    <d v="2019-01-31T00:00:00"/>
    <x v="1"/>
    <x v="17"/>
    <x v="1"/>
    <s v=""/>
    <s v=""/>
    <s v=""/>
    <s v=""/>
    <s v=""/>
    <s v=""/>
    <s v=""/>
    <s v=""/>
    <s v=""/>
    <s v=""/>
  </r>
  <r>
    <n v="130000737035"/>
    <n v="140001546200"/>
    <n v="1017826554"/>
    <s v="นับเสา-61-สายสื่อสาร-TUC-NAR-ปกติ"/>
    <s v="TECO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NAR"/>
    <x v="0"/>
    <s v="TELECOM"/>
    <n v="1"/>
    <x v="1"/>
    <n v="9009417612"/>
    <d v="2019-01-31T00:00:00"/>
    <x v="1"/>
    <x v="18"/>
    <x v="1"/>
    <s v=""/>
    <s v=""/>
    <s v=""/>
    <s v=""/>
    <s v=""/>
    <s v=""/>
    <s v=""/>
    <s v=""/>
    <s v=""/>
    <s v=""/>
  </r>
  <r>
    <n v="130000728261"/>
    <n v="140001545769"/>
    <n v="1017826554"/>
    <s v="นับเสา-61-สายสื่อสาร-TUC-NBD-ปกติ"/>
    <s v="CLSD CNF  NMAT PRC  SETC"/>
    <x v="0"/>
    <x v="0"/>
    <x v="19"/>
    <d v="2018-10-21T00:00:00"/>
    <d v="2018-11-26T00:00:00"/>
    <d v="2018-11-26T00:00:00"/>
    <d v="2019-01-18T00:00:00"/>
    <n v="4016316806"/>
    <s v="FNBD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NBD"/>
    <x v="0"/>
    <s v="TELECOM"/>
    <n v="1"/>
    <x v="1"/>
    <n v="9009417039"/>
    <d v="2019-01-31T00:00:00"/>
    <x v="1"/>
    <x v="19"/>
    <x v="1"/>
    <s v=""/>
    <s v=""/>
    <s v=""/>
    <s v=""/>
    <s v=""/>
    <s v=""/>
    <s v=""/>
    <s v=""/>
    <s v=""/>
    <s v=""/>
  </r>
  <r>
    <n v="130000726847"/>
    <n v="140001546057"/>
    <n v="1017826554"/>
    <s v="นับเสา-61-สายสื่อสาร-TUC-NBM-ปกติ"/>
    <s v="TECO CNF  NMAT PRC  SETC"/>
    <x v="0"/>
    <x v="0"/>
    <x v="20"/>
    <d v="2019-01-17T00:00:00"/>
    <d v="2018-11-22T00:00:00"/>
    <d v="2018-11-22T00:00:00"/>
    <d v="2019-01-18T00:00:00"/>
    <n v="4018198107"/>
    <s v="FNBMCO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NBM"/>
    <x v="0"/>
    <s v="TELECOM"/>
    <n v="1"/>
    <x v="1"/>
    <n v="9009417474"/>
    <d v="2019-01-31T00:00:00"/>
    <x v="1"/>
    <x v="20"/>
    <x v="1"/>
    <s v=""/>
    <s v=""/>
    <s v=""/>
    <s v=""/>
    <s v=""/>
    <s v=""/>
    <s v=""/>
    <s v=""/>
    <s v=""/>
    <s v=""/>
  </r>
  <r>
    <n v="130000727552"/>
    <n v="140001545506"/>
    <n v="1017826554"/>
    <s v="นับเสา-61-สายสื่อสาร-TUC-NKE-ปกติ"/>
    <s v="CLSD CNF  NMAT PRC  SETC"/>
    <x v="0"/>
    <x v="0"/>
    <x v="21"/>
    <d v="2018-11-23T00:00:00"/>
    <d v="2018-11-23T00:00:00"/>
    <d v="2018-11-24T00:00:00"/>
    <d v="2019-01-17T00:00:00"/>
    <n v="4016316786"/>
    <s v="FNKE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NKE"/>
    <x v="0"/>
    <s v="TELECOM"/>
    <n v="1"/>
    <x v="1"/>
    <n v="9009416657"/>
    <d v="2019-01-31T00:00:00"/>
    <x v="1"/>
    <x v="21"/>
    <x v="1"/>
    <s v=""/>
    <s v=""/>
    <s v=""/>
    <s v=""/>
    <s v=""/>
    <s v=""/>
    <s v=""/>
    <s v=""/>
    <s v=""/>
    <s v=""/>
  </r>
  <r>
    <n v="130000726860"/>
    <n v="140001550124"/>
    <n v="1017826554"/>
    <s v="นับเสา-61-สายสื่อสาร-TUC-NOS-ปกติ"/>
    <s v="REL  CNF  NMAT PRC  SETC"/>
    <x v="0"/>
    <x v="0"/>
    <x v="22"/>
    <d v="2018-12-07T00:00:00"/>
    <d v="2018-12-07T00:00:00"/>
    <d v="2018-12-11T00:00:00"/>
    <d v="2018-12-07T00:00:00"/>
    <n v="4016316809"/>
    <s v="FNOSCO12"/>
    <x v="3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สายสื่อสาร"/>
    <s v="TUC"/>
    <s v="NOS"/>
    <x v="0"/>
    <s v="TELECOM"/>
    <n v="1"/>
    <x v="1"/>
    <n v="9009427927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47461"/>
    <n v="140001546691"/>
    <n v="1017826554"/>
    <s v="นับเสา-61-สายสื่อสาร-TUC-NOT-ปกติ"/>
    <s v="TECO CNF  NMAT PRC  SETC"/>
    <x v="0"/>
    <x v="0"/>
    <x v="23"/>
    <d v="2018-12-13T00:00:00"/>
    <d v="2018-11-08T00:00:00"/>
    <d v="2018-11-08T00:00:00"/>
    <d v="2019-01-18T00:00:00"/>
    <n v="4016317361"/>
    <s v="FNOT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NOT"/>
    <x v="0"/>
    <s v="TELECOM"/>
    <n v="1"/>
    <x v="1"/>
    <n v="9009420257"/>
    <d v="2019-01-31T00:00:00"/>
    <x v="1"/>
    <x v="23"/>
    <x v="1"/>
    <s v=""/>
    <s v=""/>
    <s v=""/>
    <s v=""/>
    <s v=""/>
    <s v=""/>
    <s v=""/>
    <s v=""/>
    <s v=""/>
    <s v=""/>
  </r>
  <r>
    <n v="130000722903"/>
    <n v="140001545911"/>
    <n v="1017826554"/>
    <s v="นับเสา-61-สายสื่อสาร-TUC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NR2"/>
    <x v="0"/>
    <s v="TELECOM"/>
    <n v="1"/>
    <x v="1"/>
    <n v="9009417202"/>
    <d v="2019-01-31T00:00:00"/>
    <x v="1"/>
    <x v="24"/>
    <x v="1"/>
    <s v=""/>
    <s v=""/>
    <s v=""/>
    <s v=""/>
    <s v=""/>
    <s v=""/>
    <s v=""/>
    <s v=""/>
    <s v=""/>
    <s v=""/>
  </r>
  <r>
    <n v="130000727602"/>
    <n v="140001546352"/>
    <n v="1017826554"/>
    <s v="นับเสา-61-สายสื่อสาร-TUC-NR3-ปกติ"/>
    <s v="TECO CNF  NMAT PRC  SETC"/>
    <x v="0"/>
    <x v="0"/>
    <x v="25"/>
    <d v="2018-12-11T00:00:00"/>
    <d v="2018-11-23T00:00:00"/>
    <d v="2018-11-23T00:00:00"/>
    <d v="2019-01-18T00:00:00"/>
    <n v="4018198105"/>
    <s v="FNR3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NR3"/>
    <x v="0"/>
    <s v="TELECOM"/>
    <n v="1"/>
    <x v="1"/>
    <n v="9009417812"/>
    <d v="2019-01-31T00:00:00"/>
    <x v="1"/>
    <x v="25"/>
    <x v="1"/>
    <s v=""/>
    <s v=""/>
    <s v=""/>
    <s v=""/>
    <s v=""/>
    <s v=""/>
    <s v=""/>
    <s v=""/>
    <s v=""/>
    <s v=""/>
  </r>
  <r>
    <n v="130000739644"/>
    <n v="140001546798"/>
    <n v="1017826554"/>
    <s v="นับเสา-61-สายสื่อสาร-TUC-NRM-ปกติ"/>
    <s v="REL  CNF  NMAT PRC  SETC"/>
    <x v="0"/>
    <x v="0"/>
    <x v="26"/>
    <d v="2018-11-20T00:00:00"/>
    <d v="2018-12-26T00:00:00"/>
    <d v="2018-12-26T00:00:00"/>
    <d v="2018-12-26T00:00:00"/>
    <n v="4016317417"/>
    <s v="FNRMOM01"/>
    <x v="1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สายสื่อสาร"/>
    <s v="TUC"/>
    <s v="NRM"/>
    <x v="0"/>
    <s v="TELECOM"/>
    <n v="1"/>
    <x v="1"/>
    <n v="9009420433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864"/>
    <n v="140001545994"/>
    <n v="1017826554"/>
    <s v="นับเสา-61-สายสื่อสาร-TUC-PAY-ปกติ"/>
    <s v="CLSD CNF  NMAT PRC  SETC"/>
    <x v="0"/>
    <x v="0"/>
    <x v="27"/>
    <d v="2018-11-26T00:00:00"/>
    <d v="2018-11-23T00:00:00"/>
    <d v="2018-11-24T00:00:00"/>
    <d v="2019-01-18T00:00:00"/>
    <n v="4016316819"/>
    <s v="FPAYCO12"/>
    <x v="3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PAY"/>
    <x v="0"/>
    <s v="TELECOM"/>
    <n v="1"/>
    <x v="1"/>
    <n v="9009417338"/>
    <d v="2019-01-31T00:00:00"/>
    <x v="1"/>
    <x v="27"/>
    <x v="1"/>
    <s v=""/>
    <s v=""/>
    <s v=""/>
    <s v=""/>
    <s v=""/>
    <s v=""/>
    <s v=""/>
    <s v=""/>
    <s v=""/>
    <s v=""/>
  </r>
  <r>
    <n v="130000721329"/>
    <n v="140001545225"/>
    <n v="1017826554"/>
    <s v="นับเสา-61-สายสื่อสาร-TUC-PCC-ปกติ"/>
    <s v="CLSD CNF  NMAT PRC  SETC"/>
    <x v="0"/>
    <x v="0"/>
    <x v="28"/>
    <d v="2018-11-06T00:00:00"/>
    <d v="2018-11-09T00:00:00"/>
    <d v="2018-11-11T00:00:00"/>
    <d v="2019-01-17T00:00:00"/>
    <n v="4016316857"/>
    <s v="FPCCCO01"/>
    <x v="0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PCC"/>
    <x v="0"/>
    <s v="TELECOM"/>
    <n v="1"/>
    <x v="1"/>
    <n v="9009416393"/>
    <d v="2019-01-31T00:00:00"/>
    <x v="1"/>
    <x v="28"/>
    <x v="1"/>
    <s v=""/>
    <s v=""/>
    <s v=""/>
    <s v=""/>
    <s v=""/>
    <s v=""/>
    <s v=""/>
    <s v=""/>
    <s v=""/>
    <s v=""/>
  </r>
  <r>
    <n v="130000726926"/>
    <n v="140001542579"/>
    <n v="1017826554"/>
    <s v="นับเสา-61-สายสื่อสาร-TUC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PCG"/>
    <x v="0"/>
    <s v="TELECOM"/>
    <n v="1"/>
    <x v="1"/>
    <n v="9009410790"/>
    <d v="2019-01-31T00:00:00"/>
    <x v="1"/>
    <x v="29"/>
    <x v="1"/>
    <s v=""/>
    <s v=""/>
    <s v=""/>
    <s v=""/>
    <s v=""/>
    <s v=""/>
    <s v=""/>
    <s v=""/>
    <s v=""/>
    <s v=""/>
  </r>
  <r>
    <n v="130000727837"/>
    <n v="140001546157"/>
    <n v="1017826554"/>
    <s v="นับเสา-61-สายสื่อสาร-TUC-PIM-ปกติ"/>
    <s v="CLSD CNF  NMAT PRC  SETC"/>
    <x v="0"/>
    <x v="0"/>
    <x v="44"/>
    <d v="2018-11-28T00:00:00"/>
    <d v="2018-11-28T00:00:00"/>
    <d v="2018-11-30T00:00:00"/>
    <d v="2019-01-18T00:00:00"/>
    <n v="4016317310"/>
    <s v="FPIMOM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PIM"/>
    <x v="0"/>
    <s v="TELECOM"/>
    <n v="1"/>
    <x v="1"/>
    <n v="9009417555"/>
    <d v="2019-01-31T00:00:00"/>
    <x v="1"/>
    <x v="44"/>
    <x v="1"/>
    <s v=""/>
    <s v=""/>
    <s v=""/>
    <s v=""/>
    <s v=""/>
    <s v=""/>
    <s v=""/>
    <s v=""/>
    <s v=""/>
    <s v=""/>
  </r>
  <r>
    <n v="130000721923"/>
    <n v="140001546263"/>
    <n v="1017826554"/>
    <s v="นับเสา-61-สายสื่อสาร-TUC-PKY-ปกติ"/>
    <s v="TECO CNF  NMAT PRC  SETC"/>
    <x v="0"/>
    <x v="0"/>
    <x v="30"/>
    <d v="2018-11-27T00:00:00"/>
    <d v="2018-11-09T00:00:00"/>
    <d v="2018-11-10T00:00:00"/>
    <d v="2019-01-18T00:00:00"/>
    <n v="4016316821"/>
    <s v="FPKY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PKY"/>
    <x v="0"/>
    <s v="TELECOM"/>
    <n v="1"/>
    <x v="1"/>
    <n v="9009417669"/>
    <d v="2019-01-31T00:00:00"/>
    <x v="1"/>
    <x v="30"/>
    <x v="1"/>
    <s v=""/>
    <s v=""/>
    <s v=""/>
    <s v=""/>
    <s v=""/>
    <s v=""/>
    <s v=""/>
    <s v=""/>
    <s v=""/>
    <s v=""/>
  </r>
  <r>
    <n v="140009020840"/>
    <s v=""/>
    <n v="1017826554"/>
    <s v="นับเสา-61-สายสื่อสาร-TUC-PKY-ละเมิด"/>
    <s v="REL  NMAT PRC  SETC"/>
    <x v="1"/>
    <x v="1"/>
    <x v="30"/>
    <m/>
    <d v="2018-11-22T00:00:00"/>
    <d v="2018-11-22T00:00:00"/>
    <d v="2018-11-22T00:00:00"/>
    <n v="4016316821"/>
    <s v="FPKYOM01"/>
    <x v="3"/>
    <s v="บริษัท ทรูมูฟ เอช ยูนิเวอร์แซล คอมมิวนิเคชั่น จำกัด"/>
    <s v="TUC"/>
    <x v="0"/>
    <s v="NMAT"/>
    <s v="มี พท.ซ่อมบำรุง"/>
    <s v="นับเสา"/>
    <s v="61"/>
    <s v="สายสื่อสาร"/>
    <s v="TUC"/>
    <s v="PKY"/>
    <x v="2"/>
    <s v="TELECOM"/>
    <n v="1"/>
    <x v="0"/>
    <e v="#N/A"/>
    <e v="#N/A"/>
    <x v="0"/>
    <x v="30"/>
    <x v="0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e v="#VALUE!"/>
  </r>
  <r>
    <n v="130000727452"/>
    <n v="140001542615"/>
    <n v="1017826554"/>
    <s v="นับเสา-61-สายสื่อสาร-TUC-PRS-ปกติ"/>
    <s v="CLSD CNF  NMAT PRC  SETC"/>
    <x v="0"/>
    <x v="0"/>
    <x v="31"/>
    <d v="2018-11-23T00:00:00"/>
    <d v="2018-11-23T00:00:00"/>
    <d v="2018-11-23T00:00:00"/>
    <d v="2019-01-17T00:00:00"/>
    <n v="4016316767"/>
    <s v="FPRSOM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PRS"/>
    <x v="0"/>
    <s v="TELECOM"/>
    <n v="1"/>
    <x v="1"/>
    <n v="9009410665"/>
    <d v="2019-01-31T00:00:00"/>
    <x v="1"/>
    <x v="31"/>
    <x v="1"/>
    <s v=""/>
    <s v=""/>
    <s v=""/>
    <s v=""/>
    <s v=""/>
    <s v=""/>
    <s v=""/>
    <s v=""/>
    <s v=""/>
    <s v=""/>
  </r>
  <r>
    <n v="130000739068"/>
    <n v="140001547536"/>
    <n v="1017826554"/>
    <s v="นับเสา-61-สายสื่อสาร-TUC-PTC-ปกติ"/>
    <s v="TECO CNF  NMAT PRC  SETC"/>
    <x v="0"/>
    <x v="0"/>
    <x v="0"/>
    <d v="2018-11-21T00:00:00"/>
    <d v="2018-12-25T00:00:00"/>
    <d v="2018-12-26T00:00:00"/>
    <d v="2019-01-18T00:00:00"/>
    <n v="4016316841"/>
    <s v="FPTC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PTC"/>
    <x v="0"/>
    <s v="TELECOM"/>
    <n v="1"/>
    <x v="1"/>
    <n v="9009421368"/>
    <d v="2019-01-31T00:00:00"/>
    <x v="1"/>
    <x v="0"/>
    <x v="1"/>
    <s v=""/>
    <s v=""/>
    <s v=""/>
    <s v=""/>
    <s v=""/>
    <s v=""/>
    <s v=""/>
    <s v=""/>
    <s v=""/>
    <s v=""/>
  </r>
  <r>
    <n v="130000727518"/>
    <n v="140001544825"/>
    <n v="1017826554"/>
    <s v="นับเสา-61-สายสื่อสาร-TUC-PUI-ปกติ"/>
    <s v="REL  CNF  NMAT PRC  SETC"/>
    <x v="0"/>
    <x v="0"/>
    <x v="32"/>
    <d v="2018-10-24T00:00:00"/>
    <d v="2018-11-23T00:00:00"/>
    <d v="2018-11-23T00:00:00"/>
    <d v="2018-11-23T00:00:00"/>
    <n v="4018198113"/>
    <s v="FMUSCO12"/>
    <x v="3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สายสื่อสาร"/>
    <s v="TUC"/>
    <s v="PUI"/>
    <x v="0"/>
    <s v="TELECOM"/>
    <n v="1"/>
    <x v="1"/>
    <n v="9009415871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55"/>
    <n v="140001546065"/>
    <n v="1017826554"/>
    <s v="นับเสา-61-สายสื่อสาร-TUC-PUS-ปกติ"/>
    <s v="CLSD CNF  NMAT PRC  SETC"/>
    <x v="0"/>
    <x v="0"/>
    <x v="33"/>
    <d v="2018-12-18T00:00:00"/>
    <d v="2018-12-26T00:00:00"/>
    <d v="2018-12-26T00:00:00"/>
    <d v="2019-01-18T00:00:00"/>
    <n v="4016316915"/>
    <s v="FPUS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PUS"/>
    <x v="0"/>
    <s v="TELECOM"/>
    <n v="1"/>
    <x v="1"/>
    <n v="9009417368"/>
    <d v="2019-01-31T00:00:00"/>
    <x v="1"/>
    <x v="33"/>
    <x v="1"/>
    <s v=""/>
    <s v=""/>
    <s v=""/>
    <s v=""/>
    <s v=""/>
    <s v=""/>
    <s v=""/>
    <s v=""/>
    <s v=""/>
    <s v=""/>
  </r>
  <r>
    <n v="130000727513"/>
    <n v="140001545417"/>
    <n v="1017826554"/>
    <s v="นับเสา-61-สายสื่อสาร-TUC-RAB-ปกติ"/>
    <s v="CLSD CNF  NMAT PRC  SETC"/>
    <x v="0"/>
    <x v="0"/>
    <x v="34"/>
    <d v="2018-12-30T00:00:00"/>
    <d v="2018-11-25T00:00:00"/>
    <d v="2018-11-28T00:00:00"/>
    <d v="2019-01-18T00:00:00"/>
    <n v="4016316852"/>
    <s v="FRAB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RAB"/>
    <x v="0"/>
    <s v="TELECOM"/>
    <n v="1"/>
    <x v="1"/>
    <n v="9009416543"/>
    <d v="2019-01-31T00:00:00"/>
    <x v="1"/>
    <x v="34"/>
    <x v="1"/>
    <s v=""/>
    <s v=""/>
    <s v=""/>
    <s v=""/>
    <s v=""/>
    <s v=""/>
    <s v=""/>
    <s v=""/>
    <s v=""/>
    <s v=""/>
  </r>
  <r>
    <n v="130000727195"/>
    <n v="140001545097"/>
    <n v="1017826554"/>
    <s v="นับเสา-61-สายสื่อสาร-TUC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SIP"/>
    <x v="0"/>
    <s v="TELECOM"/>
    <n v="1"/>
    <x v="1"/>
    <n v="9009416254"/>
    <d v="2019-01-31T00:00:00"/>
    <x v="1"/>
    <x v="35"/>
    <x v="1"/>
    <s v=""/>
    <s v=""/>
    <s v=""/>
    <s v=""/>
    <s v=""/>
    <s v=""/>
    <s v=""/>
    <s v=""/>
    <s v=""/>
    <s v=""/>
  </r>
  <r>
    <n v="130000721040"/>
    <n v="140001544377"/>
    <n v="1017826554"/>
    <s v="นับเสา-61-สายสื่อสาร-TUC-SKA-ปกติ"/>
    <s v="REL  CNF  NMAT PRC  SETC"/>
    <x v="0"/>
    <x v="0"/>
    <x v="36"/>
    <d v="2018-11-08T00:00:00"/>
    <d v="2018-11-08T00:00:00"/>
    <d v="2018-11-09T00:00:00"/>
    <d v="2018-11-08T00:00:00"/>
    <n v="4016317191"/>
    <s v="FSKACO01"/>
    <x v="0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สายสื่อสาร"/>
    <s v="TUC"/>
    <s v="SKA"/>
    <x v="0"/>
    <s v="TELECOM"/>
    <n v="1"/>
    <x v="1"/>
    <n v="9009415450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90"/>
    <n v="140001545027"/>
    <n v="1017826554"/>
    <s v="นับเสา-61-สายสื่อสาร-TUC-SRN-ปกติ"/>
    <s v="TECO CNF  NMAT PRC  SETC"/>
    <x v="0"/>
    <x v="0"/>
    <x v="45"/>
    <d v="2018-12-25T00:00:00"/>
    <d v="2018-10-27T00:00:00"/>
    <d v="2018-10-28T00:00:00"/>
    <d v="2019-01-18T00:00:00"/>
    <n v="4016316839"/>
    <s v="FSRN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SRN"/>
    <x v="0"/>
    <s v="TELECOM"/>
    <n v="1"/>
    <x v="1"/>
    <n v="9009416124"/>
    <d v="2019-01-31T00:00:00"/>
    <x v="1"/>
    <x v="45"/>
    <x v="1"/>
    <s v=""/>
    <s v=""/>
    <s v=""/>
    <s v=""/>
    <s v=""/>
    <s v=""/>
    <s v=""/>
    <s v=""/>
    <s v=""/>
    <s v=""/>
  </r>
  <r>
    <n v="130000749654"/>
    <n v="140001552294"/>
    <n v="1017826554"/>
    <s v="นับเสา-61-สายสื่อสาร-TUC-SSG-ปกติ"/>
    <s v="REL  NMAT PRC  SETC"/>
    <x v="0"/>
    <x v="0"/>
    <x v="37"/>
    <m/>
    <d v="2019-01-22T00:00:00"/>
    <d v="2019-01-22T00:00:00"/>
    <d v="2019-01-22T00:00:00"/>
    <n v="4018198109"/>
    <s v="FSESCO12"/>
    <x v="3"/>
    <s v="บริษัท ทรูมูฟ เอช ยูนิเวอร์แซล คอมมิวนิเคชั่น จำกัด"/>
    <s v="TUC"/>
    <x v="0"/>
    <s v="NMAT"/>
    <s v="มี พท.ซ่อมบำรุง"/>
    <s v="นับเสา"/>
    <s v="61"/>
    <s v="สายสื่อสาร"/>
    <s v="TUC"/>
    <s v="SSG"/>
    <x v="0"/>
    <s v="TELECOM"/>
    <n v="1"/>
    <x v="1"/>
    <n v="9009433352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3786"/>
    <n v="140001545129"/>
    <n v="1017826554"/>
    <s v="นับเสา-61-สายสื่อสาร-TUC-STU-ปกติ"/>
    <s v="TECO CNF  NMAT PRC  SETC"/>
    <x v="0"/>
    <x v="0"/>
    <x v="38"/>
    <d v="2018-11-23T00:00:00"/>
    <d v="2018-12-12T00:00:00"/>
    <d v="2018-12-13T00:00:00"/>
    <d v="2019-01-22T00:00:00"/>
    <n v="4016316754"/>
    <s v="FSTU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STU"/>
    <x v="0"/>
    <s v="TELECOM"/>
    <n v="1"/>
    <x v="1"/>
    <n v="9009416278"/>
    <d v="2019-01-31T00:00:00"/>
    <x v="1"/>
    <x v="38"/>
    <x v="1"/>
    <s v=""/>
    <s v=""/>
    <s v=""/>
    <s v=""/>
    <s v=""/>
    <s v=""/>
    <s v=""/>
    <s v=""/>
    <s v=""/>
    <s v=""/>
  </r>
  <r>
    <n v="130000713845"/>
    <n v="140001546132"/>
    <n v="1017826554"/>
    <s v="นับเสา-61-สายสื่อสาร-TUC-SUN-ปกติ"/>
    <s v="TECO CNF  NMAT PRC  SETC"/>
    <x v="0"/>
    <x v="0"/>
    <x v="39"/>
    <d v="2018-10-31T00:00:00"/>
    <d v="2018-10-31T00:00:00"/>
    <d v="2018-10-31T00:00:00"/>
    <d v="2019-01-18T00:00:00"/>
    <n v="4016316922"/>
    <s v="FSUN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สายสื่อสาร"/>
    <s v="TUC"/>
    <s v="SUN"/>
    <x v="0"/>
    <s v="TELECOM"/>
    <n v="1"/>
    <x v="1"/>
    <n v="9009417468"/>
    <d v="2019-01-31T00:00:00"/>
    <x v="1"/>
    <x v="39"/>
    <x v="1"/>
    <s v=""/>
    <s v=""/>
    <s v=""/>
    <s v=""/>
    <s v=""/>
    <s v=""/>
    <s v=""/>
    <s v=""/>
    <s v=""/>
    <s v=""/>
  </r>
  <r>
    <n v="130000720758"/>
    <n v="140001545533"/>
    <n v="1017826554"/>
    <s v="นับเสา-61-สายสื่อสาร-TUC-TTM-ปกติ"/>
    <s v="CLSD CNF  NMAT PRC  SETC"/>
    <x v="0"/>
    <x v="0"/>
    <x v="40"/>
    <d v="2018-12-11T00:00:00"/>
    <d v="2018-11-06T00:00:00"/>
    <d v="2018-11-06T00:00:00"/>
    <d v="2019-01-18T00:00:00"/>
    <n v="4016316992"/>
    <s v="FTTM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สายสื่อสาร"/>
    <s v="TUC"/>
    <s v="TTM"/>
    <x v="0"/>
    <s v="TELECOM"/>
    <n v="1"/>
    <x v="1"/>
    <n v="9009416751"/>
    <d v="2019-01-31T00:00:00"/>
    <x v="1"/>
    <x v="40"/>
    <x v="1"/>
    <s v=""/>
    <s v=""/>
    <s v=""/>
    <s v=""/>
    <s v=""/>
    <s v=""/>
    <s v=""/>
    <s v=""/>
    <s v=""/>
    <s v=""/>
  </r>
  <r>
    <n v="130000724798"/>
    <n v="140001547402"/>
    <n v="1017826554"/>
    <s v="นับเสา-61-สายสื่อสาร-TUC-WNK-ปกติ"/>
    <s v="REL  CNF  NMAT PRC  SETC"/>
    <x v="0"/>
    <x v="0"/>
    <x v="41"/>
    <d v="2018-12-19T00:00:00"/>
    <d v="2018-11-17T00:00:00"/>
    <d v="2018-11-17T00:00:00"/>
    <d v="2018-11-17T00:00:00"/>
    <n v="4018201845"/>
    <s v="FWNKCO12"/>
    <x v="3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สายสื่อสาร"/>
    <s v="TUC"/>
    <s v="WNK"/>
    <x v="0"/>
    <s v="TELECOM"/>
    <n v="1"/>
    <x v="1"/>
    <n v="9009421288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6533"/>
    <n v="140001544243"/>
    <n v="1016894837"/>
    <s v="นับเสา-61-สายสื่อสาร-UIH-BKR-ปกติ"/>
    <s v="CLSD CNF  NMAT PRC  SETC"/>
    <x v="0"/>
    <x v="0"/>
    <x v="1"/>
    <d v="2018-12-28T00:00:00"/>
    <d v="2018-12-28T00:00:00"/>
    <d v="2018-12-28T00:00:00"/>
    <d v="2019-01-18T00:00:00"/>
    <n v="4019859155"/>
    <s v="FBKR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BKR"/>
    <x v="0"/>
    <s v="TELECOM"/>
    <n v="1"/>
    <x v="1"/>
    <n v="9009415168"/>
    <d v="2019-01-31T00:00:00"/>
    <x v="1"/>
    <x v="1"/>
    <x v="1"/>
    <s v=""/>
    <s v=""/>
    <s v=""/>
    <s v=""/>
    <s v=""/>
    <s v=""/>
    <s v=""/>
    <s v=""/>
    <s v=""/>
    <s v=""/>
  </r>
  <r>
    <n v="130000724110"/>
    <n v="140001546268"/>
    <n v="1016894837"/>
    <s v="นับเสา-61-สายสื่อสาร-UIH-BNG-ปกติ"/>
    <s v="CLSD CNF  NMAT PRC  SETC"/>
    <x v="0"/>
    <x v="0"/>
    <x v="2"/>
    <d v="2018-11-29T00:00:00"/>
    <d v="2018-11-29T00:00:00"/>
    <d v="2018-11-29T00:00:00"/>
    <d v="2019-01-18T00:00:00"/>
    <n v="4016316953"/>
    <s v="FBNGCO01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BNG"/>
    <x v="0"/>
    <s v="TELECOM"/>
    <n v="1"/>
    <x v="1"/>
    <n v="9009417710"/>
    <d v="2019-01-31T00:00:00"/>
    <x v="1"/>
    <x v="2"/>
    <x v="1"/>
    <s v=""/>
    <s v=""/>
    <s v=""/>
    <s v=""/>
    <s v=""/>
    <s v=""/>
    <s v=""/>
    <s v=""/>
    <s v=""/>
    <s v=""/>
  </r>
  <r>
    <n v="130000740868"/>
    <n v="140001545779"/>
    <n v="1016894837"/>
    <s v="นับเสา-61-สายสื่อสาร-UIH-BRR-ปกติ"/>
    <s v="TECO CNF  NMAT PRC  SETC"/>
    <x v="0"/>
    <x v="0"/>
    <x v="42"/>
    <d v="2018-12-17T00:00:00"/>
    <d v="2018-12-28T00:00:00"/>
    <d v="2018-12-28T00:00:00"/>
    <d v="2019-01-18T00:00:00"/>
    <n v="4016316790"/>
    <s v="FBRR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BRR"/>
    <x v="0"/>
    <s v="TELECOM"/>
    <n v="1"/>
    <x v="1"/>
    <n v="9009417055"/>
    <d v="2019-01-31T00:00:00"/>
    <x v="1"/>
    <x v="42"/>
    <x v="1"/>
    <s v=""/>
    <s v=""/>
    <s v=""/>
    <s v=""/>
    <s v=""/>
    <s v=""/>
    <s v=""/>
    <s v=""/>
    <s v=""/>
    <s v=""/>
  </r>
  <r>
    <n v="130000731872"/>
    <n v="140001548239"/>
    <n v="1016894837"/>
    <s v="นับเสา-61-สายสื่อสาร-UIH-BYI-ปกติ"/>
    <s v="CLSD CNF  NMAT PRC  SETC"/>
    <x v="0"/>
    <x v="0"/>
    <x v="3"/>
    <d v="2018-12-04T00:00:00"/>
    <d v="2018-12-04T00:00:00"/>
    <d v="2018-12-04T00:00:00"/>
    <d v="2019-01-22T00:00:00"/>
    <n v="4016317286"/>
    <s v="FBYIOM01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BYI"/>
    <x v="0"/>
    <s v="TELECOM"/>
    <n v="1"/>
    <x v="1"/>
    <n v="9009422455"/>
    <d v="2019-01-31T00:00:00"/>
    <x v="1"/>
    <x v="3"/>
    <x v="1"/>
    <s v=""/>
    <s v=""/>
    <s v=""/>
    <s v=""/>
    <s v=""/>
    <s v=""/>
    <s v=""/>
    <s v=""/>
    <s v=""/>
    <s v=""/>
  </r>
  <r>
    <n v="130000739872"/>
    <n v="140001545213"/>
    <n v="1016894837"/>
    <s v="นับเสา-61-สายสื่อสาร-UIH-CAR-ปกติ"/>
    <s v="TECO CNF  NMAT PRC  SETC"/>
    <x v="0"/>
    <x v="0"/>
    <x v="4"/>
    <d v="2018-10-29T00:00:00"/>
    <d v="2018-12-26T00:00:00"/>
    <d v="2018-12-27T00:00:00"/>
    <d v="2019-01-18T00:00:00"/>
    <n v="4016317144"/>
    <s v="FCAR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CAR"/>
    <x v="0"/>
    <s v="TELECOM"/>
    <n v="1"/>
    <x v="1"/>
    <n v="9009416927"/>
    <d v="2019-01-31T00:00:00"/>
    <x v="1"/>
    <x v="4"/>
    <x v="1"/>
    <s v=""/>
    <s v=""/>
    <s v=""/>
    <s v=""/>
    <s v=""/>
    <s v=""/>
    <s v=""/>
    <s v=""/>
    <s v=""/>
    <s v=""/>
  </r>
  <r>
    <n v="130000729911"/>
    <n v="140001546069"/>
    <n v="1016894837"/>
    <s v="นับเสา-61-สายสื่อสาร-UIH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CHC"/>
    <x v="0"/>
    <s v="TELECOM"/>
    <n v="1"/>
    <x v="1"/>
    <n v="9009417441"/>
    <d v="2019-01-31T00:00:00"/>
    <x v="1"/>
    <x v="5"/>
    <x v="1"/>
    <s v=""/>
    <s v=""/>
    <s v=""/>
    <s v=""/>
    <s v=""/>
    <s v=""/>
    <s v=""/>
    <s v=""/>
    <s v=""/>
    <s v=""/>
  </r>
  <r>
    <n v="130000726990"/>
    <n v="140001546090"/>
    <n v="1016894837"/>
    <s v="นับเสา-61-สายสื่อสาร-UIH-CUP-ปกติ"/>
    <s v="CLSD CNF  NMAT PRC  SETC"/>
    <x v="0"/>
    <x v="0"/>
    <x v="6"/>
    <d v="2018-11-22T00:00:00"/>
    <d v="2018-11-22T00:00:00"/>
    <d v="2018-11-22T00:00:00"/>
    <d v="2019-01-18T00:00:00"/>
    <n v="4016316787"/>
    <s v="FCUP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CUP"/>
    <x v="0"/>
    <s v="TELECOM"/>
    <n v="1"/>
    <x v="1"/>
    <n v="9009417455"/>
    <d v="2019-01-31T00:00:00"/>
    <x v="1"/>
    <x v="6"/>
    <x v="1"/>
    <s v=""/>
    <s v=""/>
    <s v=""/>
    <s v=""/>
    <s v=""/>
    <s v=""/>
    <s v=""/>
    <s v=""/>
    <s v=""/>
    <s v=""/>
  </r>
  <r>
    <n v="130000727161"/>
    <n v="140001546231"/>
    <n v="1016894837"/>
    <s v="นับเสา-61-สายสื่อสาร-UIH-CUR-ปกติ"/>
    <s v="CLSD CNF  NMAT PRC  SETC"/>
    <x v="0"/>
    <x v="0"/>
    <x v="7"/>
    <d v="2018-12-06T00:00:00"/>
    <d v="2019-01-17T00:00:00"/>
    <d v="2019-01-17T00:00:00"/>
    <d v="2019-01-18T00:00:00"/>
    <n v="4016316798"/>
    <s v="FCUR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CUR"/>
    <x v="0"/>
    <s v="TELECOM"/>
    <n v="1"/>
    <x v="1"/>
    <n v="9009417587"/>
    <d v="2019-01-31T00:00:00"/>
    <x v="1"/>
    <x v="7"/>
    <x v="1"/>
    <s v=""/>
    <s v=""/>
    <s v=""/>
    <s v=""/>
    <s v=""/>
    <s v=""/>
    <s v=""/>
    <s v=""/>
    <s v=""/>
    <s v=""/>
  </r>
  <r>
    <n v="130000720529"/>
    <n v="140001542715"/>
    <n v="1016894837"/>
    <s v="นับเสา-61-สายสื่อสาร-UIH-CYP-ปกติ"/>
    <s v="CLSD CNF  NMAT PRC  SETC"/>
    <x v="0"/>
    <x v="0"/>
    <x v="8"/>
    <d v="2018-11-29T00:00:00"/>
    <d v="2018-11-07T00:00:00"/>
    <d v="2018-11-07T00:00:00"/>
    <d v="2019-01-18T00:00:00"/>
    <n v="4016316794"/>
    <s v="FCYPOM01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CYP"/>
    <x v="0"/>
    <s v="TELECOM"/>
    <n v="1"/>
    <x v="1"/>
    <n v="9009410934"/>
    <d v="2019-01-31T00:00:00"/>
    <x v="1"/>
    <x v="8"/>
    <x v="1"/>
    <s v=""/>
    <s v=""/>
    <s v=""/>
    <s v=""/>
    <s v=""/>
    <s v=""/>
    <s v=""/>
    <s v=""/>
    <s v=""/>
    <s v=""/>
  </r>
  <r>
    <n v="130000734729"/>
    <n v="140001546664"/>
    <n v="1016894837"/>
    <s v="นับเสา-61-สายสื่อสาร-UIH-DAN-ปกติ"/>
    <s v="TECO NMAT PRC  SETC"/>
    <x v="0"/>
    <x v="0"/>
    <x v="9"/>
    <m/>
    <d v="2018-12-13T00:00:00"/>
    <d v="2018-12-13T00:00:00"/>
    <d v="2019-01-18T00:00:00"/>
    <n v="4016316829"/>
    <s v="FDANCO12"/>
    <x v="1"/>
    <s v="บริษัท ยูไนเต็ด อินฟอร์เมชั่น ไฮเวย์ จำกัด"/>
    <s v="UIH"/>
    <x v="2"/>
    <s v="NMAT"/>
    <s v="มี พท.ซ่อมบำรุง"/>
    <s v="นับเสา"/>
    <s v="61"/>
    <s v="สายสื่อสาร"/>
    <s v="UIH"/>
    <s v="DAN"/>
    <x v="0"/>
    <s v="TELECOM"/>
    <n v="1"/>
    <x v="1"/>
    <n v="9009420220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11582"/>
    <n v="140001547415"/>
    <n v="1016894837"/>
    <s v="นับเสา-61-สายสื่อสาร-UIH-HOH-ปกติ"/>
    <s v="REL  NMAT PRC  SETC"/>
    <x v="0"/>
    <x v="0"/>
    <x v="10"/>
    <m/>
    <d v="2018-10-10T00:00:00"/>
    <d v="2018-10-10T00:00:00"/>
    <d v="2018-10-10T00:00:00"/>
    <n v="4021794296"/>
    <s v="FHOHCO12"/>
    <x v="3"/>
    <s v="บริษัท ยูไนเต็ด อินฟอร์เมชั่น ไฮเวย์ จำกัด"/>
    <s v="UIH"/>
    <x v="0"/>
    <s v="NMAT"/>
    <s v="มี พท.ซ่อมบำรุง"/>
    <s v="นับเสา"/>
    <s v="61"/>
    <s v="สายสื่อสาร"/>
    <s v="UIH"/>
    <s v="HOH"/>
    <x v="0"/>
    <s v="TELECOM"/>
    <n v="1"/>
    <x v="1"/>
    <n v="9009421289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4934"/>
    <n v="140001546288"/>
    <n v="1016894837"/>
    <s v="นับเสา-61-สายสื่อสาร-UIH-KKA-ปกติ"/>
    <s v="CLSD CNF  NMAT PRC  SETC"/>
    <x v="0"/>
    <x v="0"/>
    <x v="11"/>
    <d v="2018-11-01T00:00:00"/>
    <d v="2018-11-01T00:00:00"/>
    <d v="2018-12-20T00:00:00"/>
    <d v="2019-01-18T00:00:00"/>
    <n v="4016316885"/>
    <s v="FKKA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KKA"/>
    <x v="0"/>
    <s v="TELECOM"/>
    <n v="1"/>
    <x v="1"/>
    <n v="9009417626"/>
    <d v="2019-01-31T00:00:00"/>
    <x v="1"/>
    <x v="11"/>
    <x v="1"/>
    <s v=""/>
    <s v=""/>
    <s v=""/>
    <s v=""/>
    <s v=""/>
    <s v=""/>
    <s v=""/>
    <s v=""/>
    <s v=""/>
    <s v=""/>
  </r>
  <r>
    <n v="130000732894"/>
    <n v="140001547601"/>
    <n v="1016894837"/>
    <s v="นับเสา-61-สายสื่อสาร-UIH-KOB-ปกติ"/>
    <s v="REL  CNF  NMAT PRC  SETC"/>
    <x v="0"/>
    <x v="0"/>
    <x v="12"/>
    <d v="2018-12-08T00:00:00"/>
    <d v="2018-12-07T00:00:00"/>
    <d v="2018-12-07T00:00:00"/>
    <d v="2018-12-07T00:00:00"/>
    <n v="4016316861"/>
    <s v="FKOBCO12"/>
    <x v="0"/>
    <s v="บริษัท ยูไนเต็ด อินฟอร์เมชั่น ไฮเวย์ จำกัด"/>
    <s v="UIH"/>
    <x v="0"/>
    <s v="CNF "/>
    <s v="มี พท.ซ่อมบำรุง"/>
    <s v="นับเสา"/>
    <s v="61"/>
    <s v="สายสื่อสาร"/>
    <s v="UIH"/>
    <s v="KOB"/>
    <x v="0"/>
    <s v="TELECOM"/>
    <n v="1"/>
    <x v="1"/>
    <n v="9009421544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7740"/>
    <n v="140001546804"/>
    <n v="1016894837"/>
    <s v="นับเสา-61-สายสื่อสาร-UIH-KOG-ปกติ"/>
    <s v="TECO CNF  NMAT PRC  SETC"/>
    <x v="0"/>
    <x v="0"/>
    <x v="13"/>
    <d v="2018-12-12T00:00:00"/>
    <d v="2018-11-25T00:00:00"/>
    <d v="2018-11-26T00:00:00"/>
    <d v="2019-01-18T00:00:00"/>
    <n v="4021794296"/>
    <s v="FKOG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KOG"/>
    <x v="0"/>
    <s v="TELECOM"/>
    <n v="1"/>
    <x v="1"/>
    <n v="9009420361"/>
    <d v="2019-01-31T00:00:00"/>
    <x v="1"/>
    <x v="13"/>
    <x v="1"/>
    <s v=""/>
    <s v=""/>
    <s v=""/>
    <s v=""/>
    <s v=""/>
    <s v=""/>
    <s v=""/>
    <s v=""/>
    <s v=""/>
    <s v=""/>
  </r>
  <r>
    <n v="130000720195"/>
    <n v="140001545922"/>
    <n v="1016894837"/>
    <s v="นับเสา-61-สายสื่อสาร-UIH-KSA-ปกติ"/>
    <s v="CLSD CNF  NMAT PRC  SETC"/>
    <x v="0"/>
    <x v="0"/>
    <x v="43"/>
    <d v="2018-11-05T00:00:00"/>
    <d v="2018-11-05T00:00:00"/>
    <d v="2018-11-05T00:00:00"/>
    <d v="2019-01-17T00:00:00"/>
    <n v="4016316796"/>
    <s v="FKSA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KSA"/>
    <x v="0"/>
    <s v="TELECOM"/>
    <n v="1"/>
    <x v="1"/>
    <n v="9009417262"/>
    <d v="2019-01-31T00:00:00"/>
    <x v="1"/>
    <x v="43"/>
    <x v="1"/>
    <s v=""/>
    <s v=""/>
    <s v=""/>
    <s v=""/>
    <s v=""/>
    <s v=""/>
    <s v=""/>
    <s v=""/>
    <s v=""/>
    <s v=""/>
  </r>
  <r>
    <n v="130000724994"/>
    <n v="140001545326"/>
    <n v="1016894837"/>
    <s v="นับเสา-61-สายสื่อสาร-UIH-KSN-ปกติ"/>
    <s v="TECO CNF  NMAT PRC  SETC"/>
    <x v="0"/>
    <x v="0"/>
    <x v="14"/>
    <d v="2018-11-18T00:00:00"/>
    <d v="2018-11-18T00:00:00"/>
    <d v="2018-11-24T00:00:00"/>
    <d v="2019-01-18T00:00:00"/>
    <n v="4016317081"/>
    <s v="FKSN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KSN"/>
    <x v="0"/>
    <s v="TELECOM"/>
    <n v="1"/>
    <x v="1"/>
    <n v="9009416510"/>
    <d v="2019-01-31T00:00:00"/>
    <x v="1"/>
    <x v="14"/>
    <x v="1"/>
    <s v=""/>
    <s v=""/>
    <s v=""/>
    <s v=""/>
    <s v=""/>
    <s v=""/>
    <s v=""/>
    <s v=""/>
    <s v=""/>
    <s v=""/>
  </r>
  <r>
    <n v="130000721918"/>
    <n v="140001545145"/>
    <n v="1016894837"/>
    <s v="นับเสา-61-สายสื่อสาร-UIH-KUM-ปกติ"/>
    <s v="TECO CNF  NMAT PRC  SETC"/>
    <x v="0"/>
    <x v="0"/>
    <x v="15"/>
    <d v="2018-12-18T00:00:00"/>
    <d v="2018-11-10T00:00:00"/>
    <d v="2018-11-11T00:00:00"/>
    <d v="2019-01-18T00:00:00"/>
    <n v="4016316766"/>
    <s v="FKUM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KUM"/>
    <x v="0"/>
    <s v="TELECOM"/>
    <n v="1"/>
    <x v="1"/>
    <n v="9009416236"/>
    <d v="2019-01-31T00:00:00"/>
    <x v="1"/>
    <x v="15"/>
    <x v="1"/>
    <s v=""/>
    <s v=""/>
    <s v=""/>
    <s v=""/>
    <s v=""/>
    <s v=""/>
    <s v=""/>
    <s v=""/>
    <s v=""/>
    <s v=""/>
  </r>
  <r>
    <n v="130000719822"/>
    <n v="140001546254"/>
    <n v="1016894837"/>
    <s v="นับเสา-61-สายสื่อสาร-UIH-LAM-ปกติ"/>
    <s v="CLSD CNF  NMAT PRC  SETC"/>
    <x v="0"/>
    <x v="0"/>
    <x v="16"/>
    <d v="2018-12-11T00:00:00"/>
    <d v="2018-11-04T00:00:00"/>
    <d v="2018-11-05T00:00:00"/>
    <d v="2019-01-18T00:00:00"/>
    <n v="4016316773"/>
    <s v="FLAM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LAM"/>
    <x v="0"/>
    <s v="TELECOM"/>
    <n v="1"/>
    <x v="1"/>
    <n v="9009417665"/>
    <d v="2019-01-31T00:00:00"/>
    <x v="1"/>
    <x v="16"/>
    <x v="1"/>
    <s v=""/>
    <s v=""/>
    <s v=""/>
    <s v=""/>
    <s v=""/>
    <s v=""/>
    <s v=""/>
    <s v=""/>
    <s v=""/>
    <s v=""/>
  </r>
  <r>
    <n v="130000727216"/>
    <n v="140001542606"/>
    <n v="1016894837"/>
    <s v="นับเสา-61-สายสื่อสาร-UIH-LHS-ปกติ"/>
    <s v="CLSD CNF  NMAT PRC  SETC"/>
    <x v="0"/>
    <x v="0"/>
    <x v="17"/>
    <d v="2018-11-23T00:00:00"/>
    <d v="2018-11-23T00:00:00"/>
    <d v="2018-11-23T00:00:00"/>
    <d v="2019-01-18T00:00:00"/>
    <n v="4016316832"/>
    <s v="FLHSCO12"/>
    <x v="4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LHS"/>
    <x v="0"/>
    <s v="TELECOM"/>
    <n v="1"/>
    <x v="1"/>
    <n v="9009410796"/>
    <d v="2019-01-31T00:00:00"/>
    <x v="1"/>
    <x v="17"/>
    <x v="1"/>
    <s v=""/>
    <s v=""/>
    <s v=""/>
    <s v=""/>
    <s v=""/>
    <s v=""/>
    <s v=""/>
    <s v=""/>
    <s v=""/>
    <s v=""/>
  </r>
  <r>
    <n v="130000737036"/>
    <n v="140001545806"/>
    <n v="1016894837"/>
    <s v="นับเสา-61-สายสื่อสาร-UIH-NAR-ปกติ"/>
    <s v="TECO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NAR"/>
    <x v="0"/>
    <s v="TELECOM"/>
    <n v="1"/>
    <x v="1"/>
    <n v="9009417023"/>
    <d v="2019-01-31T00:00:00"/>
    <x v="1"/>
    <x v="18"/>
    <x v="1"/>
    <s v=""/>
    <s v=""/>
    <s v=""/>
    <s v=""/>
    <s v=""/>
    <s v=""/>
    <s v=""/>
    <s v=""/>
    <s v=""/>
    <s v=""/>
  </r>
  <r>
    <n v="130000728249"/>
    <n v="140001545626"/>
    <n v="1016894837"/>
    <s v="นับเสา-61-สายสื่อสาร-UIH-NBD-ปกติ"/>
    <s v="CLSD CNF  NMAT PRC  SETC"/>
    <x v="0"/>
    <x v="0"/>
    <x v="19"/>
    <d v="2018-12-02T00:00:00"/>
    <d v="2018-11-26T00:00:00"/>
    <d v="2018-11-26T00:00:00"/>
    <d v="2019-01-18T00:00:00"/>
    <n v="4016316806"/>
    <s v="FNBD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NBD"/>
    <x v="0"/>
    <s v="TELECOM"/>
    <n v="1"/>
    <x v="1"/>
    <n v="9009416806"/>
    <d v="2019-01-31T00:00:00"/>
    <x v="1"/>
    <x v="19"/>
    <x v="1"/>
    <s v=""/>
    <s v=""/>
    <s v=""/>
    <s v=""/>
    <s v=""/>
    <s v=""/>
    <s v=""/>
    <s v=""/>
    <s v=""/>
    <s v=""/>
  </r>
  <r>
    <n v="130000726820"/>
    <n v="140001545160"/>
    <n v="1016894837"/>
    <s v="นับเสา-61-สายสื่อสาร-UIH-NBM-ปกติ"/>
    <s v="TECO CNF  NMAT PRC  SETC"/>
    <x v="0"/>
    <x v="0"/>
    <x v="20"/>
    <d v="2019-01-15T00:00:00"/>
    <d v="2018-11-22T00:00:00"/>
    <d v="2018-11-22T00:00:00"/>
    <d v="2019-01-18T00:00:00"/>
    <n v="4018198107"/>
    <s v="FNBMCO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NBM"/>
    <x v="0"/>
    <s v="TELECOM"/>
    <n v="1"/>
    <x v="1"/>
    <n v="9009416338"/>
    <d v="2019-01-30T00:00:00"/>
    <x v="1"/>
    <x v="20"/>
    <x v="1"/>
    <s v=""/>
    <s v=""/>
    <s v=""/>
    <s v=""/>
    <s v=""/>
    <s v=""/>
    <s v=""/>
    <s v=""/>
    <s v=""/>
    <s v=""/>
  </r>
  <r>
    <n v="130000726998"/>
    <n v="140001545440"/>
    <n v="1016894837"/>
    <s v="นับเสา-61-สายสื่อสาร-UIH-NKE-ปกติ"/>
    <s v="CLSD CNF  NMAT PRC  SETC"/>
    <x v="0"/>
    <x v="0"/>
    <x v="21"/>
    <d v="2018-11-12T00:00:00"/>
    <d v="2018-11-22T00:00:00"/>
    <d v="2018-11-23T00:00:00"/>
    <d v="2019-01-17T00:00:00"/>
    <n v="4016316786"/>
    <s v="FNKE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NKE"/>
    <x v="0"/>
    <s v="TELECOM"/>
    <n v="1"/>
    <x v="1"/>
    <n v="9009416529"/>
    <d v="2019-01-31T00:00:00"/>
    <x v="1"/>
    <x v="21"/>
    <x v="1"/>
    <s v=""/>
    <s v=""/>
    <s v=""/>
    <s v=""/>
    <s v=""/>
    <s v=""/>
    <s v=""/>
    <s v=""/>
    <s v=""/>
    <s v=""/>
  </r>
  <r>
    <n v="130000726875"/>
    <n v="140001550142"/>
    <n v="1016894837"/>
    <s v="นับเสา-61-สายสื่อสาร-UIH-NOS-ปกติ"/>
    <s v="REL  CNF  NMAT PRC  SETC"/>
    <x v="0"/>
    <x v="0"/>
    <x v="22"/>
    <d v="2018-12-13T00:00:00"/>
    <d v="2018-12-13T00:00:00"/>
    <d v="2018-12-14T00:00:00"/>
    <d v="2018-12-13T00:00:00"/>
    <n v="4016316809"/>
    <s v="FNOSCO12"/>
    <x v="3"/>
    <s v="บริษัท ยูไนเต็ด อินฟอร์เมชั่น ไฮเวย์ จำกัด"/>
    <s v="UIH"/>
    <x v="0"/>
    <s v="CNF "/>
    <s v="มี พท.ซ่อมบำรุง"/>
    <s v="นับเสา"/>
    <s v="61"/>
    <s v="สายสื่อสาร"/>
    <s v="UIH"/>
    <s v="NOS"/>
    <x v="0"/>
    <s v="TELECOM"/>
    <n v="1"/>
    <x v="1"/>
    <n v="9009427990"/>
    <d v="2019-01-31T00:00:00"/>
    <x v="1"/>
    <x v="22"/>
    <x v="1"/>
    <s v=""/>
    <s v="สถานะใบสั่งงานไม่ถูกต้อง"/>
    <s v=""/>
    <s v=""/>
    <s v=""/>
    <s v=""/>
    <s v=""/>
    <s v=""/>
    <s v=""/>
    <s v=""/>
  </r>
  <r>
    <n v="130000721527"/>
    <n v="140001545809"/>
    <n v="1016894837"/>
    <s v="นับเสา-61-สายสื่อสาร-UIH-NOT-ปกติ"/>
    <s v="TECO CNF  NMAT PRC  SETC"/>
    <x v="0"/>
    <x v="0"/>
    <x v="23"/>
    <d v="2018-12-17T00:00:00"/>
    <d v="2018-11-08T00:00:00"/>
    <d v="2018-11-08T00:00:00"/>
    <d v="2019-01-17T00:00:00"/>
    <n v="4016317417"/>
    <s v="FNOT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NOT"/>
    <x v="0"/>
    <s v="TELECOM"/>
    <n v="1"/>
    <x v="1"/>
    <n v="9009417028"/>
    <d v="2019-01-31T00:00:00"/>
    <x v="1"/>
    <x v="23"/>
    <x v="1"/>
    <s v=""/>
    <s v=""/>
    <s v=""/>
    <s v=""/>
    <s v=""/>
    <s v=""/>
    <s v=""/>
    <s v=""/>
    <s v=""/>
    <s v=""/>
  </r>
  <r>
    <n v="130000722887"/>
    <n v="140001545538"/>
    <n v="1016894837"/>
    <s v="นับเสา-61-สายสื่อสาร-UIH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NR2"/>
    <x v="0"/>
    <s v="TELECOM"/>
    <n v="1"/>
    <x v="1"/>
    <n v="9009416645"/>
    <d v="2019-01-31T00:00:00"/>
    <x v="1"/>
    <x v="24"/>
    <x v="1"/>
    <s v=""/>
    <s v=""/>
    <s v=""/>
    <s v=""/>
    <s v=""/>
    <s v=""/>
    <s v=""/>
    <s v=""/>
    <s v=""/>
    <s v=""/>
  </r>
  <r>
    <n v="130000727605"/>
    <n v="140001546355"/>
    <n v="1016894837"/>
    <s v="นับเสา-61-สายสื่อสาร-UIH-NR3-ปกติ"/>
    <s v="TECO CNF  NMAT PRC  SETC"/>
    <x v="0"/>
    <x v="0"/>
    <x v="25"/>
    <d v="2018-12-12T00:00:00"/>
    <d v="2018-11-23T00:00:00"/>
    <d v="2018-11-23T00:00:00"/>
    <d v="2019-01-18T00:00:00"/>
    <n v="4018198105"/>
    <s v="FNR3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NR3"/>
    <x v="0"/>
    <s v="TELECOM"/>
    <n v="1"/>
    <x v="1"/>
    <n v="9009417813"/>
    <d v="2019-01-31T00:00:00"/>
    <x v="1"/>
    <x v="25"/>
    <x v="1"/>
    <s v=""/>
    <s v=""/>
    <s v=""/>
    <s v=""/>
    <s v=""/>
    <s v=""/>
    <s v=""/>
    <s v=""/>
    <s v=""/>
    <s v=""/>
  </r>
  <r>
    <n v="130000724512"/>
    <n v="140001546825"/>
    <n v="1016894837"/>
    <s v="นับเสา-61-สายสื่อสาร-UIH-NRM-ปกติ"/>
    <s v="REL  CNF  NMAT PRC  SETC"/>
    <x v="0"/>
    <x v="0"/>
    <x v="26"/>
    <d v="2018-11-23T00:00:00"/>
    <d v="2018-10-16T00:00:00"/>
    <d v="2018-10-18T00:00:00"/>
    <d v="2018-10-16T00:00:00"/>
    <n v="4016317417"/>
    <s v="FNRMOM01"/>
    <x v="1"/>
    <s v="บริษัท ยูไนเต็ด อินฟอร์เมชั่น ไฮเวย์ จำกัด"/>
    <s v="UIH"/>
    <x v="0"/>
    <s v="CNF "/>
    <s v="มี พท.ซ่อมบำรุง"/>
    <s v="นับเสา"/>
    <s v="61"/>
    <s v="สายสื่อสาร"/>
    <s v="UIH"/>
    <s v="NRM"/>
    <x v="0"/>
    <s v="TELECOM"/>
    <n v="1"/>
    <x v="1"/>
    <n v="9009427502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880"/>
    <n v="140001545136"/>
    <n v="1016894837"/>
    <s v="นับเสา-61-สายสื่อสาร-UIH-PAY-ปกติ"/>
    <s v="CLSD CNF  NMAT PRC  SETC"/>
    <x v="0"/>
    <x v="0"/>
    <x v="27"/>
    <d v="2018-12-11T00:00:00"/>
    <d v="2018-11-23T00:00:00"/>
    <d v="2018-11-24T00:00:00"/>
    <d v="2019-01-18T00:00:00"/>
    <n v="4016316819"/>
    <s v="FPAYCO12"/>
    <x v="3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PAY"/>
    <x v="0"/>
    <s v="TELECOM"/>
    <n v="1"/>
    <x v="1"/>
    <n v="9009416280"/>
    <d v="2019-01-31T00:00:00"/>
    <x v="1"/>
    <x v="27"/>
    <x v="1"/>
    <s v=""/>
    <s v=""/>
    <s v=""/>
    <s v=""/>
    <s v=""/>
    <s v=""/>
    <s v=""/>
    <s v=""/>
    <s v=""/>
    <s v=""/>
  </r>
  <r>
    <n v="130000721314"/>
    <n v="140001545089"/>
    <n v="1016894837"/>
    <s v="นับเสา-61-สายสื่อสาร-UIH-PCC-ปกติ"/>
    <s v="CLSD CNF  NMAT PRC  SETC"/>
    <x v="0"/>
    <x v="0"/>
    <x v="28"/>
    <d v="2018-11-01T00:00:00"/>
    <d v="2018-11-09T00:00:00"/>
    <d v="2018-11-11T00:00:00"/>
    <d v="2019-01-17T00:00:00"/>
    <n v="4016316857"/>
    <s v="FPCCCO01"/>
    <x v="0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PCC"/>
    <x v="0"/>
    <s v="TELECOM"/>
    <n v="1"/>
    <x v="1"/>
    <n v="9009416221"/>
    <d v="2019-01-31T00:00:00"/>
    <x v="1"/>
    <x v="28"/>
    <x v="1"/>
    <s v=""/>
    <s v=""/>
    <s v=""/>
    <s v=""/>
    <s v=""/>
    <s v=""/>
    <s v=""/>
    <s v=""/>
    <s v=""/>
    <s v=""/>
  </r>
  <r>
    <n v="130000726846"/>
    <n v="140001542601"/>
    <n v="1016894837"/>
    <s v="นับเสา-61-สายสื่อสาร-UIH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PCG"/>
    <x v="0"/>
    <s v="TELECOM"/>
    <n v="1"/>
    <x v="1"/>
    <n v="9009410795"/>
    <d v="2019-01-31T00:00:00"/>
    <x v="1"/>
    <x v="29"/>
    <x v="1"/>
    <s v=""/>
    <s v=""/>
    <s v=""/>
    <s v=""/>
    <s v=""/>
    <s v=""/>
    <s v=""/>
    <s v=""/>
    <s v=""/>
    <s v=""/>
  </r>
  <r>
    <n v="130000727838"/>
    <n v="140001545475"/>
    <n v="1016894837"/>
    <s v="นับเสา-61-สายสื่อสาร-UIH-PIM-ปกติ"/>
    <s v="CLSD CNF  NMAT PRC  SETC"/>
    <x v="0"/>
    <x v="0"/>
    <x v="44"/>
    <d v="2018-12-19T00:00:00"/>
    <d v="2018-12-19T00:00:00"/>
    <d v="2018-12-21T00:00:00"/>
    <d v="2019-01-18T00:00:00"/>
    <n v="4016317310"/>
    <s v="FPIMOM01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PIM"/>
    <x v="0"/>
    <s v="TELECOM"/>
    <n v="1"/>
    <x v="1"/>
    <n v="9009416712"/>
    <d v="2019-01-31T00:00:00"/>
    <x v="1"/>
    <x v="44"/>
    <x v="1"/>
    <s v=""/>
    <s v=""/>
    <s v=""/>
    <s v=""/>
    <s v=""/>
    <s v=""/>
    <s v=""/>
    <s v=""/>
    <s v=""/>
    <s v=""/>
  </r>
  <r>
    <n v="130000721940"/>
    <n v="140001546112"/>
    <n v="1016894837"/>
    <s v="นับเสา-61-สายสื่อสาร-UIH-PKY-ปกติ"/>
    <s v="TECO CNF  NMAT PRC  SETC"/>
    <x v="0"/>
    <x v="0"/>
    <x v="30"/>
    <d v="2018-11-30T00:00:00"/>
    <d v="2018-11-09T00:00:00"/>
    <d v="2018-11-10T00:00:00"/>
    <d v="2019-01-18T00:00:00"/>
    <n v="4016316821"/>
    <s v="FPKY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PKY"/>
    <x v="0"/>
    <s v="TELECOM"/>
    <n v="1"/>
    <x v="1"/>
    <n v="9009417384"/>
    <d v="2019-01-31T00:00:00"/>
    <x v="1"/>
    <x v="30"/>
    <x v="1"/>
    <s v=""/>
    <s v=""/>
    <s v=""/>
    <s v=""/>
    <s v=""/>
    <s v=""/>
    <s v=""/>
    <s v=""/>
    <s v=""/>
    <s v=""/>
  </r>
  <r>
    <n v="130000720104"/>
    <n v="140001542742"/>
    <n v="1016894837"/>
    <s v="นับเสา-61-สายสื่อสาร-UIH-PRS-ปกติ"/>
    <s v="CLSD CNF  NMAT PRC  SETC"/>
    <x v="0"/>
    <x v="0"/>
    <x v="31"/>
    <d v="2018-11-26T00:00:00"/>
    <d v="2018-11-26T00:00:00"/>
    <d v="2018-11-30T00:00:00"/>
    <d v="2019-01-17T00:00:00"/>
    <n v="4016316767"/>
    <s v="FPRSOM01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PRS"/>
    <x v="0"/>
    <s v="TELECOM"/>
    <n v="1"/>
    <x v="1"/>
    <n v="9009410919"/>
    <d v="2019-01-31T00:00:00"/>
    <x v="1"/>
    <x v="31"/>
    <x v="1"/>
    <s v=""/>
    <s v=""/>
    <s v=""/>
    <s v=""/>
    <s v=""/>
    <s v=""/>
    <s v=""/>
    <s v=""/>
    <s v=""/>
    <s v=""/>
  </r>
  <r>
    <n v="130000739072"/>
    <n v="140001547553"/>
    <n v="1016894837"/>
    <s v="นับเสา-61-สายสื่อสาร-UIH-PTC-ปกติ"/>
    <s v="TECO CNF  NMAT PRC  SETC"/>
    <x v="0"/>
    <x v="0"/>
    <x v="0"/>
    <d v="2018-11-15T00:00:00"/>
    <d v="2018-12-25T00:00:00"/>
    <d v="2018-12-26T00:00:00"/>
    <d v="2019-01-18T00:00:00"/>
    <n v="4016316841"/>
    <s v="FPTC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PTC"/>
    <x v="0"/>
    <s v="TELECOM"/>
    <n v="1"/>
    <x v="1"/>
    <n v="9009421369"/>
    <d v="2019-01-31T00:00:00"/>
    <x v="1"/>
    <x v="0"/>
    <x v="1"/>
    <s v=""/>
    <s v=""/>
    <s v=""/>
    <s v=""/>
    <s v=""/>
    <s v=""/>
    <s v=""/>
    <s v=""/>
    <s v=""/>
    <s v=""/>
  </r>
  <r>
    <n v="130000730382"/>
    <n v="140001545555"/>
    <n v="1016894837"/>
    <s v="นับเสา-61-สายสื่อสาร-UIH-PUI-ปกติ"/>
    <s v="REL  CNF  NMAT PRC  SETC"/>
    <x v="0"/>
    <x v="0"/>
    <x v="32"/>
    <d v="2018-11-16T00:00:00"/>
    <d v="2018-11-30T00:00:00"/>
    <d v="2018-11-30T00:00:00"/>
    <d v="2018-11-30T00:00:00"/>
    <n v="4018198113"/>
    <s v="FMUSCO12"/>
    <x v="3"/>
    <s v="บริษัท ยูไนเต็ด อินฟอร์เมชั่น ไฮเวย์ จำกัด"/>
    <s v="UIH"/>
    <x v="0"/>
    <s v="CNF "/>
    <s v="มี พท.ซ่อมบำรุง"/>
    <s v="นับเสา"/>
    <s v="61"/>
    <s v="สายสื่อสาร"/>
    <s v="UIH"/>
    <s v="PUI"/>
    <x v="0"/>
    <s v="TELECOM"/>
    <n v="1"/>
    <x v="1"/>
    <n v="9009416753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0056"/>
    <n v="140001546106"/>
    <n v="1016894837"/>
    <s v="นับเสา-61-สายสื่อสาร-UIH-PUS-ปกติ"/>
    <s v="CLSD CNF  NMAT PRC  SETC"/>
    <x v="0"/>
    <x v="0"/>
    <x v="33"/>
    <d v="2018-12-19T00:00:00"/>
    <d v="2018-12-26T00:00:00"/>
    <d v="2018-12-26T00:00:00"/>
    <d v="2019-01-18T00:00:00"/>
    <n v="4016316915"/>
    <s v="FPUS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PUS"/>
    <x v="0"/>
    <s v="TELECOM"/>
    <n v="1"/>
    <x v="1"/>
    <n v="9009417369"/>
    <d v="2019-01-31T00:00:00"/>
    <x v="1"/>
    <x v="33"/>
    <x v="1"/>
    <s v=""/>
    <s v=""/>
    <s v=""/>
    <s v=""/>
    <s v=""/>
    <s v=""/>
    <s v=""/>
    <s v=""/>
    <s v=""/>
    <s v=""/>
  </r>
  <r>
    <n v="130000727514"/>
    <n v="140001545278"/>
    <n v="1016894837"/>
    <s v="นับเสา-61-สายสื่อสาร-UIH-RAB-ปกติ"/>
    <s v="CLSD CNF  NMAT PRC  SETC"/>
    <x v="0"/>
    <x v="0"/>
    <x v="34"/>
    <d v="2018-12-01T00:00:00"/>
    <d v="2018-11-25T00:00:00"/>
    <d v="2018-11-28T00:00:00"/>
    <d v="2019-01-18T00:00:00"/>
    <n v="4016316852"/>
    <s v="FRAB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RAB"/>
    <x v="0"/>
    <s v="TELECOM"/>
    <n v="1"/>
    <x v="1"/>
    <n v="9009416537"/>
    <d v="2019-01-31T00:00:00"/>
    <x v="1"/>
    <x v="34"/>
    <x v="1"/>
    <s v=""/>
    <s v=""/>
    <s v=""/>
    <s v=""/>
    <s v=""/>
    <s v=""/>
    <s v=""/>
    <s v=""/>
    <s v=""/>
    <s v=""/>
  </r>
  <r>
    <n v="130000727199"/>
    <n v="140001544259"/>
    <n v="1016894837"/>
    <s v="นับเสา-61-สายสื่อสาร-UIH-SIP-ปกติ"/>
    <s v="TECO CNF  NMAT PRC  SETC"/>
    <x v="0"/>
    <x v="0"/>
    <x v="35"/>
    <d v="2018-11-23T00:00:00"/>
    <d v="2018-11-23T00:00:00"/>
    <d v="2018-11-23T00:00:00"/>
    <d v="2019-01-18T00:00:00"/>
    <n v="4016316842"/>
    <s v="FSIP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SIP"/>
    <x v="0"/>
    <s v="TELECOM"/>
    <n v="1"/>
    <x v="1"/>
    <n v="9009415240"/>
    <d v="2019-01-31T00:00:00"/>
    <x v="1"/>
    <x v="35"/>
    <x v="1"/>
    <s v=""/>
    <s v=""/>
    <s v=""/>
    <s v=""/>
    <s v=""/>
    <s v=""/>
    <s v=""/>
    <s v=""/>
    <s v=""/>
    <s v=""/>
  </r>
  <r>
    <n v="130000730635"/>
    <n v="140001544470"/>
    <n v="1016894837"/>
    <s v="นับเสา-61-สายสื่อสาร-UIH-SKA-ปกติ"/>
    <s v="REL  CNF  NMAT PRC  SETC"/>
    <x v="0"/>
    <x v="0"/>
    <x v="36"/>
    <d v="2018-11-30T00:00:00"/>
    <d v="2018-11-30T00:00:00"/>
    <d v="2018-11-30T00:00:00"/>
    <d v="2018-11-30T00:00:00"/>
    <n v="4016317191"/>
    <s v="FSKACO01"/>
    <x v="3"/>
    <s v="บริษัท ยูไนเต็ด อินฟอร์เมชั่น ไฮเวย์ จำกัด"/>
    <s v="UIH"/>
    <x v="0"/>
    <s v="CNF "/>
    <s v="มี พท.ซ่อมบำรุง"/>
    <s v="นับเสา"/>
    <s v="61"/>
    <s v="สายสื่อสาร"/>
    <s v="UIH"/>
    <s v="SKA"/>
    <x v="0"/>
    <s v="TELECOM"/>
    <n v="1"/>
    <x v="1"/>
    <n v="9009415460"/>
    <d v="2019-01-31T00:00:00"/>
    <x v="1"/>
    <x v="36"/>
    <x v="1"/>
    <s v=""/>
    <s v="สถานะใบสั่งงานไม่ถูกต้อง"/>
    <s v=""/>
    <s v=""/>
    <s v=""/>
    <s v=""/>
    <s v=""/>
    <s v=""/>
    <s v=""/>
    <s v=""/>
  </r>
  <r>
    <n v="130000716870"/>
    <n v="140001544253"/>
    <n v="1016894837"/>
    <s v="นับเสา-61-สายสื่อสาร-UIH-SRN-ปกติ"/>
    <s v="TECO CNF  NMAT PRC  SETC"/>
    <x v="0"/>
    <x v="0"/>
    <x v="45"/>
    <d v="2018-12-17T00:00:00"/>
    <d v="2018-10-27T00:00:00"/>
    <d v="2018-10-28T00:00:00"/>
    <d v="2019-01-18T00:00:00"/>
    <n v="4016316839"/>
    <s v="FSRN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SRN"/>
    <x v="0"/>
    <s v="TELECOM"/>
    <n v="1"/>
    <x v="1"/>
    <n v="9009415103"/>
    <d v="2019-01-31T00:00:00"/>
    <x v="1"/>
    <x v="45"/>
    <x v="1"/>
    <s v=""/>
    <s v=""/>
    <s v=""/>
    <s v=""/>
    <s v=""/>
    <s v=""/>
    <s v=""/>
    <s v=""/>
    <s v=""/>
    <s v=""/>
  </r>
  <r>
    <n v="130000727476"/>
    <n v="140001545833"/>
    <n v="1016894837"/>
    <s v="นับเสา-61-สายสื่อสาร-UIH-SSA-ปกติ"/>
    <s v="TECO CNF  NMAT PRC  SETC"/>
    <x v="0"/>
    <x v="0"/>
    <x v="46"/>
    <d v="2018-11-23T00:00:00"/>
    <d v="2018-11-23T00:00:00"/>
    <d v="2018-11-23T00:00:00"/>
    <d v="2019-01-18T00:00:00"/>
    <n v="4016316820"/>
    <s v="FSSA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SSA"/>
    <x v="0"/>
    <s v="TELECOM"/>
    <n v="1"/>
    <x v="1"/>
    <n v="9009417027"/>
    <d v="2019-01-31T00:00:00"/>
    <x v="1"/>
    <x v="46"/>
    <x v="1"/>
    <s v=""/>
    <s v=""/>
    <s v=""/>
    <s v=""/>
    <s v=""/>
    <s v=""/>
    <s v=""/>
    <s v=""/>
    <s v=""/>
    <s v=""/>
  </r>
  <r>
    <n v="130000729139"/>
    <n v="140001545775"/>
    <n v="1016894837"/>
    <s v="นับเสา-61-สายสื่อสาร-UIH-SSG-ปกติ"/>
    <s v="REL  NMAT PRC  SETC"/>
    <x v="0"/>
    <x v="0"/>
    <x v="37"/>
    <m/>
    <d v="2018-11-27T00:00:00"/>
    <d v="2018-11-27T00:00:00"/>
    <d v="2018-11-27T00:00:00"/>
    <n v="4018198109"/>
    <s v="FSESCO12"/>
    <x v="3"/>
    <s v="บริษัท ยูไนเต็ด อินฟอร์เมชั่น ไฮเวย์ จำกัด"/>
    <s v="UIH"/>
    <x v="0"/>
    <s v="NMAT"/>
    <s v="มี พท.ซ่อมบำรุง"/>
    <s v="นับเสา"/>
    <s v="61"/>
    <s v="สายสื่อสาร"/>
    <s v="UIH"/>
    <s v="SSG"/>
    <x v="0"/>
    <s v="TELECOM"/>
    <n v="1"/>
    <x v="1"/>
    <n v="9009417196"/>
    <d v="2019-01-31T00:00:00"/>
    <x v="1"/>
    <x v="37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3784"/>
    <n v="140001544482"/>
    <n v="1016894837"/>
    <s v="นับเสา-61-สายสื่อสาร-UIH-STU-ปกติ"/>
    <s v="TECO CNF  NMAT PRC  SETC"/>
    <x v="0"/>
    <x v="0"/>
    <x v="38"/>
    <d v="2018-11-11T00:00:00"/>
    <d v="2018-12-12T00:00:00"/>
    <d v="2018-12-13T00:00:00"/>
    <d v="2019-01-22T00:00:00"/>
    <n v="4016316754"/>
    <s v="FSTU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STU"/>
    <x v="0"/>
    <s v="TELECOM"/>
    <n v="1"/>
    <x v="1"/>
    <n v="9009416167"/>
    <d v="2019-01-31T00:00:00"/>
    <x v="1"/>
    <x v="38"/>
    <x v="1"/>
    <s v=""/>
    <s v=""/>
    <s v=""/>
    <s v=""/>
    <s v=""/>
    <s v=""/>
    <s v=""/>
    <s v=""/>
    <s v=""/>
    <s v=""/>
  </r>
  <r>
    <n v="130000728773"/>
    <n v="140001545947"/>
    <n v="1016894837"/>
    <s v="นับเสา-61-สายสื่อสาร-UIH-SUN-ปกติ"/>
    <s v="TECO CNF  NMAT PRC  SETC"/>
    <x v="0"/>
    <x v="0"/>
    <x v="39"/>
    <d v="2018-12-03T00:00:00"/>
    <d v="2018-12-03T00:00:00"/>
    <d v="2018-12-03T00:00:00"/>
    <d v="2019-01-18T00:00:00"/>
    <n v="4016316922"/>
    <s v="FSUNCO12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สายสื่อสาร"/>
    <s v="UIH"/>
    <s v="SUN"/>
    <x v="0"/>
    <s v="TELECOM"/>
    <n v="1"/>
    <x v="1"/>
    <n v="9009417303"/>
    <d v="2019-01-31T00:00:00"/>
    <x v="1"/>
    <x v="39"/>
    <x v="1"/>
    <s v=""/>
    <s v=""/>
    <s v=""/>
    <s v=""/>
    <s v=""/>
    <s v=""/>
    <s v=""/>
    <s v=""/>
    <s v=""/>
    <s v=""/>
  </r>
  <r>
    <n v="130000720736"/>
    <n v="140001545318"/>
    <n v="1016894837"/>
    <s v="นับเสา-61-สายสื่อสาร-UIH-TTM-ปกติ"/>
    <s v="CLSD CNF  NMAT PRC  SETC"/>
    <x v="0"/>
    <x v="0"/>
    <x v="40"/>
    <d v="2018-12-26T00:00:00"/>
    <d v="2018-11-06T00:00:00"/>
    <d v="2018-11-06T00:00:00"/>
    <d v="2019-01-18T00:00:00"/>
    <n v="4016316992"/>
    <s v="FTTMCO12"/>
    <x v="1"/>
    <s v="บริษัท ยูไนเต็ด อินฟอร์เมชั่น ไฮเวย์ จำกัด"/>
    <s v="UIH"/>
    <x v="1"/>
    <s v="CNF "/>
    <s v="มี พท.ซ่อมบำรุง"/>
    <s v="นับเสา"/>
    <s v="61"/>
    <s v="สายสื่อสาร"/>
    <s v="UIH"/>
    <s v="TTM"/>
    <x v="0"/>
    <s v="TELECOM"/>
    <n v="1"/>
    <x v="1"/>
    <n v="9009416459"/>
    <d v="2019-01-31T00:00:00"/>
    <x v="1"/>
    <x v="40"/>
    <x v="1"/>
    <s v=""/>
    <s v=""/>
    <s v=""/>
    <s v=""/>
    <s v=""/>
    <s v=""/>
    <s v=""/>
    <s v=""/>
    <s v=""/>
    <s v=""/>
  </r>
  <r>
    <n v="130000749374"/>
    <n v="140001551557"/>
    <n v="1016894837"/>
    <s v="นับเสา-61-สายสื่อสาร-UIH-WNK-ปกติ"/>
    <s v="REL  NMAT PRC  SETC"/>
    <x v="0"/>
    <x v="0"/>
    <x v="41"/>
    <m/>
    <d v="2019-01-22T00:00:00"/>
    <d v="2019-01-22T00:00:00"/>
    <d v="2019-01-22T00:00:00"/>
    <n v="4018201845"/>
    <s v="FWNKCO12"/>
    <x v="3"/>
    <s v="บริษัท ยูไนเต็ด อินฟอร์เมชั่น ไฮเวย์ จำกัด"/>
    <s v="UIH"/>
    <x v="0"/>
    <s v="NMAT"/>
    <s v="มี พท.ซ่อมบำรุง"/>
    <s v="นับเสา"/>
    <s v="61"/>
    <s v="สายสื่อสาร"/>
    <s v="UIH"/>
    <s v="WNK"/>
    <x v="0"/>
    <s v="TELECOM"/>
    <n v="1"/>
    <x v="1"/>
    <n v="9009432130"/>
    <d v="2019-01-31T00:00:00"/>
    <x v="1"/>
    <x v="41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40844"/>
    <n v="140001546029"/>
    <n v="1016894925"/>
    <s v="นับเสา-61-อุปกรณ์-AWN-BRR-ปกติ"/>
    <s v="TECO CNF  NMAT PRC  SETC"/>
    <x v="0"/>
    <x v="0"/>
    <x v="42"/>
    <d v="2018-12-18T00:00:00"/>
    <d v="2018-12-28T00:00:00"/>
    <d v="2018-12-28T00:00:00"/>
    <d v="2019-01-18T00:00:00"/>
    <n v="4016316790"/>
    <s v="FBRR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อุปกรณ์"/>
    <s v="AWN"/>
    <s v="BRR"/>
    <x v="0"/>
    <s v="TELECOM"/>
    <n v="1"/>
    <x v="3"/>
    <n v="9009417411"/>
    <d v="2019-01-31T00:00:00"/>
    <x v="1"/>
    <x v="42"/>
    <x v="1"/>
    <s v=""/>
    <s v=""/>
    <s v=""/>
    <s v=""/>
    <s v=""/>
    <s v=""/>
    <s v=""/>
    <s v=""/>
    <s v=""/>
    <s v=""/>
  </r>
  <r>
    <n v="130000720518"/>
    <n v="140001542681"/>
    <n v="1016894925"/>
    <s v="นับเสา-61-อุปกรณ์-AWN-CYP-ปกติ"/>
    <s v="CLSD CNF  NMAT PRC  SETC"/>
    <x v="0"/>
    <x v="0"/>
    <x v="8"/>
    <d v="2018-11-16T00:00:00"/>
    <d v="2018-11-07T00:00:00"/>
    <d v="2018-11-07T00:00:00"/>
    <d v="2019-01-18T00:00:00"/>
    <n v="4016316794"/>
    <s v="FCYP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อุปกรณ์"/>
    <s v="AWN"/>
    <s v="CYP"/>
    <x v="0"/>
    <s v="TELECOM"/>
    <n v="1"/>
    <x v="3"/>
    <n v="9009410841"/>
    <d v="2019-01-31T00:00:00"/>
    <x v="1"/>
    <x v="8"/>
    <x v="1"/>
    <s v=""/>
    <s v=""/>
    <s v=""/>
    <s v=""/>
    <s v=""/>
    <s v=""/>
    <s v=""/>
    <s v=""/>
    <s v=""/>
    <s v=""/>
  </r>
  <r>
    <n v="130000722918"/>
    <n v="140001546699"/>
    <n v="1016894925"/>
    <s v="นับเสา-61-อุปกรณ์-AWN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อุปกรณ์"/>
    <s v="AWN"/>
    <s v="NR2"/>
    <x v="0"/>
    <s v="TELECOM"/>
    <n v="1"/>
    <x v="3"/>
    <n v="9009420259"/>
    <d v="2019-01-31T00:00:00"/>
    <x v="1"/>
    <x v="24"/>
    <x v="1"/>
    <s v=""/>
    <s v=""/>
    <s v=""/>
    <s v=""/>
    <s v=""/>
    <s v=""/>
    <s v=""/>
    <s v=""/>
    <s v=""/>
    <s v=""/>
  </r>
  <r>
    <n v="130000727619"/>
    <n v="140001545444"/>
    <n v="1016894925"/>
    <s v="นับเสา-61-อุปกรณ์-AWN-NR3-ปกติ"/>
    <s v="TECO CNF  NMAT PRC  SETC"/>
    <x v="0"/>
    <x v="0"/>
    <x v="25"/>
    <d v="2018-12-13T00:00:00"/>
    <d v="2018-11-23T00:00:00"/>
    <d v="2018-11-23T00:00:00"/>
    <d v="2019-01-18T00:00:00"/>
    <n v="4018198105"/>
    <s v="FNR3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อุปกรณ์"/>
    <s v="AWN"/>
    <s v="NR3"/>
    <x v="0"/>
    <s v="TELECOM"/>
    <n v="1"/>
    <x v="3"/>
    <n v="9009416634"/>
    <d v="2019-01-31T00:00:00"/>
    <x v="1"/>
    <x v="25"/>
    <x v="1"/>
    <s v=""/>
    <s v=""/>
    <s v=""/>
    <s v=""/>
    <s v=""/>
    <s v=""/>
    <s v=""/>
    <s v=""/>
    <s v=""/>
    <s v=""/>
  </r>
  <r>
    <n v="130000739647"/>
    <n v="140001546882"/>
    <n v="1016894925"/>
    <s v="นับเสา-61-อุปกรณ์-AWN-NRM-ปกติ"/>
    <s v="REL  CNF  NMAT PRC  SETC"/>
    <x v="0"/>
    <x v="0"/>
    <x v="26"/>
    <d v="2018-11-26T00:00:00"/>
    <d v="2018-12-26T00:00:00"/>
    <d v="2018-12-26T00:00:00"/>
    <d v="2018-12-26T00:00:00"/>
    <n v="4016317417"/>
    <s v="FNRMOM01"/>
    <x v="1"/>
    <s v="บริษัท แอดวานซ์ ไวเลส เน็ทเวอร์ค จำกัด"/>
    <s v="AWN"/>
    <x v="0"/>
    <s v="CNF "/>
    <s v="มี พท.ซ่อมบำรุง"/>
    <s v="นับเสา"/>
    <s v="61"/>
    <s v="อุปกรณ์"/>
    <s v="AWN"/>
    <s v="NRM"/>
    <x v="0"/>
    <s v="TELECOM"/>
    <n v="1"/>
    <x v="3"/>
    <n v="9009420523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932"/>
    <n v="140001542636"/>
    <n v="1016894925"/>
    <s v="นับเสา-61-อุปกรณ์-AWN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แอดวานซ์ ไวเลส เน็ทเวอร์ค จำกัด"/>
    <s v="AWN"/>
    <x v="1"/>
    <s v="CNF "/>
    <s v="มี พท.ซ่อมบำรุง"/>
    <s v="นับเสา"/>
    <s v="61"/>
    <s v="อุปกรณ์"/>
    <s v="AWN"/>
    <s v="PCG"/>
    <x v="0"/>
    <s v="TELECOM"/>
    <n v="1"/>
    <x v="3"/>
    <n v="9009410708"/>
    <d v="2019-01-31T00:00:00"/>
    <x v="1"/>
    <x v="29"/>
    <x v="1"/>
    <s v=""/>
    <s v=""/>
    <s v=""/>
    <s v=""/>
    <s v=""/>
    <s v=""/>
    <s v=""/>
    <s v=""/>
    <s v=""/>
    <s v=""/>
  </r>
  <r>
    <n v="130000716868"/>
    <n v="140001544015"/>
    <n v="1016894925"/>
    <s v="นับเสา-61-อุปกรณ์-AWN-SRN-ปกติ"/>
    <s v="TECO CNF  NMAT PRC  SETC"/>
    <x v="0"/>
    <x v="0"/>
    <x v="45"/>
    <d v="2018-12-17T00:00:00"/>
    <d v="2018-10-27T00:00:00"/>
    <d v="2018-10-28T00:00:00"/>
    <d v="2019-01-18T00:00:00"/>
    <n v="4016316839"/>
    <s v="FSRNOM01"/>
    <x v="1"/>
    <s v="บริษัท แอดวานซ์ ไวเลส เน็ทเวอร์ค จำกัด"/>
    <s v="AWN"/>
    <x v="2"/>
    <s v="CNF "/>
    <s v="มี พท.ซ่อมบำรุง"/>
    <s v="นับเสา"/>
    <s v="61"/>
    <s v="อุปกรณ์"/>
    <s v="AWN"/>
    <s v="SRN"/>
    <x v="0"/>
    <s v="TELECOM"/>
    <n v="1"/>
    <x v="3"/>
    <n v="9009414890"/>
    <d v="2019-01-31T00:00:00"/>
    <x v="1"/>
    <x v="45"/>
    <x v="1"/>
    <s v=""/>
    <s v=""/>
    <s v=""/>
    <s v=""/>
    <s v=""/>
    <s v=""/>
    <s v=""/>
    <s v=""/>
    <s v=""/>
    <s v=""/>
  </r>
  <r>
    <n v="130000737050"/>
    <n v="140001545215"/>
    <n v="1016892882"/>
    <s v="นับเสา-61-อุปกรณ์-CAT-NAR-ปกติ"/>
    <s v="TECO CNF  NMAT PRC  SETC"/>
    <x v="0"/>
    <x v="0"/>
    <x v="18"/>
    <d v="2018-12-19T00:00:00"/>
    <d v="2018-12-19T00:00:00"/>
    <d v="2018-12-22T00:00:00"/>
    <d v="2019-01-18T00:00:00"/>
    <n v="4016316804"/>
    <s v="FNAR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อุปกรณ์"/>
    <s v="CAT"/>
    <s v="NAR"/>
    <x v="0"/>
    <s v="TELECOM"/>
    <n v="1"/>
    <x v="3"/>
    <n v="9009416525"/>
    <d v="2019-01-31T00:00:00"/>
    <x v="1"/>
    <x v="18"/>
    <x v="1"/>
    <s v=""/>
    <s v=""/>
    <s v=""/>
    <s v=""/>
    <s v=""/>
    <s v=""/>
    <s v=""/>
    <s v=""/>
    <s v=""/>
    <s v=""/>
  </r>
  <r>
    <n v="130000726828"/>
    <n v="140001546757"/>
    <n v="1016892882"/>
    <s v="นับเสา-61-อุปกรณ์-CAT-NBM-ปกติ"/>
    <s v="TECO CNF  NMAT PRC  SETC"/>
    <x v="0"/>
    <x v="0"/>
    <x v="20"/>
    <d v="2019-01-16T00:00:00"/>
    <d v="2018-11-22T00:00:00"/>
    <d v="2018-11-22T00:00:00"/>
    <d v="2019-01-18T00:00:00"/>
    <n v="4018198107"/>
    <s v="FNBMCO12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อุปกรณ์"/>
    <s v="CAT"/>
    <s v="NBM"/>
    <x v="0"/>
    <s v="TELECOM"/>
    <n v="1"/>
    <x v="3"/>
    <n v="9009420309"/>
    <d v="2019-01-31T00:00:00"/>
    <x v="1"/>
    <x v="20"/>
    <x v="1"/>
    <s v=""/>
    <s v=""/>
    <s v=""/>
    <s v=""/>
    <s v=""/>
    <s v=""/>
    <s v=""/>
    <s v=""/>
    <s v=""/>
    <s v=""/>
  </r>
  <r>
    <n v="130000747957"/>
    <n v="140001547976"/>
    <n v="1016892882"/>
    <s v="นับเสา-61-อุปกรณ์-CAT-PTC-ปกติ"/>
    <s v="TECO CNF  NMAT PRC  SETC"/>
    <x v="0"/>
    <x v="0"/>
    <x v="0"/>
    <d v="2018-11-14T00:00:00"/>
    <d v="2019-01-18T00:00:00"/>
    <d v="2019-01-18T00:00:00"/>
    <d v="2019-01-18T00:00:00"/>
    <n v="4016316841"/>
    <s v="FPTCOM01"/>
    <x v="1"/>
    <s v="บริษัท กสท โทรคมนาคม จำกัด (มหาชน)"/>
    <s v="CAT"/>
    <x v="2"/>
    <s v="CNF "/>
    <s v="มี พท.ซ่อมบำรุง"/>
    <s v="นับเสา"/>
    <s v="61"/>
    <s v="อุปกรณ์"/>
    <s v="CAT"/>
    <s v="PTC"/>
    <x v="0"/>
    <s v="TELECOM"/>
    <n v="1"/>
    <x v="3"/>
    <n v="9009421869"/>
    <d v="2019-01-31T00:00:00"/>
    <x v="1"/>
    <x v="0"/>
    <x v="1"/>
    <s v=""/>
    <s v=""/>
    <s v=""/>
    <s v=""/>
    <s v=""/>
    <s v=""/>
    <s v=""/>
    <s v=""/>
    <s v=""/>
    <s v=""/>
  </r>
  <r>
    <n v="130000740745"/>
    <s v=""/>
    <n v="1016892882"/>
    <s v="นับเสา-61-อุปกรณ์-CAT-SSG-ยกเลิก"/>
    <s v="CLSD DLFL NMAT PRC  SETC"/>
    <x v="0"/>
    <x v="0"/>
    <x v="37"/>
    <m/>
    <d v="2018-12-28T00:00:00"/>
    <d v="2018-12-28T00:00:00"/>
    <d v="2019-01-20T00:00:00"/>
    <n v="4018198109"/>
    <s v="FSESCO01"/>
    <x v="2"/>
    <s v="บริษัท กสท โทรคมนาคม จำกัด (มหาชน)"/>
    <s v="CAT"/>
    <x v="1"/>
    <s v="DLFL"/>
    <s v="มี พท.ซ่อมบำรุง"/>
    <s v="นับเสา"/>
    <s v="61"/>
    <s v="อุปกรณ์"/>
    <s v="CAT"/>
    <s v="SSG"/>
    <x v="1"/>
    <s v="TELECOM"/>
    <n v="1"/>
    <x v="0"/>
    <e v="#N/A"/>
    <e v="#N/A"/>
    <x v="0"/>
    <x v="37"/>
    <x v="0"/>
    <s v=""/>
    <s v=""/>
    <s v="ยังไม่ยืนยันชั่วโมงการทำงาน Time Confirm"/>
    <s v=""/>
    <s v=""/>
    <s v=""/>
    <s v=""/>
    <s v=""/>
    <s v=""/>
    <e v="#VALUE!"/>
  </r>
  <r>
    <n v="130000724830"/>
    <n v="140001547956"/>
    <n v="1016892882"/>
    <s v="นับเสา-61-อุปกรณ์-CAT-WNK-ปกติ"/>
    <s v="REL  CNF  NMAT PRC  SETC"/>
    <x v="0"/>
    <x v="0"/>
    <x v="41"/>
    <d v="2018-12-20T00:00:00"/>
    <d v="2018-11-17T00:00:00"/>
    <d v="2018-11-17T00:00:00"/>
    <d v="2018-11-17T00:00:00"/>
    <n v="4018201845"/>
    <s v="FWNKCO01"/>
    <x v="3"/>
    <s v="บริษัท กสท โทรคมนาคม จำกัด (มหาชน)"/>
    <s v="CAT"/>
    <x v="0"/>
    <s v="CNF "/>
    <s v="มี พท.ซ่อมบำรุง"/>
    <s v="นับเสา"/>
    <s v="61"/>
    <s v="อุปกรณ์"/>
    <s v="CAT"/>
    <s v="WNK"/>
    <x v="0"/>
    <s v="TELECOM"/>
    <n v="1"/>
    <x v="3"/>
    <n v="9009421867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20532"/>
    <n v="140001542744"/>
    <n v="1017079140"/>
    <s v="นับเสา-61-อุปกรณ์-DTN-CYP-ปกติ"/>
    <s v="CLSD CNF  NMAT PRC  SETC"/>
    <x v="0"/>
    <x v="0"/>
    <x v="8"/>
    <d v="2018-11-29T00:00:00"/>
    <d v="2018-12-19T00:00:00"/>
    <d v="2018-12-19T00:00:00"/>
    <d v="2019-01-18T00:00:00"/>
    <n v="4016316794"/>
    <s v="FCYPOM01"/>
    <x v="1"/>
    <s v="บริษัท ดีแทค ไตรเน็ต จำกัด"/>
    <s v="DTN"/>
    <x v="1"/>
    <s v="CNF "/>
    <s v="มี พท.ซ่อมบำรุง"/>
    <s v="นับเสา"/>
    <s v="61"/>
    <s v="อุปกรณ์"/>
    <s v="DTN"/>
    <s v="CYP"/>
    <x v="0"/>
    <s v="TELECOM"/>
    <n v="1"/>
    <x v="3"/>
    <n v="9009410945"/>
    <d v="2019-01-31T00:00:00"/>
    <x v="1"/>
    <x v="8"/>
    <x v="1"/>
    <s v=""/>
    <s v=""/>
    <s v=""/>
    <s v=""/>
    <s v=""/>
    <s v=""/>
    <s v=""/>
    <s v=""/>
    <s v=""/>
    <s v=""/>
  </r>
  <r>
    <n v="130000727618"/>
    <n v="140001546376"/>
    <n v="1017079140"/>
    <s v="นับเสา-61-อุปกรณ์-DTN-NR3-ปกติ"/>
    <s v="TECO CNF  NMAT PRC  SETC"/>
    <x v="0"/>
    <x v="0"/>
    <x v="25"/>
    <d v="2018-12-17T00:00:00"/>
    <d v="2018-11-23T00:00:00"/>
    <d v="2018-11-23T00:00:00"/>
    <d v="2019-01-18T00:00:00"/>
    <n v="4018198105"/>
    <s v="FNR3OM01"/>
    <x v="1"/>
    <s v="บริษัท ดีแทค ไตรเน็ต จำกัด"/>
    <s v="DTN"/>
    <x v="2"/>
    <s v="CNF "/>
    <s v="มี พท.ซ่อมบำรุง"/>
    <s v="นับเสา"/>
    <s v="61"/>
    <s v="อุปกรณ์"/>
    <s v="DTN"/>
    <s v="NR3"/>
    <x v="0"/>
    <s v="TELECOM"/>
    <n v="1"/>
    <x v="3"/>
    <n v="9009417814"/>
    <d v="2019-01-31T00:00:00"/>
    <x v="1"/>
    <x v="25"/>
    <x v="1"/>
    <s v=""/>
    <s v=""/>
    <s v=""/>
    <s v=""/>
    <s v=""/>
    <s v=""/>
    <s v=""/>
    <s v=""/>
    <s v=""/>
    <s v=""/>
  </r>
  <r>
    <n v="130000739650"/>
    <n v="140001546901"/>
    <n v="1017079140"/>
    <s v="นับเสา-61-อุปกรณ์-DTN-NRM-ปกติ"/>
    <s v="REL  CNF  NMAT PRC  SETC"/>
    <x v="0"/>
    <x v="0"/>
    <x v="26"/>
    <d v="2018-11-28T00:00:00"/>
    <d v="2018-12-26T00:00:00"/>
    <d v="2018-12-26T00:00:00"/>
    <d v="2018-12-26T00:00:00"/>
    <n v="4016317417"/>
    <s v="FNRMOM01"/>
    <x v="1"/>
    <s v="บริษัท ดีแทค ไตรเน็ต จำกัด"/>
    <s v="DTN"/>
    <x v="0"/>
    <s v="CNF "/>
    <s v="มี พท.ซ่อมบำรุง"/>
    <s v="นับเสา"/>
    <s v="61"/>
    <s v="อุปกรณ์"/>
    <s v="DTN"/>
    <s v="NRM"/>
    <x v="0"/>
    <s v="TELECOM"/>
    <n v="1"/>
    <x v="3"/>
    <n v="9009420526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47531"/>
    <n v="140001545899"/>
    <n v="1017270176"/>
    <s v="นับเสา-61-อุปกรณ์-ITEL-DAN-ปกติ"/>
    <s v="TECO NMAT PRC  SETC"/>
    <x v="0"/>
    <x v="0"/>
    <x v="9"/>
    <m/>
    <d v="2019-01-17T00:00:00"/>
    <d v="2019-01-17T00:00:00"/>
    <d v="2019-01-18T00:00:00"/>
    <n v="4016316829"/>
    <s v="FDANCO12"/>
    <x v="1"/>
    <s v="บริษัท อินเตอร์ลิ้งค์ เทเลคอม จำกัด (มหาชน)"/>
    <s v="ITEL"/>
    <x v="2"/>
    <s v="NMAT"/>
    <s v="มี พท.ซ่อมบำรุง"/>
    <s v="นับเสา"/>
    <s v="61"/>
    <s v="อุปกรณ์"/>
    <s v="ITEL"/>
    <s v="DAN"/>
    <x v="0"/>
    <s v="TELECOM"/>
    <n v="1"/>
    <x v="3"/>
    <n v="9009417179"/>
    <d v="2019-01-31T00:00:00"/>
    <x v="1"/>
    <x v="9"/>
    <x v="1"/>
    <s v=""/>
    <s v=""/>
    <s v="ยังไม่ยืนยันชั่วโมงการทำงาน Time Confirm"/>
    <s v=""/>
    <s v=""/>
    <s v=""/>
    <s v=""/>
    <s v=""/>
    <s v=""/>
    <s v=""/>
  </r>
  <r>
    <n v="130000747876"/>
    <n v="140001547689"/>
    <n v="1017270176"/>
    <s v="นับเสา-61-อุปกรณ์-ITEL-PTC-ปกติ"/>
    <s v="REL  NMAT PRC  SETC"/>
    <x v="0"/>
    <x v="0"/>
    <x v="0"/>
    <m/>
    <d v="2019-01-18T00:00:00"/>
    <d v="2019-01-18T00:00:00"/>
    <d v="2019-01-18T00:00:00"/>
    <n v="4016316841"/>
    <s v="FPTCOM01"/>
    <x v="3"/>
    <s v="บริษัท อินเตอร์ลิ้งค์ เทเลคอม จำกัด (มหาชน)"/>
    <s v="ITEL"/>
    <x v="0"/>
    <s v="NMAT"/>
    <s v="มี พท.ซ่อมบำรุง"/>
    <s v="นับเสา"/>
    <s v="61"/>
    <s v="อุปกรณ์"/>
    <s v="ITEL"/>
    <s v="PTC"/>
    <x v="0"/>
    <s v="TELECOM"/>
    <n v="1"/>
    <x v="3"/>
    <n v="9009421656"/>
    <d v="2019-01-31T00:00:00"/>
    <x v="1"/>
    <x v="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23037"/>
    <n v="140001545222"/>
    <n v="1017270176"/>
    <s v="นับเสา-61-อุปกรณ์-ITEL-TTM-ปกติ"/>
    <s v="CLSD CNF  NMAT PRC  SETC"/>
    <x v="0"/>
    <x v="0"/>
    <x v="40"/>
    <d v="2018-11-26T00:00:00"/>
    <d v="2018-11-13T00:00:00"/>
    <d v="2018-11-13T00:00:00"/>
    <d v="2019-01-18T00:00:00"/>
    <n v="4016316992"/>
    <s v="FTTMCO12"/>
    <x v="1"/>
    <s v="บริษัท อินเตอร์ลิ้งค์ เทเลคอม จำกัด (มหาชน)"/>
    <s v="ITEL"/>
    <x v="1"/>
    <s v="CNF "/>
    <s v="มี พท.ซ่อมบำรุง"/>
    <s v="นับเสา"/>
    <s v="61"/>
    <s v="อุปกรณ์"/>
    <s v="ITEL"/>
    <s v="TTM"/>
    <x v="0"/>
    <s v="TELECOM"/>
    <n v="1"/>
    <x v="3"/>
    <n v="9009416411"/>
    <d v="2019-01-31T00:00:00"/>
    <x v="1"/>
    <x v="40"/>
    <x v="1"/>
    <s v=""/>
    <s v=""/>
    <s v=""/>
    <s v=""/>
    <s v=""/>
    <s v=""/>
    <s v=""/>
    <s v=""/>
    <s v=""/>
    <s v=""/>
  </r>
  <r>
    <n v="130000747925"/>
    <n v="140001547955"/>
    <n v="1016794675"/>
    <s v="นับเสา-61-อุปกรณ์-SIMAT-HOH-ปกติ"/>
    <s v="REL  NMAT PRC  SETC"/>
    <x v="0"/>
    <x v="0"/>
    <x v="10"/>
    <m/>
    <d v="2019-01-18T00:00:00"/>
    <d v="2019-01-18T00:00:00"/>
    <d v="2019-01-18T00:00:00"/>
    <n v="4021794296"/>
    <s v="FHOHCO12"/>
    <x v="3"/>
    <s v="บริษัท ไซแมท เทคโนโลยี จำกัด (มหาชน)"/>
    <s v="SIMAT"/>
    <x v="0"/>
    <s v="NMAT"/>
    <s v="มี พท.ซ่อมบำรุง"/>
    <s v="นับเสา"/>
    <s v="61"/>
    <s v="อุปกรณ์"/>
    <s v="SIMAT"/>
    <s v="HOH"/>
    <x v="0"/>
    <s v="TELECOM"/>
    <n v="1"/>
    <x v="3"/>
    <n v="9009422079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9652"/>
    <n v="140001546924"/>
    <n v="1016794675"/>
    <s v="นับเสา-61-อุปกรณ์-SIMAT-NRM-ปกติ"/>
    <s v="REL  CNF  NMAT PRC  SETC"/>
    <x v="0"/>
    <x v="0"/>
    <x v="26"/>
    <d v="2018-11-29T00:00:00"/>
    <d v="2018-12-26T00:00:00"/>
    <d v="2018-12-26T00:00:00"/>
    <d v="2018-12-26T00:00:00"/>
    <n v="4016317417"/>
    <s v="FNRMOM01"/>
    <x v="1"/>
    <s v="บริษัท ไซแมท เทคโนโลยี จำกัด (มหาชน)"/>
    <s v="SIMAT"/>
    <x v="0"/>
    <s v="CNF "/>
    <s v="มี พท.ซ่อมบำรุง"/>
    <s v="นับเสา"/>
    <s v="61"/>
    <s v="อุปกรณ์"/>
    <s v="SIMAT"/>
    <s v="NRM"/>
    <x v="0"/>
    <s v="TELECOM"/>
    <n v="1"/>
    <x v="3"/>
    <n v="9009420651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40863"/>
    <n v="140001546064"/>
    <n v="1018532101"/>
    <s v="นับเสา-61-อุปกรณ์-TCC-BRR-ปกติ"/>
    <s v="TECO CNF  NMAT PRC  SETC"/>
    <x v="0"/>
    <x v="0"/>
    <x v="42"/>
    <d v="2018-12-19T00:00:00"/>
    <d v="2018-12-28T00:00:00"/>
    <d v="2018-12-28T00:00:00"/>
    <d v="2019-01-18T00:00:00"/>
    <n v="4016316790"/>
    <s v="FBRR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อุปกรณ์"/>
    <s v="TCC"/>
    <s v="BRR"/>
    <x v="0"/>
    <s v="TELECOM"/>
    <n v="1"/>
    <x v="3"/>
    <n v="9009417428"/>
    <d v="2019-01-31T00:00:00"/>
    <x v="1"/>
    <x v="42"/>
    <x v="1"/>
    <s v=""/>
    <s v=""/>
    <s v=""/>
    <s v=""/>
    <s v=""/>
    <s v=""/>
    <s v=""/>
    <s v=""/>
    <s v=""/>
    <s v=""/>
  </r>
  <r>
    <n v="130000729894"/>
    <n v="140001545277"/>
    <n v="1018532101"/>
    <s v="นับเสา-61-อุปกรณ์-TCC-CHC-ปกติ"/>
    <s v="TECO CNF  NMAT PRC  SETC"/>
    <x v="0"/>
    <x v="0"/>
    <x v="5"/>
    <d v="2018-11-29T00:00:00"/>
    <d v="2018-11-29T00:00:00"/>
    <d v="2018-11-29T00:00:00"/>
    <d v="2019-01-18T00:00:00"/>
    <n v="4016316818"/>
    <s v="FCHCOM01"/>
    <x v="0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อุปกรณ์"/>
    <s v="TCC"/>
    <s v="CHC"/>
    <x v="0"/>
    <s v="TELECOM"/>
    <n v="1"/>
    <x v="3"/>
    <n v="9009416715"/>
    <d v="2019-01-31T00:00:00"/>
    <x v="1"/>
    <x v="5"/>
    <x v="1"/>
    <s v=""/>
    <s v=""/>
    <s v=""/>
    <s v=""/>
    <s v=""/>
    <s v=""/>
    <s v=""/>
    <s v=""/>
    <s v=""/>
    <s v=""/>
  </r>
  <r>
    <n v="130000720503"/>
    <n v="140001542602"/>
    <n v="1018532101"/>
    <s v="นับเสา-61-อุปกรณ์-TCC-CYP-ปกติ"/>
    <s v="CLSD CNF  NMAT PRC  SETC"/>
    <x v="0"/>
    <x v="0"/>
    <x v="8"/>
    <d v="2018-12-03T00:00:00"/>
    <d v="2018-11-07T00:00:00"/>
    <d v="2018-11-07T00:00:00"/>
    <d v="2019-01-18T00:00:00"/>
    <n v="4016316794"/>
    <s v="FCYP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อุปกรณ์"/>
    <s v="TCC"/>
    <s v="CYP"/>
    <x v="0"/>
    <s v="TELECOM"/>
    <n v="1"/>
    <x v="3"/>
    <n v="9009410830"/>
    <d v="2019-01-31T00:00:00"/>
    <x v="1"/>
    <x v="8"/>
    <x v="1"/>
    <s v=""/>
    <s v=""/>
    <s v=""/>
    <s v=""/>
    <s v=""/>
    <s v=""/>
    <s v=""/>
    <s v=""/>
    <s v=""/>
    <s v=""/>
  </r>
  <r>
    <n v="130000747928"/>
    <n v="140001547903"/>
    <n v="1018532101"/>
    <s v="นับเสา-61-อุปกรณ์-TCC-HOH-ปกติ"/>
    <s v="REL  NMAT PRC  SETC"/>
    <x v="0"/>
    <x v="0"/>
    <x v="10"/>
    <m/>
    <d v="2019-01-18T00:00:00"/>
    <d v="2019-01-18T00:00:00"/>
    <d v="2019-01-18T00:00:00"/>
    <n v="4021794296"/>
    <s v="FHOHCO12"/>
    <x v="3"/>
    <s v="บริษัท ทรู อินเทอร์เน็ต คอร์ปอเรชั่น จำกัด"/>
    <s v="TCC"/>
    <x v="0"/>
    <s v="NMAT"/>
    <s v="มี พท.ซ่อมบำรุง"/>
    <s v="นับเสา"/>
    <s v="61"/>
    <s v="อุปกรณ์"/>
    <s v="TCC"/>
    <s v="HOH"/>
    <x v="0"/>
    <s v="TELECOM"/>
    <n v="1"/>
    <x v="3"/>
    <n v="9009421986"/>
    <d v="2019-01-31T00:00:00"/>
    <x v="1"/>
    <x v="10"/>
    <x v="1"/>
    <s v=""/>
    <s v="สถานะใบสั่งงานไม่ถูกต้อง"/>
    <s v="ยังไม่ยืนยันชั่วโมงการทำงาน Time Confirm"/>
    <s v=""/>
    <s v=""/>
    <s v=""/>
    <s v=""/>
    <s v=""/>
    <s v=""/>
    <s v=""/>
  </r>
  <r>
    <n v="130000739835"/>
    <n v="140001547626"/>
    <n v="1018532101"/>
    <s v="นับเสา-61-อุปกรณ์-TCC-KOB-ปกติ"/>
    <s v="REL  CNF  NMAT PRC  SETC"/>
    <x v="0"/>
    <x v="0"/>
    <x v="12"/>
    <d v="2018-12-26T00:00:00"/>
    <d v="2018-12-26T00:00:00"/>
    <d v="2018-12-26T00:00:00"/>
    <d v="2018-12-26T00:00:00"/>
    <n v="4016316861"/>
    <s v="FKOBCO12"/>
    <x v="0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อุปกรณ์"/>
    <s v="TCC"/>
    <s v="KOB"/>
    <x v="0"/>
    <s v="TELECOM"/>
    <n v="1"/>
    <x v="3"/>
    <n v="9009421631"/>
    <d v="2019-01-31T00:00:00"/>
    <x v="1"/>
    <x v="12"/>
    <x v="1"/>
    <s v=""/>
    <s v="สถานะใบสั่งงานไม่ถูกต้อง"/>
    <s v=""/>
    <s v=""/>
    <s v=""/>
    <s v=""/>
    <s v=""/>
    <s v=""/>
    <s v=""/>
    <s v=""/>
  </r>
  <r>
    <n v="130000722923"/>
    <n v="140001546739"/>
    <n v="1018532101"/>
    <s v="นับเสา-61-อุปกรณ์-TCC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อุปกรณ์"/>
    <s v="TCC"/>
    <s v="NR2"/>
    <x v="0"/>
    <s v="TELECOM"/>
    <n v="1"/>
    <x v="3"/>
    <n v="9009420373"/>
    <d v="2019-01-31T00:00:00"/>
    <x v="1"/>
    <x v="24"/>
    <x v="1"/>
    <s v=""/>
    <s v=""/>
    <s v=""/>
    <s v=""/>
    <s v=""/>
    <s v=""/>
    <s v=""/>
    <s v=""/>
    <s v=""/>
    <s v=""/>
  </r>
  <r>
    <n v="130000727616"/>
    <n v="140001546386"/>
    <n v="1018532101"/>
    <s v="นับเสา-61-อุปกรณ์-TCC-NR3-ปกติ"/>
    <s v="TECO CNF  NMAT PRC  SETC"/>
    <x v="0"/>
    <x v="0"/>
    <x v="25"/>
    <d v="2018-12-18T00:00:00"/>
    <d v="2018-11-23T00:00:00"/>
    <d v="2018-11-23T00:00:00"/>
    <d v="2019-01-18T00:00:00"/>
    <n v="4018198105"/>
    <s v="FNR3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อุปกรณ์"/>
    <s v="TCC"/>
    <s v="NR3"/>
    <x v="0"/>
    <s v="TELECOM"/>
    <n v="1"/>
    <x v="3"/>
    <n v="9009417815"/>
    <d v="2019-01-31T00:00:00"/>
    <x v="1"/>
    <x v="25"/>
    <x v="1"/>
    <s v=""/>
    <s v=""/>
    <s v=""/>
    <s v=""/>
    <s v=""/>
    <s v=""/>
    <s v=""/>
    <s v=""/>
    <s v=""/>
    <s v=""/>
  </r>
  <r>
    <n v="130000739655"/>
    <n v="140001546960"/>
    <n v="1018532101"/>
    <s v="นับเสา-61-อุปกรณ์-TCC-NRM-ปกติ"/>
    <s v="REL  CNF  NMAT PRC  SETC"/>
    <x v="0"/>
    <x v="0"/>
    <x v="26"/>
    <d v="2018-11-30T00:00:00"/>
    <d v="2018-12-26T00:00:00"/>
    <d v="2018-12-26T00:00:00"/>
    <d v="2018-12-26T00:00:00"/>
    <n v="4016317417"/>
    <s v="FNRMOM01"/>
    <x v="1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อุปกรณ์"/>
    <s v="TCC"/>
    <s v="NRM"/>
    <x v="0"/>
    <s v="TELECOM"/>
    <n v="1"/>
    <x v="3"/>
    <n v="9009420664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920"/>
    <n v="140001542473"/>
    <n v="1018532101"/>
    <s v="นับเสา-61-อุปกรณ์-TCC-PCG-ปกติ"/>
    <s v="CLSD CNF  NMAT PRC  SETC"/>
    <x v="0"/>
    <x v="0"/>
    <x v="29"/>
    <d v="2018-11-27T00:00:00"/>
    <d v="2018-10-16T00:00:00"/>
    <d v="2018-10-18T00:00:00"/>
    <d v="2019-01-17T00:00:00"/>
    <n v="4016316875"/>
    <s v="FPCG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อุปกรณ์"/>
    <s v="TCC"/>
    <s v="PCG"/>
    <x v="0"/>
    <s v="TELECOM"/>
    <n v="1"/>
    <x v="3"/>
    <n v="9009410690"/>
    <d v="2019-01-31T00:00:00"/>
    <x v="1"/>
    <x v="29"/>
    <x v="1"/>
    <s v=""/>
    <s v=""/>
    <s v=""/>
    <s v=""/>
    <s v=""/>
    <s v=""/>
    <s v=""/>
    <s v=""/>
    <s v=""/>
    <s v=""/>
  </r>
  <r>
    <n v="130000727832"/>
    <n v="140001546126"/>
    <n v="1018532101"/>
    <s v="นับเสา-61-อุปกรณ์-TCC-PIM-ปกติ"/>
    <s v="CLSD CNF  NMAT PRC  SETC"/>
    <x v="0"/>
    <x v="0"/>
    <x v="44"/>
    <d v="2018-11-28T00:00:00"/>
    <d v="2018-11-28T00:00:00"/>
    <d v="2018-11-30T00:00:00"/>
    <d v="2019-01-18T00:00:00"/>
    <n v="4016317310"/>
    <s v="FPIMOM01"/>
    <x v="1"/>
    <s v="บริษัท ทรู อินเทอร์เน็ต คอร์ปอเรชั่น จำกัด"/>
    <s v="TCC"/>
    <x v="1"/>
    <s v="CNF "/>
    <s v="มี พท.ซ่อมบำรุง"/>
    <s v="นับเสา"/>
    <s v="61"/>
    <s v="อุปกรณ์"/>
    <s v="TCC"/>
    <s v="PIM"/>
    <x v="0"/>
    <s v="TELECOM"/>
    <n v="1"/>
    <x v="3"/>
    <n v="9009417500"/>
    <d v="2019-01-31T00:00:00"/>
    <x v="1"/>
    <x v="44"/>
    <x v="1"/>
    <s v=""/>
    <s v=""/>
    <s v=""/>
    <s v=""/>
    <s v=""/>
    <s v=""/>
    <s v=""/>
    <s v=""/>
    <s v=""/>
    <s v=""/>
  </r>
  <r>
    <n v="130000739040"/>
    <n v="140001547481"/>
    <n v="1018532101"/>
    <s v="นับเสา-61-อุปกรณ์-TCC-PTC-ปกติ"/>
    <s v="TECO CNF  NMAT PRC  SETC"/>
    <x v="0"/>
    <x v="0"/>
    <x v="0"/>
    <d v="2018-11-21T00:00:00"/>
    <d v="2018-12-25T00:00:00"/>
    <d v="2018-12-26T00:00:00"/>
    <d v="2019-01-18T00:00:00"/>
    <n v="4016316841"/>
    <s v="FPTC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อุปกรณ์"/>
    <s v="TCC"/>
    <s v="PTC"/>
    <x v="0"/>
    <s v="TELECOM"/>
    <n v="1"/>
    <x v="3"/>
    <n v="9009421360"/>
    <d v="2019-01-31T00:00:00"/>
    <x v="1"/>
    <x v="0"/>
    <x v="1"/>
    <s v=""/>
    <s v=""/>
    <s v=""/>
    <s v=""/>
    <s v=""/>
    <s v=""/>
    <s v=""/>
    <s v=""/>
    <s v=""/>
    <s v=""/>
  </r>
  <r>
    <n v="130000730371"/>
    <n v="140001545208"/>
    <n v="1018532101"/>
    <s v="นับเสา-61-อุปกรณ์-TCC-PUI-ปกติ"/>
    <s v="REL  CNF  NMAT PRC  SETC"/>
    <x v="0"/>
    <x v="0"/>
    <x v="32"/>
    <d v="2018-10-24T00:00:00"/>
    <d v="2018-11-30T00:00:00"/>
    <d v="2018-11-30T00:00:00"/>
    <d v="2018-11-30T00:00:00"/>
    <n v="4018198113"/>
    <s v="FMUSCO12"/>
    <x v="3"/>
    <s v="บริษัท ทรู อินเทอร์เน็ต คอร์ปอเรชั่น จำกัด"/>
    <s v="TCC"/>
    <x v="0"/>
    <s v="CNF "/>
    <s v="มี พท.ซ่อมบำรุง"/>
    <s v="นับเสา"/>
    <s v="61"/>
    <s v="อุปกรณ์"/>
    <s v="TCC"/>
    <s v="PUI"/>
    <x v="0"/>
    <s v="TELECOM"/>
    <n v="1"/>
    <x v="3"/>
    <n v="9009416347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16889"/>
    <n v="140001545017"/>
    <n v="1018532101"/>
    <s v="นับเสา-61-อุปกรณ์-TCC-SRN-ปกติ"/>
    <s v="TECO CNF  NMAT PRC  SETC"/>
    <x v="0"/>
    <x v="0"/>
    <x v="45"/>
    <d v="2018-12-24T00:00:00"/>
    <d v="2018-10-27T00:00:00"/>
    <d v="2018-10-28T00:00:00"/>
    <d v="2019-01-18T00:00:00"/>
    <n v="4016316839"/>
    <s v="FSRNOM01"/>
    <x v="1"/>
    <s v="บริษัท ทรู อินเทอร์เน็ต คอร์ปอเรชั่น จำกัด"/>
    <s v="TCC"/>
    <x v="2"/>
    <s v="CNF "/>
    <s v="มี พท.ซ่อมบำรุง"/>
    <s v="นับเสา"/>
    <s v="61"/>
    <s v="อุปกรณ์"/>
    <s v="TCC"/>
    <s v="SRN"/>
    <x v="0"/>
    <s v="TELECOM"/>
    <n v="1"/>
    <x v="3"/>
    <n v="9009416123"/>
    <d v="2019-01-31T00:00:00"/>
    <x v="1"/>
    <x v="45"/>
    <x v="1"/>
    <s v=""/>
    <s v=""/>
    <s v=""/>
    <s v=""/>
    <s v=""/>
    <s v=""/>
    <s v=""/>
    <s v=""/>
    <s v=""/>
    <s v=""/>
  </r>
  <r>
    <n v="130000720471"/>
    <n v="140001542528"/>
    <n v="1016892928"/>
    <s v="นับเสา-61-อุปกรณ์-TOT-CYP-ปกติ"/>
    <s v="CLSD CNF  NMAT PRC  SETC"/>
    <x v="0"/>
    <x v="0"/>
    <x v="8"/>
    <d v="2018-12-03T00:00:00"/>
    <d v="2018-11-07T00:00:00"/>
    <d v="2018-11-07T00:00:00"/>
    <d v="2019-01-18T00:00:00"/>
    <n v="4016316794"/>
    <s v="FCYPOM01"/>
    <x v="1"/>
    <s v="บริษัท ทีโอที จำกัด (มหาชน) "/>
    <s v="TOT"/>
    <x v="1"/>
    <s v="CNF "/>
    <s v="มี พท.ซ่อมบำรุง"/>
    <s v="นับเสา"/>
    <s v="61"/>
    <s v="อุปกรณ์"/>
    <s v="TOT"/>
    <s v="CYP"/>
    <x v="0"/>
    <s v="TELECOM"/>
    <n v="1"/>
    <x v="3"/>
    <n v="9009410759"/>
    <d v="2019-01-31T00:00:00"/>
    <x v="1"/>
    <x v="8"/>
    <x v="1"/>
    <s v=""/>
    <s v=""/>
    <s v=""/>
    <s v=""/>
    <s v=""/>
    <s v=""/>
    <s v=""/>
    <s v=""/>
    <s v=""/>
    <s v=""/>
  </r>
  <r>
    <n v="130000740865"/>
    <n v="140001545942"/>
    <n v="1017501437"/>
    <s v="นับเสา-61-อุปกรณ์-TTTIN-BRR-ปกติ"/>
    <s v="TECO CNF  NMAT PRC  SETC"/>
    <x v="0"/>
    <x v="0"/>
    <x v="42"/>
    <d v="2018-12-21T00:00:00"/>
    <d v="2018-12-28T00:00:00"/>
    <d v="2018-12-28T00:00:00"/>
    <d v="2019-01-18T00:00:00"/>
    <n v="4016316790"/>
    <s v="FBRROM01"/>
    <x v="1"/>
    <s v="บริษัท ทริปเปิลที อินเทอร์เน็ตจำกัด"/>
    <s v="TTTIN"/>
    <x v="2"/>
    <s v="CNF "/>
    <s v="มี พท.ซ่อมบำรุง"/>
    <s v="นับเสา"/>
    <s v="61"/>
    <s v="อุปกรณ์"/>
    <s v="TTTIN"/>
    <s v="BRR"/>
    <x v="0"/>
    <s v="TELECOM"/>
    <n v="1"/>
    <x v="3"/>
    <n v="9009417314"/>
    <d v="2019-01-31T00:00:00"/>
    <x v="1"/>
    <x v="42"/>
    <x v="1"/>
    <s v=""/>
    <s v=""/>
    <s v=""/>
    <s v=""/>
    <s v=""/>
    <s v=""/>
    <s v=""/>
    <s v=""/>
    <s v=""/>
    <s v=""/>
  </r>
  <r>
    <n v="130000722921"/>
    <n v="140001546780"/>
    <n v="1017501437"/>
    <s v="นับเสา-61-อุปกรณ์-TTTIN-NR2-ปกติ"/>
    <s v="CLSD CNF  NMAT PRC  SETC"/>
    <x v="0"/>
    <x v="0"/>
    <x v="24"/>
    <d v="2018-11-14T00:00:00"/>
    <d v="2018-11-14T00:00:00"/>
    <d v="2018-11-15T00:00:00"/>
    <d v="2019-01-18T00:00:00"/>
    <n v="4016316844"/>
    <s v="FNR2OM01"/>
    <x v="1"/>
    <s v="บริษัท ทริปเปิลที อินเทอร์เน็ตจำกัด"/>
    <s v="TTTIN"/>
    <x v="1"/>
    <s v="CNF "/>
    <s v="มี พท.ซ่อมบำรุง"/>
    <s v="นับเสา"/>
    <s v="61"/>
    <s v="อุปกรณ์"/>
    <s v="TTTIN"/>
    <s v="NR2"/>
    <x v="0"/>
    <s v="TELECOM"/>
    <n v="1"/>
    <x v="3"/>
    <n v="9009420386"/>
    <d v="2019-01-31T00:00:00"/>
    <x v="1"/>
    <x v="24"/>
    <x v="1"/>
    <s v=""/>
    <s v=""/>
    <s v=""/>
    <s v=""/>
    <s v=""/>
    <s v=""/>
    <s v=""/>
    <s v=""/>
    <s v=""/>
    <s v=""/>
  </r>
  <r>
    <n v="130000727611"/>
    <n v="140001546393"/>
    <n v="1017501437"/>
    <s v="นับเสา-61-อุปกรณ์-TTTIN-NR3-ปกติ"/>
    <s v="TECO CNF  NMAT PRC  SETC"/>
    <x v="0"/>
    <x v="0"/>
    <x v="25"/>
    <d v="2018-12-26T00:00:00"/>
    <d v="2018-11-23T00:00:00"/>
    <d v="2018-11-23T00:00:00"/>
    <d v="2019-01-18T00:00:00"/>
    <n v="4018198105"/>
    <s v="FNR3OM01"/>
    <x v="1"/>
    <s v="บริษัท ทริปเปิลที อินเทอร์เน็ตจำกัด"/>
    <s v="TTTIN"/>
    <x v="2"/>
    <s v="CNF "/>
    <s v="มี พท.ซ่อมบำรุง"/>
    <s v="นับเสา"/>
    <s v="61"/>
    <s v="อุปกรณ์"/>
    <s v="TTTIN"/>
    <s v="NR3"/>
    <x v="0"/>
    <s v="TELECOM"/>
    <n v="1"/>
    <x v="3"/>
    <n v="9009417816"/>
    <d v="2019-01-31T00:00:00"/>
    <x v="1"/>
    <x v="25"/>
    <x v="1"/>
    <s v=""/>
    <s v=""/>
    <s v=""/>
    <s v=""/>
    <s v=""/>
    <s v=""/>
    <s v=""/>
    <s v=""/>
    <s v=""/>
    <s v=""/>
  </r>
  <r>
    <n v="130000724502"/>
    <n v="140001546978"/>
    <n v="1017501437"/>
    <s v="นับเสา-61-อุปกรณ์-TTTIN-NRM-ปกติ"/>
    <s v="REL  CNF  NMAT PRC  SETC"/>
    <x v="0"/>
    <x v="0"/>
    <x v="26"/>
    <d v="2018-12-03T00:00:00"/>
    <d v="2018-11-08T00:00:00"/>
    <d v="2018-11-12T00:00:00"/>
    <d v="2018-11-08T00:00:00"/>
    <n v="4016317417"/>
    <s v="FNRMOM01"/>
    <x v="1"/>
    <s v="บริษัท ทริปเปิลที อินเทอร์เน็ตจำกัด"/>
    <s v="TTTIN"/>
    <x v="0"/>
    <s v="CNF "/>
    <s v="มี พท.ซ่อมบำรุง"/>
    <s v="นับเสา"/>
    <s v="61"/>
    <s v="อุปกรณ์"/>
    <s v="TTTIN"/>
    <s v="NRM"/>
    <x v="0"/>
    <s v="TELECOM"/>
    <n v="1"/>
    <x v="3"/>
    <n v="9009420668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929"/>
    <n v="140001542618"/>
    <n v="1017501437"/>
    <s v="นับเสา-61-อุปกรณ์-TTTIN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ริปเปิลที อินเทอร์เน็ตจำกัด"/>
    <s v="TTTIN"/>
    <x v="1"/>
    <s v="CNF "/>
    <s v="มี พท.ซ่อมบำรุง"/>
    <s v="นับเสา"/>
    <s v="61"/>
    <s v="อุปกรณ์"/>
    <s v="TTTIN"/>
    <s v="PCG"/>
    <x v="0"/>
    <s v="TELECOM"/>
    <n v="1"/>
    <x v="3"/>
    <n v="9009410798"/>
    <d v="2019-01-31T00:00:00"/>
    <x v="1"/>
    <x v="29"/>
    <x v="1"/>
    <s v=""/>
    <s v=""/>
    <s v=""/>
    <s v=""/>
    <s v=""/>
    <s v=""/>
    <s v=""/>
    <s v=""/>
    <s v=""/>
    <s v=""/>
  </r>
  <r>
    <n v="130000730046"/>
    <n v="140001546251"/>
    <n v="1017501437"/>
    <s v="นับเสา-61-อุปกรณ์-TTTIN-SUN-ปกติ"/>
    <s v="TECO CNF  NMAT PRC  SETC"/>
    <x v="0"/>
    <x v="0"/>
    <x v="39"/>
    <d v="2018-12-21T00:00:00"/>
    <d v="2018-12-21T00:00:00"/>
    <d v="2018-12-21T00:00:00"/>
    <d v="2019-01-18T00:00:00"/>
    <n v="4016316922"/>
    <s v="FSUNCO12"/>
    <x v="1"/>
    <s v="บริษัท ทริปเปิลที อินเทอร์เน็ตจำกัด"/>
    <s v="TTTIN"/>
    <x v="2"/>
    <s v="CNF "/>
    <s v="มี พท.ซ่อมบำรุง"/>
    <s v="นับเสา"/>
    <s v="61"/>
    <s v="อุปกรณ์"/>
    <s v="TTTIN"/>
    <s v="SUN"/>
    <x v="0"/>
    <s v="TELECOM"/>
    <n v="1"/>
    <x v="3"/>
    <n v="9009417692"/>
    <d v="2019-01-31T00:00:00"/>
    <x v="1"/>
    <x v="39"/>
    <x v="1"/>
    <s v=""/>
    <s v=""/>
    <s v=""/>
    <s v=""/>
    <s v=""/>
    <s v=""/>
    <s v=""/>
    <s v=""/>
    <s v=""/>
    <s v=""/>
  </r>
  <r>
    <n v="130000740867"/>
    <n v="140001546130"/>
    <n v="1017826554"/>
    <s v="นับเสา-61-อุปกรณ์-TUC-BRR-ปกติ"/>
    <s v="TECO CNF  NMAT PRC  SETC"/>
    <x v="0"/>
    <x v="0"/>
    <x v="42"/>
    <d v="2018-12-24T00:00:00"/>
    <d v="2018-12-28T00:00:00"/>
    <d v="2018-12-28T00:00:00"/>
    <d v="2019-01-18T00:00:00"/>
    <n v="4016316790"/>
    <s v="FBRR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อุปกรณ์"/>
    <s v="TUC"/>
    <s v="BRR"/>
    <x v="0"/>
    <s v="TELECOM"/>
    <n v="1"/>
    <x v="3"/>
    <n v="9009417486"/>
    <d v="2019-01-31T00:00:00"/>
    <x v="1"/>
    <x v="42"/>
    <x v="1"/>
    <s v=""/>
    <s v=""/>
    <s v=""/>
    <s v=""/>
    <s v=""/>
    <s v=""/>
    <s v=""/>
    <s v=""/>
    <s v=""/>
    <s v=""/>
  </r>
  <r>
    <n v="130000739903"/>
    <n v="140001546565"/>
    <n v="1017826554"/>
    <s v="นับเสา-61-อุปกรณ์-TUC-CAR-ปกติ"/>
    <s v="TECO CNF  NMAT PRC  SETC"/>
    <x v="0"/>
    <x v="0"/>
    <x v="4"/>
    <d v="2018-11-30T00:00:00"/>
    <d v="2018-12-26T00:00:00"/>
    <d v="2018-12-27T00:00:00"/>
    <d v="2019-01-18T00:00:00"/>
    <n v="4016317144"/>
    <s v="FCAR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อุปกรณ์"/>
    <s v="TUC"/>
    <s v="CAR"/>
    <x v="0"/>
    <s v="TELECOM"/>
    <n v="1"/>
    <x v="3"/>
    <n v="9009420171"/>
    <d v="2019-01-31T00:00:00"/>
    <x v="1"/>
    <x v="4"/>
    <x v="1"/>
    <s v=""/>
    <s v=""/>
    <s v=""/>
    <s v=""/>
    <s v=""/>
    <s v=""/>
    <s v=""/>
    <s v=""/>
    <s v=""/>
    <s v=""/>
  </r>
  <r>
    <n v="130000727738"/>
    <n v="140001546890"/>
    <n v="1017826554"/>
    <s v="นับเสา-61-อุปกรณ์-TUC-KOG-ปกติ"/>
    <s v="TECO CNF  NMAT PRC  SETC"/>
    <x v="0"/>
    <x v="0"/>
    <x v="13"/>
    <d v="2018-11-26T00:00:00"/>
    <d v="2018-11-25T00:00:00"/>
    <d v="2018-11-26T00:00:00"/>
    <d v="2019-01-18T00:00:00"/>
    <n v="4021794296"/>
    <s v="FKOG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อุปกรณ์"/>
    <s v="TUC"/>
    <s v="KOG"/>
    <x v="0"/>
    <s v="TELECOM"/>
    <n v="1"/>
    <x v="3"/>
    <n v="9009420591"/>
    <d v="2019-01-31T00:00:00"/>
    <x v="1"/>
    <x v="13"/>
    <x v="1"/>
    <s v=""/>
    <s v=""/>
    <s v=""/>
    <s v=""/>
    <s v=""/>
    <s v=""/>
    <s v=""/>
    <s v=""/>
    <s v=""/>
    <s v=""/>
  </r>
  <r>
    <n v="130000728296"/>
    <n v="140001545707"/>
    <n v="1017826554"/>
    <s v="นับเสา-61-อุปกรณ์-TUC-NBD-ปกติ"/>
    <s v="CLSD CNF  NMAT PRC  SETC"/>
    <x v="0"/>
    <x v="0"/>
    <x v="19"/>
    <d v="2018-12-01T00:00:00"/>
    <d v="2018-11-26T00:00:00"/>
    <d v="2018-11-26T00:00:00"/>
    <d v="2019-01-18T00:00:00"/>
    <n v="4016316806"/>
    <s v="FNBD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อุปกรณ์"/>
    <s v="TUC"/>
    <s v="NBD"/>
    <x v="0"/>
    <s v="TELECOM"/>
    <n v="1"/>
    <x v="3"/>
    <n v="9009416924"/>
    <d v="2019-01-31T00:00:00"/>
    <x v="1"/>
    <x v="19"/>
    <x v="1"/>
    <s v=""/>
    <s v=""/>
    <s v=""/>
    <s v=""/>
    <s v=""/>
    <s v=""/>
    <s v=""/>
    <s v=""/>
    <s v=""/>
    <s v=""/>
  </r>
  <r>
    <n v="130000726840"/>
    <n v="140001546020"/>
    <n v="1017826554"/>
    <s v="นับเสา-61-อุปกรณ์-TUC-NBM-ปกติ"/>
    <s v="TECO CNF  NMAT PRC  SETC"/>
    <x v="0"/>
    <x v="0"/>
    <x v="20"/>
    <d v="2019-01-17T00:00:00"/>
    <d v="2018-11-22T00:00:00"/>
    <d v="2018-11-22T00:00:00"/>
    <d v="2019-01-18T00:00:00"/>
    <n v="4018198107"/>
    <s v="FNBMCO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อุปกรณ์"/>
    <s v="TUC"/>
    <s v="NBM"/>
    <x v="0"/>
    <s v="TELECOM"/>
    <n v="1"/>
    <x v="3"/>
    <n v="9009417328"/>
    <d v="2019-01-31T00:00:00"/>
    <x v="1"/>
    <x v="20"/>
    <x v="1"/>
    <s v=""/>
    <s v=""/>
    <s v=""/>
    <s v=""/>
    <s v=""/>
    <s v=""/>
    <s v=""/>
    <s v=""/>
    <s v=""/>
    <s v=""/>
  </r>
  <r>
    <n v="130000739658"/>
    <n v="140001546995"/>
    <n v="1017826554"/>
    <s v="นับเสา-61-อุปกรณ์-TUC-NRM-ปกติ"/>
    <s v="REL  CNF  NMAT PRC  SETC"/>
    <x v="0"/>
    <x v="0"/>
    <x v="26"/>
    <d v="2018-12-04T00:00:00"/>
    <d v="2018-12-26T00:00:00"/>
    <d v="2018-12-26T00:00:00"/>
    <d v="2018-12-26T00:00:00"/>
    <n v="4016317417"/>
    <s v="FNRMOM01"/>
    <x v="1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อุปกรณ์"/>
    <s v="TUC"/>
    <s v="NRM"/>
    <x v="0"/>
    <s v="TELECOM"/>
    <n v="1"/>
    <x v="3"/>
    <n v="9009420715"/>
    <d v="2019-01-31T00:00:00"/>
    <x v="1"/>
    <x v="26"/>
    <x v="1"/>
    <s v=""/>
    <s v="สถานะใบสั่งงานไม่ถูกต้อง"/>
    <s v=""/>
    <s v=""/>
    <s v=""/>
    <s v=""/>
    <s v=""/>
    <s v=""/>
    <s v=""/>
    <s v=""/>
  </r>
  <r>
    <n v="130000726924"/>
    <n v="140001542590"/>
    <n v="1017826554"/>
    <s v="นับเสา-61-อุปกรณ์-TUC-PCG-ปกติ"/>
    <s v="CLSD CNF  NMAT PRC  SETC"/>
    <x v="0"/>
    <x v="0"/>
    <x v="29"/>
    <d v="2018-11-23T00:00:00"/>
    <d v="2018-11-23T00:00:00"/>
    <d v="2018-11-24T00:00:00"/>
    <d v="2019-01-17T00:00:00"/>
    <n v="4016316875"/>
    <s v="FPCGOM01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อุปกรณ์"/>
    <s v="TUC"/>
    <s v="PCG"/>
    <x v="0"/>
    <s v="TELECOM"/>
    <n v="1"/>
    <x v="3"/>
    <n v="9009410793"/>
    <d v="2019-01-31T00:00:00"/>
    <x v="1"/>
    <x v="29"/>
    <x v="1"/>
    <s v=""/>
    <s v=""/>
    <s v=""/>
    <s v=""/>
    <s v=""/>
    <s v=""/>
    <s v=""/>
    <s v=""/>
    <s v=""/>
    <s v=""/>
  </r>
  <r>
    <n v="130000730369"/>
    <n v="140001544888"/>
    <n v="1017826554"/>
    <s v="นับเสา-61-อุปกรณ์-TUC-PUI-ปกติ"/>
    <s v="REL  CNF  NMAT PRC  SETC"/>
    <x v="0"/>
    <x v="0"/>
    <x v="32"/>
    <d v="2018-10-24T00:00:00"/>
    <d v="2018-11-30T00:00:00"/>
    <d v="2018-11-30T00:00:00"/>
    <d v="2018-11-30T00:00:00"/>
    <n v="4018198113"/>
    <s v="FMUSCO12"/>
    <x v="3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อุปกรณ์"/>
    <s v="TUC"/>
    <s v="PUI"/>
    <x v="0"/>
    <s v="TELECOM"/>
    <n v="1"/>
    <x v="3"/>
    <n v="9009415884"/>
    <d v="2019-01-31T00:00:00"/>
    <x v="1"/>
    <x v="32"/>
    <x v="1"/>
    <s v=""/>
    <s v="สถานะใบสั่งงานไม่ถูกต้อง"/>
    <s v=""/>
    <s v=""/>
    <s v=""/>
    <s v=""/>
    <s v=""/>
    <s v=""/>
    <s v=""/>
    <s v=""/>
  </r>
  <r>
    <n v="130000747434"/>
    <n v="140001545060"/>
    <n v="1017826554"/>
    <s v="นับเสา-61-อุปกรณ์-TUC-SRN-ปกติ"/>
    <s v="TECO CNF  NMAT PRC  SETC"/>
    <x v="0"/>
    <x v="0"/>
    <x v="45"/>
    <d v="2019-01-17T00:00:00"/>
    <d v="2019-01-17T00:00:00"/>
    <d v="2019-01-17T00:00:00"/>
    <d v="2019-01-18T00:00:00"/>
    <n v="4016316839"/>
    <s v="FSRNOM01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อุปกรณ์"/>
    <s v="TUC"/>
    <s v="SRN"/>
    <x v="0"/>
    <s v="TELECOM"/>
    <n v="1"/>
    <x v="3"/>
    <n v="9009416213"/>
    <d v="2019-01-31T00:00:00"/>
    <x v="1"/>
    <x v="45"/>
    <x v="1"/>
    <s v=""/>
    <s v=""/>
    <s v=""/>
    <s v=""/>
    <s v=""/>
    <s v=""/>
    <s v=""/>
    <s v=""/>
    <s v=""/>
    <s v=""/>
  </r>
  <r>
    <n v="130000733818"/>
    <n v="140001545623"/>
    <n v="1017826554"/>
    <s v="นับเสา-61-อุปกรณ์-TUC-STU-ปกติ"/>
    <s v="TECO CNF  NMAT PRC  SETC"/>
    <x v="0"/>
    <x v="0"/>
    <x v="38"/>
    <d v="2018-11-23T00:00:00"/>
    <d v="2018-12-12T00:00:00"/>
    <d v="2018-12-13T00:00:00"/>
    <d v="2019-01-22T00:00:00"/>
    <n v="4016316754"/>
    <s v="FSTU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อุปกรณ์"/>
    <s v="TUC"/>
    <s v="STU"/>
    <x v="0"/>
    <s v="TELECOM"/>
    <n v="1"/>
    <x v="3"/>
    <n v="9009416831"/>
    <d v="2019-01-31T00:00:00"/>
    <x v="1"/>
    <x v="38"/>
    <x v="1"/>
    <s v=""/>
    <s v=""/>
    <s v=""/>
    <s v=""/>
    <s v=""/>
    <s v=""/>
    <s v=""/>
    <s v=""/>
    <s v=""/>
    <s v=""/>
  </r>
  <r>
    <n v="130000730069"/>
    <n v="140001546092"/>
    <n v="1017826554"/>
    <s v="นับเสา-61-อุปกรณ์-TUC-SUN-ปกติ"/>
    <s v="TECO CNF  NMAT PRC  SETC"/>
    <x v="0"/>
    <x v="0"/>
    <x v="39"/>
    <d v="2018-11-01T00:00:00"/>
    <d v="2018-11-01T00:00:00"/>
    <d v="2018-11-01T00:00:00"/>
    <d v="2019-01-18T00:00:00"/>
    <n v="4016316922"/>
    <s v="FSUNCO12"/>
    <x v="1"/>
    <s v="บริษัท ทรูมูฟ เอช ยูนิเวอร์แซล คอมมิวนิเคชั่น จำกัด"/>
    <s v="TUC"/>
    <x v="2"/>
    <s v="CNF "/>
    <s v="มี พท.ซ่อมบำรุง"/>
    <s v="นับเสา"/>
    <s v="61"/>
    <s v="อุปกรณ์"/>
    <s v="TUC"/>
    <s v="SUN"/>
    <x v="0"/>
    <s v="TELECOM"/>
    <n v="1"/>
    <x v="3"/>
    <n v="9009417460"/>
    <d v="2019-01-31T00:00:00"/>
    <x v="1"/>
    <x v="39"/>
    <x v="1"/>
    <s v=""/>
    <s v=""/>
    <s v=""/>
    <s v=""/>
    <s v=""/>
    <s v=""/>
    <s v=""/>
    <s v=""/>
    <s v=""/>
    <s v=""/>
  </r>
  <r>
    <n v="130000720757"/>
    <n v="140001545587"/>
    <n v="1017826554"/>
    <s v="นับเสา-61-อุปกรณ์-TUC-TTM-ปกติ"/>
    <s v="CLSD CNF  NMAT PRC  SETC"/>
    <x v="0"/>
    <x v="0"/>
    <x v="40"/>
    <d v="2018-12-11T00:00:00"/>
    <d v="2018-11-06T00:00:00"/>
    <d v="2018-11-06T00:00:00"/>
    <d v="2019-01-18T00:00:00"/>
    <n v="4016316992"/>
    <s v="FTTMCO12"/>
    <x v="1"/>
    <s v="บริษัท ทรูมูฟ เอช ยูนิเวอร์แซล คอมมิวนิเคชั่น จำกัด"/>
    <s v="TUC"/>
    <x v="1"/>
    <s v="CNF "/>
    <s v="มี พท.ซ่อมบำรุง"/>
    <s v="นับเสา"/>
    <s v="61"/>
    <s v="อุปกรณ์"/>
    <s v="TUC"/>
    <s v="TTM"/>
    <x v="0"/>
    <s v="TELECOM"/>
    <n v="1"/>
    <x v="3"/>
    <n v="9009416761"/>
    <d v="2019-01-31T00:00:00"/>
    <x v="1"/>
    <x v="40"/>
    <x v="1"/>
    <s v=""/>
    <s v=""/>
    <s v=""/>
    <s v=""/>
    <s v=""/>
    <s v=""/>
    <s v=""/>
    <s v=""/>
    <s v=""/>
    <s v=""/>
  </r>
  <r>
    <n v="130000724826"/>
    <n v="140001547470"/>
    <n v="1017826554"/>
    <s v="นับเสา-61-อุปกรณ์-TUC-WNK-ปกติ"/>
    <s v="REL  CNF  NMAT PRC  SETC"/>
    <x v="0"/>
    <x v="0"/>
    <x v="41"/>
    <d v="2018-12-06T00:00:00"/>
    <d v="2018-11-17T00:00:00"/>
    <d v="2018-11-17T00:00:00"/>
    <d v="2018-11-17T00:00:00"/>
    <n v="4018201845"/>
    <s v="FWNKCO12"/>
    <x v="3"/>
    <s v="บริษัท ทรูมูฟ เอช ยูนิเวอร์แซล คอมมิวนิเคชั่น จำกัด"/>
    <s v="TUC"/>
    <x v="0"/>
    <s v="CNF "/>
    <s v="มี พท.ซ่อมบำรุง"/>
    <s v="นับเสา"/>
    <s v="61"/>
    <s v="อุปกรณ์"/>
    <s v="TUC"/>
    <s v="WNK"/>
    <x v="0"/>
    <s v="TELECOM"/>
    <n v="1"/>
    <x v="3"/>
    <n v="9009421404"/>
    <d v="2019-01-31T00:00:00"/>
    <x v="1"/>
    <x v="41"/>
    <x v="1"/>
    <s v=""/>
    <s v="สถานะใบสั่งงานไม่ถูกต้อง"/>
    <s v=""/>
    <s v=""/>
    <s v=""/>
    <s v=""/>
    <s v=""/>
    <s v=""/>
    <s v=""/>
    <s v=""/>
  </r>
  <r>
    <n v="130000740870"/>
    <n v="140001546099"/>
    <n v="1016894837"/>
    <s v="นับเสา-61-อุปกรณ์-UIH-BRR-ปกติ"/>
    <s v="TECO CNF  NMAT PRC  SETC"/>
    <x v="0"/>
    <x v="0"/>
    <x v="42"/>
    <d v="2018-12-25T00:00:00"/>
    <d v="2018-12-28T00:00:00"/>
    <d v="2018-12-28T00:00:00"/>
    <d v="2019-01-18T00:00:00"/>
    <n v="4016316790"/>
    <s v="FBRROM01"/>
    <x v="1"/>
    <s v="บริษัท ยูไนเต็ด อินฟอร์เมชั่น ไฮเวย์ จำกัด"/>
    <s v="UIH"/>
    <x v="2"/>
    <s v="CNF "/>
    <s v="มี พท.ซ่อมบำรุง"/>
    <s v="นับเสา"/>
    <s v="61"/>
    <s v="อุปกรณ์"/>
    <s v="UIH"/>
    <s v="BRR"/>
    <x v="0"/>
    <s v="TELECOM"/>
    <n v="1"/>
    <x v="3"/>
    <n v="9009417478"/>
    <d v="2019-01-31T00:00:00"/>
    <x v="1"/>
    <x v="42"/>
    <x v="1"/>
    <s v=""/>
    <s v=""/>
    <s v=""/>
    <s v=""/>
    <s v=""/>
    <s v=""/>
    <s v=""/>
    <s v=""/>
    <s v=""/>
    <s v=""/>
  </r>
  <r>
    <n v="140009471626"/>
    <m/>
    <m/>
    <m/>
    <m/>
    <x v="2"/>
    <x v="2"/>
    <x v="47"/>
    <m/>
    <m/>
    <m/>
    <m/>
    <m/>
    <m/>
    <x v="7"/>
    <m/>
    <m/>
    <x v="3"/>
    <m/>
    <m/>
    <m/>
    <m/>
    <m/>
    <m/>
    <m/>
    <x v="4"/>
    <m/>
    <m/>
    <x v="4"/>
    <m/>
    <m/>
    <x v="2"/>
    <x v="47"/>
    <x v="2"/>
    <m/>
    <m/>
    <m/>
    <m/>
    <m/>
    <m/>
    <m/>
    <m/>
    <m/>
    <m/>
  </r>
  <r>
    <m/>
    <m/>
    <m/>
    <m/>
    <m/>
    <x v="2"/>
    <x v="2"/>
    <x v="47"/>
    <m/>
    <m/>
    <m/>
    <m/>
    <m/>
    <m/>
    <x v="7"/>
    <m/>
    <m/>
    <x v="3"/>
    <m/>
    <m/>
    <m/>
    <m/>
    <m/>
    <m/>
    <m/>
    <x v="4"/>
    <m/>
    <m/>
    <x v="4"/>
    <m/>
    <m/>
    <x v="2"/>
    <x v="47"/>
    <x v="2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14">
  <r>
    <x v="0"/>
    <x v="0"/>
    <x v="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888"/>
    <x v="0"/>
    <n v="548000320985"/>
    <s v="ใบแจ้งหนี้"/>
    <x v="0"/>
    <s v="ค่าบริการพาดสายสื่อสารโทรคมนาคมประจำปี"/>
    <s v="Activ.unit"/>
    <x v="0"/>
    <s v=""/>
    <n v="2"/>
    <d v="2019-01-18T00:00:00"/>
    <n v="4190"/>
    <x v="0"/>
    <x v="0"/>
    <n v="3.85"/>
    <n v="230450"/>
    <n v="230450"/>
    <n v="16131.5"/>
    <n v="246581.5"/>
    <d v="2019-01-31T00:00:00"/>
    <m/>
    <s v=""/>
    <s v=""/>
    <x v="0"/>
    <n v="140001547567"/>
    <n v="1"/>
    <n v="1"/>
    <n v="1"/>
    <s v="S4B3"/>
    <x v="0"/>
    <x v="0"/>
    <s v="ZW03"/>
    <s v="Z53"/>
    <x v="0"/>
    <x v="0"/>
    <x v="0"/>
  </r>
  <r>
    <x v="0"/>
    <x v="1"/>
    <x v="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890"/>
    <x v="1"/>
    <n v="558000321791"/>
    <s v="ใบแจ้งหนี้"/>
    <x v="0"/>
    <s v="ค่าบริการพาดสายสื่อสารโทรคมนาคมประจำปี"/>
    <s v="Activ.unit"/>
    <x v="1"/>
    <s v=""/>
    <n v="3"/>
    <d v="2019-01-18T00:00:00"/>
    <n v="4980"/>
    <x v="0"/>
    <x v="0"/>
    <n v="3.85"/>
    <n v="273900"/>
    <n v="273900"/>
    <n v="19173"/>
    <n v="293073"/>
    <d v="2019-01-31T00:00:00"/>
    <m/>
    <s v=""/>
    <s v=""/>
    <x v="1"/>
    <n v="140001547582"/>
    <n v="2"/>
    <n v="2"/>
    <n v="2"/>
    <s v="S4B3"/>
    <x v="1"/>
    <x v="0"/>
    <s v="ZW03"/>
    <s v="Z53"/>
    <x v="0"/>
    <x v="0"/>
    <x v="0"/>
  </r>
  <r>
    <x v="0"/>
    <x v="1"/>
    <x v="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890"/>
    <x v="1"/>
    <n v="558000321791"/>
    <s v="ใบแจ้งหนี้"/>
    <x v="0"/>
    <s v="ค่าบริการพาดสายสื่อสารโทรคมนาคมประจำปี"/>
    <s v="Activ.unit"/>
    <x v="1"/>
    <s v=""/>
    <n v="4"/>
    <d v="2019-01-18T00:00:00"/>
    <n v="4075"/>
    <x v="1"/>
    <x v="1"/>
    <n v="7"/>
    <n v="407500"/>
    <n v="407500"/>
    <n v="28525"/>
    <n v="436025"/>
    <d v="2019-01-31T00:00:00"/>
    <m/>
    <s v=""/>
    <s v=""/>
    <x v="1"/>
    <n v="140001547582"/>
    <n v="2"/>
    <n v="2"/>
    <n v="2"/>
    <s v="S4B3"/>
    <x v="1"/>
    <x v="0"/>
    <s v="ZW03"/>
    <s v="Z53"/>
    <x v="0"/>
    <x v="0"/>
    <x v="0"/>
  </r>
  <r>
    <x v="0"/>
    <x v="2"/>
    <x v="2"/>
    <s v="S4B3:ขอเช่าพาดสายโทรคมนาคม"/>
    <x v="2"/>
    <s v="123 ถนน ฉลองกรุง แขวงลำปลาทิว เขตลาดกระบัง จังหวัด กรุงเทพมหานคร รหัสไปรษณีย์ 10520"/>
    <n v="2007974315"/>
    <x v="2"/>
    <n v="526000322680"/>
    <s v="ใบแจ้งหนี้"/>
    <x v="0"/>
    <s v="ค่าบริการพาดสายสื่อสารโทรคมนาคมประจำปี"/>
    <s v="Activ.unit"/>
    <x v="2"/>
    <s v=""/>
    <n v="5"/>
    <d v="2019-01-18T00:00:00"/>
    <n v="377"/>
    <x v="0"/>
    <x v="0"/>
    <n v="3.85"/>
    <n v="20735"/>
    <n v="20735"/>
    <n v="1451.45"/>
    <n v="22186.45"/>
    <d v="2019-01-31T00:00:00"/>
    <m/>
    <s v=""/>
    <s v=""/>
    <x v="2"/>
    <n v="140001547938"/>
    <n v="1"/>
    <n v="1"/>
    <n v="1"/>
    <s v="S4B3"/>
    <x v="2"/>
    <x v="0"/>
    <s v="ZW03"/>
    <s v="Z53"/>
    <x v="0"/>
    <x v="0"/>
    <x v="0"/>
  </r>
  <r>
    <x v="0"/>
    <x v="3"/>
    <x v="3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467"/>
    <x v="3"/>
    <n v="540000321626"/>
    <s v="ใบแจ้งหนี้"/>
    <x v="0"/>
    <s v="ค่าบริการพาดสายสื่อสารโทรคมนาคมประจำปี"/>
    <s v="Activ.unit"/>
    <x v="3"/>
    <s v=""/>
    <n v="7"/>
    <d v="2019-01-18T00:00:00"/>
    <n v="264"/>
    <x v="0"/>
    <x v="0"/>
    <n v="3.85"/>
    <n v="14520"/>
    <n v="14520"/>
    <n v="1016.4"/>
    <n v="15536.4"/>
    <d v="2019-01-31T00:00:00"/>
    <m/>
    <s v=""/>
    <s v=""/>
    <x v="3"/>
    <n v="140001547098"/>
    <n v="1"/>
    <n v="1"/>
    <n v="1"/>
    <s v="S4B3"/>
    <x v="3"/>
    <x v="0"/>
    <s v="ZW03"/>
    <s v="Z53"/>
    <x v="0"/>
    <x v="0"/>
    <x v="0"/>
  </r>
  <r>
    <x v="0"/>
    <x v="4"/>
    <x v="4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3738"/>
    <x v="4"/>
    <n v="556000321589"/>
    <s v="ใบแจ้งหนี้"/>
    <x v="0"/>
    <s v="ค่าบริการพาดสายสื่อสารโทรคมนาคมประจำปี"/>
    <s v="Activ.unit"/>
    <x v="4"/>
    <s v=""/>
    <n v="8"/>
    <d v="2019-01-18T00:00:00"/>
    <n v="4466"/>
    <x v="0"/>
    <x v="0"/>
    <n v="3.85"/>
    <n v="245630"/>
    <n v="245630"/>
    <n v="17194.099999999999"/>
    <n v="262824.09999999998"/>
    <d v="2019-01-31T00:00:00"/>
    <m/>
    <s v=""/>
    <s v=""/>
    <x v="4"/>
    <n v="140001547390"/>
    <n v="1"/>
    <n v="1"/>
    <n v="1"/>
    <s v="S4B3"/>
    <x v="4"/>
    <x v="0"/>
    <s v="ZW03"/>
    <s v="Z53"/>
    <x v="0"/>
    <x v="0"/>
    <x v="0"/>
  </r>
  <r>
    <x v="0"/>
    <x v="5"/>
    <x v="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87"/>
    <x v="5"/>
    <n v="538000321920"/>
    <s v="ใบแจ้งหนี้"/>
    <x v="0"/>
    <s v="ค่าบริการพาดสายสื่อสารโทรคมนาคมประจำปี"/>
    <s v="Activ.unit"/>
    <x v="5"/>
    <s v=""/>
    <n v="9"/>
    <d v="2019-01-18T00:00:00"/>
    <n v="2412"/>
    <x v="0"/>
    <x v="0"/>
    <n v="3.85"/>
    <n v="132660"/>
    <n v="132660"/>
    <n v="9286.2000000000007"/>
    <n v="141946.20000000001"/>
    <d v="2019-01-31T00:00:00"/>
    <m/>
    <s v=""/>
    <s v=""/>
    <x v="5"/>
    <n v="140001547554"/>
    <n v="1"/>
    <n v="1"/>
    <n v="1"/>
    <s v="S4B3"/>
    <x v="5"/>
    <x v="0"/>
    <s v="ZW03"/>
    <s v="Z53"/>
    <x v="0"/>
    <x v="0"/>
    <x v="0"/>
  </r>
  <r>
    <x v="0"/>
    <x v="6"/>
    <x v="6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85"/>
    <x v="6"/>
    <n v="530000321962"/>
    <s v="ใบแจ้งหนี้"/>
    <x v="0"/>
    <s v="ค่าบริการพาดสายสื่อสารโทรคมนาคมประจำปี"/>
    <s v="Activ.unit"/>
    <x v="6"/>
    <s v=""/>
    <n v="11"/>
    <d v="2019-01-18T00:00:00"/>
    <n v="1400"/>
    <x v="0"/>
    <x v="0"/>
    <n v="3.85"/>
    <n v="77000"/>
    <n v="77000"/>
    <n v="5390"/>
    <n v="82390"/>
    <d v="2019-01-31T00:00:00"/>
    <m/>
    <s v=""/>
    <s v=""/>
    <x v="6"/>
    <n v="140001547544"/>
    <n v="1"/>
    <n v="1"/>
    <n v="1"/>
    <s v="S4B3"/>
    <x v="6"/>
    <x v="0"/>
    <s v="ZW03"/>
    <s v="Z53"/>
    <x v="0"/>
    <x v="0"/>
    <x v="0"/>
  </r>
  <r>
    <x v="0"/>
    <x v="7"/>
    <x v="7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3880"/>
    <x v="7"/>
    <n v="534000320887"/>
    <s v="ใบแจ้งหนี้"/>
    <x v="0"/>
    <s v="ค่าบริการพาดสายสื่อสารโทรคมนาคมประจำปี"/>
    <s v="Activ.unit"/>
    <x v="7"/>
    <s v=""/>
    <n v="12"/>
    <d v="2019-01-18T00:00:00"/>
    <n v="571"/>
    <x v="0"/>
    <x v="0"/>
    <n v="3.85"/>
    <n v="31405"/>
    <n v="31405"/>
    <n v="2198.35"/>
    <n v="33603.35"/>
    <d v="2019-01-31T00:00:00"/>
    <m/>
    <s v=""/>
    <s v=""/>
    <x v="7"/>
    <n v="140001547520"/>
    <n v="1"/>
    <n v="1"/>
    <n v="1"/>
    <s v="S4B3"/>
    <x v="7"/>
    <x v="0"/>
    <s v="ZW03"/>
    <s v="Z53"/>
    <x v="0"/>
    <x v="0"/>
    <x v="0"/>
  </r>
  <r>
    <x v="0"/>
    <x v="8"/>
    <x v="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3746"/>
    <x v="8"/>
    <n v="550000321421"/>
    <s v="ใบแจ้งหนี้"/>
    <x v="0"/>
    <s v="ค่าบริการพาดสายสื่อสารโทรคมนาคมประจำปี"/>
    <s v="Activ.unit"/>
    <x v="8"/>
    <s v=""/>
    <n v="13"/>
    <d v="2019-01-18T00:00:00"/>
    <n v="615"/>
    <x v="0"/>
    <x v="0"/>
    <n v="3.85"/>
    <n v="33825"/>
    <n v="33825"/>
    <n v="2367.75"/>
    <n v="36192.75"/>
    <d v="2019-01-31T00:00:00"/>
    <m/>
    <s v=""/>
    <s v=""/>
    <x v="8"/>
    <n v="140001547415"/>
    <n v="1"/>
    <n v="1"/>
    <n v="1"/>
    <s v="S4B3"/>
    <x v="8"/>
    <x v="0"/>
    <s v="ZW03"/>
    <s v="Z53"/>
    <x v="0"/>
    <x v="0"/>
    <x v="0"/>
  </r>
  <r>
    <x v="0"/>
    <x v="9"/>
    <x v="9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538"/>
    <x v="9"/>
    <n v="564000322022"/>
    <s v="ใบแจ้งหนี้"/>
    <x v="0"/>
    <s v="ค่าบริการพาดสายสื่อสารโทรคมนาคมประจำปี"/>
    <s v="Activ.unit"/>
    <x v="9"/>
    <s v=""/>
    <n v="14"/>
    <d v="2019-01-18T00:00:00"/>
    <n v="305"/>
    <x v="0"/>
    <x v="0"/>
    <n v="3.85"/>
    <n v="16775"/>
    <n v="16775"/>
    <n v="1174.25"/>
    <n v="17949.25"/>
    <d v="2019-01-18T00:00:00"/>
    <m/>
    <s v=""/>
    <s v=""/>
    <x v="9"/>
    <n v="140001547214"/>
    <n v="1"/>
    <n v="1"/>
    <n v="1"/>
    <s v="S4B3"/>
    <x v="9"/>
    <x v="0"/>
    <s v="ZW03"/>
    <s v="Z53"/>
    <x v="0"/>
    <x v="0"/>
    <x v="0"/>
  </r>
  <r>
    <x v="0"/>
    <x v="10"/>
    <x v="10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369"/>
    <x v="10"/>
    <n v="564000322038"/>
    <s v="ใบแจ้งหนี้"/>
    <x v="0"/>
    <s v="ค่าบริการพาดสายสื่อสารโทรคมนาคมประจำปี"/>
    <s v="Activ.unit"/>
    <x v="10"/>
    <s v=""/>
    <n v="15"/>
    <d v="2019-01-17T00:00:00"/>
    <n v="4546"/>
    <x v="0"/>
    <x v="0"/>
    <n v="3.85"/>
    <n v="250030"/>
    <n v="250030"/>
    <n v="17502.099999999999"/>
    <n v="267532.09999999998"/>
    <d v="2019-01-31T00:00:00"/>
    <m/>
    <s v=""/>
    <s v=""/>
    <x v="10"/>
    <n v="140001546186"/>
    <n v="1"/>
    <n v="1"/>
    <n v="1"/>
    <s v="S4B3"/>
    <x v="10"/>
    <x v="0"/>
    <s v="ZW03"/>
    <s v="Z53"/>
    <x v="0"/>
    <x v="0"/>
    <x v="0"/>
  </r>
  <r>
    <x v="0"/>
    <x v="11"/>
    <x v="11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172"/>
    <x v="11"/>
    <n v="548000320973"/>
    <s v="ใบแจ้งหนี้"/>
    <x v="0"/>
    <s v="ค่าบริการพาดสายสื่อสารโทรคมนาคมประจำปี"/>
    <s v="Activ.unit"/>
    <x v="11"/>
    <s v=""/>
    <n v="1"/>
    <d v="2019-01-17T00:00:00"/>
    <n v="786"/>
    <x v="0"/>
    <x v="0"/>
    <n v="3.85"/>
    <n v="43230"/>
    <n v="43230"/>
    <n v="3026.1"/>
    <n v="46256.1"/>
    <d v="2019-01-31T00:00:00"/>
    <m/>
    <s v=""/>
    <s v=""/>
    <x v="11"/>
    <n v="140001546027"/>
    <n v="1"/>
    <n v="1"/>
    <n v="1"/>
    <s v="S4B3"/>
    <x v="11"/>
    <x v="0"/>
    <s v="ZW03"/>
    <s v="Z53"/>
    <x v="0"/>
    <x v="0"/>
    <x v="0"/>
  </r>
  <r>
    <x v="1"/>
    <x v="12"/>
    <x v="12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768"/>
    <x v="12"/>
    <n v="500000320418"/>
    <s v="ใบแจ้งหนี้"/>
    <x v="0"/>
    <s v="ค่าบริการพาดสายสื่อสารโทรคมนาคมประจำปี"/>
    <s v="Activ.unit"/>
    <x v="12"/>
    <s v=""/>
    <n v="3"/>
    <d v="2019-01-17T00:00:00"/>
    <n v="1008"/>
    <x v="0"/>
    <x v="0"/>
    <n v="3.85"/>
    <n v="55440"/>
    <n v="55440"/>
    <n v="3880.8"/>
    <n v="59320.800000000003"/>
    <d v="2019-01-31T00:00:00"/>
    <m/>
    <s v=""/>
    <s v=""/>
    <x v="7"/>
    <n v="140001545611"/>
    <n v="1"/>
    <n v="1"/>
    <n v="1"/>
    <s v="S4B3"/>
    <x v="7"/>
    <x v="0"/>
    <s v="ZW03"/>
    <s v="Z53"/>
    <x v="1"/>
    <x v="1"/>
    <x v="0"/>
  </r>
  <r>
    <x v="1"/>
    <x v="13"/>
    <x v="13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92"/>
    <x v="13"/>
    <n v="544000322242"/>
    <s v="ใบแจ้งหนี้"/>
    <x v="0"/>
    <s v="ค่าบริการพาดสายสื่อสารโทรคมนาคมประจำปี"/>
    <s v="Activ.unit"/>
    <x v="13"/>
    <s v=""/>
    <n v="16"/>
    <d v="2019-01-17T00:00:00"/>
    <n v="3083"/>
    <x v="0"/>
    <x v="0"/>
    <n v="3.85"/>
    <n v="169565"/>
    <n v="169565"/>
    <n v="11869.55"/>
    <n v="181434.55"/>
    <d v="2019-01-31T00:00:00"/>
    <m/>
    <s v=""/>
    <s v=""/>
    <x v="6"/>
    <n v="140001546132"/>
    <n v="1"/>
    <n v="1"/>
    <n v="1"/>
    <s v="S4B3"/>
    <x v="6"/>
    <x v="0"/>
    <s v="ZW03"/>
    <s v="Z53"/>
    <x v="1"/>
    <x v="1"/>
    <x v="0"/>
  </r>
  <r>
    <x v="1"/>
    <x v="14"/>
    <x v="14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97"/>
    <x v="14"/>
    <n v="538000323126"/>
    <s v="ใบแจ้งหนี้"/>
    <x v="0"/>
    <s v="ค่าบริการพาดสายสื่อสารโทรคมนาคมประจำปี"/>
    <s v="Activ.unit"/>
    <x v="14"/>
    <s v=""/>
    <n v="18"/>
    <d v="2019-01-17T00:00:00"/>
    <n v="7386"/>
    <x v="0"/>
    <x v="0"/>
    <n v="3.85"/>
    <n v="406230"/>
    <n v="406230"/>
    <n v="28436.1"/>
    <n v="434666.1"/>
    <d v="2019-01-31T00:00:00"/>
    <m/>
    <s v=""/>
    <s v=""/>
    <x v="5"/>
    <n v="140001546175"/>
    <n v="1"/>
    <n v="1"/>
    <n v="1"/>
    <s v="S4B3"/>
    <x v="5"/>
    <x v="0"/>
    <s v="ZW03"/>
    <s v="Z53"/>
    <x v="1"/>
    <x v="1"/>
    <x v="0"/>
  </r>
  <r>
    <x v="2"/>
    <x v="15"/>
    <x v="1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8051"/>
    <x v="15"/>
    <n v="564000322197"/>
    <s v="ใบแจ้งหนี้"/>
    <x v="0"/>
    <s v="ค่าบริการพาดสายสื่อสารโทรคมนาคมประจำปี"/>
    <s v="Activ.unit"/>
    <x v="15"/>
    <s v=""/>
    <n v="7"/>
    <d v="2019-01-17T00:00:00"/>
    <n v="7319"/>
    <x v="1"/>
    <x v="1"/>
    <n v="7"/>
    <n v="731900"/>
    <n v="731900"/>
    <n v="51233"/>
    <n v="783133"/>
    <d v="2019-01-31T00:00:00"/>
    <m/>
    <s v=""/>
    <s v=""/>
    <x v="1"/>
    <n v="140001543854"/>
    <n v="2"/>
    <n v="2"/>
    <n v="2"/>
    <s v="S4B3"/>
    <x v="1"/>
    <x v="0"/>
    <s v="ZW03"/>
    <s v="Z53"/>
    <x v="2"/>
    <x v="2"/>
    <x v="0"/>
  </r>
  <r>
    <x v="2"/>
    <x v="15"/>
    <x v="1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8051"/>
    <x v="15"/>
    <n v="564000322197"/>
    <s v="ใบแจ้งหนี้"/>
    <x v="0"/>
    <s v="ค่าบริการพาดสายสื่อสารโทรคมนาคมประจำปี"/>
    <s v="Activ.unit"/>
    <x v="15"/>
    <s v=""/>
    <n v="8"/>
    <d v="2019-01-17T00:00:00"/>
    <n v="25265"/>
    <x v="0"/>
    <x v="0"/>
    <n v="3.85"/>
    <n v="1389575"/>
    <n v="1389575"/>
    <n v="97270.25"/>
    <n v="1486845.25"/>
    <d v="2019-01-31T00:00:00"/>
    <m/>
    <s v=""/>
    <s v=""/>
    <x v="1"/>
    <n v="140001543854"/>
    <n v="2"/>
    <n v="2"/>
    <n v="2"/>
    <s v="S4B3"/>
    <x v="1"/>
    <x v="0"/>
    <s v="ZW03"/>
    <s v="Z53"/>
    <x v="2"/>
    <x v="2"/>
    <x v="0"/>
  </r>
  <r>
    <x v="2"/>
    <x v="16"/>
    <x v="1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135"/>
    <x v="16"/>
    <n v="560000322445"/>
    <s v="ใบแจ้งหนี้"/>
    <x v="0"/>
    <s v="ค่าบริการพาดสายสื่อสารโทรคมนาคมประจำปี"/>
    <s v="Activ.unit"/>
    <x v="16"/>
    <s v=""/>
    <n v="3"/>
    <d v="2019-01-17T00:00:00"/>
    <n v="330"/>
    <x v="1"/>
    <x v="1"/>
    <n v="7"/>
    <n v="33000"/>
    <n v="33000"/>
    <n v="2310"/>
    <n v="35310"/>
    <d v="2019-01-31T00:00:00"/>
    <m/>
    <s v=""/>
    <s v=""/>
    <x v="0"/>
    <n v="140001543887"/>
    <n v="2"/>
    <n v="2"/>
    <n v="2"/>
    <s v="S4B3"/>
    <x v="0"/>
    <x v="0"/>
    <s v="ZW03"/>
    <s v="Z53"/>
    <x v="2"/>
    <x v="2"/>
    <x v="0"/>
  </r>
  <r>
    <x v="2"/>
    <x v="16"/>
    <x v="1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135"/>
    <x v="16"/>
    <n v="560000322445"/>
    <s v="ใบแจ้งหนี้"/>
    <x v="0"/>
    <s v="ค่าบริการพาดสายสื่อสารโทรคมนาคมประจำปี"/>
    <s v="Activ.unit"/>
    <x v="16"/>
    <s v=""/>
    <n v="4"/>
    <d v="2019-01-17T00:00:00"/>
    <n v="11671"/>
    <x v="0"/>
    <x v="0"/>
    <n v="3.85"/>
    <n v="641905"/>
    <n v="641905"/>
    <n v="44933.35"/>
    <n v="686838.35"/>
    <d v="2019-01-31T00:00:00"/>
    <m/>
    <s v=""/>
    <s v=""/>
    <x v="0"/>
    <n v="140001543887"/>
    <n v="2"/>
    <n v="2"/>
    <n v="2"/>
    <s v="S4B3"/>
    <x v="0"/>
    <x v="0"/>
    <s v="ZW03"/>
    <s v="Z53"/>
    <x v="2"/>
    <x v="2"/>
    <x v="0"/>
  </r>
  <r>
    <x v="2"/>
    <x v="16"/>
    <x v="1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138"/>
    <x v="17"/>
    <n v="522000322109"/>
    <s v="ใบแจ้งหนี้"/>
    <x v="0"/>
    <s v="ค่าบริการพาดสายสื่อสารโทรคมนาคมประจำปี"/>
    <s v="Activ.unit"/>
    <x v="17"/>
    <s v=""/>
    <n v="5"/>
    <d v="2019-01-17T00:00:00"/>
    <n v="4803"/>
    <x v="0"/>
    <x v="0"/>
    <n v="3.85"/>
    <n v="264165"/>
    <n v="264165"/>
    <n v="18491.55"/>
    <n v="282656.55"/>
    <d v="2019-01-31T00:00:00"/>
    <m/>
    <s v=""/>
    <s v=""/>
    <x v="0"/>
    <n v="140001543906"/>
    <n v="1"/>
    <n v="1"/>
    <n v="1"/>
    <s v="S4B3"/>
    <x v="12"/>
    <x v="0"/>
    <s v="ZW03"/>
    <s v="Z53"/>
    <x v="2"/>
    <x v="2"/>
    <x v="0"/>
  </r>
  <r>
    <x v="2"/>
    <x v="16"/>
    <x v="1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144"/>
    <x v="18"/>
    <n v="534000320687"/>
    <s v="ใบแจ้งหนี้"/>
    <x v="0"/>
    <s v="ค่าบริการพาดสายสื่อสารโทรคมนาคมประจำปี"/>
    <s v="Activ.unit"/>
    <x v="18"/>
    <s v=""/>
    <n v="6"/>
    <d v="2019-01-17T00:00:00"/>
    <n v="3660"/>
    <x v="0"/>
    <x v="0"/>
    <n v="3.85"/>
    <n v="201300"/>
    <n v="201300"/>
    <n v="14091"/>
    <n v="215391"/>
    <d v="2019-01-31T00:00:00"/>
    <m/>
    <s v=""/>
    <s v=""/>
    <x v="0"/>
    <n v="140001543923"/>
    <n v="1"/>
    <n v="1"/>
    <n v="1"/>
    <s v="S4B3"/>
    <x v="13"/>
    <x v="0"/>
    <s v="ZW03"/>
    <s v="Z53"/>
    <x v="2"/>
    <x v="2"/>
    <x v="0"/>
  </r>
  <r>
    <x v="2"/>
    <x v="17"/>
    <x v="19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8148"/>
    <x v="19"/>
    <n v="558000322064"/>
    <s v="ใบแจ้งหนี้"/>
    <x v="0"/>
    <s v="ค่าบริการพาดสายสื่อสารโทรคมนาคมประจำปี"/>
    <s v="Activ.unit"/>
    <x v="19"/>
    <s v=""/>
    <n v="11"/>
    <d v="2019-01-17T00:00:00"/>
    <n v="11010"/>
    <x v="0"/>
    <x v="0"/>
    <n v="3.85"/>
    <n v="605550"/>
    <n v="605550"/>
    <n v="42388.5"/>
    <n v="647938.5"/>
    <d v="2019-01-31T00:00:00"/>
    <m/>
    <s v=""/>
    <s v=""/>
    <x v="10"/>
    <n v="140001543948"/>
    <n v="1"/>
    <n v="1"/>
    <n v="1"/>
    <s v="S4B3"/>
    <x v="10"/>
    <x v="0"/>
    <s v="ZW03"/>
    <s v="Z53"/>
    <x v="2"/>
    <x v="2"/>
    <x v="0"/>
  </r>
  <r>
    <x v="2"/>
    <x v="17"/>
    <x v="20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8242"/>
    <x v="20"/>
    <n v="538000322075"/>
    <s v="ใบแจ้งหนี้"/>
    <x v="1"/>
    <s v="ค่าบริการติดตั้องอุปกรณ์สื่อสารฯ ประจำปี"/>
    <s v="Activ.unit"/>
    <x v="20"/>
    <s v=""/>
    <n v="12"/>
    <d v="2019-01-17T00:00:00"/>
    <n v="60"/>
    <x v="2"/>
    <x v="2"/>
    <n v="28.7"/>
    <n v="24600"/>
    <n v="24600"/>
    <n v="1722"/>
    <n v="26322"/>
    <d v="2019-01-31T00:00:00"/>
    <m/>
    <s v=""/>
    <s v=""/>
    <x v="10"/>
    <n v="140001544015"/>
    <n v="1"/>
    <n v="1"/>
    <n v="1"/>
    <s v="S4B3"/>
    <x v="10"/>
    <x v="1"/>
    <s v="ZW03"/>
    <s v="Z53"/>
    <x v="2"/>
    <x v="2"/>
    <x v="0"/>
  </r>
  <r>
    <x v="2"/>
    <x v="18"/>
    <x v="21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8369"/>
    <x v="21"/>
    <n v="556000322198"/>
    <s v="ใบแจ้งหนี้"/>
    <x v="0"/>
    <s v="ค่าบริการพาดสายสื่อสารโทรคมนาคมประจำปี"/>
    <s v="Activ.unit"/>
    <x v="21"/>
    <s v=""/>
    <n v="9"/>
    <d v="2019-01-17T00:00:00"/>
    <n v="54"/>
    <x v="1"/>
    <x v="1"/>
    <n v="7"/>
    <n v="5400"/>
    <n v="5400"/>
    <n v="378"/>
    <n v="5778"/>
    <d v="2019-01-31T00:00:00"/>
    <m/>
    <s v=""/>
    <s v=""/>
    <x v="8"/>
    <n v="140001544253"/>
    <n v="2"/>
    <n v="2"/>
    <n v="2"/>
    <s v="S4B3"/>
    <x v="8"/>
    <x v="0"/>
    <s v="ZW03"/>
    <s v="Z53"/>
    <x v="2"/>
    <x v="2"/>
    <x v="0"/>
  </r>
  <r>
    <x v="2"/>
    <x v="18"/>
    <x v="21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8369"/>
    <x v="21"/>
    <n v="556000322198"/>
    <s v="ใบแจ้งหนี้"/>
    <x v="0"/>
    <s v="ค่าบริการพาดสายสื่อสารโทรคมนาคมประจำปี"/>
    <s v="Activ.unit"/>
    <x v="21"/>
    <s v=""/>
    <n v="10"/>
    <d v="2019-01-17T00:00:00"/>
    <n v="5068"/>
    <x v="0"/>
    <x v="0"/>
    <n v="3.85"/>
    <n v="278740"/>
    <n v="278740"/>
    <n v="19511.8"/>
    <n v="298251.8"/>
    <d v="2019-01-31T00:00:00"/>
    <m/>
    <s v=""/>
    <s v=""/>
    <x v="8"/>
    <n v="140001544253"/>
    <n v="2"/>
    <n v="2"/>
    <n v="2"/>
    <s v="S4B3"/>
    <x v="8"/>
    <x v="0"/>
    <s v="ZW03"/>
    <s v="Z53"/>
    <x v="2"/>
    <x v="2"/>
    <x v="0"/>
  </r>
  <r>
    <x v="2"/>
    <x v="19"/>
    <x v="22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8561"/>
    <x v="22"/>
    <n v="538000322310"/>
    <s v="ใบแจ้งหนี้"/>
    <x v="0"/>
    <s v="ค่าบริการพาดสายสื่อสารโทรคมนาคมประจำปี"/>
    <s v="Activ.unit"/>
    <x v="22"/>
    <s v=""/>
    <n v="2"/>
    <d v="2019-01-17T00:00:00"/>
    <n v="4589"/>
    <x v="0"/>
    <x v="0"/>
    <n v="3.85"/>
    <n v="252395"/>
    <n v="252395"/>
    <n v="17667.650000000001"/>
    <n v="270062.65000000002"/>
    <d v="2019-01-31T00:00:00"/>
    <m/>
    <s v=""/>
    <s v=""/>
    <x v="4"/>
    <n v="140001544310"/>
    <n v="1"/>
    <n v="1"/>
    <n v="1"/>
    <s v="S4B3"/>
    <x v="4"/>
    <x v="0"/>
    <s v="ZW03"/>
    <s v="Z53"/>
    <x v="2"/>
    <x v="2"/>
    <x v="0"/>
  </r>
  <r>
    <x v="2"/>
    <x v="20"/>
    <x v="23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8567"/>
    <x v="23"/>
    <n v="512000321511"/>
    <s v="ใบแจ้งหนี้"/>
    <x v="0"/>
    <s v="ค่าบริการพาดสายสื่อสารโทรคมนาคมประจำปี"/>
    <s v="Activ.unit"/>
    <x v="23"/>
    <s v=""/>
    <n v="14"/>
    <d v="2019-01-17T00:00:00"/>
    <n v="745"/>
    <x v="0"/>
    <x v="0"/>
    <n v="3.85"/>
    <n v="40975"/>
    <n v="40975"/>
    <n v="2868.25"/>
    <n v="43843.25"/>
    <d v="2019-01-31T00:00:00"/>
    <m/>
    <s v=""/>
    <s v=""/>
    <x v="9"/>
    <n v="140001544354"/>
    <n v="1"/>
    <n v="1"/>
    <n v="1"/>
    <s v="S4B3"/>
    <x v="9"/>
    <x v="0"/>
    <s v="ZW03"/>
    <s v="Z53"/>
    <x v="2"/>
    <x v="2"/>
    <x v="0"/>
  </r>
  <r>
    <x v="2"/>
    <x v="21"/>
    <x v="24"/>
    <s v="S4B3:ขอเช่าพาดสายโทรคมนาคม"/>
    <x v="12"/>
    <s v="3/6-7 ถนน พรหมเทพ ตำบล ในเมือง อำเภอ เมืองสุรินทร์ จังหวัด สุรินทร์ รหัสไปรษณีย์ 32000"/>
    <n v="2007988313"/>
    <x v="24"/>
    <n v="516000321220"/>
    <s v="ใบแจ้งหนี้"/>
    <x v="2"/>
    <s v="ค่าบริการพาดสายเคเบิลทีวี"/>
    <s v="Activ.unit"/>
    <x v="24"/>
    <s v=""/>
    <n v="1"/>
    <d v="2019-01-24T00:00:00"/>
    <n v="2128"/>
    <x v="3"/>
    <x v="3"/>
    <n v="2.2400000000000002"/>
    <n v="68096"/>
    <n v="68096"/>
    <n v="4766.72"/>
    <n v="72862.720000000001"/>
    <d v="2019-01-31T00:00:00"/>
    <m/>
    <s v=""/>
    <s v=""/>
    <x v="12"/>
    <n v="140001554038"/>
    <n v="1"/>
    <n v="1"/>
    <n v="1"/>
    <s v="S4B3"/>
    <x v="14"/>
    <x v="0"/>
    <s v="ZW03"/>
    <s v="Z53"/>
    <x v="2"/>
    <x v="2"/>
    <x v="1"/>
  </r>
  <r>
    <x v="2"/>
    <x v="22"/>
    <x v="25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8675"/>
    <x v="25"/>
    <n v="558000322258"/>
    <s v="ใบแจ้งหนี้"/>
    <x v="0"/>
    <s v="ค่าบริการพาดสายสื่อสารโทรคมนาคมประจำปี"/>
    <s v="Activ.unit"/>
    <x v="25"/>
    <s v=""/>
    <n v="13"/>
    <d v="2019-01-17T00:00:00"/>
    <n v="417"/>
    <x v="0"/>
    <x v="0"/>
    <n v="3.85"/>
    <n v="22935"/>
    <n v="22935"/>
    <n v="1605.45"/>
    <n v="24540.45"/>
    <d v="2019-01-31T00:00:00"/>
    <m/>
    <s v=""/>
    <s v=""/>
    <x v="3"/>
    <n v="140001544423"/>
    <n v="1"/>
    <n v="1"/>
    <n v="1"/>
    <s v="S4B3"/>
    <x v="3"/>
    <x v="0"/>
    <s v="ZW03"/>
    <s v="Z53"/>
    <x v="2"/>
    <x v="2"/>
    <x v="0"/>
  </r>
  <r>
    <x v="2"/>
    <x v="23"/>
    <x v="26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8681"/>
    <x v="26"/>
    <n v="528000323999"/>
    <s v="ใบแจ้งหนี้"/>
    <x v="0"/>
    <s v="ค่าบริการพาดสายสื่อสารโทรคมนาคมประจำปี"/>
    <s v="Activ.unit"/>
    <x v="26"/>
    <s v=""/>
    <n v="17"/>
    <d v="2019-01-17T00:00:00"/>
    <n v="9972"/>
    <x v="0"/>
    <x v="0"/>
    <n v="3.85"/>
    <n v="548460"/>
    <n v="548460"/>
    <n v="38392.199999999997"/>
    <n v="586852.19999999995"/>
    <d v="2019-01-31T00:00:00"/>
    <m/>
    <s v=""/>
    <s v=""/>
    <x v="5"/>
    <n v="140001544462"/>
    <n v="1"/>
    <n v="1"/>
    <n v="1"/>
    <s v="S4B3"/>
    <x v="5"/>
    <x v="0"/>
    <s v="ZW03"/>
    <s v="Z53"/>
    <x v="2"/>
    <x v="2"/>
    <x v="0"/>
  </r>
  <r>
    <x v="2"/>
    <x v="23"/>
    <x v="27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205"/>
    <x v="27"/>
    <n v="536000323015"/>
    <s v="ใบแจ้งหนี้"/>
    <x v="1"/>
    <s v="ค่าบริการติดตั้องอุปกรณ์สื่อสารฯ ประจำปี"/>
    <s v="Activ.unit"/>
    <x v="27"/>
    <s v=""/>
    <n v="18"/>
    <d v="2019-01-17T00:00:00"/>
    <n v="43"/>
    <x v="2"/>
    <x v="2"/>
    <n v="28.7"/>
    <n v="17630"/>
    <n v="17630"/>
    <n v="1234.0999999999999"/>
    <n v="18864.099999999999"/>
    <d v="2019-01-31T00:00:00"/>
    <m/>
    <s v=""/>
    <s v=""/>
    <x v="5"/>
    <n v="140001545017"/>
    <n v="1"/>
    <n v="1"/>
    <n v="1"/>
    <s v="S4B3"/>
    <x v="5"/>
    <x v="1"/>
    <s v="ZW03"/>
    <s v="Z53"/>
    <x v="2"/>
    <x v="2"/>
    <x v="0"/>
  </r>
  <r>
    <x v="2"/>
    <x v="24"/>
    <x v="28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206"/>
    <x v="28"/>
    <n v="522000322328"/>
    <s v="ใบแจ้งหนี้"/>
    <x v="0"/>
    <s v="ค่าบริการพาดสายสื่อสารโทรคมนาคมประจำปี"/>
    <s v="Activ.unit"/>
    <x v="28"/>
    <s v=""/>
    <n v="15"/>
    <d v="2019-01-17T00:00:00"/>
    <n v="6195"/>
    <x v="0"/>
    <x v="0"/>
    <n v="3.85"/>
    <n v="340725"/>
    <n v="340725"/>
    <n v="23850.75"/>
    <n v="364575.75"/>
    <d v="2019-01-31T00:00:00"/>
    <m/>
    <s v=""/>
    <s v=""/>
    <x v="6"/>
    <n v="140001545027"/>
    <n v="1"/>
    <n v="1"/>
    <n v="1"/>
    <s v="S4B3"/>
    <x v="6"/>
    <x v="0"/>
    <s v="ZW03"/>
    <s v="Z53"/>
    <x v="2"/>
    <x v="2"/>
    <x v="0"/>
  </r>
  <r>
    <x v="3"/>
    <x v="25"/>
    <x v="2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32"/>
    <x v="29"/>
    <n v="516000320644"/>
    <s v="ใบแจ้งหนี้"/>
    <x v="0"/>
    <s v="ค่าบริการพาดสายสื่อสารโทรคมนาคมประจำปี"/>
    <s v="Activ.unit"/>
    <x v="29"/>
    <s v=""/>
    <n v="8"/>
    <d v="2019-01-17T00:00:00"/>
    <n v="8875"/>
    <x v="0"/>
    <x v="0"/>
    <n v="3.85"/>
    <n v="488125"/>
    <n v="488125"/>
    <n v="34168.75"/>
    <n v="522293.75"/>
    <d v="2019-01-31T00:00:00"/>
    <m/>
    <s v=""/>
    <s v=""/>
    <x v="1"/>
    <n v="140001546138"/>
    <n v="2"/>
    <n v="2"/>
    <n v="2"/>
    <s v="S4B3"/>
    <x v="1"/>
    <x v="0"/>
    <s v="ZW03"/>
    <s v="Z53"/>
    <x v="3"/>
    <x v="3"/>
    <x v="0"/>
  </r>
  <r>
    <x v="3"/>
    <x v="25"/>
    <x v="2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32"/>
    <x v="29"/>
    <n v="516000320644"/>
    <s v="ใบแจ้งหนี้"/>
    <x v="0"/>
    <s v="ค่าบริการพาดสายสื่อสารโทรคมนาคมประจำปี"/>
    <s v="Activ.unit"/>
    <x v="29"/>
    <s v=""/>
    <n v="9"/>
    <d v="2019-01-17T00:00:00"/>
    <n v="1177"/>
    <x v="1"/>
    <x v="1"/>
    <n v="7"/>
    <n v="117700"/>
    <n v="117700"/>
    <n v="8239"/>
    <n v="125939"/>
    <d v="2019-01-31T00:00:00"/>
    <m/>
    <s v=""/>
    <s v=""/>
    <x v="1"/>
    <n v="140001546138"/>
    <n v="2"/>
    <n v="2"/>
    <n v="2"/>
    <s v="S4B3"/>
    <x v="1"/>
    <x v="0"/>
    <s v="ZW03"/>
    <s v="Z53"/>
    <x v="3"/>
    <x v="3"/>
    <x v="0"/>
  </r>
  <r>
    <x v="3"/>
    <x v="25"/>
    <x v="3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85"/>
    <x v="30"/>
    <n v="528000323816"/>
    <s v="ใบแจ้งหนี้"/>
    <x v="0"/>
    <s v="ค่าบริการพาดสายสื่อสารโทรคมนาคมประจำปี"/>
    <s v="Activ.unit"/>
    <x v="30"/>
    <s v=""/>
    <n v="10"/>
    <d v="2019-01-17T00:00:00"/>
    <n v="463"/>
    <x v="1"/>
    <x v="1"/>
    <n v="7"/>
    <n v="46300"/>
    <n v="46300"/>
    <n v="3241"/>
    <n v="49541"/>
    <d v="2019-01-31T00:00:00"/>
    <m/>
    <s v=""/>
    <s v=""/>
    <x v="1"/>
    <n v="140001546190"/>
    <n v="2"/>
    <n v="2"/>
    <n v="2"/>
    <s v="S4B3"/>
    <x v="15"/>
    <x v="0"/>
    <s v="ZW03"/>
    <s v="Z53"/>
    <x v="3"/>
    <x v="3"/>
    <x v="0"/>
  </r>
  <r>
    <x v="3"/>
    <x v="25"/>
    <x v="3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85"/>
    <x v="30"/>
    <n v="528000323816"/>
    <s v="ใบแจ้งหนี้"/>
    <x v="0"/>
    <s v="ค่าบริการพาดสายสื่อสารโทรคมนาคมประจำปี"/>
    <s v="Activ.unit"/>
    <x v="30"/>
    <s v=""/>
    <n v="11"/>
    <d v="2019-01-17T00:00:00"/>
    <n v="1070"/>
    <x v="0"/>
    <x v="0"/>
    <n v="3.85"/>
    <n v="58850"/>
    <n v="58850"/>
    <n v="4119.5"/>
    <n v="62969.5"/>
    <d v="2019-01-31T00:00:00"/>
    <m/>
    <s v=""/>
    <s v=""/>
    <x v="1"/>
    <n v="140001546190"/>
    <n v="2"/>
    <n v="2"/>
    <n v="2"/>
    <s v="S4B3"/>
    <x v="15"/>
    <x v="0"/>
    <s v="ZW03"/>
    <s v="Z53"/>
    <x v="3"/>
    <x v="3"/>
    <x v="0"/>
  </r>
  <r>
    <x v="3"/>
    <x v="25"/>
    <x v="3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20"/>
    <x v="31"/>
    <n v="550000321901"/>
    <s v="ใบแจ้งหนี้"/>
    <x v="0"/>
    <s v="ค่าบริการพาดสายสื่อสารโทรคมนาคมประจำปี"/>
    <s v="Activ.unit"/>
    <x v="31"/>
    <s v=""/>
    <n v="7"/>
    <d v="2019-01-17T00:00:00"/>
    <n v="2853"/>
    <x v="0"/>
    <x v="0"/>
    <n v="3.85"/>
    <n v="156915"/>
    <n v="156915"/>
    <n v="10984.05"/>
    <n v="167899.05"/>
    <d v="2019-01-31T00:00:00"/>
    <m/>
    <s v=""/>
    <s v=""/>
    <x v="1"/>
    <n v="140001546107"/>
    <n v="1"/>
    <n v="1"/>
    <n v="1"/>
    <s v="S4B3"/>
    <x v="16"/>
    <x v="0"/>
    <s v="ZW03"/>
    <s v="Z53"/>
    <x v="3"/>
    <x v="3"/>
    <x v="0"/>
  </r>
  <r>
    <x v="3"/>
    <x v="26"/>
    <x v="3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000"/>
    <x v="32"/>
    <n v="558000322092"/>
    <s v="ใบแจ้งหนี้"/>
    <x v="0"/>
    <s v="ค่าบริการพาดสายสื่อสารโทรคมนาคมประจำปี"/>
    <s v="Activ.unit"/>
    <x v="32"/>
    <s v=""/>
    <n v="4"/>
    <d v="2019-01-17T00:00:00"/>
    <n v="3051"/>
    <x v="0"/>
    <x v="0"/>
    <n v="3.85"/>
    <n v="167805"/>
    <n v="167805"/>
    <n v="11746.35"/>
    <n v="179551.35"/>
    <d v="2019-01-31T00:00:00"/>
    <m/>
    <s v=""/>
    <s v=""/>
    <x v="0"/>
    <n v="140001545782"/>
    <n v="1"/>
    <n v="1"/>
    <n v="1"/>
    <s v="S4B3"/>
    <x v="0"/>
    <x v="0"/>
    <s v="ZW03"/>
    <s v="Z53"/>
    <x v="3"/>
    <x v="3"/>
    <x v="0"/>
  </r>
  <r>
    <x v="3"/>
    <x v="26"/>
    <x v="3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38"/>
    <x v="33"/>
    <n v="538000322094"/>
    <s v="ใบแจ้งหนี้"/>
    <x v="0"/>
    <s v="ค่าบริการพาดสายสื่อสารโทรคมนาคมประจำปี"/>
    <s v="Activ.unit"/>
    <x v="33"/>
    <s v=""/>
    <n v="5"/>
    <d v="2019-01-17T00:00:00"/>
    <n v="2222"/>
    <x v="0"/>
    <x v="0"/>
    <n v="3.85"/>
    <n v="122210"/>
    <n v="122210"/>
    <n v="8554.7000000000007"/>
    <n v="130764.7"/>
    <d v="2019-01-31T00:00:00"/>
    <m/>
    <s v=""/>
    <s v=""/>
    <x v="0"/>
    <n v="140001545933"/>
    <n v="2"/>
    <n v="2"/>
    <n v="2"/>
    <s v="S4B3"/>
    <x v="13"/>
    <x v="0"/>
    <s v="ZW03"/>
    <s v="Z53"/>
    <x v="3"/>
    <x v="3"/>
    <x v="0"/>
  </r>
  <r>
    <x v="3"/>
    <x v="26"/>
    <x v="3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38"/>
    <x v="33"/>
    <n v="538000322094"/>
    <s v="ใบแจ้งหนี้"/>
    <x v="0"/>
    <s v="ค่าบริการพาดสายสื่อสารโทรคมนาคมประจำปี"/>
    <s v="Activ.unit"/>
    <x v="33"/>
    <s v=""/>
    <n v="6"/>
    <d v="2019-01-17T00:00:00"/>
    <n v="36"/>
    <x v="1"/>
    <x v="1"/>
    <n v="7"/>
    <n v="3600"/>
    <n v="3600"/>
    <n v="252"/>
    <n v="3852"/>
    <d v="2019-01-31T00:00:00"/>
    <m/>
    <s v=""/>
    <s v=""/>
    <x v="0"/>
    <n v="140001545933"/>
    <n v="2"/>
    <n v="2"/>
    <n v="2"/>
    <s v="S4B3"/>
    <x v="13"/>
    <x v="0"/>
    <s v="ZW03"/>
    <s v="Z53"/>
    <x v="3"/>
    <x v="3"/>
    <x v="0"/>
  </r>
  <r>
    <x v="3"/>
    <x v="26"/>
    <x v="3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17"/>
    <x v="34"/>
    <n v="526000322657"/>
    <s v="ใบแจ้งหนี้"/>
    <x v="0"/>
    <s v="ค่าบริการพาดสายสื่อสารโทรคมนาคมประจำปี"/>
    <s v="Activ.unit"/>
    <x v="34"/>
    <s v=""/>
    <n v="3"/>
    <d v="2019-01-17T00:00:00"/>
    <n v="3236"/>
    <x v="0"/>
    <x v="0"/>
    <n v="3.85"/>
    <n v="177980"/>
    <n v="177980"/>
    <n v="12458.6"/>
    <n v="190438.6"/>
    <d v="2019-01-31T00:00:00"/>
    <m/>
    <s v=""/>
    <s v=""/>
    <x v="0"/>
    <n v="140001545687"/>
    <n v="1"/>
    <n v="1"/>
    <n v="1"/>
    <s v="S4B3"/>
    <x v="12"/>
    <x v="0"/>
    <s v="ZW03"/>
    <s v="Z53"/>
    <x v="3"/>
    <x v="3"/>
    <x v="0"/>
  </r>
  <r>
    <x v="3"/>
    <x v="27"/>
    <x v="35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446"/>
    <x v="35"/>
    <n v="500000321000"/>
    <s v="ใบแจ้งหนี้"/>
    <x v="0"/>
    <s v="ค่าบริการพาดสายสื่อสารโทรคมนาคมประจำปี"/>
    <s v="Activ.unit"/>
    <x v="35"/>
    <s v=""/>
    <n v="2"/>
    <d v="2019-01-17T00:00:00"/>
    <n v="959"/>
    <x v="0"/>
    <x v="0"/>
    <n v="3.85"/>
    <n v="52745"/>
    <n v="52745"/>
    <n v="3692.15"/>
    <n v="56437.15"/>
    <d v="2019-01-31T00:00:00"/>
    <m/>
    <s v=""/>
    <s v=""/>
    <x v="8"/>
    <n v="140001546254"/>
    <n v="1"/>
    <n v="1"/>
    <n v="1"/>
    <s v="S4B3"/>
    <x v="8"/>
    <x v="0"/>
    <s v="ZW03"/>
    <s v="Z53"/>
    <x v="3"/>
    <x v="3"/>
    <x v="0"/>
  </r>
  <r>
    <x v="3"/>
    <x v="28"/>
    <x v="36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434"/>
    <x v="36"/>
    <n v="550000321903"/>
    <s v="ใบแจ้งหนี้"/>
    <x v="0"/>
    <s v="ค่าบริการพาดสายสื่อสารโทรคมนาคมประจำปี"/>
    <s v="Activ.unit"/>
    <x v="36"/>
    <s v=""/>
    <n v="1"/>
    <d v="2019-01-17T00:00:00"/>
    <n v="1301"/>
    <x v="0"/>
    <x v="0"/>
    <n v="3.85"/>
    <n v="71555"/>
    <n v="71555"/>
    <n v="5008.8500000000004"/>
    <n v="76563.850000000006"/>
    <d v="2019-01-31T00:00:00"/>
    <m/>
    <s v=""/>
    <s v=""/>
    <x v="4"/>
    <n v="140001546214"/>
    <n v="1"/>
    <n v="1"/>
    <n v="1"/>
    <s v="S4B3"/>
    <x v="4"/>
    <x v="0"/>
    <s v="ZW03"/>
    <s v="Z53"/>
    <x v="3"/>
    <x v="3"/>
    <x v="0"/>
  </r>
  <r>
    <x v="3"/>
    <x v="29"/>
    <x v="37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237"/>
    <x v="37"/>
    <n v="518000321464"/>
    <s v="ใบแจ้งหนี้"/>
    <x v="0"/>
    <s v="ค่าบริการพาดสายสื่อสารโทรคมนาคมประจำปี"/>
    <s v="Activ.unit"/>
    <x v="37"/>
    <s v=""/>
    <n v="14"/>
    <d v="2019-01-17T00:00:00"/>
    <n v="312"/>
    <x v="0"/>
    <x v="0"/>
    <n v="3.85"/>
    <n v="17160"/>
    <n v="17160"/>
    <n v="1201.2"/>
    <n v="18361.2"/>
    <d v="2019-01-31T00:00:00"/>
    <m/>
    <s v=""/>
    <s v=""/>
    <x v="9"/>
    <n v="140001546017"/>
    <n v="1"/>
    <n v="1"/>
    <n v="1"/>
    <s v="S4B3"/>
    <x v="9"/>
    <x v="0"/>
    <s v="ZW03"/>
    <s v="Z53"/>
    <x v="3"/>
    <x v="3"/>
    <x v="0"/>
  </r>
  <r>
    <x v="3"/>
    <x v="30"/>
    <x v="38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51"/>
    <x v="38"/>
    <n v="550000321900"/>
    <s v="ใบแจ้งหนี้"/>
    <x v="0"/>
    <s v="ค่าบริการพาดสายสื่อสารโทรคมนาคมประจำปี"/>
    <s v="Activ.unit"/>
    <x v="38"/>
    <s v=""/>
    <n v="15"/>
    <d v="2019-01-17T00:00:00"/>
    <n v="2070"/>
    <x v="0"/>
    <x v="0"/>
    <n v="3.85"/>
    <n v="113850"/>
    <n v="113850"/>
    <n v="7969.5"/>
    <n v="121819.5"/>
    <d v="2019-01-31T00:00:00"/>
    <m/>
    <s v=""/>
    <s v=""/>
    <x v="5"/>
    <n v="140001546067"/>
    <n v="1"/>
    <n v="1"/>
    <n v="1"/>
    <s v="S4B3"/>
    <x v="5"/>
    <x v="0"/>
    <s v="ZW03"/>
    <s v="Z53"/>
    <x v="3"/>
    <x v="3"/>
    <x v="0"/>
  </r>
  <r>
    <x v="3"/>
    <x v="31"/>
    <x v="3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442"/>
    <x v="39"/>
    <n v="548000321073"/>
    <s v="ใบแจ้งหนี้"/>
    <x v="0"/>
    <s v="ค่าบริการพาดสายสื่อสารโทรคมนาคมประจำปี"/>
    <s v="Activ.unit"/>
    <x v="39"/>
    <s v=""/>
    <n v="13"/>
    <d v="2019-01-17T00:00:00"/>
    <n v="4495"/>
    <x v="0"/>
    <x v="0"/>
    <n v="3.85"/>
    <n v="247225"/>
    <n v="247225"/>
    <n v="17305.75"/>
    <n v="264530.75"/>
    <d v="2019-01-31T00:00:00"/>
    <m/>
    <s v=""/>
    <s v=""/>
    <x v="6"/>
    <n v="140001546241"/>
    <n v="1"/>
    <n v="1"/>
    <n v="1"/>
    <s v="S4B3"/>
    <x v="6"/>
    <x v="0"/>
    <s v="ZW03"/>
    <s v="Z53"/>
    <x v="3"/>
    <x v="3"/>
    <x v="0"/>
  </r>
  <r>
    <x v="3"/>
    <x v="32"/>
    <x v="40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786"/>
    <x v="40"/>
    <n v="562000322498"/>
    <s v="ใบแจ้งหนี้"/>
    <x v="0"/>
    <s v="ค่าบริการพาดสายสื่อสารโทรคมนาคมประจำปี"/>
    <s v="Activ.unit"/>
    <x v="40"/>
    <s v=""/>
    <n v="12"/>
    <d v="2019-01-17T00:00:00"/>
    <n v="7797"/>
    <x v="0"/>
    <x v="0"/>
    <n v="3.85"/>
    <n v="428835"/>
    <n v="428835"/>
    <n v="30018.45"/>
    <n v="458853.45"/>
    <d v="2019-01-31T00:00:00"/>
    <m/>
    <s v=""/>
    <s v=""/>
    <x v="10"/>
    <n v="140001545607"/>
    <n v="1"/>
    <n v="1"/>
    <n v="1"/>
    <s v="S4B3"/>
    <x v="10"/>
    <x v="0"/>
    <s v="ZW03"/>
    <s v="Z53"/>
    <x v="3"/>
    <x v="3"/>
    <x v="0"/>
  </r>
  <r>
    <x v="3"/>
    <x v="33"/>
    <x v="41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668"/>
    <x v="41"/>
    <n v="520000322517"/>
    <s v="ใบแจ้งหนี้"/>
    <x v="0"/>
    <s v="ค่าบริการพาดสายสื่อสารโทรคมนาคมประจำปี"/>
    <s v="Activ.unit"/>
    <x v="41"/>
    <s v=""/>
    <n v="16"/>
    <d v="2019-01-17T00:00:00"/>
    <n v="726"/>
    <x v="0"/>
    <x v="0"/>
    <n v="3.85"/>
    <n v="39930"/>
    <n v="39930"/>
    <n v="2795.1"/>
    <n v="42725.1"/>
    <d v="2019-01-31T00:00:00"/>
    <m/>
    <s v=""/>
    <s v=""/>
    <x v="11"/>
    <n v="140001545451"/>
    <n v="1"/>
    <n v="1"/>
    <n v="1"/>
    <s v="S4B3"/>
    <x v="11"/>
    <x v="0"/>
    <s v="ZW03"/>
    <s v="Z53"/>
    <x v="3"/>
    <x v="3"/>
    <x v="0"/>
  </r>
  <r>
    <x v="4"/>
    <x v="34"/>
    <x v="42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04"/>
    <x v="42"/>
    <n v="558000321972"/>
    <s v="ใบแจ้งหนี้"/>
    <x v="0"/>
    <s v="ค่าบริการพาดสายสื่อสารโทรคมนาคมประจำปี"/>
    <s v="Activ.unit"/>
    <x v="42"/>
    <s v=""/>
    <n v="11"/>
    <d v="2019-01-16T00:00:00"/>
    <n v="8382"/>
    <x v="0"/>
    <x v="0"/>
    <n v="3.85"/>
    <n v="461010"/>
    <n v="461010"/>
    <n v="32270.7"/>
    <n v="493280.7"/>
    <d v="2019-01-31T00:00:00"/>
    <m/>
    <s v=""/>
    <s v=""/>
    <x v="5"/>
    <n v="140001542598"/>
    <n v="1"/>
    <n v="1"/>
    <n v="1"/>
    <s v="S4B3"/>
    <x v="5"/>
    <x v="0"/>
    <s v="ZW03"/>
    <s v="Z53"/>
    <x v="4"/>
    <x v="4"/>
    <x v="0"/>
  </r>
  <r>
    <x v="4"/>
    <x v="35"/>
    <x v="43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4717"/>
    <x v="43"/>
    <n v="518000321386"/>
    <s v="ใบแจ้งหนี้"/>
    <x v="0"/>
    <s v="ค่าบริการพาดสายสื่อสารโทรคมนาคมประจำปี"/>
    <s v="Activ.unit"/>
    <x v="43"/>
    <s v=""/>
    <n v="6"/>
    <d v="2019-01-16T00:00:00"/>
    <n v="692"/>
    <x v="0"/>
    <x v="0"/>
    <n v="3.85"/>
    <n v="38060"/>
    <n v="38060"/>
    <n v="2664.2"/>
    <n v="40724.199999999997"/>
    <d v="2019-01-31T00:00:00"/>
    <m/>
    <s v=""/>
    <s v=""/>
    <x v="8"/>
    <n v="140001542742"/>
    <n v="1"/>
    <n v="1"/>
    <n v="1"/>
    <s v="S4B3"/>
    <x v="8"/>
    <x v="0"/>
    <s v="ZW03"/>
    <s v="Z53"/>
    <x v="4"/>
    <x v="4"/>
    <x v="0"/>
  </r>
  <r>
    <x v="4"/>
    <x v="36"/>
    <x v="44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26"/>
    <x v="44"/>
    <n v="540000321829"/>
    <s v="ใบแจ้งหนี้"/>
    <x v="0"/>
    <s v="ค่าบริการพาดสายสื่อสารโทรคมนาคมประจำปี"/>
    <s v="Activ.unit"/>
    <x v="44"/>
    <s v=""/>
    <n v="10"/>
    <d v="2019-01-16T00:00:00"/>
    <n v="196"/>
    <x v="0"/>
    <x v="0"/>
    <n v="3.85"/>
    <n v="10780"/>
    <n v="10780"/>
    <n v="754.6"/>
    <n v="11534.6"/>
    <d v="2019-01-31T00:00:00"/>
    <m/>
    <s v=""/>
    <s v=""/>
    <x v="3"/>
    <n v="140001542828"/>
    <n v="1"/>
    <n v="1"/>
    <n v="1"/>
    <s v="S4B3"/>
    <x v="3"/>
    <x v="0"/>
    <s v="ZW03"/>
    <s v="Z53"/>
    <x v="4"/>
    <x v="4"/>
    <x v="0"/>
  </r>
  <r>
    <x v="4"/>
    <x v="37"/>
    <x v="4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327"/>
    <x v="45"/>
    <n v="520000322603"/>
    <s v="ใบแจ้งหนี้"/>
    <x v="0"/>
    <s v="ค่าบริการพาดสายสื่อสารโทรคมนาคมประจำปี"/>
    <s v="Activ.unit"/>
    <x v="45"/>
    <s v=""/>
    <n v="3"/>
    <d v="2019-01-16T00:00:00"/>
    <n v="7175"/>
    <x v="0"/>
    <x v="0"/>
    <n v="3.85"/>
    <n v="394625"/>
    <n v="394625"/>
    <n v="27623.75"/>
    <n v="422248.75"/>
    <d v="2019-01-31T00:00:00"/>
    <m/>
    <s v=""/>
    <s v=""/>
    <x v="0"/>
    <n v="140001542436"/>
    <n v="1"/>
    <n v="1"/>
    <n v="1"/>
    <s v="S4B3"/>
    <x v="0"/>
    <x v="0"/>
    <s v="ZW03"/>
    <s v="Z53"/>
    <x v="4"/>
    <x v="4"/>
    <x v="0"/>
  </r>
  <r>
    <x v="4"/>
    <x v="38"/>
    <x v="46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4510"/>
    <x v="46"/>
    <n v="562000322406"/>
    <s v="ใบแจ้งหนี้"/>
    <x v="0"/>
    <s v="ค่าบริการพาดสายสื่อสารโทรคมนาคมประจำปี"/>
    <s v="Activ.unit"/>
    <x v="46"/>
    <s v=""/>
    <n v="8"/>
    <d v="2019-01-16T00:00:00"/>
    <n v="1945"/>
    <x v="0"/>
    <x v="0"/>
    <n v="3.85"/>
    <n v="106975"/>
    <n v="106975"/>
    <n v="7488.25"/>
    <n v="114463.25"/>
    <d v="2019-01-31T00:00:00"/>
    <m/>
    <s v=""/>
    <s v=""/>
    <x v="4"/>
    <n v="140001542684"/>
    <n v="1"/>
    <n v="1"/>
    <n v="1"/>
    <s v="S4B3"/>
    <x v="4"/>
    <x v="0"/>
    <s v="ZW03"/>
    <s v="Z53"/>
    <x v="4"/>
    <x v="4"/>
    <x v="0"/>
  </r>
  <r>
    <x v="5"/>
    <x v="39"/>
    <x v="4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734"/>
    <x v="47"/>
    <n v="528000323263"/>
    <s v="ใบแจ้งหนี้"/>
    <x v="0"/>
    <s v="ค่าบริการพาดสายสื่อสารโทรคมนาคมประจำปี"/>
    <s v="Activ.unit"/>
    <x v="47"/>
    <s v=""/>
    <n v="3"/>
    <d v="2019-01-17T00:00:00"/>
    <n v="965"/>
    <x v="0"/>
    <x v="0"/>
    <n v="3.85"/>
    <n v="53075"/>
    <n v="53075"/>
    <n v="3715.25"/>
    <n v="56790.25"/>
    <d v="2019-01-31T00:00:00"/>
    <m/>
    <s v=""/>
    <s v=""/>
    <x v="0"/>
    <n v="140001545485"/>
    <n v="1"/>
    <n v="1"/>
    <n v="1"/>
    <s v="S4B3"/>
    <x v="0"/>
    <x v="0"/>
    <s v="ZW03"/>
    <s v="Z53"/>
    <x v="5"/>
    <x v="5"/>
    <x v="0"/>
  </r>
  <r>
    <x v="5"/>
    <x v="40"/>
    <x v="4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252"/>
    <x v="48"/>
    <n v="516000320307"/>
    <s v="ใบแจ้งหนี้"/>
    <x v="0"/>
    <s v="ค่าบริการพาดสายสื่อสารโทรคมนาคมประจำปี"/>
    <s v="Activ.unit"/>
    <x v="48"/>
    <s v=""/>
    <n v="4"/>
    <d v="2019-01-17T00:00:00"/>
    <n v="4421"/>
    <x v="0"/>
    <x v="0"/>
    <n v="3.85"/>
    <n v="243155"/>
    <n v="243155"/>
    <n v="17020.849999999999"/>
    <n v="260175.85"/>
    <d v="2019-01-31T00:00:00"/>
    <m/>
    <s v=""/>
    <s v=""/>
    <x v="1"/>
    <n v="140001545068"/>
    <n v="2"/>
    <n v="2"/>
    <n v="2"/>
    <s v="S4B3"/>
    <x v="1"/>
    <x v="0"/>
    <s v="ZW03"/>
    <s v="Z53"/>
    <x v="5"/>
    <x v="5"/>
    <x v="0"/>
  </r>
  <r>
    <x v="5"/>
    <x v="40"/>
    <x v="4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252"/>
    <x v="48"/>
    <n v="516000320307"/>
    <s v="ใบแจ้งหนี้"/>
    <x v="0"/>
    <s v="ค่าบริการพาดสายสื่อสารโทรคมนาคมประจำปี"/>
    <s v="Activ.unit"/>
    <x v="48"/>
    <s v=""/>
    <n v="5"/>
    <d v="2019-01-17T00:00:00"/>
    <n v="634"/>
    <x v="1"/>
    <x v="1"/>
    <n v="7"/>
    <n v="63400"/>
    <n v="63400"/>
    <n v="4438"/>
    <n v="67838"/>
    <d v="2019-01-31T00:00:00"/>
    <m/>
    <s v=""/>
    <s v=""/>
    <x v="1"/>
    <n v="140001545068"/>
    <n v="2"/>
    <n v="2"/>
    <n v="2"/>
    <s v="S4B3"/>
    <x v="1"/>
    <x v="0"/>
    <s v="ZW03"/>
    <s v="Z53"/>
    <x v="5"/>
    <x v="5"/>
    <x v="0"/>
  </r>
  <r>
    <x v="1"/>
    <x v="41"/>
    <x v="4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206"/>
    <x v="49"/>
    <n v="554000320859"/>
    <s v="ใบแจ้งหนี้"/>
    <x v="0"/>
    <s v="ค่าบริการพาดสายสื่อสารโทรคมนาคมประจำปี"/>
    <s v="Activ.unit"/>
    <x v="49"/>
    <s v=""/>
    <n v="8"/>
    <d v="2019-01-18T00:00:00"/>
    <n v="1947"/>
    <x v="1"/>
    <x v="1"/>
    <n v="7"/>
    <n v="194700"/>
    <n v="194700"/>
    <n v="13629"/>
    <n v="208329"/>
    <d v="2019-01-31T00:00:00"/>
    <m/>
    <s v=""/>
    <s v=""/>
    <x v="1"/>
    <n v="140001546973"/>
    <n v="2"/>
    <n v="2"/>
    <n v="2"/>
    <s v="S4B3"/>
    <x v="1"/>
    <x v="0"/>
    <s v="ZW03"/>
    <s v="Z53"/>
    <x v="1"/>
    <x v="1"/>
    <x v="0"/>
  </r>
  <r>
    <x v="1"/>
    <x v="41"/>
    <x v="4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206"/>
    <x v="49"/>
    <n v="554000320859"/>
    <s v="ใบแจ้งหนี้"/>
    <x v="0"/>
    <s v="ค่าบริการพาดสายสื่อสารโทรคมนาคมประจำปี"/>
    <s v="Activ.unit"/>
    <x v="49"/>
    <s v=""/>
    <n v="9"/>
    <d v="2019-01-18T00:00:00"/>
    <n v="6147"/>
    <x v="0"/>
    <x v="0"/>
    <n v="3.85"/>
    <n v="338085"/>
    <n v="338085"/>
    <n v="23665.95"/>
    <n v="361750.95"/>
    <d v="2019-01-31T00:00:00"/>
    <m/>
    <s v=""/>
    <s v=""/>
    <x v="1"/>
    <n v="140001546973"/>
    <n v="2"/>
    <n v="2"/>
    <n v="2"/>
    <s v="S4B3"/>
    <x v="1"/>
    <x v="0"/>
    <s v="ZW03"/>
    <s v="Z53"/>
    <x v="1"/>
    <x v="1"/>
    <x v="0"/>
  </r>
  <r>
    <x v="1"/>
    <x v="42"/>
    <x v="50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0518"/>
    <x v="50"/>
    <n v="500000321226"/>
    <s v="ใบแจ้งหนี้"/>
    <x v="0"/>
    <s v="ค่าบริการพาดสายสื่อสารโทรคมนาคมประจำปี"/>
    <s v="Activ.unit"/>
    <x v="50"/>
    <s v=""/>
    <n v="20"/>
    <d v="2019-01-17T00:00:00"/>
    <n v="852"/>
    <x v="4"/>
    <x v="4"/>
    <n v="1.75"/>
    <n v="21300"/>
    <n v="21300"/>
    <n v="1491"/>
    <n v="22791"/>
    <d v="2019-01-31T00:00:00"/>
    <m/>
    <s v=""/>
    <s v=""/>
    <x v="13"/>
    <n v="140001546284"/>
    <n v="1"/>
    <n v="1"/>
    <n v="1"/>
    <s v="S4B3"/>
    <x v="17"/>
    <x v="0"/>
    <s v="ZW03"/>
    <s v="Z53"/>
    <x v="1"/>
    <x v="1"/>
    <x v="0"/>
  </r>
  <r>
    <x v="1"/>
    <x v="43"/>
    <x v="51"/>
    <s v="S4B3:ขอเช่าพาดสายโทรคมนาคม"/>
    <x v="14"/>
    <s v="133 หมู่ที่ 4 ตำบล สูงเนิน อำเภอ สูงเนิน จังหวัด นครราชสีมา รหัสไปรษณีย์ 30170"/>
    <n v="2007972969"/>
    <x v="51"/>
    <n v="532000322523"/>
    <s v="ใบแจ้งหนี้"/>
    <x v="2"/>
    <s v="ค่าบริการพาดสายเคเบิลทีวี"/>
    <s v="Activ.unit"/>
    <x v="51"/>
    <s v=""/>
    <n v="1"/>
    <d v="2019-01-18T00:00:00"/>
    <n v="273"/>
    <x v="3"/>
    <x v="3"/>
    <n v="2.2400000000000002"/>
    <n v="8736"/>
    <n v="8736"/>
    <n v="611.52"/>
    <n v="9347.52"/>
    <d v="2019-01-31T00:00:00"/>
    <m/>
    <s v=""/>
    <s v=""/>
    <x v="14"/>
    <n v="140001546789"/>
    <n v="1"/>
    <n v="1"/>
    <n v="1"/>
    <s v="S4B3"/>
    <x v="18"/>
    <x v="0"/>
    <s v="ZW03"/>
    <s v="Z53"/>
    <x v="1"/>
    <x v="1"/>
    <x v="1"/>
  </r>
  <r>
    <x v="5"/>
    <x v="44"/>
    <x v="52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091"/>
    <x v="52"/>
    <n v="538000322178"/>
    <s v="ใบแจ้งหนี้"/>
    <x v="0"/>
    <s v="ค่าบริการพาดสายสื่อสารโทรคมนาคมประจำปี"/>
    <s v="Activ.unit"/>
    <x v="52"/>
    <s v=""/>
    <n v="8"/>
    <d v="2019-01-17T00:00:00"/>
    <n v="1453"/>
    <x v="0"/>
    <x v="0"/>
    <n v="3.85"/>
    <n v="79915"/>
    <n v="79915"/>
    <n v="5594.05"/>
    <n v="85509.05"/>
    <d v="2019-01-31T00:00:00"/>
    <m/>
    <s v=""/>
    <s v=""/>
    <x v="8"/>
    <n v="140001545922"/>
    <n v="1"/>
    <n v="1"/>
    <n v="1"/>
    <s v="S4B3"/>
    <x v="8"/>
    <x v="0"/>
    <s v="ZW03"/>
    <s v="Z53"/>
    <x v="5"/>
    <x v="5"/>
    <x v="0"/>
  </r>
  <r>
    <x v="5"/>
    <x v="45"/>
    <x v="53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954"/>
    <x v="53"/>
    <n v="552000321064"/>
    <s v="ใบแจ้งหนี้"/>
    <x v="0"/>
    <s v="ค่าบริการพาดสายสื่อสารโทรคมนาคมประจำปี"/>
    <s v="Activ.unit"/>
    <x v="53"/>
    <s v=""/>
    <n v="11"/>
    <d v="2019-01-17T00:00:00"/>
    <n v="2718"/>
    <x v="0"/>
    <x v="0"/>
    <n v="3.85"/>
    <n v="149490"/>
    <n v="149490"/>
    <n v="10464.299999999999"/>
    <n v="159954.29999999999"/>
    <d v="2019-01-31T00:00:00"/>
    <m/>
    <s v=""/>
    <s v=""/>
    <x v="6"/>
    <n v="140001545739"/>
    <n v="1"/>
    <n v="1"/>
    <n v="1"/>
    <s v="S4B3"/>
    <x v="6"/>
    <x v="0"/>
    <s v="ZW03"/>
    <s v="Z53"/>
    <x v="5"/>
    <x v="5"/>
    <x v="0"/>
  </r>
  <r>
    <x v="1"/>
    <x v="46"/>
    <x v="54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231"/>
    <x v="54"/>
    <n v="552000321884"/>
    <s v="ใบแจ้งหนี้"/>
    <x v="0"/>
    <s v="ค่าบริการพาดสายสื่อสารโทรคมนาคมประจำปี"/>
    <s v="Activ.unit"/>
    <x v="54"/>
    <s v=""/>
    <n v="10"/>
    <d v="2019-01-17T00:00:00"/>
    <n v="10205"/>
    <x v="0"/>
    <x v="0"/>
    <n v="3.85"/>
    <n v="561275"/>
    <n v="561275"/>
    <n v="39289.25"/>
    <n v="600564.25"/>
    <d v="2019-01-31T00:00:00"/>
    <m/>
    <s v=""/>
    <s v=""/>
    <x v="10"/>
    <n v="140001546037"/>
    <n v="1"/>
    <n v="1"/>
    <n v="1"/>
    <s v="S4B3"/>
    <x v="10"/>
    <x v="0"/>
    <s v="ZW03"/>
    <s v="Z53"/>
    <x v="1"/>
    <x v="1"/>
    <x v="0"/>
  </r>
  <r>
    <x v="5"/>
    <x v="47"/>
    <x v="5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862"/>
    <x v="55"/>
    <n v="560000322076"/>
    <s v="ใบแจ้งหนี้"/>
    <x v="0"/>
    <s v="ค่าบริการพาดสายสื่อสารโทรคมนาคมประจำปี"/>
    <s v="Activ.unit"/>
    <x v="55"/>
    <s v=""/>
    <n v="12"/>
    <d v="2019-01-17T00:00:00"/>
    <n v="1592"/>
    <x v="0"/>
    <x v="0"/>
    <n v="3.85"/>
    <n v="87560"/>
    <n v="87560"/>
    <n v="6129.2"/>
    <n v="93689.2"/>
    <d v="2019-01-31T00:00:00"/>
    <m/>
    <s v=""/>
    <s v=""/>
    <x v="5"/>
    <n v="140001545659"/>
    <n v="1"/>
    <n v="1"/>
    <n v="1"/>
    <s v="S4B3"/>
    <x v="5"/>
    <x v="0"/>
    <s v="ZW03"/>
    <s v="Z53"/>
    <x v="5"/>
    <x v="5"/>
    <x v="0"/>
  </r>
  <r>
    <x v="5"/>
    <x v="48"/>
    <x v="56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078"/>
    <x v="56"/>
    <n v="568000321277"/>
    <s v="ใบแจ้งหนี้"/>
    <x v="0"/>
    <s v="ค่าบริการพาดสายสื่อสารโทรคมนาคมประจำปี"/>
    <s v="Activ.unit"/>
    <x v="56"/>
    <s v=""/>
    <n v="10"/>
    <d v="2019-01-17T00:00:00"/>
    <n v="394"/>
    <x v="0"/>
    <x v="0"/>
    <n v="3.85"/>
    <n v="21670"/>
    <n v="21670"/>
    <n v="1516.9"/>
    <n v="23186.9"/>
    <d v="2019-01-31T00:00:00"/>
    <m/>
    <s v=""/>
    <s v=""/>
    <x v="4"/>
    <n v="140001545862"/>
    <n v="1"/>
    <n v="1"/>
    <n v="1"/>
    <s v="S4B3"/>
    <x v="4"/>
    <x v="0"/>
    <s v="ZW03"/>
    <s v="Z53"/>
    <x v="5"/>
    <x v="5"/>
    <x v="0"/>
  </r>
  <r>
    <x v="5"/>
    <x v="49"/>
    <x v="57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750"/>
    <x v="57"/>
    <n v="554000320407"/>
    <s v="ใบแจ้งหนี้"/>
    <x v="0"/>
    <s v="ค่าบริการพาดสายสื่อสารโทรคมนาคมประจำปี"/>
    <s v="Activ.unit"/>
    <x v="57"/>
    <s v=""/>
    <n v="9"/>
    <d v="2019-01-17T00:00:00"/>
    <n v="3086"/>
    <x v="0"/>
    <x v="0"/>
    <n v="3.85"/>
    <n v="169730"/>
    <n v="169730"/>
    <n v="11881.1"/>
    <n v="181611.1"/>
    <d v="2019-01-31T00:00:00"/>
    <m/>
    <s v=""/>
    <s v=""/>
    <x v="10"/>
    <n v="140001545595"/>
    <n v="1"/>
    <n v="1"/>
    <n v="1"/>
    <s v="S4B3"/>
    <x v="10"/>
    <x v="0"/>
    <s v="ZW03"/>
    <s v="Z53"/>
    <x v="5"/>
    <x v="5"/>
    <x v="0"/>
  </r>
  <r>
    <x v="5"/>
    <x v="40"/>
    <x v="5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368"/>
    <x v="58"/>
    <n v="540000321490"/>
    <s v="ใบแจ้งหนี้"/>
    <x v="0"/>
    <s v="ค่าบริการพาดสายสื่อสารโทรคมนาคมประจำปี"/>
    <s v="Activ.unit"/>
    <x v="58"/>
    <s v=""/>
    <n v="7"/>
    <d v="2019-01-17T00:00:00"/>
    <n v="635"/>
    <x v="0"/>
    <x v="0"/>
    <n v="3.85"/>
    <n v="34925"/>
    <n v="34925"/>
    <n v="2444.75"/>
    <n v="37369.75"/>
    <d v="2019-01-31T00:00:00"/>
    <m/>
    <s v=""/>
    <s v=""/>
    <x v="1"/>
    <n v="140001545204"/>
    <n v="1"/>
    <n v="1"/>
    <n v="1"/>
    <s v="S4B3"/>
    <x v="15"/>
    <x v="0"/>
    <s v="ZW03"/>
    <s v="Z53"/>
    <x v="5"/>
    <x v="5"/>
    <x v="0"/>
  </r>
  <r>
    <x v="5"/>
    <x v="40"/>
    <x v="5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363"/>
    <x v="59"/>
    <n v="528000323126"/>
    <s v="ใบแจ้งหนี้"/>
    <x v="0"/>
    <s v="ค่าบริการพาดสายสื่อสารโทรคมนาคมประจำปี"/>
    <s v="Activ.unit"/>
    <x v="59"/>
    <s v=""/>
    <n v="6"/>
    <d v="2019-01-17T00:00:00"/>
    <n v="2840"/>
    <x v="0"/>
    <x v="0"/>
    <n v="3.85"/>
    <n v="156200"/>
    <n v="156200"/>
    <n v="10934"/>
    <n v="167134"/>
    <d v="2019-01-31T00:00:00"/>
    <m/>
    <s v=""/>
    <s v=""/>
    <x v="1"/>
    <n v="140001545146"/>
    <n v="1"/>
    <n v="1"/>
    <n v="1"/>
    <s v="S4B3"/>
    <x v="16"/>
    <x v="0"/>
    <s v="ZW03"/>
    <s v="Z53"/>
    <x v="5"/>
    <x v="5"/>
    <x v="0"/>
  </r>
  <r>
    <x v="5"/>
    <x v="39"/>
    <x v="6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34"/>
    <x v="60"/>
    <n v="536000322346"/>
    <s v="ใบแจ้งหนี้"/>
    <x v="0"/>
    <s v="ค่าบริการพาดสายสื่อสารโทรคมนาคมประจำปี"/>
    <s v="Activ.unit"/>
    <x v="60"/>
    <s v=""/>
    <n v="1"/>
    <d v="2019-01-17T00:00:00"/>
    <n v="1835"/>
    <x v="0"/>
    <x v="0"/>
    <n v="3.85"/>
    <n v="100925"/>
    <n v="100925"/>
    <n v="7064.75"/>
    <n v="107989.75"/>
    <d v="2019-01-31T00:00:00"/>
    <m/>
    <s v=""/>
    <s v=""/>
    <x v="0"/>
    <n v="140001545287"/>
    <n v="1"/>
    <n v="1"/>
    <n v="1"/>
    <s v="S4B3"/>
    <x v="13"/>
    <x v="0"/>
    <s v="ZW03"/>
    <s v="Z53"/>
    <x v="5"/>
    <x v="5"/>
    <x v="0"/>
  </r>
  <r>
    <x v="5"/>
    <x v="39"/>
    <x v="6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66"/>
    <x v="61"/>
    <n v="566000321120"/>
    <s v="ใบแจ้งหนี้"/>
    <x v="0"/>
    <s v="ค่าบริการพาดสายสื่อสารโทรคมนาคมประจำปี"/>
    <s v="Activ.unit"/>
    <x v="61"/>
    <s v=""/>
    <n v="2"/>
    <d v="2019-01-17T00:00:00"/>
    <n v="2169"/>
    <x v="0"/>
    <x v="0"/>
    <n v="3.85"/>
    <n v="119295"/>
    <n v="119295"/>
    <n v="8350.65"/>
    <n v="127645.65"/>
    <d v="2019-01-31T00:00:00"/>
    <m/>
    <s v=""/>
    <s v=""/>
    <x v="0"/>
    <n v="140001545416"/>
    <n v="1"/>
    <n v="1"/>
    <n v="1"/>
    <s v="S4B3"/>
    <x v="12"/>
    <x v="0"/>
    <s v="ZW03"/>
    <s v="Z53"/>
    <x v="5"/>
    <x v="5"/>
    <x v="0"/>
  </r>
  <r>
    <x v="6"/>
    <x v="50"/>
    <x v="6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243"/>
    <x v="62"/>
    <n v="546000321873"/>
    <s v="ใบแจ้งหนี้"/>
    <x v="0"/>
    <s v="ค่าบริการพาดสายสื่อสารโทรคมนาคมประจำปี"/>
    <s v="Activ.unit"/>
    <x v="62"/>
    <s v=""/>
    <n v="3"/>
    <d v="2019-01-16T00:00:00"/>
    <n v="6340"/>
    <x v="0"/>
    <x v="0"/>
    <n v="3.85"/>
    <n v="348700"/>
    <n v="348700"/>
    <n v="24409"/>
    <n v="373109"/>
    <d v="2019-01-31T00:00:00"/>
    <m/>
    <s v=""/>
    <s v=""/>
    <x v="0"/>
    <n v="140001542355"/>
    <n v="1"/>
    <n v="1"/>
    <n v="1"/>
    <s v="S4B3"/>
    <x v="0"/>
    <x v="0"/>
    <s v="ZW03"/>
    <s v="Z53"/>
    <x v="6"/>
    <x v="6"/>
    <x v="0"/>
  </r>
  <r>
    <x v="6"/>
    <x v="50"/>
    <x v="6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483"/>
    <x v="63"/>
    <n v="540000321193"/>
    <s v="ใบแจ้งหนี้"/>
    <x v="0"/>
    <s v="ค่าบริการพาดสายสื่อสารโทรคมนาคมประจำปี"/>
    <s v="Activ.unit"/>
    <x v="63"/>
    <s v=""/>
    <n v="4"/>
    <d v="2019-01-16T00:00:00"/>
    <n v="6106"/>
    <x v="0"/>
    <x v="0"/>
    <n v="3.85"/>
    <n v="335830"/>
    <n v="335830"/>
    <n v="23508.1"/>
    <n v="359338.1"/>
    <d v="2019-01-31T00:00:00"/>
    <m/>
    <s v=""/>
    <s v=""/>
    <x v="0"/>
    <n v="140001542477"/>
    <n v="1"/>
    <n v="1"/>
    <n v="1"/>
    <s v="S4B3"/>
    <x v="13"/>
    <x v="0"/>
    <s v="ZW03"/>
    <s v="Z53"/>
    <x v="6"/>
    <x v="6"/>
    <x v="0"/>
  </r>
  <r>
    <x v="6"/>
    <x v="50"/>
    <x v="6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490"/>
    <x v="64"/>
    <n v="542000321895"/>
    <s v="ใบแจ้งหนี้"/>
    <x v="0"/>
    <s v="ค่าบริการพาดสายสื่อสารโทรคมนาคมประจำปี"/>
    <s v="Activ.unit"/>
    <x v="64"/>
    <s v=""/>
    <n v="5"/>
    <d v="2019-01-16T00:00:00"/>
    <n v="5032"/>
    <x v="0"/>
    <x v="0"/>
    <n v="3.85"/>
    <n v="276760"/>
    <n v="276760"/>
    <n v="19373.2"/>
    <n v="296133.2"/>
    <d v="2019-01-31T00:00:00"/>
    <m/>
    <s v=""/>
    <s v=""/>
    <x v="0"/>
    <n v="140001542496"/>
    <n v="1"/>
    <n v="1"/>
    <n v="1"/>
    <s v="S4B3"/>
    <x v="12"/>
    <x v="0"/>
    <s v="ZW03"/>
    <s v="Z53"/>
    <x v="6"/>
    <x v="6"/>
    <x v="0"/>
  </r>
  <r>
    <x v="6"/>
    <x v="51"/>
    <x v="6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15"/>
    <x v="65"/>
    <n v="516000320023"/>
    <s v="ใบแจ้งหนี้"/>
    <x v="0"/>
    <s v="ค่าบริการพาดสายสื่อสารโทรคมนาคมประจำปี"/>
    <s v="Activ.unit"/>
    <x v="65"/>
    <s v=""/>
    <n v="6"/>
    <d v="2019-01-16T00:00:00"/>
    <n v="804"/>
    <x v="1"/>
    <x v="1"/>
    <n v="7"/>
    <n v="80400"/>
    <n v="80400"/>
    <n v="5628"/>
    <n v="86028"/>
    <d v="2019-01-31T00:00:00"/>
    <m/>
    <s v=""/>
    <s v=""/>
    <x v="1"/>
    <n v="140001542516"/>
    <n v="2"/>
    <n v="2"/>
    <n v="2"/>
    <s v="S4B3"/>
    <x v="1"/>
    <x v="0"/>
    <s v="ZW03"/>
    <s v="Z53"/>
    <x v="6"/>
    <x v="6"/>
    <x v="0"/>
  </r>
  <r>
    <x v="6"/>
    <x v="51"/>
    <x v="6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15"/>
    <x v="65"/>
    <n v="516000320023"/>
    <s v="ใบแจ้งหนี้"/>
    <x v="0"/>
    <s v="ค่าบริการพาดสายสื่อสารโทรคมนาคมประจำปี"/>
    <s v="Activ.unit"/>
    <x v="65"/>
    <s v=""/>
    <n v="7"/>
    <d v="2019-01-16T00:00:00"/>
    <n v="10833"/>
    <x v="0"/>
    <x v="0"/>
    <n v="3.85"/>
    <n v="595815"/>
    <n v="595815"/>
    <n v="41707.050000000003"/>
    <n v="637522.05000000005"/>
    <d v="2019-01-31T00:00:00"/>
    <m/>
    <s v=""/>
    <s v=""/>
    <x v="1"/>
    <n v="140001542516"/>
    <n v="2"/>
    <n v="2"/>
    <n v="2"/>
    <s v="S4B3"/>
    <x v="1"/>
    <x v="0"/>
    <s v="ZW03"/>
    <s v="Z53"/>
    <x v="6"/>
    <x v="6"/>
    <x v="0"/>
  </r>
  <r>
    <x v="6"/>
    <x v="51"/>
    <x v="6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20"/>
    <x v="66"/>
    <n v="532000322128"/>
    <s v="ใบแจ้งหนี้"/>
    <x v="1"/>
    <s v="ค่าบริการติดตั้องอุปกรณ์สื่อสารฯ ประจำปี"/>
    <s v="Activ.unit"/>
    <x v="66"/>
    <s v=""/>
    <n v="8"/>
    <d v="2019-01-16T00:00:00"/>
    <n v="4"/>
    <x v="2"/>
    <x v="2"/>
    <n v="28.7"/>
    <n v="1640"/>
    <n v="1640"/>
    <n v="114.8"/>
    <n v="1754.8"/>
    <d v="2019-01-31T00:00:00"/>
    <m/>
    <s v=""/>
    <s v=""/>
    <x v="1"/>
    <n v="140001542528"/>
    <n v="1"/>
    <n v="1"/>
    <n v="1"/>
    <s v="S4B3"/>
    <x v="1"/>
    <x v="1"/>
    <s v="ZW03"/>
    <s v="Z53"/>
    <x v="6"/>
    <x v="6"/>
    <x v="0"/>
  </r>
  <r>
    <x v="6"/>
    <x v="51"/>
    <x v="6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23"/>
    <x v="67"/>
    <n v="566000321102"/>
    <s v="ใบแจ้งหนี้"/>
    <x v="0"/>
    <s v="ค่าบริการพาดสายสื่อสารโทรคมนาคมประจำปี"/>
    <s v="Activ.unit"/>
    <x v="67"/>
    <s v=""/>
    <n v="9"/>
    <d v="2019-01-16T00:00:00"/>
    <n v="3029"/>
    <x v="0"/>
    <x v="0"/>
    <n v="3.85"/>
    <n v="166595"/>
    <n v="166595"/>
    <n v="11661.65"/>
    <n v="178256.65"/>
    <d v="2019-01-31T00:00:00"/>
    <m/>
    <s v=""/>
    <s v=""/>
    <x v="1"/>
    <n v="140001542539"/>
    <n v="2"/>
    <n v="2"/>
    <n v="2"/>
    <s v="S4B3"/>
    <x v="16"/>
    <x v="0"/>
    <s v="ZW03"/>
    <s v="Z53"/>
    <x v="6"/>
    <x v="6"/>
    <x v="0"/>
  </r>
  <r>
    <x v="6"/>
    <x v="51"/>
    <x v="6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23"/>
    <x v="67"/>
    <n v="566000321102"/>
    <s v="ใบแจ้งหนี้"/>
    <x v="0"/>
    <s v="ค่าบริการพาดสายสื่อสารโทรคมนาคมประจำปี"/>
    <s v="Activ.unit"/>
    <x v="67"/>
    <s v=""/>
    <n v="10"/>
    <d v="2019-01-16T00:00:00"/>
    <n v="1561"/>
    <x v="1"/>
    <x v="1"/>
    <n v="7"/>
    <n v="156100"/>
    <n v="156100"/>
    <n v="10927"/>
    <n v="167027"/>
    <d v="2019-01-31T00:00:00"/>
    <m/>
    <s v=""/>
    <s v=""/>
    <x v="1"/>
    <n v="140001542539"/>
    <n v="2"/>
    <n v="2"/>
    <n v="2"/>
    <s v="S4B3"/>
    <x v="16"/>
    <x v="0"/>
    <s v="ZW03"/>
    <s v="Z53"/>
    <x v="6"/>
    <x v="6"/>
    <x v="0"/>
  </r>
  <r>
    <x v="6"/>
    <x v="51"/>
    <x v="6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28"/>
    <x v="68"/>
    <n v="526000322169"/>
    <s v="ใบแจ้งหนี้"/>
    <x v="0"/>
    <s v="ค่าบริการพาดสายสื่อสารโทรคมนาคมประจำปี"/>
    <s v="Activ.unit"/>
    <x v="68"/>
    <s v=""/>
    <n v="11"/>
    <d v="2019-01-16T00:00:00"/>
    <n v="5740"/>
    <x v="1"/>
    <x v="1"/>
    <n v="7"/>
    <n v="574000"/>
    <n v="574000"/>
    <n v="40180"/>
    <n v="614180"/>
    <d v="2019-01-31T00:00:00"/>
    <m/>
    <s v=""/>
    <s v=""/>
    <x v="1"/>
    <n v="140001542555"/>
    <n v="2"/>
    <n v="2"/>
    <n v="2"/>
    <s v="S4B3"/>
    <x v="15"/>
    <x v="0"/>
    <s v="ZW03"/>
    <s v="Z53"/>
    <x v="6"/>
    <x v="6"/>
    <x v="0"/>
  </r>
  <r>
    <x v="6"/>
    <x v="51"/>
    <x v="6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28"/>
    <x v="68"/>
    <n v="526000322169"/>
    <s v="ใบแจ้งหนี้"/>
    <x v="0"/>
    <s v="ค่าบริการพาดสายสื่อสารโทรคมนาคมประจำปี"/>
    <s v="Activ.unit"/>
    <x v="68"/>
    <s v=""/>
    <n v="12"/>
    <d v="2019-01-16T00:00:00"/>
    <n v="5676"/>
    <x v="0"/>
    <x v="0"/>
    <n v="3.85"/>
    <n v="312180"/>
    <n v="312180"/>
    <n v="21852.6"/>
    <n v="334032.59999999998"/>
    <d v="2019-01-31T00:00:00"/>
    <m/>
    <s v=""/>
    <s v=""/>
    <x v="1"/>
    <n v="140001542555"/>
    <n v="2"/>
    <n v="2"/>
    <n v="2"/>
    <s v="S4B3"/>
    <x v="15"/>
    <x v="0"/>
    <s v="ZW03"/>
    <s v="Z53"/>
    <x v="6"/>
    <x v="6"/>
    <x v="0"/>
  </r>
  <r>
    <x v="6"/>
    <x v="52"/>
    <x v="6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29"/>
    <x v="69"/>
    <n v="540000321195"/>
    <s v="ใบแจ้งหนี้"/>
    <x v="0"/>
    <s v="ค่าบริการพาดสายสื่อสารโทรคมนาคมประจำปี"/>
    <s v="Activ.unit"/>
    <x v="69"/>
    <s v=""/>
    <n v="17"/>
    <d v="2019-01-16T00:00:00"/>
    <n v="12105"/>
    <x v="0"/>
    <x v="0"/>
    <n v="3.85"/>
    <n v="665775"/>
    <n v="665775"/>
    <n v="46604.25"/>
    <n v="712379.25"/>
    <d v="2019-01-31T00:00:00"/>
    <m/>
    <s v=""/>
    <s v=""/>
    <x v="6"/>
    <n v="140001542575"/>
    <n v="1"/>
    <n v="1"/>
    <n v="1"/>
    <s v="S4B3"/>
    <x v="6"/>
    <x v="0"/>
    <s v="ZW03"/>
    <s v="Z53"/>
    <x v="6"/>
    <x v="6"/>
    <x v="0"/>
  </r>
  <r>
    <x v="6"/>
    <x v="53"/>
    <x v="7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0"/>
    <x v="70"/>
    <n v="520000322022"/>
    <s v="ใบแจ้งหนี้"/>
    <x v="0"/>
    <s v="ค่าบริการพาดสายสื่อสารโทรคมนาคมประจำปี"/>
    <s v="Activ.unit"/>
    <x v="70"/>
    <s v=""/>
    <n v="20"/>
    <d v="2019-01-16T00:00:00"/>
    <n v="9255"/>
    <x v="0"/>
    <x v="0"/>
    <n v="3.85"/>
    <n v="509025"/>
    <n v="509025"/>
    <n v="35631.75"/>
    <n v="544656.75"/>
    <d v="2019-01-31T00:00:00"/>
    <m/>
    <s v=""/>
    <s v=""/>
    <x v="5"/>
    <n v="140001542591"/>
    <n v="2"/>
    <n v="2"/>
    <n v="2"/>
    <s v="S4B3"/>
    <x v="5"/>
    <x v="0"/>
    <s v="ZW03"/>
    <s v="Z53"/>
    <x v="6"/>
    <x v="6"/>
    <x v="0"/>
  </r>
  <r>
    <x v="6"/>
    <x v="53"/>
    <x v="7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0"/>
    <x v="70"/>
    <n v="520000322022"/>
    <s v="ใบแจ้งหนี้"/>
    <x v="0"/>
    <s v="ค่าบริการพาดสายสื่อสารโทรคมนาคมประจำปี"/>
    <s v="Activ.unit"/>
    <x v="70"/>
    <s v=""/>
    <n v="21"/>
    <d v="2019-01-16T00:00:00"/>
    <n v="11"/>
    <x v="1"/>
    <x v="1"/>
    <n v="7"/>
    <n v="1100"/>
    <n v="1100"/>
    <n v="77"/>
    <n v="1177"/>
    <d v="2019-01-31T00:00:00"/>
    <m/>
    <s v=""/>
    <s v=""/>
    <x v="5"/>
    <n v="140001542591"/>
    <n v="2"/>
    <n v="2"/>
    <n v="2"/>
    <s v="S4B3"/>
    <x v="5"/>
    <x v="0"/>
    <s v="ZW03"/>
    <s v="Z53"/>
    <x v="6"/>
    <x v="6"/>
    <x v="0"/>
  </r>
  <r>
    <x v="6"/>
    <x v="53"/>
    <x v="7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31"/>
    <x v="71"/>
    <n v="552000321038"/>
    <s v="ใบแจ้งหนี้"/>
    <x v="1"/>
    <s v="ค่าบริการติดตั้องอุปกรณ์สื่อสารฯ ประจำปี"/>
    <s v="Activ.unit"/>
    <x v="71"/>
    <s v=""/>
    <n v="22"/>
    <d v="2019-01-16T00:00:00"/>
    <n v="3696"/>
    <x v="2"/>
    <x v="2"/>
    <n v="28.7"/>
    <n v="1515360"/>
    <n v="1515360"/>
    <n v="106075.2"/>
    <n v="1621435.2"/>
    <d v="2019-01-31T00:00:00"/>
    <m/>
    <s v=""/>
    <s v=""/>
    <x v="5"/>
    <n v="140001542602"/>
    <n v="1"/>
    <n v="1"/>
    <n v="1"/>
    <s v="S4B3"/>
    <x v="5"/>
    <x v="1"/>
    <s v="ZW03"/>
    <s v="Z53"/>
    <x v="6"/>
    <x v="6"/>
    <x v="0"/>
  </r>
  <r>
    <x v="6"/>
    <x v="54"/>
    <x v="72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4532"/>
    <x v="72"/>
    <n v="528000323237"/>
    <s v="ใบแจ้งหนี้"/>
    <x v="0"/>
    <s v="ค่าบริการพาดสายสื่อสารโทรคมนาคมประจำปี"/>
    <s v="Activ.unit"/>
    <x v="72"/>
    <s v=""/>
    <n v="1"/>
    <d v="2019-01-16T00:00:00"/>
    <n v="27470"/>
    <x v="0"/>
    <x v="0"/>
    <n v="3.85"/>
    <n v="1510850"/>
    <n v="1510850"/>
    <n v="105759.5"/>
    <n v="1616609.5"/>
    <d v="2019-01-31T00:00:00"/>
    <m/>
    <s v=""/>
    <s v=""/>
    <x v="4"/>
    <n v="140001542617"/>
    <n v="2"/>
    <n v="2"/>
    <n v="2"/>
    <s v="S4B3"/>
    <x v="4"/>
    <x v="0"/>
    <s v="ZW03"/>
    <s v="Z53"/>
    <x v="6"/>
    <x v="6"/>
    <x v="0"/>
  </r>
  <r>
    <x v="6"/>
    <x v="54"/>
    <x v="72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4532"/>
    <x v="72"/>
    <n v="528000323237"/>
    <s v="ใบแจ้งหนี้"/>
    <x v="0"/>
    <s v="ค่าบริการพาดสายสื่อสารโทรคมนาคมประจำปี"/>
    <s v="Activ.unit"/>
    <x v="72"/>
    <s v=""/>
    <n v="2"/>
    <d v="2019-01-16T00:00:00"/>
    <n v="127"/>
    <x v="1"/>
    <x v="1"/>
    <n v="7"/>
    <n v="12700"/>
    <n v="12700"/>
    <n v="889"/>
    <n v="13589"/>
    <d v="2019-01-31T00:00:00"/>
    <m/>
    <s v=""/>
    <s v=""/>
    <x v="4"/>
    <n v="140001542617"/>
    <n v="2"/>
    <n v="2"/>
    <n v="2"/>
    <s v="S4B3"/>
    <x v="4"/>
    <x v="0"/>
    <s v="ZW03"/>
    <s v="Z53"/>
    <x v="6"/>
    <x v="6"/>
    <x v="0"/>
  </r>
  <r>
    <x v="6"/>
    <x v="55"/>
    <x v="73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4634"/>
    <x v="73"/>
    <n v="530000321397"/>
    <s v="ใบแจ้งหนี้"/>
    <x v="0"/>
    <s v="ค่าบริการพาดสายสื่อสารโทรคมนาคมประจำปี"/>
    <s v="Activ.unit"/>
    <x v="73"/>
    <s v=""/>
    <n v="16"/>
    <d v="2019-01-16T00:00:00"/>
    <n v="3814"/>
    <x v="0"/>
    <x v="0"/>
    <n v="3.85"/>
    <n v="209770"/>
    <n v="209770"/>
    <n v="14683.9"/>
    <n v="224453.9"/>
    <d v="2019-01-31T00:00:00"/>
    <m/>
    <s v=""/>
    <s v=""/>
    <x v="9"/>
    <n v="140001542634"/>
    <n v="1"/>
    <n v="1"/>
    <n v="1"/>
    <s v="S4B3"/>
    <x v="9"/>
    <x v="0"/>
    <s v="ZW03"/>
    <s v="Z53"/>
    <x v="6"/>
    <x v="6"/>
    <x v="0"/>
  </r>
  <r>
    <x v="6"/>
    <x v="56"/>
    <x v="74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8046"/>
    <x v="74"/>
    <n v="562000322486"/>
    <s v="ใบแจ้งหนี้"/>
    <x v="0"/>
    <s v="ค่าบริการพาดสายสื่อสารโทรคมนาคมประจำปี"/>
    <s v="Activ.unit"/>
    <x v="74"/>
    <s v=""/>
    <n v="15"/>
    <d v="2019-01-17T00:00:00"/>
    <n v="11836"/>
    <x v="0"/>
    <x v="0"/>
    <n v="3.85"/>
    <n v="650980"/>
    <n v="650980"/>
    <n v="45568.6"/>
    <n v="696548.6"/>
    <d v="2019-01-31T00:00:00"/>
    <m/>
    <s v=""/>
    <s v=""/>
    <x v="10"/>
    <n v="140001543823"/>
    <n v="1"/>
    <n v="1"/>
    <n v="1"/>
    <s v="S4B3"/>
    <x v="10"/>
    <x v="0"/>
    <s v="ZW03"/>
    <s v="Z53"/>
    <x v="6"/>
    <x v="6"/>
    <x v="0"/>
  </r>
  <r>
    <x v="6"/>
    <x v="56"/>
    <x v="75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4640"/>
    <x v="75"/>
    <n v="554000320384"/>
    <s v="ใบแจ้งหนี้"/>
    <x v="1"/>
    <s v="ค่าบริการติดตั้องอุปกรณ์สื่อสารฯ ประจำปี"/>
    <s v="Activ.unit"/>
    <x v="75"/>
    <s v=""/>
    <n v="14"/>
    <d v="2019-01-16T00:00:00"/>
    <n v="5"/>
    <x v="2"/>
    <x v="2"/>
    <n v="28.7"/>
    <n v="2050"/>
    <n v="2050"/>
    <n v="143.5"/>
    <n v="2193.5"/>
    <d v="2019-01-31T00:00:00"/>
    <m/>
    <s v=""/>
    <s v=""/>
    <x v="10"/>
    <n v="140001542681"/>
    <n v="1"/>
    <n v="1"/>
    <n v="1"/>
    <s v="S4B3"/>
    <x v="10"/>
    <x v="1"/>
    <s v="ZW03"/>
    <s v="Z53"/>
    <x v="6"/>
    <x v="6"/>
    <x v="0"/>
  </r>
  <r>
    <x v="6"/>
    <x v="57"/>
    <x v="76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4647"/>
    <x v="76"/>
    <n v="532000322129"/>
    <s v="ใบแจ้งหนี้"/>
    <x v="0"/>
    <s v="ค่าบริการพาดสายสื่อสารโทรคมนาคมประจำปี"/>
    <s v="Activ.unit"/>
    <x v="76"/>
    <s v=""/>
    <n v="23"/>
    <d v="2019-01-16T00:00:00"/>
    <n v="1064"/>
    <x v="0"/>
    <x v="0"/>
    <n v="3.85"/>
    <n v="58520"/>
    <n v="58520"/>
    <n v="4096.3999999999996"/>
    <n v="62616.4"/>
    <d v="2019-01-31T00:00:00"/>
    <m/>
    <s v=""/>
    <s v=""/>
    <x v="11"/>
    <n v="140001542693"/>
    <n v="1"/>
    <n v="1"/>
    <n v="1"/>
    <s v="S4B3"/>
    <x v="11"/>
    <x v="0"/>
    <s v="ZW03"/>
    <s v="Z53"/>
    <x v="6"/>
    <x v="6"/>
    <x v="0"/>
  </r>
  <r>
    <x v="6"/>
    <x v="58"/>
    <x v="77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4652"/>
    <x v="77"/>
    <n v="568000321246"/>
    <s v="ใบแจ้งหนี้"/>
    <x v="0"/>
    <s v="ค่าบริการพาดสายสื่อสารโทรคมนาคมประจำปี"/>
    <s v="Activ.unit"/>
    <x v="77"/>
    <s v=""/>
    <n v="13"/>
    <d v="2019-01-16T00:00:00"/>
    <n v="6204"/>
    <x v="0"/>
    <x v="0"/>
    <n v="3.85"/>
    <n v="341220"/>
    <n v="341220"/>
    <n v="23885.4"/>
    <n v="365105.4"/>
    <d v="2019-01-31T00:00:00"/>
    <m/>
    <s v=""/>
    <s v=""/>
    <x v="8"/>
    <n v="140001542715"/>
    <n v="1"/>
    <n v="1"/>
    <n v="1"/>
    <s v="S4B3"/>
    <x v="8"/>
    <x v="0"/>
    <s v="ZW03"/>
    <s v="Z53"/>
    <x v="6"/>
    <x v="6"/>
    <x v="0"/>
  </r>
  <r>
    <x v="6"/>
    <x v="59"/>
    <x v="78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38"/>
    <x v="78"/>
    <n v="526000322170"/>
    <s v="ใบแจ้งหนี้"/>
    <x v="0"/>
    <s v="ค่าบริการพาดสายสื่อสารโทรคมนาคมประจำปี"/>
    <s v="Activ.unit"/>
    <x v="78"/>
    <s v=""/>
    <n v="18"/>
    <d v="2019-01-16T00:00:00"/>
    <n v="3998"/>
    <x v="0"/>
    <x v="0"/>
    <n v="3.85"/>
    <n v="219890"/>
    <n v="219890"/>
    <n v="15392.3"/>
    <n v="235282.3"/>
    <d v="2019-01-31T00:00:00"/>
    <m/>
    <s v=""/>
    <s v=""/>
    <x v="3"/>
    <n v="140001542735"/>
    <n v="1"/>
    <n v="1"/>
    <n v="1"/>
    <s v="S4B3"/>
    <x v="3"/>
    <x v="0"/>
    <s v="ZW03"/>
    <s v="Z53"/>
    <x v="6"/>
    <x v="6"/>
    <x v="0"/>
  </r>
  <r>
    <x v="6"/>
    <x v="59"/>
    <x v="79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743"/>
    <x v="79"/>
    <n v="520000322024"/>
    <s v="ใบแจ้งหนี้"/>
    <x v="1"/>
    <s v="ค่าบริการติดตั้องอุปกรณ์สื่อสารฯ ประจำปี"/>
    <s v="Activ.unit"/>
    <x v="79"/>
    <s v=""/>
    <n v="19"/>
    <d v="2019-01-16T00:00:00"/>
    <n v="7"/>
    <x v="2"/>
    <x v="2"/>
    <n v="28.7"/>
    <n v="2870"/>
    <n v="2870"/>
    <n v="200.9"/>
    <n v="3070.9"/>
    <d v="2019-01-31T00:00:00"/>
    <m/>
    <s v=""/>
    <s v=""/>
    <x v="3"/>
    <n v="140001542744"/>
    <n v="1"/>
    <n v="1"/>
    <n v="1"/>
    <s v="S4B3"/>
    <x v="3"/>
    <x v="1"/>
    <s v="ZW03"/>
    <s v="Z53"/>
    <x v="6"/>
    <x v="6"/>
    <x v="0"/>
  </r>
  <r>
    <x v="7"/>
    <x v="60"/>
    <x v="8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069"/>
    <x v="80"/>
    <n v="548000321069"/>
    <s v="ใบแจ้งหนี้"/>
    <x v="0"/>
    <s v="ค่าบริการพาดสายสื่อสารโทรคมนาคมประจำปี"/>
    <s v="Activ.unit"/>
    <x v="80"/>
    <s v=""/>
    <n v="1"/>
    <d v="2019-01-17T00:00:00"/>
    <n v="5815"/>
    <x v="0"/>
    <x v="0"/>
    <n v="3.85"/>
    <n v="319825"/>
    <n v="319825"/>
    <n v="22387.75"/>
    <n v="342212.75"/>
    <d v="2019-01-31T00:00:00"/>
    <m/>
    <s v=""/>
    <s v=""/>
    <x v="4"/>
    <n v="140001545894"/>
    <n v="1"/>
    <n v="1"/>
    <n v="1"/>
    <s v="S4B3"/>
    <x v="4"/>
    <x v="0"/>
    <s v="ZW03"/>
    <s v="Z53"/>
    <x v="7"/>
    <x v="7"/>
    <x v="0"/>
  </r>
  <r>
    <x v="7"/>
    <x v="61"/>
    <x v="81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448"/>
    <x v="81"/>
    <n v="516000320631"/>
    <s v="ใบแจ้งหนี้"/>
    <x v="0"/>
    <s v="ค่าบริการพาดสายสื่อสารโทรคมนาคมประจำปี"/>
    <s v="Activ.unit"/>
    <x v="81"/>
    <s v=""/>
    <n v="7"/>
    <d v="2019-01-17T00:00:00"/>
    <n v="2246"/>
    <x v="0"/>
    <x v="0"/>
    <n v="3.85"/>
    <n v="123530"/>
    <n v="123530"/>
    <n v="8647.1"/>
    <n v="132177.1"/>
    <d v="2019-01-31T00:00:00"/>
    <m/>
    <s v=""/>
    <s v=""/>
    <x v="8"/>
    <n v="140001545318"/>
    <n v="1"/>
    <n v="1"/>
    <n v="1"/>
    <s v="S4B3"/>
    <x v="8"/>
    <x v="0"/>
    <s v="ZW03"/>
    <s v="Z53"/>
    <x v="7"/>
    <x v="7"/>
    <x v="0"/>
  </r>
  <r>
    <x v="7"/>
    <x v="62"/>
    <x v="8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696"/>
    <x v="82"/>
    <n v="568000321937"/>
    <s v="ใบแจ้งหนี้"/>
    <x v="0"/>
    <s v="ค่าบริการพาดสายสื่อสารโทรคมนาคมประจำปี"/>
    <s v="Activ.unit"/>
    <x v="82"/>
    <s v=""/>
    <n v="8"/>
    <d v="2019-01-17T00:00:00"/>
    <n v="7735"/>
    <x v="0"/>
    <x v="0"/>
    <n v="3.85"/>
    <n v="425425"/>
    <n v="425425"/>
    <n v="29779.75"/>
    <n v="455204.75"/>
    <d v="2019-01-31T00:00:00"/>
    <m/>
    <s v=""/>
    <s v=""/>
    <x v="10"/>
    <n v="140001545482"/>
    <n v="1"/>
    <n v="1"/>
    <n v="1"/>
    <s v="S4B3"/>
    <x v="10"/>
    <x v="0"/>
    <s v="ZW03"/>
    <s v="Z53"/>
    <x v="7"/>
    <x v="7"/>
    <x v="0"/>
  </r>
  <r>
    <x v="7"/>
    <x v="63"/>
    <x v="83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056"/>
    <x v="83"/>
    <n v="546000322473"/>
    <s v="ใบแจ้งหนี้"/>
    <x v="0"/>
    <s v="ค่าบริการพาดสายสื่อสารโทรคมนาคมประจำปี"/>
    <s v="Activ.unit"/>
    <x v="83"/>
    <s v=""/>
    <n v="15"/>
    <d v="2019-01-17T00:00:00"/>
    <n v="534"/>
    <x v="0"/>
    <x v="0"/>
    <n v="3.85"/>
    <n v="29370"/>
    <n v="29370"/>
    <n v="2055.9"/>
    <n v="31425.9"/>
    <d v="2019-01-31T00:00:00"/>
    <m/>
    <s v=""/>
    <s v=""/>
    <x v="11"/>
    <n v="140001545844"/>
    <n v="1"/>
    <n v="1"/>
    <n v="1"/>
    <s v="S4B3"/>
    <x v="11"/>
    <x v="0"/>
    <s v="ZW03"/>
    <s v="Z53"/>
    <x v="7"/>
    <x v="7"/>
    <x v="0"/>
  </r>
  <r>
    <x v="7"/>
    <x v="64"/>
    <x v="8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921"/>
    <x v="84"/>
    <n v="566000321434"/>
    <s v="ใบแจ้งหนี้"/>
    <x v="0"/>
    <s v="ค่าบริการพาดสายสื่อสารโทรคมนาคมประจำปี"/>
    <s v="Activ.unit"/>
    <x v="84"/>
    <s v=""/>
    <n v="6"/>
    <d v="2019-01-17T00:00:00"/>
    <n v="3586"/>
    <x v="0"/>
    <x v="0"/>
    <n v="3.85"/>
    <n v="197230"/>
    <n v="197230"/>
    <n v="13806.1"/>
    <n v="211036.1"/>
    <d v="2019-01-31T00:00:00"/>
    <m/>
    <s v=""/>
    <s v=""/>
    <x v="1"/>
    <n v="140001545703"/>
    <n v="1"/>
    <n v="1"/>
    <n v="1"/>
    <s v="S4B3"/>
    <x v="16"/>
    <x v="0"/>
    <s v="ZW03"/>
    <s v="Z53"/>
    <x v="7"/>
    <x v="7"/>
    <x v="0"/>
  </r>
  <r>
    <x v="7"/>
    <x v="64"/>
    <x v="8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837"/>
    <x v="85"/>
    <n v="516000320636"/>
    <s v="ใบแจ้งหนี้"/>
    <x v="0"/>
    <s v="ค่าบริการพาดสายสื่อสารโทรคมนาคมประจำปี"/>
    <s v="Activ.unit"/>
    <x v="85"/>
    <s v=""/>
    <n v="5"/>
    <d v="2019-01-17T00:00:00"/>
    <n v="9067"/>
    <x v="0"/>
    <x v="0"/>
    <n v="3.85"/>
    <n v="498685"/>
    <n v="498685"/>
    <n v="34907.949999999997"/>
    <n v="533592.94999999995"/>
    <d v="2019-01-31T00:00:00"/>
    <m/>
    <s v=""/>
    <s v=""/>
    <x v="1"/>
    <n v="140001545634"/>
    <n v="1"/>
    <n v="1"/>
    <n v="1"/>
    <s v="S4B3"/>
    <x v="1"/>
    <x v="0"/>
    <s v="ZW03"/>
    <s v="Z53"/>
    <x v="7"/>
    <x v="7"/>
    <x v="0"/>
  </r>
  <r>
    <x v="7"/>
    <x v="65"/>
    <x v="8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99"/>
    <x v="86"/>
    <n v="530000321602"/>
    <s v="ใบแจ้งหนี้"/>
    <x v="0"/>
    <s v="ค่าบริการพาดสายสื่อสารโทรคมนาคมประจำปี"/>
    <s v="Activ.unit"/>
    <x v="86"/>
    <s v=""/>
    <n v="2"/>
    <d v="2019-01-17T00:00:00"/>
    <n v="8964"/>
    <x v="0"/>
    <x v="0"/>
    <n v="3.85"/>
    <n v="493020"/>
    <n v="493020"/>
    <n v="34511.4"/>
    <n v="527531.4"/>
    <d v="2019-01-31T00:00:00"/>
    <m/>
    <s v=""/>
    <s v=""/>
    <x v="0"/>
    <n v="140001545357"/>
    <n v="1"/>
    <n v="1"/>
    <n v="1"/>
    <s v="S4B3"/>
    <x v="0"/>
    <x v="0"/>
    <s v="ZW03"/>
    <s v="Z53"/>
    <x v="7"/>
    <x v="7"/>
    <x v="0"/>
  </r>
  <r>
    <x v="7"/>
    <x v="65"/>
    <x v="8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56"/>
    <x v="87"/>
    <n v="500000320983"/>
    <s v="ใบแจ้งหนี้"/>
    <x v="0"/>
    <s v="ค่าบริการพาดสายสื่อสารโทรคมนาคมประจำปี"/>
    <s v="Activ.unit"/>
    <x v="87"/>
    <s v=""/>
    <n v="3"/>
    <d v="2019-01-17T00:00:00"/>
    <n v="1319"/>
    <x v="0"/>
    <x v="0"/>
    <n v="3.85"/>
    <n v="72545"/>
    <n v="72545"/>
    <n v="5078.1499999999996"/>
    <n v="77623.149999999994"/>
    <d v="2019-01-31T00:00:00"/>
    <m/>
    <s v=""/>
    <s v=""/>
    <x v="0"/>
    <n v="140001545397"/>
    <n v="1"/>
    <n v="1"/>
    <n v="1"/>
    <s v="S4B3"/>
    <x v="13"/>
    <x v="0"/>
    <s v="ZW03"/>
    <s v="Z53"/>
    <x v="7"/>
    <x v="7"/>
    <x v="0"/>
  </r>
  <r>
    <x v="7"/>
    <x v="65"/>
    <x v="8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66"/>
    <x v="88"/>
    <n v="518000321458"/>
    <s v="ใบแจ้งหนี้"/>
    <x v="0"/>
    <s v="ค่าบริการพาดสายสื่อสารโทรคมนาคมประจำปี"/>
    <s v="Activ.unit"/>
    <x v="88"/>
    <s v=""/>
    <n v="4"/>
    <d v="2019-01-17T00:00:00"/>
    <n v="2241"/>
    <x v="0"/>
    <x v="0"/>
    <n v="3.85"/>
    <n v="123255"/>
    <n v="123255"/>
    <n v="8627.85"/>
    <n v="131882.85"/>
    <d v="2019-01-31T00:00:00"/>
    <m/>
    <s v=""/>
    <s v=""/>
    <x v="0"/>
    <n v="140001545432"/>
    <n v="1"/>
    <n v="1"/>
    <n v="1"/>
    <s v="S4B3"/>
    <x v="12"/>
    <x v="0"/>
    <s v="ZW03"/>
    <s v="Z53"/>
    <x v="7"/>
    <x v="7"/>
    <x v="0"/>
  </r>
  <r>
    <x v="7"/>
    <x v="66"/>
    <x v="8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81"/>
    <x v="89"/>
    <n v="548000321063"/>
    <s v="ใบแจ้งหนี้"/>
    <x v="1"/>
    <s v="ค่าบริการติดตั้องอุปกรณ์สื่อสารฯ ประจำปี"/>
    <s v="Activ.unit"/>
    <x v="89"/>
    <s v=""/>
    <n v="12"/>
    <d v="2019-01-17T00:00:00"/>
    <n v="1"/>
    <x v="2"/>
    <x v="2"/>
    <n v="28.7"/>
    <n v="410"/>
    <n v="410"/>
    <n v="28.7"/>
    <n v="438.7"/>
    <d v="2019-01-31T00:00:00"/>
    <m/>
    <s v=""/>
    <s v=""/>
    <x v="6"/>
    <n v="140001545587"/>
    <n v="1"/>
    <n v="1"/>
    <n v="1"/>
    <s v="S4B3"/>
    <x v="6"/>
    <x v="1"/>
    <s v="ZW03"/>
    <s v="Z53"/>
    <x v="7"/>
    <x v="7"/>
    <x v="0"/>
  </r>
  <r>
    <x v="7"/>
    <x v="66"/>
    <x v="90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04"/>
    <x v="90"/>
    <n v="514000321223"/>
    <s v="ใบแจ้งหนี้"/>
    <x v="0"/>
    <s v="ค่าบริการพาดสายสื่อสารโทรคมนาคมประจำปี"/>
    <s v="Activ.unit"/>
    <x v="90"/>
    <s v=""/>
    <n v="11"/>
    <d v="2019-01-17T00:00:00"/>
    <n v="3234"/>
    <x v="0"/>
    <x v="0"/>
    <n v="3.85"/>
    <n v="177870"/>
    <n v="177870"/>
    <n v="12450.9"/>
    <n v="190320.9"/>
    <d v="2019-01-31T00:00:00"/>
    <m/>
    <s v=""/>
    <s v=""/>
    <x v="6"/>
    <n v="140001545533"/>
    <n v="1"/>
    <n v="1"/>
    <n v="1"/>
    <s v="S4B3"/>
    <x v="6"/>
    <x v="0"/>
    <s v="ZW03"/>
    <s v="Z53"/>
    <x v="7"/>
    <x v="7"/>
    <x v="0"/>
  </r>
  <r>
    <x v="7"/>
    <x v="67"/>
    <x v="9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86"/>
    <x v="91"/>
    <n v="544000323060"/>
    <s v="ใบแจ้งหนี้"/>
    <x v="0"/>
    <s v="ค่าบริการพาดสายสื่อสารโทรคมนาคมประจำปี"/>
    <s v="Activ.unit"/>
    <x v="91"/>
    <s v=""/>
    <n v="14"/>
    <d v="2019-01-17T00:00:00"/>
    <n v="7715"/>
    <x v="0"/>
    <x v="0"/>
    <n v="3.85"/>
    <n v="424325"/>
    <n v="424325"/>
    <n v="29702.75"/>
    <n v="454027.75"/>
    <d v="2019-01-31T00:00:00"/>
    <m/>
    <s v=""/>
    <s v=""/>
    <x v="5"/>
    <n v="140001545275"/>
    <n v="1"/>
    <n v="1"/>
    <n v="1"/>
    <s v="S4B3"/>
    <x v="5"/>
    <x v="0"/>
    <s v="ZW03"/>
    <s v="Z53"/>
    <x v="7"/>
    <x v="7"/>
    <x v="0"/>
  </r>
  <r>
    <x v="7"/>
    <x v="68"/>
    <x v="92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311"/>
    <x v="92"/>
    <n v="524000321947"/>
    <s v="ใบแจ้งหนี้"/>
    <x v="0"/>
    <s v="ค่าบริการพาดสายสื่อสารโทรคมนาคมประจำปี"/>
    <s v="Activ.unit"/>
    <x v="92"/>
    <s v=""/>
    <n v="9"/>
    <d v="2019-01-17T00:00:00"/>
    <n v="1773"/>
    <x v="0"/>
    <x v="0"/>
    <n v="3.85"/>
    <n v="97515"/>
    <n v="97515"/>
    <n v="6826.05"/>
    <n v="104341.05"/>
    <d v="2019-01-31T00:00:00"/>
    <m/>
    <s v=""/>
    <s v=""/>
    <x v="9"/>
    <n v="140001545171"/>
    <n v="1"/>
    <n v="1"/>
    <n v="1"/>
    <s v="S4B3"/>
    <x v="9"/>
    <x v="0"/>
    <s v="ZW03"/>
    <s v="Z53"/>
    <x v="7"/>
    <x v="7"/>
    <x v="0"/>
  </r>
  <r>
    <x v="8"/>
    <x v="69"/>
    <x v="9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289"/>
    <x v="93"/>
    <n v="560000322070"/>
    <s v="ใบแจ้งหนี้"/>
    <x v="0"/>
    <s v="ค่าบริการพาดสายสื่อสารโทรคมนาคมประจำปี"/>
    <s v="Activ.unit"/>
    <x v="93"/>
    <s v=""/>
    <n v="6"/>
    <d v="2019-01-17T00:00:00"/>
    <n v="7309"/>
    <x v="0"/>
    <x v="0"/>
    <n v="3.85"/>
    <n v="401995"/>
    <n v="401995"/>
    <n v="28139.65"/>
    <n v="430134.65"/>
    <d v="2019-01-31T00:00:00"/>
    <m/>
    <s v=""/>
    <s v=""/>
    <x v="1"/>
    <n v="140001545061"/>
    <n v="2"/>
    <n v="2"/>
    <n v="2"/>
    <s v="S4B3"/>
    <x v="1"/>
    <x v="0"/>
    <s v="ZW03"/>
    <s v="Z53"/>
    <x v="8"/>
    <x v="8"/>
    <x v="0"/>
  </r>
  <r>
    <x v="8"/>
    <x v="69"/>
    <x v="9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289"/>
    <x v="93"/>
    <n v="560000322070"/>
    <s v="ใบแจ้งหนี้"/>
    <x v="0"/>
    <s v="ค่าบริการพาดสายสื่อสารโทรคมนาคมประจำปี"/>
    <s v="Activ.unit"/>
    <x v="93"/>
    <s v=""/>
    <n v="7"/>
    <d v="2019-01-17T00:00:00"/>
    <n v="158"/>
    <x v="1"/>
    <x v="1"/>
    <n v="7"/>
    <n v="15800"/>
    <n v="15800"/>
    <n v="1106"/>
    <n v="16906"/>
    <d v="2019-01-31T00:00:00"/>
    <m/>
    <s v=""/>
    <s v=""/>
    <x v="1"/>
    <n v="140001545061"/>
    <n v="2"/>
    <n v="2"/>
    <n v="2"/>
    <s v="S4B3"/>
    <x v="1"/>
    <x v="0"/>
    <s v="ZW03"/>
    <s v="Z53"/>
    <x v="8"/>
    <x v="8"/>
    <x v="0"/>
  </r>
  <r>
    <x v="8"/>
    <x v="70"/>
    <x v="94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8658"/>
    <x v="94"/>
    <n v="518000321450"/>
    <s v="ใบแจ้งหนี้"/>
    <x v="0"/>
    <s v="ค่าบริการพาดสายสื่อสารโทรคมนาคมประจำปี"/>
    <s v="Activ.unit"/>
    <x v="94"/>
    <s v=""/>
    <n v="10"/>
    <d v="2019-01-17T00:00:00"/>
    <n v="9878"/>
    <x v="0"/>
    <x v="0"/>
    <n v="3.85"/>
    <n v="543290"/>
    <n v="543290"/>
    <n v="38030.300000000003"/>
    <n v="581320.30000000005"/>
    <d v="2019-01-31T00:00:00"/>
    <m/>
    <s v=""/>
    <s v=""/>
    <x v="6"/>
    <n v="140001544377"/>
    <n v="1"/>
    <n v="1"/>
    <n v="1"/>
    <s v="S4B3"/>
    <x v="6"/>
    <x v="0"/>
    <s v="ZW03"/>
    <s v="Z53"/>
    <x v="8"/>
    <x v="8"/>
    <x v="0"/>
  </r>
  <r>
    <x v="8"/>
    <x v="71"/>
    <x v="95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281"/>
    <x v="95"/>
    <n v="522000321641"/>
    <s v="ใบแจ้งหนี้"/>
    <x v="0"/>
    <s v="ค่าบริการพาดสายสื่อสารโทรคมนาคมประจำปี"/>
    <s v="Activ.unit"/>
    <x v="95"/>
    <s v=""/>
    <n v="1"/>
    <d v="2019-01-17T00:00:00"/>
    <n v="720"/>
    <x v="0"/>
    <x v="0"/>
    <n v="3.85"/>
    <n v="39600"/>
    <n v="39600"/>
    <n v="2772"/>
    <n v="42372"/>
    <d v="2019-01-31T00:00:00"/>
    <m/>
    <s v=""/>
    <s v=""/>
    <x v="4"/>
    <n v="140001545038"/>
    <n v="1"/>
    <n v="1"/>
    <n v="1"/>
    <s v="S4B3"/>
    <x v="4"/>
    <x v="0"/>
    <s v="ZW03"/>
    <s v="Z53"/>
    <x v="8"/>
    <x v="8"/>
    <x v="0"/>
  </r>
  <r>
    <x v="7"/>
    <x v="72"/>
    <x v="96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932"/>
    <x v="96"/>
    <n v="514000321226"/>
    <s v="ใบแจ้งหนี้"/>
    <x v="0"/>
    <s v="ค่าบริการพาดสายสื่อสารโทรคมนาคมประจำปี"/>
    <s v="Activ.unit"/>
    <x v="96"/>
    <s v=""/>
    <n v="13"/>
    <d v="2019-01-17T00:00:00"/>
    <n v="1815"/>
    <x v="0"/>
    <x v="0"/>
    <n v="3.85"/>
    <n v="99825"/>
    <n v="99825"/>
    <n v="6987.75"/>
    <n v="106812.75"/>
    <d v="2019-01-31T00:00:00"/>
    <m/>
    <s v=""/>
    <s v=""/>
    <x v="3"/>
    <n v="140001545761"/>
    <n v="1"/>
    <n v="1"/>
    <n v="1"/>
    <s v="S4B3"/>
    <x v="3"/>
    <x v="0"/>
    <s v="ZW03"/>
    <s v="Z53"/>
    <x v="7"/>
    <x v="7"/>
    <x v="0"/>
  </r>
  <r>
    <x v="9"/>
    <x v="73"/>
    <x v="9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572"/>
    <x v="97"/>
    <n v="518000321666"/>
    <s v="ใบแจ้งหนี้"/>
    <x v="0"/>
    <s v="ค่าบริการพาดสายสื่อสารโทรคมนาคมประจำปี"/>
    <s v="Activ.unit"/>
    <x v="97"/>
    <s v=""/>
    <n v="2"/>
    <d v="2019-01-17T00:00:00"/>
    <n v="3304"/>
    <x v="0"/>
    <x v="0"/>
    <n v="3.85"/>
    <n v="181720"/>
    <n v="181720"/>
    <n v="12720.4"/>
    <n v="194440.4"/>
    <d v="2019-01-31T00:00:00"/>
    <m/>
    <s v=""/>
    <s v=""/>
    <x v="0"/>
    <n v="140001544404"/>
    <n v="1"/>
    <n v="1"/>
    <n v="1"/>
    <s v="S4B3"/>
    <x v="0"/>
    <x v="0"/>
    <s v="ZW03"/>
    <s v="Z53"/>
    <x v="9"/>
    <x v="9"/>
    <x v="0"/>
  </r>
  <r>
    <x v="9"/>
    <x v="74"/>
    <x v="9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8682"/>
    <x v="98"/>
    <n v="526000322832"/>
    <s v="ใบแจ้งหนี้"/>
    <x v="0"/>
    <s v="ค่าบริการพาดสายสื่อสารโทรคมนาคมประจำปี"/>
    <s v="Activ.unit"/>
    <x v="98"/>
    <s v=""/>
    <n v="5"/>
    <d v="2019-01-17T00:00:00"/>
    <n v="2185"/>
    <x v="1"/>
    <x v="1"/>
    <n v="7"/>
    <n v="218500"/>
    <n v="218500"/>
    <n v="15295"/>
    <n v="233795"/>
    <d v="2019-01-31T00:00:00"/>
    <m/>
    <s v=""/>
    <s v=""/>
    <x v="1"/>
    <n v="140001544472"/>
    <n v="2"/>
    <n v="2"/>
    <n v="2"/>
    <s v="S4B3"/>
    <x v="1"/>
    <x v="0"/>
    <s v="ZW03"/>
    <s v="Z53"/>
    <x v="9"/>
    <x v="9"/>
    <x v="0"/>
  </r>
  <r>
    <x v="9"/>
    <x v="74"/>
    <x v="9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8682"/>
    <x v="98"/>
    <n v="526000322832"/>
    <s v="ใบแจ้งหนี้"/>
    <x v="0"/>
    <s v="ค่าบริการพาดสายสื่อสารโทรคมนาคมประจำปี"/>
    <s v="Activ.unit"/>
    <x v="98"/>
    <s v=""/>
    <n v="6"/>
    <d v="2019-01-17T00:00:00"/>
    <n v="15030"/>
    <x v="0"/>
    <x v="0"/>
    <n v="3.85"/>
    <n v="826650"/>
    <n v="826650"/>
    <n v="57865.5"/>
    <n v="884515.5"/>
    <d v="2019-01-31T00:00:00"/>
    <m/>
    <s v=""/>
    <s v=""/>
    <x v="1"/>
    <n v="140001544472"/>
    <n v="2"/>
    <n v="2"/>
    <n v="2"/>
    <s v="S4B3"/>
    <x v="1"/>
    <x v="0"/>
    <s v="ZW03"/>
    <s v="Z53"/>
    <x v="9"/>
    <x v="9"/>
    <x v="0"/>
  </r>
  <r>
    <x v="9"/>
    <x v="75"/>
    <x v="99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320"/>
    <x v="99"/>
    <n v="516000320902"/>
    <s v="ใบแจ้งหนี้"/>
    <x v="0"/>
    <s v="ค่าบริการพาดสายสื่อสารโทรคมนาคมประจำปี"/>
    <s v="Activ.unit"/>
    <x v="99"/>
    <s v=""/>
    <n v="7"/>
    <d v="2019-01-17T00:00:00"/>
    <n v="2054"/>
    <x v="0"/>
    <x v="0"/>
    <n v="3.85"/>
    <n v="112970"/>
    <n v="112970"/>
    <n v="7907.9"/>
    <n v="120877.9"/>
    <d v="2019-01-31T00:00:00"/>
    <m/>
    <s v=""/>
    <s v=""/>
    <x v="8"/>
    <n v="140001545089"/>
    <n v="1"/>
    <n v="1"/>
    <n v="1"/>
    <s v="S4B3"/>
    <x v="8"/>
    <x v="0"/>
    <s v="ZW03"/>
    <s v="Z53"/>
    <x v="9"/>
    <x v="9"/>
    <x v="0"/>
  </r>
  <r>
    <x v="9"/>
    <x v="76"/>
    <x v="10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326"/>
    <x v="100"/>
    <n v="514000321171"/>
    <s v="ใบแจ้งหนี้"/>
    <x v="0"/>
    <s v="ค่าบริการพาดสายสื่อสารโทรคมนาคมประจำปี"/>
    <s v="Activ.unit"/>
    <x v="100"/>
    <s v=""/>
    <n v="1"/>
    <d v="2019-01-17T00:00:00"/>
    <n v="6809"/>
    <x v="0"/>
    <x v="0"/>
    <n v="3.85"/>
    <n v="374495"/>
    <n v="374495"/>
    <n v="26214.65"/>
    <n v="400709.65"/>
    <d v="2019-01-31T00:00:00"/>
    <m/>
    <s v=""/>
    <s v=""/>
    <x v="4"/>
    <n v="140001545102"/>
    <n v="1"/>
    <n v="1"/>
    <n v="1"/>
    <s v="S4B3"/>
    <x v="4"/>
    <x v="0"/>
    <s v="ZW03"/>
    <s v="Z53"/>
    <x v="9"/>
    <x v="9"/>
    <x v="0"/>
  </r>
  <r>
    <x v="9"/>
    <x v="77"/>
    <x v="101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330"/>
    <x v="101"/>
    <n v="514000321172"/>
    <s v="ใบแจ้งหนี้"/>
    <x v="0"/>
    <s v="ค่าบริการพาดสายสื่อสารโทรคมนาคมประจำปี"/>
    <s v="Activ.unit"/>
    <x v="101"/>
    <s v=""/>
    <n v="8"/>
    <d v="2019-01-17T00:00:00"/>
    <n v="10289"/>
    <x v="0"/>
    <x v="0"/>
    <n v="3.85"/>
    <n v="565895"/>
    <n v="565895"/>
    <n v="39612.65"/>
    <n v="605507.65"/>
    <d v="2019-01-31T00:00:00"/>
    <m/>
    <s v=""/>
    <s v=""/>
    <x v="10"/>
    <n v="140001545122"/>
    <n v="1"/>
    <n v="1"/>
    <n v="1"/>
    <s v="S4B3"/>
    <x v="10"/>
    <x v="0"/>
    <s v="ZW03"/>
    <s v="Z53"/>
    <x v="9"/>
    <x v="9"/>
    <x v="0"/>
  </r>
  <r>
    <x v="9"/>
    <x v="78"/>
    <x v="102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416"/>
    <x v="102"/>
    <n v="538000322314"/>
    <s v="ใบแจ้งหนี้"/>
    <x v="0"/>
    <s v="ค่าบริการพาดสายสื่อสารโทรคมนาคมประจำปี"/>
    <s v="Activ.unit"/>
    <x v="102"/>
    <s v=""/>
    <n v="11"/>
    <d v="2019-01-17T00:00:00"/>
    <n v="3464"/>
    <x v="0"/>
    <x v="0"/>
    <n v="3.85"/>
    <n v="190520"/>
    <n v="190520"/>
    <n v="13336.4"/>
    <n v="203856.4"/>
    <d v="2019-01-31T00:00:00"/>
    <m/>
    <s v=""/>
    <s v=""/>
    <x v="11"/>
    <n v="140001545154"/>
    <n v="1"/>
    <n v="1"/>
    <n v="1"/>
    <s v="S4B3"/>
    <x v="11"/>
    <x v="0"/>
    <s v="ZW03"/>
    <s v="Z53"/>
    <x v="9"/>
    <x v="9"/>
    <x v="0"/>
  </r>
  <r>
    <x v="9"/>
    <x v="79"/>
    <x v="103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24"/>
    <x v="103"/>
    <n v="532000322931"/>
    <s v="ใบแจ้งหนี้"/>
    <x v="0"/>
    <s v="ค่าบริการพาดสายสื่อสารโทรคมนาคมประจำปี"/>
    <s v="Activ.unit"/>
    <x v="103"/>
    <s v=""/>
    <n v="10"/>
    <d v="2019-01-17T00:00:00"/>
    <n v="2902"/>
    <x v="0"/>
    <x v="0"/>
    <n v="3.85"/>
    <n v="159610"/>
    <n v="159610"/>
    <n v="11172.7"/>
    <n v="170782.7"/>
    <d v="2019-01-31T00:00:00"/>
    <m/>
    <s v=""/>
    <s v=""/>
    <x v="5"/>
    <n v="140001545192"/>
    <n v="1"/>
    <n v="1"/>
    <n v="1"/>
    <s v="S4B3"/>
    <x v="5"/>
    <x v="0"/>
    <s v="ZW03"/>
    <s v="Z53"/>
    <x v="9"/>
    <x v="9"/>
    <x v="0"/>
  </r>
  <r>
    <x v="9"/>
    <x v="80"/>
    <x v="104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429"/>
    <x v="104"/>
    <n v="550000322088"/>
    <s v="ใบแจ้งหนี้"/>
    <x v="0"/>
    <s v="ค่าบริการพาดสายสื่อสารโทรคมนาคมประจำปี"/>
    <s v="Activ.unit"/>
    <x v="104"/>
    <s v=""/>
    <n v="9"/>
    <d v="2019-01-17T00:00:00"/>
    <n v="5863"/>
    <x v="0"/>
    <x v="0"/>
    <n v="3.85"/>
    <n v="322465"/>
    <n v="322465"/>
    <n v="22572.55"/>
    <n v="345037.55"/>
    <d v="2019-01-31T00:00:00"/>
    <m/>
    <s v=""/>
    <s v=""/>
    <x v="6"/>
    <n v="140001545225"/>
    <n v="1"/>
    <n v="1"/>
    <n v="1"/>
    <s v="S4B3"/>
    <x v="6"/>
    <x v="0"/>
    <s v="ZW03"/>
    <s v="Z53"/>
    <x v="9"/>
    <x v="9"/>
    <x v="0"/>
  </r>
  <r>
    <x v="9"/>
    <x v="73"/>
    <x v="10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16"/>
    <x v="105"/>
    <n v="500000321204"/>
    <s v="ใบแจ้งหนี้"/>
    <x v="0"/>
    <s v="ค่าบริการพาดสายสื่อสารโทรคมนาคมประจำปี"/>
    <s v="Activ.unit"/>
    <x v="105"/>
    <s v=""/>
    <n v="3"/>
    <d v="2019-01-17T00:00:00"/>
    <n v="2499"/>
    <x v="0"/>
    <x v="0"/>
    <n v="3.85"/>
    <n v="137445"/>
    <n v="137445"/>
    <n v="9621.15"/>
    <n v="147066.15"/>
    <d v="2019-01-31T00:00:00"/>
    <m/>
    <s v=""/>
    <s v=""/>
    <x v="0"/>
    <n v="140001545266"/>
    <n v="1"/>
    <n v="1"/>
    <n v="1"/>
    <s v="S4B3"/>
    <x v="12"/>
    <x v="0"/>
    <s v="ZW03"/>
    <s v="Z53"/>
    <x v="9"/>
    <x v="9"/>
    <x v="0"/>
  </r>
  <r>
    <x v="9"/>
    <x v="73"/>
    <x v="10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451"/>
    <x v="106"/>
    <n v="554000320687"/>
    <s v="ใบแจ้งหนี้"/>
    <x v="0"/>
    <s v="ค่าบริการพาดสายสื่อสารโทรคมนาคมประจำปี"/>
    <s v="Activ.unit"/>
    <x v="106"/>
    <s v=""/>
    <n v="4"/>
    <d v="2019-01-17T00:00:00"/>
    <n v="4853"/>
    <x v="0"/>
    <x v="0"/>
    <n v="3.85"/>
    <n v="266915"/>
    <n v="266915"/>
    <n v="18684.05"/>
    <n v="285599.05"/>
    <d v="2019-01-31T00:00:00"/>
    <m/>
    <s v=""/>
    <s v=""/>
    <x v="0"/>
    <n v="140001545333"/>
    <n v="1"/>
    <n v="1"/>
    <n v="1"/>
    <s v="S4B3"/>
    <x v="13"/>
    <x v="0"/>
    <s v="ZW03"/>
    <s v="Z53"/>
    <x v="9"/>
    <x v="9"/>
    <x v="0"/>
  </r>
  <r>
    <x v="10"/>
    <x v="81"/>
    <x v="107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9336"/>
    <x v="107"/>
    <n v="554000320877"/>
    <s v="ใบแจ้งหนี้"/>
    <x v="0"/>
    <s v="ค่าบริการพาดสายสื่อสารโทรคมนาคมประจำปี"/>
    <s v="Activ.unit"/>
    <x v="107"/>
    <s v=""/>
    <n v="10"/>
    <d v="2019-01-21T00:00:00"/>
    <n v="478"/>
    <x v="0"/>
    <x v="0"/>
    <n v="3.85"/>
    <n v="26290"/>
    <n v="26290"/>
    <n v="1840.3"/>
    <n v="28130.3"/>
    <d v="2019-01-31T00:00:00"/>
    <m/>
    <s v=""/>
    <s v=""/>
    <x v="7"/>
    <n v="140001550137"/>
    <n v="1"/>
    <n v="1"/>
    <n v="1"/>
    <s v="S4B3"/>
    <x v="7"/>
    <x v="0"/>
    <s v="ZW03"/>
    <s v="Z53"/>
    <x v="10"/>
    <x v="10"/>
    <x v="0"/>
  </r>
  <r>
    <x v="10"/>
    <x v="82"/>
    <x v="108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9123"/>
    <x v="108"/>
    <n v="522000321922"/>
    <s v="ใบแจ้งหนี้"/>
    <x v="0"/>
    <s v="ค่าบริการพาดสายสื่อสารโทรคมนาคมประจำปี"/>
    <s v="Activ.unit"/>
    <x v="108"/>
    <s v=""/>
    <n v="13"/>
    <d v="2019-01-21T00:00:00"/>
    <n v="1437"/>
    <x v="0"/>
    <x v="0"/>
    <n v="3.85"/>
    <n v="79035"/>
    <n v="79035"/>
    <n v="5532.45"/>
    <n v="84567.45"/>
    <d v="2019-01-31T00:00:00"/>
    <m/>
    <s v=""/>
    <s v=""/>
    <x v="9"/>
    <n v="140001550092"/>
    <n v="1"/>
    <n v="1"/>
    <n v="1"/>
    <s v="S4B3"/>
    <x v="9"/>
    <x v="0"/>
    <s v="ZW03"/>
    <s v="Z53"/>
    <x v="10"/>
    <x v="10"/>
    <x v="0"/>
  </r>
  <r>
    <x v="10"/>
    <x v="83"/>
    <x v="109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9339"/>
    <x v="109"/>
    <n v="524000321750"/>
    <s v="ใบแจ้งหนี้"/>
    <x v="0"/>
    <s v="ค่าบริการพาดสายสื่อสารโทรคมนาคมประจำปี"/>
    <s v="Activ.unit"/>
    <x v="109"/>
    <s v=""/>
    <n v="2"/>
    <d v="2019-01-21T00:00:00"/>
    <n v="4954"/>
    <x v="0"/>
    <x v="0"/>
    <n v="3.85"/>
    <n v="272470"/>
    <n v="272470"/>
    <n v="19072.900000000001"/>
    <n v="291542.90000000002"/>
    <d v="2019-01-31T00:00:00"/>
    <m/>
    <s v=""/>
    <s v=""/>
    <x v="4"/>
    <n v="140001550158"/>
    <n v="1"/>
    <n v="1"/>
    <n v="1"/>
    <s v="S4B3"/>
    <x v="4"/>
    <x v="0"/>
    <s v="ZW03"/>
    <s v="Z53"/>
    <x v="10"/>
    <x v="10"/>
    <x v="0"/>
  </r>
  <r>
    <x v="11"/>
    <x v="84"/>
    <x v="11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39"/>
    <x v="110"/>
    <n v="526000322837"/>
    <s v="ใบแจ้งหนี้"/>
    <x v="0"/>
    <s v="ค่าบริการพาดสายสื่อสารโทรคมนาคมประจำปี"/>
    <s v="Activ.unit"/>
    <x v="110"/>
    <s v=""/>
    <n v="2"/>
    <d v="2019-01-17T00:00:00"/>
    <n v="67"/>
    <x v="1"/>
    <x v="1"/>
    <n v="7"/>
    <n v="6700"/>
    <n v="6700"/>
    <n v="469"/>
    <n v="7169"/>
    <d v="2019-01-31T00:00:00"/>
    <m/>
    <s v=""/>
    <s v=""/>
    <x v="0"/>
    <n v="140001545439"/>
    <n v="2"/>
    <n v="2"/>
    <n v="2"/>
    <s v="S4B3"/>
    <x v="0"/>
    <x v="0"/>
    <s v="ZW03"/>
    <s v="Z53"/>
    <x v="11"/>
    <x v="11"/>
    <x v="0"/>
  </r>
  <r>
    <x v="11"/>
    <x v="84"/>
    <x v="11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39"/>
    <x v="110"/>
    <n v="526000322837"/>
    <s v="ใบแจ้งหนี้"/>
    <x v="0"/>
    <s v="ค่าบริการพาดสายสื่อสารโทรคมนาคมประจำปี"/>
    <s v="Activ.unit"/>
    <x v="110"/>
    <s v=""/>
    <n v="3"/>
    <d v="2019-01-17T00:00:00"/>
    <n v="3720"/>
    <x v="0"/>
    <x v="0"/>
    <n v="3.85"/>
    <n v="204600"/>
    <n v="204600"/>
    <n v="14322"/>
    <n v="218922"/>
    <d v="2019-01-31T00:00:00"/>
    <m/>
    <s v=""/>
    <s v=""/>
    <x v="0"/>
    <n v="140001545439"/>
    <n v="2"/>
    <n v="2"/>
    <n v="2"/>
    <s v="S4B3"/>
    <x v="0"/>
    <x v="0"/>
    <s v="ZW03"/>
    <s v="Z53"/>
    <x v="11"/>
    <x v="11"/>
    <x v="0"/>
  </r>
  <r>
    <x v="11"/>
    <x v="85"/>
    <x v="11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99"/>
    <x v="111"/>
    <n v="568000322039"/>
    <s v="ใบแจ้งหนี้"/>
    <x v="0"/>
    <s v="ค่าบริการพาดสายสื่อสารโทรคมนาคมประจำปี"/>
    <s v="Activ.unit"/>
    <x v="111"/>
    <s v=""/>
    <n v="5"/>
    <d v="2019-01-17T00:00:00"/>
    <n v="1790"/>
    <x v="1"/>
    <x v="1"/>
    <n v="7"/>
    <n v="179000"/>
    <n v="179000"/>
    <n v="12530"/>
    <n v="191530"/>
    <d v="2019-01-31T00:00:00"/>
    <m/>
    <s v=""/>
    <s v=""/>
    <x v="1"/>
    <n v="140001545630"/>
    <n v="2"/>
    <n v="2"/>
    <n v="2"/>
    <s v="S4B3"/>
    <x v="1"/>
    <x v="0"/>
    <s v="ZW03"/>
    <s v="Z53"/>
    <x v="11"/>
    <x v="11"/>
    <x v="0"/>
  </r>
  <r>
    <x v="11"/>
    <x v="85"/>
    <x v="11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99"/>
    <x v="111"/>
    <n v="568000322039"/>
    <s v="ใบแจ้งหนี้"/>
    <x v="0"/>
    <s v="ค่าบริการพาดสายสื่อสารโทรคมนาคมประจำปี"/>
    <s v="Activ.unit"/>
    <x v="111"/>
    <s v=""/>
    <n v="6"/>
    <d v="2019-01-17T00:00:00"/>
    <n v="6124"/>
    <x v="0"/>
    <x v="0"/>
    <n v="3.85"/>
    <n v="336820"/>
    <n v="336820"/>
    <n v="23577.4"/>
    <n v="360397.4"/>
    <d v="2019-01-31T00:00:00"/>
    <m/>
    <s v=""/>
    <s v=""/>
    <x v="1"/>
    <n v="140001545630"/>
    <n v="2"/>
    <n v="2"/>
    <n v="2"/>
    <s v="S4B3"/>
    <x v="1"/>
    <x v="0"/>
    <s v="ZW03"/>
    <s v="Z53"/>
    <x v="11"/>
    <x v="11"/>
    <x v="0"/>
  </r>
  <r>
    <x v="11"/>
    <x v="86"/>
    <x v="112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904"/>
    <x v="112"/>
    <n v="538000322318"/>
    <s v="ใบแจ้งหนี้"/>
    <x v="0"/>
    <s v="ค่าบริการพาดสายสื่อสารโทรคมนาคมประจำปี"/>
    <s v="Activ.unit"/>
    <x v="112"/>
    <s v=""/>
    <n v="1"/>
    <d v="2019-01-17T00:00:00"/>
    <n v="3917"/>
    <x v="0"/>
    <x v="0"/>
    <n v="3.85"/>
    <n v="215435"/>
    <n v="215435"/>
    <n v="15080.45"/>
    <n v="230515.45"/>
    <d v="2019-01-31T00:00:00"/>
    <m/>
    <s v=""/>
    <s v=""/>
    <x v="4"/>
    <n v="140001545700"/>
    <n v="1"/>
    <n v="1"/>
    <n v="1"/>
    <s v="S4B3"/>
    <x v="4"/>
    <x v="0"/>
    <s v="ZW03"/>
    <s v="Z53"/>
    <x v="11"/>
    <x v="11"/>
    <x v="0"/>
  </r>
  <r>
    <x v="11"/>
    <x v="87"/>
    <x v="113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975"/>
    <x v="113"/>
    <n v="530000321917"/>
    <s v="ใบแจ้งหนี้"/>
    <x v="0"/>
    <s v="ค่าบริการพาดสายสื่อสารโทรคมนาคมประจำปี"/>
    <s v="Activ.unit"/>
    <x v="113"/>
    <s v=""/>
    <n v="11"/>
    <d v="2019-01-17T00:00:00"/>
    <n v="3339"/>
    <x v="0"/>
    <x v="0"/>
    <n v="3.85"/>
    <n v="183645"/>
    <n v="183645"/>
    <n v="12855.15"/>
    <n v="196500.15"/>
    <d v="2019-01-31T00:00:00"/>
    <m/>
    <s v=""/>
    <s v=""/>
    <x v="5"/>
    <n v="140001545763"/>
    <n v="1"/>
    <n v="1"/>
    <n v="1"/>
    <s v="S4B3"/>
    <x v="5"/>
    <x v="0"/>
    <s v="ZW03"/>
    <s v="Z53"/>
    <x v="11"/>
    <x v="11"/>
    <x v="0"/>
  </r>
  <r>
    <x v="11"/>
    <x v="88"/>
    <x v="114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980"/>
    <x v="114"/>
    <n v="524000322313"/>
    <s v="ใบแจ้งหนี้"/>
    <x v="0"/>
    <s v="ค่าบริการพาดสายสื่อสารโทรคมนาคมประจำปี"/>
    <s v="Activ.unit"/>
    <x v="114"/>
    <s v=""/>
    <n v="7"/>
    <d v="2019-01-17T00:00:00"/>
    <n v="1353"/>
    <x v="0"/>
    <x v="0"/>
    <n v="3.85"/>
    <n v="74415"/>
    <n v="74415"/>
    <n v="5209.05"/>
    <n v="79624.05"/>
    <d v="2019-01-31T00:00:00"/>
    <m/>
    <s v=""/>
    <s v=""/>
    <x v="8"/>
    <n v="140001545809"/>
    <n v="1"/>
    <n v="1"/>
    <n v="1"/>
    <s v="S4B3"/>
    <x v="8"/>
    <x v="0"/>
    <s v="ZW03"/>
    <s v="Z53"/>
    <x v="11"/>
    <x v="11"/>
    <x v="0"/>
  </r>
  <r>
    <x v="11"/>
    <x v="89"/>
    <x v="115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990"/>
    <x v="115"/>
    <n v="540000321919"/>
    <s v="ใบแจ้งหนี้"/>
    <x v="0"/>
    <s v="ค่าบริการพาดสายสื่อสารโทรคมนาคมประจำปี"/>
    <s v="Activ.unit"/>
    <x v="115"/>
    <s v=""/>
    <n v="10"/>
    <d v="2019-01-17T00:00:00"/>
    <n v="896"/>
    <x v="0"/>
    <x v="0"/>
    <n v="3.85"/>
    <n v="49280"/>
    <n v="49280"/>
    <n v="3449.6"/>
    <n v="52729.599999999999"/>
    <d v="2019-01-31T00:00:00"/>
    <m/>
    <s v=""/>
    <s v=""/>
    <x v="9"/>
    <n v="140001545864"/>
    <n v="1"/>
    <n v="1"/>
    <n v="1"/>
    <s v="S4B3"/>
    <x v="9"/>
    <x v="0"/>
    <s v="ZW03"/>
    <s v="Z53"/>
    <x v="11"/>
    <x v="11"/>
    <x v="0"/>
  </r>
  <r>
    <x v="11"/>
    <x v="90"/>
    <x v="116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993"/>
    <x v="116"/>
    <n v="528000324001"/>
    <s v="ใบแจ้งหนี้"/>
    <x v="0"/>
    <s v="ค่าบริการพาดสายสื่อสารโทรคมนาคมประจำปี"/>
    <s v="Activ.unit"/>
    <x v="116"/>
    <s v=""/>
    <n v="8"/>
    <d v="2019-01-17T00:00:00"/>
    <n v="5700"/>
    <x v="0"/>
    <x v="0"/>
    <n v="3.85"/>
    <n v="313500"/>
    <n v="313500"/>
    <n v="21945"/>
    <n v="335445"/>
    <d v="2019-01-31T00:00:00"/>
    <m/>
    <s v=""/>
    <s v=""/>
    <x v="10"/>
    <n v="140001545893"/>
    <n v="1"/>
    <n v="1"/>
    <n v="1"/>
    <s v="S4B3"/>
    <x v="10"/>
    <x v="0"/>
    <s v="ZW03"/>
    <s v="Z53"/>
    <x v="11"/>
    <x v="11"/>
    <x v="0"/>
  </r>
  <r>
    <x v="11"/>
    <x v="91"/>
    <x v="117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121"/>
    <x v="117"/>
    <n v="540000321920"/>
    <s v="ใบแจ้งหนี้"/>
    <x v="0"/>
    <s v="ค่าบริการพาดสายสื่อสารโทรคมนาคมประจำปี"/>
    <s v="Activ.unit"/>
    <x v="117"/>
    <s v=""/>
    <n v="12"/>
    <d v="2019-01-17T00:00:00"/>
    <n v="845"/>
    <x v="0"/>
    <x v="0"/>
    <n v="3.85"/>
    <n v="46475"/>
    <n v="46475"/>
    <n v="3253.25"/>
    <n v="49728.25"/>
    <d v="2019-01-31T00:00:00"/>
    <m/>
    <s v=""/>
    <s v=""/>
    <x v="11"/>
    <n v="140001545943"/>
    <n v="1"/>
    <n v="1"/>
    <n v="1"/>
    <s v="S4B3"/>
    <x v="11"/>
    <x v="0"/>
    <s v="ZW03"/>
    <s v="Z53"/>
    <x v="11"/>
    <x v="11"/>
    <x v="0"/>
  </r>
  <r>
    <x v="12"/>
    <x v="92"/>
    <x v="11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30"/>
    <x v="118"/>
    <n v="548000321066"/>
    <s v="ใบแจ้งหนี้"/>
    <x v="0"/>
    <s v="ค่าบริการพาดสายสื่อสารโทรคมนาคมประจำปี"/>
    <s v="Activ.unit"/>
    <x v="118"/>
    <s v=""/>
    <n v="2"/>
    <d v="2019-01-17T00:00:00"/>
    <n v="3489"/>
    <x v="0"/>
    <x v="0"/>
    <n v="3.85"/>
    <n v="191895"/>
    <n v="191895"/>
    <n v="13432.65"/>
    <n v="205327.65"/>
    <d v="2019-01-31T00:00:00"/>
    <m/>
    <s v=""/>
    <s v=""/>
    <x v="0"/>
    <n v="140001545752"/>
    <n v="1"/>
    <n v="1"/>
    <n v="1"/>
    <s v="S4B3"/>
    <x v="0"/>
    <x v="0"/>
    <s v="ZW03"/>
    <s v="Z53"/>
    <x v="12"/>
    <x v="12"/>
    <x v="0"/>
  </r>
  <r>
    <x v="13"/>
    <x v="93"/>
    <x v="119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787"/>
    <x v="119"/>
    <n v="500000320987"/>
    <s v="ใบแจ้งหนี้"/>
    <x v="0"/>
    <s v="ค่าบริการพาดสายสื่อสารโทรคมนาคมประจำปี"/>
    <s v="Activ.unit"/>
    <x v="119"/>
    <s v=""/>
    <n v="11"/>
    <d v="2019-01-17T00:00:00"/>
    <n v="1730"/>
    <x v="0"/>
    <x v="0"/>
    <n v="3.85"/>
    <n v="95150"/>
    <n v="95150"/>
    <n v="6660.5"/>
    <n v="101810.5"/>
    <d v="2019-01-31T00:00:00"/>
    <m/>
    <s v=""/>
    <s v=""/>
    <x v="11"/>
    <n v="140001545612"/>
    <n v="1"/>
    <n v="1"/>
    <n v="1"/>
    <s v="S4B3"/>
    <x v="11"/>
    <x v="0"/>
    <s v="ZW03"/>
    <s v="Z53"/>
    <x v="13"/>
    <x v="13"/>
    <x v="0"/>
  </r>
  <r>
    <x v="12"/>
    <x v="92"/>
    <x v="12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23"/>
    <x v="120"/>
    <n v="560000322841"/>
    <s v="ใบแจ้งหนี้"/>
    <x v="0"/>
    <s v="ค่าบริการพาดสายสื่อสารโทรคมนาคมประจำปี"/>
    <s v="Activ.unit"/>
    <x v="120"/>
    <s v=""/>
    <n v="3"/>
    <d v="2019-01-17T00:00:00"/>
    <n v="5775"/>
    <x v="0"/>
    <x v="0"/>
    <n v="3.85"/>
    <n v="317625"/>
    <n v="317625"/>
    <n v="22233.75"/>
    <n v="339858.75"/>
    <d v="2019-01-31T00:00:00"/>
    <m/>
    <s v=""/>
    <s v=""/>
    <x v="0"/>
    <n v="140001545968"/>
    <n v="1"/>
    <n v="1"/>
    <n v="1"/>
    <s v="S4B3"/>
    <x v="13"/>
    <x v="0"/>
    <s v="ZW03"/>
    <s v="Z53"/>
    <x v="12"/>
    <x v="12"/>
    <x v="0"/>
  </r>
  <r>
    <x v="13"/>
    <x v="94"/>
    <x v="121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669"/>
    <x v="121"/>
    <n v="500000320984"/>
    <s v="ใบแจ้งหนี้"/>
    <x v="0"/>
    <s v="ค่าบริการพาดสายสื่อสารโทรคมนาคมประจำปี"/>
    <s v="Activ.unit"/>
    <x v="121"/>
    <s v=""/>
    <n v="1"/>
    <d v="2019-01-17T00:00:00"/>
    <n v="4425"/>
    <x v="0"/>
    <x v="0"/>
    <n v="3.85"/>
    <n v="243375"/>
    <n v="243375"/>
    <n v="17036.25"/>
    <n v="260411.25"/>
    <d v="2019-01-31T00:00:00"/>
    <m/>
    <s v=""/>
    <s v=""/>
    <x v="10"/>
    <n v="140001545452"/>
    <n v="1"/>
    <n v="1"/>
    <n v="1"/>
    <s v="S4B3"/>
    <x v="10"/>
    <x v="0"/>
    <s v="ZW03"/>
    <s v="Z53"/>
    <x v="13"/>
    <x v="13"/>
    <x v="0"/>
  </r>
  <r>
    <x v="13"/>
    <x v="95"/>
    <x v="12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25"/>
    <x v="122"/>
    <n v="562000322500"/>
    <s v="ใบแจ้งหนี้"/>
    <x v="0"/>
    <s v="ค่าบริการพาดสายสื่อสารโทรคมนาคมประจำปี"/>
    <s v="Activ.unit"/>
    <x v="122"/>
    <s v=""/>
    <n v="5"/>
    <d v="2019-01-17T00:00:00"/>
    <n v="1890"/>
    <x v="0"/>
    <x v="0"/>
    <n v="3.85"/>
    <n v="103950"/>
    <n v="103950"/>
    <n v="7276.5"/>
    <n v="111226.5"/>
    <d v="2019-01-31T00:00:00"/>
    <m/>
    <s v=""/>
    <s v=""/>
    <x v="0"/>
    <n v="140001545738"/>
    <n v="1"/>
    <n v="1"/>
    <n v="1"/>
    <s v="S4B3"/>
    <x v="12"/>
    <x v="0"/>
    <s v="ZW03"/>
    <s v="Z53"/>
    <x v="13"/>
    <x v="13"/>
    <x v="0"/>
  </r>
  <r>
    <x v="13"/>
    <x v="95"/>
    <x v="12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845"/>
    <x v="123"/>
    <n v="512000321315"/>
    <s v="ใบแจ้งหนี้"/>
    <x v="0"/>
    <s v="ค่าบริการพาดสายสื่อสารโทรคมนาคมประจำปี"/>
    <s v="Activ.unit"/>
    <x v="123"/>
    <s v=""/>
    <n v="3"/>
    <d v="2019-01-17T00:00:00"/>
    <n v="2759"/>
    <x v="0"/>
    <x v="0"/>
    <n v="3.85"/>
    <n v="151745"/>
    <n v="151745"/>
    <n v="10622.15"/>
    <n v="162367.15"/>
    <d v="2019-01-31T00:00:00"/>
    <m/>
    <s v=""/>
    <s v=""/>
    <x v="0"/>
    <n v="140001545646"/>
    <n v="1"/>
    <n v="1"/>
    <n v="1"/>
    <s v="S4B3"/>
    <x v="0"/>
    <x v="0"/>
    <s v="ZW03"/>
    <s v="Z53"/>
    <x v="13"/>
    <x v="13"/>
    <x v="0"/>
  </r>
  <r>
    <x v="12"/>
    <x v="92"/>
    <x v="12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789"/>
    <x v="124"/>
    <n v="558000322088"/>
    <s v="ใบแจ้งหนี้"/>
    <x v="0"/>
    <s v="ค่าบริการพาดสายสื่อสารโทรคมนาคมประจำปี"/>
    <s v="Activ.unit"/>
    <x v="124"/>
    <s v=""/>
    <n v="1"/>
    <d v="2019-01-17T00:00:00"/>
    <n v="6216"/>
    <x v="0"/>
    <x v="0"/>
    <n v="3.85"/>
    <n v="341880"/>
    <n v="341880"/>
    <n v="23931.599999999999"/>
    <n v="365811.6"/>
    <d v="2019-01-31T00:00:00"/>
    <m/>
    <s v=""/>
    <s v=""/>
    <x v="0"/>
    <n v="140001545616"/>
    <n v="1"/>
    <n v="1"/>
    <n v="1"/>
    <s v="S4B3"/>
    <x v="12"/>
    <x v="0"/>
    <s v="ZW03"/>
    <s v="Z53"/>
    <x v="12"/>
    <x v="12"/>
    <x v="0"/>
  </r>
  <r>
    <x v="13"/>
    <x v="95"/>
    <x v="12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16"/>
    <x v="125"/>
    <n v="518000321462"/>
    <s v="ใบแจ้งหนี้"/>
    <x v="0"/>
    <s v="ค่าบริการพาดสายสื่อสารโทรคมนาคมประจำปี"/>
    <s v="Activ.unit"/>
    <x v="125"/>
    <s v=""/>
    <n v="4"/>
    <d v="2019-01-17T00:00:00"/>
    <n v="1284"/>
    <x v="0"/>
    <x v="0"/>
    <n v="3.85"/>
    <n v="70620"/>
    <n v="70620"/>
    <n v="4943.3999999999996"/>
    <n v="75563.399999999994"/>
    <d v="2019-01-31T00:00:00"/>
    <m/>
    <s v=""/>
    <s v=""/>
    <x v="0"/>
    <n v="140001545686"/>
    <n v="1"/>
    <n v="1"/>
    <n v="1"/>
    <s v="S4B3"/>
    <x v="13"/>
    <x v="0"/>
    <s v="ZW03"/>
    <s v="Z53"/>
    <x v="13"/>
    <x v="13"/>
    <x v="0"/>
  </r>
  <r>
    <x v="12"/>
    <x v="96"/>
    <x v="12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83"/>
    <x v="126"/>
    <n v="516000320646"/>
    <s v="ใบแจ้งหนี้"/>
    <x v="0"/>
    <s v="ค่าบริการพาดสายสื่อสารโทรคมนาคมประจำปี"/>
    <s v="Activ.unit"/>
    <x v="126"/>
    <s v=""/>
    <n v="4"/>
    <d v="2019-01-17T00:00:00"/>
    <n v="1260"/>
    <x v="1"/>
    <x v="1"/>
    <n v="7"/>
    <n v="126000"/>
    <n v="126000"/>
    <n v="8820"/>
    <n v="134820"/>
    <d v="2019-01-31T00:00:00"/>
    <m/>
    <s v=""/>
    <s v=""/>
    <x v="1"/>
    <n v="140001546183"/>
    <n v="2"/>
    <n v="2"/>
    <n v="2"/>
    <s v="S4B3"/>
    <x v="1"/>
    <x v="0"/>
    <s v="ZW03"/>
    <s v="Z53"/>
    <x v="12"/>
    <x v="12"/>
    <x v="0"/>
  </r>
  <r>
    <x v="12"/>
    <x v="96"/>
    <x v="12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83"/>
    <x v="126"/>
    <n v="516000320646"/>
    <s v="ใบแจ้งหนี้"/>
    <x v="0"/>
    <s v="ค่าบริการพาดสายสื่อสารโทรคมนาคมประจำปี"/>
    <s v="Activ.unit"/>
    <x v="126"/>
    <s v=""/>
    <n v="5"/>
    <d v="2019-01-17T00:00:00"/>
    <n v="9489"/>
    <x v="0"/>
    <x v="0"/>
    <n v="3.85"/>
    <n v="521895"/>
    <n v="521895"/>
    <n v="36532.65"/>
    <n v="558427.65"/>
    <d v="2019-01-31T00:00:00"/>
    <m/>
    <s v=""/>
    <s v=""/>
    <x v="1"/>
    <n v="140001546183"/>
    <n v="2"/>
    <n v="2"/>
    <n v="2"/>
    <s v="S4B3"/>
    <x v="1"/>
    <x v="0"/>
    <s v="ZW03"/>
    <s v="Z53"/>
    <x v="12"/>
    <x v="12"/>
    <x v="0"/>
  </r>
  <r>
    <x v="12"/>
    <x v="97"/>
    <x v="127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8430"/>
    <x v="127"/>
    <n v="538000322082"/>
    <s v="ใบแจ้งหนี้"/>
    <x v="0"/>
    <s v="ค่าบริการพาดสายสื่อสารโทรคมนาคมประจำปี"/>
    <s v="Activ.unit"/>
    <x v="127"/>
    <s v=""/>
    <n v="18"/>
    <d v="2019-01-17T00:00:00"/>
    <n v="1615"/>
    <x v="0"/>
    <x v="0"/>
    <n v="3.85"/>
    <n v="88825"/>
    <n v="88825"/>
    <n v="6217.75"/>
    <n v="95042.75"/>
    <d v="2019-01-31T00:00:00"/>
    <m/>
    <s v=""/>
    <s v=""/>
    <x v="11"/>
    <n v="140001544237"/>
    <n v="1"/>
    <n v="1"/>
    <n v="1"/>
    <s v="S4B3"/>
    <x v="11"/>
    <x v="0"/>
    <s v="ZW03"/>
    <s v="Z53"/>
    <x v="12"/>
    <x v="12"/>
    <x v="0"/>
  </r>
  <r>
    <x v="12"/>
    <x v="96"/>
    <x v="12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43"/>
    <x v="128"/>
    <n v="564000322216"/>
    <s v="ใบแจ้งหนี้"/>
    <x v="0"/>
    <s v="ค่าบริการพาดสายสื่อสารโทรคมนาคมประจำปี"/>
    <s v="Activ.unit"/>
    <x v="128"/>
    <s v=""/>
    <n v="8"/>
    <d v="2019-01-17T00:00:00"/>
    <n v="804"/>
    <x v="0"/>
    <x v="0"/>
    <n v="3.85"/>
    <n v="44220"/>
    <n v="44220"/>
    <n v="3095.4"/>
    <n v="47315.4"/>
    <d v="2019-01-31T00:00:00"/>
    <m/>
    <s v=""/>
    <s v=""/>
    <x v="1"/>
    <n v="140001546243"/>
    <n v="2"/>
    <n v="2"/>
    <n v="2"/>
    <s v="S4B3"/>
    <x v="15"/>
    <x v="0"/>
    <s v="ZW03"/>
    <s v="Z53"/>
    <x v="12"/>
    <x v="12"/>
    <x v="0"/>
  </r>
  <r>
    <x v="12"/>
    <x v="96"/>
    <x v="12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43"/>
    <x v="128"/>
    <n v="564000322216"/>
    <s v="ใบแจ้งหนี้"/>
    <x v="0"/>
    <s v="ค่าบริการพาดสายสื่อสารโทรคมนาคมประจำปี"/>
    <s v="Activ.unit"/>
    <x v="128"/>
    <s v=""/>
    <n v="9"/>
    <d v="2019-01-17T00:00:00"/>
    <n v="1357"/>
    <x v="1"/>
    <x v="1"/>
    <n v="7"/>
    <n v="135700"/>
    <n v="135700"/>
    <n v="9499"/>
    <n v="145199"/>
    <d v="2019-01-31T00:00:00"/>
    <m/>
    <s v=""/>
    <s v=""/>
    <x v="1"/>
    <n v="140001546243"/>
    <n v="2"/>
    <n v="2"/>
    <n v="2"/>
    <s v="S4B3"/>
    <x v="15"/>
    <x v="0"/>
    <s v="ZW03"/>
    <s v="Z53"/>
    <x v="12"/>
    <x v="12"/>
    <x v="0"/>
  </r>
  <r>
    <x v="13"/>
    <x v="98"/>
    <x v="12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661"/>
    <x v="129"/>
    <n v="540000321429"/>
    <s v="ใบแจ้งหนี้"/>
    <x v="0"/>
    <s v="ค่าบริการพาดสายสื่อสารโทรคมนาคมประจำปี"/>
    <s v="Activ.unit"/>
    <x v="129"/>
    <s v=""/>
    <n v="10"/>
    <d v="2019-01-17T00:00:00"/>
    <n v="2059"/>
    <x v="0"/>
    <x v="0"/>
    <n v="3.85"/>
    <n v="113245"/>
    <n v="113245"/>
    <n v="7927.15"/>
    <n v="121172.15"/>
    <d v="2019-01-31T00:00:00"/>
    <m/>
    <s v=""/>
    <s v=""/>
    <x v="5"/>
    <n v="140001545408"/>
    <n v="1"/>
    <n v="1"/>
    <n v="1"/>
    <s v="S4B3"/>
    <x v="5"/>
    <x v="0"/>
    <s v="ZW03"/>
    <s v="Z53"/>
    <x v="13"/>
    <x v="13"/>
    <x v="0"/>
  </r>
  <r>
    <x v="13"/>
    <x v="99"/>
    <x v="13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13"/>
    <x v="130"/>
    <n v="552000321464"/>
    <s v="ใบแจ้งหนี้"/>
    <x v="0"/>
    <s v="ค่าบริการพาดสายสื่อสารโทรคมนาคมประจำปี"/>
    <s v="Activ.unit"/>
    <x v="130"/>
    <s v=""/>
    <n v="6"/>
    <d v="2019-01-17T00:00:00"/>
    <n v="1748"/>
    <x v="1"/>
    <x v="1"/>
    <n v="7"/>
    <n v="174800"/>
    <n v="174800"/>
    <n v="12236"/>
    <n v="187036"/>
    <d v="2019-01-31T00:00:00"/>
    <m/>
    <s v=""/>
    <s v=""/>
    <x v="1"/>
    <n v="140001545554"/>
    <n v="2"/>
    <n v="2"/>
    <n v="2"/>
    <s v="S4B3"/>
    <x v="1"/>
    <x v="0"/>
    <s v="ZW03"/>
    <s v="Z53"/>
    <x v="13"/>
    <x v="13"/>
    <x v="0"/>
  </r>
  <r>
    <x v="13"/>
    <x v="99"/>
    <x v="13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13"/>
    <x v="130"/>
    <n v="552000321464"/>
    <s v="ใบแจ้งหนี้"/>
    <x v="0"/>
    <s v="ค่าบริการพาดสายสื่อสารโทรคมนาคมประจำปี"/>
    <s v="Activ.unit"/>
    <x v="130"/>
    <s v=""/>
    <n v="7"/>
    <d v="2019-01-17T00:00:00"/>
    <n v="2851"/>
    <x v="0"/>
    <x v="0"/>
    <n v="3.85"/>
    <n v="156805"/>
    <n v="156805"/>
    <n v="10976.35"/>
    <n v="167781.35"/>
    <d v="2019-01-31T00:00:00"/>
    <m/>
    <s v=""/>
    <s v=""/>
    <x v="1"/>
    <n v="140001545554"/>
    <n v="2"/>
    <n v="2"/>
    <n v="2"/>
    <s v="S4B3"/>
    <x v="1"/>
    <x v="0"/>
    <s v="ZW03"/>
    <s v="Z53"/>
    <x v="13"/>
    <x v="13"/>
    <x v="0"/>
  </r>
  <r>
    <x v="13"/>
    <x v="100"/>
    <x v="131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271"/>
    <x v="131"/>
    <n v="522000322117"/>
    <s v="ใบแจ้งหนี้"/>
    <x v="0"/>
    <s v="ค่าบริการพาดสายสื่อสารโทรคมนาคมประจำปี"/>
    <s v="Activ.unit"/>
    <x v="131"/>
    <s v=""/>
    <n v="2"/>
    <d v="2019-01-17T00:00:00"/>
    <n v="1148"/>
    <x v="0"/>
    <x v="0"/>
    <n v="3.85"/>
    <n v="63140"/>
    <n v="63140"/>
    <n v="4419.8"/>
    <n v="67559.8"/>
    <d v="2019-01-31T00:00:00"/>
    <m/>
    <s v=""/>
    <s v=""/>
    <x v="4"/>
    <n v="140001545035"/>
    <n v="1"/>
    <n v="1"/>
    <n v="1"/>
    <s v="S4B3"/>
    <x v="4"/>
    <x v="0"/>
    <s v="ZW03"/>
    <s v="Z53"/>
    <x v="13"/>
    <x v="13"/>
    <x v="0"/>
  </r>
  <r>
    <x v="13"/>
    <x v="101"/>
    <x v="13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509"/>
    <x v="132"/>
    <n v="514000320464"/>
    <s v="ใบแจ้งหนี้"/>
    <x v="0"/>
    <s v="ค่าบริการพาดสายสื่อสารโทรคมนาคมประจำปี"/>
    <s v="Activ.unit"/>
    <x v="132"/>
    <s v=""/>
    <n v="9"/>
    <d v="2019-01-17T00:00:00"/>
    <n v="2567"/>
    <x v="0"/>
    <x v="0"/>
    <n v="3.85"/>
    <n v="141185"/>
    <n v="141185"/>
    <n v="9882.9500000000007"/>
    <n v="151067.95000000001"/>
    <d v="2019-01-31T00:00:00"/>
    <m/>
    <s v=""/>
    <s v=""/>
    <x v="6"/>
    <n v="140001545297"/>
    <n v="1"/>
    <n v="1"/>
    <n v="1"/>
    <s v="S4B3"/>
    <x v="6"/>
    <x v="0"/>
    <s v="ZW03"/>
    <s v="Z53"/>
    <x v="13"/>
    <x v="13"/>
    <x v="0"/>
  </r>
  <r>
    <x v="13"/>
    <x v="102"/>
    <x v="133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398"/>
    <x v="133"/>
    <n v="520000321945"/>
    <s v="ใบแจ้งหนี้"/>
    <x v="0"/>
    <s v="ค่าบริการพาดสายสื่อสารโทรคมนาคมประจำปี"/>
    <s v="Activ.unit"/>
    <x v="133"/>
    <s v=""/>
    <n v="8"/>
    <d v="2019-01-17T00:00:00"/>
    <n v="603"/>
    <x v="0"/>
    <x v="0"/>
    <n v="3.85"/>
    <n v="33165"/>
    <n v="33165"/>
    <n v="2321.5500000000002"/>
    <n v="35486.550000000003"/>
    <d v="2019-01-31T00:00:00"/>
    <m/>
    <s v=""/>
    <s v=""/>
    <x v="8"/>
    <n v="140001545145"/>
    <n v="1"/>
    <n v="1"/>
    <n v="1"/>
    <s v="S4B3"/>
    <x v="8"/>
    <x v="0"/>
    <s v="ZW03"/>
    <s v="Z53"/>
    <x v="13"/>
    <x v="13"/>
    <x v="0"/>
  </r>
  <r>
    <x v="12"/>
    <x v="103"/>
    <x v="134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8090"/>
    <x v="134"/>
    <n v="524000322385"/>
    <s v="ใบแจ้งหนี้"/>
    <x v="0"/>
    <s v="ค่าบริการพาดสายสื่อสารโทรคมนาคมประจำปี"/>
    <s v="Activ.unit"/>
    <x v="134"/>
    <s v=""/>
    <n v="12"/>
    <d v="2019-01-17T00:00:00"/>
    <n v="8978"/>
    <x v="0"/>
    <x v="0"/>
    <n v="3.85"/>
    <n v="493790"/>
    <n v="493790"/>
    <n v="34565.300000000003"/>
    <n v="528355.30000000005"/>
    <d v="2019-01-31T00:00:00"/>
    <m/>
    <s v=""/>
    <s v=""/>
    <x v="10"/>
    <n v="140001543916"/>
    <n v="1"/>
    <n v="1"/>
    <n v="1"/>
    <s v="S4B3"/>
    <x v="10"/>
    <x v="0"/>
    <s v="ZW03"/>
    <s v="Z53"/>
    <x v="12"/>
    <x v="12"/>
    <x v="0"/>
  </r>
  <r>
    <x v="12"/>
    <x v="104"/>
    <x v="135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449"/>
    <x v="135"/>
    <n v="518000321467"/>
    <s v="ใบแจ้งหนี้"/>
    <x v="0"/>
    <s v="ค่าบริการพาดสายสื่อสารโทรคมนาคมประจำปี"/>
    <s v="Activ.unit"/>
    <x v="135"/>
    <s v=""/>
    <n v="15"/>
    <d v="2019-01-17T00:00:00"/>
    <n v="6869"/>
    <x v="0"/>
    <x v="0"/>
    <n v="3.85"/>
    <n v="377795"/>
    <n v="377795"/>
    <n v="26445.65"/>
    <n v="404240.65"/>
    <d v="2019-01-31T00:00:00"/>
    <m/>
    <s v=""/>
    <s v=""/>
    <x v="6"/>
    <n v="140001546263"/>
    <n v="1"/>
    <n v="1"/>
    <n v="1"/>
    <s v="S4B3"/>
    <x v="6"/>
    <x v="0"/>
    <s v="ZW03"/>
    <s v="Z53"/>
    <x v="12"/>
    <x v="12"/>
    <x v="0"/>
  </r>
  <r>
    <x v="12"/>
    <x v="105"/>
    <x v="136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53"/>
    <x v="136"/>
    <n v="560000322463"/>
    <s v="ใบแจ้งหนี้"/>
    <x v="0"/>
    <s v="ค่าบริการพาดสายสื่อสารโทรคมนาคมประจำปี"/>
    <s v="Activ.unit"/>
    <x v="136"/>
    <s v=""/>
    <n v="17"/>
    <d v="2019-01-17T00:00:00"/>
    <n v="3347"/>
    <x v="0"/>
    <x v="0"/>
    <n v="3.85"/>
    <n v="184085"/>
    <n v="184085"/>
    <n v="12885.95"/>
    <n v="196970.95"/>
    <d v="2019-01-31T00:00:00"/>
    <m/>
    <s v=""/>
    <s v=""/>
    <x v="5"/>
    <n v="140001546283"/>
    <n v="1"/>
    <n v="1"/>
    <n v="1"/>
    <s v="S4B3"/>
    <x v="5"/>
    <x v="0"/>
    <s v="ZW03"/>
    <s v="Z53"/>
    <x v="12"/>
    <x v="12"/>
    <x v="0"/>
  </r>
  <r>
    <x v="12"/>
    <x v="106"/>
    <x v="137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33"/>
    <x v="137"/>
    <n v="544000323005"/>
    <s v="ใบแจ้งหนี้"/>
    <x v="0"/>
    <s v="ค่าบริการพาดสายสื่อสารโทรคมนาคมประจำปี"/>
    <s v="Activ.unit"/>
    <x v="137"/>
    <s v=""/>
    <n v="16"/>
    <d v="2019-01-17T00:00:00"/>
    <n v="1506"/>
    <x v="0"/>
    <x v="0"/>
    <n v="3.85"/>
    <n v="82830"/>
    <n v="82830"/>
    <n v="5798.1"/>
    <n v="88628.1"/>
    <d v="2019-01-31T00:00:00"/>
    <m/>
    <s v=""/>
    <s v=""/>
    <x v="9"/>
    <n v="140001546055"/>
    <n v="1"/>
    <n v="1"/>
    <n v="1"/>
    <s v="S4B3"/>
    <x v="9"/>
    <x v="0"/>
    <s v="ZW03"/>
    <s v="Z53"/>
    <x v="12"/>
    <x v="12"/>
    <x v="0"/>
  </r>
  <r>
    <x v="12"/>
    <x v="107"/>
    <x v="138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296"/>
    <x v="138"/>
    <n v="514000321174"/>
    <s v="ใบแจ้งหนี้"/>
    <x v="0"/>
    <s v="ค่าบริการพาดสายสื่อสารโทรคมนาคมประจำปี"/>
    <s v="Activ.unit"/>
    <x v="138"/>
    <s v=""/>
    <n v="10"/>
    <d v="2019-01-17T00:00:00"/>
    <n v="728"/>
    <x v="0"/>
    <x v="0"/>
    <n v="3.85"/>
    <n v="40040"/>
    <n v="40040"/>
    <n v="2802.8"/>
    <n v="42842.8"/>
    <d v="2019-01-31T00:00:00"/>
    <m/>
    <s v=""/>
    <s v=""/>
    <x v="7"/>
    <n v="140001546084"/>
    <n v="1"/>
    <n v="1"/>
    <n v="1"/>
    <s v="S4B3"/>
    <x v="7"/>
    <x v="0"/>
    <s v="ZW03"/>
    <s v="Z53"/>
    <x v="12"/>
    <x v="12"/>
    <x v="0"/>
  </r>
  <r>
    <x v="12"/>
    <x v="108"/>
    <x v="139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298"/>
    <x v="139"/>
    <n v="566000321806"/>
    <s v="ใบแจ้งหนี้"/>
    <x v="0"/>
    <s v="ค่าบริการพาดสายสื่อสารโทรคมนาคมประจำปี"/>
    <s v="Activ.unit"/>
    <x v="139"/>
    <s v=""/>
    <n v="11"/>
    <d v="2019-01-17T00:00:00"/>
    <n v="2443"/>
    <x v="0"/>
    <x v="0"/>
    <n v="3.85"/>
    <n v="134365"/>
    <n v="134365"/>
    <n v="9405.5499999999993"/>
    <n v="143770.54999999999"/>
    <d v="2019-01-31T00:00:00"/>
    <m/>
    <s v=""/>
    <s v=""/>
    <x v="8"/>
    <n v="140001546112"/>
    <n v="1"/>
    <n v="1"/>
    <n v="1"/>
    <s v="S4B3"/>
    <x v="8"/>
    <x v="0"/>
    <s v="ZW03"/>
    <s v="Z53"/>
    <x v="12"/>
    <x v="12"/>
    <x v="0"/>
  </r>
  <r>
    <x v="12"/>
    <x v="109"/>
    <x v="14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8938"/>
    <x v="140"/>
    <n v="546000322461"/>
    <s v="ใบแจ้งหนี้"/>
    <x v="0"/>
    <s v="ค่าบริการพาดสายสื่อสารโทรคมนาคมประจำปี"/>
    <s v="Activ.unit"/>
    <x v="140"/>
    <s v=""/>
    <n v="13"/>
    <d v="2019-01-17T00:00:00"/>
    <n v="1056"/>
    <x v="0"/>
    <x v="0"/>
    <n v="3.85"/>
    <n v="58080"/>
    <n v="58080"/>
    <n v="4065.6"/>
    <n v="62145.599999999999"/>
    <d v="2019-01-31T00:00:00"/>
    <m/>
    <s v=""/>
    <s v=""/>
    <x v="4"/>
    <n v="140001544722"/>
    <n v="1"/>
    <n v="1"/>
    <n v="1"/>
    <s v="S4B3"/>
    <x v="4"/>
    <x v="0"/>
    <s v="ZW03"/>
    <s v="Z53"/>
    <x v="12"/>
    <x v="12"/>
    <x v="0"/>
  </r>
  <r>
    <x v="14"/>
    <x v="110"/>
    <x v="14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92"/>
    <x v="141"/>
    <n v="544000323004"/>
    <s v="ใบแจ้งหนี้"/>
    <x v="0"/>
    <s v="ค่าบริการพาดสายสื่อสารโทรคมนาคมประจำปี"/>
    <s v="Activ.unit"/>
    <x v="141"/>
    <s v=""/>
    <n v="4"/>
    <d v="2019-01-17T00:00:00"/>
    <n v="3973"/>
    <x v="0"/>
    <x v="0"/>
    <n v="3.85"/>
    <n v="218515"/>
    <n v="218515"/>
    <n v="15296.05"/>
    <n v="233811.05"/>
    <d v="2019-01-31T00:00:00"/>
    <m/>
    <s v=""/>
    <s v=""/>
    <x v="0"/>
    <n v="140001545877"/>
    <n v="1"/>
    <n v="1"/>
    <n v="1"/>
    <s v="S4B3"/>
    <x v="0"/>
    <x v="0"/>
    <s v="ZW03"/>
    <s v="Z53"/>
    <x v="14"/>
    <x v="14"/>
    <x v="0"/>
  </r>
  <r>
    <x v="12"/>
    <x v="111"/>
    <x v="142"/>
    <s v="S4B3:ขอเช่าพาดสายโทรคมนาคม"/>
    <x v="15"/>
    <s v="912 หมู่ที่ 1 ถนน บ.ผักปัง ตำบล ผักปัง อำเภอ ภูเขียว จังหวัด ชัยภูมิ รหัสไปรษณีย์ 36110"/>
    <n v="2007972972"/>
    <x v="142"/>
    <n v="518000321143"/>
    <s v="ใบแจ้งหนี้"/>
    <x v="2"/>
    <s v="ค่าบริการพาดสายเคเบิลทีวี"/>
    <s v="Activ.unit"/>
    <x v="142"/>
    <s v=""/>
    <n v="14"/>
    <d v="2019-01-18T00:00:00"/>
    <n v="1498"/>
    <x v="3"/>
    <x v="3"/>
    <n v="2.2400000000000002"/>
    <n v="47936"/>
    <n v="47936"/>
    <n v="3355.52"/>
    <n v="51291.519999999997"/>
    <d v="2019-01-31T00:00:00"/>
    <m/>
    <s v=""/>
    <s v=""/>
    <x v="15"/>
    <n v="140001546822"/>
    <n v="1"/>
    <n v="1"/>
    <n v="1"/>
    <s v="S4B3"/>
    <x v="19"/>
    <x v="0"/>
    <s v="ZW03"/>
    <s v="Z53"/>
    <x v="12"/>
    <x v="12"/>
    <x v="1"/>
  </r>
  <r>
    <x v="11"/>
    <x v="84"/>
    <x v="14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26"/>
    <x v="143"/>
    <n v="564000322641"/>
    <s v="ใบแจ้งหนี้"/>
    <x v="0"/>
    <s v="ค่าบริการพาดสายสื่อสารโทรคมนาคมประจำปี"/>
    <s v="Activ.unit"/>
    <x v="143"/>
    <s v=""/>
    <n v="4"/>
    <d v="2019-01-17T00:00:00"/>
    <n v="227"/>
    <x v="0"/>
    <x v="0"/>
    <n v="3.85"/>
    <n v="12485"/>
    <n v="12485"/>
    <n v="873.95"/>
    <n v="13358.95"/>
    <d v="2019-01-31T00:00:00"/>
    <m/>
    <s v=""/>
    <s v=""/>
    <x v="0"/>
    <n v="140001545975"/>
    <n v="1"/>
    <n v="1"/>
    <n v="1"/>
    <s v="S4B3"/>
    <x v="12"/>
    <x v="0"/>
    <s v="ZW03"/>
    <s v="Z53"/>
    <x v="11"/>
    <x v="11"/>
    <x v="0"/>
  </r>
  <r>
    <x v="15"/>
    <x v="112"/>
    <x v="14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57"/>
    <x v="144"/>
    <n v="548000320490"/>
    <s v="ใบแจ้งหนี้"/>
    <x v="0"/>
    <s v="ค่าบริการพาดสายสื่อสารโทรคมนาคมประจำปี"/>
    <s v="Activ.unit"/>
    <x v="144"/>
    <s v=""/>
    <n v="12"/>
    <d v="2019-01-17T00:00:00"/>
    <n v="8077"/>
    <x v="0"/>
    <x v="0"/>
    <n v="3.85"/>
    <n v="444235"/>
    <n v="444235"/>
    <n v="31096.45"/>
    <n v="475331.45"/>
    <d v="2019-01-31T00:00:00"/>
    <m/>
    <s v=""/>
    <s v=""/>
    <x v="1"/>
    <n v="140001545244"/>
    <n v="2"/>
    <n v="2"/>
    <n v="2"/>
    <s v="S4B3"/>
    <x v="1"/>
    <x v="0"/>
    <s v="ZW03"/>
    <s v="Z53"/>
    <x v="15"/>
    <x v="15"/>
    <x v="0"/>
  </r>
  <r>
    <x v="15"/>
    <x v="112"/>
    <x v="14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57"/>
    <x v="144"/>
    <n v="548000320490"/>
    <s v="ใบแจ้งหนี้"/>
    <x v="0"/>
    <s v="ค่าบริการพาดสายสื่อสารโทรคมนาคมประจำปี"/>
    <s v="Activ.unit"/>
    <x v="144"/>
    <s v=""/>
    <n v="13"/>
    <d v="2019-01-17T00:00:00"/>
    <n v="6319"/>
    <x v="1"/>
    <x v="1"/>
    <n v="7"/>
    <n v="631900"/>
    <n v="631900"/>
    <n v="44233"/>
    <n v="676133"/>
    <d v="2019-01-31T00:00:00"/>
    <m/>
    <s v=""/>
    <s v=""/>
    <x v="1"/>
    <n v="140001545244"/>
    <n v="2"/>
    <n v="2"/>
    <n v="2"/>
    <s v="S4B3"/>
    <x v="1"/>
    <x v="0"/>
    <s v="ZW03"/>
    <s v="Z53"/>
    <x v="15"/>
    <x v="15"/>
    <x v="0"/>
  </r>
  <r>
    <x v="15"/>
    <x v="113"/>
    <x v="14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28"/>
    <x v="145"/>
    <n v="552000321605"/>
    <s v="ใบแจ้งหนี้"/>
    <x v="0"/>
    <s v="ค่าบริการพาดสายสื่อสารโทรคมนาคมประจำปี"/>
    <s v="Activ.unit"/>
    <x v="145"/>
    <s v=""/>
    <n v="10"/>
    <d v="2019-01-17T00:00:00"/>
    <n v="4424"/>
    <x v="0"/>
    <x v="0"/>
    <n v="3.85"/>
    <n v="243320"/>
    <n v="243320"/>
    <n v="17032.400000000001"/>
    <n v="260352.4"/>
    <d v="2019-01-31T00:00:00"/>
    <m/>
    <s v=""/>
    <s v=""/>
    <x v="0"/>
    <n v="140001545430"/>
    <n v="1"/>
    <n v="1"/>
    <n v="1"/>
    <s v="S4B3"/>
    <x v="0"/>
    <x v="0"/>
    <s v="ZW03"/>
    <s v="Z53"/>
    <x v="15"/>
    <x v="15"/>
    <x v="0"/>
  </r>
  <r>
    <x v="15"/>
    <x v="113"/>
    <x v="14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714"/>
    <x v="146"/>
    <n v="556000321572"/>
    <s v="ใบแจ้งหนี้"/>
    <x v="0"/>
    <s v="ค่าบริการพาดสายสื่อสารโทรคมนาคมประจำปี"/>
    <s v="Activ.unit"/>
    <x v="146"/>
    <s v=""/>
    <n v="11"/>
    <d v="2019-01-17T00:00:00"/>
    <n v="202"/>
    <x v="0"/>
    <x v="0"/>
    <n v="3.85"/>
    <n v="11110"/>
    <n v="11110"/>
    <n v="777.7"/>
    <n v="11887.7"/>
    <d v="2019-01-31T00:00:00"/>
    <m/>
    <s v=""/>
    <s v=""/>
    <x v="0"/>
    <n v="140001545477"/>
    <n v="1"/>
    <n v="1"/>
    <n v="1"/>
    <s v="S4B3"/>
    <x v="12"/>
    <x v="0"/>
    <s v="ZW03"/>
    <s v="Z53"/>
    <x v="15"/>
    <x v="15"/>
    <x v="0"/>
  </r>
  <r>
    <x v="15"/>
    <x v="114"/>
    <x v="147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722"/>
    <x v="147"/>
    <n v="512000321568"/>
    <s v="ใบแจ้งหนี้"/>
    <x v="0"/>
    <s v="ค่าบริการพาดสายสื่อสารโทรคมนาคมประจำปี"/>
    <s v="Activ.unit"/>
    <x v="147"/>
    <s v=""/>
    <n v="7"/>
    <d v="2019-01-17T00:00:00"/>
    <n v="1770"/>
    <x v="0"/>
    <x v="0"/>
    <n v="3.85"/>
    <n v="97350"/>
    <n v="97350"/>
    <n v="6814.5"/>
    <n v="104164.5"/>
    <d v="2019-01-31T00:00:00"/>
    <m/>
    <s v=""/>
    <s v=""/>
    <x v="8"/>
    <n v="140001545538"/>
    <n v="1"/>
    <n v="1"/>
    <n v="1"/>
    <s v="S4B3"/>
    <x v="8"/>
    <x v="0"/>
    <s v="ZW03"/>
    <s v="Z53"/>
    <x v="15"/>
    <x v="15"/>
    <x v="0"/>
  </r>
  <r>
    <x v="15"/>
    <x v="115"/>
    <x v="148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27"/>
    <x v="148"/>
    <n v="542000322199"/>
    <s v="ใบแจ้งหนี้"/>
    <x v="0"/>
    <s v="ค่าบริการพาดสายสื่อสารโทรคมนาคมประจำปี"/>
    <s v="Activ.unit"/>
    <x v="148"/>
    <s v=""/>
    <n v="14"/>
    <d v="2019-01-17T00:00:00"/>
    <n v="1246"/>
    <x v="0"/>
    <x v="0"/>
    <n v="3.85"/>
    <n v="68530"/>
    <n v="68530"/>
    <n v="4797.1000000000004"/>
    <n v="73327.100000000006"/>
    <d v="2019-01-31T00:00:00"/>
    <m/>
    <s v=""/>
    <s v=""/>
    <x v="9"/>
    <n v="140001545586"/>
    <n v="1"/>
    <n v="1"/>
    <n v="1"/>
    <s v="S4B3"/>
    <x v="9"/>
    <x v="0"/>
    <s v="ZW03"/>
    <s v="Z53"/>
    <x v="15"/>
    <x v="15"/>
    <x v="0"/>
  </r>
  <r>
    <x v="15"/>
    <x v="116"/>
    <x v="149"/>
    <s v="S4B3:ขอเช่าพาดสายโทรคมนาคม"/>
    <x v="2"/>
    <s v="123 ถนน ฉลองกรุง แขวงลำปลาทิว เขตลาดกระบัง จังหวัด กรุงเทพมหานคร รหัสไปรษณีย์ 10520"/>
    <n v="2007969820"/>
    <x v="149"/>
    <n v="564000322008"/>
    <s v="ใบแจ้งหนี้"/>
    <x v="0"/>
    <s v="ค่าบริการพาดสายสื่อสารโทรคมนาคมประจำปี"/>
    <s v="Activ.unit"/>
    <x v="149"/>
    <s v=""/>
    <n v="5"/>
    <d v="2019-01-17T00:00:00"/>
    <n v="2466"/>
    <x v="0"/>
    <x v="0"/>
    <n v="3.85"/>
    <n v="135630"/>
    <n v="135630"/>
    <n v="9494.1"/>
    <n v="145124.1"/>
    <d v="2019-01-31T00:00:00"/>
    <m/>
    <s v=""/>
    <s v=""/>
    <x v="2"/>
    <n v="140001545648"/>
    <n v="1"/>
    <n v="1"/>
    <n v="1"/>
    <s v="S4B3"/>
    <x v="2"/>
    <x v="0"/>
    <s v="ZW03"/>
    <s v="Z53"/>
    <x v="15"/>
    <x v="15"/>
    <x v="0"/>
  </r>
  <r>
    <x v="15"/>
    <x v="117"/>
    <x v="150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826"/>
    <x v="150"/>
    <n v="520000322399"/>
    <s v="ใบแจ้งหนี้"/>
    <x v="0"/>
    <s v="ค่าบริการพาดสายสื่อสารโทรคมนาคมประจำปี"/>
    <s v="Activ.unit"/>
    <x v="150"/>
    <s v=""/>
    <n v="6"/>
    <d v="2019-01-17T00:00:00"/>
    <n v="327"/>
    <x v="0"/>
    <x v="0"/>
    <n v="3.85"/>
    <n v="17985"/>
    <n v="17985"/>
    <n v="1258.95"/>
    <n v="19243.95"/>
    <d v="2019-01-31T00:00:00"/>
    <m/>
    <s v=""/>
    <s v=""/>
    <x v="7"/>
    <n v="140001545698"/>
    <n v="1"/>
    <n v="1"/>
    <n v="1"/>
    <s v="S4B3"/>
    <x v="7"/>
    <x v="0"/>
    <s v="ZW03"/>
    <s v="Z53"/>
    <x v="15"/>
    <x v="15"/>
    <x v="0"/>
  </r>
  <r>
    <x v="15"/>
    <x v="118"/>
    <x v="151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016"/>
    <x v="151"/>
    <n v="558000321781"/>
    <s v="ใบแจ้งหนี้"/>
    <x v="0"/>
    <s v="ค่าบริการพาดสายสื่อสารโทรคมนาคมประจำปี"/>
    <s v="Activ.unit"/>
    <x v="151"/>
    <s v=""/>
    <n v="4"/>
    <d v="2019-01-17T00:00:00"/>
    <n v="4726"/>
    <x v="0"/>
    <x v="0"/>
    <n v="3.85"/>
    <n v="259930"/>
    <n v="259930"/>
    <n v="18195.099999999999"/>
    <n v="278125.09999999998"/>
    <d v="2019-01-31T00:00:00"/>
    <m/>
    <s v=""/>
    <s v=""/>
    <x v="4"/>
    <n v="140001545777"/>
    <n v="1"/>
    <n v="1"/>
    <n v="1"/>
    <s v="S4B3"/>
    <x v="4"/>
    <x v="0"/>
    <s v="ZW03"/>
    <s v="Z53"/>
    <x v="15"/>
    <x v="15"/>
    <x v="0"/>
  </r>
  <r>
    <x v="15"/>
    <x v="119"/>
    <x v="15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033"/>
    <x v="152"/>
    <n v="564000322010"/>
    <s v="ใบแจ้งหนี้"/>
    <x v="0"/>
    <s v="ค่าบริการพาดสายสื่อสารโทรคมนาคมประจำปี"/>
    <s v="Activ.unit"/>
    <x v="152"/>
    <s v=""/>
    <n v="16"/>
    <d v="2019-01-17T00:00:00"/>
    <n v="1650"/>
    <x v="0"/>
    <x v="0"/>
    <n v="3.85"/>
    <n v="90750"/>
    <n v="90750"/>
    <n v="6352.5"/>
    <n v="97102.5"/>
    <d v="2019-01-31T00:00:00"/>
    <m/>
    <s v=""/>
    <s v=""/>
    <x v="6"/>
    <n v="140001545911"/>
    <n v="1"/>
    <n v="1"/>
    <n v="1"/>
    <s v="S4B3"/>
    <x v="6"/>
    <x v="0"/>
    <s v="ZW03"/>
    <s v="Z53"/>
    <x v="15"/>
    <x v="15"/>
    <x v="0"/>
  </r>
  <r>
    <x v="15"/>
    <x v="120"/>
    <x v="153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59"/>
    <x v="153"/>
    <n v="552000321609"/>
    <s v="ใบแจ้งหนี้"/>
    <x v="0"/>
    <s v="ค่าบริการพาดสายสื่อสารโทรคมนาคมประจำปี"/>
    <s v="Activ.unit"/>
    <x v="153"/>
    <s v=""/>
    <n v="17"/>
    <d v="2019-01-17T00:00:00"/>
    <n v="4858"/>
    <x v="0"/>
    <x v="0"/>
    <n v="3.85"/>
    <n v="267190"/>
    <n v="267190"/>
    <n v="18703.3"/>
    <n v="285893.3"/>
    <d v="2019-01-31T00:00:00"/>
    <m/>
    <s v=""/>
    <s v=""/>
    <x v="5"/>
    <n v="140001545940"/>
    <n v="1"/>
    <n v="1"/>
    <n v="1"/>
    <s v="S4B3"/>
    <x v="5"/>
    <x v="0"/>
    <s v="ZW03"/>
    <s v="Z53"/>
    <x v="15"/>
    <x v="15"/>
    <x v="0"/>
  </r>
  <r>
    <x v="15"/>
    <x v="121"/>
    <x v="154"/>
    <s v="S4B3:ขอเช่าพาดสายโทรคมนาคม"/>
    <x v="16"/>
    <s v="100/16-17 ถนน มุขมนตรี ตำบล ในเมือง อำเภอ เมืองนครราชสีมา จังหวัด นครราชสีมา รหัสไปรษณีย์ 30000"/>
    <n v="2007973136"/>
    <x v="154"/>
    <n v="564000322402"/>
    <s v="ใบแจ้งหนี้"/>
    <x v="2"/>
    <s v="ค่าบริการพาดสายเคเบิลทีวี"/>
    <s v="Activ.unit"/>
    <x v="154"/>
    <s v=""/>
    <n v="3"/>
    <d v="2019-01-18T00:00:00"/>
    <n v="759"/>
    <x v="3"/>
    <x v="3"/>
    <n v="2.2400000000000002"/>
    <n v="24288"/>
    <n v="24288"/>
    <n v="1700.16"/>
    <n v="25988.16"/>
    <d v="2019-01-31T00:00:00"/>
    <m/>
    <s v=""/>
    <s v=""/>
    <x v="16"/>
    <n v="140001546823"/>
    <n v="1"/>
    <n v="1"/>
    <n v="1"/>
    <s v="S4B3"/>
    <x v="20"/>
    <x v="0"/>
    <s v="ZW03"/>
    <s v="Z53"/>
    <x v="15"/>
    <x v="15"/>
    <x v="1"/>
  </r>
  <r>
    <x v="15"/>
    <x v="122"/>
    <x v="155"/>
    <s v="S4B3:ขอเช่าพาดสายโทรคมนาคม"/>
    <x v="17"/>
    <s v="4/1 ตำบล ในเมือง อำเภอ เมืองนครราชสีมา จังหวัด นครราชสีมา รหัสไปรษณีย์ 30000"/>
    <n v="2007973148"/>
    <x v="155"/>
    <n v="556000321675"/>
    <s v="ใบแจ้งหนี้"/>
    <x v="2"/>
    <s v="ค่าบริการพาดสายเคเบิลทีวี"/>
    <s v="Activ.unit"/>
    <x v="155"/>
    <s v=""/>
    <n v="1"/>
    <d v="2019-01-18T00:00:00"/>
    <n v="12"/>
    <x v="5"/>
    <x v="5"/>
    <n v="4.4800000000000004"/>
    <n v="768"/>
    <n v="768"/>
    <n v="53.76"/>
    <n v="821.76"/>
    <d v="2019-01-31T00:00:00"/>
    <m/>
    <s v=""/>
    <s v=""/>
    <x v="17"/>
    <n v="140001546866"/>
    <n v="2"/>
    <n v="2"/>
    <n v="2"/>
    <s v="S4B3"/>
    <x v="21"/>
    <x v="0"/>
    <s v="ZW03"/>
    <s v="Z53"/>
    <x v="15"/>
    <x v="15"/>
    <x v="1"/>
  </r>
  <r>
    <x v="15"/>
    <x v="122"/>
    <x v="155"/>
    <s v="S4B3:ขอเช่าพาดสายโทรคมนาคม"/>
    <x v="17"/>
    <s v="4/1 ตำบล ในเมือง อำเภอ เมืองนครราชสีมา จังหวัด นครราชสีมา รหัสไปรษณีย์ 30000"/>
    <n v="2007973148"/>
    <x v="155"/>
    <n v="556000321675"/>
    <s v="ใบแจ้งหนี้"/>
    <x v="2"/>
    <s v="ค่าบริการพาดสายเคเบิลทีวี"/>
    <s v="Activ.unit"/>
    <x v="155"/>
    <s v=""/>
    <n v="2"/>
    <d v="2019-01-18T00:00:00"/>
    <n v="647"/>
    <x v="3"/>
    <x v="3"/>
    <n v="2.2400000000000002"/>
    <n v="20704"/>
    <n v="20704"/>
    <n v="1449.28"/>
    <n v="22153.279999999999"/>
    <d v="2019-01-31T00:00:00"/>
    <m/>
    <s v=""/>
    <s v=""/>
    <x v="17"/>
    <n v="140001546866"/>
    <n v="2"/>
    <n v="2"/>
    <n v="2"/>
    <s v="S4B3"/>
    <x v="21"/>
    <x v="0"/>
    <s v="ZW03"/>
    <s v="Z53"/>
    <x v="15"/>
    <x v="15"/>
    <x v="1"/>
  </r>
  <r>
    <x v="15"/>
    <x v="123"/>
    <x v="156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168"/>
    <x v="156"/>
    <n v="516000320541"/>
    <s v="ใบแจ้งหนี้"/>
    <x v="0"/>
    <s v="ค่าบริการพาดสายสื่อสารโทรคมนาคมประจำปี"/>
    <s v="Activ.unit"/>
    <x v="156"/>
    <s v=""/>
    <n v="8"/>
    <d v="2019-01-17T00:00:00"/>
    <n v="6535"/>
    <x v="0"/>
    <x v="0"/>
    <n v="3.85"/>
    <n v="359425"/>
    <n v="359425"/>
    <n v="25159.75"/>
    <n v="384584.75"/>
    <d v="2019-01-31T00:00:00"/>
    <m/>
    <s v=""/>
    <s v=""/>
    <x v="10"/>
    <n v="140001546005"/>
    <n v="1"/>
    <n v="1"/>
    <n v="1"/>
    <s v="S4B3"/>
    <x v="10"/>
    <x v="0"/>
    <s v="ZW03"/>
    <s v="Z53"/>
    <x v="15"/>
    <x v="15"/>
    <x v="0"/>
  </r>
  <r>
    <x v="15"/>
    <x v="123"/>
    <x v="157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2929"/>
    <x v="157"/>
    <n v="536000322280"/>
    <s v="ใบแจ้งหนี้"/>
    <x v="1"/>
    <s v="ค่าบริการติดตั้องอุปกรณ์สื่อสารฯ ประจำปี"/>
    <s v="Activ.unit"/>
    <x v="157"/>
    <s v=""/>
    <n v="9"/>
    <d v="2019-01-18T00:00:00"/>
    <n v="36"/>
    <x v="2"/>
    <x v="2"/>
    <n v="28.7"/>
    <n v="14760"/>
    <n v="14760"/>
    <n v="1033.2"/>
    <n v="15793.2"/>
    <d v="2019-01-31T00:00:00"/>
    <m/>
    <s v=""/>
    <s v=""/>
    <x v="10"/>
    <n v="140001546699"/>
    <n v="1"/>
    <n v="1"/>
    <n v="1"/>
    <s v="S4B3"/>
    <x v="10"/>
    <x v="1"/>
    <s v="ZW03"/>
    <s v="Z53"/>
    <x v="15"/>
    <x v="15"/>
    <x v="0"/>
  </r>
  <r>
    <x v="15"/>
    <x v="124"/>
    <x v="158"/>
    <s v="S4B3:ขอเช่าพาดสายโทรคมนาคม"/>
    <x v="18"/>
    <s v="200 หมู่ที่ 4 ถนน แจ้งวัฒนะ ตำบล ปากเกร็ด อำเภอ ปากเกร็ด จังหวัด นนทบุรี รหัสไปรษณีย์ 11120"/>
    <n v="2007973071"/>
    <x v="158"/>
    <n v="564000322401"/>
    <s v="ใบแจ้งหนี้"/>
    <x v="1"/>
    <s v="ค่าบริการติดตั้องอุปกรณ์สื่อสารฯ ประจำปี"/>
    <s v="Activ.unit"/>
    <x v="158"/>
    <s v=""/>
    <n v="15"/>
    <d v="2019-01-18T00:00:00"/>
    <n v="28"/>
    <x v="2"/>
    <x v="2"/>
    <n v="28.7"/>
    <n v="11480"/>
    <n v="11480"/>
    <n v="803.6"/>
    <n v="12283.6"/>
    <d v="2019-01-31T00:00:00"/>
    <m/>
    <s v=""/>
    <s v=""/>
    <x v="18"/>
    <n v="140001546780"/>
    <n v="1"/>
    <n v="1"/>
    <n v="1"/>
    <s v="S4B3"/>
    <x v="22"/>
    <x v="1"/>
    <s v="ZW03"/>
    <s v="Z53"/>
    <x v="15"/>
    <x v="15"/>
    <x v="0"/>
  </r>
  <r>
    <x v="15"/>
    <x v="120"/>
    <x v="15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61"/>
    <x v="159"/>
    <n v="540000321226"/>
    <s v="ใบแจ้งหนี้"/>
    <x v="1"/>
    <s v="ค่าบริการติดตั้องอุปกรณ์สื่อสารฯ ประจำปี"/>
    <s v="Activ.unit"/>
    <x v="159"/>
    <s v=""/>
    <n v="18"/>
    <d v="2019-01-18T00:00:00"/>
    <n v="231"/>
    <x v="2"/>
    <x v="2"/>
    <n v="28.7"/>
    <n v="94710"/>
    <n v="94710"/>
    <n v="6629.7"/>
    <n v="101339.7"/>
    <d v="2019-01-31T00:00:00"/>
    <m/>
    <s v=""/>
    <s v=""/>
    <x v="5"/>
    <n v="140001546739"/>
    <n v="1"/>
    <n v="1"/>
    <n v="1"/>
    <s v="S4B3"/>
    <x v="5"/>
    <x v="1"/>
    <s v="ZW03"/>
    <s v="Z53"/>
    <x v="15"/>
    <x v="15"/>
    <x v="0"/>
  </r>
  <r>
    <x v="7"/>
    <x v="68"/>
    <x v="160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313"/>
    <x v="160"/>
    <n v="558000321775"/>
    <s v="ใบแจ้งหนี้"/>
    <x v="1"/>
    <s v="ค่าบริการติดตั้องอุปกรณ์สื่อสารฯ ประจำปี"/>
    <s v="Activ.unit"/>
    <x v="160"/>
    <s v=""/>
    <n v="10"/>
    <d v="2019-01-17T00:00:00"/>
    <n v="1"/>
    <x v="2"/>
    <x v="2"/>
    <n v="28.7"/>
    <n v="410"/>
    <n v="410"/>
    <n v="28.7"/>
    <n v="438.7"/>
    <d v="2019-01-31T00:00:00"/>
    <m/>
    <s v=""/>
    <s v=""/>
    <x v="9"/>
    <n v="140001545222"/>
    <n v="1"/>
    <n v="1"/>
    <n v="1"/>
    <s v="S4B3"/>
    <x v="9"/>
    <x v="1"/>
    <s v="ZW03"/>
    <s v="Z53"/>
    <x v="7"/>
    <x v="7"/>
    <x v="0"/>
  </r>
  <r>
    <x v="16"/>
    <x v="125"/>
    <x v="16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384"/>
    <x v="161"/>
    <n v="552000321462"/>
    <s v="ใบแจ้งหนี้"/>
    <x v="0"/>
    <s v="ค่าบริการพาดสายสื่อสารโทรคมนาคมประจำปี"/>
    <s v="Activ.unit"/>
    <x v="161"/>
    <s v=""/>
    <n v="5"/>
    <d v="2019-01-17T00:00:00"/>
    <n v="26967"/>
    <x v="0"/>
    <x v="0"/>
    <n v="3.85"/>
    <n v="1483185"/>
    <n v="1483185"/>
    <n v="103822.95"/>
    <n v="1587007.95"/>
    <d v="2019-01-31T00:00:00"/>
    <m/>
    <s v=""/>
    <s v=""/>
    <x v="1"/>
    <n v="140001545137"/>
    <n v="2"/>
    <n v="2"/>
    <n v="2"/>
    <s v="S4B3"/>
    <x v="1"/>
    <x v="0"/>
    <s v="ZW03"/>
    <s v="Z53"/>
    <x v="16"/>
    <x v="16"/>
    <x v="0"/>
  </r>
  <r>
    <x v="16"/>
    <x v="125"/>
    <x v="16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384"/>
    <x v="161"/>
    <n v="552000321462"/>
    <s v="ใบแจ้งหนี้"/>
    <x v="0"/>
    <s v="ค่าบริการพาดสายสื่อสารโทรคมนาคมประจำปี"/>
    <s v="Activ.unit"/>
    <x v="161"/>
    <s v=""/>
    <n v="6"/>
    <d v="2019-01-17T00:00:00"/>
    <n v="1918"/>
    <x v="1"/>
    <x v="1"/>
    <n v="7"/>
    <n v="191800"/>
    <n v="191800"/>
    <n v="13426"/>
    <n v="205226"/>
    <d v="2019-01-31T00:00:00"/>
    <m/>
    <s v=""/>
    <s v=""/>
    <x v="1"/>
    <n v="140001545137"/>
    <n v="2"/>
    <n v="2"/>
    <n v="2"/>
    <s v="S4B3"/>
    <x v="1"/>
    <x v="0"/>
    <s v="ZW03"/>
    <s v="Z53"/>
    <x v="16"/>
    <x v="16"/>
    <x v="0"/>
  </r>
  <r>
    <x v="16"/>
    <x v="126"/>
    <x v="16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391"/>
    <x v="162"/>
    <n v="512000321311"/>
    <s v="ใบแจ้งหนี้"/>
    <x v="0"/>
    <s v="ค่าบริการพาดสายสื่อสารโทรคมนาคมประจำปี"/>
    <s v="Activ.unit"/>
    <x v="162"/>
    <s v=""/>
    <n v="1"/>
    <d v="2019-01-17T00:00:00"/>
    <n v="4134"/>
    <x v="0"/>
    <x v="0"/>
    <n v="3.85"/>
    <n v="227370"/>
    <n v="227370"/>
    <n v="15915.9"/>
    <n v="243285.9"/>
    <d v="2019-01-31T00:00:00"/>
    <m/>
    <s v=""/>
    <s v=""/>
    <x v="0"/>
    <n v="140001545191"/>
    <n v="1"/>
    <n v="1"/>
    <n v="1"/>
    <s v="S4B3"/>
    <x v="13"/>
    <x v="0"/>
    <s v="ZW03"/>
    <s v="Z53"/>
    <x v="16"/>
    <x v="16"/>
    <x v="0"/>
  </r>
  <r>
    <x v="16"/>
    <x v="127"/>
    <x v="163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673"/>
    <x v="163"/>
    <n v="562000322497"/>
    <s v="ใบแจ้งหนี้"/>
    <x v="0"/>
    <s v="ค่าบริการพาดสายสื่อสารโทรคมนาคมประจำปี"/>
    <s v="Activ.unit"/>
    <x v="163"/>
    <s v=""/>
    <n v="12"/>
    <d v="2019-01-17T00:00:00"/>
    <n v="70"/>
    <x v="0"/>
    <x v="0"/>
    <n v="3.85"/>
    <n v="3850"/>
    <n v="3850"/>
    <n v="269.5"/>
    <n v="4119.5"/>
    <d v="2019-01-31T00:00:00"/>
    <m/>
    <s v=""/>
    <s v=""/>
    <x v="3"/>
    <n v="140001545463"/>
    <n v="1"/>
    <n v="1"/>
    <n v="1"/>
    <s v="S4B3"/>
    <x v="3"/>
    <x v="0"/>
    <s v="ZW03"/>
    <s v="Z53"/>
    <x v="16"/>
    <x v="16"/>
    <x v="0"/>
  </r>
  <r>
    <x v="16"/>
    <x v="128"/>
    <x v="164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700"/>
    <x v="164"/>
    <n v="542000322381"/>
    <s v="ใบแจ้งหนี้"/>
    <x v="0"/>
    <s v="ค่าบริการพาดสายสื่อสารโทรคมนาคมประจำปี"/>
    <s v="Activ.unit"/>
    <x v="164"/>
    <s v=""/>
    <n v="4"/>
    <d v="2019-01-17T00:00:00"/>
    <n v="2683"/>
    <x v="0"/>
    <x v="0"/>
    <n v="3.85"/>
    <n v="147565"/>
    <n v="147565"/>
    <n v="10329.549999999999"/>
    <n v="157894.54999999999"/>
    <d v="2019-01-31T00:00:00"/>
    <m/>
    <s v=""/>
    <s v=""/>
    <x v="4"/>
    <n v="140001545516"/>
    <n v="1"/>
    <n v="1"/>
    <n v="1"/>
    <s v="S4B3"/>
    <x v="4"/>
    <x v="0"/>
    <s v="ZW03"/>
    <s v="Z53"/>
    <x v="16"/>
    <x v="16"/>
    <x v="0"/>
  </r>
  <r>
    <x v="16"/>
    <x v="129"/>
    <x v="16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848"/>
    <x v="165"/>
    <n v="532000322354"/>
    <s v="ใบแจ้งหนี้"/>
    <x v="0"/>
    <s v="ค่าบริการพาดสายสื่อสารโทรคมนาคมประจำปี"/>
    <s v="Activ.unit"/>
    <x v="165"/>
    <s v=""/>
    <n v="16"/>
    <d v="2019-01-17T00:00:00"/>
    <n v="6273"/>
    <x v="0"/>
    <x v="0"/>
    <n v="3.85"/>
    <n v="345015"/>
    <n v="345015"/>
    <n v="24151.05"/>
    <n v="369166.05"/>
    <d v="2019-01-31T00:00:00"/>
    <m/>
    <s v=""/>
    <s v=""/>
    <x v="5"/>
    <n v="140001545662"/>
    <n v="1"/>
    <n v="1"/>
    <n v="1"/>
    <s v="S4B3"/>
    <x v="5"/>
    <x v="0"/>
    <s v="ZW03"/>
    <s v="Z53"/>
    <x v="16"/>
    <x v="16"/>
    <x v="0"/>
  </r>
  <r>
    <x v="16"/>
    <x v="130"/>
    <x v="166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62"/>
    <x v="166"/>
    <n v="536000322684"/>
    <s v="ใบแจ้งหนี้"/>
    <x v="0"/>
    <s v="ค่าบริการพาดสายสื่อสารโทรคมนาคมประจำปี"/>
    <s v="Activ.unit"/>
    <x v="166"/>
    <s v=""/>
    <n v="13"/>
    <d v="2019-01-17T00:00:00"/>
    <n v="12223"/>
    <x v="0"/>
    <x v="0"/>
    <n v="3.85"/>
    <n v="672265"/>
    <n v="672265"/>
    <n v="47058.55"/>
    <n v="719323.55"/>
    <d v="2019-01-31T00:00:00"/>
    <m/>
    <s v=""/>
    <s v=""/>
    <x v="6"/>
    <n v="140001545415"/>
    <n v="1"/>
    <n v="1"/>
    <n v="1"/>
    <s v="S4B3"/>
    <x v="6"/>
    <x v="0"/>
    <s v="ZW03"/>
    <s v="Z53"/>
    <x v="16"/>
    <x v="16"/>
    <x v="0"/>
  </r>
  <r>
    <x v="16"/>
    <x v="131"/>
    <x v="167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436"/>
    <x v="167"/>
    <n v="548000321059"/>
    <s v="ใบแจ้งหนี้"/>
    <x v="0"/>
    <s v="ค่าบริการพาดสายสื่อสารโทรคมนาคมประจำปี"/>
    <s v="Activ.unit"/>
    <x v="167"/>
    <s v=""/>
    <n v="11"/>
    <d v="2019-01-17T00:00:00"/>
    <n v="2565"/>
    <x v="0"/>
    <x v="0"/>
    <n v="3.85"/>
    <n v="141075"/>
    <n v="141075"/>
    <n v="9875.25"/>
    <n v="150950.25"/>
    <d v="2019-01-31T00:00:00"/>
    <m/>
    <s v=""/>
    <s v=""/>
    <x v="9"/>
    <n v="140001545227"/>
    <n v="1"/>
    <n v="1"/>
    <n v="1"/>
    <s v="S4B3"/>
    <x v="9"/>
    <x v="0"/>
    <s v="ZW03"/>
    <s v="Z53"/>
    <x v="16"/>
    <x v="16"/>
    <x v="0"/>
  </r>
  <r>
    <x v="16"/>
    <x v="132"/>
    <x v="168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442"/>
    <x v="168"/>
    <n v="526000322652"/>
    <s v="ใบแจ้งหนี้"/>
    <x v="0"/>
    <s v="ค่าบริการพาดสายสื่อสารโทรคมนาคมประจำปี"/>
    <s v="Activ.unit"/>
    <x v="168"/>
    <s v=""/>
    <n v="9"/>
    <d v="2019-01-17T00:00:00"/>
    <n v="12547"/>
    <x v="0"/>
    <x v="0"/>
    <n v="3.85"/>
    <n v="690085"/>
    <n v="690085"/>
    <n v="48305.95"/>
    <n v="738390.95"/>
    <d v="2019-01-31T00:00:00"/>
    <m/>
    <s v=""/>
    <s v=""/>
    <x v="10"/>
    <n v="140001545271"/>
    <n v="1"/>
    <n v="1"/>
    <n v="1"/>
    <s v="S4B3"/>
    <x v="10"/>
    <x v="0"/>
    <s v="ZW03"/>
    <s v="Z53"/>
    <x v="16"/>
    <x v="16"/>
    <x v="0"/>
  </r>
  <r>
    <x v="17"/>
    <x v="133"/>
    <x v="169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851"/>
    <x v="169"/>
    <n v="544000322730"/>
    <s v="ใบแจ้งหนี้"/>
    <x v="0"/>
    <s v="ค่าบริการพาดสายสื่อสารโทรคมนาคมประจำปี"/>
    <s v="Activ.unit"/>
    <x v="169"/>
    <s v=""/>
    <n v="3"/>
    <d v="2019-01-17T00:00:00"/>
    <n v="3592"/>
    <x v="0"/>
    <x v="0"/>
    <n v="3.85"/>
    <n v="197560"/>
    <n v="197560"/>
    <n v="13829.2"/>
    <n v="211389.2"/>
    <d v="2019-01-31T00:00:00"/>
    <m/>
    <s v=""/>
    <s v=""/>
    <x v="0"/>
    <n v="140001545671"/>
    <n v="1"/>
    <n v="1"/>
    <n v="1"/>
    <s v="S4B3"/>
    <x v="0"/>
    <x v="0"/>
    <s v="ZW03"/>
    <s v="Z53"/>
    <x v="17"/>
    <x v="17"/>
    <x v="0"/>
  </r>
  <r>
    <x v="17"/>
    <x v="133"/>
    <x v="17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073"/>
    <x v="170"/>
    <n v="540000321435"/>
    <s v="ใบแจ้งหนี้"/>
    <x v="0"/>
    <s v="ค่าบริการพาดสายสื่อสารโทรคมนาคมประจำปี"/>
    <s v="Activ.unit"/>
    <x v="170"/>
    <s v=""/>
    <n v="5"/>
    <d v="2019-01-17T00:00:00"/>
    <n v="3050"/>
    <x v="0"/>
    <x v="0"/>
    <n v="3.85"/>
    <n v="167750"/>
    <n v="167750"/>
    <n v="11742.5"/>
    <n v="179492.5"/>
    <d v="2019-01-31T00:00:00"/>
    <m/>
    <s v=""/>
    <s v=""/>
    <x v="0"/>
    <n v="140001545909"/>
    <n v="1"/>
    <n v="1"/>
    <n v="1"/>
    <s v="S4B3"/>
    <x v="13"/>
    <x v="0"/>
    <s v="ZW03"/>
    <s v="Z53"/>
    <x v="17"/>
    <x v="17"/>
    <x v="0"/>
  </r>
  <r>
    <x v="17"/>
    <x v="133"/>
    <x v="17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29"/>
    <x v="171"/>
    <n v="564000322410"/>
    <s v="ใบแจ้งหนี้"/>
    <x v="0"/>
    <s v="ค่าบริการพาดสายสื่อสารโทรคมนาคมประจำปี"/>
    <s v="Activ.unit"/>
    <x v="171"/>
    <s v=""/>
    <n v="4"/>
    <d v="2019-01-17T00:00:00"/>
    <n v="5499"/>
    <x v="0"/>
    <x v="0"/>
    <n v="3.85"/>
    <n v="302445"/>
    <n v="302445"/>
    <n v="21171.15"/>
    <n v="323616.15000000002"/>
    <d v="2019-01-31T00:00:00"/>
    <m/>
    <s v=""/>
    <s v=""/>
    <x v="0"/>
    <n v="140001545751"/>
    <n v="1"/>
    <n v="1"/>
    <n v="1"/>
    <s v="S4B3"/>
    <x v="12"/>
    <x v="0"/>
    <s v="ZW03"/>
    <s v="Z53"/>
    <x v="17"/>
    <x v="17"/>
    <x v="0"/>
  </r>
  <r>
    <x v="17"/>
    <x v="134"/>
    <x v="172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279"/>
    <x v="172"/>
    <n v="514000321042"/>
    <s v="ใบแจ้งหนี้"/>
    <x v="0"/>
    <s v="ค่าบริการพาดสายสื่อสารโทรคมนาคมประจำปี"/>
    <s v="Activ.unit"/>
    <x v="172"/>
    <s v=""/>
    <n v="6"/>
    <d v="2019-01-18T00:00:00"/>
    <n v="2176"/>
    <x v="1"/>
    <x v="1"/>
    <n v="7"/>
    <n v="217600"/>
    <n v="217600"/>
    <n v="15232"/>
    <n v="232832"/>
    <d v="2019-01-31T00:00:00"/>
    <m/>
    <s v=""/>
    <s v=""/>
    <x v="1"/>
    <n v="140001546925"/>
    <n v="2"/>
    <n v="2"/>
    <n v="2"/>
    <s v="S4B3"/>
    <x v="1"/>
    <x v="0"/>
    <s v="ZW03"/>
    <s v="Z53"/>
    <x v="17"/>
    <x v="17"/>
    <x v="0"/>
  </r>
  <r>
    <x v="17"/>
    <x v="134"/>
    <x v="172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279"/>
    <x v="172"/>
    <n v="514000321042"/>
    <s v="ใบแจ้งหนี้"/>
    <x v="0"/>
    <s v="ค่าบริการพาดสายสื่อสารโทรคมนาคมประจำปี"/>
    <s v="Activ.unit"/>
    <x v="172"/>
    <s v=""/>
    <n v="7"/>
    <d v="2019-01-18T00:00:00"/>
    <n v="12653"/>
    <x v="0"/>
    <x v="0"/>
    <n v="3.85"/>
    <n v="695915"/>
    <n v="695915"/>
    <n v="48714.05"/>
    <n v="744629.05"/>
    <d v="2019-01-31T00:00:00"/>
    <m/>
    <s v=""/>
    <s v=""/>
    <x v="1"/>
    <n v="140001546925"/>
    <n v="2"/>
    <n v="2"/>
    <n v="2"/>
    <s v="S4B3"/>
    <x v="1"/>
    <x v="0"/>
    <s v="ZW03"/>
    <s v="Z53"/>
    <x v="17"/>
    <x v="17"/>
    <x v="0"/>
  </r>
  <r>
    <x v="17"/>
    <x v="135"/>
    <x v="173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388"/>
    <x v="173"/>
    <n v="546000322476"/>
    <s v="ใบแจ้งหนี้"/>
    <x v="0"/>
    <s v="ค่าบริการพาดสายสื่อสารโทรคมนาคมประจำปี"/>
    <s v="Activ.unit"/>
    <x v="173"/>
    <s v=""/>
    <n v="15"/>
    <d v="2019-01-17T00:00:00"/>
    <n v="2433"/>
    <x v="0"/>
    <x v="0"/>
    <n v="3.85"/>
    <n v="133815"/>
    <n v="133815"/>
    <n v="9367.0499999999993"/>
    <n v="143182.04999999999"/>
    <d v="2019-01-31T00:00:00"/>
    <m/>
    <s v=""/>
    <s v=""/>
    <x v="11"/>
    <n v="140001546193"/>
    <n v="1"/>
    <n v="1"/>
    <n v="1"/>
    <s v="S4B3"/>
    <x v="11"/>
    <x v="0"/>
    <s v="ZW03"/>
    <s v="Z53"/>
    <x v="17"/>
    <x v="17"/>
    <x v="0"/>
  </r>
  <r>
    <x v="17"/>
    <x v="136"/>
    <x v="174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48"/>
    <x v="174"/>
    <n v="534000320705"/>
    <s v="ใบแจ้งหนี้"/>
    <x v="0"/>
    <s v="ค่าบริการพาดสายสื่อสารโทรคมนาคมประจำปี"/>
    <s v="Activ.unit"/>
    <x v="174"/>
    <s v=""/>
    <n v="11"/>
    <d v="2019-01-17T00:00:00"/>
    <n v="6793"/>
    <x v="0"/>
    <x v="0"/>
    <n v="3.85"/>
    <n v="373615"/>
    <n v="373615"/>
    <n v="26153.05"/>
    <n v="399768.05"/>
    <d v="2019-01-31T00:00:00"/>
    <m/>
    <s v=""/>
    <s v=""/>
    <x v="6"/>
    <n v="140001545962"/>
    <n v="1"/>
    <n v="1"/>
    <n v="1"/>
    <s v="S4B3"/>
    <x v="6"/>
    <x v="0"/>
    <s v="ZW03"/>
    <s v="Z53"/>
    <x v="17"/>
    <x v="17"/>
    <x v="0"/>
  </r>
  <r>
    <x v="17"/>
    <x v="137"/>
    <x v="17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6"/>
    <x v="175"/>
    <n v="542000322386"/>
    <s v="ใบแจ้งหนี้"/>
    <x v="0"/>
    <s v="ค่าบริการพาดสายสื่อสารโทรคมนาคมประจำปี"/>
    <s v="Activ.unit"/>
    <x v="175"/>
    <s v=""/>
    <n v="14"/>
    <d v="2019-01-17T00:00:00"/>
    <n v="2140"/>
    <x v="0"/>
    <x v="0"/>
    <n v="3.85"/>
    <n v="117700"/>
    <n v="117700"/>
    <n v="8239"/>
    <n v="125939"/>
    <d v="2019-01-31T00:00:00"/>
    <m/>
    <s v=""/>
    <s v=""/>
    <x v="5"/>
    <n v="140001546123"/>
    <n v="1"/>
    <n v="1"/>
    <n v="1"/>
    <s v="S4B3"/>
    <x v="5"/>
    <x v="0"/>
    <s v="ZW03"/>
    <s v="Z53"/>
    <x v="17"/>
    <x v="17"/>
    <x v="0"/>
  </r>
  <r>
    <x v="17"/>
    <x v="138"/>
    <x v="176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436"/>
    <x v="176"/>
    <n v="512000321323"/>
    <s v="ใบแจ้งหนี้"/>
    <x v="0"/>
    <s v="ค่าบริการพาดสายสื่อสารโทรคมนาคมประจำปี"/>
    <s v="Activ.unit"/>
    <x v="176"/>
    <s v=""/>
    <n v="1"/>
    <d v="2019-01-17T00:00:00"/>
    <n v="2915"/>
    <x v="0"/>
    <x v="0"/>
    <n v="3.85"/>
    <n v="160325"/>
    <n v="160325"/>
    <n v="11222.75"/>
    <n v="171547.75"/>
    <d v="2019-01-31T00:00:00"/>
    <m/>
    <s v=""/>
    <s v=""/>
    <x v="4"/>
    <n v="140001546227"/>
    <n v="1"/>
    <n v="1"/>
    <n v="1"/>
    <s v="S4B3"/>
    <x v="4"/>
    <x v="0"/>
    <s v="ZW03"/>
    <s v="Z53"/>
    <x v="17"/>
    <x v="17"/>
    <x v="0"/>
  </r>
  <r>
    <x v="17"/>
    <x v="139"/>
    <x v="177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44"/>
    <x v="177"/>
    <n v="550000321904"/>
    <s v="ใบแจ้งหนี้"/>
    <x v="0"/>
    <s v="ค่าบริการพาดสายสื่อสารโทรคมนาคมประจำปี"/>
    <s v="Activ.unit"/>
    <x v="177"/>
    <s v=""/>
    <n v="10"/>
    <d v="2019-01-17T00:00:00"/>
    <n v="818"/>
    <x v="0"/>
    <x v="0"/>
    <n v="3.85"/>
    <n v="44990"/>
    <n v="44990"/>
    <n v="3149.3"/>
    <n v="48139.3"/>
    <d v="2019-01-31T00:00:00"/>
    <m/>
    <s v=""/>
    <s v=""/>
    <x v="9"/>
    <n v="140001546246"/>
    <n v="1"/>
    <n v="1"/>
    <n v="1"/>
    <s v="S4B3"/>
    <x v="9"/>
    <x v="0"/>
    <s v="ZW03"/>
    <s v="Z53"/>
    <x v="17"/>
    <x v="17"/>
    <x v="0"/>
  </r>
  <r>
    <x v="17"/>
    <x v="140"/>
    <x v="178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703"/>
    <x v="178"/>
    <n v="546000322469"/>
    <s v="ใบแจ้งหนี้"/>
    <x v="0"/>
    <s v="ค่าบริการพาดสายสื่อสารโทรคมนาคมประจำปี"/>
    <s v="Activ.unit"/>
    <x v="178"/>
    <s v=""/>
    <n v="8"/>
    <d v="2019-01-17T00:00:00"/>
    <n v="11179"/>
    <x v="0"/>
    <x v="0"/>
    <n v="3.85"/>
    <n v="614845"/>
    <n v="614845"/>
    <n v="43039.15"/>
    <n v="657884.15"/>
    <d v="2019-01-31T00:00:00"/>
    <m/>
    <s v=""/>
    <s v=""/>
    <x v="10"/>
    <n v="140001545530"/>
    <n v="1"/>
    <n v="1"/>
    <n v="1"/>
    <s v="S4B3"/>
    <x v="10"/>
    <x v="0"/>
    <s v="ZW03"/>
    <s v="Z53"/>
    <x v="17"/>
    <x v="17"/>
    <x v="0"/>
  </r>
  <r>
    <x v="17"/>
    <x v="141"/>
    <x v="179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450"/>
    <x v="179"/>
    <n v="566000321438"/>
    <s v="ใบแจ้งหนี้"/>
    <x v="0"/>
    <s v="ค่าบริการพาดสายสื่อสารโทรคมนาคมประจำปี"/>
    <s v="Activ.unit"/>
    <x v="179"/>
    <s v=""/>
    <n v="2"/>
    <d v="2019-01-17T00:00:00"/>
    <n v="2105"/>
    <x v="0"/>
    <x v="0"/>
    <n v="3.85"/>
    <n v="115775"/>
    <n v="115775"/>
    <n v="8104.25"/>
    <n v="123879.25"/>
    <d v="2019-01-31T00:00:00"/>
    <m/>
    <s v=""/>
    <s v=""/>
    <x v="8"/>
    <n v="140001546268"/>
    <n v="1"/>
    <n v="1"/>
    <n v="1"/>
    <s v="S4B3"/>
    <x v="8"/>
    <x v="0"/>
    <s v="ZW03"/>
    <s v="Z53"/>
    <x v="17"/>
    <x v="17"/>
    <x v="0"/>
  </r>
  <r>
    <x v="17"/>
    <x v="142"/>
    <x v="180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537"/>
    <x v="180"/>
    <n v="534000320710"/>
    <s v="ใบแจ้งหนี้"/>
    <x v="0"/>
    <s v="ค่าบริการพาดสายสื่อสารโทรคมนาคมประจำปี"/>
    <s v="Activ.unit"/>
    <x v="180"/>
    <s v=""/>
    <n v="12"/>
    <d v="2019-01-17T00:00:00"/>
    <n v="818"/>
    <x v="0"/>
    <x v="0"/>
    <n v="3.85"/>
    <n v="44990"/>
    <n v="44990"/>
    <n v="3149.3"/>
    <n v="48139.3"/>
    <d v="2019-01-31T00:00:00"/>
    <m/>
    <s v=""/>
    <s v=""/>
    <x v="3"/>
    <n v="140001546291"/>
    <n v="1"/>
    <n v="1"/>
    <n v="1"/>
    <s v="S4B3"/>
    <x v="3"/>
    <x v="0"/>
    <s v="ZW03"/>
    <s v="Z53"/>
    <x v="17"/>
    <x v="17"/>
    <x v="0"/>
  </r>
  <r>
    <x v="17"/>
    <x v="143"/>
    <x v="181"/>
    <s v="S4B3:ขอเช่าพาดสายโทรคมนาคม"/>
    <x v="19"/>
    <s v="9 หมู่ที่ 11 ถนน บ.หัวทะเล ตำบล หัวทะเล อำเภอ บำเหน็จณรงค์ จังหวัด ชัยภูมิ รหัสไปรษณีย์ 36220"/>
    <n v="2007972926"/>
    <x v="181"/>
    <n v="542000322635"/>
    <s v="ใบแจ้งหนี้"/>
    <x v="0"/>
    <s v="ค่าบริการพาดสายสื่อสารโทรคมนาคมประจำปี"/>
    <s v="Activ.unit"/>
    <x v="181"/>
    <s v=""/>
    <n v="9"/>
    <d v="2019-01-18T00:00:00"/>
    <n v="34"/>
    <x v="0"/>
    <x v="0"/>
    <n v="3.85"/>
    <n v="1870"/>
    <n v="1870"/>
    <n v="130.9"/>
    <n v="2000.9"/>
    <d v="2019-01-31T00:00:00"/>
    <m/>
    <s v=""/>
    <s v=""/>
    <x v="19"/>
    <n v="140001546680"/>
    <n v="1"/>
    <n v="1"/>
    <n v="1"/>
    <s v="S4B3"/>
    <x v="23"/>
    <x v="0"/>
    <s v="ZW03"/>
    <s v="Z53"/>
    <x v="17"/>
    <x v="17"/>
    <x v="2"/>
  </r>
  <r>
    <x v="17"/>
    <x v="144"/>
    <x v="182"/>
    <s v="S4B3:ขอเช่าพาดสายโทรคมนาคม"/>
    <x v="20"/>
    <s v="222 หมู่ที่ 5 อาคารเอ็กโก ถนน วิภาวดีรังสิต แขวงทุ่งสองห้อง เขตหลักสี่ จังหวัด กรุงเทพมหานคร รหัสไปรษณีย์ 10210"/>
    <n v="2007973055"/>
    <x v="182"/>
    <n v="530000321424"/>
    <s v="ใบแจ้งหนี้"/>
    <x v="0"/>
    <s v="ค่าบริการพาดสายสื่อสารโทรคมนาคมประจำปี"/>
    <s v="Activ.unit"/>
    <x v="182"/>
    <s v=""/>
    <n v="13"/>
    <d v="2019-01-18T00:00:00"/>
    <n v="303"/>
    <x v="1"/>
    <x v="1"/>
    <n v="7"/>
    <n v="30300"/>
    <n v="30300"/>
    <n v="2121"/>
    <n v="32421"/>
    <d v="2019-01-31T00:00:00"/>
    <m/>
    <s v=""/>
    <s v=""/>
    <x v="20"/>
    <n v="140001546719"/>
    <n v="1"/>
    <n v="1"/>
    <n v="1"/>
    <s v="S4B3"/>
    <x v="24"/>
    <x v="0"/>
    <s v="ZW03"/>
    <s v="Z53"/>
    <x v="17"/>
    <x v="17"/>
    <x v="2"/>
  </r>
  <r>
    <x v="18"/>
    <x v="145"/>
    <x v="18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489"/>
    <x v="183"/>
    <n v="548000320646"/>
    <s v="ใบแจ้งหนี้"/>
    <x v="0"/>
    <s v="ค่าบริการพาดสายสื่อสารโทรคมนาคมประจำปี"/>
    <s v="Activ.unit"/>
    <x v="183"/>
    <s v=""/>
    <n v="8"/>
    <d v="2019-01-18T00:00:00"/>
    <n v="12200"/>
    <x v="0"/>
    <x v="0"/>
    <n v="3.85"/>
    <n v="671000"/>
    <n v="671000"/>
    <n v="46970"/>
    <n v="717970"/>
    <d v="2019-01-31T00:00:00"/>
    <m/>
    <s v=""/>
    <s v=""/>
    <x v="0"/>
    <n v="140001546570"/>
    <n v="2"/>
    <n v="2"/>
    <n v="2"/>
    <s v="S4B3"/>
    <x v="0"/>
    <x v="0"/>
    <s v="ZW03"/>
    <s v="Z53"/>
    <x v="18"/>
    <x v="18"/>
    <x v="0"/>
  </r>
  <r>
    <x v="18"/>
    <x v="145"/>
    <x v="18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489"/>
    <x v="183"/>
    <n v="548000320646"/>
    <s v="ใบแจ้งหนี้"/>
    <x v="0"/>
    <s v="ค่าบริการพาดสายสื่อสารโทรคมนาคมประจำปี"/>
    <s v="Activ.unit"/>
    <x v="183"/>
    <s v=""/>
    <n v="9"/>
    <d v="2019-01-18T00:00:00"/>
    <n v="468"/>
    <x v="1"/>
    <x v="1"/>
    <n v="7"/>
    <n v="46800"/>
    <n v="46800"/>
    <n v="3276"/>
    <n v="50076"/>
    <d v="2019-01-31T00:00:00"/>
    <m/>
    <s v=""/>
    <s v=""/>
    <x v="0"/>
    <n v="140001546570"/>
    <n v="2"/>
    <n v="2"/>
    <n v="2"/>
    <s v="S4B3"/>
    <x v="0"/>
    <x v="0"/>
    <s v="ZW03"/>
    <s v="Z53"/>
    <x v="18"/>
    <x v="18"/>
    <x v="0"/>
  </r>
  <r>
    <x v="18"/>
    <x v="146"/>
    <x v="18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051"/>
    <x v="184"/>
    <n v="528000323547"/>
    <s v="ใบแจ้งหนี้"/>
    <x v="0"/>
    <s v="ค่าบริการพาดสายสื่อสารโทรคมนาคมประจำปี"/>
    <s v="Activ.unit"/>
    <x v="184"/>
    <s v=""/>
    <n v="12"/>
    <d v="2019-01-18T00:00:00"/>
    <n v="11626"/>
    <x v="0"/>
    <x v="0"/>
    <n v="3.85"/>
    <n v="639430"/>
    <n v="639430"/>
    <n v="44760.1"/>
    <n v="684190.1"/>
    <d v="2019-01-31T00:00:00"/>
    <m/>
    <s v=""/>
    <s v=""/>
    <x v="1"/>
    <n v="140001546731"/>
    <n v="2"/>
    <n v="2"/>
    <n v="2"/>
    <s v="S4B3"/>
    <x v="1"/>
    <x v="0"/>
    <s v="ZW03"/>
    <s v="Z53"/>
    <x v="18"/>
    <x v="18"/>
    <x v="0"/>
  </r>
  <r>
    <x v="18"/>
    <x v="146"/>
    <x v="18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051"/>
    <x v="184"/>
    <n v="528000323547"/>
    <s v="ใบแจ้งหนี้"/>
    <x v="0"/>
    <s v="ค่าบริการพาดสายสื่อสารโทรคมนาคมประจำปี"/>
    <s v="Activ.unit"/>
    <x v="184"/>
    <s v=""/>
    <n v="13"/>
    <d v="2019-01-18T00:00:00"/>
    <n v="9511"/>
    <x v="1"/>
    <x v="1"/>
    <n v="7"/>
    <n v="951100"/>
    <n v="951100"/>
    <n v="66577"/>
    <n v="1017677"/>
    <d v="2019-01-31T00:00:00"/>
    <m/>
    <s v=""/>
    <s v=""/>
    <x v="1"/>
    <n v="140001546731"/>
    <n v="2"/>
    <n v="2"/>
    <n v="2"/>
    <s v="S4B3"/>
    <x v="1"/>
    <x v="0"/>
    <s v="ZW03"/>
    <s v="Z53"/>
    <x v="18"/>
    <x v="18"/>
    <x v="0"/>
  </r>
  <r>
    <x v="18"/>
    <x v="147"/>
    <x v="185"/>
    <s v="S4B3:ขอเช่าพาดสายโทรคมนาคม"/>
    <x v="2"/>
    <s v="123 ถนน ฉลองกรุง แขวงลำปลาทิว เขตลาดกระบัง จังหวัด กรุงเทพมหานคร รหัสไปรษณีย์ 10520"/>
    <n v="2007972975"/>
    <x v="185"/>
    <n v="554000320236"/>
    <s v="ใบแจ้งหนี้"/>
    <x v="0"/>
    <s v="ค่าบริการพาดสายสื่อสารโทรคมนาคมประจำปี"/>
    <s v="Activ.unit"/>
    <x v="185"/>
    <s v=""/>
    <n v="6"/>
    <d v="2019-01-18T00:00:00"/>
    <n v="6062"/>
    <x v="0"/>
    <x v="0"/>
    <n v="3.85"/>
    <n v="333410"/>
    <n v="333410"/>
    <n v="23338.7"/>
    <n v="356748.7"/>
    <d v="2019-01-18T00:00:00"/>
    <m/>
    <s v=""/>
    <s v=""/>
    <x v="2"/>
    <n v="140001546633"/>
    <n v="1"/>
    <n v="1"/>
    <n v="1"/>
    <s v="S4B3"/>
    <x v="2"/>
    <x v="0"/>
    <s v="ZW03"/>
    <s v="Z53"/>
    <x v="18"/>
    <x v="18"/>
    <x v="0"/>
  </r>
  <r>
    <x v="18"/>
    <x v="148"/>
    <x v="186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492"/>
    <x v="186"/>
    <n v="520000322305"/>
    <s v="ใบแจ้งหนี้"/>
    <x v="0"/>
    <s v="ค่าบริการพาดสายสื่อสารโทรคมนาคมประจำปี"/>
    <s v="Activ.unit"/>
    <x v="186"/>
    <s v=""/>
    <n v="20"/>
    <d v="2019-01-18T00:00:00"/>
    <n v="414"/>
    <x v="0"/>
    <x v="0"/>
    <n v="3.85"/>
    <n v="22770"/>
    <n v="22770"/>
    <n v="1593.9"/>
    <n v="24363.9"/>
    <d v="2019-01-31T00:00:00"/>
    <m/>
    <s v=""/>
    <s v=""/>
    <x v="3"/>
    <n v="140001546603"/>
    <n v="1"/>
    <n v="1"/>
    <n v="1"/>
    <s v="S4B3"/>
    <x v="3"/>
    <x v="0"/>
    <s v="ZW03"/>
    <s v="Z53"/>
    <x v="18"/>
    <x v="18"/>
    <x v="0"/>
  </r>
  <r>
    <x v="18"/>
    <x v="149"/>
    <x v="187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3119"/>
    <x v="187"/>
    <n v="542000322734"/>
    <s v="ใบแจ้งหนี้"/>
    <x v="0"/>
    <s v="ค่าบริการพาดสายสื่อสารโทรคมนาคมประจำปี"/>
    <s v="Activ.unit"/>
    <x v="187"/>
    <s v=""/>
    <n v="5"/>
    <d v="2019-01-18T00:00:00"/>
    <n v="3799"/>
    <x v="0"/>
    <x v="0"/>
    <n v="3.85"/>
    <n v="208945"/>
    <n v="208945"/>
    <n v="14626.15"/>
    <n v="223571.15"/>
    <d v="2019-01-31T00:00:00"/>
    <m/>
    <s v=""/>
    <s v=""/>
    <x v="4"/>
    <n v="140001546763"/>
    <n v="1"/>
    <n v="1"/>
    <n v="1"/>
    <s v="S4B3"/>
    <x v="4"/>
    <x v="0"/>
    <s v="ZW03"/>
    <s v="Z53"/>
    <x v="18"/>
    <x v="18"/>
    <x v="0"/>
  </r>
  <r>
    <x v="18"/>
    <x v="150"/>
    <x v="188"/>
    <s v="S4B3:ขอเช่าพาดสายโทรคมนาคม"/>
    <x v="18"/>
    <s v="200 หมู่ที่ 4 ถนน แจ้งวัฒนะ ตำบล ปากเกร็ด อำเภอ ปากเกร็ด จังหวัด นนทบุรี รหัสไปรษณีย์ 11120"/>
    <n v="2007973305"/>
    <x v="188"/>
    <n v="528000323551"/>
    <s v="ใบแจ้งหนี้"/>
    <x v="1"/>
    <s v="ค่าบริการติดตั้องอุปกรณ์สื่อสารฯ ประจำปี"/>
    <s v="Activ.unit"/>
    <x v="188"/>
    <s v=""/>
    <n v="17"/>
    <d v="2019-01-18T00:00:00"/>
    <n v="208"/>
    <x v="2"/>
    <x v="2"/>
    <n v="28.7"/>
    <n v="85280"/>
    <n v="85280"/>
    <n v="5969.6"/>
    <n v="91249.600000000006"/>
    <d v="2019-01-31T00:00:00"/>
    <m/>
    <s v=""/>
    <s v=""/>
    <x v="18"/>
    <n v="140001546978"/>
    <n v="1"/>
    <n v="1"/>
    <n v="1"/>
    <s v="S4B3"/>
    <x v="22"/>
    <x v="1"/>
    <s v="ZW03"/>
    <s v="Z53"/>
    <x v="18"/>
    <x v="18"/>
    <x v="0"/>
  </r>
  <r>
    <x v="18"/>
    <x v="151"/>
    <x v="18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40"/>
    <x v="189"/>
    <n v="520000321953"/>
    <s v="ใบแจ้งหนี้"/>
    <x v="0"/>
    <s v="ค่าบริการพาดสายสื่อสารโทรคมนาคมประจำปี"/>
    <s v="Activ.unit"/>
    <x v="189"/>
    <s v=""/>
    <n v="22"/>
    <d v="2019-01-18T00:00:00"/>
    <n v="5220"/>
    <x v="1"/>
    <x v="1"/>
    <n v="7"/>
    <n v="522000"/>
    <n v="522000"/>
    <n v="36540"/>
    <n v="558540"/>
    <d v="2019-01-31T00:00:00"/>
    <m/>
    <s v=""/>
    <s v=""/>
    <x v="5"/>
    <n v="140001546686"/>
    <n v="2"/>
    <n v="2"/>
    <n v="2"/>
    <s v="S4B3"/>
    <x v="5"/>
    <x v="0"/>
    <s v="ZW03"/>
    <s v="Z53"/>
    <x v="18"/>
    <x v="18"/>
    <x v="0"/>
  </r>
  <r>
    <x v="18"/>
    <x v="151"/>
    <x v="18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40"/>
    <x v="189"/>
    <n v="520000321953"/>
    <s v="ใบแจ้งหนี้"/>
    <x v="0"/>
    <s v="ค่าบริการพาดสายสื่อสารโทรคมนาคมประจำปี"/>
    <s v="Activ.unit"/>
    <x v="189"/>
    <s v=""/>
    <n v="23"/>
    <d v="2019-01-18T00:00:00"/>
    <n v="34989"/>
    <x v="0"/>
    <x v="0"/>
    <n v="3.85"/>
    <n v="1924395"/>
    <n v="1924395"/>
    <n v="134707.65"/>
    <n v="2059102.65"/>
    <d v="2019-01-31T00:00:00"/>
    <m/>
    <s v=""/>
    <s v=""/>
    <x v="5"/>
    <n v="140001546686"/>
    <n v="2"/>
    <n v="2"/>
    <n v="2"/>
    <s v="S4B3"/>
    <x v="5"/>
    <x v="0"/>
    <s v="ZW03"/>
    <s v="Z53"/>
    <x v="18"/>
    <x v="18"/>
    <x v="0"/>
  </r>
  <r>
    <x v="18"/>
    <x v="152"/>
    <x v="190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2987"/>
    <x v="190"/>
    <n v="568000322612"/>
    <s v="ใบแจ้งหนี้"/>
    <x v="0"/>
    <s v="ค่าบริการพาดสายสื่อสารโทรคมนาคมประจำปี"/>
    <s v="Activ.unit"/>
    <x v="190"/>
    <s v=""/>
    <n v="14"/>
    <d v="2019-01-18T00:00:00"/>
    <n v="3367"/>
    <x v="0"/>
    <x v="0"/>
    <n v="3.85"/>
    <n v="185185"/>
    <n v="185185"/>
    <n v="12962.95"/>
    <n v="198147.95"/>
    <d v="2019-01-31T00:00:00"/>
    <m/>
    <s v=""/>
    <s v=""/>
    <x v="7"/>
    <n v="140001546659"/>
    <n v="1"/>
    <n v="1"/>
    <n v="1"/>
    <s v="S4B3"/>
    <x v="7"/>
    <x v="0"/>
    <s v="ZW03"/>
    <s v="Z53"/>
    <x v="18"/>
    <x v="18"/>
    <x v="0"/>
  </r>
  <r>
    <x v="18"/>
    <x v="153"/>
    <x v="191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3178"/>
    <x v="191"/>
    <n v="518000321002"/>
    <s v="ใบแจ้งหนี้"/>
    <x v="0"/>
    <s v="ค่าบริการพาดสายสื่อสารโทรคมนาคมประจำปี"/>
    <s v="Activ.unit"/>
    <x v="191"/>
    <s v=""/>
    <n v="15"/>
    <d v="2019-01-18T00:00:00"/>
    <n v="6435"/>
    <x v="0"/>
    <x v="0"/>
    <n v="3.85"/>
    <n v="353925"/>
    <n v="353925"/>
    <n v="24774.75"/>
    <n v="378699.75"/>
    <d v="2019-01-31T00:00:00"/>
    <m/>
    <s v=""/>
    <s v=""/>
    <x v="8"/>
    <n v="140001546825"/>
    <n v="1"/>
    <n v="1"/>
    <n v="1"/>
    <s v="S4B3"/>
    <x v="8"/>
    <x v="0"/>
    <s v="ZW03"/>
    <s v="Z53"/>
    <x v="18"/>
    <x v="18"/>
    <x v="0"/>
  </r>
  <r>
    <x v="18"/>
    <x v="154"/>
    <x v="192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93"/>
    <x v="192"/>
    <n v="548000320647"/>
    <s v="ใบแจ้งหนี้"/>
    <x v="0"/>
    <s v="ค่าบริการพาดสายสื่อสารโทรคมนาคมประจำปี"/>
    <s v="Activ.unit"/>
    <x v="192"/>
    <s v=""/>
    <n v="16"/>
    <d v="2019-01-18T00:00:00"/>
    <n v="5398"/>
    <x v="0"/>
    <x v="0"/>
    <n v="3.85"/>
    <n v="296890"/>
    <n v="296890"/>
    <n v="20782.3"/>
    <n v="317672.3"/>
    <d v="2019-01-18T00:00:00"/>
    <m/>
    <s v=""/>
    <s v=""/>
    <x v="9"/>
    <n v="140001546614"/>
    <n v="1"/>
    <n v="1"/>
    <n v="1"/>
    <s v="S4B3"/>
    <x v="9"/>
    <x v="0"/>
    <s v="ZW03"/>
    <s v="Z53"/>
    <x v="18"/>
    <x v="18"/>
    <x v="0"/>
  </r>
  <r>
    <x v="18"/>
    <x v="155"/>
    <x v="193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368"/>
    <x v="193"/>
    <n v="558000322446"/>
    <s v="ใบแจ้งหนี้"/>
    <x v="0"/>
    <s v="ค่าบริการพาดสายสื่อสารโทรคมนาคมประจำปี"/>
    <s v="Activ.unit"/>
    <x v="193"/>
    <s v=""/>
    <n v="10"/>
    <d v="2019-01-17T00:00:00"/>
    <n v="21285"/>
    <x v="0"/>
    <x v="0"/>
    <n v="3.85"/>
    <n v="1170675"/>
    <n v="1170675"/>
    <n v="81947.25"/>
    <n v="1252622.25"/>
    <d v="2019-01-17T00:00:00"/>
    <m/>
    <s v=""/>
    <s v=""/>
    <x v="10"/>
    <n v="140001546185"/>
    <n v="1"/>
    <n v="1"/>
    <n v="1"/>
    <s v="S4B3"/>
    <x v="10"/>
    <x v="0"/>
    <s v="ZW03"/>
    <s v="Z53"/>
    <x v="18"/>
    <x v="18"/>
    <x v="0"/>
  </r>
  <r>
    <x v="18"/>
    <x v="156"/>
    <x v="194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171"/>
    <x v="194"/>
    <n v="556000321576"/>
    <s v="ใบแจ้งหนี้"/>
    <x v="0"/>
    <s v="ค่าบริการพาดสายสื่อสารโทรคมนาคมประจำปี"/>
    <s v="Activ.unit"/>
    <x v="194"/>
    <s v=""/>
    <n v="25"/>
    <d v="2019-01-17T00:00:00"/>
    <n v="705"/>
    <x v="0"/>
    <x v="0"/>
    <n v="3.85"/>
    <n v="38775"/>
    <n v="38775"/>
    <n v="2714.25"/>
    <n v="41489.25"/>
    <d v="2019-01-31T00:00:00"/>
    <m/>
    <s v=""/>
    <s v=""/>
    <x v="11"/>
    <n v="140001546026"/>
    <n v="1"/>
    <n v="1"/>
    <n v="1"/>
    <s v="S4B3"/>
    <x v="11"/>
    <x v="0"/>
    <s v="ZW03"/>
    <s v="Z53"/>
    <x v="18"/>
    <x v="18"/>
    <x v="0"/>
  </r>
  <r>
    <x v="14"/>
    <x v="157"/>
    <x v="195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742"/>
    <x v="195"/>
    <n v="548000320984"/>
    <s v="ใบแจ้งหนี้"/>
    <x v="0"/>
    <s v="ค่าบริการพาดสายสื่อสารโทรคมนาคมประจำปี"/>
    <s v="Activ.unit"/>
    <x v="195"/>
    <s v=""/>
    <n v="9"/>
    <d v="2019-01-18T00:00:00"/>
    <n v="3216"/>
    <x v="0"/>
    <x v="0"/>
    <n v="3.85"/>
    <n v="176880"/>
    <n v="176880"/>
    <n v="12381.6"/>
    <n v="189261.6"/>
    <d v="2019-01-31T00:00:00"/>
    <m/>
    <s v=""/>
    <s v=""/>
    <x v="6"/>
    <n v="140001547402"/>
    <n v="1"/>
    <n v="1"/>
    <n v="1"/>
    <s v="S4B3"/>
    <x v="6"/>
    <x v="0"/>
    <s v="ZW03"/>
    <s v="Z53"/>
    <x v="14"/>
    <x v="14"/>
    <x v="0"/>
  </r>
  <r>
    <x v="14"/>
    <x v="110"/>
    <x v="19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07"/>
    <x v="196"/>
    <n v="554000320986"/>
    <s v="ใบแจ้งหนี้"/>
    <x v="0"/>
    <s v="ค่าบริการพาดสายสื่อสารโทรคมนาคมประจำปี"/>
    <s v="Activ.unit"/>
    <x v="196"/>
    <s v=""/>
    <n v="3"/>
    <d v="2019-01-17T00:00:00"/>
    <n v="1896"/>
    <x v="0"/>
    <x v="0"/>
    <n v="3.85"/>
    <n v="104280"/>
    <n v="104280"/>
    <n v="7299.6"/>
    <n v="111579.6"/>
    <d v="2019-01-31T00:00:00"/>
    <m/>
    <s v=""/>
    <s v=""/>
    <x v="0"/>
    <n v="140001545713"/>
    <n v="1"/>
    <n v="1"/>
    <n v="1"/>
    <s v="S4B3"/>
    <x v="12"/>
    <x v="0"/>
    <s v="ZW03"/>
    <s v="Z53"/>
    <x v="14"/>
    <x v="14"/>
    <x v="0"/>
  </r>
  <r>
    <x v="14"/>
    <x v="158"/>
    <x v="197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796"/>
    <x v="197"/>
    <n v="560000322836"/>
    <s v="ใบแจ้งหนี้"/>
    <x v="0"/>
    <s v="ค่าบริการพาดสายสื่อสารโทรคมนาคมประจำปี"/>
    <s v="Activ.unit"/>
    <x v="197"/>
    <s v=""/>
    <n v="7"/>
    <d v="2019-01-17T00:00:00"/>
    <n v="6045"/>
    <x v="0"/>
    <x v="0"/>
    <n v="3.85"/>
    <n v="332475"/>
    <n v="332475"/>
    <n v="23273.25"/>
    <n v="355748.25"/>
    <d v="2019-01-31T00:00:00"/>
    <m/>
    <s v=""/>
    <s v=""/>
    <x v="10"/>
    <n v="140001545579"/>
    <n v="1"/>
    <n v="1"/>
    <n v="1"/>
    <s v="S4B3"/>
    <x v="10"/>
    <x v="0"/>
    <s v="ZW03"/>
    <s v="Z53"/>
    <x v="14"/>
    <x v="14"/>
    <x v="0"/>
  </r>
  <r>
    <x v="14"/>
    <x v="159"/>
    <x v="198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532"/>
    <x v="198"/>
    <n v="530000321916"/>
    <s v="ใบแจ้งหนี้"/>
    <x v="0"/>
    <s v="ค่าบริการพาดสายสื่อสารโทรคมนาคมประจำปี"/>
    <s v="Activ.unit"/>
    <x v="198"/>
    <s v=""/>
    <n v="12"/>
    <d v="2019-01-17T00:00:00"/>
    <n v="857"/>
    <x v="0"/>
    <x v="0"/>
    <n v="3.85"/>
    <n v="47135"/>
    <n v="47135"/>
    <n v="3299.45"/>
    <n v="50434.45"/>
    <d v="2019-01-31T00:00:00"/>
    <m/>
    <s v=""/>
    <s v=""/>
    <x v="11"/>
    <n v="140001545382"/>
    <n v="1"/>
    <n v="1"/>
    <n v="1"/>
    <s v="S4B3"/>
    <x v="11"/>
    <x v="0"/>
    <s v="ZW03"/>
    <s v="Z53"/>
    <x v="14"/>
    <x v="14"/>
    <x v="0"/>
  </r>
  <r>
    <x v="14"/>
    <x v="160"/>
    <x v="19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426"/>
    <x v="199"/>
    <n v="512000321584"/>
    <s v="ใบแจ้งหนี้"/>
    <x v="0"/>
    <s v="ค่าบริการพาดสายสื่อสารโทรคมนาคมประจำปี"/>
    <s v="Activ.unit"/>
    <x v="199"/>
    <s v=""/>
    <n v="6"/>
    <d v="2019-01-18T00:00:00"/>
    <n v="3594"/>
    <x v="0"/>
    <x v="0"/>
    <n v="3.85"/>
    <n v="197670"/>
    <n v="197670"/>
    <n v="13836.9"/>
    <n v="211506.9"/>
    <d v="2019-01-31T00:00:00"/>
    <m/>
    <s v=""/>
    <s v=""/>
    <x v="1"/>
    <n v="140001547118"/>
    <n v="1"/>
    <n v="1"/>
    <n v="1"/>
    <s v="S4B3"/>
    <x v="1"/>
    <x v="0"/>
    <s v="ZW03"/>
    <s v="Z53"/>
    <x v="14"/>
    <x v="14"/>
    <x v="0"/>
  </r>
  <r>
    <x v="14"/>
    <x v="157"/>
    <x v="200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74"/>
    <x v="200"/>
    <n v="544000323071"/>
    <s v="ใบแจ้งหนี้"/>
    <x v="1"/>
    <s v="ค่าบริการติดตั้องอุปกรณ์สื่อสารฯ ประจำปี"/>
    <s v="Activ.unit"/>
    <x v="200"/>
    <s v=""/>
    <n v="10"/>
    <d v="2019-01-18T00:00:00"/>
    <n v="55"/>
    <x v="2"/>
    <x v="2"/>
    <n v="28.7"/>
    <n v="22550"/>
    <n v="22550"/>
    <n v="1578.5"/>
    <n v="24128.5"/>
    <d v="2019-01-31T00:00:00"/>
    <m/>
    <s v=""/>
    <s v=""/>
    <x v="6"/>
    <n v="140001547470"/>
    <n v="1"/>
    <n v="1"/>
    <n v="1"/>
    <s v="S4B3"/>
    <x v="6"/>
    <x v="1"/>
    <s v="ZW03"/>
    <s v="Z53"/>
    <x v="14"/>
    <x v="14"/>
    <x v="0"/>
  </r>
  <r>
    <x v="14"/>
    <x v="161"/>
    <x v="201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3553"/>
    <x v="201"/>
    <n v="566000321607"/>
    <s v="ใบแจ้งหนี้"/>
    <x v="0"/>
    <s v="ค่าบริการพาดสายสื่อสารโทรคมนาคมประจำปี"/>
    <s v="Activ.unit"/>
    <x v="201"/>
    <s v=""/>
    <n v="1"/>
    <d v="2019-01-18T00:00:00"/>
    <n v="1846"/>
    <x v="0"/>
    <x v="0"/>
    <n v="3.85"/>
    <n v="101530"/>
    <n v="101530"/>
    <n v="7107.1"/>
    <n v="108637.1"/>
    <d v="2019-01-31T00:00:00"/>
    <m/>
    <s v=""/>
    <s v=""/>
    <x v="4"/>
    <n v="140001547286"/>
    <n v="1"/>
    <n v="1"/>
    <n v="1"/>
    <s v="S4B3"/>
    <x v="4"/>
    <x v="0"/>
    <s v="ZW03"/>
    <s v="Z53"/>
    <x v="14"/>
    <x v="14"/>
    <x v="0"/>
  </r>
  <r>
    <x v="14"/>
    <x v="110"/>
    <x v="20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4152"/>
    <x v="202"/>
    <n v="538000321602"/>
    <s v="ใบแจ้งหนี้"/>
    <x v="1"/>
    <s v="ค่าบริการติดตั้องอุปกรณ์สื่อสารฯ ประจำปี"/>
    <s v="Activ.unit"/>
    <x v="202"/>
    <s v=""/>
    <n v="5"/>
    <d v="2019-01-18T00:00:00"/>
    <n v="15"/>
    <x v="2"/>
    <x v="2"/>
    <n v="28.7"/>
    <n v="6150"/>
    <n v="6150"/>
    <n v="430.5"/>
    <n v="6580.5"/>
    <d v="2019-01-31T00:00:00"/>
    <m/>
    <s v=""/>
    <s v=""/>
    <x v="0"/>
    <n v="140001547956"/>
    <n v="1"/>
    <n v="1"/>
    <n v="1"/>
    <s v="S4B3"/>
    <x v="0"/>
    <x v="1"/>
    <s v="ZW03"/>
    <s v="Z53"/>
    <x v="14"/>
    <x v="14"/>
    <x v="0"/>
  </r>
  <r>
    <x v="14"/>
    <x v="162"/>
    <x v="203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94"/>
    <x v="203"/>
    <n v="524000322315"/>
    <s v="ใบแจ้งหนี้"/>
    <x v="0"/>
    <s v="ค่าบริการพาดสายสื่อสารโทรคมนาคมประจำปี"/>
    <s v="Activ.unit"/>
    <x v="203"/>
    <s v=""/>
    <n v="8"/>
    <d v="2019-01-17T00:00:00"/>
    <n v="328"/>
    <x v="0"/>
    <x v="0"/>
    <n v="3.85"/>
    <n v="18040"/>
    <n v="18040"/>
    <n v="1262.8"/>
    <n v="19302.8"/>
    <d v="2019-01-31T00:00:00"/>
    <m/>
    <s v=""/>
    <s v=""/>
    <x v="3"/>
    <n v="140001546077"/>
    <n v="1"/>
    <n v="1"/>
    <n v="1"/>
    <s v="S4B3"/>
    <x v="3"/>
    <x v="0"/>
    <s v="ZW03"/>
    <s v="Z53"/>
    <x v="14"/>
    <x v="14"/>
    <x v="0"/>
  </r>
  <r>
    <x v="19"/>
    <x v="163"/>
    <x v="20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37"/>
    <x v="204"/>
    <n v="556000321961"/>
    <s v="ใบแจ้งหนี้"/>
    <x v="0"/>
    <s v="ค่าบริการพาดสายสื่อสารโทรคมนาคมประจำปี"/>
    <s v="Activ.unit"/>
    <x v="204"/>
    <s v=""/>
    <n v="4"/>
    <d v="2019-01-17T00:00:00"/>
    <n v="4126"/>
    <x v="0"/>
    <x v="0"/>
    <n v="3.85"/>
    <n v="226930"/>
    <n v="226930"/>
    <n v="15885.1"/>
    <n v="242815.1"/>
    <d v="2019-01-31T00:00:00"/>
    <m/>
    <s v=""/>
    <s v=""/>
    <x v="0"/>
    <n v="140001545929"/>
    <n v="1"/>
    <n v="1"/>
    <n v="1"/>
    <s v="S4B3"/>
    <x v="0"/>
    <x v="0"/>
    <s v="ZW03"/>
    <s v="Z53"/>
    <x v="19"/>
    <x v="19"/>
    <x v="0"/>
  </r>
  <r>
    <x v="19"/>
    <x v="164"/>
    <x v="20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998"/>
    <x v="205"/>
    <n v="566000321435"/>
    <s v="ใบแจ้งหนี้"/>
    <x v="0"/>
    <s v="ค่าบริการพาดสายสื่อสารโทรคมนาคมประจำปี"/>
    <s v="Activ.unit"/>
    <x v="205"/>
    <s v=""/>
    <n v="5"/>
    <d v="2019-01-17T00:00:00"/>
    <n v="5134"/>
    <x v="0"/>
    <x v="0"/>
    <n v="3.85"/>
    <n v="282370"/>
    <n v="282370"/>
    <n v="19765.900000000001"/>
    <n v="302135.90000000002"/>
    <d v="2019-01-31T00:00:00"/>
    <m/>
    <s v=""/>
    <s v=""/>
    <x v="1"/>
    <n v="140001545778"/>
    <n v="1"/>
    <n v="1"/>
    <n v="1"/>
    <s v="S4B3"/>
    <x v="1"/>
    <x v="0"/>
    <s v="ZW03"/>
    <s v="Z53"/>
    <x v="19"/>
    <x v="19"/>
    <x v="0"/>
  </r>
  <r>
    <x v="19"/>
    <x v="165"/>
    <x v="206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000"/>
    <x v="206"/>
    <n v="540000321618"/>
    <s v="ใบแจ้งหนี้"/>
    <x v="0"/>
    <s v="ค่าบริการพาดสายสื่อสารโทรคมนาคมประจำปี"/>
    <s v="Activ.unit"/>
    <x v="206"/>
    <s v=""/>
    <n v="10"/>
    <d v="2019-01-18T00:00:00"/>
    <n v="214"/>
    <x v="0"/>
    <x v="0"/>
    <n v="3.85"/>
    <n v="11770"/>
    <n v="11770"/>
    <n v="823.9"/>
    <n v="12593.9"/>
    <d v="2019-01-31T00:00:00"/>
    <m/>
    <s v=""/>
    <s v=""/>
    <x v="3"/>
    <n v="140001546665"/>
    <n v="1"/>
    <n v="1"/>
    <n v="1"/>
    <s v="S4B3"/>
    <x v="3"/>
    <x v="0"/>
    <s v="ZW03"/>
    <s v="Z53"/>
    <x v="19"/>
    <x v="19"/>
    <x v="0"/>
  </r>
  <r>
    <x v="19"/>
    <x v="166"/>
    <x v="207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238"/>
    <x v="207"/>
    <n v="500000320995"/>
    <s v="ใบแจ้งหนี้"/>
    <x v="0"/>
    <s v="ค่าบริการพาดสายสื่อสารโทรคมนาคมประจำปี"/>
    <s v="Activ.unit"/>
    <x v="207"/>
    <s v=""/>
    <n v="9"/>
    <d v="2019-01-17T00:00:00"/>
    <n v="679"/>
    <x v="0"/>
    <x v="0"/>
    <n v="3.85"/>
    <n v="37345"/>
    <n v="37345"/>
    <n v="2614.15"/>
    <n v="39959.15"/>
    <d v="2019-01-31T00:00:00"/>
    <m/>
    <s v=""/>
    <s v=""/>
    <x v="4"/>
    <n v="140001546022"/>
    <n v="1"/>
    <n v="1"/>
    <n v="1"/>
    <s v="S4B3"/>
    <x v="4"/>
    <x v="0"/>
    <s v="ZW03"/>
    <s v="Z53"/>
    <x v="19"/>
    <x v="19"/>
    <x v="0"/>
  </r>
  <r>
    <x v="19"/>
    <x v="167"/>
    <x v="208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922"/>
    <x v="208"/>
    <n v="532000322356"/>
    <s v="ใบแจ้งหนี้"/>
    <x v="0"/>
    <s v="ค่าบริการพาดสายสื่อสารโทรคมนาคมประจำปี"/>
    <s v="Activ.unit"/>
    <x v="208"/>
    <s v=""/>
    <n v="12"/>
    <d v="2019-01-17T00:00:00"/>
    <n v="3983"/>
    <x v="0"/>
    <x v="0"/>
    <n v="3.85"/>
    <n v="219065"/>
    <n v="219065"/>
    <n v="15334.55"/>
    <n v="234399.55"/>
    <d v="2019-01-31T00:00:00"/>
    <m/>
    <s v=""/>
    <s v=""/>
    <x v="5"/>
    <n v="140001545726"/>
    <n v="1"/>
    <n v="1"/>
    <n v="1"/>
    <s v="S4B3"/>
    <x v="5"/>
    <x v="0"/>
    <s v="ZW03"/>
    <s v="Z53"/>
    <x v="19"/>
    <x v="19"/>
    <x v="0"/>
  </r>
  <r>
    <x v="19"/>
    <x v="168"/>
    <x v="20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59"/>
    <x v="209"/>
    <n v="566000321431"/>
    <s v="ใบแจ้งหนี้"/>
    <x v="0"/>
    <s v="ค่าบริการพาดสายสื่อสารโทรคมนาคมประจำปี"/>
    <s v="Activ.unit"/>
    <x v="209"/>
    <s v=""/>
    <n v="11"/>
    <d v="2019-01-17T00:00:00"/>
    <n v="4092"/>
    <x v="0"/>
    <x v="0"/>
    <n v="3.85"/>
    <n v="225060"/>
    <n v="225060"/>
    <n v="15754.2"/>
    <n v="240814.2"/>
    <d v="2019-01-31T00:00:00"/>
    <m/>
    <s v=""/>
    <s v=""/>
    <x v="6"/>
    <n v="140001545403"/>
    <n v="1"/>
    <n v="1"/>
    <n v="1"/>
    <s v="S4B3"/>
    <x v="6"/>
    <x v="0"/>
    <s v="ZW03"/>
    <s v="Z53"/>
    <x v="19"/>
    <x v="19"/>
    <x v="0"/>
  </r>
  <r>
    <x v="19"/>
    <x v="169"/>
    <x v="210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523"/>
    <x v="210"/>
    <n v="526000322836"/>
    <s v="ใบแจ้งหนี้"/>
    <x v="0"/>
    <s v="ค่าบริการพาดสายสื่อสารโทรคมนาคมประจำปี"/>
    <s v="Activ.unit"/>
    <x v="210"/>
    <s v=""/>
    <n v="1"/>
    <d v="2019-01-17T00:00:00"/>
    <n v="855"/>
    <x v="0"/>
    <x v="0"/>
    <n v="3.85"/>
    <n v="47025"/>
    <n v="47025"/>
    <n v="3291.75"/>
    <n v="50316.75"/>
    <d v="2019-01-31T00:00:00"/>
    <m/>
    <s v=""/>
    <s v=""/>
    <x v="8"/>
    <n v="140001545326"/>
    <n v="1"/>
    <n v="1"/>
    <n v="1"/>
    <s v="S4B3"/>
    <x v="8"/>
    <x v="0"/>
    <s v="ZW03"/>
    <s v="Z53"/>
    <x v="19"/>
    <x v="19"/>
    <x v="0"/>
  </r>
  <r>
    <x v="19"/>
    <x v="170"/>
    <x v="211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849"/>
    <x v="211"/>
    <n v="560000322456"/>
    <s v="ใบแจ้งหนี้"/>
    <x v="0"/>
    <s v="ค่าบริการพาดสายสื่อสารโทรคมนาคมประจำปี"/>
    <s v="Activ.unit"/>
    <x v="211"/>
    <s v=""/>
    <n v="8"/>
    <d v="2019-01-17T00:00:00"/>
    <n v="4386"/>
    <x v="0"/>
    <x v="0"/>
    <n v="3.85"/>
    <n v="241230"/>
    <n v="241230"/>
    <n v="16886.099999999999"/>
    <n v="258116.1"/>
    <d v="2019-01-31T00:00:00"/>
    <m/>
    <s v=""/>
    <s v=""/>
    <x v="10"/>
    <n v="140001545666"/>
    <n v="1"/>
    <n v="1"/>
    <n v="1"/>
    <s v="S4B3"/>
    <x v="10"/>
    <x v="0"/>
    <s v="ZW03"/>
    <s v="Z53"/>
    <x v="19"/>
    <x v="19"/>
    <x v="0"/>
  </r>
  <r>
    <x v="19"/>
    <x v="171"/>
    <x v="212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314"/>
    <x v="212"/>
    <n v="566000321684"/>
    <s v="ใบแจ้งหนี้"/>
    <x v="0"/>
    <s v="ค่าบริการพาดสายสื่อสารโทรคมนาคมประจำปี"/>
    <s v="Activ.unit"/>
    <x v="212"/>
    <s v=""/>
    <n v="13"/>
    <d v="2019-01-17T00:00:00"/>
    <n v="340"/>
    <x v="0"/>
    <x v="0"/>
    <n v="3.85"/>
    <n v="18700"/>
    <n v="18700"/>
    <n v="1309"/>
    <n v="20009"/>
    <d v="2019-01-31T00:00:00"/>
    <m/>
    <s v=""/>
    <s v=""/>
    <x v="11"/>
    <n v="140001546078"/>
    <n v="1"/>
    <n v="1"/>
    <n v="1"/>
    <s v="S4B3"/>
    <x v="11"/>
    <x v="0"/>
    <s v="ZW03"/>
    <s v="Z53"/>
    <x v="19"/>
    <x v="19"/>
    <x v="0"/>
  </r>
  <r>
    <x v="19"/>
    <x v="163"/>
    <x v="21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484"/>
    <x v="213"/>
    <n v="514000320869"/>
    <s v="ใบแจ้งหนี้"/>
    <x v="0"/>
    <s v="ค่าบริการพาดสายสื่อสารโทรคมนาคมประจำปี"/>
    <s v="Activ.unit"/>
    <x v="213"/>
    <s v=""/>
    <n v="2"/>
    <d v="2019-01-17T00:00:00"/>
    <n v="4100"/>
    <x v="0"/>
    <x v="0"/>
    <n v="3.85"/>
    <n v="225500"/>
    <n v="225500"/>
    <n v="15785"/>
    <n v="241285"/>
    <d v="2019-01-31T00:00:00"/>
    <m/>
    <s v=""/>
    <s v=""/>
    <x v="0"/>
    <n v="140001545260"/>
    <n v="1"/>
    <n v="1"/>
    <n v="1"/>
    <s v="S4B3"/>
    <x v="12"/>
    <x v="0"/>
    <s v="ZW03"/>
    <s v="Z53"/>
    <x v="19"/>
    <x v="19"/>
    <x v="0"/>
  </r>
  <r>
    <x v="19"/>
    <x v="163"/>
    <x v="21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712"/>
    <x v="214"/>
    <n v="500000320986"/>
    <s v="ใบแจ้งหนี้"/>
    <x v="0"/>
    <s v="ค่าบริการพาดสายสื่อสารโทรคมนาคมประจำปี"/>
    <s v="Activ.unit"/>
    <x v="214"/>
    <s v=""/>
    <n v="3"/>
    <d v="2019-01-17T00:00:00"/>
    <n v="2608"/>
    <x v="0"/>
    <x v="0"/>
    <n v="3.85"/>
    <n v="143440"/>
    <n v="143440"/>
    <n v="10040.799999999999"/>
    <n v="153480.79999999999"/>
    <d v="2019-01-31T00:00:00"/>
    <m/>
    <s v=""/>
    <s v=""/>
    <x v="0"/>
    <n v="140001545550"/>
    <n v="1"/>
    <n v="1"/>
    <n v="1"/>
    <s v="S4B3"/>
    <x v="13"/>
    <x v="0"/>
    <s v="ZW03"/>
    <s v="Z53"/>
    <x v="19"/>
    <x v="19"/>
    <x v="0"/>
  </r>
  <r>
    <x v="19"/>
    <x v="164"/>
    <x v="21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149"/>
    <x v="215"/>
    <n v="530000321608"/>
    <s v="ใบแจ้งหนี้"/>
    <x v="0"/>
    <s v="ค่าบริการพาดสายสื่อสารโทรคมนาคมประจำปี"/>
    <s v="Activ.unit"/>
    <x v="215"/>
    <s v=""/>
    <n v="6"/>
    <d v="2019-01-17T00:00:00"/>
    <n v="1060"/>
    <x v="1"/>
    <x v="1"/>
    <n v="7"/>
    <n v="106000"/>
    <n v="106000"/>
    <n v="7420"/>
    <n v="113420"/>
    <d v="2019-01-31T00:00:00"/>
    <m/>
    <s v=""/>
    <s v=""/>
    <x v="1"/>
    <n v="140001545964"/>
    <n v="1"/>
    <n v="1"/>
    <n v="1"/>
    <s v="S4B3"/>
    <x v="15"/>
    <x v="0"/>
    <s v="ZW03"/>
    <s v="Z53"/>
    <x v="19"/>
    <x v="19"/>
    <x v="0"/>
  </r>
  <r>
    <x v="20"/>
    <x v="172"/>
    <x v="216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710"/>
    <x v="216"/>
    <n v="566000321432"/>
    <s v="ใบแจ้งหนี้"/>
    <x v="0"/>
    <s v="ค่าบริการพาดสายสื่อสารโทรคมนาคมประจำปี"/>
    <s v="Activ.unit"/>
    <x v="216"/>
    <s v=""/>
    <n v="2"/>
    <d v="2019-01-17T00:00:00"/>
    <n v="1509"/>
    <x v="0"/>
    <x v="0"/>
    <n v="3.85"/>
    <n v="82995"/>
    <n v="82995"/>
    <n v="5809.65"/>
    <n v="88804.65"/>
    <d v="2019-01-31T00:00:00"/>
    <m/>
    <s v=""/>
    <s v=""/>
    <x v="4"/>
    <n v="140001545547"/>
    <n v="1"/>
    <n v="1"/>
    <n v="1"/>
    <s v="S4B3"/>
    <x v="4"/>
    <x v="0"/>
    <s v="ZW03"/>
    <s v="Z53"/>
    <x v="20"/>
    <x v="20"/>
    <x v="0"/>
  </r>
  <r>
    <x v="20"/>
    <x v="173"/>
    <x v="217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353"/>
    <x v="217"/>
    <n v="518000320969"/>
    <s v="ใบแจ้งหนี้"/>
    <x v="0"/>
    <s v="ค่าบริการพาดสายสื่อสารโทรคมนาคมประจำปี"/>
    <s v="Activ.unit"/>
    <x v="217"/>
    <s v=""/>
    <n v="6"/>
    <d v="2019-01-17T00:00:00"/>
    <n v="102"/>
    <x v="0"/>
    <x v="0"/>
    <n v="3.85"/>
    <n v="5610"/>
    <n v="5610"/>
    <n v="392.7"/>
    <n v="6002.7"/>
    <d v="2019-01-31T00:00:00"/>
    <m/>
    <s v=""/>
    <s v=""/>
    <x v="7"/>
    <n v="140001545211"/>
    <n v="1"/>
    <n v="1"/>
    <n v="1"/>
    <s v="S4B3"/>
    <x v="7"/>
    <x v="0"/>
    <s v="ZW03"/>
    <s v="Z53"/>
    <x v="20"/>
    <x v="20"/>
    <x v="0"/>
  </r>
  <r>
    <x v="21"/>
    <x v="174"/>
    <x v="218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443"/>
    <x v="218"/>
    <n v="532000322352"/>
    <s v="ใบแจ้งหนี้"/>
    <x v="0"/>
    <s v="ค่าบริการพาดสายสื่อสารโทรคมนาคมประจำปี"/>
    <s v="Activ.unit"/>
    <x v="218"/>
    <s v=""/>
    <n v="11"/>
    <d v="2019-01-17T00:00:00"/>
    <n v="1294"/>
    <x v="0"/>
    <x v="0"/>
    <n v="3.85"/>
    <n v="71170"/>
    <n v="71170"/>
    <n v="4981.8999999999996"/>
    <n v="76151.899999999994"/>
    <d v="2019-01-31T00:00:00"/>
    <m/>
    <s v=""/>
    <s v=""/>
    <x v="11"/>
    <n v="140001545276"/>
    <n v="1"/>
    <n v="1"/>
    <n v="1"/>
    <s v="S4B3"/>
    <x v="11"/>
    <x v="0"/>
    <s v="ZW03"/>
    <s v="Z53"/>
    <x v="21"/>
    <x v="21"/>
    <x v="0"/>
  </r>
  <r>
    <x v="21"/>
    <x v="175"/>
    <x v="219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390"/>
    <x v="219"/>
    <n v="512000321310"/>
    <s v="ใบแจ้งหนี้"/>
    <x v="0"/>
    <s v="ค่าบริการพาดสายสื่อสารโทรคมนาคมประจำปี"/>
    <s v="Activ.unit"/>
    <x v="219"/>
    <s v=""/>
    <n v="3"/>
    <d v="2019-01-17T00:00:00"/>
    <n v="1825"/>
    <x v="0"/>
    <x v="0"/>
    <n v="3.85"/>
    <n v="100375"/>
    <n v="100375"/>
    <n v="7026.25"/>
    <n v="107401.25"/>
    <d v="2019-01-31T00:00:00"/>
    <m/>
    <s v=""/>
    <s v=""/>
    <x v="10"/>
    <n v="140001545178"/>
    <n v="1"/>
    <n v="1"/>
    <n v="1"/>
    <s v="S4B3"/>
    <x v="10"/>
    <x v="0"/>
    <s v="ZW03"/>
    <s v="Z53"/>
    <x v="21"/>
    <x v="21"/>
    <x v="0"/>
  </r>
  <r>
    <x v="21"/>
    <x v="176"/>
    <x v="22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377"/>
    <x v="220"/>
    <n v="544000322721"/>
    <s v="ใบแจ้งหนี้"/>
    <x v="0"/>
    <s v="ค่าบริการพาดสายสื่อสารโทรคมนาคมประจำปี"/>
    <s v="Activ.unit"/>
    <x v="220"/>
    <s v=""/>
    <n v="7"/>
    <d v="2019-01-17T00:00:00"/>
    <n v="433"/>
    <x v="0"/>
    <x v="0"/>
    <n v="3.85"/>
    <n v="23815"/>
    <n v="23815"/>
    <n v="1667.05"/>
    <n v="25482.05"/>
    <d v="2019-01-31T00:00:00"/>
    <m/>
    <s v=""/>
    <s v=""/>
    <x v="0"/>
    <n v="140001545103"/>
    <n v="1"/>
    <n v="1"/>
    <n v="1"/>
    <s v="S4B3"/>
    <x v="12"/>
    <x v="0"/>
    <s v="ZW03"/>
    <s v="Z53"/>
    <x v="21"/>
    <x v="21"/>
    <x v="0"/>
  </r>
  <r>
    <x v="21"/>
    <x v="176"/>
    <x v="22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541"/>
    <x v="221"/>
    <n v="524000321679"/>
    <s v="ใบแจ้งหนี้"/>
    <x v="0"/>
    <s v="ค่าบริการพาดสายสื่อสารโทรคมนาคมประจำปี"/>
    <s v="Activ.unit"/>
    <x v="221"/>
    <s v=""/>
    <n v="5"/>
    <d v="2019-01-17T00:00:00"/>
    <n v="3245"/>
    <x v="0"/>
    <x v="0"/>
    <n v="3.85"/>
    <n v="178475"/>
    <n v="178475"/>
    <n v="12493.25"/>
    <n v="190968.25"/>
    <d v="2019-01-31T00:00:00"/>
    <m/>
    <s v=""/>
    <s v=""/>
    <x v="0"/>
    <n v="140001544282"/>
    <n v="1"/>
    <n v="1"/>
    <n v="1"/>
    <s v="S4B3"/>
    <x v="0"/>
    <x v="0"/>
    <s v="ZW03"/>
    <s v="Z53"/>
    <x v="21"/>
    <x v="21"/>
    <x v="0"/>
  </r>
  <r>
    <x v="21"/>
    <x v="176"/>
    <x v="22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374"/>
    <x v="222"/>
    <n v="558000322080"/>
    <s v="ใบแจ้งหนี้"/>
    <x v="0"/>
    <s v="ค่าบริการพาดสายสื่อสารโทรคมนาคมประจำปี"/>
    <s v="Activ.unit"/>
    <x v="222"/>
    <s v=""/>
    <n v="6"/>
    <d v="2019-01-17T00:00:00"/>
    <n v="831"/>
    <x v="0"/>
    <x v="0"/>
    <n v="3.85"/>
    <n v="45705"/>
    <n v="45705"/>
    <n v="3199.35"/>
    <n v="48904.35"/>
    <d v="2019-01-31T00:00:00"/>
    <m/>
    <s v=""/>
    <s v=""/>
    <x v="0"/>
    <n v="140001545087"/>
    <n v="1"/>
    <n v="1"/>
    <n v="1"/>
    <s v="S4B3"/>
    <x v="13"/>
    <x v="0"/>
    <s v="ZW03"/>
    <s v="Z53"/>
    <x v="21"/>
    <x v="21"/>
    <x v="0"/>
  </r>
  <r>
    <x v="21"/>
    <x v="177"/>
    <x v="223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8661"/>
    <x v="223"/>
    <n v="544000322715"/>
    <s v="ใบแจ้งหนี้"/>
    <x v="0"/>
    <s v="ค่าบริการพาดสายสื่อสารโทรคมนาคมประจำปี"/>
    <s v="Activ.unit"/>
    <x v="223"/>
    <s v=""/>
    <n v="10"/>
    <d v="2019-01-17T00:00:00"/>
    <n v="1275"/>
    <x v="0"/>
    <x v="0"/>
    <n v="3.85"/>
    <n v="70125"/>
    <n v="70125"/>
    <n v="4908.75"/>
    <n v="75033.75"/>
    <d v="2019-01-31T00:00:00"/>
    <m/>
    <s v=""/>
    <s v=""/>
    <x v="5"/>
    <n v="140001544389"/>
    <n v="1"/>
    <n v="1"/>
    <n v="1"/>
    <s v="S4B3"/>
    <x v="5"/>
    <x v="0"/>
    <s v="ZW03"/>
    <s v="Z53"/>
    <x v="21"/>
    <x v="21"/>
    <x v="0"/>
  </r>
  <r>
    <x v="21"/>
    <x v="178"/>
    <x v="22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8552"/>
    <x v="224"/>
    <n v="562000322490"/>
    <s v="ใบแจ้งหนี้"/>
    <x v="0"/>
    <s v="ค่าบริการพาดสายสื่อสารโทรคมนาคมประจำปี"/>
    <s v="Activ.unit"/>
    <x v="224"/>
    <s v=""/>
    <n v="8"/>
    <d v="2019-01-17T00:00:00"/>
    <n v="783"/>
    <x v="1"/>
    <x v="1"/>
    <n v="7"/>
    <n v="78300"/>
    <n v="78300"/>
    <n v="5481"/>
    <n v="83781"/>
    <d v="2019-01-31T00:00:00"/>
    <m/>
    <s v=""/>
    <s v=""/>
    <x v="1"/>
    <n v="140001544328"/>
    <n v="2"/>
    <n v="2"/>
    <n v="2"/>
    <s v="S4B3"/>
    <x v="1"/>
    <x v="0"/>
    <s v="ZW03"/>
    <s v="Z53"/>
    <x v="21"/>
    <x v="21"/>
    <x v="0"/>
  </r>
  <r>
    <x v="21"/>
    <x v="178"/>
    <x v="22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8552"/>
    <x v="224"/>
    <n v="562000322490"/>
    <s v="ใบแจ้งหนี้"/>
    <x v="0"/>
    <s v="ค่าบริการพาดสายสื่อสารโทรคมนาคมประจำปี"/>
    <s v="Activ.unit"/>
    <x v="224"/>
    <s v=""/>
    <n v="9"/>
    <d v="2019-01-17T00:00:00"/>
    <n v="5050"/>
    <x v="0"/>
    <x v="0"/>
    <n v="3.85"/>
    <n v="277750"/>
    <n v="277750"/>
    <n v="19442.5"/>
    <n v="297192.5"/>
    <d v="2019-01-31T00:00:00"/>
    <m/>
    <s v=""/>
    <s v=""/>
    <x v="1"/>
    <n v="140001544328"/>
    <n v="2"/>
    <n v="2"/>
    <n v="2"/>
    <s v="S4B3"/>
    <x v="1"/>
    <x v="0"/>
    <s v="ZW03"/>
    <s v="Z53"/>
    <x v="21"/>
    <x v="21"/>
    <x v="0"/>
  </r>
  <r>
    <x v="21"/>
    <x v="179"/>
    <x v="225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8740"/>
    <x v="225"/>
    <n v="532000322345"/>
    <s v="ใบแจ้งหนี้"/>
    <x v="0"/>
    <s v="ค่าบริการพาดสายสื่อสารโทรคมนาคมประจำปี"/>
    <s v="Activ.unit"/>
    <x v="225"/>
    <s v=""/>
    <n v="1"/>
    <d v="2019-01-17T00:00:00"/>
    <n v="482"/>
    <x v="0"/>
    <x v="0"/>
    <n v="3.85"/>
    <n v="26510"/>
    <n v="26510"/>
    <n v="1855.7"/>
    <n v="28365.7"/>
    <d v="2019-01-31T00:00:00"/>
    <m/>
    <s v=""/>
    <s v=""/>
    <x v="4"/>
    <n v="140001544493"/>
    <n v="1"/>
    <n v="1"/>
    <n v="1"/>
    <s v="S4B3"/>
    <x v="4"/>
    <x v="0"/>
    <s v="ZW03"/>
    <s v="Z53"/>
    <x v="21"/>
    <x v="21"/>
    <x v="0"/>
  </r>
  <r>
    <x v="21"/>
    <x v="180"/>
    <x v="226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8671"/>
    <x v="226"/>
    <n v="558000322073"/>
    <s v="ใบแจ้งหนี้"/>
    <x v="0"/>
    <s v="ค่าบริการพาดสายสื่อสารโทรคมนาคมประจำปี"/>
    <s v="Activ.unit"/>
    <x v="226"/>
    <s v=""/>
    <n v="4"/>
    <d v="2019-01-17T00:00:00"/>
    <n v="2422"/>
    <x v="0"/>
    <x v="0"/>
    <n v="3.85"/>
    <n v="133210"/>
    <n v="133210"/>
    <n v="9324.7000000000007"/>
    <n v="142534.70000000001"/>
    <d v="2019-01-31T00:00:00"/>
    <m/>
    <s v=""/>
    <s v=""/>
    <x v="6"/>
    <n v="140001544448"/>
    <n v="1"/>
    <n v="1"/>
    <n v="1"/>
    <s v="S4B3"/>
    <x v="6"/>
    <x v="0"/>
    <s v="ZW03"/>
    <s v="Z53"/>
    <x v="21"/>
    <x v="21"/>
    <x v="0"/>
  </r>
  <r>
    <x v="21"/>
    <x v="181"/>
    <x v="227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8471"/>
    <x v="227"/>
    <n v="516000320619"/>
    <s v="ใบแจ้งหนี้"/>
    <x v="0"/>
    <s v="ค่าบริการพาดสายสื่อสารโทรคมนาคมประจำปี"/>
    <s v="Activ.unit"/>
    <x v="227"/>
    <s v=""/>
    <n v="2"/>
    <d v="2019-01-17T00:00:00"/>
    <n v="931"/>
    <x v="0"/>
    <x v="0"/>
    <n v="3.85"/>
    <n v="51205"/>
    <n v="51205"/>
    <n v="3584.35"/>
    <n v="54789.35"/>
    <d v="2019-01-31T00:00:00"/>
    <m/>
    <s v=""/>
    <s v=""/>
    <x v="8"/>
    <n v="140001544243"/>
    <n v="1"/>
    <n v="1"/>
    <n v="1"/>
    <s v="S4B3"/>
    <x v="8"/>
    <x v="0"/>
    <s v="ZW03"/>
    <s v="Z53"/>
    <x v="21"/>
    <x v="21"/>
    <x v="0"/>
  </r>
  <r>
    <x v="22"/>
    <x v="182"/>
    <x v="228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8091"/>
    <x v="228"/>
    <n v="566000321583"/>
    <s v="ใบแจ้งหนี้"/>
    <x v="0"/>
    <s v="ค่าบริการพาดสายสื่อสารโทรคมนาคมประจำปี"/>
    <s v="Activ.unit"/>
    <x v="228"/>
    <s v=""/>
    <n v="12"/>
    <d v="2019-01-17T00:00:00"/>
    <n v="1352"/>
    <x v="0"/>
    <x v="0"/>
    <n v="3.85"/>
    <n v="74360"/>
    <n v="74360"/>
    <n v="5205.2"/>
    <n v="79565.2"/>
    <d v="2019-01-31T00:00:00"/>
    <m/>
    <s v=""/>
    <s v=""/>
    <x v="11"/>
    <n v="140001543918"/>
    <n v="1"/>
    <n v="1"/>
    <n v="1"/>
    <s v="S4B3"/>
    <x v="11"/>
    <x v="0"/>
    <s v="ZW03"/>
    <s v="Z53"/>
    <x v="22"/>
    <x v="22"/>
    <x v="0"/>
  </r>
  <r>
    <x v="23"/>
    <x v="183"/>
    <x v="229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388"/>
    <x v="229"/>
    <n v="532000322350"/>
    <s v="ใบแจ้งหนี้"/>
    <x v="0"/>
    <s v="ค่าบริการพาดสายสื่อสารโทรคมนาคมประจำปี"/>
    <s v="Activ.unit"/>
    <x v="229"/>
    <s v=""/>
    <n v="7"/>
    <d v="2019-01-17T00:00:00"/>
    <n v="484"/>
    <x v="0"/>
    <x v="0"/>
    <n v="3.85"/>
    <n v="26620"/>
    <n v="26620"/>
    <n v="1863.4"/>
    <n v="28483.4"/>
    <d v="2019-01-30T00:00:00"/>
    <m/>
    <s v=""/>
    <s v=""/>
    <x v="8"/>
    <n v="140001545160"/>
    <n v="1"/>
    <n v="1"/>
    <n v="1"/>
    <s v="S4B3"/>
    <x v="8"/>
    <x v="0"/>
    <s v="ZW03"/>
    <s v="Z53"/>
    <x v="23"/>
    <x v="23"/>
    <x v="0"/>
  </r>
  <r>
    <x v="24"/>
    <x v="184"/>
    <x v="230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547"/>
    <x v="230"/>
    <n v="552000321583"/>
    <s v="ใบแจ้งหนี้"/>
    <x v="0"/>
    <s v="ค่าบริการพาดสายสื่อสารโทรคมนาคมประจำปี"/>
    <s v="Activ.unit"/>
    <x v="230"/>
    <s v=""/>
    <n v="25"/>
    <d v="2019-01-16T00:00:00"/>
    <n v="743"/>
    <x v="0"/>
    <x v="0"/>
    <n v="3.85"/>
    <n v="40865"/>
    <n v="40865"/>
    <n v="2860.55"/>
    <n v="43725.55"/>
    <d v="2019-01-31T00:00:00"/>
    <m/>
    <s v=""/>
    <s v=""/>
    <x v="3"/>
    <n v="140001542557"/>
    <n v="1"/>
    <n v="1"/>
    <n v="1"/>
    <s v="S4B3"/>
    <x v="3"/>
    <x v="0"/>
    <s v="ZW03"/>
    <s v="Z53"/>
    <x v="24"/>
    <x v="24"/>
    <x v="0"/>
  </r>
  <r>
    <x v="23"/>
    <x v="185"/>
    <x v="231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020"/>
    <x v="231"/>
    <n v="518000321551"/>
    <s v="ใบแจ้งหนี้"/>
    <x v="0"/>
    <s v="ค่าบริการพาดสายสื่อสารโทรคมนาคมประจำปี"/>
    <s v="Activ.unit"/>
    <x v="231"/>
    <s v=""/>
    <n v="1"/>
    <d v="2019-01-17T00:00:00"/>
    <n v="4549"/>
    <x v="0"/>
    <x v="0"/>
    <n v="3.85"/>
    <n v="250195"/>
    <n v="250195"/>
    <n v="17513.650000000001"/>
    <n v="267708.65000000002"/>
    <d v="2019-01-31T00:00:00"/>
    <m/>
    <s v=""/>
    <s v=""/>
    <x v="4"/>
    <n v="140001545802"/>
    <n v="1"/>
    <n v="1"/>
    <n v="1"/>
    <s v="S4B3"/>
    <x v="4"/>
    <x v="0"/>
    <s v="ZW03"/>
    <s v="Z53"/>
    <x v="23"/>
    <x v="23"/>
    <x v="0"/>
  </r>
  <r>
    <x v="10"/>
    <x v="186"/>
    <x v="23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9129"/>
    <x v="232"/>
    <n v="548000320670"/>
    <s v="ใบแจ้งหนี้"/>
    <x v="0"/>
    <s v="ค่าบริการพาดสายสื่อสารโทรคมนาคมประจำปี"/>
    <s v="Activ.unit"/>
    <x v="232"/>
    <s v=""/>
    <n v="12"/>
    <d v="2019-01-21T00:00:00"/>
    <n v="7682"/>
    <x v="0"/>
    <x v="0"/>
    <n v="3.85"/>
    <n v="422510"/>
    <n v="422510"/>
    <n v="29575.7"/>
    <n v="452085.7"/>
    <d v="2019-01-31T00:00:00"/>
    <m/>
    <s v=""/>
    <s v=""/>
    <x v="10"/>
    <n v="140001550113"/>
    <n v="1"/>
    <n v="1"/>
    <n v="1"/>
    <s v="S4B3"/>
    <x v="10"/>
    <x v="0"/>
    <s v="ZW03"/>
    <s v="Z53"/>
    <x v="10"/>
    <x v="10"/>
    <x v="0"/>
  </r>
  <r>
    <x v="23"/>
    <x v="187"/>
    <x v="23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098"/>
    <x v="233"/>
    <n v="526000322673"/>
    <s v="ใบแจ้งหนี้"/>
    <x v="1"/>
    <s v="ค่าบริการติดตั้องอุปกรณ์สื่อสารฯ ประจำปี"/>
    <s v="Activ.unit"/>
    <x v="233"/>
    <s v=""/>
    <n v="4"/>
    <d v="2019-01-18T00:00:00"/>
    <n v="7"/>
    <x v="2"/>
    <x v="2"/>
    <n v="28.7"/>
    <n v="2870"/>
    <n v="2870"/>
    <n v="200.9"/>
    <n v="3070.9"/>
    <d v="2019-01-31T00:00:00"/>
    <m/>
    <s v=""/>
    <s v=""/>
    <x v="0"/>
    <n v="140001546757"/>
    <n v="1"/>
    <n v="1"/>
    <n v="1"/>
    <s v="S4B3"/>
    <x v="0"/>
    <x v="1"/>
    <s v="ZW03"/>
    <s v="Z53"/>
    <x v="23"/>
    <x v="23"/>
    <x v="0"/>
  </r>
  <r>
    <x v="25"/>
    <x v="188"/>
    <x v="23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4168"/>
    <x v="234"/>
    <n v="544000323264"/>
    <s v="ใบแจ้งหนี้"/>
    <x v="0"/>
    <s v="ค่าบริการพาดสายสื่อสารโทรคมนาคมประจำปี"/>
    <s v="Activ.unit"/>
    <x v="234"/>
    <s v=""/>
    <n v="6"/>
    <d v="2019-01-18T00:00:00"/>
    <n v="2872"/>
    <x v="1"/>
    <x v="1"/>
    <n v="7"/>
    <n v="287200"/>
    <n v="287200"/>
    <n v="20104"/>
    <n v="307304"/>
    <d v="2019-01-31T00:00:00"/>
    <m/>
    <s v=""/>
    <s v=""/>
    <x v="1"/>
    <n v="140001547797"/>
    <n v="2"/>
    <n v="2"/>
    <n v="2"/>
    <s v="S4B3"/>
    <x v="1"/>
    <x v="0"/>
    <s v="ZW03"/>
    <s v="Z53"/>
    <x v="25"/>
    <x v="25"/>
    <x v="0"/>
  </r>
  <r>
    <x v="25"/>
    <x v="188"/>
    <x v="23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4168"/>
    <x v="234"/>
    <n v="544000323264"/>
    <s v="ใบแจ้งหนี้"/>
    <x v="0"/>
    <s v="ค่าบริการพาดสายสื่อสารโทรคมนาคมประจำปี"/>
    <s v="Activ.unit"/>
    <x v="234"/>
    <s v=""/>
    <n v="7"/>
    <d v="2019-01-18T00:00:00"/>
    <n v="6948"/>
    <x v="0"/>
    <x v="0"/>
    <n v="3.85"/>
    <n v="382140"/>
    <n v="382140"/>
    <n v="26749.8"/>
    <n v="408889.8"/>
    <d v="2019-01-31T00:00:00"/>
    <m/>
    <s v=""/>
    <s v=""/>
    <x v="1"/>
    <n v="140001547797"/>
    <n v="2"/>
    <n v="2"/>
    <n v="2"/>
    <s v="S4B3"/>
    <x v="1"/>
    <x v="0"/>
    <s v="ZW03"/>
    <s v="Z53"/>
    <x v="25"/>
    <x v="25"/>
    <x v="0"/>
  </r>
  <r>
    <x v="4"/>
    <x v="37"/>
    <x v="23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497"/>
    <x v="235"/>
    <n v="540000321828"/>
    <s v="ใบแจ้งหนี้"/>
    <x v="0"/>
    <s v="ค่าบริการพาดสายสื่อสารโทรคมนาคมประจำปี"/>
    <s v="Activ.unit"/>
    <x v="235"/>
    <s v=""/>
    <n v="5"/>
    <d v="2019-01-16T00:00:00"/>
    <n v="1578"/>
    <x v="0"/>
    <x v="0"/>
    <n v="3.85"/>
    <n v="86790"/>
    <n v="86790"/>
    <n v="6075.3"/>
    <n v="92865.3"/>
    <d v="2019-01-31T00:00:00"/>
    <m/>
    <s v=""/>
    <s v=""/>
    <x v="0"/>
    <n v="140001542498"/>
    <n v="1"/>
    <n v="1"/>
    <n v="1"/>
    <s v="S4B3"/>
    <x v="13"/>
    <x v="0"/>
    <s v="ZW03"/>
    <s v="Z53"/>
    <x v="4"/>
    <x v="4"/>
    <x v="0"/>
  </r>
  <r>
    <x v="23"/>
    <x v="189"/>
    <x v="23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45"/>
    <x v="236"/>
    <n v="534000320309"/>
    <s v="ใบแจ้งหนี้"/>
    <x v="0"/>
    <s v="ค่าบริการพาดสายสื่อสารโทรคมนาคมประจำปี"/>
    <s v="Activ.unit"/>
    <x v="236"/>
    <s v=""/>
    <n v="5"/>
    <d v="2019-01-17T00:00:00"/>
    <n v="119"/>
    <x v="1"/>
    <x v="1"/>
    <n v="7"/>
    <n v="11900"/>
    <n v="11900"/>
    <n v="833"/>
    <n v="12733"/>
    <d v="2019-01-30T00:00:00"/>
    <m/>
    <s v=""/>
    <s v=""/>
    <x v="1"/>
    <n v="140001545299"/>
    <n v="2"/>
    <n v="2"/>
    <n v="2"/>
    <s v="S4B3"/>
    <x v="1"/>
    <x v="0"/>
    <s v="ZW03"/>
    <s v="Z53"/>
    <x v="23"/>
    <x v="23"/>
    <x v="0"/>
  </r>
  <r>
    <x v="23"/>
    <x v="189"/>
    <x v="23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45"/>
    <x v="236"/>
    <n v="534000320309"/>
    <s v="ใบแจ้งหนี้"/>
    <x v="0"/>
    <s v="ค่าบริการพาดสายสื่อสารโทรคมนาคมประจำปี"/>
    <s v="Activ.unit"/>
    <x v="236"/>
    <s v=""/>
    <n v="6"/>
    <d v="2019-01-17T00:00:00"/>
    <n v="3836"/>
    <x v="0"/>
    <x v="0"/>
    <n v="3.85"/>
    <n v="210980"/>
    <n v="210980"/>
    <n v="14768.6"/>
    <n v="225748.6"/>
    <d v="2019-01-30T00:00:00"/>
    <m/>
    <s v=""/>
    <s v=""/>
    <x v="1"/>
    <n v="140001545299"/>
    <n v="2"/>
    <n v="2"/>
    <n v="2"/>
    <s v="S4B3"/>
    <x v="1"/>
    <x v="0"/>
    <s v="ZW03"/>
    <s v="Z53"/>
    <x v="23"/>
    <x v="23"/>
    <x v="0"/>
  </r>
  <r>
    <x v="24"/>
    <x v="190"/>
    <x v="237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4540"/>
    <x v="237"/>
    <n v="546000322244"/>
    <s v="ใบแจ้งหนี้"/>
    <x v="0"/>
    <s v="ค่าบริการพาดสายสื่อสารโทรคมนาคมประจำปี"/>
    <s v="Activ.unit"/>
    <x v="237"/>
    <s v=""/>
    <n v="24"/>
    <d v="2019-01-16T00:00:00"/>
    <n v="2660"/>
    <x v="0"/>
    <x v="0"/>
    <n v="3.85"/>
    <n v="146300"/>
    <n v="146300"/>
    <n v="10241"/>
    <n v="156541"/>
    <d v="2019-01-31T00:00:00"/>
    <m/>
    <s v=""/>
    <s v=""/>
    <x v="9"/>
    <n v="140001542541"/>
    <n v="1"/>
    <n v="1"/>
    <n v="1"/>
    <s v="S4B3"/>
    <x v="9"/>
    <x v="0"/>
    <s v="ZW03"/>
    <s v="Z53"/>
    <x v="24"/>
    <x v="24"/>
    <x v="0"/>
  </r>
  <r>
    <x v="25"/>
    <x v="191"/>
    <x v="238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4156"/>
    <x v="238"/>
    <n v="558000322116"/>
    <s v="ใบแจ้งหนี้"/>
    <x v="0"/>
    <s v="ค่าบริการพาดสายสื่อสารโทรคมนาคมประจำปี"/>
    <s v="Activ.unit"/>
    <x v="238"/>
    <s v=""/>
    <n v="11"/>
    <d v="2019-01-18T00:00:00"/>
    <n v="603"/>
    <x v="0"/>
    <x v="0"/>
    <n v="3.85"/>
    <n v="33165"/>
    <n v="33165"/>
    <n v="2321.5500000000002"/>
    <n v="35486.550000000003"/>
    <d v="2019-01-31T00:00:00"/>
    <m/>
    <s v=""/>
    <s v=""/>
    <x v="3"/>
    <n v="140001547773"/>
    <n v="1"/>
    <n v="1"/>
    <n v="1"/>
    <s v="S4B3"/>
    <x v="3"/>
    <x v="0"/>
    <s v="ZW03"/>
    <s v="Z53"/>
    <x v="25"/>
    <x v="25"/>
    <x v="0"/>
  </r>
  <r>
    <x v="20"/>
    <x v="192"/>
    <x v="239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006"/>
    <x v="239"/>
    <n v="512000321317"/>
    <s v="ใบแจ้งหนี้"/>
    <x v="0"/>
    <s v="ค่าบริการพาดสายสื่อสารโทรคมนาคมประจำปี"/>
    <s v="Activ.unit"/>
    <x v="239"/>
    <s v=""/>
    <n v="4"/>
    <d v="2019-01-17T00:00:00"/>
    <n v="2640"/>
    <x v="0"/>
    <x v="0"/>
    <n v="3.85"/>
    <n v="145200"/>
    <n v="145200"/>
    <n v="10164"/>
    <n v="155364"/>
    <d v="2019-01-31T00:00:00"/>
    <m/>
    <s v=""/>
    <s v=""/>
    <x v="0"/>
    <n v="140001545818"/>
    <n v="1"/>
    <n v="1"/>
    <n v="1"/>
    <s v="S4B3"/>
    <x v="0"/>
    <x v="0"/>
    <s v="ZW03"/>
    <s v="Z53"/>
    <x v="20"/>
    <x v="20"/>
    <x v="0"/>
  </r>
  <r>
    <x v="4"/>
    <x v="37"/>
    <x v="24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333"/>
    <x v="240"/>
    <n v="552000321524"/>
    <s v="ใบแจ้งหนี้"/>
    <x v="0"/>
    <s v="ค่าบริการพาดสายสื่อสารโทรคมนาคมประจำปี"/>
    <s v="Activ.unit"/>
    <x v="240"/>
    <s v=""/>
    <n v="4"/>
    <d v="2019-01-16T00:00:00"/>
    <n v="3103"/>
    <x v="0"/>
    <x v="0"/>
    <n v="3.85"/>
    <n v="170665"/>
    <n v="170665"/>
    <n v="11946.55"/>
    <n v="182611.55"/>
    <d v="2019-01-31T00:00:00"/>
    <m/>
    <s v=""/>
    <s v=""/>
    <x v="0"/>
    <n v="140001542478"/>
    <n v="1"/>
    <n v="1"/>
    <n v="1"/>
    <s v="S4B3"/>
    <x v="12"/>
    <x v="0"/>
    <s v="ZW03"/>
    <s v="Z53"/>
    <x v="4"/>
    <x v="4"/>
    <x v="0"/>
  </r>
  <r>
    <x v="23"/>
    <x v="193"/>
    <x v="241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70"/>
    <x v="241"/>
    <n v="532000322824"/>
    <s v="ใบแจ้งหนี้"/>
    <x v="1"/>
    <s v="ค่าบริการติดตั้องอุปกรณ์สื่อสารฯ ประจำปี"/>
    <s v="Activ.unit"/>
    <x v="241"/>
    <s v=""/>
    <n v="9"/>
    <d v="2019-01-17T00:00:00"/>
    <n v="20"/>
    <x v="2"/>
    <x v="2"/>
    <n v="28.7"/>
    <n v="8200"/>
    <n v="8200"/>
    <n v="574"/>
    <n v="8774"/>
    <d v="2019-01-31T00:00:00"/>
    <m/>
    <s v=""/>
    <s v=""/>
    <x v="6"/>
    <n v="140001546020"/>
    <n v="1"/>
    <n v="1"/>
    <n v="1"/>
    <s v="S4B3"/>
    <x v="6"/>
    <x v="1"/>
    <s v="ZW03"/>
    <s v="Z53"/>
    <x v="23"/>
    <x v="23"/>
    <x v="0"/>
  </r>
  <r>
    <x v="26"/>
    <x v="194"/>
    <x v="24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250"/>
    <x v="242"/>
    <n v="550000321755"/>
    <s v="ใบแจ้งหนี้"/>
    <x v="0"/>
    <s v="ค่าบริการพาดสายสื่อสารโทรคมนาคมประจำปี"/>
    <s v="Activ.unit"/>
    <x v="242"/>
    <s v=""/>
    <n v="7"/>
    <d v="2019-01-17T00:00:00"/>
    <n v="8271"/>
    <x v="0"/>
    <x v="0"/>
    <n v="3.85"/>
    <n v="454905"/>
    <n v="454905"/>
    <n v="31843.35"/>
    <n v="486748.35"/>
    <d v="2019-01-31T00:00:00"/>
    <m/>
    <s v=""/>
    <s v=""/>
    <x v="10"/>
    <n v="140001545059"/>
    <n v="1"/>
    <n v="1"/>
    <n v="1"/>
    <s v="S4B3"/>
    <x v="10"/>
    <x v="0"/>
    <s v="ZW03"/>
    <s v="Z53"/>
    <x v="26"/>
    <x v="26"/>
    <x v="0"/>
  </r>
  <r>
    <x v="24"/>
    <x v="195"/>
    <x v="243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4551"/>
    <x v="243"/>
    <n v="512000320749"/>
    <s v="ใบแจ้งหนี้"/>
    <x v="0"/>
    <s v="ค่าบริการพาดสายสื่อสารโทรคมนาคมประจำปี"/>
    <s v="Activ.unit"/>
    <x v="243"/>
    <s v=""/>
    <n v="5"/>
    <d v="2019-01-16T00:00:00"/>
    <n v="2432"/>
    <x v="0"/>
    <x v="0"/>
    <n v="3.85"/>
    <n v="133760"/>
    <n v="133760"/>
    <n v="9363.2000000000007"/>
    <n v="143123.20000000001"/>
    <d v="2019-01-31T00:00:00"/>
    <m/>
    <s v=""/>
    <s v=""/>
    <x v="7"/>
    <n v="140001542565"/>
    <n v="1"/>
    <n v="1"/>
    <n v="1"/>
    <s v="S4B3"/>
    <x v="7"/>
    <x v="0"/>
    <s v="ZW03"/>
    <s v="Z53"/>
    <x v="24"/>
    <x v="24"/>
    <x v="0"/>
  </r>
  <r>
    <x v="10"/>
    <x v="196"/>
    <x v="24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9120"/>
    <x v="244"/>
    <n v="546000322068"/>
    <s v="ใบแจ้งหนี้"/>
    <x v="0"/>
    <s v="ค่าบริการพาดสายสื่อสารโทรคมนาคมประจำปี"/>
    <s v="Activ.unit"/>
    <x v="244"/>
    <s v=""/>
    <n v="6"/>
    <d v="2019-01-21T00:00:00"/>
    <n v="4080"/>
    <x v="0"/>
    <x v="0"/>
    <n v="3.85"/>
    <n v="224400"/>
    <n v="224400"/>
    <n v="15708"/>
    <n v="240108"/>
    <d v="2019-01-31T00:00:00"/>
    <m/>
    <s v=""/>
    <s v=""/>
    <x v="0"/>
    <n v="140001550084"/>
    <n v="2"/>
    <n v="2"/>
    <n v="2"/>
    <s v="S4B3"/>
    <x v="0"/>
    <x v="0"/>
    <s v="ZW03"/>
    <s v="Z53"/>
    <x v="10"/>
    <x v="10"/>
    <x v="0"/>
  </r>
  <r>
    <x v="10"/>
    <x v="196"/>
    <x v="24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9120"/>
    <x v="244"/>
    <n v="546000322068"/>
    <s v="ใบแจ้งหนี้"/>
    <x v="0"/>
    <s v="ค่าบริการพาดสายสื่อสารโทรคมนาคมประจำปี"/>
    <s v="Activ.unit"/>
    <x v="244"/>
    <s v=""/>
    <n v="7"/>
    <d v="2019-01-21T00:00:00"/>
    <n v="1299"/>
    <x v="1"/>
    <x v="1"/>
    <n v="7"/>
    <n v="129900"/>
    <n v="129900"/>
    <n v="9093"/>
    <n v="138993"/>
    <d v="2019-01-31T00:00:00"/>
    <m/>
    <s v=""/>
    <s v=""/>
    <x v="0"/>
    <n v="140001550084"/>
    <n v="2"/>
    <n v="2"/>
    <n v="2"/>
    <s v="S4B3"/>
    <x v="0"/>
    <x v="0"/>
    <s v="ZW03"/>
    <s v="Z53"/>
    <x v="10"/>
    <x v="10"/>
    <x v="0"/>
  </r>
  <r>
    <x v="20"/>
    <x v="197"/>
    <x v="24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08"/>
    <x v="245"/>
    <n v="532000324413"/>
    <s v="ใบแจ้งหนี้"/>
    <x v="0"/>
    <s v="ค่าบริการพาดสายสื่อสารโทรคมนาคมประจำปี"/>
    <s v="Activ.unit"/>
    <x v="245"/>
    <s v=""/>
    <n v="9"/>
    <d v="2019-01-17T00:00:00"/>
    <n v="3419"/>
    <x v="0"/>
    <x v="0"/>
    <n v="3.85"/>
    <n v="188045"/>
    <n v="188045"/>
    <n v="13163.15"/>
    <n v="201208.15"/>
    <d v="2019-01-31T00:00:00"/>
    <m/>
    <s v=""/>
    <s v=""/>
    <x v="1"/>
    <n v="140001545372"/>
    <n v="2"/>
    <n v="2"/>
    <n v="2"/>
    <s v="S4B3"/>
    <x v="1"/>
    <x v="0"/>
    <s v="ZW03"/>
    <s v="Z53"/>
    <x v="20"/>
    <x v="20"/>
    <x v="0"/>
  </r>
  <r>
    <x v="20"/>
    <x v="197"/>
    <x v="24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08"/>
    <x v="245"/>
    <n v="532000324413"/>
    <s v="ใบแจ้งหนี้"/>
    <x v="0"/>
    <s v="ค่าบริการพาดสายสื่อสารโทรคมนาคมประจำปี"/>
    <s v="Activ.unit"/>
    <x v="245"/>
    <s v=""/>
    <n v="10"/>
    <d v="2019-01-17T00:00:00"/>
    <n v="1300"/>
    <x v="1"/>
    <x v="1"/>
    <n v="7"/>
    <n v="130000"/>
    <n v="130000"/>
    <n v="9100"/>
    <n v="139100"/>
    <d v="2019-01-31T00:00:00"/>
    <m/>
    <s v=""/>
    <s v=""/>
    <x v="1"/>
    <n v="140001545372"/>
    <n v="2"/>
    <n v="2"/>
    <n v="2"/>
    <s v="S4B3"/>
    <x v="1"/>
    <x v="0"/>
    <s v="ZW03"/>
    <s v="Z53"/>
    <x v="20"/>
    <x v="20"/>
    <x v="0"/>
  </r>
  <r>
    <x v="24"/>
    <x v="198"/>
    <x v="246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4602"/>
    <x v="246"/>
    <n v="548000320943"/>
    <s v="ใบแจ้งหนี้"/>
    <x v="0"/>
    <s v="ค่าบริการพาดสายสื่อสารโทรคมนาคมประจำปี"/>
    <s v="Activ.unit"/>
    <x v="246"/>
    <s v=""/>
    <n v="21"/>
    <d v="2019-01-16T00:00:00"/>
    <n v="5893"/>
    <x v="0"/>
    <x v="0"/>
    <n v="3.85"/>
    <n v="324115"/>
    <n v="324115"/>
    <n v="22688.05"/>
    <n v="346803.05"/>
    <d v="2019-01-31T00:00:00"/>
    <m/>
    <s v=""/>
    <s v=""/>
    <x v="8"/>
    <n v="140001542601"/>
    <n v="1"/>
    <n v="1"/>
    <n v="1"/>
    <s v="S4B3"/>
    <x v="8"/>
    <x v="0"/>
    <s v="ZW03"/>
    <s v="Z53"/>
    <x v="24"/>
    <x v="24"/>
    <x v="0"/>
  </r>
  <r>
    <x v="23"/>
    <x v="193"/>
    <x v="247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61"/>
    <x v="247"/>
    <n v="566000321600"/>
    <s v="ใบแจ้งหนี้"/>
    <x v="0"/>
    <s v="ค่าบริการพาดสายสื่อสารโทรคมนาคมประจำปี"/>
    <s v="Activ.unit"/>
    <x v="247"/>
    <s v=""/>
    <n v="10"/>
    <d v="2019-01-17T00:00:00"/>
    <n v="1671"/>
    <x v="0"/>
    <x v="0"/>
    <n v="3.85"/>
    <n v="91905"/>
    <n v="91905"/>
    <n v="6433.35"/>
    <n v="98338.35"/>
    <d v="2019-01-31T00:00:00"/>
    <m/>
    <s v=""/>
    <s v=""/>
    <x v="6"/>
    <n v="140001546057"/>
    <n v="2"/>
    <n v="2"/>
    <n v="2"/>
    <s v="S4B3"/>
    <x v="6"/>
    <x v="0"/>
    <s v="ZW03"/>
    <s v="Z53"/>
    <x v="23"/>
    <x v="23"/>
    <x v="0"/>
  </r>
  <r>
    <x v="23"/>
    <x v="193"/>
    <x v="247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61"/>
    <x v="247"/>
    <n v="566000321600"/>
    <s v="ใบแจ้งหนี้"/>
    <x v="0"/>
    <s v="ค่าบริการพาดสายสื่อสารโทรคมนาคมประจำปี"/>
    <s v="Activ.unit"/>
    <x v="247"/>
    <s v=""/>
    <n v="11"/>
    <d v="2019-01-17T00:00:00"/>
    <n v="529"/>
    <x v="1"/>
    <x v="1"/>
    <n v="7"/>
    <n v="52900"/>
    <n v="52900"/>
    <n v="3703"/>
    <n v="56603"/>
    <d v="2019-01-31T00:00:00"/>
    <m/>
    <s v=""/>
    <s v=""/>
    <x v="6"/>
    <n v="140001546057"/>
    <n v="2"/>
    <n v="2"/>
    <n v="2"/>
    <s v="S4B3"/>
    <x v="6"/>
    <x v="0"/>
    <s v="ZW03"/>
    <s v="Z53"/>
    <x v="23"/>
    <x v="23"/>
    <x v="0"/>
  </r>
  <r>
    <x v="27"/>
    <x v="199"/>
    <x v="24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4494"/>
    <x v="248"/>
    <n v="566000321679"/>
    <s v="ใบแจ้งหนี้"/>
    <x v="0"/>
    <s v="ค่าบริการพาดสายสื่อสารโทรคมนาคมประจำปี"/>
    <s v="Activ.unit"/>
    <x v="248"/>
    <s v=""/>
    <n v="3"/>
    <d v="2019-01-18T00:00:00"/>
    <n v="1203"/>
    <x v="1"/>
    <x v="1"/>
    <n v="7"/>
    <n v="120300"/>
    <n v="120300"/>
    <n v="8421"/>
    <n v="128721"/>
    <d v="2019-01-31T00:00:00"/>
    <m/>
    <s v=""/>
    <s v=""/>
    <x v="0"/>
    <n v="140001548114"/>
    <n v="2"/>
    <n v="2"/>
    <n v="2"/>
    <s v="S4B3"/>
    <x v="0"/>
    <x v="0"/>
    <s v="ZW03"/>
    <s v="Z53"/>
    <x v="27"/>
    <x v="27"/>
    <x v="0"/>
  </r>
  <r>
    <x v="27"/>
    <x v="199"/>
    <x v="24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4494"/>
    <x v="248"/>
    <n v="566000321679"/>
    <s v="ใบแจ้งหนี้"/>
    <x v="0"/>
    <s v="ค่าบริการพาดสายสื่อสารโทรคมนาคมประจำปี"/>
    <s v="Activ.unit"/>
    <x v="248"/>
    <s v=""/>
    <n v="4"/>
    <d v="2019-01-18T00:00:00"/>
    <n v="5169"/>
    <x v="0"/>
    <x v="0"/>
    <n v="3.85"/>
    <n v="284295"/>
    <n v="284295"/>
    <n v="19900.650000000001"/>
    <n v="304195.65000000002"/>
    <d v="2019-01-31T00:00:00"/>
    <m/>
    <s v=""/>
    <s v=""/>
    <x v="0"/>
    <n v="140001548114"/>
    <n v="2"/>
    <n v="2"/>
    <n v="2"/>
    <s v="S4B3"/>
    <x v="0"/>
    <x v="0"/>
    <s v="ZW03"/>
    <s v="Z53"/>
    <x v="27"/>
    <x v="27"/>
    <x v="0"/>
  </r>
  <r>
    <x v="20"/>
    <x v="200"/>
    <x v="24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2"/>
    <x v="249"/>
    <n v="560000322460"/>
    <s v="ใบแจ้งหนี้"/>
    <x v="0"/>
    <s v="ค่าบริการพาดสายสื่อสารโทรคมนาคมประจำปี"/>
    <s v="Activ.unit"/>
    <x v="249"/>
    <s v=""/>
    <n v="12"/>
    <d v="2019-01-17T00:00:00"/>
    <n v="3561"/>
    <x v="0"/>
    <x v="0"/>
    <n v="3.85"/>
    <n v="195855"/>
    <n v="195855"/>
    <n v="13709.85"/>
    <n v="209564.85"/>
    <d v="2019-01-31T00:00:00"/>
    <m/>
    <s v=""/>
    <s v=""/>
    <x v="5"/>
    <n v="140001546110"/>
    <n v="1"/>
    <n v="1"/>
    <n v="1"/>
    <s v="S4B3"/>
    <x v="5"/>
    <x v="0"/>
    <s v="ZW03"/>
    <s v="Z53"/>
    <x v="20"/>
    <x v="20"/>
    <x v="0"/>
  </r>
  <r>
    <x v="10"/>
    <x v="201"/>
    <x v="25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9338"/>
    <x v="250"/>
    <n v="530000321217"/>
    <s v="ใบแจ้งหนี้"/>
    <x v="0"/>
    <s v="ค่าบริการพาดสายสื่อสารโทรคมนาคมประจำปี"/>
    <s v="Activ.unit"/>
    <x v="250"/>
    <s v=""/>
    <n v="8"/>
    <d v="2019-01-21T00:00:00"/>
    <n v="1666"/>
    <x v="1"/>
    <x v="1"/>
    <n v="7"/>
    <n v="166600"/>
    <n v="166600"/>
    <n v="11662"/>
    <n v="178262"/>
    <d v="2019-01-31T00:00:00"/>
    <m/>
    <s v=""/>
    <s v=""/>
    <x v="1"/>
    <n v="140001550149"/>
    <n v="2"/>
    <n v="2"/>
    <n v="2"/>
    <s v="S4B3"/>
    <x v="1"/>
    <x v="0"/>
    <s v="ZW03"/>
    <s v="Z53"/>
    <x v="10"/>
    <x v="10"/>
    <x v="0"/>
  </r>
  <r>
    <x v="10"/>
    <x v="201"/>
    <x v="25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9338"/>
    <x v="250"/>
    <n v="530000321217"/>
    <s v="ใบแจ้งหนี้"/>
    <x v="0"/>
    <s v="ค่าบริการพาดสายสื่อสารโทรคมนาคมประจำปี"/>
    <s v="Activ.unit"/>
    <x v="250"/>
    <s v=""/>
    <n v="9"/>
    <d v="2019-01-21T00:00:00"/>
    <n v="7111"/>
    <x v="0"/>
    <x v="0"/>
    <n v="3.85"/>
    <n v="391105"/>
    <n v="391105"/>
    <n v="27377.35"/>
    <n v="418482.35"/>
    <d v="2019-01-31T00:00:00"/>
    <m/>
    <s v=""/>
    <s v=""/>
    <x v="1"/>
    <n v="140001550149"/>
    <n v="2"/>
    <n v="2"/>
    <n v="2"/>
    <s v="S4B3"/>
    <x v="1"/>
    <x v="0"/>
    <s v="ZW03"/>
    <s v="Z53"/>
    <x v="10"/>
    <x v="10"/>
    <x v="0"/>
  </r>
  <r>
    <x v="28"/>
    <x v="202"/>
    <x v="25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71"/>
    <x v="251"/>
    <n v="512000321576"/>
    <s v="ใบแจ้งหนี้"/>
    <x v="0"/>
    <s v="ค่าบริการพาดสายสื่อสารโทรคมนาคมประจำปี"/>
    <s v="Activ.unit"/>
    <x v="251"/>
    <s v=""/>
    <n v="6"/>
    <d v="2019-01-17T00:00:00"/>
    <n v="954"/>
    <x v="1"/>
    <x v="1"/>
    <n v="7"/>
    <n v="95400"/>
    <n v="95400"/>
    <n v="6678"/>
    <n v="102078"/>
    <d v="2019-01-31T00:00:00"/>
    <m/>
    <s v=""/>
    <s v=""/>
    <x v="1"/>
    <n v="140001546192"/>
    <n v="2"/>
    <n v="2"/>
    <n v="2"/>
    <s v="S4B3"/>
    <x v="1"/>
    <x v="0"/>
    <s v="ZW03"/>
    <s v="Z53"/>
    <x v="28"/>
    <x v="28"/>
    <x v="0"/>
  </r>
  <r>
    <x v="28"/>
    <x v="202"/>
    <x v="251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71"/>
    <x v="251"/>
    <n v="512000321576"/>
    <s v="ใบแจ้งหนี้"/>
    <x v="0"/>
    <s v="ค่าบริการพาดสายสื่อสารโทรคมนาคมประจำปี"/>
    <s v="Activ.unit"/>
    <x v="251"/>
    <s v=""/>
    <n v="7"/>
    <d v="2019-01-17T00:00:00"/>
    <n v="7878"/>
    <x v="0"/>
    <x v="0"/>
    <n v="3.85"/>
    <n v="433290"/>
    <n v="433290"/>
    <n v="30330.3"/>
    <n v="463620.3"/>
    <d v="2019-01-31T00:00:00"/>
    <m/>
    <s v=""/>
    <s v=""/>
    <x v="1"/>
    <n v="140001546192"/>
    <n v="2"/>
    <n v="2"/>
    <n v="2"/>
    <s v="S4B3"/>
    <x v="1"/>
    <x v="0"/>
    <s v="ZW03"/>
    <s v="Z53"/>
    <x v="28"/>
    <x v="28"/>
    <x v="0"/>
  </r>
  <r>
    <x v="23"/>
    <x v="203"/>
    <x v="252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55"/>
    <x v="252"/>
    <n v="528000323632"/>
    <s v="ใบแจ้งหนี้"/>
    <x v="0"/>
    <s v="ค่าบริการพาดสายสื่อสารโทรคมนาคมประจำปี"/>
    <s v="Activ.unit"/>
    <x v="252"/>
    <s v=""/>
    <n v="12"/>
    <d v="2019-01-17T00:00:00"/>
    <n v="2851"/>
    <x v="0"/>
    <x v="0"/>
    <n v="3.85"/>
    <n v="156805"/>
    <n v="156805"/>
    <n v="10976.35"/>
    <n v="167781.35"/>
    <d v="2019-01-31T00:00:00"/>
    <m/>
    <s v=""/>
    <s v=""/>
    <x v="5"/>
    <n v="140001545921"/>
    <n v="1"/>
    <n v="1"/>
    <n v="1"/>
    <s v="S4B3"/>
    <x v="5"/>
    <x v="0"/>
    <s v="ZW03"/>
    <s v="Z53"/>
    <x v="23"/>
    <x v="23"/>
    <x v="0"/>
  </r>
  <r>
    <x v="25"/>
    <x v="204"/>
    <x v="253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4017"/>
    <x v="253"/>
    <n v="532000322378"/>
    <s v="ใบแจ้งหนี้"/>
    <x v="0"/>
    <s v="ค่าบริการพาดสายสื่อสารโทรคมนาคมประจำปี"/>
    <s v="Activ.unit"/>
    <x v="253"/>
    <s v=""/>
    <n v="3"/>
    <d v="2019-01-18T00:00:00"/>
    <n v="19246"/>
    <x v="0"/>
    <x v="0"/>
    <n v="3.85"/>
    <n v="1058530"/>
    <n v="1058530"/>
    <n v="74097.100000000006"/>
    <n v="1132627.1000000001"/>
    <d v="2019-01-31T00:00:00"/>
    <m/>
    <s v=""/>
    <s v=""/>
    <x v="4"/>
    <n v="140001547642"/>
    <n v="1"/>
    <n v="1"/>
    <n v="1"/>
    <s v="S4B3"/>
    <x v="4"/>
    <x v="0"/>
    <s v="ZW03"/>
    <s v="Z53"/>
    <x v="25"/>
    <x v="25"/>
    <x v="0"/>
  </r>
  <r>
    <x v="26"/>
    <x v="205"/>
    <x v="25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373"/>
    <x v="254"/>
    <n v="552000321222"/>
    <s v="ใบแจ้งหนี้"/>
    <x v="0"/>
    <s v="ค่าบริการพาดสายสื่อสารโทรคมนาคมประจำปี"/>
    <s v="Activ.unit"/>
    <x v="254"/>
    <s v=""/>
    <n v="1"/>
    <d v="2019-01-17T00:00:00"/>
    <n v="6116"/>
    <x v="0"/>
    <x v="0"/>
    <n v="3.85"/>
    <n v="336380"/>
    <n v="336380"/>
    <n v="23546.6"/>
    <n v="359926.6"/>
    <d v="2019-01-31T00:00:00"/>
    <m/>
    <s v=""/>
    <s v=""/>
    <x v="0"/>
    <n v="140001545285"/>
    <n v="1"/>
    <n v="1"/>
    <n v="1"/>
    <s v="S4B3"/>
    <x v="0"/>
    <x v="0"/>
    <s v="ZW03"/>
    <s v="Z53"/>
    <x v="26"/>
    <x v="26"/>
    <x v="0"/>
  </r>
  <r>
    <x v="24"/>
    <x v="206"/>
    <x v="25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70"/>
    <x v="255"/>
    <n v="562000321911"/>
    <s v="ใบแจ้งหนี้"/>
    <x v="0"/>
    <s v="ค่าบริการพาดสายสื่อสารโทรคมนาคมประจำปี"/>
    <s v="Activ.unit"/>
    <x v="255"/>
    <s v=""/>
    <n v="17"/>
    <d v="2019-01-16T00:00:00"/>
    <n v="3497"/>
    <x v="1"/>
    <x v="1"/>
    <n v="7"/>
    <n v="349700"/>
    <n v="349700"/>
    <n v="24479"/>
    <n v="374179"/>
    <d v="2019-01-31T00:00:00"/>
    <m/>
    <s v=""/>
    <s v=""/>
    <x v="1"/>
    <n v="140001542832"/>
    <n v="2"/>
    <n v="2"/>
    <n v="2"/>
    <s v="S4B3"/>
    <x v="15"/>
    <x v="0"/>
    <s v="ZW03"/>
    <s v="Z53"/>
    <x v="24"/>
    <x v="24"/>
    <x v="0"/>
  </r>
  <r>
    <x v="24"/>
    <x v="206"/>
    <x v="25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70"/>
    <x v="255"/>
    <n v="562000321911"/>
    <s v="ใบแจ้งหนี้"/>
    <x v="0"/>
    <s v="ค่าบริการพาดสายสื่อสารโทรคมนาคมประจำปี"/>
    <s v="Activ.unit"/>
    <x v="255"/>
    <s v=""/>
    <n v="18"/>
    <d v="2019-01-16T00:00:00"/>
    <n v="5811"/>
    <x v="0"/>
    <x v="0"/>
    <n v="3.85"/>
    <n v="319605"/>
    <n v="319605"/>
    <n v="22372.35"/>
    <n v="341977.35"/>
    <d v="2019-01-31T00:00:00"/>
    <m/>
    <s v=""/>
    <s v=""/>
    <x v="1"/>
    <n v="140001542832"/>
    <n v="2"/>
    <n v="2"/>
    <n v="2"/>
    <s v="S4B3"/>
    <x v="15"/>
    <x v="0"/>
    <s v="ZW03"/>
    <s v="Z53"/>
    <x v="24"/>
    <x v="24"/>
    <x v="0"/>
  </r>
  <r>
    <x v="29"/>
    <x v="207"/>
    <x v="25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235"/>
    <x v="256"/>
    <n v="566000321436"/>
    <s v="ใบแจ้งหนี้"/>
    <x v="0"/>
    <s v="ค่าบริการพาดสายสื่อสารโทรคมนาคมประจำปี"/>
    <s v="Activ.unit"/>
    <x v="256"/>
    <s v=""/>
    <n v="8"/>
    <d v="2019-01-17T00:00:00"/>
    <n v="204"/>
    <x v="1"/>
    <x v="1"/>
    <n v="7"/>
    <n v="20400"/>
    <n v="20400"/>
    <n v="1428"/>
    <n v="21828"/>
    <d v="2019-01-31T00:00:00"/>
    <m/>
    <s v=""/>
    <s v=""/>
    <x v="0"/>
    <n v="140001545996"/>
    <n v="2"/>
    <n v="2"/>
    <n v="2"/>
    <s v="S4B3"/>
    <x v="0"/>
    <x v="0"/>
    <s v="ZW03"/>
    <s v="Z53"/>
    <x v="29"/>
    <x v="29"/>
    <x v="0"/>
  </r>
  <r>
    <x v="29"/>
    <x v="207"/>
    <x v="25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235"/>
    <x v="256"/>
    <n v="566000321436"/>
    <s v="ใบแจ้งหนี้"/>
    <x v="0"/>
    <s v="ค่าบริการพาดสายสื่อสารโทรคมนาคมประจำปี"/>
    <s v="Activ.unit"/>
    <x v="256"/>
    <s v=""/>
    <n v="9"/>
    <d v="2019-01-17T00:00:00"/>
    <n v="8102"/>
    <x v="0"/>
    <x v="0"/>
    <n v="3.85"/>
    <n v="445610"/>
    <n v="445610"/>
    <n v="31192.7"/>
    <n v="476802.7"/>
    <d v="2019-01-31T00:00:00"/>
    <m/>
    <s v=""/>
    <s v=""/>
    <x v="0"/>
    <n v="140001545996"/>
    <n v="2"/>
    <n v="2"/>
    <n v="2"/>
    <s v="S4B3"/>
    <x v="0"/>
    <x v="0"/>
    <s v="ZW03"/>
    <s v="Z53"/>
    <x v="29"/>
    <x v="29"/>
    <x v="0"/>
  </r>
  <r>
    <x v="23"/>
    <x v="208"/>
    <x v="257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3021"/>
    <x v="257"/>
    <n v="554000320697"/>
    <s v="ใบแจ้งหนี้"/>
    <x v="0"/>
    <s v="ค่าบริการพาดสายสื่อสารโทรคมนาคมประจำปี"/>
    <s v="Activ.unit"/>
    <x v="257"/>
    <s v=""/>
    <n v="8"/>
    <d v="2019-01-18T00:00:00"/>
    <n v="4432"/>
    <x v="0"/>
    <x v="0"/>
    <n v="3.85"/>
    <n v="243760"/>
    <n v="243760"/>
    <n v="17063.2"/>
    <n v="260823.2"/>
    <d v="2019-01-31T00:00:00"/>
    <m/>
    <s v=""/>
    <s v=""/>
    <x v="10"/>
    <n v="140001546679"/>
    <n v="1"/>
    <n v="1"/>
    <n v="1"/>
    <s v="S4B3"/>
    <x v="10"/>
    <x v="0"/>
    <s v="ZW03"/>
    <s v="Z53"/>
    <x v="23"/>
    <x v="23"/>
    <x v="0"/>
  </r>
  <r>
    <x v="10"/>
    <x v="209"/>
    <x v="258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9334"/>
    <x v="258"/>
    <n v="556000321879"/>
    <s v="ใบแจ้งหนี้"/>
    <x v="0"/>
    <s v="ค่าบริการพาดสายสื่อสารโทรคมนาคมประจำปี"/>
    <s v="Activ.unit"/>
    <x v="258"/>
    <s v=""/>
    <n v="14"/>
    <d v="2019-01-21T00:00:00"/>
    <n v="4212"/>
    <x v="0"/>
    <x v="0"/>
    <n v="3.85"/>
    <n v="231660"/>
    <n v="231660"/>
    <n v="16216.2"/>
    <n v="247876.2"/>
    <d v="2019-01-31T00:00:00"/>
    <m/>
    <s v=""/>
    <s v=""/>
    <x v="6"/>
    <n v="140001550124"/>
    <n v="1"/>
    <n v="1"/>
    <n v="1"/>
    <s v="S4B3"/>
    <x v="6"/>
    <x v="0"/>
    <s v="ZW03"/>
    <s v="Z53"/>
    <x v="10"/>
    <x v="10"/>
    <x v="0"/>
  </r>
  <r>
    <x v="24"/>
    <x v="206"/>
    <x v="25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838"/>
    <x v="259"/>
    <n v="548000320632"/>
    <s v="ใบแจ้งหนี้"/>
    <x v="0"/>
    <s v="ค่าบริการพาดสายสื่อสารโทรคมนาคมประจำปี"/>
    <s v="Activ.unit"/>
    <x v="259"/>
    <s v=""/>
    <n v="19"/>
    <d v="2019-01-16T00:00:00"/>
    <n v="2941"/>
    <x v="1"/>
    <x v="1"/>
    <n v="7"/>
    <n v="294100"/>
    <n v="294100"/>
    <n v="20587"/>
    <n v="314687"/>
    <d v="2019-01-31T00:00:00"/>
    <m/>
    <s v=""/>
    <s v=""/>
    <x v="1"/>
    <n v="140001542879"/>
    <n v="2"/>
    <n v="2"/>
    <n v="2"/>
    <s v="S4B3"/>
    <x v="16"/>
    <x v="0"/>
    <s v="ZW03"/>
    <s v="Z53"/>
    <x v="24"/>
    <x v="24"/>
    <x v="0"/>
  </r>
  <r>
    <x v="24"/>
    <x v="206"/>
    <x v="25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838"/>
    <x v="259"/>
    <n v="548000320632"/>
    <s v="ใบแจ้งหนี้"/>
    <x v="0"/>
    <s v="ค่าบริการพาดสายสื่อสารโทรคมนาคมประจำปี"/>
    <s v="Activ.unit"/>
    <x v="259"/>
    <s v=""/>
    <n v="20"/>
    <d v="2019-01-16T00:00:00"/>
    <n v="1524"/>
    <x v="0"/>
    <x v="0"/>
    <n v="3.85"/>
    <n v="83820"/>
    <n v="83820"/>
    <n v="5867.4"/>
    <n v="89687.4"/>
    <d v="2019-01-31T00:00:00"/>
    <m/>
    <s v=""/>
    <s v=""/>
    <x v="1"/>
    <n v="140001542879"/>
    <n v="2"/>
    <n v="2"/>
    <n v="2"/>
    <s v="S4B3"/>
    <x v="16"/>
    <x v="0"/>
    <s v="ZW03"/>
    <s v="Z53"/>
    <x v="24"/>
    <x v="24"/>
    <x v="0"/>
  </r>
  <r>
    <x v="20"/>
    <x v="210"/>
    <x v="260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34"/>
    <x v="260"/>
    <n v="554000320691"/>
    <s v="ใบแจ้งหนี้"/>
    <x v="0"/>
    <s v="ค่าบริการพาดสายสื่อสารโทรคมนาคมประจำปี"/>
    <s v="Activ.unit"/>
    <x v="260"/>
    <s v=""/>
    <n v="11"/>
    <d v="2019-01-17T00:00:00"/>
    <n v="2789"/>
    <x v="0"/>
    <x v="0"/>
    <n v="3.85"/>
    <n v="153395"/>
    <n v="153395"/>
    <n v="10737.65"/>
    <n v="164132.65"/>
    <d v="2019-01-31T00:00:00"/>
    <m/>
    <s v=""/>
    <s v=""/>
    <x v="6"/>
    <n v="140001545994"/>
    <n v="1"/>
    <n v="1"/>
    <n v="1"/>
    <s v="S4B3"/>
    <x v="6"/>
    <x v="0"/>
    <s v="ZW03"/>
    <s v="Z53"/>
    <x v="20"/>
    <x v="20"/>
    <x v="0"/>
  </r>
  <r>
    <x v="24"/>
    <x v="211"/>
    <x v="261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4563"/>
    <x v="261"/>
    <n v="568000321698"/>
    <s v="ใบแจ้งหนี้"/>
    <x v="0"/>
    <s v="ค่าบริการพาดสายสื่อสารโทรคมนาคมประจำปี"/>
    <s v="Activ.unit"/>
    <x v="261"/>
    <s v=""/>
    <n v="23"/>
    <d v="2019-01-16T00:00:00"/>
    <n v="28867"/>
    <x v="0"/>
    <x v="0"/>
    <n v="3.85"/>
    <n v="1587685"/>
    <n v="1587685"/>
    <n v="111137.95"/>
    <n v="1698822.95"/>
    <d v="2019-01-31T00:00:00"/>
    <m/>
    <s v=""/>
    <s v=""/>
    <x v="10"/>
    <n v="140001542720"/>
    <n v="1"/>
    <n v="1"/>
    <n v="1"/>
    <s v="S4B3"/>
    <x v="10"/>
    <x v="0"/>
    <s v="ZW03"/>
    <s v="Z53"/>
    <x v="24"/>
    <x v="24"/>
    <x v="0"/>
  </r>
  <r>
    <x v="22"/>
    <x v="212"/>
    <x v="26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322"/>
    <x v="262"/>
    <n v="536000323016"/>
    <s v="ใบแจ้งหนี้"/>
    <x v="0"/>
    <s v="ค่าบริการพาดสายสื่อสารโทรคมนาคมประจำปี"/>
    <s v="Activ.unit"/>
    <x v="262"/>
    <s v=""/>
    <n v="8"/>
    <d v="2019-01-17T00:00:00"/>
    <n v="3822"/>
    <x v="0"/>
    <x v="0"/>
    <n v="3.85"/>
    <n v="210210"/>
    <n v="210210"/>
    <n v="14714.7"/>
    <n v="224924.7"/>
    <d v="2019-01-31T00:00:00"/>
    <m/>
    <s v=""/>
    <s v=""/>
    <x v="10"/>
    <n v="140001545095"/>
    <n v="1"/>
    <n v="1"/>
    <n v="1"/>
    <s v="S4B3"/>
    <x v="10"/>
    <x v="0"/>
    <s v="ZW03"/>
    <s v="Z53"/>
    <x v="22"/>
    <x v="22"/>
    <x v="0"/>
  </r>
  <r>
    <x v="23"/>
    <x v="187"/>
    <x v="26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027"/>
    <x v="263"/>
    <n v="542000322390"/>
    <s v="ใบแจ้งหนี้"/>
    <x v="0"/>
    <s v="ค่าบริการพาดสายสื่อสารโทรคมนาคมประจำปี"/>
    <s v="Activ.unit"/>
    <x v="263"/>
    <s v=""/>
    <n v="2"/>
    <d v="2019-01-18T00:00:00"/>
    <n v="3494"/>
    <x v="0"/>
    <x v="0"/>
    <n v="3.85"/>
    <n v="192170"/>
    <n v="192170"/>
    <n v="13451.9"/>
    <n v="205621.9"/>
    <d v="2019-01-31T00:00:00"/>
    <m/>
    <s v=""/>
    <s v=""/>
    <x v="0"/>
    <n v="140001546717"/>
    <n v="2"/>
    <n v="2"/>
    <n v="2"/>
    <s v="S4B3"/>
    <x v="0"/>
    <x v="0"/>
    <s v="ZW03"/>
    <s v="Z53"/>
    <x v="23"/>
    <x v="23"/>
    <x v="0"/>
  </r>
  <r>
    <x v="23"/>
    <x v="187"/>
    <x v="26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027"/>
    <x v="263"/>
    <n v="542000322390"/>
    <s v="ใบแจ้งหนี้"/>
    <x v="0"/>
    <s v="ค่าบริการพาดสายสื่อสารโทรคมนาคมประจำปี"/>
    <s v="Activ.unit"/>
    <x v="263"/>
    <s v=""/>
    <n v="3"/>
    <d v="2019-01-18T00:00:00"/>
    <n v="14"/>
    <x v="1"/>
    <x v="1"/>
    <n v="7"/>
    <n v="1400"/>
    <n v="1400"/>
    <n v="98"/>
    <n v="1498"/>
    <d v="2019-01-31T00:00:00"/>
    <m/>
    <s v=""/>
    <s v=""/>
    <x v="0"/>
    <n v="140001546717"/>
    <n v="2"/>
    <n v="2"/>
    <n v="2"/>
    <s v="S4B3"/>
    <x v="0"/>
    <x v="0"/>
    <s v="ZW03"/>
    <s v="Z53"/>
    <x v="23"/>
    <x v="23"/>
    <x v="0"/>
  </r>
  <r>
    <x v="4"/>
    <x v="213"/>
    <x v="264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4508"/>
    <x v="264"/>
    <n v="566000321525"/>
    <s v="ใบแจ้งหนี้"/>
    <x v="0"/>
    <s v="ค่าบริการพาดสายสื่อสารโทรคมนาคมประจำปี"/>
    <s v="Activ.unit"/>
    <x v="264"/>
    <s v=""/>
    <n v="12"/>
    <d v="2019-01-16T00:00:00"/>
    <n v="2822"/>
    <x v="0"/>
    <x v="0"/>
    <n v="3.85"/>
    <n v="155210"/>
    <n v="155210"/>
    <n v="10864.7"/>
    <n v="166074.70000000001"/>
    <d v="2019-01-31T00:00:00"/>
    <m/>
    <s v=""/>
    <s v=""/>
    <x v="11"/>
    <n v="140001542630"/>
    <n v="1"/>
    <n v="1"/>
    <n v="1"/>
    <s v="S4B3"/>
    <x v="11"/>
    <x v="0"/>
    <s v="ZW03"/>
    <s v="Z53"/>
    <x v="4"/>
    <x v="4"/>
    <x v="0"/>
  </r>
  <r>
    <x v="10"/>
    <x v="214"/>
    <x v="26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9132"/>
    <x v="265"/>
    <n v="532000322543"/>
    <s v="ใบแจ้งหนี้"/>
    <x v="0"/>
    <s v="ค่าบริการพาดสายสื่อสารโทรคมนาคมประจำปี"/>
    <s v="Activ.unit"/>
    <x v="265"/>
    <s v=""/>
    <n v="16"/>
    <d v="2019-01-21T00:00:00"/>
    <n v="6771"/>
    <x v="0"/>
    <x v="0"/>
    <n v="3.85"/>
    <n v="372405"/>
    <n v="372405"/>
    <n v="26068.35"/>
    <n v="398473.35"/>
    <d v="2019-01-31T00:00:00"/>
    <m/>
    <s v=""/>
    <s v=""/>
    <x v="5"/>
    <n v="140001550119"/>
    <n v="1"/>
    <n v="1"/>
    <n v="1"/>
    <s v="S4B3"/>
    <x v="5"/>
    <x v="0"/>
    <s v="ZW03"/>
    <s v="Z53"/>
    <x v="10"/>
    <x v="10"/>
    <x v="0"/>
  </r>
  <r>
    <x v="27"/>
    <x v="215"/>
    <x v="26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4513"/>
    <x v="266"/>
    <n v="532000323088"/>
    <s v="ใบแจ้งหนี้"/>
    <x v="0"/>
    <s v="ค่าบริการพาดสายสื่อสารโทรคมนาคมประจำปี"/>
    <s v="Activ.unit"/>
    <x v="266"/>
    <s v=""/>
    <n v="8"/>
    <d v="2019-01-18T00:00:00"/>
    <n v="8550"/>
    <x v="0"/>
    <x v="0"/>
    <n v="3.85"/>
    <n v="470250"/>
    <n v="470250"/>
    <n v="32917.5"/>
    <n v="503167.5"/>
    <d v="2019-01-31T00:00:00"/>
    <m/>
    <s v=""/>
    <s v=""/>
    <x v="1"/>
    <n v="140001548203"/>
    <n v="2"/>
    <n v="2"/>
    <n v="2"/>
    <s v="S4B3"/>
    <x v="1"/>
    <x v="0"/>
    <s v="ZW03"/>
    <s v="Z53"/>
    <x v="27"/>
    <x v="27"/>
    <x v="0"/>
  </r>
  <r>
    <x v="27"/>
    <x v="215"/>
    <x v="26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4513"/>
    <x v="266"/>
    <n v="532000323088"/>
    <s v="ใบแจ้งหนี้"/>
    <x v="0"/>
    <s v="ค่าบริการพาดสายสื่อสารโทรคมนาคมประจำปี"/>
    <s v="Activ.unit"/>
    <x v="266"/>
    <s v=""/>
    <n v="9"/>
    <d v="2019-01-18T00:00:00"/>
    <n v="2899"/>
    <x v="1"/>
    <x v="1"/>
    <n v="7"/>
    <n v="289900"/>
    <n v="289900"/>
    <n v="20293"/>
    <n v="310193"/>
    <d v="2019-01-31T00:00:00"/>
    <m/>
    <s v=""/>
    <s v=""/>
    <x v="1"/>
    <n v="140001548203"/>
    <n v="2"/>
    <n v="2"/>
    <n v="2"/>
    <s v="S4B3"/>
    <x v="1"/>
    <x v="0"/>
    <s v="ZW03"/>
    <s v="Z53"/>
    <x v="27"/>
    <x v="27"/>
    <x v="0"/>
  </r>
  <r>
    <x v="24"/>
    <x v="216"/>
    <x v="267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4608"/>
    <x v="267"/>
    <n v="522000321538"/>
    <s v="ใบแจ้งหนี้"/>
    <x v="0"/>
    <s v="ค่าบริการพาดสายสื่อสารโทรคมนาคมประจำปี"/>
    <s v="Activ.unit"/>
    <x v="267"/>
    <s v=""/>
    <n v="31"/>
    <d v="2019-01-16T00:00:00"/>
    <n v="2814"/>
    <x v="0"/>
    <x v="0"/>
    <n v="3.85"/>
    <n v="154770"/>
    <n v="154770"/>
    <n v="10833.9"/>
    <n v="165603.9"/>
    <d v="2019-01-31T00:00:00"/>
    <m/>
    <s v=""/>
    <s v=""/>
    <x v="11"/>
    <n v="140001542658"/>
    <n v="1"/>
    <n v="1"/>
    <n v="1"/>
    <s v="S4B3"/>
    <x v="11"/>
    <x v="0"/>
    <s v="ZW03"/>
    <s v="Z53"/>
    <x v="24"/>
    <x v="24"/>
    <x v="0"/>
  </r>
  <r>
    <x v="30"/>
    <x v="217"/>
    <x v="26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44"/>
    <x v="268"/>
    <n v="554000320982"/>
    <s v="ใบแจ้งหนี้"/>
    <x v="0"/>
    <s v="ค่าบริการพาดสายสื่อสารโทรคมนาคมประจำปี"/>
    <s v="Activ.unit"/>
    <x v="268"/>
    <s v=""/>
    <n v="2"/>
    <d v="2019-01-17T00:00:00"/>
    <n v="729"/>
    <x v="0"/>
    <x v="0"/>
    <n v="3.85"/>
    <n v="40095"/>
    <n v="40095"/>
    <n v="2806.65"/>
    <n v="42901.65"/>
    <d v="2019-01-31T00:00:00"/>
    <m/>
    <s v=""/>
    <s v=""/>
    <x v="1"/>
    <n v="140001545465"/>
    <n v="1"/>
    <n v="1"/>
    <n v="1"/>
    <s v="S4B3"/>
    <x v="25"/>
    <x v="0"/>
    <s v="ZW03"/>
    <s v="Z53"/>
    <x v="30"/>
    <x v="30"/>
    <x v="0"/>
  </r>
  <r>
    <x v="23"/>
    <x v="218"/>
    <x v="269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625"/>
    <x v="269"/>
    <n v="526000322476"/>
    <s v="ใบแจ้งหนี้"/>
    <x v="0"/>
    <s v="ค่าบริการพาดสายสื่อสารโทรคมนาคมประจำปี"/>
    <s v="Activ.unit"/>
    <x v="269"/>
    <s v=""/>
    <n v="13"/>
    <d v="2019-01-17T00:00:00"/>
    <n v="651"/>
    <x v="0"/>
    <x v="0"/>
    <n v="3.85"/>
    <n v="35805"/>
    <n v="35805"/>
    <n v="2506.35"/>
    <n v="38311.35"/>
    <d v="2019-01-31T00:00:00"/>
    <m/>
    <s v=""/>
    <s v=""/>
    <x v="11"/>
    <n v="140001545422"/>
    <n v="1"/>
    <n v="1"/>
    <n v="1"/>
    <s v="S4B3"/>
    <x v="11"/>
    <x v="0"/>
    <s v="ZW03"/>
    <s v="Z53"/>
    <x v="23"/>
    <x v="23"/>
    <x v="0"/>
  </r>
  <r>
    <x v="10"/>
    <x v="219"/>
    <x v="270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9337"/>
    <x v="270"/>
    <n v="500000320790"/>
    <s v="ใบแจ้งหนี้"/>
    <x v="0"/>
    <s v="ค่าบริการพาดสายสื่อสารโทรคมนาคมประจำปี"/>
    <s v="Activ.unit"/>
    <x v="270"/>
    <s v=""/>
    <n v="11"/>
    <d v="2019-01-21T00:00:00"/>
    <n v="1639"/>
    <x v="0"/>
    <x v="0"/>
    <n v="3.85"/>
    <n v="90145"/>
    <n v="90145"/>
    <n v="6310.15"/>
    <n v="96455.15"/>
    <d v="2019-01-31T00:00:00"/>
    <m/>
    <s v=""/>
    <s v=""/>
    <x v="8"/>
    <n v="140001550142"/>
    <n v="1"/>
    <n v="1"/>
    <n v="1"/>
    <s v="S4B3"/>
    <x v="8"/>
    <x v="0"/>
    <s v="ZW03"/>
    <s v="Z53"/>
    <x v="10"/>
    <x v="10"/>
    <x v="0"/>
  </r>
  <r>
    <x v="4"/>
    <x v="220"/>
    <x v="271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4715"/>
    <x v="271"/>
    <n v="524000322124"/>
    <s v="ใบแจ้งหนี้"/>
    <x v="0"/>
    <s v="ค่าบริการพาดสายสื่อสารโทรคมนาคมประจำปี"/>
    <s v="Activ.unit"/>
    <x v="271"/>
    <s v=""/>
    <n v="7"/>
    <d v="2019-01-16T00:00:00"/>
    <n v="9825"/>
    <x v="0"/>
    <x v="0"/>
    <n v="3.85"/>
    <n v="540375"/>
    <n v="540375"/>
    <n v="37826.25"/>
    <n v="578201.25"/>
    <d v="2019-01-31T00:00:00"/>
    <m/>
    <s v=""/>
    <s v=""/>
    <x v="10"/>
    <n v="140001542728"/>
    <n v="1"/>
    <n v="1"/>
    <n v="1"/>
    <s v="S4B3"/>
    <x v="10"/>
    <x v="0"/>
    <s v="ZW03"/>
    <s v="Z53"/>
    <x v="4"/>
    <x v="4"/>
    <x v="0"/>
  </r>
  <r>
    <x v="24"/>
    <x v="221"/>
    <x v="27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975"/>
    <x v="272"/>
    <n v="532000322509"/>
    <s v="ใบแจ้งหนี้"/>
    <x v="0"/>
    <s v="ค่าบริการพาดสายสื่อสารโทรคมนาคมประจำปี"/>
    <s v="Activ.unit"/>
    <x v="272"/>
    <s v=""/>
    <n v="13"/>
    <d v="2019-01-16T00:00:00"/>
    <n v="7179"/>
    <x v="0"/>
    <x v="0"/>
    <n v="3.85"/>
    <n v="394845"/>
    <n v="394845"/>
    <n v="27639.15"/>
    <n v="422484.15"/>
    <d v="2019-01-31T00:00:00"/>
    <m/>
    <s v=""/>
    <s v=""/>
    <x v="0"/>
    <n v="140001543005"/>
    <n v="2"/>
    <n v="2"/>
    <n v="2"/>
    <s v="S4B3"/>
    <x v="13"/>
    <x v="0"/>
    <s v="ZW03"/>
    <s v="Z53"/>
    <x v="24"/>
    <x v="24"/>
    <x v="0"/>
  </r>
  <r>
    <x v="24"/>
    <x v="221"/>
    <x v="27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975"/>
    <x v="272"/>
    <n v="532000322509"/>
    <s v="ใบแจ้งหนี้"/>
    <x v="0"/>
    <s v="ค่าบริการพาดสายสื่อสารโทรคมนาคมประจำปี"/>
    <s v="Activ.unit"/>
    <x v="272"/>
    <s v=""/>
    <n v="14"/>
    <d v="2019-01-16T00:00:00"/>
    <n v="1263"/>
    <x v="1"/>
    <x v="1"/>
    <n v="7"/>
    <n v="126300"/>
    <n v="126300"/>
    <n v="8841"/>
    <n v="135141"/>
    <d v="2019-01-31T00:00:00"/>
    <m/>
    <s v=""/>
    <s v=""/>
    <x v="0"/>
    <n v="140001543005"/>
    <n v="2"/>
    <n v="2"/>
    <n v="2"/>
    <s v="S4B3"/>
    <x v="13"/>
    <x v="0"/>
    <s v="ZW03"/>
    <s v="Z53"/>
    <x v="24"/>
    <x v="24"/>
    <x v="0"/>
  </r>
  <r>
    <x v="25"/>
    <x v="222"/>
    <x v="273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106"/>
    <x v="273"/>
    <n v="538000322117"/>
    <s v="ใบแจ้งหนี้"/>
    <x v="0"/>
    <s v="ค่าบริการพาดสายสื่อสารโทรคมนาคมประจำปี"/>
    <s v="Activ.unit"/>
    <x v="273"/>
    <s v=""/>
    <n v="10"/>
    <d v="2019-01-18T00:00:00"/>
    <n v="2322"/>
    <x v="0"/>
    <x v="0"/>
    <n v="3.85"/>
    <n v="127710"/>
    <n v="127710"/>
    <n v="8939.7000000000007"/>
    <n v="136649.70000000001"/>
    <d v="2019-01-31T00:00:00"/>
    <m/>
    <s v=""/>
    <s v=""/>
    <x v="6"/>
    <n v="140001547753"/>
    <n v="1"/>
    <n v="1"/>
    <n v="1"/>
    <s v="S4B3"/>
    <x v="6"/>
    <x v="0"/>
    <s v="ZW03"/>
    <s v="Z53"/>
    <x v="25"/>
    <x v="25"/>
    <x v="0"/>
  </r>
  <r>
    <x v="20"/>
    <x v="223"/>
    <x v="274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343"/>
    <x v="274"/>
    <n v="558000321508"/>
    <s v="ใบแจ้งหนี้"/>
    <x v="0"/>
    <s v="ค่าบริการพาดสายสื่อสารโทรคมนาคมประจำปี"/>
    <s v="Activ.unit"/>
    <x v="274"/>
    <s v=""/>
    <n v="7"/>
    <d v="2019-01-17T00:00:00"/>
    <n v="1432"/>
    <x v="0"/>
    <x v="0"/>
    <n v="3.85"/>
    <n v="78760"/>
    <n v="78760"/>
    <n v="5513.2"/>
    <n v="84273.2"/>
    <d v="2019-01-31T00:00:00"/>
    <m/>
    <s v=""/>
    <s v=""/>
    <x v="8"/>
    <n v="140001545136"/>
    <n v="1"/>
    <n v="1"/>
    <n v="1"/>
    <s v="S4B3"/>
    <x v="8"/>
    <x v="0"/>
    <s v="ZW03"/>
    <s v="Z53"/>
    <x v="20"/>
    <x v="20"/>
    <x v="0"/>
  </r>
  <r>
    <x v="24"/>
    <x v="221"/>
    <x v="27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850"/>
    <x v="275"/>
    <n v="544000322389"/>
    <s v="ใบแจ้งหนี้"/>
    <x v="0"/>
    <s v="ค่าบริการพาดสายสื่อสารโทรคมนาคมประจำปี"/>
    <s v="Activ.unit"/>
    <x v="275"/>
    <s v=""/>
    <n v="12"/>
    <d v="2019-01-16T00:00:00"/>
    <n v="8639"/>
    <x v="0"/>
    <x v="0"/>
    <n v="3.85"/>
    <n v="475145"/>
    <n v="475145"/>
    <n v="33260.15"/>
    <n v="508405.15"/>
    <d v="2019-01-31T00:00:00"/>
    <m/>
    <s v=""/>
    <s v=""/>
    <x v="0"/>
    <n v="140001542987"/>
    <n v="1"/>
    <n v="1"/>
    <n v="1"/>
    <s v="S4B3"/>
    <x v="12"/>
    <x v="0"/>
    <s v="ZW03"/>
    <s v="Z53"/>
    <x v="24"/>
    <x v="24"/>
    <x v="0"/>
  </r>
  <r>
    <x v="10"/>
    <x v="224"/>
    <x v="276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9127"/>
    <x v="276"/>
    <n v="548000320669"/>
    <s v="ใบแจ้งหนี้"/>
    <x v="0"/>
    <s v="ค่าบริการพาดสายสื่อสารโทรคมนาคมประจำปี"/>
    <s v="Activ.unit"/>
    <x v="276"/>
    <s v=""/>
    <n v="15"/>
    <d v="2019-01-21T00:00:00"/>
    <n v="1437"/>
    <x v="0"/>
    <x v="0"/>
    <n v="3.85"/>
    <n v="79035"/>
    <n v="79035"/>
    <n v="5532.45"/>
    <n v="84567.45"/>
    <d v="2019-01-31T00:00:00"/>
    <m/>
    <s v=""/>
    <s v=""/>
    <x v="3"/>
    <n v="140001550102"/>
    <n v="1"/>
    <n v="1"/>
    <n v="1"/>
    <s v="S4B3"/>
    <x v="3"/>
    <x v="0"/>
    <s v="ZW03"/>
    <s v="Z53"/>
    <x v="10"/>
    <x v="10"/>
    <x v="0"/>
  </r>
  <r>
    <x v="24"/>
    <x v="221"/>
    <x v="27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848"/>
    <x v="277"/>
    <n v="550000321748"/>
    <s v="ใบแจ้งหนี้"/>
    <x v="0"/>
    <s v="ค่าบริการพาดสายสื่อสารโทรคมนาคมประจำปี"/>
    <s v="Activ.unit"/>
    <x v="277"/>
    <s v=""/>
    <n v="10"/>
    <d v="2019-01-16T00:00:00"/>
    <n v="63"/>
    <x v="1"/>
    <x v="1"/>
    <n v="7"/>
    <n v="6300"/>
    <n v="6300"/>
    <n v="441"/>
    <n v="6741"/>
    <d v="2019-01-31T00:00:00"/>
    <m/>
    <s v=""/>
    <s v=""/>
    <x v="0"/>
    <n v="140001542972"/>
    <n v="2"/>
    <n v="2"/>
    <n v="2"/>
    <s v="S4B3"/>
    <x v="0"/>
    <x v="0"/>
    <s v="ZW03"/>
    <s v="Z53"/>
    <x v="24"/>
    <x v="24"/>
    <x v="0"/>
  </r>
  <r>
    <x v="24"/>
    <x v="221"/>
    <x v="27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848"/>
    <x v="277"/>
    <n v="550000321748"/>
    <s v="ใบแจ้งหนี้"/>
    <x v="0"/>
    <s v="ค่าบริการพาดสายสื่อสารโทรคมนาคมประจำปี"/>
    <s v="Activ.unit"/>
    <x v="277"/>
    <s v=""/>
    <n v="11"/>
    <d v="2019-01-16T00:00:00"/>
    <n v="7659"/>
    <x v="0"/>
    <x v="0"/>
    <n v="3.85"/>
    <n v="421245"/>
    <n v="421245"/>
    <n v="29487.15"/>
    <n v="450732.15"/>
    <d v="2019-01-31T00:00:00"/>
    <m/>
    <s v=""/>
    <s v=""/>
    <x v="0"/>
    <n v="140001542972"/>
    <n v="2"/>
    <n v="2"/>
    <n v="2"/>
    <s v="S4B3"/>
    <x v="0"/>
    <x v="0"/>
    <s v="ZW03"/>
    <s v="Z53"/>
    <x v="24"/>
    <x v="24"/>
    <x v="0"/>
  </r>
  <r>
    <x v="10"/>
    <x v="196"/>
    <x v="27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9115"/>
    <x v="278"/>
    <n v="518000321165"/>
    <s v="ใบแจ้งหนี้"/>
    <x v="0"/>
    <s v="ค่าบริการพาดสายสื่อสารโทรคมนาคมประจำปี"/>
    <s v="Activ.unit"/>
    <x v="278"/>
    <s v=""/>
    <n v="4"/>
    <d v="2019-01-21T00:00:00"/>
    <n v="699"/>
    <x v="0"/>
    <x v="0"/>
    <n v="3.85"/>
    <n v="38445"/>
    <n v="38445"/>
    <n v="2691.15"/>
    <n v="41136.15"/>
    <d v="2019-01-31T00:00:00"/>
    <m/>
    <s v=""/>
    <s v=""/>
    <x v="0"/>
    <n v="140001550059"/>
    <n v="2"/>
    <n v="2"/>
    <n v="2"/>
    <s v="S4B3"/>
    <x v="13"/>
    <x v="0"/>
    <s v="ZW03"/>
    <s v="Z53"/>
    <x v="10"/>
    <x v="10"/>
    <x v="0"/>
  </r>
  <r>
    <x v="10"/>
    <x v="196"/>
    <x v="27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9115"/>
    <x v="278"/>
    <n v="518000321165"/>
    <s v="ใบแจ้งหนี้"/>
    <x v="0"/>
    <s v="ค่าบริการพาดสายสื่อสารโทรคมนาคมประจำปี"/>
    <s v="Activ.unit"/>
    <x v="278"/>
    <s v=""/>
    <n v="5"/>
    <d v="2019-01-21T00:00:00"/>
    <n v="1777"/>
    <x v="0"/>
    <x v="0"/>
    <n v="3.85"/>
    <n v="97735"/>
    <n v="97735"/>
    <n v="6841.45"/>
    <n v="104576.45"/>
    <d v="2019-01-31T00:00:00"/>
    <m/>
    <s v=""/>
    <s v=""/>
    <x v="0"/>
    <n v="140001550059"/>
    <n v="2"/>
    <n v="2"/>
    <n v="2"/>
    <s v="S4B3"/>
    <x v="13"/>
    <x v="0"/>
    <s v="ZW03"/>
    <s v="Z53"/>
    <x v="10"/>
    <x v="10"/>
    <x v="0"/>
  </r>
  <r>
    <x v="10"/>
    <x v="196"/>
    <x v="279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8989"/>
    <x v="279"/>
    <n v="514000320480"/>
    <s v="ใบแจ้งหนี้"/>
    <x v="0"/>
    <s v="ค่าบริการพาดสายสื่อสารโทรคมนาคมประจำปี"/>
    <s v="Activ.unit"/>
    <x v="279"/>
    <s v=""/>
    <n v="3"/>
    <d v="2019-01-21T00:00:00"/>
    <n v="4439"/>
    <x v="0"/>
    <x v="0"/>
    <n v="3.85"/>
    <n v="244145"/>
    <n v="244145"/>
    <n v="17090.150000000001"/>
    <n v="261235.15"/>
    <d v="2019-01-31T00:00:00"/>
    <m/>
    <s v=""/>
    <s v=""/>
    <x v="0"/>
    <n v="140001550023"/>
    <n v="1"/>
    <n v="1"/>
    <n v="1"/>
    <s v="S4B3"/>
    <x v="12"/>
    <x v="0"/>
    <s v="ZW03"/>
    <s v="Z53"/>
    <x v="10"/>
    <x v="10"/>
    <x v="0"/>
  </r>
  <r>
    <x v="20"/>
    <x v="225"/>
    <x v="280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506"/>
    <x v="280"/>
    <n v="550000321603"/>
    <s v="ใบแจ้งหนี้"/>
    <x v="0"/>
    <s v="ค่าบริการพาดสายสื่อสารโทรคมนาคมประจำปี"/>
    <s v="Activ.unit"/>
    <x v="280"/>
    <s v=""/>
    <n v="8"/>
    <d v="2019-01-17T00:00:00"/>
    <n v="6102"/>
    <x v="0"/>
    <x v="0"/>
    <n v="3.85"/>
    <n v="335610"/>
    <n v="335610"/>
    <n v="23492.7"/>
    <n v="359102.7"/>
    <d v="2019-01-31T00:00:00"/>
    <m/>
    <s v=""/>
    <s v=""/>
    <x v="10"/>
    <n v="140001545286"/>
    <n v="1"/>
    <n v="1"/>
    <n v="1"/>
    <s v="S4B3"/>
    <x v="10"/>
    <x v="0"/>
    <s v="ZW03"/>
    <s v="Z53"/>
    <x v="20"/>
    <x v="20"/>
    <x v="0"/>
  </r>
  <r>
    <x v="10"/>
    <x v="226"/>
    <x v="281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9335"/>
    <x v="281"/>
    <n v="512000321119"/>
    <s v="ใบแจ้งหนี้"/>
    <x v="0"/>
    <s v="ค่าบริการพาดสายสื่อสารโทรคมนาคมประจำปี"/>
    <s v="Activ.unit"/>
    <x v="281"/>
    <s v=""/>
    <n v="17"/>
    <d v="2019-01-21T00:00:00"/>
    <n v="1085"/>
    <x v="0"/>
    <x v="0"/>
    <n v="3.85"/>
    <n v="59675"/>
    <n v="59675"/>
    <n v="4177.25"/>
    <n v="63852.25"/>
    <d v="2019-01-31T00:00:00"/>
    <m/>
    <s v=""/>
    <s v=""/>
    <x v="11"/>
    <n v="140001550129"/>
    <n v="1"/>
    <n v="1"/>
    <n v="1"/>
    <s v="S4B3"/>
    <x v="11"/>
    <x v="0"/>
    <s v="ZW03"/>
    <s v="Z53"/>
    <x v="10"/>
    <x v="10"/>
    <x v="0"/>
  </r>
  <r>
    <x v="10"/>
    <x v="227"/>
    <x v="282"/>
    <s v="S4B3:ขอเช่าพาดสายโทรคมนาคม"/>
    <x v="21"/>
    <s v="454-456 ถนน สำราญราษฎร์ ตำบล โนนสูง อำเภอ โนนสูง จังหวัด นครราชสีมา รหัสไปรษณีย์ 30160"/>
    <n v="2007979341"/>
    <x v="282"/>
    <n v="536000322371"/>
    <s v="ใบแจ้งหนี้"/>
    <x v="2"/>
    <s v="ค่าบริการพาดสายเคเบิลทีวี"/>
    <s v="Activ.unit"/>
    <x v="282"/>
    <s v=""/>
    <n v="1"/>
    <d v="2019-01-21T00:00:00"/>
    <n v="821"/>
    <x v="3"/>
    <x v="3"/>
    <n v="2.2400000000000002"/>
    <n v="26272"/>
    <n v="26272"/>
    <n v="1839.04"/>
    <n v="28111.040000000001"/>
    <d v="2019-01-31T00:00:00"/>
    <m/>
    <s v=""/>
    <s v=""/>
    <x v="21"/>
    <n v="140001550183"/>
    <n v="1"/>
    <n v="1"/>
    <n v="1"/>
    <s v="S4B3"/>
    <x v="26"/>
    <x v="0"/>
    <s v="ZW03"/>
    <s v="Z53"/>
    <x v="10"/>
    <x v="10"/>
    <x v="1"/>
  </r>
  <r>
    <x v="26"/>
    <x v="228"/>
    <x v="283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52"/>
    <x v="283"/>
    <n v="562000322234"/>
    <s v="ใบแจ้งหนี้"/>
    <x v="0"/>
    <s v="ค่าบริการพาดสายสื่อสารโทรคมนาคมประจำปี"/>
    <s v="Activ.unit"/>
    <x v="283"/>
    <s v=""/>
    <n v="9"/>
    <d v="2019-01-17T00:00:00"/>
    <n v="551"/>
    <x v="0"/>
    <x v="0"/>
    <n v="3.85"/>
    <n v="30305"/>
    <n v="30305"/>
    <n v="2121.35"/>
    <n v="32426.35"/>
    <d v="2019-01-31T00:00:00"/>
    <m/>
    <s v=""/>
    <s v=""/>
    <x v="9"/>
    <n v="140001545606"/>
    <n v="1"/>
    <n v="1"/>
    <n v="1"/>
    <s v="S4B3"/>
    <x v="9"/>
    <x v="0"/>
    <s v="ZW03"/>
    <s v="Z53"/>
    <x v="26"/>
    <x v="26"/>
    <x v="0"/>
  </r>
  <r>
    <x v="28"/>
    <x v="229"/>
    <x v="28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64"/>
    <x v="284"/>
    <n v="564000322011"/>
    <s v="ใบแจ้งหนี้"/>
    <x v="0"/>
    <s v="ค่าบริการพาดสายสื่อสารโทรคมนาคมประจำปี"/>
    <s v="Activ.unit"/>
    <x v="284"/>
    <s v=""/>
    <n v="4"/>
    <d v="2019-01-17T00:00:00"/>
    <n v="3922"/>
    <x v="0"/>
    <x v="0"/>
    <n v="3.85"/>
    <n v="215710"/>
    <n v="215710"/>
    <n v="15099.7"/>
    <n v="230809.7"/>
    <d v="2019-01-31T00:00:00"/>
    <m/>
    <s v=""/>
    <s v=""/>
    <x v="0"/>
    <n v="140001545967"/>
    <n v="1"/>
    <n v="1"/>
    <n v="1"/>
    <s v="S4B3"/>
    <x v="0"/>
    <x v="0"/>
    <s v="ZW03"/>
    <s v="Z53"/>
    <x v="28"/>
    <x v="28"/>
    <x v="0"/>
  </r>
  <r>
    <x v="20"/>
    <x v="230"/>
    <x v="285"/>
    <s v="S4B3:ขอเช่าพาดสายโทรคมนาคม"/>
    <x v="22"/>
    <s v="21/3-4 ถนน เทศบาล13 ตำบล บัวใหญ่ อำเภอ บัวใหญ่ จังหวัด นครราชสีมา รหัสไปรษณีย์ 30120"/>
    <n v="2007973033"/>
    <x v="285"/>
    <n v="512000321331"/>
    <s v="ใบแจ้งหนี้"/>
    <x v="2"/>
    <s v="ค่าบริการพาดสายเคเบิลทีวี"/>
    <s v="Activ.unit"/>
    <x v="285"/>
    <s v=""/>
    <n v="1"/>
    <d v="2019-01-18T00:00:00"/>
    <n v="518"/>
    <x v="3"/>
    <x v="3"/>
    <n v="2.2400000000000002"/>
    <n v="16576"/>
    <n v="16576"/>
    <n v="1160.32"/>
    <n v="17736.32"/>
    <d v="2019-01-31T00:00:00"/>
    <m/>
    <s v=""/>
    <s v=""/>
    <x v="22"/>
    <n v="140001546740"/>
    <n v="1"/>
    <n v="1"/>
    <n v="1"/>
    <s v="S4B3"/>
    <x v="27"/>
    <x v="0"/>
    <s v="ZW03"/>
    <s v="Z53"/>
    <x v="20"/>
    <x v="20"/>
    <x v="1"/>
  </r>
  <r>
    <x v="24"/>
    <x v="221"/>
    <x v="28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845"/>
    <x v="286"/>
    <n v="530000321180"/>
    <s v="ใบแจ้งหนี้"/>
    <x v="0"/>
    <s v="ค่าบริการพาดสายสื่อสารโทรคมนาคมประจำปี"/>
    <s v="Activ.unit"/>
    <x v="286"/>
    <s v=""/>
    <n v="8"/>
    <d v="2019-01-16T00:00:00"/>
    <n v="59"/>
    <x v="0"/>
    <x v="0"/>
    <n v="3.85"/>
    <n v="3245"/>
    <n v="3245"/>
    <n v="227.15"/>
    <n v="3472.15"/>
    <d v="2019-01-31T00:00:00"/>
    <m/>
    <s v=""/>
    <s v=""/>
    <x v="0"/>
    <n v="140001542946"/>
    <n v="2"/>
    <n v="2"/>
    <n v="2"/>
    <s v="S4B3"/>
    <x v="28"/>
    <x v="0"/>
    <s v="ZW03"/>
    <s v="Z53"/>
    <x v="24"/>
    <x v="24"/>
    <x v="0"/>
  </r>
  <r>
    <x v="24"/>
    <x v="221"/>
    <x v="28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845"/>
    <x v="286"/>
    <n v="530000321180"/>
    <s v="ใบแจ้งหนี้"/>
    <x v="0"/>
    <s v="ค่าบริการพาดสายสื่อสารโทรคมนาคมประจำปี"/>
    <s v="Activ.unit"/>
    <x v="286"/>
    <s v=""/>
    <n v="9"/>
    <d v="2019-01-16T00:00:00"/>
    <n v="326"/>
    <x v="1"/>
    <x v="1"/>
    <n v="7"/>
    <n v="32600"/>
    <n v="32600"/>
    <n v="2282"/>
    <n v="34882"/>
    <d v="2019-01-31T00:00:00"/>
    <m/>
    <s v=""/>
    <s v=""/>
    <x v="0"/>
    <n v="140001542946"/>
    <n v="2"/>
    <n v="2"/>
    <n v="2"/>
    <s v="S4B3"/>
    <x v="28"/>
    <x v="0"/>
    <s v="ZW03"/>
    <s v="Z53"/>
    <x v="24"/>
    <x v="24"/>
    <x v="0"/>
  </r>
  <r>
    <x v="24"/>
    <x v="221"/>
    <x v="28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843"/>
    <x v="287"/>
    <n v="534000320381"/>
    <s v="ใบแจ้งหนี้"/>
    <x v="0"/>
    <s v="ค่าบริการพาดสายสื่อสารโทรคมนาคมประจำปี"/>
    <s v="Activ.unit"/>
    <x v="287"/>
    <s v=""/>
    <n v="7"/>
    <d v="2019-01-16T00:00:00"/>
    <n v="533"/>
    <x v="0"/>
    <x v="0"/>
    <n v="3.85"/>
    <n v="29315"/>
    <n v="29315"/>
    <n v="2052.0500000000002"/>
    <n v="31367.05"/>
    <d v="2019-01-31T00:00:00"/>
    <m/>
    <s v=""/>
    <s v=""/>
    <x v="0"/>
    <n v="140001542929"/>
    <n v="1"/>
    <n v="1"/>
    <n v="1"/>
    <s v="S4B3"/>
    <x v="29"/>
    <x v="0"/>
    <s v="ZW03"/>
    <s v="Z53"/>
    <x v="24"/>
    <x v="24"/>
    <x v="0"/>
  </r>
  <r>
    <x v="24"/>
    <x v="221"/>
    <x v="28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841"/>
    <x v="288"/>
    <n v="526000322036"/>
    <s v="ใบแจ้งหนี้"/>
    <x v="0"/>
    <s v="ค่าบริการพาดสายสื่อสารโทรคมนาคมประจำปี"/>
    <s v="Activ.unit"/>
    <x v="288"/>
    <s v=""/>
    <n v="6"/>
    <d v="2019-01-16T00:00:00"/>
    <n v="234"/>
    <x v="0"/>
    <x v="0"/>
    <n v="3.85"/>
    <n v="12870"/>
    <n v="12870"/>
    <n v="900.9"/>
    <n v="13770.9"/>
    <d v="2019-01-31T00:00:00"/>
    <m/>
    <s v=""/>
    <s v=""/>
    <x v="0"/>
    <n v="140001542908"/>
    <n v="1"/>
    <n v="1"/>
    <n v="1"/>
    <s v="S4B3"/>
    <x v="30"/>
    <x v="0"/>
    <s v="ZW03"/>
    <s v="Z53"/>
    <x v="24"/>
    <x v="24"/>
    <x v="0"/>
  </r>
  <r>
    <x v="24"/>
    <x v="231"/>
    <x v="28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251"/>
    <x v="289"/>
    <n v="522000321887"/>
    <s v="ใบแจ้งหนี้"/>
    <x v="1"/>
    <s v="ค่าบริการติดตั้องอุปกรณ์สื่อสารฯ ประจำปี"/>
    <s v="Activ.unit"/>
    <x v="289"/>
    <s v=""/>
    <n v="30"/>
    <d v="2019-01-16T00:00:00"/>
    <n v="77"/>
    <x v="2"/>
    <x v="2"/>
    <n v="28.7"/>
    <n v="31570"/>
    <n v="31570"/>
    <n v="2209.9"/>
    <n v="33779.9"/>
    <d v="2019-01-31T00:00:00"/>
    <m/>
    <s v=""/>
    <s v=""/>
    <x v="5"/>
    <n v="140001542473"/>
    <n v="1"/>
    <n v="1"/>
    <n v="1"/>
    <s v="S4B3"/>
    <x v="5"/>
    <x v="1"/>
    <s v="ZW03"/>
    <s v="Z53"/>
    <x v="24"/>
    <x v="24"/>
    <x v="0"/>
  </r>
  <r>
    <x v="24"/>
    <x v="231"/>
    <x v="29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248"/>
    <x v="290"/>
    <n v="566000321189"/>
    <s v="ใบแจ้งหนี้"/>
    <x v="0"/>
    <s v="ค่าบริการพาดสายสื่อสารโทรคมนาคมประจำปี"/>
    <s v="Activ.unit"/>
    <x v="290"/>
    <s v=""/>
    <n v="29"/>
    <d v="2019-01-16T00:00:00"/>
    <n v="23316"/>
    <x v="0"/>
    <x v="0"/>
    <n v="3.85"/>
    <n v="1282380"/>
    <n v="1282380"/>
    <n v="89766.6"/>
    <n v="1372146.6"/>
    <d v="2019-01-31T00:00:00"/>
    <m/>
    <s v=""/>
    <s v=""/>
    <x v="5"/>
    <n v="140001542435"/>
    <n v="1"/>
    <n v="1"/>
    <n v="1"/>
    <s v="S4B3"/>
    <x v="5"/>
    <x v="0"/>
    <s v="ZW03"/>
    <s v="Z53"/>
    <x v="24"/>
    <x v="24"/>
    <x v="0"/>
  </r>
  <r>
    <x v="24"/>
    <x v="232"/>
    <x v="291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600"/>
    <x v="291"/>
    <n v="560000322701"/>
    <s v="ใบแจ้งหนี้"/>
    <x v="1"/>
    <s v="ค่าบริการติดตั้องอุปกรณ์สื่อสารฯ ประจำปี"/>
    <s v="Activ.unit"/>
    <x v="291"/>
    <s v=""/>
    <n v="28"/>
    <d v="2019-01-16T00:00:00"/>
    <n v="118"/>
    <x v="2"/>
    <x v="2"/>
    <n v="28.7"/>
    <n v="48380"/>
    <n v="48380"/>
    <n v="3386.6"/>
    <n v="51766.6"/>
    <d v="2019-01-31T00:00:00"/>
    <m/>
    <s v=""/>
    <s v=""/>
    <x v="6"/>
    <n v="140001542590"/>
    <n v="1"/>
    <n v="1"/>
    <n v="1"/>
    <s v="S4B3"/>
    <x v="6"/>
    <x v="1"/>
    <s v="ZW03"/>
    <s v="Z53"/>
    <x v="24"/>
    <x v="24"/>
    <x v="0"/>
  </r>
  <r>
    <x v="24"/>
    <x v="232"/>
    <x v="29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96"/>
    <x v="292"/>
    <n v="522000321537"/>
    <s v="ใบแจ้งหนี้"/>
    <x v="0"/>
    <s v="ค่าบริการพาดสายสื่อสารโทรคมนาคมประจำปี"/>
    <s v="Activ.unit"/>
    <x v="292"/>
    <s v=""/>
    <n v="27"/>
    <d v="2019-01-16T00:00:00"/>
    <n v="13339"/>
    <x v="0"/>
    <x v="0"/>
    <n v="3.85"/>
    <n v="733645"/>
    <n v="733645"/>
    <n v="51355.15"/>
    <n v="785000.15"/>
    <d v="2019-01-31T00:00:00"/>
    <m/>
    <s v=""/>
    <s v=""/>
    <x v="6"/>
    <n v="140001542579"/>
    <n v="1"/>
    <n v="1"/>
    <n v="1"/>
    <s v="S4B3"/>
    <x v="6"/>
    <x v="0"/>
    <s v="ZW03"/>
    <s v="Z53"/>
    <x v="24"/>
    <x v="24"/>
    <x v="0"/>
  </r>
  <r>
    <x v="24"/>
    <x v="233"/>
    <x v="293"/>
    <s v="S4B3:ขอเช่าพาดสายโทรคมนาคม"/>
    <x v="18"/>
    <s v="200 หมู่ที่ 4 ถนน แจ้งวัฒนะ ตำบล ปากเกร็ด อำเภอ ปากเกร็ด จังหวัด นนทบุรี รหัสไปรษณีย์ 11120"/>
    <n v="2007964605"/>
    <x v="293"/>
    <n v="526000322450"/>
    <s v="ใบแจ้งหนี้"/>
    <x v="1"/>
    <s v="ค่าบริการติดตั้องอุปกรณ์สื่อสารฯ ประจำปี"/>
    <s v="Activ.unit"/>
    <x v="293"/>
    <s v=""/>
    <n v="26"/>
    <d v="2019-01-16T00:00:00"/>
    <n v="14"/>
    <x v="2"/>
    <x v="2"/>
    <n v="28.7"/>
    <n v="5740"/>
    <n v="5740"/>
    <n v="401.8"/>
    <n v="6141.8"/>
    <d v="2019-01-31T00:00:00"/>
    <m/>
    <s v=""/>
    <s v=""/>
    <x v="18"/>
    <n v="140001542618"/>
    <n v="1"/>
    <n v="1"/>
    <n v="1"/>
    <s v="S4B3"/>
    <x v="22"/>
    <x v="1"/>
    <s v="ZW03"/>
    <s v="Z53"/>
    <x v="24"/>
    <x v="24"/>
    <x v="0"/>
  </r>
  <r>
    <x v="24"/>
    <x v="234"/>
    <x v="294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4604"/>
    <x v="294"/>
    <n v="518000321524"/>
    <s v="ใบแจ้งหนี้"/>
    <x v="0"/>
    <s v="ค่าบริการพาดสายสื่อสารโทรคมนาคมประจำปี"/>
    <s v="Activ.unit"/>
    <x v="294"/>
    <s v=""/>
    <n v="1"/>
    <d v="2019-01-16T00:00:00"/>
    <n v="12846"/>
    <x v="0"/>
    <x v="0"/>
    <n v="3.85"/>
    <n v="706530"/>
    <n v="706530"/>
    <n v="49457.1"/>
    <n v="755987.1"/>
    <d v="2019-01-31T00:00:00"/>
    <m/>
    <s v=""/>
    <s v=""/>
    <x v="4"/>
    <n v="140001542611"/>
    <n v="1"/>
    <n v="1"/>
    <n v="1"/>
    <s v="S4B3"/>
    <x v="4"/>
    <x v="0"/>
    <s v="ZW03"/>
    <s v="Z53"/>
    <x v="24"/>
    <x v="24"/>
    <x v="0"/>
  </r>
  <r>
    <x v="24"/>
    <x v="211"/>
    <x v="295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4606"/>
    <x v="295"/>
    <n v="562000321910"/>
    <s v="ใบแจ้งหนี้"/>
    <x v="1"/>
    <s v="ค่าบริการติดตั้องอุปกรณ์สื่อสารฯ ประจำปี"/>
    <s v="Activ.unit"/>
    <x v="295"/>
    <s v=""/>
    <n v="22"/>
    <d v="2019-01-16T00:00:00"/>
    <n v="3"/>
    <x v="2"/>
    <x v="2"/>
    <n v="28.7"/>
    <n v="1230"/>
    <n v="1230"/>
    <n v="86.1"/>
    <n v="1316.1"/>
    <d v="2019-01-31T00:00:00"/>
    <m/>
    <s v=""/>
    <s v=""/>
    <x v="10"/>
    <n v="140001542636"/>
    <n v="1"/>
    <n v="1"/>
    <n v="1"/>
    <s v="S4B3"/>
    <x v="10"/>
    <x v="1"/>
    <s v="ZW03"/>
    <s v="Z53"/>
    <x v="24"/>
    <x v="24"/>
    <x v="0"/>
  </r>
  <r>
    <x v="24"/>
    <x v="206"/>
    <x v="29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66"/>
    <x v="296"/>
    <n v="558000321664"/>
    <s v="ใบแจ้งหนี้"/>
    <x v="0"/>
    <s v="ค่าบริการพาดสายสื่อสารโทรคมนาคมประจำปี"/>
    <s v="Activ.unit"/>
    <x v="296"/>
    <s v=""/>
    <n v="15"/>
    <d v="2019-01-16T00:00:00"/>
    <n v="6807"/>
    <x v="0"/>
    <x v="0"/>
    <n v="3.85"/>
    <n v="374385"/>
    <n v="374385"/>
    <n v="26206.95"/>
    <n v="400591.95"/>
    <d v="2019-01-31T00:00:00"/>
    <m/>
    <s v=""/>
    <s v=""/>
    <x v="1"/>
    <n v="140001542791"/>
    <n v="2"/>
    <n v="2"/>
    <n v="2"/>
    <s v="S4B3"/>
    <x v="1"/>
    <x v="0"/>
    <s v="ZW03"/>
    <s v="Z53"/>
    <x v="24"/>
    <x v="24"/>
    <x v="0"/>
  </r>
  <r>
    <x v="24"/>
    <x v="206"/>
    <x v="29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66"/>
    <x v="296"/>
    <n v="558000321664"/>
    <s v="ใบแจ้งหนี้"/>
    <x v="0"/>
    <s v="ค่าบริการพาดสายสื่อสารโทรคมนาคมประจำปี"/>
    <s v="Activ.unit"/>
    <x v="296"/>
    <s v=""/>
    <n v="16"/>
    <d v="2019-01-16T00:00:00"/>
    <n v="401"/>
    <x v="1"/>
    <x v="1"/>
    <n v="7"/>
    <n v="40100"/>
    <n v="40100"/>
    <n v="2807"/>
    <n v="42907"/>
    <d v="2019-01-31T00:00:00"/>
    <m/>
    <s v=""/>
    <s v=""/>
    <x v="1"/>
    <n v="140001542791"/>
    <n v="2"/>
    <n v="2"/>
    <n v="2"/>
    <s v="S4B3"/>
    <x v="1"/>
    <x v="0"/>
    <s v="ZW03"/>
    <s v="Z53"/>
    <x v="24"/>
    <x v="24"/>
    <x v="0"/>
  </r>
  <r>
    <x v="22"/>
    <x v="235"/>
    <x v="29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332"/>
    <x v="297"/>
    <n v="542000322551"/>
    <s v="ใบแจ้งหนี้"/>
    <x v="0"/>
    <s v="ค่าบริการพาดสายสื่อสารโทรคมนาคมประจำปี"/>
    <s v="Activ.unit"/>
    <x v="297"/>
    <s v=""/>
    <n v="1"/>
    <d v="2019-01-17T00:00:00"/>
    <n v="2258"/>
    <x v="0"/>
    <x v="0"/>
    <n v="3.85"/>
    <n v="124190"/>
    <n v="124190"/>
    <n v="8693.2999999999993"/>
    <n v="132883.29999999999"/>
    <d v="2019-01-31T00:00:00"/>
    <m/>
    <s v=""/>
    <s v=""/>
    <x v="0"/>
    <n v="140001545128"/>
    <n v="1"/>
    <n v="1"/>
    <n v="1"/>
    <s v="S4B3"/>
    <x v="12"/>
    <x v="0"/>
    <s v="ZW03"/>
    <s v="Z53"/>
    <x v="22"/>
    <x v="22"/>
    <x v="0"/>
  </r>
  <r>
    <x v="22"/>
    <x v="235"/>
    <x v="29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422"/>
    <x v="298"/>
    <n v="540000321914"/>
    <s v="ใบแจ้งหนี้"/>
    <x v="0"/>
    <s v="ค่าบริการพาดสายสื่อสารโทรคมนาคมประจำปี"/>
    <s v="Activ.unit"/>
    <x v="298"/>
    <s v=""/>
    <n v="2"/>
    <d v="2019-01-17T00:00:00"/>
    <n v="4041"/>
    <x v="0"/>
    <x v="0"/>
    <n v="3.85"/>
    <n v="222255"/>
    <n v="222255"/>
    <n v="15557.85"/>
    <n v="237812.85"/>
    <d v="2019-01-31T00:00:00"/>
    <m/>
    <s v=""/>
    <s v=""/>
    <x v="0"/>
    <n v="140001545183"/>
    <n v="1"/>
    <n v="1"/>
    <n v="1"/>
    <s v="S4B3"/>
    <x v="0"/>
    <x v="0"/>
    <s v="ZW03"/>
    <s v="Z53"/>
    <x v="22"/>
    <x v="22"/>
    <x v="0"/>
  </r>
  <r>
    <x v="31"/>
    <x v="236"/>
    <x v="299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219"/>
    <x v="299"/>
    <n v="516000320249"/>
    <s v="ใบแจ้งหนี้"/>
    <x v="0"/>
    <s v="ค่าบริการพาดสายสื่อสารโทรคมนาคมประจำปี"/>
    <s v="Activ.unit"/>
    <x v="299"/>
    <s v=""/>
    <n v="9"/>
    <d v="2019-01-17T00:00:00"/>
    <n v="1991"/>
    <x v="0"/>
    <x v="0"/>
    <n v="3.85"/>
    <n v="109505"/>
    <n v="109505"/>
    <n v="7665.35"/>
    <n v="117170.35"/>
    <d v="2019-01-31T00:00:00"/>
    <m/>
    <s v=""/>
    <s v=""/>
    <x v="11"/>
    <n v="140001545952"/>
    <n v="1"/>
    <n v="1"/>
    <n v="1"/>
    <s v="S4B3"/>
    <x v="11"/>
    <x v="0"/>
    <s v="ZW03"/>
    <s v="Z53"/>
    <x v="31"/>
    <x v="31"/>
    <x v="0"/>
  </r>
  <r>
    <x v="31"/>
    <x v="237"/>
    <x v="300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693"/>
    <x v="300"/>
    <n v="560000322255"/>
    <s v="ใบแจ้งหนี้"/>
    <x v="0"/>
    <s v="ค่าบริการพาดสายสื่อสารโทรคมนาคมประจำปี"/>
    <s v="Activ.unit"/>
    <x v="300"/>
    <s v=""/>
    <n v="5"/>
    <d v="2019-01-17T00:00:00"/>
    <n v="6834"/>
    <x v="0"/>
    <x v="0"/>
    <n v="3.85"/>
    <n v="375870"/>
    <n v="375870"/>
    <n v="26310.9"/>
    <n v="402180.9"/>
    <d v="2019-01-31T00:00:00"/>
    <m/>
    <s v=""/>
    <s v=""/>
    <x v="10"/>
    <n v="140001545546"/>
    <n v="1"/>
    <n v="1"/>
    <n v="1"/>
    <s v="S4B3"/>
    <x v="10"/>
    <x v="0"/>
    <s v="ZW03"/>
    <s v="Z53"/>
    <x v="31"/>
    <x v="31"/>
    <x v="0"/>
  </r>
  <r>
    <x v="22"/>
    <x v="235"/>
    <x v="30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15"/>
    <x v="301"/>
    <n v="554000320980"/>
    <s v="ใบแจ้งหนี้"/>
    <x v="0"/>
    <s v="ค่าบริการพาดสายสื่อสารโทรคมนาคมประจำปี"/>
    <s v="Activ.unit"/>
    <x v="301"/>
    <s v=""/>
    <n v="3"/>
    <d v="2019-01-17T00:00:00"/>
    <n v="585"/>
    <x v="1"/>
    <x v="1"/>
    <n v="7"/>
    <n v="58500"/>
    <n v="58500"/>
    <n v="4095"/>
    <n v="62595"/>
    <d v="2019-01-31T00:00:00"/>
    <m/>
    <s v=""/>
    <s v=""/>
    <x v="0"/>
    <n v="140001545256"/>
    <n v="2"/>
    <n v="2"/>
    <n v="2"/>
    <s v="S4B3"/>
    <x v="13"/>
    <x v="0"/>
    <s v="ZW03"/>
    <s v="Z53"/>
    <x v="22"/>
    <x v="22"/>
    <x v="0"/>
  </r>
  <r>
    <x v="22"/>
    <x v="235"/>
    <x v="30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15"/>
    <x v="301"/>
    <n v="554000320980"/>
    <s v="ใบแจ้งหนี้"/>
    <x v="0"/>
    <s v="ค่าบริการพาดสายสื่อสารโทรคมนาคมประจำปี"/>
    <s v="Activ.unit"/>
    <x v="301"/>
    <s v=""/>
    <n v="4"/>
    <d v="2019-01-17T00:00:00"/>
    <n v="526"/>
    <x v="0"/>
    <x v="0"/>
    <n v="3.85"/>
    <n v="28930"/>
    <n v="28930"/>
    <n v="2025.1"/>
    <n v="30955.1"/>
    <d v="2019-01-31T00:00:00"/>
    <m/>
    <s v=""/>
    <s v=""/>
    <x v="0"/>
    <n v="140001545256"/>
    <n v="2"/>
    <n v="2"/>
    <n v="2"/>
    <s v="S4B3"/>
    <x v="13"/>
    <x v="0"/>
    <s v="ZW03"/>
    <s v="Z53"/>
    <x v="22"/>
    <x v="22"/>
    <x v="0"/>
  </r>
  <r>
    <x v="31"/>
    <x v="238"/>
    <x v="30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01"/>
    <x v="302"/>
    <n v="540000321707"/>
    <s v="ใบแจ้งหนี้"/>
    <x v="0"/>
    <s v="ค่าบริการพาดสายสื่อสารโทรคมนาคมประจำปี"/>
    <s v="Activ.unit"/>
    <x v="302"/>
    <s v=""/>
    <n v="3"/>
    <d v="2019-01-17T00:00:00"/>
    <n v="8997"/>
    <x v="0"/>
    <x v="0"/>
    <n v="3.85"/>
    <n v="494835"/>
    <n v="494835"/>
    <n v="34638.449999999997"/>
    <n v="529473.44999999995"/>
    <d v="2019-01-31T00:00:00"/>
    <m/>
    <s v=""/>
    <s v=""/>
    <x v="0"/>
    <n v="140001545889"/>
    <n v="1"/>
    <n v="1"/>
    <n v="1"/>
    <s v="S4B3"/>
    <x v="0"/>
    <x v="0"/>
    <s v="ZW03"/>
    <s v="Z53"/>
    <x v="31"/>
    <x v="31"/>
    <x v="0"/>
  </r>
  <r>
    <x v="22"/>
    <x v="239"/>
    <x v="303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521"/>
    <x v="303"/>
    <n v="550000322089"/>
    <s v="ใบแจ้งหนี้"/>
    <x v="0"/>
    <s v="ค่าบริการพาดสายสื่อสารโทรคมนาคมประจำปี"/>
    <s v="Activ.unit"/>
    <x v="303"/>
    <s v=""/>
    <n v="11"/>
    <d v="2019-01-17T00:00:00"/>
    <n v="10728"/>
    <x v="0"/>
    <x v="0"/>
    <n v="3.85"/>
    <n v="590040"/>
    <n v="590040"/>
    <n v="41302.800000000003"/>
    <n v="631342.80000000005"/>
    <d v="2019-01-31T00:00:00"/>
    <m/>
    <s v=""/>
    <s v=""/>
    <x v="5"/>
    <n v="140001545324"/>
    <n v="1"/>
    <n v="1"/>
    <n v="1"/>
    <s v="S4B3"/>
    <x v="5"/>
    <x v="0"/>
    <s v="ZW03"/>
    <s v="Z53"/>
    <x v="22"/>
    <x v="22"/>
    <x v="0"/>
  </r>
  <r>
    <x v="31"/>
    <x v="240"/>
    <x v="304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77"/>
    <x v="304"/>
    <n v="550000321505"/>
    <s v="ใบแจ้งหนี้"/>
    <x v="0"/>
    <s v="ค่าบริการพาดสายสื่อสารโทรคมนาคมประจำปี"/>
    <s v="Activ.unit"/>
    <x v="304"/>
    <s v=""/>
    <n v="8"/>
    <d v="2019-01-17T00:00:00"/>
    <n v="2673"/>
    <x v="0"/>
    <x v="0"/>
    <n v="3.85"/>
    <n v="147015"/>
    <n v="147015"/>
    <n v="10291.049999999999"/>
    <n v="157306.04999999999"/>
    <d v="2019-01-31T00:00:00"/>
    <m/>
    <s v=""/>
    <s v=""/>
    <x v="5"/>
    <n v="140001546059"/>
    <n v="1"/>
    <n v="1"/>
    <n v="1"/>
    <s v="S4B3"/>
    <x v="5"/>
    <x v="0"/>
    <s v="ZW03"/>
    <s v="Z53"/>
    <x v="31"/>
    <x v="31"/>
    <x v="0"/>
  </r>
  <r>
    <x v="31"/>
    <x v="241"/>
    <x v="30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505"/>
    <x v="305"/>
    <n v="530000321321"/>
    <s v="ใบแจ้งหนี้"/>
    <x v="0"/>
    <s v="ค่าบริการพาดสายสื่อสารโทรคมนาคมประจำปี"/>
    <s v="Activ.unit"/>
    <x v="305"/>
    <s v=""/>
    <n v="1"/>
    <d v="2019-01-17T00:00:00"/>
    <n v="6996"/>
    <x v="0"/>
    <x v="0"/>
    <n v="3.85"/>
    <n v="384780"/>
    <n v="384780"/>
    <n v="26934.6"/>
    <n v="411714.6"/>
    <d v="2019-01-31T00:00:00"/>
    <m/>
    <s v=""/>
    <s v=""/>
    <x v="1"/>
    <n v="140001545283"/>
    <n v="2"/>
    <n v="2"/>
    <n v="2"/>
    <s v="S4B3"/>
    <x v="1"/>
    <x v="0"/>
    <s v="ZW03"/>
    <s v="Z53"/>
    <x v="31"/>
    <x v="31"/>
    <x v="0"/>
  </r>
  <r>
    <x v="31"/>
    <x v="241"/>
    <x v="305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505"/>
    <x v="305"/>
    <n v="530000321321"/>
    <s v="ใบแจ้งหนี้"/>
    <x v="0"/>
    <s v="ค่าบริการพาดสายสื่อสารโทรคมนาคมประจำปี"/>
    <s v="Activ.unit"/>
    <x v="305"/>
    <s v=""/>
    <n v="2"/>
    <d v="2019-01-17T00:00:00"/>
    <n v="1035"/>
    <x v="1"/>
    <x v="1"/>
    <n v="7"/>
    <n v="103500"/>
    <n v="103500"/>
    <n v="7245"/>
    <n v="110745"/>
    <d v="2019-01-31T00:00:00"/>
    <m/>
    <s v=""/>
    <s v=""/>
    <x v="1"/>
    <n v="140001545283"/>
    <n v="2"/>
    <n v="2"/>
    <n v="2"/>
    <s v="S4B3"/>
    <x v="1"/>
    <x v="0"/>
    <s v="ZW03"/>
    <s v="Z53"/>
    <x v="31"/>
    <x v="31"/>
    <x v="0"/>
  </r>
  <r>
    <x v="31"/>
    <x v="242"/>
    <x v="306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228"/>
    <x v="306"/>
    <n v="526000322271"/>
    <s v="ใบแจ้งหนี้"/>
    <x v="0"/>
    <s v="ค่าบริการพาดสายสื่อสารโทรคมนาคมประจำปี"/>
    <s v="Activ.unit"/>
    <x v="306"/>
    <s v=""/>
    <n v="4"/>
    <d v="2019-01-17T00:00:00"/>
    <n v="5348"/>
    <x v="0"/>
    <x v="0"/>
    <n v="3.85"/>
    <n v="294140"/>
    <n v="294140"/>
    <n v="20589.8"/>
    <n v="314729.8"/>
    <d v="2019-01-31T00:00:00"/>
    <m/>
    <s v=""/>
    <s v=""/>
    <x v="4"/>
    <n v="140001546024"/>
    <n v="1"/>
    <n v="1"/>
    <n v="1"/>
    <s v="S4B3"/>
    <x v="4"/>
    <x v="0"/>
    <s v="ZW03"/>
    <s v="Z53"/>
    <x v="31"/>
    <x v="31"/>
    <x v="0"/>
  </r>
  <r>
    <x v="31"/>
    <x v="243"/>
    <x v="307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93"/>
    <x v="307"/>
    <n v="500000321225"/>
    <s v="ใบแจ้งหนี้"/>
    <x v="0"/>
    <s v="ค่าบริการพาดสายสื่อสารโทรคมนาคมประจำปี"/>
    <s v="Activ.unit"/>
    <x v="307"/>
    <s v=""/>
    <n v="7"/>
    <d v="2019-01-17T00:00:00"/>
    <n v="5973"/>
    <x v="0"/>
    <x v="0"/>
    <n v="3.85"/>
    <n v="328515"/>
    <n v="328515"/>
    <n v="22996.05"/>
    <n v="351511.05"/>
    <d v="2019-01-31T00:00:00"/>
    <m/>
    <s v=""/>
    <s v=""/>
    <x v="6"/>
    <n v="140001546142"/>
    <n v="1"/>
    <n v="1"/>
    <n v="1"/>
    <s v="S4B3"/>
    <x v="6"/>
    <x v="0"/>
    <s v="ZW03"/>
    <s v="Z53"/>
    <x v="31"/>
    <x v="31"/>
    <x v="0"/>
  </r>
  <r>
    <x v="31"/>
    <x v="244"/>
    <x v="30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281"/>
    <x v="308"/>
    <n v="564000321924"/>
    <s v="ใบแจ้งหนี้"/>
    <x v="0"/>
    <s v="ค่าบริการพาดสายสื่อสารโทรคมนาคมประจำปี"/>
    <s v="Activ.unit"/>
    <x v="308"/>
    <s v=""/>
    <n v="6"/>
    <d v="2019-01-17T00:00:00"/>
    <n v="204"/>
    <x v="0"/>
    <x v="0"/>
    <n v="3.85"/>
    <n v="11220"/>
    <n v="11220"/>
    <n v="785.4"/>
    <n v="12005.4"/>
    <d v="2019-01-31T00:00:00"/>
    <m/>
    <s v=""/>
    <s v=""/>
    <x v="8"/>
    <n v="140001546090"/>
    <n v="1"/>
    <n v="1"/>
    <n v="1"/>
    <s v="S4B3"/>
    <x v="8"/>
    <x v="0"/>
    <s v="ZW03"/>
    <s v="Z53"/>
    <x v="31"/>
    <x v="31"/>
    <x v="0"/>
  </r>
  <r>
    <x v="22"/>
    <x v="245"/>
    <x v="30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525"/>
    <x v="309"/>
    <n v="522000322330"/>
    <s v="ใบแจ้งหนี้"/>
    <x v="0"/>
    <s v="ค่าบริการพาดสายสื่อสารโทรคมนาคมประจำปี"/>
    <s v="Activ.unit"/>
    <x v="309"/>
    <s v=""/>
    <n v="6"/>
    <d v="2019-01-17T00:00:00"/>
    <n v="1924"/>
    <x v="1"/>
    <x v="1"/>
    <n v="7"/>
    <n v="192400"/>
    <n v="192400"/>
    <n v="13468"/>
    <n v="205868"/>
    <d v="2019-01-31T00:00:00"/>
    <m/>
    <s v=""/>
    <s v=""/>
    <x v="1"/>
    <n v="140001545361"/>
    <n v="2"/>
    <n v="2"/>
    <n v="2"/>
    <s v="S4B3"/>
    <x v="1"/>
    <x v="0"/>
    <s v="ZW03"/>
    <s v="Z53"/>
    <x v="22"/>
    <x v="22"/>
    <x v="0"/>
  </r>
  <r>
    <x v="22"/>
    <x v="245"/>
    <x v="30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525"/>
    <x v="309"/>
    <n v="522000322330"/>
    <s v="ใบแจ้งหนี้"/>
    <x v="0"/>
    <s v="ค่าบริการพาดสายสื่อสารโทรคมนาคมประจำปี"/>
    <s v="Activ.unit"/>
    <x v="309"/>
    <s v=""/>
    <n v="7"/>
    <d v="2019-01-17T00:00:00"/>
    <n v="5519"/>
    <x v="0"/>
    <x v="0"/>
    <n v="3.85"/>
    <n v="303545"/>
    <n v="303545"/>
    <n v="21248.15"/>
    <n v="324793.15000000002"/>
    <d v="2019-01-31T00:00:00"/>
    <m/>
    <s v=""/>
    <s v=""/>
    <x v="1"/>
    <n v="140001545361"/>
    <n v="2"/>
    <n v="2"/>
    <n v="2"/>
    <s v="S4B3"/>
    <x v="1"/>
    <x v="0"/>
    <s v="ZW03"/>
    <s v="Z53"/>
    <x v="22"/>
    <x v="22"/>
    <x v="0"/>
  </r>
  <r>
    <x v="22"/>
    <x v="246"/>
    <x v="31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636"/>
    <x v="310"/>
    <n v="546000322708"/>
    <s v="ใบแจ้งหนี้"/>
    <x v="0"/>
    <s v="ค่าบริการพาดสายสื่อสารโทรคมนาคมประจำปี"/>
    <s v="Activ.unit"/>
    <x v="310"/>
    <s v=""/>
    <n v="9"/>
    <d v="2019-01-17T00:00:00"/>
    <n v="4012"/>
    <x v="0"/>
    <x v="0"/>
    <n v="3.85"/>
    <n v="220660"/>
    <n v="220660"/>
    <n v="15446.2"/>
    <n v="236106.2"/>
    <d v="2019-01-31T00:00:00"/>
    <m/>
    <s v=""/>
    <s v=""/>
    <x v="4"/>
    <n v="140001545407"/>
    <n v="1"/>
    <n v="1"/>
    <n v="1"/>
    <s v="S4B3"/>
    <x v="4"/>
    <x v="0"/>
    <s v="ZW03"/>
    <s v="Z53"/>
    <x v="22"/>
    <x v="22"/>
    <x v="0"/>
  </r>
  <r>
    <x v="22"/>
    <x v="247"/>
    <x v="311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640"/>
    <x v="311"/>
    <n v="518000321669"/>
    <s v="ใบแจ้งหนี้"/>
    <x v="0"/>
    <s v="ค่าบริการพาดสายสื่อสารโทรคมนาคมประจำปี"/>
    <s v="Activ.unit"/>
    <x v="311"/>
    <s v=""/>
    <n v="5"/>
    <d v="2019-01-17T00:00:00"/>
    <n v="353"/>
    <x v="0"/>
    <x v="0"/>
    <n v="3.85"/>
    <n v="19415"/>
    <n v="19415"/>
    <n v="1359.05"/>
    <n v="20774.05"/>
    <d v="2019-01-31T00:00:00"/>
    <m/>
    <s v=""/>
    <s v=""/>
    <x v="8"/>
    <n v="140001545440"/>
    <n v="1"/>
    <n v="1"/>
    <n v="1"/>
    <s v="S4B3"/>
    <x v="8"/>
    <x v="0"/>
    <s v="ZW03"/>
    <s v="Z53"/>
    <x v="22"/>
    <x v="22"/>
    <x v="0"/>
  </r>
  <r>
    <x v="32"/>
    <x v="248"/>
    <x v="31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621"/>
    <x v="312"/>
    <n v="562000322249"/>
    <s v="ใบแจ้งหนี้"/>
    <x v="0"/>
    <s v="ค่าบริการพาดสายสื่อสารโทรคมนาคมประจำปี"/>
    <s v="Activ.unit"/>
    <x v="312"/>
    <s v=""/>
    <n v="8"/>
    <d v="2019-01-17T00:00:00"/>
    <n v="37"/>
    <x v="1"/>
    <x v="1"/>
    <n v="7"/>
    <n v="3700"/>
    <n v="3700"/>
    <n v="259"/>
    <n v="3959"/>
    <d v="2019-01-31T00:00:00"/>
    <m/>
    <s v=""/>
    <s v=""/>
    <x v="10"/>
    <n v="140001545380"/>
    <n v="2"/>
    <n v="2"/>
    <n v="2"/>
    <s v="S4B3"/>
    <x v="10"/>
    <x v="0"/>
    <s v="ZW03"/>
    <s v="Z53"/>
    <x v="32"/>
    <x v="32"/>
    <x v="0"/>
  </r>
  <r>
    <x v="32"/>
    <x v="248"/>
    <x v="31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621"/>
    <x v="312"/>
    <n v="562000322249"/>
    <s v="ใบแจ้งหนี้"/>
    <x v="0"/>
    <s v="ค่าบริการพาดสายสื่อสารโทรคมนาคมประจำปี"/>
    <s v="Activ.unit"/>
    <x v="312"/>
    <s v=""/>
    <n v="9"/>
    <d v="2019-01-17T00:00:00"/>
    <n v="13093"/>
    <x v="0"/>
    <x v="0"/>
    <n v="3.85"/>
    <n v="720115"/>
    <n v="720115"/>
    <n v="50408.05"/>
    <n v="770523.05"/>
    <d v="2019-01-31T00:00:00"/>
    <m/>
    <s v=""/>
    <s v=""/>
    <x v="10"/>
    <n v="140001545380"/>
    <n v="2"/>
    <n v="2"/>
    <n v="2"/>
    <s v="S4B3"/>
    <x v="10"/>
    <x v="0"/>
    <s v="ZW03"/>
    <s v="Z53"/>
    <x v="32"/>
    <x v="32"/>
    <x v="0"/>
  </r>
  <r>
    <x v="33"/>
    <x v="249"/>
    <x v="31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066"/>
    <x v="313"/>
    <n v="532000322163"/>
    <s v="ใบแจ้งหนี้"/>
    <x v="0"/>
    <s v="ค่าบริการพาดสายสื่อสารโทรคมนาคมประจำปี"/>
    <s v="Activ.unit"/>
    <x v="313"/>
    <s v=""/>
    <n v="11"/>
    <d v="2019-01-18T00:00:00"/>
    <n v="4732"/>
    <x v="0"/>
    <x v="0"/>
    <n v="3.85"/>
    <n v="260260"/>
    <n v="260260"/>
    <n v="18218.2"/>
    <n v="278478.2"/>
    <d v="2019-01-31T00:00:00"/>
    <m/>
    <s v=""/>
    <s v=""/>
    <x v="0"/>
    <n v="140001546767"/>
    <n v="1"/>
    <n v="1"/>
    <n v="1"/>
    <s v="S4B3"/>
    <x v="0"/>
    <x v="0"/>
    <s v="ZW03"/>
    <s v="Z53"/>
    <x v="33"/>
    <x v="33"/>
    <x v="0"/>
  </r>
  <r>
    <x v="33"/>
    <x v="250"/>
    <x v="31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95"/>
    <x v="314"/>
    <n v="538000321721"/>
    <s v="ใบแจ้งหนี้"/>
    <x v="0"/>
    <s v="ค่าบริการพาดสายสื่อสารโทรคมนาคมประจำปี"/>
    <s v="Activ.unit"/>
    <x v="314"/>
    <s v=""/>
    <n v="6"/>
    <d v="2019-01-17T00:00:00"/>
    <n v="1933"/>
    <x v="1"/>
    <x v="1"/>
    <n v="7"/>
    <n v="193300"/>
    <n v="193300"/>
    <n v="13531"/>
    <n v="206831"/>
    <d v="2019-01-31T00:00:00"/>
    <m/>
    <s v=""/>
    <s v=""/>
    <x v="1"/>
    <n v="140001546169"/>
    <n v="2"/>
    <n v="2"/>
    <n v="2"/>
    <s v="S4B3"/>
    <x v="1"/>
    <x v="0"/>
    <s v="ZW03"/>
    <s v="Z53"/>
    <x v="33"/>
    <x v="33"/>
    <x v="0"/>
  </r>
  <r>
    <x v="33"/>
    <x v="250"/>
    <x v="31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95"/>
    <x v="314"/>
    <n v="538000321721"/>
    <s v="ใบแจ้งหนี้"/>
    <x v="0"/>
    <s v="ค่าบริการพาดสายสื่อสารโทรคมนาคมประจำปี"/>
    <s v="Activ.unit"/>
    <x v="314"/>
    <s v=""/>
    <n v="7"/>
    <d v="2019-01-17T00:00:00"/>
    <n v="9542"/>
    <x v="0"/>
    <x v="0"/>
    <n v="3.85"/>
    <n v="524810"/>
    <n v="524810"/>
    <n v="36736.699999999997"/>
    <n v="561546.69999999995"/>
    <d v="2019-01-31T00:00:00"/>
    <m/>
    <s v=""/>
    <s v=""/>
    <x v="1"/>
    <n v="140001546169"/>
    <n v="2"/>
    <n v="2"/>
    <n v="2"/>
    <s v="S4B3"/>
    <x v="1"/>
    <x v="0"/>
    <s v="ZW03"/>
    <s v="Z53"/>
    <x v="33"/>
    <x v="33"/>
    <x v="0"/>
  </r>
  <r>
    <x v="33"/>
    <x v="251"/>
    <x v="315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519"/>
    <x v="315"/>
    <n v="544000322243"/>
    <s v="ใบแจ้งหนี้"/>
    <x v="0"/>
    <s v="ค่าบริการพาดสายสื่อสารโทรคมนาคมประจำปี"/>
    <s v="Activ.unit"/>
    <x v="315"/>
    <s v=""/>
    <n v="10"/>
    <d v="2019-01-17T00:00:00"/>
    <n v="5663"/>
    <x v="0"/>
    <x v="0"/>
    <n v="3.85"/>
    <n v="311465"/>
    <n v="311465"/>
    <n v="21802.55"/>
    <n v="333267.55"/>
    <d v="2019-01-31T00:00:00"/>
    <m/>
    <s v=""/>
    <s v=""/>
    <x v="10"/>
    <n v="140001546290"/>
    <n v="1"/>
    <n v="1"/>
    <n v="1"/>
    <s v="S4B3"/>
    <x v="10"/>
    <x v="0"/>
    <s v="ZW03"/>
    <s v="Z53"/>
    <x v="33"/>
    <x v="33"/>
    <x v="0"/>
  </r>
  <r>
    <x v="33"/>
    <x v="252"/>
    <x v="316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517"/>
    <x v="316"/>
    <n v="548000320766"/>
    <s v="ใบแจ้งหนี้"/>
    <x v="0"/>
    <s v="ค่าบริการพาดสายสื่อสารโทรคมนาคมประจำปี"/>
    <s v="Activ.unit"/>
    <x v="316"/>
    <s v=""/>
    <n v="15"/>
    <d v="2019-01-18T00:00:00"/>
    <n v="3252"/>
    <x v="0"/>
    <x v="0"/>
    <n v="3.85"/>
    <n v="178860"/>
    <n v="178860"/>
    <n v="12520.2"/>
    <n v="191380.2"/>
    <d v="2019-01-31T00:00:00"/>
    <m/>
    <s v=""/>
    <s v=""/>
    <x v="6"/>
    <n v="140001547199"/>
    <n v="1"/>
    <n v="1"/>
    <n v="1"/>
    <s v="S4B3"/>
    <x v="6"/>
    <x v="0"/>
    <s v="ZW03"/>
    <s v="Z53"/>
    <x v="33"/>
    <x v="33"/>
    <x v="0"/>
  </r>
  <r>
    <x v="33"/>
    <x v="253"/>
    <x v="317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514"/>
    <x v="317"/>
    <n v="556000321678"/>
    <s v="ใบแจ้งหนี้"/>
    <x v="0"/>
    <s v="ค่าบริการพาดสายสื่อสารโทรคมนาคมประจำปี"/>
    <s v="Activ.unit"/>
    <x v="317"/>
    <s v=""/>
    <n v="16"/>
    <d v="2019-01-18T00:00:00"/>
    <n v="1341"/>
    <x v="0"/>
    <x v="0"/>
    <n v="3.85"/>
    <n v="73755"/>
    <n v="73755"/>
    <n v="5162.8500000000004"/>
    <n v="78917.850000000006"/>
    <d v="2019-01-31T00:00:00"/>
    <m/>
    <s v=""/>
    <s v=""/>
    <x v="5"/>
    <n v="140001547167"/>
    <n v="1"/>
    <n v="1"/>
    <n v="1"/>
    <s v="S4B3"/>
    <x v="5"/>
    <x v="0"/>
    <s v="ZW03"/>
    <s v="Z53"/>
    <x v="33"/>
    <x v="33"/>
    <x v="0"/>
  </r>
  <r>
    <x v="33"/>
    <x v="254"/>
    <x v="318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3292"/>
    <x v="318"/>
    <n v="538000322187"/>
    <s v="ใบแจ้งหนี้"/>
    <x v="0"/>
    <s v="ค่าบริการพาดสายสื่อสารโทรคมนาคมประจำปี"/>
    <s v="Activ.unit"/>
    <x v="318"/>
    <s v=""/>
    <n v="1"/>
    <d v="2019-01-18T00:00:00"/>
    <n v="2691"/>
    <x v="0"/>
    <x v="0"/>
    <n v="3.85"/>
    <n v="148005"/>
    <n v="148005"/>
    <n v="10360.35"/>
    <n v="158365.35"/>
    <d v="2019-01-31T00:00:00"/>
    <m/>
    <s v=""/>
    <s v=""/>
    <x v="4"/>
    <n v="140001546981"/>
    <n v="1"/>
    <n v="1"/>
    <n v="1"/>
    <s v="S4B3"/>
    <x v="4"/>
    <x v="0"/>
    <s v="ZW03"/>
    <s v="Z53"/>
    <x v="33"/>
    <x v="33"/>
    <x v="0"/>
  </r>
  <r>
    <x v="33"/>
    <x v="255"/>
    <x v="319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406"/>
    <x v="319"/>
    <n v="560000322262"/>
    <s v="ใบแจ้งหนี้"/>
    <x v="0"/>
    <s v="ค่าบริการพาดสายสื่อสารโทรคมนาคมประจำปี"/>
    <s v="Activ.unit"/>
    <x v="319"/>
    <s v=""/>
    <n v="8"/>
    <d v="2019-01-17T00:00:00"/>
    <n v="443"/>
    <x v="0"/>
    <x v="0"/>
    <n v="3.85"/>
    <n v="24365"/>
    <n v="24365"/>
    <n v="1705.55"/>
    <n v="26070.55"/>
    <d v="2019-01-31T00:00:00"/>
    <m/>
    <s v=""/>
    <s v=""/>
    <x v="8"/>
    <n v="140001546231"/>
    <n v="2"/>
    <n v="2"/>
    <n v="2"/>
    <s v="S4B3"/>
    <x v="8"/>
    <x v="0"/>
    <s v="ZW03"/>
    <s v="Z53"/>
    <x v="33"/>
    <x v="33"/>
    <x v="0"/>
  </r>
  <r>
    <x v="33"/>
    <x v="255"/>
    <x v="319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406"/>
    <x v="319"/>
    <n v="560000322262"/>
    <s v="ใบแจ้งหนี้"/>
    <x v="0"/>
    <s v="ค่าบริการพาดสายสื่อสารโทรคมนาคมประจำปี"/>
    <s v="Activ.unit"/>
    <x v="319"/>
    <s v=""/>
    <n v="9"/>
    <d v="2019-01-17T00:00:00"/>
    <n v="54"/>
    <x v="1"/>
    <x v="1"/>
    <n v="7"/>
    <n v="5400"/>
    <n v="5400"/>
    <n v="378"/>
    <n v="5778"/>
    <d v="2019-01-31T00:00:00"/>
    <m/>
    <s v=""/>
    <s v=""/>
    <x v="8"/>
    <n v="140001546231"/>
    <n v="2"/>
    <n v="2"/>
    <n v="2"/>
    <s v="S4B3"/>
    <x v="8"/>
    <x v="0"/>
    <s v="ZW03"/>
    <s v="Z53"/>
    <x v="33"/>
    <x v="33"/>
    <x v="0"/>
  </r>
  <r>
    <x v="33"/>
    <x v="249"/>
    <x v="32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138"/>
    <x v="320"/>
    <n v="516000320053"/>
    <s v="ใบแจ้งหนี้"/>
    <x v="0"/>
    <s v="ค่าบริการพาดสายสื่อสารโทรคมนาคมประจำปี"/>
    <s v="Activ.unit"/>
    <x v="320"/>
    <s v=""/>
    <n v="12"/>
    <d v="2019-01-18T00:00:00"/>
    <n v="3580"/>
    <x v="0"/>
    <x v="0"/>
    <n v="3.85"/>
    <n v="196900"/>
    <n v="196900"/>
    <n v="13783"/>
    <n v="210683"/>
    <d v="2019-01-31T00:00:00"/>
    <m/>
    <s v=""/>
    <s v=""/>
    <x v="0"/>
    <n v="140001546828"/>
    <n v="1"/>
    <n v="1"/>
    <n v="1"/>
    <s v="S4B3"/>
    <x v="13"/>
    <x v="0"/>
    <s v="ZW03"/>
    <s v="Z53"/>
    <x v="33"/>
    <x v="33"/>
    <x v="0"/>
  </r>
  <r>
    <x v="33"/>
    <x v="249"/>
    <x v="32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150"/>
    <x v="321"/>
    <n v="532000322166"/>
    <s v="ใบแจ้งหนี้"/>
    <x v="0"/>
    <s v="ค่าบริการพาดสายสื่อสารโทรคมนาคมประจำปี"/>
    <s v="Activ.unit"/>
    <x v="321"/>
    <s v=""/>
    <n v="13"/>
    <d v="2019-01-18T00:00:00"/>
    <n v="4954"/>
    <x v="0"/>
    <x v="0"/>
    <n v="3.85"/>
    <n v="272470"/>
    <n v="272470"/>
    <n v="19072.900000000001"/>
    <n v="291542.90000000002"/>
    <d v="2019-01-31T00:00:00"/>
    <m/>
    <s v=""/>
    <s v=""/>
    <x v="0"/>
    <n v="140001546875"/>
    <n v="1"/>
    <n v="1"/>
    <n v="1"/>
    <s v="S4B3"/>
    <x v="12"/>
    <x v="0"/>
    <s v="ZW03"/>
    <s v="Z53"/>
    <x v="33"/>
    <x v="33"/>
    <x v="0"/>
  </r>
  <r>
    <x v="33"/>
    <x v="256"/>
    <x v="322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516"/>
    <x v="322"/>
    <n v="550000321509"/>
    <s v="ใบแจ้งหนี้"/>
    <x v="0"/>
    <s v="ค่าบริการพาดสายสื่อสารโทรคมนาคมประจำปี"/>
    <s v="Activ.unit"/>
    <x v="322"/>
    <s v=""/>
    <n v="17"/>
    <d v="2019-01-17T00:00:00"/>
    <n v="1017"/>
    <x v="0"/>
    <x v="0"/>
    <n v="3.85"/>
    <n v="55935"/>
    <n v="55935"/>
    <n v="3915.45"/>
    <n v="59850.45"/>
    <d v="2019-01-31T00:00:00"/>
    <m/>
    <s v=""/>
    <s v=""/>
    <x v="11"/>
    <n v="140001546272"/>
    <n v="1"/>
    <n v="1"/>
    <n v="1"/>
    <s v="S4B3"/>
    <x v="11"/>
    <x v="0"/>
    <s v="ZW03"/>
    <s v="Z53"/>
    <x v="33"/>
    <x v="33"/>
    <x v="0"/>
  </r>
  <r>
    <x v="33"/>
    <x v="250"/>
    <x v="32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276"/>
    <x v="323"/>
    <n v="554000320230"/>
    <s v="ใบแจ้งหนี้"/>
    <x v="0"/>
    <s v="ค่าบริการพาดสายสื่อสารโทรคมนาคมประจำปี"/>
    <s v="Activ.unit"/>
    <x v="323"/>
    <s v=""/>
    <n v="4"/>
    <d v="2019-01-17T00:00:00"/>
    <n v="1477"/>
    <x v="1"/>
    <x v="1"/>
    <n v="7"/>
    <n v="147700"/>
    <n v="147700"/>
    <n v="10339"/>
    <n v="158039"/>
    <d v="2019-01-31T00:00:00"/>
    <m/>
    <s v=""/>
    <s v=""/>
    <x v="1"/>
    <n v="140001546056"/>
    <n v="2"/>
    <n v="2"/>
    <n v="2"/>
    <s v="S4B3"/>
    <x v="15"/>
    <x v="0"/>
    <s v="ZW03"/>
    <s v="Z53"/>
    <x v="33"/>
    <x v="33"/>
    <x v="0"/>
  </r>
  <r>
    <x v="33"/>
    <x v="250"/>
    <x v="32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276"/>
    <x v="323"/>
    <n v="554000320230"/>
    <s v="ใบแจ้งหนี้"/>
    <x v="0"/>
    <s v="ค่าบริการพาดสายสื่อสารโทรคมนาคมประจำปี"/>
    <s v="Activ.unit"/>
    <x v="323"/>
    <s v=""/>
    <n v="5"/>
    <d v="2019-01-17T00:00:00"/>
    <n v="6378"/>
    <x v="0"/>
    <x v="0"/>
    <n v="3.85"/>
    <n v="350790"/>
    <n v="350790"/>
    <n v="24555.3"/>
    <n v="375345.3"/>
    <d v="2019-01-31T00:00:00"/>
    <m/>
    <s v=""/>
    <s v=""/>
    <x v="1"/>
    <n v="140001546056"/>
    <n v="2"/>
    <n v="2"/>
    <n v="2"/>
    <s v="S4B3"/>
    <x v="15"/>
    <x v="0"/>
    <s v="ZW03"/>
    <s v="Z53"/>
    <x v="33"/>
    <x v="33"/>
    <x v="0"/>
  </r>
  <r>
    <x v="33"/>
    <x v="250"/>
    <x v="32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941"/>
    <x v="324"/>
    <n v="516000320248"/>
    <s v="ใบแจ้งหนี้"/>
    <x v="0"/>
    <s v="ค่าบริการพาดสายสื่อสารโทรคมนาคมประจำปี"/>
    <s v="Activ.unit"/>
    <x v="324"/>
    <s v=""/>
    <n v="2"/>
    <d v="2019-01-17T00:00:00"/>
    <n v="4008"/>
    <x v="0"/>
    <x v="0"/>
    <n v="3.85"/>
    <n v="220440"/>
    <n v="220440"/>
    <n v="15430.8"/>
    <n v="235870.8"/>
    <d v="2019-01-31T00:00:00"/>
    <m/>
    <s v=""/>
    <s v=""/>
    <x v="1"/>
    <n v="140001545773"/>
    <n v="2"/>
    <n v="2"/>
    <n v="2"/>
    <s v="S4B3"/>
    <x v="16"/>
    <x v="0"/>
    <s v="ZW03"/>
    <s v="Z53"/>
    <x v="33"/>
    <x v="33"/>
    <x v="0"/>
  </r>
  <r>
    <x v="33"/>
    <x v="250"/>
    <x v="32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941"/>
    <x v="324"/>
    <n v="516000320248"/>
    <s v="ใบแจ้งหนี้"/>
    <x v="0"/>
    <s v="ค่าบริการพาดสายสื่อสารโทรคมนาคมประจำปี"/>
    <s v="Activ.unit"/>
    <x v="324"/>
    <s v=""/>
    <n v="3"/>
    <d v="2019-01-17T00:00:00"/>
    <n v="645"/>
    <x v="1"/>
    <x v="1"/>
    <n v="7"/>
    <n v="64500"/>
    <n v="64500"/>
    <n v="4515"/>
    <n v="69015"/>
    <d v="2019-01-31T00:00:00"/>
    <m/>
    <s v=""/>
    <s v=""/>
    <x v="1"/>
    <n v="140001545773"/>
    <n v="2"/>
    <n v="2"/>
    <n v="2"/>
    <s v="S4B3"/>
    <x v="16"/>
    <x v="0"/>
    <s v="ZW03"/>
    <s v="Z53"/>
    <x v="33"/>
    <x v="33"/>
    <x v="0"/>
  </r>
  <r>
    <x v="33"/>
    <x v="257"/>
    <x v="325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685"/>
    <x v="325"/>
    <n v="558000321395"/>
    <s v="ใบแจ้งหนี้"/>
    <x v="0"/>
    <s v="ค่าบริการพาดสายสื่อสารโทรคมนาคมประจำปี"/>
    <s v="Activ.unit"/>
    <x v="325"/>
    <s v=""/>
    <n v="14"/>
    <d v="2019-01-17T00:00:00"/>
    <n v="1314"/>
    <x v="0"/>
    <x v="0"/>
    <n v="3.85"/>
    <n v="72270"/>
    <n v="72270"/>
    <n v="5058.8999999999996"/>
    <n v="77328.899999999994"/>
    <d v="2019-01-31T00:00:00"/>
    <m/>
    <s v=""/>
    <s v=""/>
    <x v="9"/>
    <n v="140001545510"/>
    <n v="1"/>
    <n v="1"/>
    <n v="1"/>
    <s v="S4B3"/>
    <x v="9"/>
    <x v="0"/>
    <s v="ZW03"/>
    <s v="Z53"/>
    <x v="33"/>
    <x v="33"/>
    <x v="0"/>
  </r>
  <r>
    <x v="26"/>
    <x v="258"/>
    <x v="32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959"/>
    <x v="326"/>
    <n v="556000321662"/>
    <s v="ใบแจ้งหนี้"/>
    <x v="0"/>
    <s v="ค่าบริการพาดสายสื่อสารโทรคมนาคมประจำปี"/>
    <s v="Activ.unit"/>
    <x v="326"/>
    <s v=""/>
    <n v="4"/>
    <d v="2019-01-17T00:00:00"/>
    <n v="1102"/>
    <x v="1"/>
    <x v="1"/>
    <n v="7"/>
    <n v="110200"/>
    <n v="110200"/>
    <n v="7714"/>
    <n v="117914"/>
    <d v="2019-01-31T00:00:00"/>
    <m/>
    <s v=""/>
    <s v=""/>
    <x v="1"/>
    <n v="140001545753"/>
    <n v="2"/>
    <n v="2"/>
    <n v="2"/>
    <s v="S4B3"/>
    <x v="1"/>
    <x v="0"/>
    <s v="ZW03"/>
    <s v="Z53"/>
    <x v="26"/>
    <x v="26"/>
    <x v="0"/>
  </r>
  <r>
    <x v="26"/>
    <x v="258"/>
    <x v="32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959"/>
    <x v="326"/>
    <n v="556000321662"/>
    <s v="ใบแจ้งหนี้"/>
    <x v="0"/>
    <s v="ค่าบริการพาดสายสื่อสารโทรคมนาคมประจำปี"/>
    <s v="Activ.unit"/>
    <x v="326"/>
    <s v=""/>
    <n v="5"/>
    <d v="2019-01-17T00:00:00"/>
    <n v="8938"/>
    <x v="0"/>
    <x v="0"/>
    <n v="3.85"/>
    <n v="491590"/>
    <n v="491590"/>
    <n v="34411.300000000003"/>
    <n v="526001.30000000005"/>
    <d v="2019-01-31T00:00:00"/>
    <m/>
    <s v=""/>
    <s v=""/>
    <x v="1"/>
    <n v="140001545753"/>
    <n v="2"/>
    <n v="2"/>
    <n v="2"/>
    <s v="S4B3"/>
    <x v="1"/>
    <x v="0"/>
    <s v="ZW03"/>
    <s v="Z53"/>
    <x v="26"/>
    <x v="26"/>
    <x v="0"/>
  </r>
  <r>
    <x v="26"/>
    <x v="205"/>
    <x v="32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64"/>
    <x v="327"/>
    <n v="532000322153"/>
    <s v="ใบแจ้งหนี้"/>
    <x v="0"/>
    <s v="ค่าบริการพาดสายสื่อสารโทรคมนาคมประจำปี"/>
    <s v="Activ.unit"/>
    <x v="327"/>
    <s v=""/>
    <n v="2"/>
    <d v="2019-01-17T00:00:00"/>
    <n v="3527"/>
    <x v="0"/>
    <x v="0"/>
    <n v="3.85"/>
    <n v="193985"/>
    <n v="193985"/>
    <n v="13578.95"/>
    <n v="207563.95"/>
    <d v="2019-01-31T00:00:00"/>
    <m/>
    <s v=""/>
    <s v=""/>
    <x v="0"/>
    <n v="140001545406"/>
    <n v="1"/>
    <n v="1"/>
    <n v="1"/>
    <s v="S4B3"/>
    <x v="12"/>
    <x v="0"/>
    <s v="ZW03"/>
    <s v="Z53"/>
    <x v="26"/>
    <x v="26"/>
    <x v="0"/>
  </r>
  <r>
    <x v="26"/>
    <x v="205"/>
    <x v="32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70"/>
    <x v="328"/>
    <n v="518000320973"/>
    <s v="ใบแจ้งหนี้"/>
    <x v="0"/>
    <s v="ค่าบริการพาดสายสื่อสารโทรคมนาคมประจำปี"/>
    <s v="Activ.unit"/>
    <x v="328"/>
    <s v=""/>
    <n v="3"/>
    <d v="2019-01-17T00:00:00"/>
    <n v="821"/>
    <x v="0"/>
    <x v="0"/>
    <n v="3.85"/>
    <n v="45155"/>
    <n v="45155"/>
    <n v="3160.85"/>
    <n v="48315.85"/>
    <d v="2019-01-31T00:00:00"/>
    <m/>
    <s v=""/>
    <s v=""/>
    <x v="0"/>
    <n v="140001545460"/>
    <n v="1"/>
    <n v="1"/>
    <n v="1"/>
    <s v="S4B3"/>
    <x v="13"/>
    <x v="0"/>
    <s v="ZW03"/>
    <s v="Z53"/>
    <x v="26"/>
    <x v="26"/>
    <x v="0"/>
  </r>
  <r>
    <x v="26"/>
    <x v="259"/>
    <x v="32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364"/>
    <x v="329"/>
    <n v="562000321925"/>
    <s v="ใบแจ้งหนี้"/>
    <x v="0"/>
    <s v="ค่าบริการพาดสายสื่อสารโทรคมนาคมประจำปี"/>
    <s v="Activ.unit"/>
    <x v="329"/>
    <s v=""/>
    <n v="11"/>
    <d v="2019-01-17T00:00:00"/>
    <n v="6727"/>
    <x v="0"/>
    <x v="0"/>
    <n v="3.85"/>
    <n v="369985"/>
    <n v="369985"/>
    <n v="25898.95"/>
    <n v="395883.95"/>
    <d v="2019-01-31T00:00:00"/>
    <m/>
    <s v=""/>
    <s v=""/>
    <x v="5"/>
    <n v="140001545167"/>
    <n v="1"/>
    <n v="1"/>
    <n v="1"/>
    <s v="S4B3"/>
    <x v="5"/>
    <x v="0"/>
    <s v="ZW03"/>
    <s v="Z53"/>
    <x v="26"/>
    <x v="26"/>
    <x v="0"/>
  </r>
  <r>
    <x v="26"/>
    <x v="260"/>
    <x v="33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864"/>
    <x v="330"/>
    <n v="500000320868"/>
    <s v="ใบแจ้งหนี้"/>
    <x v="0"/>
    <s v="ค่าบริการพาดสายสื่อสารโทรคมนาคมประจำปี"/>
    <s v="Activ.unit"/>
    <x v="330"/>
    <s v=""/>
    <n v="8"/>
    <d v="2019-01-17T00:00:00"/>
    <n v="1179"/>
    <x v="0"/>
    <x v="0"/>
    <n v="3.85"/>
    <n v="64845"/>
    <n v="64845"/>
    <n v="4539.1499999999996"/>
    <n v="69384.149999999994"/>
    <d v="2019-01-31T00:00:00"/>
    <m/>
    <s v=""/>
    <s v=""/>
    <x v="4"/>
    <n v="140001545676"/>
    <n v="1"/>
    <n v="1"/>
    <n v="1"/>
    <s v="S4B3"/>
    <x v="4"/>
    <x v="0"/>
    <s v="ZW03"/>
    <s v="Z53"/>
    <x v="26"/>
    <x v="26"/>
    <x v="0"/>
  </r>
  <r>
    <x v="26"/>
    <x v="261"/>
    <x v="331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357"/>
    <x v="331"/>
    <n v="532000322516"/>
    <s v="ใบแจ้งหนี้"/>
    <x v="0"/>
    <s v="ค่าบริการพาดสายสื่อสารโทรคมนาคมประจำปี"/>
    <s v="Activ.unit"/>
    <x v="331"/>
    <s v=""/>
    <n v="10"/>
    <d v="2019-01-17T00:00:00"/>
    <n v="2925"/>
    <x v="0"/>
    <x v="0"/>
    <n v="3.85"/>
    <n v="160875"/>
    <n v="160875"/>
    <n v="11261.25"/>
    <n v="172136.25"/>
    <d v="2019-01-31T00:00:00"/>
    <m/>
    <s v=""/>
    <s v=""/>
    <x v="6"/>
    <n v="140001545097"/>
    <n v="1"/>
    <n v="1"/>
    <n v="1"/>
    <s v="S4B3"/>
    <x v="6"/>
    <x v="0"/>
    <s v="ZW03"/>
    <s v="Z53"/>
    <x v="26"/>
    <x v="26"/>
    <x v="0"/>
  </r>
  <r>
    <x v="34"/>
    <x v="262"/>
    <x v="332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4453"/>
    <x v="332"/>
    <n v="560000322700"/>
    <s v="ใบแจ้งหนี้"/>
    <x v="0"/>
    <s v="ค่าบริการพาดสายสื่อสารโทรคมนาคมประจำปี"/>
    <s v="Activ.unit"/>
    <x v="332"/>
    <s v=""/>
    <n v="12"/>
    <d v="2019-01-16T00:00:00"/>
    <n v="2547"/>
    <x v="0"/>
    <x v="0"/>
    <n v="3.85"/>
    <n v="140085"/>
    <n v="140085"/>
    <n v="9805.9500000000007"/>
    <n v="149890.95000000001"/>
    <d v="2019-01-31T00:00:00"/>
    <m/>
    <s v=""/>
    <s v=""/>
    <x v="11"/>
    <n v="140001542514"/>
    <n v="1"/>
    <n v="1"/>
    <n v="1"/>
    <s v="S4B3"/>
    <x v="11"/>
    <x v="0"/>
    <s v="ZW03"/>
    <s v="Z53"/>
    <x v="34"/>
    <x v="34"/>
    <x v="0"/>
  </r>
  <r>
    <x v="26"/>
    <x v="263"/>
    <x v="333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8537"/>
    <x v="333"/>
    <n v="542000322368"/>
    <s v="ใบแจ้งหนี้"/>
    <x v="0"/>
    <s v="ค่าบริการพาดสายสื่อสารโทรคมนาคมประจำปี"/>
    <s v="Activ.unit"/>
    <x v="333"/>
    <s v=""/>
    <n v="6"/>
    <d v="2019-01-17T00:00:00"/>
    <n v="1590"/>
    <x v="0"/>
    <x v="0"/>
    <n v="3.85"/>
    <n v="87450"/>
    <n v="87450"/>
    <n v="6121.5"/>
    <n v="93571.5"/>
    <d v="2019-01-31T00:00:00"/>
    <m/>
    <s v=""/>
    <s v=""/>
    <x v="8"/>
    <n v="140001544259"/>
    <n v="1"/>
    <n v="1"/>
    <n v="1"/>
    <s v="S4B3"/>
    <x v="8"/>
    <x v="0"/>
    <s v="ZW03"/>
    <s v="Z53"/>
    <x v="26"/>
    <x v="26"/>
    <x v="0"/>
  </r>
  <r>
    <x v="34"/>
    <x v="264"/>
    <x v="334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4449"/>
    <x v="334"/>
    <n v="522000321535"/>
    <s v="ใบแจ้งหนี้"/>
    <x v="0"/>
    <s v="ค่าบริการพาดสายสื่อสารโทรคมนาคมประจำปี"/>
    <s v="Activ.unit"/>
    <x v="334"/>
    <s v=""/>
    <n v="7"/>
    <d v="2019-01-16T00:00:00"/>
    <n v="5919"/>
    <x v="0"/>
    <x v="0"/>
    <n v="3.85"/>
    <n v="325545"/>
    <n v="325545"/>
    <n v="22788.15"/>
    <n v="348333.15"/>
    <d v="2019-01-31T00:00:00"/>
    <m/>
    <s v=""/>
    <s v=""/>
    <x v="10"/>
    <n v="140001542495"/>
    <n v="1"/>
    <n v="1"/>
    <n v="1"/>
    <s v="S4B3"/>
    <x v="10"/>
    <x v="0"/>
    <s v="ZW03"/>
    <s v="Z53"/>
    <x v="34"/>
    <x v="34"/>
    <x v="0"/>
  </r>
  <r>
    <x v="34"/>
    <x v="265"/>
    <x v="33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594"/>
    <x v="335"/>
    <n v="538000321883"/>
    <s v="ใบแจ้งหนี้"/>
    <x v="0"/>
    <s v="ค่าบริการพาดสายสื่อสารโทรคมนาคมประจำปี"/>
    <s v="Activ.unit"/>
    <x v="335"/>
    <s v=""/>
    <n v="3"/>
    <d v="2019-01-16T00:00:00"/>
    <n v="2184"/>
    <x v="0"/>
    <x v="0"/>
    <n v="3.85"/>
    <n v="120120"/>
    <n v="120120"/>
    <n v="8408.4"/>
    <n v="128528.4"/>
    <d v="2019-01-31T00:00:00"/>
    <m/>
    <s v=""/>
    <s v=""/>
    <x v="0"/>
    <n v="140001542571"/>
    <n v="1"/>
    <n v="1"/>
    <n v="1"/>
    <s v="S4B3"/>
    <x v="12"/>
    <x v="0"/>
    <s v="ZW03"/>
    <s v="Z53"/>
    <x v="34"/>
    <x v="34"/>
    <x v="0"/>
  </r>
  <r>
    <x v="34"/>
    <x v="265"/>
    <x v="33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543"/>
    <x v="336"/>
    <n v="516000320514"/>
    <s v="ใบแจ้งหนี้"/>
    <x v="0"/>
    <s v="ค่าบริการพาดสายสื่อสารโทรคมนาคมประจำปี"/>
    <s v="Activ.unit"/>
    <x v="336"/>
    <s v=""/>
    <n v="1"/>
    <d v="2019-01-16T00:00:00"/>
    <n v="3349"/>
    <x v="0"/>
    <x v="0"/>
    <n v="3.85"/>
    <n v="184195"/>
    <n v="184195"/>
    <n v="12893.65"/>
    <n v="197088.65"/>
    <d v="2019-01-31T00:00:00"/>
    <m/>
    <s v=""/>
    <s v=""/>
    <x v="0"/>
    <n v="140001542550"/>
    <n v="1"/>
    <n v="1"/>
    <n v="1"/>
    <s v="S4B3"/>
    <x v="0"/>
    <x v="0"/>
    <s v="ZW03"/>
    <s v="Z53"/>
    <x v="34"/>
    <x v="34"/>
    <x v="0"/>
  </r>
  <r>
    <x v="34"/>
    <x v="265"/>
    <x v="33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4549"/>
    <x v="337"/>
    <n v="542000322178"/>
    <s v="ใบแจ้งหนี้"/>
    <x v="0"/>
    <s v="ค่าบริการพาดสายสื่อสารโทรคมนาคมประจำปี"/>
    <s v="Activ.unit"/>
    <x v="337"/>
    <s v=""/>
    <n v="2"/>
    <d v="2019-01-16T00:00:00"/>
    <n v="925"/>
    <x v="0"/>
    <x v="0"/>
    <n v="3.85"/>
    <n v="50875"/>
    <n v="50875"/>
    <n v="3561.25"/>
    <n v="54436.25"/>
    <d v="2019-01-31T00:00:00"/>
    <m/>
    <s v=""/>
    <s v=""/>
    <x v="0"/>
    <n v="140001542559"/>
    <n v="1"/>
    <n v="1"/>
    <n v="1"/>
    <s v="S4B3"/>
    <x v="13"/>
    <x v="0"/>
    <s v="ZW03"/>
    <s v="Z53"/>
    <x v="34"/>
    <x v="34"/>
    <x v="0"/>
  </r>
  <r>
    <x v="26"/>
    <x v="266"/>
    <x v="338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243"/>
    <x v="338"/>
    <n v="560000322512"/>
    <s v="ใบแจ้งหนี้"/>
    <x v="0"/>
    <s v="ค่าบริการพาดสายสื่อสารโทรคมนาคมประจำปี"/>
    <s v="Activ.unit"/>
    <x v="338"/>
    <s v=""/>
    <n v="12"/>
    <d v="2019-01-17T00:00:00"/>
    <n v="3097"/>
    <x v="0"/>
    <x v="0"/>
    <n v="3.85"/>
    <n v="170335"/>
    <n v="170335"/>
    <n v="11923.45"/>
    <n v="182258.45"/>
    <d v="2019-01-31T00:00:00"/>
    <m/>
    <s v=""/>
    <s v=""/>
    <x v="11"/>
    <n v="140001545030"/>
    <n v="1"/>
    <n v="1"/>
    <n v="1"/>
    <s v="S4B3"/>
    <x v="11"/>
    <x v="0"/>
    <s v="ZW03"/>
    <s v="Z53"/>
    <x v="26"/>
    <x v="26"/>
    <x v="0"/>
  </r>
  <r>
    <x v="34"/>
    <x v="267"/>
    <x v="33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4599"/>
    <x v="339"/>
    <n v="560000324035"/>
    <s v="ใบแจ้งหนี้"/>
    <x v="0"/>
    <s v="ค่าบริการพาดสายสื่อสารโทรคมนาคมประจำปี"/>
    <s v="Activ.unit"/>
    <x v="339"/>
    <s v=""/>
    <n v="10"/>
    <d v="2019-01-16T00:00:00"/>
    <n v="5789"/>
    <x v="0"/>
    <x v="0"/>
    <n v="3.85"/>
    <n v="318395"/>
    <n v="318395"/>
    <n v="22287.65"/>
    <n v="340682.65"/>
    <d v="2019-01-31T00:00:00"/>
    <m/>
    <s v=""/>
    <s v=""/>
    <x v="5"/>
    <n v="140001542583"/>
    <n v="1"/>
    <n v="1"/>
    <n v="1"/>
    <s v="S4B3"/>
    <x v="5"/>
    <x v="0"/>
    <s v="ZW03"/>
    <s v="Z53"/>
    <x v="34"/>
    <x v="34"/>
    <x v="0"/>
  </r>
  <r>
    <x v="34"/>
    <x v="268"/>
    <x v="34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37"/>
    <x v="340"/>
    <n v="546000322243"/>
    <s v="ใบแจ้งหนี้"/>
    <x v="0"/>
    <s v="ค่าบริการพาดสายสื่อสารโทรคมนาคมประจำปี"/>
    <s v="Activ.unit"/>
    <x v="340"/>
    <s v=""/>
    <n v="4"/>
    <d v="2019-01-16T00:00:00"/>
    <n v="6341"/>
    <x v="0"/>
    <x v="0"/>
    <n v="3.85"/>
    <n v="348755"/>
    <n v="348755"/>
    <n v="24412.85"/>
    <n v="373167.85"/>
    <d v="2019-01-31T00:00:00"/>
    <m/>
    <s v=""/>
    <s v=""/>
    <x v="1"/>
    <n v="140001542530"/>
    <n v="2"/>
    <n v="2"/>
    <n v="2"/>
    <s v="S4B3"/>
    <x v="1"/>
    <x v="0"/>
    <s v="ZW03"/>
    <s v="Z53"/>
    <x v="34"/>
    <x v="34"/>
    <x v="0"/>
  </r>
  <r>
    <x v="34"/>
    <x v="268"/>
    <x v="34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537"/>
    <x v="340"/>
    <n v="546000322243"/>
    <s v="ใบแจ้งหนี้"/>
    <x v="0"/>
    <s v="ค่าบริการพาดสายสื่อสารโทรคมนาคมประจำปี"/>
    <s v="Activ.unit"/>
    <x v="340"/>
    <s v=""/>
    <n v="5"/>
    <d v="2019-01-16T00:00:00"/>
    <n v="1987"/>
    <x v="1"/>
    <x v="1"/>
    <n v="7"/>
    <n v="198700"/>
    <n v="198700"/>
    <n v="13909"/>
    <n v="212609"/>
    <d v="2019-01-31T00:00:00"/>
    <m/>
    <s v=""/>
    <s v=""/>
    <x v="1"/>
    <n v="140001542530"/>
    <n v="2"/>
    <n v="2"/>
    <n v="2"/>
    <s v="S4B3"/>
    <x v="1"/>
    <x v="0"/>
    <s v="ZW03"/>
    <s v="Z53"/>
    <x v="34"/>
    <x v="34"/>
    <x v="0"/>
  </r>
  <r>
    <x v="34"/>
    <x v="269"/>
    <x v="341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4412"/>
    <x v="341"/>
    <n v="500000320664"/>
    <s v="ใบแจ้งหนี้"/>
    <x v="0"/>
    <s v="ค่าบริการพาดสายสื่อสารโทรคมนาคมประจำปี"/>
    <s v="Activ.unit"/>
    <x v="341"/>
    <s v=""/>
    <n v="8"/>
    <d v="2019-01-16T00:00:00"/>
    <n v="2608"/>
    <x v="0"/>
    <x v="0"/>
    <n v="3.85"/>
    <n v="143440"/>
    <n v="143440"/>
    <n v="10040.799999999999"/>
    <n v="153480.79999999999"/>
    <d v="2019-01-31T00:00:00"/>
    <m/>
    <s v=""/>
    <s v=""/>
    <x v="4"/>
    <n v="140001542438"/>
    <n v="1"/>
    <n v="1"/>
    <n v="1"/>
    <s v="S4B3"/>
    <x v="4"/>
    <x v="0"/>
    <s v="ZW03"/>
    <s v="Z53"/>
    <x v="34"/>
    <x v="34"/>
    <x v="0"/>
  </r>
  <r>
    <x v="34"/>
    <x v="270"/>
    <x v="34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601"/>
    <x v="342"/>
    <n v="542000322179"/>
    <s v="ใบแจ้งหนี้"/>
    <x v="0"/>
    <s v="ค่าบริการพาดสายสื่อสารโทรคมนาคมประจำปี"/>
    <s v="Activ.unit"/>
    <x v="342"/>
    <s v=""/>
    <n v="9"/>
    <d v="2019-01-16T00:00:00"/>
    <n v="3428"/>
    <x v="0"/>
    <x v="0"/>
    <n v="3.85"/>
    <n v="188540"/>
    <n v="188540"/>
    <n v="13197.8"/>
    <n v="201737.8"/>
    <d v="2019-01-31T00:00:00"/>
    <m/>
    <s v=""/>
    <s v=""/>
    <x v="6"/>
    <n v="140001542594"/>
    <n v="1"/>
    <n v="1"/>
    <n v="1"/>
    <s v="S4B3"/>
    <x v="6"/>
    <x v="0"/>
    <s v="ZW03"/>
    <s v="Z53"/>
    <x v="34"/>
    <x v="34"/>
    <x v="0"/>
  </r>
  <r>
    <x v="34"/>
    <x v="271"/>
    <x v="343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4603"/>
    <x v="343"/>
    <n v="564000321990"/>
    <s v="ใบแจ้งหนี้"/>
    <x v="0"/>
    <s v="ค่าบริการพาดสายสื่อสารโทรคมนาคมประจำปี"/>
    <s v="Activ.unit"/>
    <x v="343"/>
    <s v=""/>
    <n v="6"/>
    <d v="2019-01-16T00:00:00"/>
    <n v="1000"/>
    <x v="0"/>
    <x v="0"/>
    <n v="3.85"/>
    <n v="55000"/>
    <n v="55000"/>
    <n v="3850"/>
    <n v="58850"/>
    <d v="2019-01-31T00:00:00"/>
    <m/>
    <s v=""/>
    <s v=""/>
    <x v="8"/>
    <n v="140001542606"/>
    <n v="1"/>
    <n v="1"/>
    <n v="1"/>
    <s v="S4B3"/>
    <x v="8"/>
    <x v="0"/>
    <s v="ZW03"/>
    <s v="Z53"/>
    <x v="34"/>
    <x v="34"/>
    <x v="0"/>
  </r>
  <r>
    <x v="4"/>
    <x v="272"/>
    <x v="34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499"/>
    <x v="344"/>
    <n v="544000322813"/>
    <s v="ใบแจ้งหนี้"/>
    <x v="0"/>
    <s v="ค่าบริการพาดสายสื่อสารโทรคมนาคมประจำปี"/>
    <s v="Activ.unit"/>
    <x v="344"/>
    <s v=""/>
    <n v="1"/>
    <d v="2019-01-16T00:00:00"/>
    <n v="12695"/>
    <x v="0"/>
    <x v="0"/>
    <n v="3.85"/>
    <n v="698225"/>
    <n v="698225"/>
    <n v="48875.75"/>
    <n v="747100.75"/>
    <d v="2019-01-31T00:00:00"/>
    <m/>
    <s v=""/>
    <s v=""/>
    <x v="1"/>
    <n v="140001542518"/>
    <n v="2"/>
    <n v="2"/>
    <n v="2"/>
    <s v="S4B3"/>
    <x v="1"/>
    <x v="0"/>
    <s v="ZW03"/>
    <s v="Z53"/>
    <x v="4"/>
    <x v="4"/>
    <x v="0"/>
  </r>
  <r>
    <x v="4"/>
    <x v="272"/>
    <x v="34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4499"/>
    <x v="344"/>
    <n v="544000322813"/>
    <s v="ใบแจ้งหนี้"/>
    <x v="0"/>
    <s v="ค่าบริการพาดสายสื่อสารโทรคมนาคมประจำปี"/>
    <s v="Activ.unit"/>
    <x v="344"/>
    <s v=""/>
    <n v="2"/>
    <d v="2019-01-16T00:00:00"/>
    <n v="1597"/>
    <x v="1"/>
    <x v="1"/>
    <n v="7"/>
    <n v="159700"/>
    <n v="159700"/>
    <n v="11179"/>
    <n v="170879"/>
    <d v="2019-01-31T00:00:00"/>
    <m/>
    <s v=""/>
    <s v=""/>
    <x v="1"/>
    <n v="140001542518"/>
    <n v="2"/>
    <n v="2"/>
    <n v="2"/>
    <s v="S4B3"/>
    <x v="1"/>
    <x v="0"/>
    <s v="ZW03"/>
    <s v="Z53"/>
    <x v="4"/>
    <x v="4"/>
    <x v="0"/>
  </r>
  <r>
    <x v="4"/>
    <x v="273"/>
    <x v="345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4506"/>
    <x v="345"/>
    <n v="522000322048"/>
    <s v="ใบแจ้งหนี้"/>
    <x v="0"/>
    <s v="ค่าบริการพาดสายสื่อสารโทรคมนาคมประจำปี"/>
    <s v="Activ.unit"/>
    <x v="345"/>
    <s v=""/>
    <n v="9"/>
    <d v="2019-01-16T00:00:00"/>
    <n v="4271"/>
    <x v="0"/>
    <x v="0"/>
    <n v="3.85"/>
    <n v="234905"/>
    <n v="234905"/>
    <n v="16443.349999999999"/>
    <n v="251348.35"/>
    <d v="2019-01-31T00:00:00"/>
    <m/>
    <s v=""/>
    <s v=""/>
    <x v="6"/>
    <n v="140001542615"/>
    <n v="1"/>
    <n v="1"/>
    <n v="1"/>
    <s v="S4B3"/>
    <x v="6"/>
    <x v="0"/>
    <s v="ZW03"/>
    <s v="Z53"/>
    <x v="4"/>
    <x v="4"/>
    <x v="0"/>
  </r>
  <r>
    <x v="30"/>
    <x v="217"/>
    <x v="34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116"/>
    <x v="346"/>
    <n v="548000321334"/>
    <s v="ใบแจ้งหนี้"/>
    <x v="0"/>
    <s v="ค่าบริการพาดสายสื่อสารโทรคมนาคมประจำปี"/>
    <s v="Activ.unit"/>
    <x v="346"/>
    <s v=""/>
    <n v="3"/>
    <d v="2019-01-17T00:00:00"/>
    <n v="2570"/>
    <x v="1"/>
    <x v="1"/>
    <n v="7"/>
    <n v="257000"/>
    <n v="257000"/>
    <n v="17990"/>
    <n v="274990"/>
    <d v="2019-01-31T00:00:00"/>
    <m/>
    <s v=""/>
    <s v=""/>
    <x v="1"/>
    <n v="140001545902"/>
    <n v="2"/>
    <n v="2"/>
    <n v="2"/>
    <s v="S4B3"/>
    <x v="1"/>
    <x v="0"/>
    <s v="ZW03"/>
    <s v="Z53"/>
    <x v="30"/>
    <x v="30"/>
    <x v="0"/>
  </r>
  <r>
    <x v="30"/>
    <x v="217"/>
    <x v="34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116"/>
    <x v="346"/>
    <n v="548000321334"/>
    <s v="ใบแจ้งหนี้"/>
    <x v="0"/>
    <s v="ค่าบริการพาดสายสื่อสารโทรคมนาคมประจำปี"/>
    <s v="Activ.unit"/>
    <x v="346"/>
    <s v=""/>
    <n v="4"/>
    <d v="2019-01-17T00:00:00"/>
    <n v="9288"/>
    <x v="0"/>
    <x v="0"/>
    <n v="3.85"/>
    <n v="510840"/>
    <n v="510840"/>
    <n v="35758.800000000003"/>
    <n v="546598.80000000005"/>
    <d v="2019-01-31T00:00:00"/>
    <m/>
    <s v=""/>
    <s v=""/>
    <x v="1"/>
    <n v="140001545902"/>
    <n v="2"/>
    <n v="2"/>
    <n v="2"/>
    <s v="S4B3"/>
    <x v="1"/>
    <x v="0"/>
    <s v="ZW03"/>
    <s v="Z53"/>
    <x v="30"/>
    <x v="30"/>
    <x v="0"/>
  </r>
  <r>
    <x v="30"/>
    <x v="274"/>
    <x v="347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910"/>
    <x v="347"/>
    <n v="566000321805"/>
    <s v="ใบแจ้งหนี้"/>
    <x v="0"/>
    <s v="ค่าบริการพาดสายสื่อสารโทรคมนาคมประจำปี"/>
    <s v="Activ.unit"/>
    <x v="347"/>
    <s v=""/>
    <n v="7"/>
    <d v="2019-01-17T00:00:00"/>
    <n v="801"/>
    <x v="0"/>
    <x v="0"/>
    <n v="3.85"/>
    <n v="44055"/>
    <n v="44055"/>
    <n v="3083.85"/>
    <n v="47138.85"/>
    <d v="2019-01-31T00:00:00"/>
    <m/>
    <s v=""/>
    <s v=""/>
    <x v="7"/>
    <n v="140001545740"/>
    <n v="1"/>
    <n v="1"/>
    <n v="1"/>
    <s v="S4B3"/>
    <x v="7"/>
    <x v="0"/>
    <s v="ZW03"/>
    <s v="Z53"/>
    <x v="30"/>
    <x v="30"/>
    <x v="0"/>
  </r>
  <r>
    <x v="30"/>
    <x v="275"/>
    <x v="348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528"/>
    <x v="348"/>
    <n v="516000320905"/>
    <s v="ใบแจ้งหนี้"/>
    <x v="0"/>
    <s v="ค่าบริการพาดสายสื่อสารโทรคมนาคมประจำปี"/>
    <s v="Activ.unit"/>
    <x v="348"/>
    <s v=""/>
    <n v="11"/>
    <d v="2019-01-17T00:00:00"/>
    <n v="11723"/>
    <x v="0"/>
    <x v="0"/>
    <n v="3.85"/>
    <n v="644765"/>
    <n v="644765"/>
    <n v="45133.55"/>
    <n v="689898.55"/>
    <d v="2019-01-31T00:00:00"/>
    <m/>
    <s v=""/>
    <s v=""/>
    <x v="10"/>
    <n v="140001545367"/>
    <n v="1"/>
    <n v="1"/>
    <n v="1"/>
    <s v="S4B3"/>
    <x v="10"/>
    <x v="0"/>
    <s v="ZW03"/>
    <s v="Z53"/>
    <x v="30"/>
    <x v="30"/>
    <x v="0"/>
  </r>
  <r>
    <x v="29"/>
    <x v="276"/>
    <x v="349"/>
    <s v="S4B3:ขอเช่าพาดสายโทรคมนาคม"/>
    <x v="23"/>
    <s v="201/1 หมู่ที่ 2 ตำบล ในเมือง อำเภอ พิมาย จังหวัด นครราชสีมา รหัสไปรษณีย์ 30110"/>
    <n v="2007970435"/>
    <x v="349"/>
    <n v="536000322690"/>
    <s v="ใบแจ้งหนี้"/>
    <x v="0"/>
    <s v="ค่าบริการพาดสายสื่อสารโทรคมนาคมประจำปี"/>
    <s v="Activ.unit"/>
    <x v="349"/>
    <s v=""/>
    <n v="2"/>
    <d v="2019-01-17T00:00:00"/>
    <n v="5"/>
    <x v="0"/>
    <x v="0"/>
    <n v="3.85"/>
    <n v="275"/>
    <n v="275"/>
    <n v="19.25"/>
    <n v="294.25"/>
    <d v="2019-01-31T00:00:00"/>
    <m/>
    <s v=""/>
    <s v=""/>
    <x v="23"/>
    <n v="140001546215"/>
    <n v="1"/>
    <n v="1"/>
    <n v="1"/>
    <s v="S4B3"/>
    <x v="31"/>
    <x v="0"/>
    <s v="ZW03"/>
    <s v="Z53"/>
    <x v="29"/>
    <x v="29"/>
    <x v="3"/>
  </r>
  <r>
    <x v="30"/>
    <x v="277"/>
    <x v="35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084"/>
    <x v="350"/>
    <n v="500000320706"/>
    <s v="ใบแจ้งหนี้"/>
    <x v="0"/>
    <s v="ค่าบริการพาดสายสื่อสารโทรคมนาคมประจำปี"/>
    <s v="Activ.unit"/>
    <x v="350"/>
    <s v=""/>
    <n v="12"/>
    <d v="2019-01-18T00:00:00"/>
    <n v="7431"/>
    <x v="0"/>
    <x v="0"/>
    <n v="3.85"/>
    <n v="408705"/>
    <n v="408705"/>
    <n v="28609.35"/>
    <n v="437314.35"/>
    <d v="2019-01-31T00:00:00"/>
    <m/>
    <s v=""/>
    <s v=""/>
    <x v="5"/>
    <n v="140001546779"/>
    <n v="1"/>
    <n v="1"/>
    <n v="1"/>
    <s v="S4B3"/>
    <x v="5"/>
    <x v="0"/>
    <s v="ZW03"/>
    <s v="Z53"/>
    <x v="30"/>
    <x v="30"/>
    <x v="0"/>
  </r>
  <r>
    <x v="30"/>
    <x v="278"/>
    <x v="35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301"/>
    <x v="351"/>
    <n v="532000322937"/>
    <s v="ใบแจ้งหนี้"/>
    <x v="0"/>
    <s v="ค่าบริการพาดสายสื่อสารโทรคมนาคมประจำปี"/>
    <s v="Activ.unit"/>
    <x v="351"/>
    <s v=""/>
    <n v="5"/>
    <d v="2019-01-17T00:00:00"/>
    <n v="90"/>
    <x v="1"/>
    <x v="1"/>
    <n v="7"/>
    <n v="9000"/>
    <n v="9000"/>
    <n v="630"/>
    <n v="9630"/>
    <d v="2019-01-31T00:00:00"/>
    <m/>
    <s v=""/>
    <s v=""/>
    <x v="0"/>
    <n v="140001546137"/>
    <n v="2"/>
    <n v="2"/>
    <n v="2"/>
    <s v="S4B3"/>
    <x v="0"/>
    <x v="0"/>
    <s v="ZW03"/>
    <s v="Z53"/>
    <x v="30"/>
    <x v="30"/>
    <x v="0"/>
  </r>
  <r>
    <x v="30"/>
    <x v="278"/>
    <x v="35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301"/>
    <x v="351"/>
    <n v="532000322937"/>
    <s v="ใบแจ้งหนี้"/>
    <x v="0"/>
    <s v="ค่าบริการพาดสายสื่อสารโทรคมนาคมประจำปี"/>
    <s v="Activ.unit"/>
    <x v="351"/>
    <s v=""/>
    <n v="6"/>
    <d v="2019-01-17T00:00:00"/>
    <n v="5713"/>
    <x v="0"/>
    <x v="0"/>
    <n v="3.85"/>
    <n v="314215"/>
    <n v="314215"/>
    <n v="21995.05"/>
    <n v="336210.05"/>
    <d v="2019-01-31T00:00:00"/>
    <m/>
    <s v=""/>
    <s v=""/>
    <x v="0"/>
    <n v="140001546137"/>
    <n v="2"/>
    <n v="2"/>
    <n v="2"/>
    <s v="S4B3"/>
    <x v="0"/>
    <x v="0"/>
    <s v="ZW03"/>
    <s v="Z53"/>
    <x v="30"/>
    <x v="30"/>
    <x v="0"/>
  </r>
  <r>
    <x v="30"/>
    <x v="279"/>
    <x v="352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983"/>
    <x v="352"/>
    <n v="520000322695"/>
    <s v="ใบแจ้งหนี้"/>
    <x v="0"/>
    <s v="ค่าบริการพาดสายสื่อสารโทรคมนาคมประจำปี"/>
    <s v="Activ.unit"/>
    <x v="352"/>
    <s v=""/>
    <n v="8"/>
    <d v="2019-01-17T00:00:00"/>
    <n v="1066"/>
    <x v="0"/>
    <x v="0"/>
    <n v="3.85"/>
    <n v="58630"/>
    <n v="58630"/>
    <n v="4104.1000000000004"/>
    <n v="62734.1"/>
    <d v="2019-01-31T00:00:00"/>
    <m/>
    <s v=""/>
    <s v=""/>
    <x v="8"/>
    <n v="140001545833"/>
    <n v="1"/>
    <n v="1"/>
    <n v="1"/>
    <s v="S4B3"/>
    <x v="8"/>
    <x v="0"/>
    <s v="ZW03"/>
    <s v="Z53"/>
    <x v="30"/>
    <x v="30"/>
    <x v="0"/>
  </r>
  <r>
    <x v="35"/>
    <x v="280"/>
    <x v="35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157"/>
    <x v="353"/>
    <n v="514000320667"/>
    <s v="ใบแจ้งหนี้"/>
    <x v="0"/>
    <s v="ค่าบริการพาดสายสื่อสารโทรคมนาคมประจำปี"/>
    <s v="Activ.unit"/>
    <x v="353"/>
    <s v=""/>
    <n v="5"/>
    <d v="2019-01-17T00:00:00"/>
    <n v="803"/>
    <x v="0"/>
    <x v="0"/>
    <n v="3.85"/>
    <n v="44165"/>
    <n v="44165"/>
    <n v="3091.55"/>
    <n v="47256.55"/>
    <d v="2019-01-31T00:00:00"/>
    <m/>
    <s v=""/>
    <s v=""/>
    <x v="0"/>
    <n v="140001544928"/>
    <n v="2"/>
    <n v="2"/>
    <n v="2"/>
    <s v="S4B3"/>
    <x v="0"/>
    <x v="0"/>
    <s v="ZW03"/>
    <s v="Z53"/>
    <x v="35"/>
    <x v="35"/>
    <x v="0"/>
  </r>
  <r>
    <x v="35"/>
    <x v="280"/>
    <x v="35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157"/>
    <x v="353"/>
    <n v="514000320667"/>
    <s v="ใบแจ้งหนี้"/>
    <x v="0"/>
    <s v="ค่าบริการพาดสายสื่อสารโทรคมนาคมประจำปี"/>
    <s v="Activ.unit"/>
    <x v="353"/>
    <s v=""/>
    <n v="6"/>
    <d v="2019-01-17T00:00:00"/>
    <n v="8"/>
    <x v="1"/>
    <x v="1"/>
    <n v="7"/>
    <n v="800"/>
    <n v="800"/>
    <n v="56"/>
    <n v="856"/>
    <d v="2019-01-31T00:00:00"/>
    <m/>
    <s v=""/>
    <s v=""/>
    <x v="0"/>
    <n v="140001544928"/>
    <n v="2"/>
    <n v="2"/>
    <n v="2"/>
    <s v="S4B3"/>
    <x v="0"/>
    <x v="0"/>
    <s v="ZW03"/>
    <s v="Z53"/>
    <x v="35"/>
    <x v="35"/>
    <x v="0"/>
  </r>
  <r>
    <x v="29"/>
    <x v="281"/>
    <x v="354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458"/>
    <x v="354"/>
    <n v="568000321547"/>
    <s v="ใบแจ้งหนี้"/>
    <x v="0"/>
    <s v="ค่าบริการพาดสายสื่อสารโทรคมนาคมประจำปี"/>
    <s v="Activ.unit"/>
    <x v="354"/>
    <s v=""/>
    <n v="10"/>
    <d v="2019-01-17T00:00:00"/>
    <n v="8599"/>
    <x v="0"/>
    <x v="0"/>
    <n v="3.85"/>
    <n v="472945"/>
    <n v="472945"/>
    <n v="33106.15"/>
    <n v="506051.15"/>
    <d v="2019-01-31T00:00:00"/>
    <m/>
    <s v=""/>
    <s v=""/>
    <x v="10"/>
    <n v="140001545246"/>
    <n v="1"/>
    <n v="1"/>
    <n v="1"/>
    <s v="S4B3"/>
    <x v="10"/>
    <x v="0"/>
    <s v="ZW03"/>
    <s v="Z53"/>
    <x v="29"/>
    <x v="29"/>
    <x v="0"/>
  </r>
  <r>
    <x v="30"/>
    <x v="282"/>
    <x v="355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794"/>
    <x v="355"/>
    <n v="556000322205"/>
    <s v="ใบแจ้งหนี้"/>
    <x v="0"/>
    <s v="ค่าบริการพาดสายสื่อสารโทรคมนาคมประจำปี"/>
    <s v="Activ.unit"/>
    <x v="355"/>
    <s v=""/>
    <n v="10"/>
    <d v="2019-01-17T00:00:00"/>
    <n v="2470"/>
    <x v="0"/>
    <x v="0"/>
    <n v="3.85"/>
    <n v="135850"/>
    <n v="135850"/>
    <n v="9509.5"/>
    <n v="145359.5"/>
    <d v="2019-01-31T00:00:00"/>
    <m/>
    <s v=""/>
    <s v=""/>
    <x v="9"/>
    <n v="140001545569"/>
    <n v="1"/>
    <n v="1"/>
    <n v="1"/>
    <s v="S4B3"/>
    <x v="9"/>
    <x v="0"/>
    <s v="ZW03"/>
    <s v="Z53"/>
    <x v="30"/>
    <x v="30"/>
    <x v="0"/>
  </r>
  <r>
    <x v="29"/>
    <x v="283"/>
    <x v="356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607"/>
    <x v="356"/>
    <n v="564000322208"/>
    <s v="ใบแจ้งหนี้"/>
    <x v="0"/>
    <s v="ค่าบริการพาดสายสื่อสารโทรคมนาคมประจำปี"/>
    <s v="Activ.unit"/>
    <x v="356"/>
    <s v=""/>
    <n v="12"/>
    <d v="2019-01-17T00:00:00"/>
    <n v="912"/>
    <x v="0"/>
    <x v="0"/>
    <n v="3.85"/>
    <n v="50160"/>
    <n v="50160"/>
    <n v="3511.2"/>
    <n v="53671.199999999997"/>
    <d v="2019-01-31T00:00:00"/>
    <m/>
    <s v=""/>
    <s v=""/>
    <x v="9"/>
    <n v="140001545371"/>
    <n v="1"/>
    <n v="1"/>
    <n v="1"/>
    <s v="S4B3"/>
    <x v="9"/>
    <x v="0"/>
    <s v="ZW03"/>
    <s v="Z53"/>
    <x v="29"/>
    <x v="29"/>
    <x v="0"/>
  </r>
  <r>
    <x v="30"/>
    <x v="284"/>
    <x v="357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131"/>
    <x v="357"/>
    <n v="560000324036"/>
    <s v="ใบแจ้งหนี้"/>
    <x v="0"/>
    <s v="ค่าบริการพาดสายสื่อสารโทรคมนาคมประจำปี"/>
    <s v="Activ.unit"/>
    <x v="357"/>
    <s v=""/>
    <n v="9"/>
    <d v="2019-01-17T00:00:00"/>
    <n v="2863"/>
    <x v="0"/>
    <x v="0"/>
    <n v="3.85"/>
    <n v="157465"/>
    <n v="157465"/>
    <n v="11022.55"/>
    <n v="168487.55"/>
    <d v="2019-01-31T00:00:00"/>
    <m/>
    <s v=""/>
    <s v=""/>
    <x v="4"/>
    <n v="140001546052"/>
    <n v="1"/>
    <n v="1"/>
    <n v="1"/>
    <s v="S4B3"/>
    <x v="4"/>
    <x v="0"/>
    <s v="ZW03"/>
    <s v="Z53"/>
    <x v="30"/>
    <x v="30"/>
    <x v="0"/>
  </r>
  <r>
    <x v="35"/>
    <x v="280"/>
    <x v="35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782"/>
    <x v="358"/>
    <n v="548000321062"/>
    <s v="ใบแจ้งหนี้"/>
    <x v="0"/>
    <s v="ค่าบริการพาดสายสื่อสารโทรคมนาคมประจำปี"/>
    <s v="Activ.unit"/>
    <x v="358"/>
    <s v=""/>
    <n v="7"/>
    <d v="2019-01-17T00:00:00"/>
    <n v="3096"/>
    <x v="0"/>
    <x v="0"/>
    <n v="3.85"/>
    <n v="170280"/>
    <n v="170280"/>
    <n v="11919.6"/>
    <n v="182199.6"/>
    <d v="2019-01-31T00:00:00"/>
    <m/>
    <s v=""/>
    <s v=""/>
    <x v="0"/>
    <n v="140001545590"/>
    <n v="1"/>
    <n v="1"/>
    <n v="1"/>
    <s v="S4B3"/>
    <x v="12"/>
    <x v="0"/>
    <s v="ZW03"/>
    <s v="Z53"/>
    <x v="35"/>
    <x v="35"/>
    <x v="0"/>
  </r>
  <r>
    <x v="30"/>
    <x v="285"/>
    <x v="359"/>
    <s v="S4B3:ขอเช่าพาดสายโทรคมนาคม"/>
    <x v="24"/>
    <s v="216/24-25 ถนน ผาสุก ตำบล สีคิ้ว อำเภอ สีคิ้ว จังหวัด นครราชสีมา รหัสไปรษณีย์ 30140"/>
    <n v="2007973008"/>
    <x v="359"/>
    <n v="500000320705"/>
    <s v="ใบแจ้งหนี้"/>
    <x v="2"/>
    <s v="ค่าบริการพาดสายเคเบิลทีวี"/>
    <s v="Activ.unit"/>
    <x v="359"/>
    <s v=""/>
    <n v="1"/>
    <d v="2019-01-18T00:00:00"/>
    <n v="778"/>
    <x v="3"/>
    <x v="3"/>
    <n v="2.2400000000000002"/>
    <n v="24896"/>
    <n v="24896"/>
    <n v="1742.72"/>
    <n v="26638.720000000001"/>
    <d v="2019-01-31T00:00:00"/>
    <m/>
    <s v=""/>
    <s v=""/>
    <x v="24"/>
    <n v="140001546702"/>
    <n v="1"/>
    <n v="1"/>
    <n v="1"/>
    <s v="S4B3"/>
    <x v="32"/>
    <x v="0"/>
    <s v="ZW03"/>
    <s v="Z53"/>
    <x v="30"/>
    <x v="30"/>
    <x v="1"/>
  </r>
  <r>
    <x v="35"/>
    <x v="286"/>
    <x v="36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40"/>
    <x v="360"/>
    <n v="544000322723"/>
    <s v="ใบแจ้งหนี้"/>
    <x v="0"/>
    <s v="ค่าบริการพาดสายสื่อสารโทรคมนาคมประจำปี"/>
    <s v="Activ.unit"/>
    <x v="360"/>
    <s v=""/>
    <n v="20"/>
    <d v="2019-01-17T00:00:00"/>
    <n v="2838"/>
    <x v="0"/>
    <x v="0"/>
    <n v="3.85"/>
    <n v="156090"/>
    <n v="156090"/>
    <n v="10926.3"/>
    <n v="167016.29999999999"/>
    <d v="2019-01-31T00:00:00"/>
    <m/>
    <s v=""/>
    <s v=""/>
    <x v="5"/>
    <n v="140001545267"/>
    <n v="1"/>
    <n v="1"/>
    <n v="1"/>
    <s v="S4B3"/>
    <x v="5"/>
    <x v="0"/>
    <s v="ZW03"/>
    <s v="Z53"/>
    <x v="35"/>
    <x v="35"/>
    <x v="0"/>
  </r>
  <r>
    <x v="20"/>
    <x v="287"/>
    <x v="361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667"/>
    <x v="361"/>
    <n v="514000321222"/>
    <s v="ใบแจ้งหนี้"/>
    <x v="0"/>
    <s v="ค่าบริการพาดสายสื่อสารโทรคมนาคมประจำปี"/>
    <s v="Activ.unit"/>
    <x v="361"/>
    <s v=""/>
    <n v="13"/>
    <d v="2019-01-17T00:00:00"/>
    <n v="427"/>
    <x v="0"/>
    <x v="0"/>
    <n v="3.85"/>
    <n v="23485"/>
    <n v="23485"/>
    <n v="1643.95"/>
    <n v="25128.95"/>
    <d v="2019-01-31T00:00:00"/>
    <m/>
    <s v=""/>
    <s v=""/>
    <x v="11"/>
    <n v="140001545449"/>
    <n v="1"/>
    <n v="1"/>
    <n v="1"/>
    <s v="S4B3"/>
    <x v="11"/>
    <x v="0"/>
    <s v="ZW03"/>
    <s v="Z53"/>
    <x v="20"/>
    <x v="20"/>
    <x v="0"/>
  </r>
  <r>
    <x v="36"/>
    <x v="288"/>
    <x v="362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023"/>
    <x v="362"/>
    <n v="554000321064"/>
    <s v="ใบแจ้งหนี้"/>
    <x v="0"/>
    <s v="ค่าบริการพาดสายสื่อสารโทรคมนาคมประจำปี"/>
    <s v="Activ.unit"/>
    <x v="362"/>
    <s v=""/>
    <n v="13"/>
    <d v="2019-01-17T00:00:00"/>
    <n v="966"/>
    <x v="0"/>
    <x v="0"/>
    <n v="3.85"/>
    <n v="53130"/>
    <n v="53130"/>
    <n v="3719.1"/>
    <n v="56849.1"/>
    <d v="2019-01-31T00:00:00"/>
    <m/>
    <s v=""/>
    <s v=""/>
    <x v="11"/>
    <n v="140001545829"/>
    <n v="1"/>
    <n v="1"/>
    <n v="1"/>
    <s v="S4B3"/>
    <x v="11"/>
    <x v="0"/>
    <s v="ZW03"/>
    <s v="Z53"/>
    <x v="36"/>
    <x v="36"/>
    <x v="0"/>
  </r>
  <r>
    <x v="36"/>
    <x v="289"/>
    <x v="363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833"/>
    <x v="363"/>
    <n v="556000321574"/>
    <s v="ใบแจ้งหนี้"/>
    <x v="0"/>
    <s v="ค่าบริการพาดสายสื่อสารโทรคมนาคมประจำปี"/>
    <s v="Activ.unit"/>
    <x v="363"/>
    <s v=""/>
    <n v="7"/>
    <d v="2019-01-17T00:00:00"/>
    <n v="2463"/>
    <x v="0"/>
    <x v="0"/>
    <n v="3.85"/>
    <n v="135465"/>
    <n v="135465"/>
    <n v="9482.5499999999993"/>
    <n v="144947.54999999999"/>
    <d v="2019-01-31T00:00:00"/>
    <m/>
    <s v=""/>
    <s v=""/>
    <x v="10"/>
    <n v="140001545768"/>
    <n v="1"/>
    <n v="1"/>
    <n v="1"/>
    <s v="S4B3"/>
    <x v="10"/>
    <x v="0"/>
    <s v="ZW03"/>
    <s v="Z53"/>
    <x v="36"/>
    <x v="36"/>
    <x v="0"/>
  </r>
  <r>
    <x v="36"/>
    <x v="290"/>
    <x v="36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824"/>
    <x v="364"/>
    <n v="514000320870"/>
    <s v="ใบแจ้งหนี้"/>
    <x v="0"/>
    <s v="ค่าบริการพาดสายสื่อสารโทรคมนาคมประจำปี"/>
    <s v="Activ.unit"/>
    <x v="364"/>
    <s v=""/>
    <n v="3"/>
    <d v="2019-01-17T00:00:00"/>
    <n v="764"/>
    <x v="0"/>
    <x v="0"/>
    <n v="3.85"/>
    <n v="42020"/>
    <n v="42020"/>
    <n v="2941.4"/>
    <n v="44961.4"/>
    <d v="2019-01-31T00:00:00"/>
    <m/>
    <s v=""/>
    <s v=""/>
    <x v="0"/>
    <n v="140001545695"/>
    <n v="1"/>
    <n v="1"/>
    <n v="1"/>
    <s v="S4B3"/>
    <x v="12"/>
    <x v="0"/>
    <s v="ZW03"/>
    <s v="Z53"/>
    <x v="36"/>
    <x v="36"/>
    <x v="0"/>
  </r>
  <r>
    <x v="36"/>
    <x v="290"/>
    <x v="36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823"/>
    <x v="365"/>
    <n v="500000320695"/>
    <s v="ใบแจ้งหนี้"/>
    <x v="0"/>
    <s v="ค่าบริการพาดสายสื่อสารโทรคมนาคมประจำปี"/>
    <s v="Activ.unit"/>
    <x v="365"/>
    <s v=""/>
    <n v="2"/>
    <d v="2019-01-17T00:00:00"/>
    <n v="3716"/>
    <x v="0"/>
    <x v="0"/>
    <n v="3.85"/>
    <n v="204380"/>
    <n v="204380"/>
    <n v="14306.6"/>
    <n v="218686.6"/>
    <d v="2019-01-31T00:00:00"/>
    <m/>
    <s v=""/>
    <s v=""/>
    <x v="0"/>
    <n v="140001545684"/>
    <n v="1"/>
    <n v="1"/>
    <n v="1"/>
    <s v="S4B3"/>
    <x v="0"/>
    <x v="0"/>
    <s v="ZW03"/>
    <s v="Z53"/>
    <x v="36"/>
    <x v="36"/>
    <x v="0"/>
  </r>
  <r>
    <x v="36"/>
    <x v="290"/>
    <x v="36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821"/>
    <x v="366"/>
    <n v="558000321779"/>
    <s v="ใบแจ้งหนี้"/>
    <x v="0"/>
    <s v="ค่าบริการพาดสายสื่อสารโทรคมนาคมประจำปี"/>
    <s v="Activ.unit"/>
    <x v="366"/>
    <s v=""/>
    <n v="1"/>
    <d v="2019-01-17T00:00:00"/>
    <n v="990"/>
    <x v="0"/>
    <x v="0"/>
    <n v="3.85"/>
    <n v="54450"/>
    <n v="54450"/>
    <n v="3811.5"/>
    <n v="58261.5"/>
    <d v="2019-01-31T00:00:00"/>
    <m/>
    <s v=""/>
    <s v=""/>
    <x v="0"/>
    <n v="140001545669"/>
    <n v="1"/>
    <n v="1"/>
    <n v="1"/>
    <s v="S4B3"/>
    <x v="13"/>
    <x v="0"/>
    <s v="ZW03"/>
    <s v="Z53"/>
    <x v="36"/>
    <x v="36"/>
    <x v="0"/>
  </r>
  <r>
    <x v="36"/>
    <x v="291"/>
    <x v="367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817"/>
    <x v="367"/>
    <n v="536000322552"/>
    <s v="ใบแจ้งหนี้"/>
    <x v="0"/>
    <s v="ค่าบริการพาดสายสื่อสารโทรคมนาคมประจำปี"/>
    <s v="Activ.unit"/>
    <x v="367"/>
    <s v=""/>
    <n v="11"/>
    <d v="2019-01-17T00:00:00"/>
    <n v="316"/>
    <x v="0"/>
    <x v="0"/>
    <n v="3.85"/>
    <n v="17380"/>
    <n v="17380"/>
    <n v="1216.5999999999999"/>
    <n v="18596.599999999999"/>
    <d v="2019-01-31T00:00:00"/>
    <m/>
    <s v=""/>
    <s v=""/>
    <x v="3"/>
    <n v="140001545643"/>
    <n v="1"/>
    <n v="1"/>
    <n v="1"/>
    <s v="S4B3"/>
    <x v="3"/>
    <x v="0"/>
    <s v="ZW03"/>
    <s v="Z53"/>
    <x v="36"/>
    <x v="36"/>
    <x v="0"/>
  </r>
  <r>
    <x v="36"/>
    <x v="292"/>
    <x v="368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816"/>
    <x v="368"/>
    <n v="536000322551"/>
    <s v="ใบแจ้งหนี้"/>
    <x v="0"/>
    <s v="ค่าบริการพาดสายสื่อสารโทรคมนาคมประจำปี"/>
    <s v="Activ.unit"/>
    <x v="368"/>
    <s v=""/>
    <n v="10"/>
    <d v="2019-01-17T00:00:00"/>
    <n v="405"/>
    <x v="0"/>
    <x v="0"/>
    <n v="3.85"/>
    <n v="22275"/>
    <n v="22275"/>
    <n v="1559.25"/>
    <n v="23834.25"/>
    <d v="2019-01-31T00:00:00"/>
    <m/>
    <s v=""/>
    <s v=""/>
    <x v="9"/>
    <n v="140001545629"/>
    <n v="1"/>
    <n v="1"/>
    <n v="1"/>
    <s v="S4B3"/>
    <x v="9"/>
    <x v="0"/>
    <s v="ZW03"/>
    <s v="Z53"/>
    <x v="36"/>
    <x v="36"/>
    <x v="0"/>
  </r>
  <r>
    <x v="36"/>
    <x v="293"/>
    <x v="36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733"/>
    <x v="369"/>
    <n v="542000322200"/>
    <s v="ใบแจ้งหนี้"/>
    <x v="0"/>
    <s v="ค่าบริการพาดสายสื่อสารโทรคมนาคมประจำปี"/>
    <s v="Activ.unit"/>
    <x v="369"/>
    <s v=""/>
    <n v="12"/>
    <d v="2019-01-17T00:00:00"/>
    <n v="119"/>
    <x v="0"/>
    <x v="0"/>
    <n v="3.85"/>
    <n v="6545"/>
    <n v="6545"/>
    <n v="458.15"/>
    <n v="7003.15"/>
    <d v="2019-01-31T00:00:00"/>
    <m/>
    <s v=""/>
    <s v=""/>
    <x v="5"/>
    <n v="140001545608"/>
    <n v="1"/>
    <n v="1"/>
    <n v="1"/>
    <s v="S4B3"/>
    <x v="5"/>
    <x v="0"/>
    <s v="ZW03"/>
    <s v="Z53"/>
    <x v="36"/>
    <x v="36"/>
    <x v="0"/>
  </r>
  <r>
    <x v="36"/>
    <x v="294"/>
    <x v="37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25"/>
    <x v="370"/>
    <n v="530000321947"/>
    <s v="ใบแจ้งหนี้"/>
    <x v="0"/>
    <s v="ค่าบริการพาดสายสื่อสารโทรคมนาคมประจำปี"/>
    <s v="Activ.unit"/>
    <x v="370"/>
    <s v=""/>
    <n v="4"/>
    <d v="2019-01-17T00:00:00"/>
    <n v="1134"/>
    <x v="1"/>
    <x v="1"/>
    <n v="7"/>
    <n v="113400"/>
    <n v="113400"/>
    <n v="7938"/>
    <n v="121338"/>
    <d v="2019-01-31T00:00:00"/>
    <m/>
    <s v=""/>
    <s v=""/>
    <x v="1"/>
    <n v="140001545578"/>
    <n v="2"/>
    <n v="2"/>
    <n v="2"/>
    <s v="S4B3"/>
    <x v="1"/>
    <x v="0"/>
    <s v="ZW03"/>
    <s v="Z53"/>
    <x v="36"/>
    <x v="36"/>
    <x v="0"/>
  </r>
  <r>
    <x v="36"/>
    <x v="294"/>
    <x v="37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25"/>
    <x v="370"/>
    <n v="530000321947"/>
    <s v="ใบแจ้งหนี้"/>
    <x v="0"/>
    <s v="ค่าบริการพาดสายสื่อสารโทรคมนาคมประจำปี"/>
    <s v="Activ.unit"/>
    <x v="370"/>
    <s v=""/>
    <n v="5"/>
    <d v="2019-01-17T00:00:00"/>
    <n v="2712"/>
    <x v="0"/>
    <x v="0"/>
    <n v="3.85"/>
    <n v="149160"/>
    <n v="149160"/>
    <n v="10441.200000000001"/>
    <n v="159601.20000000001"/>
    <d v="2019-01-31T00:00:00"/>
    <m/>
    <s v=""/>
    <s v=""/>
    <x v="1"/>
    <n v="140001545578"/>
    <n v="2"/>
    <n v="2"/>
    <n v="2"/>
    <s v="S4B3"/>
    <x v="1"/>
    <x v="0"/>
    <s v="ZW03"/>
    <s v="Z53"/>
    <x v="36"/>
    <x v="36"/>
    <x v="0"/>
  </r>
  <r>
    <x v="36"/>
    <x v="295"/>
    <x v="371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721"/>
    <x v="371"/>
    <n v="518000321546"/>
    <s v="ใบแจ้งหนี้"/>
    <x v="0"/>
    <s v="ค่าบริการพาดสายสื่อสารโทรคมนาคมประจำปี"/>
    <s v="Activ.unit"/>
    <x v="371"/>
    <s v=""/>
    <n v="8"/>
    <d v="2019-01-17T00:00:00"/>
    <n v="331"/>
    <x v="0"/>
    <x v="0"/>
    <n v="3.85"/>
    <n v="18205"/>
    <n v="18205"/>
    <n v="1274.3499999999999"/>
    <n v="19479.349999999999"/>
    <d v="2019-01-31T00:00:00"/>
    <m/>
    <s v=""/>
    <s v=""/>
    <x v="4"/>
    <n v="140001545535"/>
    <n v="1"/>
    <n v="1"/>
    <n v="1"/>
    <s v="S4B3"/>
    <x v="4"/>
    <x v="0"/>
    <s v="ZW03"/>
    <s v="Z53"/>
    <x v="36"/>
    <x v="36"/>
    <x v="0"/>
  </r>
  <r>
    <x v="36"/>
    <x v="296"/>
    <x v="37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23"/>
    <x v="372"/>
    <n v="556000321571"/>
    <s v="ใบแจ้งหนี้"/>
    <x v="0"/>
    <s v="ค่าบริการพาดสายสื่อสารโทรคมนาคมประจำปี"/>
    <s v="Activ.unit"/>
    <x v="372"/>
    <s v=""/>
    <n v="9"/>
    <d v="2019-01-17T00:00:00"/>
    <n v="2485"/>
    <x v="0"/>
    <x v="0"/>
    <n v="3.85"/>
    <n v="136675"/>
    <n v="136675"/>
    <n v="9567.25"/>
    <n v="146242.25"/>
    <d v="2019-01-31T00:00:00"/>
    <m/>
    <s v=""/>
    <s v=""/>
    <x v="6"/>
    <n v="140001545417"/>
    <n v="1"/>
    <n v="1"/>
    <n v="1"/>
    <s v="S4B3"/>
    <x v="6"/>
    <x v="0"/>
    <s v="ZW03"/>
    <s v="Z53"/>
    <x v="36"/>
    <x v="36"/>
    <x v="0"/>
  </r>
  <r>
    <x v="36"/>
    <x v="297"/>
    <x v="373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488"/>
    <x v="373"/>
    <n v="524000321949"/>
    <s v="ใบแจ้งหนี้"/>
    <x v="0"/>
    <s v="ค่าบริการพาดสายสื่อสารโทรคมนาคมประจำปี"/>
    <s v="Activ.unit"/>
    <x v="373"/>
    <s v=""/>
    <n v="6"/>
    <d v="2019-01-17T00:00:00"/>
    <n v="458"/>
    <x v="0"/>
    <x v="0"/>
    <n v="3.85"/>
    <n v="25190"/>
    <n v="25190"/>
    <n v="1763.3"/>
    <n v="26953.3"/>
    <d v="2019-01-31T00:00:00"/>
    <m/>
    <s v=""/>
    <s v=""/>
    <x v="8"/>
    <n v="140001545278"/>
    <n v="1"/>
    <n v="1"/>
    <n v="1"/>
    <s v="S4B3"/>
    <x v="8"/>
    <x v="0"/>
    <s v="ZW03"/>
    <s v="Z53"/>
    <x v="36"/>
    <x v="36"/>
    <x v="0"/>
  </r>
  <r>
    <x v="35"/>
    <x v="298"/>
    <x v="374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070"/>
    <x v="374"/>
    <n v="564000322212"/>
    <s v="ใบแจ้งหนี้"/>
    <x v="0"/>
    <s v="ค่าบริการพาดสายสื่อสารโทรคมนาคมประจำปี"/>
    <s v="Activ.unit"/>
    <x v="374"/>
    <s v=""/>
    <n v="1"/>
    <d v="2019-01-17T00:00:00"/>
    <n v="3920"/>
    <x v="0"/>
    <x v="0"/>
    <n v="3.85"/>
    <n v="215600"/>
    <n v="215600"/>
    <n v="15092"/>
    <n v="230692"/>
    <d v="2019-01-31T00:00:00"/>
    <m/>
    <s v=""/>
    <s v=""/>
    <x v="4"/>
    <n v="140001545900"/>
    <n v="1"/>
    <n v="1"/>
    <n v="1"/>
    <s v="S4B3"/>
    <x v="4"/>
    <x v="0"/>
    <s v="ZW03"/>
    <s v="Z53"/>
    <x v="35"/>
    <x v="35"/>
    <x v="0"/>
  </r>
  <r>
    <x v="35"/>
    <x v="299"/>
    <x v="375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074"/>
    <x v="375"/>
    <n v="558000321389"/>
    <s v="ใบแจ้งหนี้"/>
    <x v="0"/>
    <s v="ค่าบริการพาดสายสื่อสารโทรคมนาคมประจำปี"/>
    <s v="Activ.unit"/>
    <x v="375"/>
    <s v=""/>
    <n v="17"/>
    <d v="2019-01-17T00:00:00"/>
    <n v="3466"/>
    <x v="0"/>
    <x v="0"/>
    <n v="3.85"/>
    <n v="190630"/>
    <n v="190630"/>
    <n v="13344.1"/>
    <n v="203974.1"/>
    <d v="2019-01-31T00:00:00"/>
    <m/>
    <s v=""/>
    <s v=""/>
    <x v="6"/>
    <n v="140001544825"/>
    <n v="1"/>
    <n v="1"/>
    <n v="1"/>
    <s v="S4B3"/>
    <x v="6"/>
    <x v="0"/>
    <s v="ZW03"/>
    <s v="Z53"/>
    <x v="35"/>
    <x v="35"/>
    <x v="0"/>
  </r>
  <r>
    <x v="1"/>
    <x v="300"/>
    <x v="376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3199"/>
    <x v="376"/>
    <n v="524000321733"/>
    <s v="ใบแจ้งหนี้"/>
    <x v="0"/>
    <s v="ค่าบริการพาดสายสื่อสารโทรคมนาคมประจำปี"/>
    <s v="Activ.unit"/>
    <x v="376"/>
    <s v=""/>
    <n v="19"/>
    <d v="2019-01-18T00:00:00"/>
    <n v="1575"/>
    <x v="0"/>
    <x v="0"/>
    <n v="3.85"/>
    <n v="86625"/>
    <n v="86625"/>
    <n v="6063.75"/>
    <n v="92688.75"/>
    <d v="2019-01-31T00:00:00"/>
    <m/>
    <s v=""/>
    <s v=""/>
    <x v="11"/>
    <n v="140001546906"/>
    <n v="1"/>
    <n v="1"/>
    <n v="1"/>
    <s v="S4B3"/>
    <x v="11"/>
    <x v="0"/>
    <s v="ZW03"/>
    <s v="Z53"/>
    <x v="1"/>
    <x v="1"/>
    <x v="0"/>
  </r>
  <r>
    <x v="35"/>
    <x v="301"/>
    <x v="37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64"/>
    <x v="377"/>
    <n v="538000322084"/>
    <s v="ใบแจ้งหนี้"/>
    <x v="0"/>
    <s v="ค่าบริการพาดสายสื่อสารโทรคมนาคมประจำปี"/>
    <s v="Activ.unit"/>
    <x v="377"/>
    <s v=""/>
    <n v="12"/>
    <d v="2019-01-17T00:00:00"/>
    <n v="1595"/>
    <x v="0"/>
    <x v="0"/>
    <n v="3.85"/>
    <n v="87725"/>
    <n v="87725"/>
    <n v="6140.75"/>
    <n v="93865.75"/>
    <d v="2019-01-31T00:00:00"/>
    <m/>
    <s v=""/>
    <s v=""/>
    <x v="1"/>
    <n v="140001545420"/>
    <n v="1"/>
    <n v="1"/>
    <n v="1"/>
    <s v="S4B3"/>
    <x v="1"/>
    <x v="0"/>
    <s v="ZW03"/>
    <s v="Z53"/>
    <x v="35"/>
    <x v="35"/>
    <x v="0"/>
  </r>
  <r>
    <x v="20"/>
    <x v="192"/>
    <x v="37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19"/>
    <x v="378"/>
    <n v="500000320989"/>
    <s v="ใบแจ้งหนี้"/>
    <x v="0"/>
    <s v="ค่าบริการพาดสายสื่อสารโทรคมนาคมประจำปี"/>
    <s v="Activ.unit"/>
    <x v="378"/>
    <s v=""/>
    <n v="3"/>
    <d v="2019-01-17T00:00:00"/>
    <n v="2441"/>
    <x v="0"/>
    <x v="0"/>
    <n v="3.85"/>
    <n v="134255"/>
    <n v="134255"/>
    <n v="9397.85"/>
    <n v="143652.85"/>
    <d v="2019-01-31T00:00:00"/>
    <m/>
    <s v=""/>
    <s v=""/>
    <x v="0"/>
    <n v="140001545697"/>
    <n v="1"/>
    <n v="1"/>
    <n v="1"/>
    <s v="S4B3"/>
    <x v="12"/>
    <x v="0"/>
    <s v="ZW03"/>
    <s v="Z53"/>
    <x v="20"/>
    <x v="20"/>
    <x v="0"/>
  </r>
  <r>
    <x v="22"/>
    <x v="302"/>
    <x v="37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649"/>
    <x v="379"/>
    <n v="566000321802"/>
    <s v="ใบแจ้งหนี้"/>
    <x v="0"/>
    <s v="ค่าบริการพาดสายสื่อสารโทรคมนาคมประจำปี"/>
    <s v="Activ.unit"/>
    <x v="379"/>
    <s v=""/>
    <n v="10"/>
    <d v="2019-01-17T00:00:00"/>
    <n v="278"/>
    <x v="0"/>
    <x v="0"/>
    <n v="3.85"/>
    <n v="15290"/>
    <n v="15290"/>
    <n v="1070.3"/>
    <n v="16360.3"/>
    <d v="2019-01-31T00:00:00"/>
    <m/>
    <s v=""/>
    <s v=""/>
    <x v="6"/>
    <n v="140001545506"/>
    <n v="1"/>
    <n v="1"/>
    <n v="1"/>
    <s v="S4B3"/>
    <x v="6"/>
    <x v="0"/>
    <s v="ZW03"/>
    <s v="Z53"/>
    <x v="22"/>
    <x v="22"/>
    <x v="0"/>
  </r>
  <r>
    <x v="32"/>
    <x v="303"/>
    <x v="380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485"/>
    <x v="380"/>
    <n v="562000322679"/>
    <s v="ใบแจ้งหนี้"/>
    <x v="0"/>
    <s v="ค่าบริการพาดสายสื่อสารโทรคมนาคมประจำปี"/>
    <s v="Activ.unit"/>
    <x v="380"/>
    <s v=""/>
    <n v="21"/>
    <d v="2019-01-17T00:00:00"/>
    <n v="739"/>
    <x v="0"/>
    <x v="0"/>
    <n v="3.85"/>
    <n v="40645"/>
    <n v="40645"/>
    <n v="2845.15"/>
    <n v="43490.15"/>
    <d v="2019-01-17T00:00:00"/>
    <m/>
    <s v=""/>
    <s v=""/>
    <x v="11"/>
    <n v="140001545270"/>
    <n v="1"/>
    <n v="1"/>
    <n v="1"/>
    <s v="S4B3"/>
    <x v="11"/>
    <x v="0"/>
    <s v="ZW03"/>
    <s v="Z53"/>
    <x v="32"/>
    <x v="32"/>
    <x v="0"/>
  </r>
  <r>
    <x v="20"/>
    <x v="192"/>
    <x v="38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36"/>
    <x v="381"/>
    <n v="534000320702"/>
    <s v="ใบแจ้งหนี้"/>
    <x v="0"/>
    <s v="ค่าบริการพาดสายสื่อสารโทรคมนาคมประจำปี"/>
    <s v="Activ.unit"/>
    <x v="381"/>
    <s v=""/>
    <n v="5"/>
    <d v="2019-01-17T00:00:00"/>
    <n v="1842"/>
    <x v="0"/>
    <x v="0"/>
    <n v="3.85"/>
    <n v="101310"/>
    <n v="101310"/>
    <n v="7091.7"/>
    <n v="108401.7"/>
    <d v="2019-01-31T00:00:00"/>
    <m/>
    <s v=""/>
    <s v=""/>
    <x v="0"/>
    <n v="140001545925"/>
    <n v="1"/>
    <n v="1"/>
    <n v="1"/>
    <s v="S4B3"/>
    <x v="13"/>
    <x v="0"/>
    <s v="ZW03"/>
    <s v="Z53"/>
    <x v="20"/>
    <x v="20"/>
    <x v="0"/>
  </r>
  <r>
    <x v="28"/>
    <x v="229"/>
    <x v="38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56"/>
    <x v="382"/>
    <n v="522000321559"/>
    <s v="ใบแจ้งหนี้"/>
    <x v="0"/>
    <s v="ค่าบริการพาดสายสื่อสารโทรคมนาคมประจำปี"/>
    <s v="Activ.unit"/>
    <x v="382"/>
    <s v=""/>
    <n v="3"/>
    <d v="2019-01-17T00:00:00"/>
    <n v="1774"/>
    <x v="0"/>
    <x v="0"/>
    <n v="3.85"/>
    <n v="97570"/>
    <n v="97570"/>
    <n v="6829.9"/>
    <n v="104399.9"/>
    <d v="2019-01-31T00:00:00"/>
    <m/>
    <s v=""/>
    <s v=""/>
    <x v="0"/>
    <n v="140001545931"/>
    <n v="1"/>
    <n v="1"/>
    <n v="1"/>
    <s v="S4B3"/>
    <x v="12"/>
    <x v="0"/>
    <s v="ZW03"/>
    <s v="Z53"/>
    <x v="28"/>
    <x v="28"/>
    <x v="0"/>
  </r>
  <r>
    <x v="32"/>
    <x v="304"/>
    <x v="38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718"/>
    <x v="383"/>
    <n v="566000321592"/>
    <s v="ใบแจ้งหนี้"/>
    <x v="0"/>
    <s v="ค่าบริการพาดสายสื่อสารโทรคมนาคมประจำปี"/>
    <s v="Activ.unit"/>
    <x v="383"/>
    <s v=""/>
    <n v="11"/>
    <d v="2019-01-17T00:00:00"/>
    <n v="1831"/>
    <x v="0"/>
    <x v="0"/>
    <n v="3.85"/>
    <n v="100705"/>
    <n v="100705"/>
    <n v="7049.35"/>
    <n v="107754.35"/>
    <d v="2019-01-31T00:00:00"/>
    <m/>
    <s v=""/>
    <s v=""/>
    <x v="0"/>
    <n v="140001545518"/>
    <n v="1"/>
    <n v="1"/>
    <n v="1"/>
    <s v="S4B3"/>
    <x v="12"/>
    <x v="0"/>
    <s v="ZW03"/>
    <s v="Z53"/>
    <x v="32"/>
    <x v="32"/>
    <x v="0"/>
  </r>
  <r>
    <x v="35"/>
    <x v="305"/>
    <x v="384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003"/>
    <x v="384"/>
    <n v="556000321960"/>
    <s v="ใบแจ้งหนี้"/>
    <x v="0"/>
    <s v="ค่าบริการพาดสายสื่อสารโทรคมนาคมประจำปี"/>
    <s v="Activ.unit"/>
    <x v="384"/>
    <s v=""/>
    <n v="16"/>
    <d v="2019-01-17T00:00:00"/>
    <n v="7570"/>
    <x v="0"/>
    <x v="0"/>
    <n v="3.85"/>
    <n v="416350"/>
    <n v="416350"/>
    <n v="29144.5"/>
    <n v="445494.5"/>
    <d v="2019-01-31T00:00:00"/>
    <m/>
    <s v=""/>
    <s v=""/>
    <x v="10"/>
    <n v="140001545805"/>
    <n v="1"/>
    <n v="1"/>
    <n v="1"/>
    <s v="S4B3"/>
    <x v="10"/>
    <x v="0"/>
    <s v="ZW03"/>
    <s v="Z53"/>
    <x v="35"/>
    <x v="35"/>
    <x v="0"/>
  </r>
  <r>
    <x v="32"/>
    <x v="304"/>
    <x v="38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891"/>
    <x v="385"/>
    <n v="532000322059"/>
    <s v="ใบแจ้งหนี้"/>
    <x v="0"/>
    <s v="ค่าบริการพาดสายสื่อสารโทรคมนาคมประจำปี"/>
    <s v="Activ.unit"/>
    <x v="385"/>
    <s v=""/>
    <n v="12"/>
    <d v="2019-01-17T00:00:00"/>
    <n v="7661"/>
    <x v="0"/>
    <x v="0"/>
    <n v="3.85"/>
    <n v="421355"/>
    <n v="421355"/>
    <n v="29494.85"/>
    <n v="450849.85"/>
    <d v="2019-01-31T00:00:00"/>
    <m/>
    <s v=""/>
    <s v=""/>
    <x v="0"/>
    <n v="140001545712"/>
    <n v="1"/>
    <n v="1"/>
    <n v="1"/>
    <s v="S4B3"/>
    <x v="0"/>
    <x v="0"/>
    <s v="ZW03"/>
    <s v="Z53"/>
    <x v="32"/>
    <x v="32"/>
    <x v="0"/>
  </r>
  <r>
    <x v="32"/>
    <x v="304"/>
    <x v="38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099"/>
    <x v="386"/>
    <n v="550000321500"/>
    <s v="ใบแจ้งหนี้"/>
    <x v="0"/>
    <s v="ค่าบริการพาดสายสื่อสารโทรคมนาคมประจำปี"/>
    <s v="Activ.unit"/>
    <x v="386"/>
    <s v=""/>
    <n v="13"/>
    <d v="2019-01-17T00:00:00"/>
    <n v="1864"/>
    <x v="0"/>
    <x v="0"/>
    <n v="3.85"/>
    <n v="102520"/>
    <n v="102520"/>
    <n v="7176.4"/>
    <n v="109696.4"/>
    <d v="2019-01-31T00:00:00"/>
    <m/>
    <s v=""/>
    <s v=""/>
    <x v="0"/>
    <n v="140001545886"/>
    <n v="1"/>
    <n v="1"/>
    <n v="1"/>
    <s v="S4B3"/>
    <x v="13"/>
    <x v="0"/>
    <s v="ZW03"/>
    <s v="Z53"/>
    <x v="32"/>
    <x v="32"/>
    <x v="0"/>
  </r>
  <r>
    <x v="35"/>
    <x v="306"/>
    <x v="387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610"/>
    <x v="387"/>
    <n v="536000322683"/>
    <s v="ใบแจ้งหนี้"/>
    <x v="0"/>
    <s v="ค่าบริการพาดสายสื่อสารโทรคมนาคมประจำปี"/>
    <s v="Activ.unit"/>
    <x v="387"/>
    <s v=""/>
    <n v="21"/>
    <d v="2019-01-17T00:00:00"/>
    <n v="1186"/>
    <x v="0"/>
    <x v="0"/>
    <n v="3.85"/>
    <n v="65230"/>
    <n v="65230"/>
    <n v="4566.1000000000004"/>
    <n v="69796.100000000006"/>
    <d v="2019-01-31T00:00:00"/>
    <m/>
    <s v=""/>
    <s v=""/>
    <x v="11"/>
    <n v="140001545381"/>
    <n v="1"/>
    <n v="1"/>
    <n v="1"/>
    <s v="S4B3"/>
    <x v="11"/>
    <x v="0"/>
    <s v="ZW03"/>
    <s v="Z53"/>
    <x v="35"/>
    <x v="35"/>
    <x v="0"/>
  </r>
  <r>
    <x v="32"/>
    <x v="307"/>
    <x v="388"/>
    <s v="S4B3:ขอเช่าพาดสายโทรคมนาคม"/>
    <x v="17"/>
    <s v="4/1 ตำบล ในเมือง อำเภอ เมืองนครราชสีมา จังหวัด นครราชสีมา รหัสไปรษณีย์ 30000"/>
    <n v="2007972918"/>
    <x v="388"/>
    <n v="566000322458"/>
    <s v="ใบแจ้งหนี้"/>
    <x v="2"/>
    <s v="ค่าบริการพาดสายเคเบิลทีวี"/>
    <s v="Activ.unit"/>
    <x v="388"/>
    <s v=""/>
    <n v="1"/>
    <d v="2019-01-18T00:00:00"/>
    <n v="814"/>
    <x v="3"/>
    <x v="3"/>
    <n v="2.2400000000000002"/>
    <n v="26048"/>
    <n v="26048"/>
    <n v="1823.36"/>
    <n v="27871.360000000001"/>
    <d v="2019-01-31T00:00:00"/>
    <m/>
    <s v=""/>
    <s v=""/>
    <x v="17"/>
    <n v="140001546615"/>
    <n v="1"/>
    <n v="1"/>
    <n v="1"/>
    <s v="S4B3"/>
    <x v="21"/>
    <x v="0"/>
    <s v="ZW03"/>
    <s v="Z53"/>
    <x v="32"/>
    <x v="32"/>
    <x v="1"/>
  </r>
  <r>
    <x v="32"/>
    <x v="308"/>
    <x v="389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364"/>
    <x v="389"/>
    <n v="536000322556"/>
    <s v="ใบแจ้งหนี้"/>
    <x v="0"/>
    <s v="ค่าบริการพาดสายสื่อสารโทรคมนาคมประจำปี"/>
    <s v="Activ.unit"/>
    <x v="389"/>
    <s v=""/>
    <n v="15"/>
    <d v="2019-01-17T00:00:00"/>
    <n v="1866"/>
    <x v="0"/>
    <x v="0"/>
    <n v="3.85"/>
    <n v="102630"/>
    <n v="102630"/>
    <n v="7184.1"/>
    <n v="109814.1"/>
    <d v="2019-01-31T00:00:00"/>
    <m/>
    <s v=""/>
    <s v=""/>
    <x v="9"/>
    <n v="140001546171"/>
    <n v="1"/>
    <n v="1"/>
    <n v="1"/>
    <s v="S4B3"/>
    <x v="9"/>
    <x v="0"/>
    <s v="ZW03"/>
    <s v="Z53"/>
    <x v="32"/>
    <x v="32"/>
    <x v="0"/>
  </r>
  <r>
    <x v="32"/>
    <x v="309"/>
    <x v="390"/>
    <s v="S4B3:ขอเช่าพาดสายโทรคมนาคม"/>
    <x v="16"/>
    <s v="100/16-17 ถนน มุขมนตรี ตำบล ในเมือง อำเภอ เมืองนครราชสีมา จังหวัด นครราชสีมา รหัสไปรษณีย์ 30000"/>
    <n v="2007972920"/>
    <x v="390"/>
    <n v="514000321039"/>
    <s v="ใบแจ้งหนี้"/>
    <x v="2"/>
    <s v="ค่าบริการพาดสายเคเบิลทีวี"/>
    <s v="Activ.unit"/>
    <x v="390"/>
    <s v=""/>
    <n v="14"/>
    <d v="2019-01-18T00:00:00"/>
    <n v="2064"/>
    <x v="3"/>
    <x v="3"/>
    <n v="2.2400000000000002"/>
    <n v="66048"/>
    <n v="66048"/>
    <n v="4623.3599999999997"/>
    <n v="70671.360000000001"/>
    <d v="2019-01-31T00:00:00"/>
    <m/>
    <s v=""/>
    <s v=""/>
    <x v="16"/>
    <n v="140001546629"/>
    <n v="1"/>
    <n v="1"/>
    <n v="1"/>
    <s v="S4B3"/>
    <x v="20"/>
    <x v="0"/>
    <s v="ZW03"/>
    <s v="Z53"/>
    <x v="32"/>
    <x v="32"/>
    <x v="1"/>
  </r>
  <r>
    <x v="32"/>
    <x v="310"/>
    <x v="391"/>
    <s v="S4B3:ขอเช่าพาดสายโทรคมนาคม"/>
    <x v="2"/>
    <s v="123 ถนน ฉลองกรุง แขวงลำปลาทิว เขตลาดกระบัง จังหวัด กรุงเทพมหานคร รหัสไปรษณีย์ 10520"/>
    <n v="2007970372"/>
    <x v="391"/>
    <n v="526000322480"/>
    <s v="ใบแจ้งหนี้"/>
    <x v="0"/>
    <s v="ค่าบริการพาดสายสื่อสารโทรคมนาคมประจำปี"/>
    <s v="Activ.unit"/>
    <x v="391"/>
    <s v=""/>
    <n v="3"/>
    <d v="2019-01-17T00:00:00"/>
    <n v="1505"/>
    <x v="0"/>
    <x v="0"/>
    <n v="3.85"/>
    <n v="82775"/>
    <n v="82775"/>
    <n v="5794.25"/>
    <n v="88569.25"/>
    <d v="2019-01-31T00:00:00"/>
    <m/>
    <s v=""/>
    <s v=""/>
    <x v="2"/>
    <n v="140001546195"/>
    <n v="1"/>
    <n v="1"/>
    <n v="1"/>
    <s v="S4B3"/>
    <x v="2"/>
    <x v="0"/>
    <s v="ZW03"/>
    <s v="Z53"/>
    <x v="32"/>
    <x v="32"/>
    <x v="0"/>
  </r>
  <r>
    <x v="32"/>
    <x v="311"/>
    <x v="392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414"/>
    <x v="392"/>
    <n v="530000321953"/>
    <s v="ใบแจ้งหนี้"/>
    <x v="0"/>
    <s v="ค่าบริการพาดสายสื่อสารโทรคมนาคมประจำปี"/>
    <s v="Activ.unit"/>
    <x v="392"/>
    <s v=""/>
    <n v="6"/>
    <d v="2019-01-17T00:00:00"/>
    <n v="1332"/>
    <x v="0"/>
    <x v="0"/>
    <n v="3.85"/>
    <n v="73260"/>
    <n v="73260"/>
    <n v="5128.2"/>
    <n v="78388.2"/>
    <d v="2019-01-31T00:00:00"/>
    <m/>
    <s v=""/>
    <s v=""/>
    <x v="7"/>
    <n v="140001546204"/>
    <n v="1"/>
    <n v="1"/>
    <n v="1"/>
    <s v="S4B3"/>
    <x v="7"/>
    <x v="0"/>
    <s v="ZW03"/>
    <s v="Z53"/>
    <x v="32"/>
    <x v="32"/>
    <x v="0"/>
  </r>
  <r>
    <x v="32"/>
    <x v="312"/>
    <x v="393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18"/>
    <x v="393"/>
    <n v="500000320701"/>
    <s v="ใบแจ้งหนี้"/>
    <x v="0"/>
    <s v="ค่าบริการพาดสายสื่อสารโทรคมนาคมประจำปี"/>
    <s v="Activ.unit"/>
    <x v="393"/>
    <s v=""/>
    <n v="19"/>
    <d v="2019-01-17T00:00:00"/>
    <n v="15407"/>
    <x v="0"/>
    <x v="0"/>
    <n v="3.85"/>
    <n v="847385"/>
    <n v="847385"/>
    <n v="59316.95"/>
    <n v="906701.95"/>
    <d v="2019-01-31T00:00:00"/>
    <m/>
    <s v=""/>
    <s v=""/>
    <x v="5"/>
    <n v="140001546226"/>
    <n v="1"/>
    <n v="1"/>
    <n v="1"/>
    <s v="S4B3"/>
    <x v="5"/>
    <x v="0"/>
    <s v="ZW03"/>
    <s v="Z53"/>
    <x v="32"/>
    <x v="32"/>
    <x v="0"/>
  </r>
  <r>
    <x v="32"/>
    <x v="313"/>
    <x v="39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22"/>
    <x v="394"/>
    <n v="548000320976"/>
    <s v="ใบแจ้งหนี้"/>
    <x v="0"/>
    <s v="ค่าบริการพาดสายสื่อสารโทรคมนาคมประจำปี"/>
    <s v="Activ.unit"/>
    <x v="394"/>
    <s v=""/>
    <n v="4"/>
    <d v="2019-01-17T00:00:00"/>
    <n v="8223"/>
    <x v="1"/>
    <x v="1"/>
    <n v="7"/>
    <n v="822300"/>
    <n v="822300"/>
    <n v="57561"/>
    <n v="879861"/>
    <d v="2019-01-31T00:00:00"/>
    <m/>
    <s v=""/>
    <s v=""/>
    <x v="1"/>
    <n v="140001546264"/>
    <n v="2"/>
    <n v="2"/>
    <n v="2"/>
    <s v="S4B3"/>
    <x v="1"/>
    <x v="0"/>
    <s v="ZW03"/>
    <s v="Z53"/>
    <x v="32"/>
    <x v="32"/>
    <x v="0"/>
  </r>
  <r>
    <x v="32"/>
    <x v="313"/>
    <x v="39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22"/>
    <x v="394"/>
    <n v="548000320976"/>
    <s v="ใบแจ้งหนี้"/>
    <x v="0"/>
    <s v="ค่าบริการพาดสายสื่อสารโทรคมนาคมประจำปี"/>
    <s v="Activ.unit"/>
    <x v="394"/>
    <s v=""/>
    <n v="5"/>
    <d v="2019-01-17T00:00:00"/>
    <n v="11291"/>
    <x v="0"/>
    <x v="0"/>
    <n v="3.85"/>
    <n v="621005"/>
    <n v="621005"/>
    <n v="43470.35"/>
    <n v="664475.35"/>
    <d v="2019-01-31T00:00:00"/>
    <m/>
    <s v=""/>
    <s v=""/>
    <x v="1"/>
    <n v="140001546264"/>
    <n v="2"/>
    <n v="2"/>
    <n v="2"/>
    <s v="S4B3"/>
    <x v="1"/>
    <x v="0"/>
    <s v="ZW03"/>
    <s v="Z53"/>
    <x v="32"/>
    <x v="32"/>
    <x v="0"/>
  </r>
  <r>
    <x v="32"/>
    <x v="314"/>
    <x v="395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615"/>
    <x v="395"/>
    <n v="558000322266"/>
    <s v="ใบแจ้งหนี้"/>
    <x v="0"/>
    <s v="ค่าบริการพาดสายสื่อสารโทรคมนาคมประจำปี"/>
    <s v="Activ.unit"/>
    <x v="395"/>
    <s v=""/>
    <n v="2"/>
    <d v="2019-01-17T00:00:00"/>
    <n v="7449"/>
    <x v="0"/>
    <x v="0"/>
    <n v="3.85"/>
    <n v="409695"/>
    <n v="409695"/>
    <n v="28678.65"/>
    <n v="438373.65"/>
    <d v="2019-01-31T00:00:00"/>
    <m/>
    <s v=""/>
    <s v=""/>
    <x v="4"/>
    <n v="140001546345"/>
    <n v="1"/>
    <n v="1"/>
    <n v="1"/>
    <s v="S4B3"/>
    <x v="4"/>
    <x v="0"/>
    <s v="ZW03"/>
    <s v="Z53"/>
    <x v="32"/>
    <x v="32"/>
    <x v="0"/>
  </r>
  <r>
    <x v="32"/>
    <x v="315"/>
    <x v="396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616"/>
    <x v="396"/>
    <n v="540000321922"/>
    <s v="ใบแจ้งหนี้"/>
    <x v="0"/>
    <s v="ค่าบริการพาดสายสื่อสารโทรคมนาคมประจำปี"/>
    <s v="Activ.unit"/>
    <x v="396"/>
    <s v=""/>
    <n v="17"/>
    <d v="2019-01-17T00:00:00"/>
    <n v="3161"/>
    <x v="0"/>
    <x v="0"/>
    <n v="3.85"/>
    <n v="173855"/>
    <n v="173855"/>
    <n v="12169.85"/>
    <n v="186024.85"/>
    <d v="2019-01-31T00:00:00"/>
    <m/>
    <s v=""/>
    <s v=""/>
    <x v="6"/>
    <n v="140001546352"/>
    <n v="1"/>
    <n v="1"/>
    <n v="1"/>
    <s v="S4B3"/>
    <x v="6"/>
    <x v="0"/>
    <s v="ZW03"/>
    <s v="Z53"/>
    <x v="32"/>
    <x v="32"/>
    <x v="0"/>
  </r>
  <r>
    <x v="32"/>
    <x v="316"/>
    <x v="397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617"/>
    <x v="397"/>
    <n v="526000322842"/>
    <s v="ใบแจ้งหนี้"/>
    <x v="0"/>
    <s v="ค่าบริการพาดสายสื่อสารโทรคมนาคมประจำปี"/>
    <s v="Activ.unit"/>
    <x v="397"/>
    <s v=""/>
    <n v="7"/>
    <d v="2019-01-17T00:00:00"/>
    <n v="2899"/>
    <x v="0"/>
    <x v="0"/>
    <n v="3.85"/>
    <n v="159445"/>
    <n v="159445"/>
    <n v="11161.15"/>
    <n v="170606.15"/>
    <d v="2019-01-31T00:00:00"/>
    <m/>
    <s v=""/>
    <s v=""/>
    <x v="8"/>
    <n v="140001546355"/>
    <n v="1"/>
    <n v="1"/>
    <n v="1"/>
    <s v="S4B3"/>
    <x v="8"/>
    <x v="0"/>
    <s v="ZW03"/>
    <s v="Z53"/>
    <x v="32"/>
    <x v="32"/>
    <x v="0"/>
  </r>
  <r>
    <x v="32"/>
    <x v="317"/>
    <x v="398"/>
    <s v="S4B3:ขอเช่าพาดสายโทรคมนาคม"/>
    <x v="18"/>
    <s v="200 หมู่ที่ 4 ถนน แจ้งวัฒนะ ตำบล ปากเกร็ด อำเภอ ปากเกร็ด จังหวัด นนทบุรี รหัสไปรษณีย์ 11120"/>
    <n v="2007970620"/>
    <x v="398"/>
    <n v="546000322716"/>
    <s v="ใบแจ้งหนี้"/>
    <x v="1"/>
    <s v="ค่าบริการติดตั้องอุปกรณ์สื่อสารฯ ประจำปี"/>
    <s v="Activ.unit"/>
    <x v="398"/>
    <s v=""/>
    <n v="16"/>
    <d v="2019-01-17T00:00:00"/>
    <n v="33"/>
    <x v="2"/>
    <x v="2"/>
    <n v="28.7"/>
    <n v="13530"/>
    <n v="13530"/>
    <n v="947.1"/>
    <n v="14477.1"/>
    <d v="2019-01-31T00:00:00"/>
    <m/>
    <s v=""/>
    <s v=""/>
    <x v="18"/>
    <n v="140001546393"/>
    <n v="1"/>
    <n v="1"/>
    <n v="1"/>
    <s v="S4B3"/>
    <x v="22"/>
    <x v="1"/>
    <s v="ZW03"/>
    <s v="Z53"/>
    <x v="32"/>
    <x v="32"/>
    <x v="0"/>
  </r>
  <r>
    <x v="32"/>
    <x v="312"/>
    <x v="399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619"/>
    <x v="399"/>
    <n v="524000322317"/>
    <s v="ใบแจ้งหนี้"/>
    <x v="1"/>
    <s v="ค่าบริการติดตั้องอุปกรณ์สื่อสารฯ ประจำปี"/>
    <s v="Activ.unit"/>
    <x v="399"/>
    <s v=""/>
    <n v="20"/>
    <d v="2019-01-17T00:00:00"/>
    <n v="464"/>
    <x v="2"/>
    <x v="2"/>
    <n v="28.7"/>
    <n v="190240"/>
    <n v="190240"/>
    <n v="13316.8"/>
    <n v="203556.8"/>
    <d v="2019-01-31T00:00:00"/>
    <m/>
    <s v=""/>
    <s v=""/>
    <x v="5"/>
    <n v="140001546386"/>
    <n v="1"/>
    <n v="1"/>
    <n v="1"/>
    <s v="S4B3"/>
    <x v="5"/>
    <x v="1"/>
    <s v="ZW03"/>
    <s v="Z53"/>
    <x v="32"/>
    <x v="32"/>
    <x v="0"/>
  </r>
  <r>
    <x v="32"/>
    <x v="318"/>
    <x v="400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618"/>
    <x v="400"/>
    <n v="566000321807"/>
    <s v="ใบแจ้งหนี้"/>
    <x v="1"/>
    <s v="ค่าบริการติดตั้องอุปกรณ์สื่อสารฯ ประจำปี"/>
    <s v="Activ.unit"/>
    <x v="400"/>
    <s v=""/>
    <n v="18"/>
    <d v="2019-01-17T00:00:00"/>
    <n v="41"/>
    <x v="2"/>
    <x v="2"/>
    <n v="28.7"/>
    <n v="16810"/>
    <n v="16810"/>
    <n v="1176.7"/>
    <n v="17986.7"/>
    <d v="2019-01-31T00:00:00"/>
    <m/>
    <s v=""/>
    <s v=""/>
    <x v="3"/>
    <n v="140001546376"/>
    <n v="1"/>
    <n v="1"/>
    <n v="1"/>
    <s v="S4B3"/>
    <x v="3"/>
    <x v="1"/>
    <s v="ZW03"/>
    <s v="Z53"/>
    <x v="32"/>
    <x v="32"/>
    <x v="0"/>
  </r>
  <r>
    <x v="32"/>
    <x v="248"/>
    <x v="401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631"/>
    <x v="401"/>
    <n v="524000321951"/>
    <s v="ใบแจ้งหนี้"/>
    <x v="1"/>
    <s v="ค่าบริการติดตั้องอุปกรณ์สื่อสารฯ ประจำปี"/>
    <s v="Activ.unit"/>
    <x v="401"/>
    <s v=""/>
    <n v="10"/>
    <d v="2019-01-17T00:00:00"/>
    <n v="9"/>
    <x v="2"/>
    <x v="2"/>
    <n v="28.7"/>
    <n v="3690"/>
    <n v="3690"/>
    <n v="258.3"/>
    <n v="3948.3"/>
    <d v="2019-01-31T00:00:00"/>
    <m/>
    <s v=""/>
    <s v=""/>
    <x v="10"/>
    <n v="140001545444"/>
    <n v="1"/>
    <n v="1"/>
    <n v="1"/>
    <s v="S4B3"/>
    <x v="10"/>
    <x v="1"/>
    <s v="ZW03"/>
    <s v="Z53"/>
    <x v="32"/>
    <x v="32"/>
    <x v="0"/>
  </r>
  <r>
    <x v="28"/>
    <x v="319"/>
    <x v="40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765"/>
    <x v="402"/>
    <n v="522000321848"/>
    <s v="ใบแจ้งหนี้"/>
    <x v="0"/>
    <s v="ค่าบริการพาดสายสื่อสารโทรคมนาคมประจำปี"/>
    <s v="Activ.unit"/>
    <x v="402"/>
    <s v=""/>
    <n v="8"/>
    <d v="2019-01-17T00:00:00"/>
    <n v="5603"/>
    <x v="0"/>
    <x v="0"/>
    <n v="3.85"/>
    <n v="308165"/>
    <n v="308165"/>
    <n v="21571.55"/>
    <n v="329736.55"/>
    <d v="2019-01-31T00:00:00"/>
    <m/>
    <s v=""/>
    <s v=""/>
    <x v="10"/>
    <n v="140001545583"/>
    <n v="1"/>
    <n v="1"/>
    <n v="1"/>
    <s v="S4B3"/>
    <x v="10"/>
    <x v="0"/>
    <s v="ZW03"/>
    <s v="Z53"/>
    <x v="28"/>
    <x v="28"/>
    <x v="0"/>
  </r>
  <r>
    <x v="28"/>
    <x v="229"/>
    <x v="40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67"/>
    <x v="403"/>
    <n v="552000321610"/>
    <s v="ใบแจ้งหนี้"/>
    <x v="0"/>
    <s v="ค่าบริการพาดสายสื่อสารโทรคมนาคมประจำปี"/>
    <s v="Activ.unit"/>
    <x v="403"/>
    <s v=""/>
    <n v="5"/>
    <d v="2019-01-17T00:00:00"/>
    <n v="2862"/>
    <x v="0"/>
    <x v="0"/>
    <n v="3.85"/>
    <n v="157410"/>
    <n v="157410"/>
    <n v="11018.7"/>
    <n v="168428.7"/>
    <d v="2019-01-31T00:00:00"/>
    <m/>
    <s v=""/>
    <s v=""/>
    <x v="0"/>
    <n v="140001545998"/>
    <n v="1"/>
    <n v="1"/>
    <n v="1"/>
    <s v="S4B3"/>
    <x v="13"/>
    <x v="0"/>
    <s v="ZW03"/>
    <s v="Z53"/>
    <x v="28"/>
    <x v="28"/>
    <x v="0"/>
  </r>
  <r>
    <x v="28"/>
    <x v="320"/>
    <x v="404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56"/>
    <x v="404"/>
    <n v="558000321782"/>
    <s v="ใบแจ้งหนี้"/>
    <x v="0"/>
    <s v="ค่าบริการพาดสายสื่อสารโทรคมนาคมประจำปี"/>
    <s v="Activ.unit"/>
    <x v="404"/>
    <s v=""/>
    <n v="13"/>
    <d v="2019-01-17T00:00:00"/>
    <n v="210"/>
    <x v="0"/>
    <x v="0"/>
    <n v="3.85"/>
    <n v="11550"/>
    <n v="11550"/>
    <n v="808.5"/>
    <n v="12358.5"/>
    <d v="2019-01-31T00:00:00"/>
    <m/>
    <s v=""/>
    <s v=""/>
    <x v="3"/>
    <n v="140001546036"/>
    <n v="1"/>
    <n v="1"/>
    <n v="1"/>
    <s v="S4B3"/>
    <x v="3"/>
    <x v="0"/>
    <s v="ZW03"/>
    <s v="Z53"/>
    <x v="28"/>
    <x v="28"/>
    <x v="0"/>
  </r>
  <r>
    <x v="28"/>
    <x v="321"/>
    <x v="405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265"/>
    <x v="405"/>
    <n v="566000321599"/>
    <s v="ใบแจ้งหนี้"/>
    <x v="0"/>
    <s v="ค่าบริการพาดสายสื่อสารโทรคมนาคมประจำปี"/>
    <s v="Activ.unit"/>
    <x v="405"/>
    <s v=""/>
    <n v="12"/>
    <d v="2019-01-17T00:00:00"/>
    <n v="40"/>
    <x v="0"/>
    <x v="0"/>
    <n v="3.85"/>
    <n v="2200"/>
    <n v="2200"/>
    <n v="154"/>
    <n v="2354"/>
    <d v="2019-01-31T00:00:00"/>
    <m/>
    <s v=""/>
    <s v=""/>
    <x v="9"/>
    <n v="140001546074"/>
    <n v="1"/>
    <n v="1"/>
    <n v="1"/>
    <s v="S4B3"/>
    <x v="9"/>
    <x v="0"/>
    <s v="ZW03"/>
    <s v="Z53"/>
    <x v="28"/>
    <x v="28"/>
    <x v="0"/>
  </r>
  <r>
    <x v="28"/>
    <x v="322"/>
    <x v="406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273"/>
    <x v="406"/>
    <n v="518000321552"/>
    <s v="ใบแจ้งหนี้"/>
    <x v="0"/>
    <s v="ค่าบริการพาดสายสื่อสารโทรคมนาคมประจำปี"/>
    <s v="Activ.unit"/>
    <x v="406"/>
    <s v=""/>
    <n v="1"/>
    <d v="2019-01-17T00:00:00"/>
    <n v="313"/>
    <x v="0"/>
    <x v="0"/>
    <n v="3.85"/>
    <n v="17215"/>
    <n v="17215"/>
    <n v="1205.05"/>
    <n v="18420.05"/>
    <d v="2019-01-31T00:00:00"/>
    <m/>
    <s v=""/>
    <s v=""/>
    <x v="7"/>
    <n v="140001546111"/>
    <n v="1"/>
    <n v="1"/>
    <n v="1"/>
    <s v="S4B3"/>
    <x v="7"/>
    <x v="0"/>
    <s v="ZW03"/>
    <s v="Z53"/>
    <x v="28"/>
    <x v="28"/>
    <x v="0"/>
  </r>
  <r>
    <x v="28"/>
    <x v="323"/>
    <x v="407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63"/>
    <x v="407"/>
    <n v="548000320974"/>
    <s v="ใบแจ้งหนี้"/>
    <x v="0"/>
    <s v="ค่าบริการพาดสายสื่อสารโทรคมนาคมประจำปี"/>
    <s v="Activ.unit"/>
    <x v="407"/>
    <s v=""/>
    <n v="14"/>
    <d v="2019-01-17T00:00:00"/>
    <n v="1746"/>
    <x v="0"/>
    <x v="0"/>
    <n v="3.85"/>
    <n v="96030"/>
    <n v="96030"/>
    <n v="6722.1"/>
    <n v="102752.1"/>
    <d v="2019-01-31T00:00:00"/>
    <m/>
    <s v=""/>
    <s v=""/>
    <x v="5"/>
    <n v="140001546167"/>
    <n v="1"/>
    <n v="1"/>
    <n v="1"/>
    <s v="S4B3"/>
    <x v="5"/>
    <x v="0"/>
    <s v="ZW03"/>
    <s v="Z53"/>
    <x v="28"/>
    <x v="28"/>
    <x v="0"/>
  </r>
  <r>
    <x v="28"/>
    <x v="324"/>
    <x v="408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590"/>
    <x v="408"/>
    <n v="520000321946"/>
    <s v="ใบแจ้งหนี้"/>
    <x v="0"/>
    <s v="ค่าบริการพาดสายสื่อสารโทรคมนาคมประจำปี"/>
    <s v="Activ.unit"/>
    <x v="408"/>
    <s v=""/>
    <n v="15"/>
    <d v="2019-01-17T00:00:00"/>
    <n v="1629"/>
    <x v="0"/>
    <x v="0"/>
    <n v="3.85"/>
    <n v="89595"/>
    <n v="89595"/>
    <n v="6271.65"/>
    <n v="95866.65"/>
    <d v="2019-01-31T00:00:00"/>
    <m/>
    <s v=""/>
    <s v=""/>
    <x v="11"/>
    <n v="140001545431"/>
    <n v="1"/>
    <n v="1"/>
    <n v="1"/>
    <s v="S4B3"/>
    <x v="11"/>
    <x v="0"/>
    <s v="ZW03"/>
    <s v="Z53"/>
    <x v="28"/>
    <x v="28"/>
    <x v="0"/>
  </r>
  <r>
    <x v="28"/>
    <x v="325"/>
    <x v="409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2973"/>
    <x v="409"/>
    <n v="520000322308"/>
    <s v="ใบแจ้งหนี้"/>
    <x v="0"/>
    <s v="ค่าบริการพาดสายสื่อสารโทรคมนาคมประจำปี"/>
    <s v="Activ.unit"/>
    <x v="409"/>
    <s v=""/>
    <n v="9"/>
    <d v="2019-01-18T00:00:00"/>
    <n v="3457"/>
    <x v="0"/>
    <x v="0"/>
    <n v="3.85"/>
    <n v="190135"/>
    <n v="190135"/>
    <n v="13309.45"/>
    <n v="203444.45"/>
    <d v="2019-01-31T00:00:00"/>
    <m/>
    <s v=""/>
    <s v=""/>
    <x v="4"/>
    <n v="140001546835"/>
    <n v="1"/>
    <n v="1"/>
    <n v="1"/>
    <s v="S4B3"/>
    <x v="4"/>
    <x v="0"/>
    <s v="ZW03"/>
    <s v="Z53"/>
    <x v="28"/>
    <x v="28"/>
    <x v="0"/>
  </r>
  <r>
    <x v="28"/>
    <x v="326"/>
    <x v="410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68"/>
    <x v="410"/>
    <n v="562000321932"/>
    <s v="ใบแจ้งหนี้"/>
    <x v="0"/>
    <s v="ค่าบริการพาดสายสื่อสารโทรคมนาคมประจำปี"/>
    <s v="Activ.unit"/>
    <x v="410"/>
    <s v=""/>
    <n v="10"/>
    <d v="2019-01-18T00:00:00"/>
    <n v="2793"/>
    <x v="0"/>
    <x v="0"/>
    <n v="3.85"/>
    <n v="153615"/>
    <n v="153615"/>
    <n v="10753.05"/>
    <n v="164368.04999999999"/>
    <d v="2019-01-31T00:00:00"/>
    <m/>
    <s v=""/>
    <s v=""/>
    <x v="6"/>
    <n v="140001546761"/>
    <n v="1"/>
    <n v="1"/>
    <n v="1"/>
    <s v="S4B3"/>
    <x v="6"/>
    <x v="0"/>
    <s v="ZW03"/>
    <s v="Z53"/>
    <x v="28"/>
    <x v="28"/>
    <x v="0"/>
  </r>
  <r>
    <x v="28"/>
    <x v="326"/>
    <x v="411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197"/>
    <x v="411"/>
    <n v="530000321192"/>
    <s v="ใบแจ้งหนี้"/>
    <x v="1"/>
    <s v="ค่าบริการติดตั้องอุปกรณ์สื่อสารฯ ประจำปี"/>
    <s v="Activ.unit"/>
    <x v="411"/>
    <s v=""/>
    <n v="11"/>
    <d v="2019-01-18T00:00:00"/>
    <n v="3"/>
    <x v="2"/>
    <x v="2"/>
    <n v="28.7"/>
    <n v="1230"/>
    <n v="1230"/>
    <n v="86.1"/>
    <n v="1316.1"/>
    <d v="2019-01-31T00:00:00"/>
    <m/>
    <s v=""/>
    <s v=""/>
    <x v="6"/>
    <n v="140001546890"/>
    <n v="1"/>
    <n v="1"/>
    <n v="1"/>
    <s v="S4B3"/>
    <x v="6"/>
    <x v="1"/>
    <s v="ZW03"/>
    <s v="Z53"/>
    <x v="28"/>
    <x v="28"/>
    <x v="0"/>
  </r>
  <r>
    <x v="28"/>
    <x v="327"/>
    <x v="412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2970"/>
    <x v="412"/>
    <n v="544000322400"/>
    <s v="ใบแจ้งหนี้"/>
    <x v="0"/>
    <s v="ค่าบริการพาดสายสื่อสารโทรคมนาคมประจำปี"/>
    <s v="Activ.unit"/>
    <x v="412"/>
    <s v=""/>
    <n v="2"/>
    <d v="2019-01-18T00:00:00"/>
    <n v="1353"/>
    <x v="0"/>
    <x v="0"/>
    <n v="3.85"/>
    <n v="74415"/>
    <n v="74415"/>
    <n v="5209.05"/>
    <n v="79624.05"/>
    <d v="2019-01-31T00:00:00"/>
    <m/>
    <s v=""/>
    <s v=""/>
    <x v="8"/>
    <n v="140001546804"/>
    <n v="1"/>
    <n v="1"/>
    <n v="1"/>
    <s v="S4B3"/>
    <x v="8"/>
    <x v="0"/>
    <s v="ZW03"/>
    <s v="Z53"/>
    <x v="28"/>
    <x v="28"/>
    <x v="0"/>
  </r>
  <r>
    <x v="29"/>
    <x v="328"/>
    <x v="413"/>
    <s v="S4B3:ขอเช่าพาดสายโทรคมนาคม"/>
    <x v="25"/>
    <s v="12 หมู่ที่ 2 ถนน - ตำบล ในเมือง อำเภอ พิมาย จังหวัด นครราชสีมา รหัสไปรษณีย์ 30110"/>
    <n v="2007970439"/>
    <x v="413"/>
    <n v="526000322197"/>
    <s v="ใบแจ้งหนี้"/>
    <x v="2"/>
    <s v="ค่าบริการพาดสายเคเบิลทีวี"/>
    <s v="Activ.unit"/>
    <x v="413"/>
    <s v=""/>
    <n v="1"/>
    <d v="2019-01-17T00:00:00"/>
    <n v="831"/>
    <x v="3"/>
    <x v="3"/>
    <n v="2.2400000000000002"/>
    <n v="26592"/>
    <n v="26592"/>
    <n v="1861.44"/>
    <n v="28453.439999999999"/>
    <d v="2019-01-31T00:00:00"/>
    <m/>
    <s v=""/>
    <s v=""/>
    <x v="25"/>
    <n v="140001546235"/>
    <n v="1"/>
    <n v="1"/>
    <n v="1"/>
    <s v="S4B3"/>
    <x v="33"/>
    <x v="0"/>
    <s v="ZW03"/>
    <s v="Z53"/>
    <x v="29"/>
    <x v="29"/>
    <x v="1"/>
  </r>
  <r>
    <x v="29"/>
    <x v="329"/>
    <x v="414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69702"/>
    <x v="414"/>
    <n v="564000322210"/>
    <s v="ใบแจ้งหนี้"/>
    <x v="0"/>
    <s v="ค่าบริการพาดสายสื่อสารโทรคมนาคมประจำปี"/>
    <s v="Activ.unit"/>
    <x v="414"/>
    <s v=""/>
    <n v="6"/>
    <d v="2019-01-17T00:00:00"/>
    <n v="316"/>
    <x v="0"/>
    <x v="0"/>
    <n v="3.85"/>
    <n v="17380"/>
    <n v="17380"/>
    <n v="1216.5999999999999"/>
    <n v="18596.599999999999"/>
    <d v="2019-01-31T00:00:00"/>
    <m/>
    <s v=""/>
    <s v=""/>
    <x v="7"/>
    <n v="140001545529"/>
    <n v="1"/>
    <n v="1"/>
    <n v="1"/>
    <s v="S4B3"/>
    <x v="7"/>
    <x v="0"/>
    <s v="ZW03"/>
    <s v="Z53"/>
    <x v="29"/>
    <x v="29"/>
    <x v="0"/>
  </r>
  <r>
    <x v="29"/>
    <x v="330"/>
    <x v="41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17"/>
    <x v="415"/>
    <n v="536000322689"/>
    <s v="ใบแจ้งหนี้"/>
    <x v="0"/>
    <s v="ค่าบริการพาดสายสื่อสารโทรคมนาคมประจำปี"/>
    <s v="Activ.unit"/>
    <x v="415"/>
    <s v=""/>
    <n v="13"/>
    <d v="2019-01-17T00:00:00"/>
    <n v="4255"/>
    <x v="0"/>
    <x v="0"/>
    <n v="3.85"/>
    <n v="234025"/>
    <n v="234025"/>
    <n v="16381.75"/>
    <n v="250406.75"/>
    <d v="2019-01-31T00:00:00"/>
    <m/>
    <s v=""/>
    <s v=""/>
    <x v="5"/>
    <n v="140001546088"/>
    <n v="1"/>
    <n v="1"/>
    <n v="1"/>
    <s v="S4B3"/>
    <x v="5"/>
    <x v="0"/>
    <s v="ZW03"/>
    <s v="Z53"/>
    <x v="29"/>
    <x v="29"/>
    <x v="0"/>
  </r>
  <r>
    <x v="29"/>
    <x v="330"/>
    <x v="416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28"/>
    <x v="416"/>
    <n v="542000322385"/>
    <s v="ใบแจ้งหนี้"/>
    <x v="1"/>
    <s v="ค่าบริการติดตั้องอุปกรณ์สื่อสารฯ ประจำปี"/>
    <s v="Activ.unit"/>
    <x v="416"/>
    <s v=""/>
    <n v="14"/>
    <d v="2019-01-17T00:00:00"/>
    <n v="2"/>
    <x v="2"/>
    <x v="2"/>
    <n v="28.7"/>
    <n v="820"/>
    <n v="820"/>
    <n v="57.4"/>
    <n v="877.4"/>
    <d v="2019-01-31T00:00:00"/>
    <m/>
    <s v=""/>
    <s v=""/>
    <x v="5"/>
    <n v="140001546126"/>
    <n v="1"/>
    <n v="1"/>
    <n v="1"/>
    <s v="S4B3"/>
    <x v="5"/>
    <x v="1"/>
    <s v="ZW03"/>
    <s v="Z53"/>
    <x v="29"/>
    <x v="29"/>
    <x v="0"/>
  </r>
  <r>
    <x v="29"/>
    <x v="331"/>
    <x v="41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83"/>
    <x v="417"/>
    <n v="530000321607"/>
    <s v="ใบแจ้งหนี้"/>
    <x v="0"/>
    <s v="ค่าบริการพาดสายสื่อสารโทรคมนาคมประจำปี"/>
    <s v="Activ.unit"/>
    <x v="417"/>
    <s v=""/>
    <n v="4"/>
    <d v="2019-01-17T00:00:00"/>
    <n v="9829"/>
    <x v="0"/>
    <x v="0"/>
    <n v="3.85"/>
    <n v="540595"/>
    <n v="540595"/>
    <n v="37841.65"/>
    <n v="578436.65"/>
    <d v="2019-01-31T00:00:00"/>
    <m/>
    <s v=""/>
    <s v=""/>
    <x v="1"/>
    <n v="140001545591"/>
    <n v="2"/>
    <n v="2"/>
    <n v="2"/>
    <s v="S4B3"/>
    <x v="1"/>
    <x v="0"/>
    <s v="ZW03"/>
    <s v="Z53"/>
    <x v="29"/>
    <x v="29"/>
    <x v="0"/>
  </r>
  <r>
    <x v="29"/>
    <x v="331"/>
    <x v="41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783"/>
    <x v="417"/>
    <n v="530000321607"/>
    <s v="ใบแจ้งหนี้"/>
    <x v="0"/>
    <s v="ค่าบริการพาดสายสื่อสารโทรคมนาคมประจำปี"/>
    <s v="Activ.unit"/>
    <x v="417"/>
    <s v=""/>
    <n v="5"/>
    <d v="2019-01-17T00:00:00"/>
    <n v="3947"/>
    <x v="1"/>
    <x v="1"/>
    <n v="7"/>
    <n v="394700"/>
    <n v="394700"/>
    <n v="27629"/>
    <n v="422329"/>
    <d v="2019-01-31T00:00:00"/>
    <m/>
    <s v=""/>
    <s v=""/>
    <x v="1"/>
    <n v="140001545591"/>
    <n v="2"/>
    <n v="2"/>
    <n v="2"/>
    <s v="S4B3"/>
    <x v="1"/>
    <x v="0"/>
    <s v="ZW03"/>
    <s v="Z53"/>
    <x v="29"/>
    <x v="29"/>
    <x v="0"/>
  </r>
  <r>
    <x v="29"/>
    <x v="332"/>
    <x v="418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246"/>
    <x v="418"/>
    <n v="500000320996"/>
    <s v="ใบแจ้งหนี้"/>
    <x v="0"/>
    <s v="ค่าบริการพาดสายสื่อสารโทรคมนาคมประจำปี"/>
    <s v="Activ.unit"/>
    <x v="418"/>
    <s v=""/>
    <n v="3"/>
    <d v="2019-01-17T00:00:00"/>
    <n v="8095"/>
    <x v="0"/>
    <x v="0"/>
    <n v="3.85"/>
    <n v="445225"/>
    <n v="445225"/>
    <n v="31165.75"/>
    <n v="476390.75"/>
    <d v="2019-01-31T00:00:00"/>
    <m/>
    <s v=""/>
    <s v=""/>
    <x v="4"/>
    <n v="140001546051"/>
    <n v="1"/>
    <n v="1"/>
    <n v="1"/>
    <s v="S4B3"/>
    <x v="4"/>
    <x v="0"/>
    <s v="ZW03"/>
    <s v="Z53"/>
    <x v="29"/>
    <x v="29"/>
    <x v="0"/>
  </r>
  <r>
    <x v="29"/>
    <x v="333"/>
    <x v="41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78"/>
    <x v="419"/>
    <n v="534000320707"/>
    <s v="ใบแจ้งหนี้"/>
    <x v="0"/>
    <s v="ค่าบริการพาดสายสื่อสารโทรคมนาคมประจำปี"/>
    <s v="Activ.unit"/>
    <x v="419"/>
    <s v=""/>
    <n v="11"/>
    <d v="2019-01-17T00:00:00"/>
    <n v="6438"/>
    <x v="0"/>
    <x v="0"/>
    <n v="3.85"/>
    <n v="354090"/>
    <n v="354090"/>
    <n v="24786.3"/>
    <n v="378876.3"/>
    <d v="2019-01-31T00:00:00"/>
    <m/>
    <s v=""/>
    <s v=""/>
    <x v="6"/>
    <n v="140001546157"/>
    <n v="1"/>
    <n v="1"/>
    <n v="1"/>
    <s v="S4B3"/>
    <x v="6"/>
    <x v="0"/>
    <s v="ZW03"/>
    <s v="Z53"/>
    <x v="29"/>
    <x v="29"/>
    <x v="0"/>
  </r>
  <r>
    <x v="29"/>
    <x v="334"/>
    <x v="420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695"/>
    <x v="420"/>
    <n v="544000322725"/>
    <s v="ใบแจ้งหนี้"/>
    <x v="0"/>
    <s v="ค่าบริการพาดสายสื่อสารโทรคมนาคมประจำปี"/>
    <s v="Activ.unit"/>
    <x v="420"/>
    <s v=""/>
    <n v="7"/>
    <d v="2019-01-17T00:00:00"/>
    <n v="709"/>
    <x v="0"/>
    <x v="0"/>
    <n v="3.85"/>
    <n v="38995"/>
    <n v="38995"/>
    <n v="2729.65"/>
    <n v="41724.65"/>
    <d v="2019-01-31T00:00:00"/>
    <m/>
    <s v=""/>
    <s v=""/>
    <x v="8"/>
    <n v="140001545475"/>
    <n v="1"/>
    <n v="1"/>
    <n v="1"/>
    <s v="S4B3"/>
    <x v="8"/>
    <x v="0"/>
    <s v="ZW03"/>
    <s v="Z53"/>
    <x v="29"/>
    <x v="29"/>
    <x v="0"/>
  </r>
  <r>
    <x v="37"/>
    <x v="335"/>
    <x v="421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815"/>
    <x v="421"/>
    <n v="518000321549"/>
    <s v="ใบแจ้งหนี้"/>
    <x v="0"/>
    <s v="ค่าบริการพาดสายสื่อสารโทรคมนาคมประจำปี"/>
    <s v="Activ.unit"/>
    <x v="421"/>
    <s v=""/>
    <n v="9"/>
    <d v="2019-01-17T00:00:00"/>
    <n v="447"/>
    <x v="0"/>
    <x v="0"/>
    <n v="3.85"/>
    <n v="24585"/>
    <n v="24585"/>
    <n v="1720.95"/>
    <n v="26305.95"/>
    <d v="2019-01-31T00:00:00"/>
    <m/>
    <s v=""/>
    <s v=""/>
    <x v="8"/>
    <n v="140001545626"/>
    <n v="1"/>
    <n v="1"/>
    <n v="1"/>
    <s v="S4B3"/>
    <x v="8"/>
    <x v="0"/>
    <s v="ZW03"/>
    <s v="Z53"/>
    <x v="37"/>
    <x v="37"/>
    <x v="0"/>
  </r>
  <r>
    <x v="37"/>
    <x v="336"/>
    <x v="422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70"/>
    <x v="422"/>
    <n v="512000321575"/>
    <s v="ใบแจ้งหนี้"/>
    <x v="0"/>
    <s v="ค่าบริการพาดสายสื่อสารโทรคมนาคมประจำปี"/>
    <s v="Activ.unit"/>
    <x v="422"/>
    <s v=""/>
    <n v="12"/>
    <d v="2019-01-17T00:00:00"/>
    <n v="121"/>
    <x v="0"/>
    <x v="0"/>
    <n v="3.85"/>
    <n v="6655"/>
    <n v="6655"/>
    <n v="465.85"/>
    <n v="7120.85"/>
    <d v="2019-01-31T00:00:00"/>
    <m/>
    <s v=""/>
    <s v=""/>
    <x v="3"/>
    <n v="140001546098"/>
    <n v="1"/>
    <n v="1"/>
    <n v="1"/>
    <s v="S4B3"/>
    <x v="3"/>
    <x v="0"/>
    <s v="ZW03"/>
    <s v="Z53"/>
    <x v="37"/>
    <x v="37"/>
    <x v="0"/>
  </r>
  <r>
    <x v="37"/>
    <x v="337"/>
    <x v="423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60"/>
    <x v="423"/>
    <n v="500000320699"/>
    <s v="ใบแจ้งหนี้"/>
    <x v="0"/>
    <s v="ค่าบริการพาดสายสื่อสารโทรคมนาคมประจำปี"/>
    <s v="Activ.unit"/>
    <x v="423"/>
    <s v=""/>
    <n v="13"/>
    <d v="2019-01-17T00:00:00"/>
    <n v="1597"/>
    <x v="0"/>
    <x v="0"/>
    <n v="3.85"/>
    <n v="87835"/>
    <n v="87835"/>
    <n v="6148.45"/>
    <n v="93983.45"/>
    <d v="2019-01-31T00:00:00"/>
    <m/>
    <s v=""/>
    <s v=""/>
    <x v="5"/>
    <n v="140001546147"/>
    <n v="1"/>
    <n v="1"/>
    <n v="1"/>
    <s v="S4B3"/>
    <x v="5"/>
    <x v="0"/>
    <s v="ZW03"/>
    <s v="Z53"/>
    <x v="37"/>
    <x v="37"/>
    <x v="0"/>
  </r>
  <r>
    <x v="37"/>
    <x v="338"/>
    <x v="424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014"/>
    <x v="424"/>
    <n v="532000322823"/>
    <s v="ใบแจ้งหนี้"/>
    <x v="0"/>
    <s v="ค่าบริการพาดสายสื่อสารโทรคมนาคมประจำปี"/>
    <s v="Activ.unit"/>
    <x v="424"/>
    <s v=""/>
    <n v="11"/>
    <d v="2019-01-17T00:00:00"/>
    <n v="4371"/>
    <x v="0"/>
    <x v="0"/>
    <n v="3.85"/>
    <n v="240405"/>
    <n v="240405"/>
    <n v="16828.349999999999"/>
    <n v="257233.35"/>
    <d v="2019-01-31T00:00:00"/>
    <m/>
    <s v=""/>
    <s v=""/>
    <x v="6"/>
    <n v="140001545769"/>
    <n v="1"/>
    <n v="1"/>
    <n v="1"/>
    <s v="S4B3"/>
    <x v="6"/>
    <x v="0"/>
    <s v="ZW03"/>
    <s v="Z53"/>
    <x v="37"/>
    <x v="37"/>
    <x v="0"/>
  </r>
  <r>
    <x v="37"/>
    <x v="339"/>
    <x v="42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497"/>
    <x v="425"/>
    <n v="564000322389"/>
    <s v="ใบแจ้งหนี้"/>
    <x v="0"/>
    <s v="ค่าบริการพาดสายสื่อสารโทรคมนาคมประจำปี"/>
    <s v="Activ.unit"/>
    <x v="425"/>
    <s v=""/>
    <n v="2"/>
    <d v="2019-01-17T00:00:00"/>
    <n v="1064"/>
    <x v="0"/>
    <x v="0"/>
    <n v="3.85"/>
    <n v="58520"/>
    <n v="58520"/>
    <n v="4096.3999999999996"/>
    <n v="62616.4"/>
    <d v="2019-01-31T00:00:00"/>
    <m/>
    <s v=""/>
    <s v=""/>
    <x v="0"/>
    <n v="140001545254"/>
    <n v="1"/>
    <n v="1"/>
    <n v="1"/>
    <s v="S4B3"/>
    <x v="0"/>
    <x v="0"/>
    <s v="ZW03"/>
    <s v="Z53"/>
    <x v="37"/>
    <x v="37"/>
    <x v="0"/>
  </r>
  <r>
    <x v="37"/>
    <x v="339"/>
    <x v="42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16"/>
    <x v="426"/>
    <n v="524000321950"/>
    <s v="ใบแจ้งหนี้"/>
    <x v="0"/>
    <s v="ค่าบริการพาดสายสื่อสารโทรคมนาคมประจำปี"/>
    <s v="Activ.unit"/>
    <x v="426"/>
    <s v=""/>
    <n v="3"/>
    <d v="2019-01-17T00:00:00"/>
    <n v="2590"/>
    <x v="0"/>
    <x v="0"/>
    <n v="3.85"/>
    <n v="142450"/>
    <n v="142450"/>
    <n v="9971.5"/>
    <n v="152421.5"/>
    <d v="2019-01-31T00:00:00"/>
    <m/>
    <s v=""/>
    <s v=""/>
    <x v="0"/>
    <n v="140001545363"/>
    <n v="1"/>
    <n v="1"/>
    <n v="1"/>
    <s v="S4B3"/>
    <x v="13"/>
    <x v="0"/>
    <s v="ZW03"/>
    <s v="Z53"/>
    <x v="37"/>
    <x v="37"/>
    <x v="0"/>
  </r>
  <r>
    <x v="37"/>
    <x v="339"/>
    <x v="42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723"/>
    <x v="427"/>
    <n v="526000322477"/>
    <s v="ใบแจ้งหนี้"/>
    <x v="0"/>
    <s v="ค่าบริการพาดสายสื่อสารโทรคมนาคมประจำปี"/>
    <s v="Activ.unit"/>
    <x v="427"/>
    <s v=""/>
    <n v="4"/>
    <d v="2019-01-17T00:00:00"/>
    <n v="4537"/>
    <x v="0"/>
    <x v="0"/>
    <n v="3.85"/>
    <n v="249535"/>
    <n v="249535"/>
    <n v="17467.45"/>
    <n v="267002.45"/>
    <d v="2019-01-31T00:00:00"/>
    <m/>
    <s v=""/>
    <s v=""/>
    <x v="0"/>
    <n v="140001545551"/>
    <n v="1"/>
    <n v="1"/>
    <n v="1"/>
    <s v="S4B3"/>
    <x v="12"/>
    <x v="0"/>
    <s v="ZW03"/>
    <s v="Z53"/>
    <x v="37"/>
    <x v="37"/>
    <x v="0"/>
  </r>
  <r>
    <x v="37"/>
    <x v="340"/>
    <x v="42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21"/>
    <x v="428"/>
    <n v="550000321413"/>
    <s v="ใบแจ้งหนี้"/>
    <x v="0"/>
    <s v="ค่าบริการพาดสายสื่อสารโทรคมนาคมประจำปี"/>
    <s v="Activ.unit"/>
    <x v="428"/>
    <s v=""/>
    <n v="5"/>
    <d v="2019-01-17T00:00:00"/>
    <n v="228"/>
    <x v="1"/>
    <x v="1"/>
    <n v="7"/>
    <n v="22800"/>
    <n v="22800"/>
    <n v="1596"/>
    <n v="24396"/>
    <d v="2019-01-31T00:00:00"/>
    <m/>
    <s v=""/>
    <s v=""/>
    <x v="1"/>
    <n v="140001546259"/>
    <n v="2"/>
    <n v="2"/>
    <n v="2"/>
    <s v="S4B3"/>
    <x v="1"/>
    <x v="0"/>
    <s v="ZW03"/>
    <s v="Z53"/>
    <x v="37"/>
    <x v="37"/>
    <x v="0"/>
  </r>
  <r>
    <x v="37"/>
    <x v="340"/>
    <x v="42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21"/>
    <x v="428"/>
    <n v="550000321413"/>
    <s v="ใบแจ้งหนี้"/>
    <x v="0"/>
    <s v="ค่าบริการพาดสายสื่อสารโทรคมนาคมประจำปี"/>
    <s v="Activ.unit"/>
    <x v="428"/>
    <s v=""/>
    <n v="6"/>
    <d v="2019-01-17T00:00:00"/>
    <n v="1640"/>
    <x v="0"/>
    <x v="0"/>
    <n v="3.85"/>
    <n v="90200"/>
    <n v="90200"/>
    <n v="6314"/>
    <n v="96514"/>
    <d v="2019-01-31T00:00:00"/>
    <m/>
    <s v=""/>
    <s v=""/>
    <x v="1"/>
    <n v="140001546259"/>
    <n v="2"/>
    <n v="2"/>
    <n v="2"/>
    <s v="S4B3"/>
    <x v="1"/>
    <x v="0"/>
    <s v="ZW03"/>
    <s v="Z53"/>
    <x v="37"/>
    <x v="37"/>
    <x v="0"/>
  </r>
  <r>
    <x v="37"/>
    <x v="340"/>
    <x v="42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24"/>
    <x v="429"/>
    <n v="552000321611"/>
    <s v="ใบแจ้งหนี้"/>
    <x v="0"/>
    <s v="ค่าบริการพาดสายสื่อสารโทรคมนาคมประจำปี"/>
    <s v="Activ.unit"/>
    <x v="429"/>
    <s v=""/>
    <n v="7"/>
    <d v="2019-01-17T00:00:00"/>
    <n v="42"/>
    <x v="1"/>
    <x v="1"/>
    <n v="7"/>
    <n v="4200"/>
    <n v="4200"/>
    <n v="294"/>
    <n v="4494"/>
    <d v="2019-01-31T00:00:00"/>
    <m/>
    <s v=""/>
    <s v=""/>
    <x v="1"/>
    <n v="140001546293"/>
    <n v="2"/>
    <n v="2"/>
    <n v="2"/>
    <s v="S4B3"/>
    <x v="16"/>
    <x v="0"/>
    <s v="ZW03"/>
    <s v="Z53"/>
    <x v="37"/>
    <x v="37"/>
    <x v="0"/>
  </r>
  <r>
    <x v="37"/>
    <x v="340"/>
    <x v="42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24"/>
    <x v="429"/>
    <n v="552000321611"/>
    <s v="ใบแจ้งหนี้"/>
    <x v="0"/>
    <s v="ค่าบริการพาดสายสื่อสารโทรคมนาคมประจำปี"/>
    <s v="Activ.unit"/>
    <x v="429"/>
    <s v=""/>
    <n v="8"/>
    <d v="2019-01-17T00:00:00"/>
    <n v="2274"/>
    <x v="0"/>
    <x v="0"/>
    <n v="3.85"/>
    <n v="125070"/>
    <n v="125070"/>
    <n v="8754.9"/>
    <n v="133824.9"/>
    <d v="2019-01-31T00:00:00"/>
    <m/>
    <s v=""/>
    <s v=""/>
    <x v="1"/>
    <n v="140001546293"/>
    <n v="2"/>
    <n v="2"/>
    <n v="2"/>
    <s v="S4B3"/>
    <x v="16"/>
    <x v="0"/>
    <s v="ZW03"/>
    <s v="Z53"/>
    <x v="37"/>
    <x v="37"/>
    <x v="0"/>
  </r>
  <r>
    <x v="37"/>
    <x v="338"/>
    <x v="430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827"/>
    <x v="430"/>
    <n v="544000323062"/>
    <s v="ใบแจ้งหนี้"/>
    <x v="1"/>
    <s v="ค่าบริการติดตั้องอุปกรณ์สื่อสารฯ ประจำปี"/>
    <s v="Activ.unit"/>
    <x v="430"/>
    <s v=""/>
    <n v="10"/>
    <d v="2019-01-17T00:00:00"/>
    <n v="1"/>
    <x v="2"/>
    <x v="2"/>
    <n v="28.7"/>
    <n v="410"/>
    <n v="410"/>
    <n v="28.7"/>
    <n v="438.7"/>
    <d v="2019-01-31T00:00:00"/>
    <m/>
    <s v=""/>
    <s v=""/>
    <x v="6"/>
    <n v="140001545707"/>
    <n v="1"/>
    <n v="1"/>
    <n v="1"/>
    <s v="S4B3"/>
    <x v="6"/>
    <x v="1"/>
    <s v="ZW03"/>
    <s v="Z53"/>
    <x v="37"/>
    <x v="37"/>
    <x v="0"/>
  </r>
  <r>
    <x v="37"/>
    <x v="341"/>
    <x v="431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166"/>
    <x v="431"/>
    <n v="530000321950"/>
    <s v="ใบแจ้งหนี้"/>
    <x v="0"/>
    <s v="ค่าบริการพาดสายสื่อสารโทรคมนาคมประจำปี"/>
    <s v="Activ.unit"/>
    <x v="431"/>
    <s v=""/>
    <n v="1"/>
    <d v="2019-01-17T00:00:00"/>
    <n v="2898"/>
    <x v="0"/>
    <x v="0"/>
    <n v="3.85"/>
    <n v="159390"/>
    <n v="159390"/>
    <n v="11157.3"/>
    <n v="170547.3"/>
    <d v="2019-01-31T00:00:00"/>
    <m/>
    <s v=""/>
    <s v=""/>
    <x v="10"/>
    <n v="140001545989"/>
    <n v="1"/>
    <n v="1"/>
    <n v="1"/>
    <s v="S4B3"/>
    <x v="10"/>
    <x v="0"/>
    <s v="ZW03"/>
    <s v="Z53"/>
    <x v="37"/>
    <x v="37"/>
    <x v="0"/>
  </r>
  <r>
    <x v="37"/>
    <x v="342"/>
    <x v="432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417"/>
    <x v="432"/>
    <n v="556000321578"/>
    <s v="ใบแจ้งหนี้"/>
    <x v="0"/>
    <s v="ค่าบริการพาดสายสื่อสารโทรคมนาคมประจำปี"/>
    <s v="Activ.unit"/>
    <x v="432"/>
    <s v=""/>
    <n v="14"/>
    <d v="2019-01-17T00:00:00"/>
    <n v="2651"/>
    <x v="0"/>
    <x v="0"/>
    <n v="3.85"/>
    <n v="145805"/>
    <n v="145805"/>
    <n v="10206.35"/>
    <n v="156011.35"/>
    <d v="2019-01-31T00:00:00"/>
    <m/>
    <s v=""/>
    <s v=""/>
    <x v="11"/>
    <n v="140001546224"/>
    <n v="1"/>
    <n v="1"/>
    <n v="1"/>
    <s v="S4B3"/>
    <x v="11"/>
    <x v="0"/>
    <s v="ZW03"/>
    <s v="Z53"/>
    <x v="37"/>
    <x v="37"/>
    <x v="0"/>
  </r>
  <r>
    <x v="1"/>
    <x v="343"/>
    <x v="43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817"/>
    <x v="433"/>
    <n v="540000321500"/>
    <s v="ใบแจ้งหนี้"/>
    <x v="0"/>
    <s v="ค่าบริการพาดสายสื่อสารโทรคมนาคมประจำปี"/>
    <s v="Activ.unit"/>
    <x v="433"/>
    <s v=""/>
    <n v="12"/>
    <d v="2019-01-18T00:00:00"/>
    <n v="4386"/>
    <x v="0"/>
    <x v="0"/>
    <n v="3.85"/>
    <n v="241230"/>
    <n v="241230"/>
    <n v="16886.099999999999"/>
    <n v="258116.1"/>
    <d v="2019-01-31T00:00:00"/>
    <m/>
    <s v=""/>
    <s v=""/>
    <x v="0"/>
    <n v="140001547475"/>
    <n v="1"/>
    <n v="1"/>
    <n v="1"/>
    <s v="S4B3"/>
    <x v="0"/>
    <x v="0"/>
    <s v="ZW03"/>
    <s v="Z53"/>
    <x v="1"/>
    <x v="1"/>
    <x v="0"/>
  </r>
  <r>
    <x v="1"/>
    <x v="344"/>
    <x v="43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589"/>
    <x v="434"/>
    <n v="558000321680"/>
    <s v="ใบแจ้งหนี้"/>
    <x v="0"/>
    <s v="ค่าบริการพาดสายสื่อสารโทรคมนาคมประจำปี"/>
    <s v="Activ.unit"/>
    <x v="434"/>
    <s v=""/>
    <n v="6"/>
    <d v="2019-01-18T00:00:00"/>
    <n v="23"/>
    <x v="1"/>
    <x v="1"/>
    <n v="7"/>
    <n v="2300"/>
    <n v="2300"/>
    <n v="161"/>
    <n v="2461"/>
    <d v="2019-01-31T00:00:00"/>
    <m/>
    <s v=""/>
    <s v=""/>
    <x v="0"/>
    <n v="140001547338"/>
    <n v="2"/>
    <n v="2"/>
    <n v="2"/>
    <s v="S4B3"/>
    <x v="0"/>
    <x v="0"/>
    <s v="ZW03"/>
    <s v="Z53"/>
    <x v="1"/>
    <x v="1"/>
    <x v="0"/>
  </r>
  <r>
    <x v="1"/>
    <x v="344"/>
    <x v="43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589"/>
    <x v="434"/>
    <n v="558000321680"/>
    <s v="ใบแจ้งหนี้"/>
    <x v="0"/>
    <s v="ค่าบริการพาดสายสื่อสารโทรคมนาคมประจำปี"/>
    <s v="Activ.unit"/>
    <x v="434"/>
    <s v=""/>
    <n v="7"/>
    <d v="2019-01-18T00:00:00"/>
    <n v="2289"/>
    <x v="0"/>
    <x v="0"/>
    <n v="3.85"/>
    <n v="125895"/>
    <n v="125895"/>
    <n v="8812.65"/>
    <n v="134707.65"/>
    <d v="2019-01-31T00:00:00"/>
    <m/>
    <s v=""/>
    <s v=""/>
    <x v="0"/>
    <n v="140001547338"/>
    <n v="2"/>
    <n v="2"/>
    <n v="2"/>
    <s v="S4B3"/>
    <x v="0"/>
    <x v="0"/>
    <s v="ZW03"/>
    <s v="Z53"/>
    <x v="1"/>
    <x v="1"/>
    <x v="0"/>
  </r>
  <r>
    <x v="1"/>
    <x v="344"/>
    <x v="43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579"/>
    <x v="435"/>
    <n v="560000322524"/>
    <s v="ใบแจ้งหนี้"/>
    <x v="0"/>
    <s v="ค่าบริการพาดสายสื่อสารโทรคมนาคมประจำปี"/>
    <s v="Activ.unit"/>
    <x v="435"/>
    <s v=""/>
    <n v="5"/>
    <d v="2019-01-18T00:00:00"/>
    <n v="2355"/>
    <x v="0"/>
    <x v="0"/>
    <n v="3.85"/>
    <n v="129525"/>
    <n v="129525"/>
    <n v="9066.75"/>
    <n v="138591.75"/>
    <d v="2019-01-31T00:00:00"/>
    <m/>
    <s v=""/>
    <s v=""/>
    <x v="0"/>
    <n v="140001547222"/>
    <n v="1"/>
    <n v="1"/>
    <n v="1"/>
    <s v="S4B3"/>
    <x v="12"/>
    <x v="0"/>
    <s v="ZW03"/>
    <s v="Z53"/>
    <x v="1"/>
    <x v="1"/>
    <x v="0"/>
  </r>
  <r>
    <x v="1"/>
    <x v="343"/>
    <x v="43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349"/>
    <x v="436"/>
    <n v="520000322312"/>
    <s v="ใบแจ้งหนี้"/>
    <x v="0"/>
    <s v="ค่าบริการพาดสายสื่อสารโทรคมนาคมประจำปี"/>
    <s v="Activ.unit"/>
    <x v="436"/>
    <s v=""/>
    <n v="11"/>
    <d v="2019-01-18T00:00:00"/>
    <n v="506"/>
    <x v="0"/>
    <x v="0"/>
    <n v="3.85"/>
    <n v="27830"/>
    <n v="27830"/>
    <n v="1948.1"/>
    <n v="29778.1"/>
    <d v="2019-01-31T00:00:00"/>
    <m/>
    <s v=""/>
    <s v=""/>
    <x v="0"/>
    <n v="140001547153"/>
    <n v="1"/>
    <n v="1"/>
    <n v="1"/>
    <s v="S4B3"/>
    <x v="12"/>
    <x v="0"/>
    <s v="ZW03"/>
    <s v="Z53"/>
    <x v="1"/>
    <x v="1"/>
    <x v="0"/>
  </r>
  <r>
    <x v="1"/>
    <x v="345"/>
    <x v="437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683"/>
    <x v="437"/>
    <n v="550000321496"/>
    <s v="ใบแจ้งหนี้"/>
    <x v="0"/>
    <s v="ค่าบริการพาดสายสื่อสารโทรคมนาคมประจำปี"/>
    <s v="Activ.unit"/>
    <x v="437"/>
    <s v=""/>
    <n v="17"/>
    <d v="2019-01-17T00:00:00"/>
    <n v="233"/>
    <x v="0"/>
    <x v="0"/>
    <n v="3.85"/>
    <n v="12815"/>
    <n v="12815"/>
    <n v="897.05"/>
    <n v="13712.05"/>
    <d v="2019-01-31T00:00:00"/>
    <m/>
    <s v=""/>
    <s v=""/>
    <x v="3"/>
    <n v="140001545501"/>
    <n v="1"/>
    <n v="1"/>
    <n v="1"/>
    <s v="S4B3"/>
    <x v="3"/>
    <x v="0"/>
    <s v="ZW03"/>
    <s v="Z53"/>
    <x v="1"/>
    <x v="1"/>
    <x v="0"/>
  </r>
  <r>
    <x v="1"/>
    <x v="346"/>
    <x v="43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216"/>
    <x v="438"/>
    <n v="562000322019"/>
    <s v="ใบแจ้งหนี้"/>
    <x v="0"/>
    <s v="ค่าบริการพาดสายสื่อสารโทรคมนาคมประจำปี"/>
    <s v="Activ.unit"/>
    <x v="438"/>
    <s v=""/>
    <n v="4"/>
    <d v="2019-01-17T00:00:00"/>
    <n v="2079"/>
    <x v="0"/>
    <x v="0"/>
    <n v="3.85"/>
    <n v="114345"/>
    <n v="114345"/>
    <n v="8004.15"/>
    <n v="122349.15"/>
    <d v="2019-01-31T00:00:00"/>
    <m/>
    <s v=""/>
    <s v=""/>
    <x v="8"/>
    <n v="140001545947"/>
    <n v="1"/>
    <n v="1"/>
    <n v="1"/>
    <s v="S4B3"/>
    <x v="8"/>
    <x v="0"/>
    <s v="ZW03"/>
    <s v="Z53"/>
    <x v="1"/>
    <x v="1"/>
    <x v="0"/>
  </r>
  <r>
    <x v="38"/>
    <x v="347"/>
    <x v="439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162"/>
    <x v="439"/>
    <n v="566000321598"/>
    <s v="ใบแจ้งหนี้"/>
    <x v="0"/>
    <s v="ค่าบริการพาดสายสื่อสารโทรคมนาคมประจำปี"/>
    <s v="Activ.unit"/>
    <x v="439"/>
    <s v=""/>
    <n v="9"/>
    <d v="2019-01-17T00:00:00"/>
    <n v="391"/>
    <x v="0"/>
    <x v="0"/>
    <n v="3.85"/>
    <n v="21505"/>
    <n v="21505"/>
    <n v="1505.35"/>
    <n v="23010.35"/>
    <d v="2019-01-31T00:00:00"/>
    <m/>
    <s v=""/>
    <s v=""/>
    <x v="3"/>
    <n v="140001545959"/>
    <n v="1"/>
    <n v="1"/>
    <n v="1"/>
    <s v="S4B3"/>
    <x v="3"/>
    <x v="0"/>
    <s v="ZW03"/>
    <s v="Z53"/>
    <x v="38"/>
    <x v="38"/>
    <x v="0"/>
  </r>
  <r>
    <x v="38"/>
    <x v="348"/>
    <x v="44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254"/>
    <x v="440"/>
    <n v="518000322027"/>
    <s v="ใบแจ้งหนี้"/>
    <x v="0"/>
    <s v="ค่าบริการพาดสายสื่อสารโทรคมนาคมประจำปี"/>
    <s v="Activ.unit"/>
    <x v="440"/>
    <s v=""/>
    <n v="1"/>
    <d v="2019-01-17T00:00:00"/>
    <n v="4249"/>
    <x v="0"/>
    <x v="0"/>
    <n v="3.85"/>
    <n v="233695"/>
    <n v="233695"/>
    <n v="16358.65"/>
    <n v="250053.65"/>
    <d v="2019-01-31T00:00:00"/>
    <m/>
    <s v=""/>
    <s v=""/>
    <x v="4"/>
    <n v="140001546030"/>
    <n v="1"/>
    <n v="1"/>
    <n v="1"/>
    <s v="S4B3"/>
    <x v="4"/>
    <x v="0"/>
    <s v="ZW03"/>
    <s v="Z53"/>
    <x v="38"/>
    <x v="38"/>
    <x v="0"/>
  </r>
  <r>
    <x v="38"/>
    <x v="349"/>
    <x v="44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66"/>
    <x v="441"/>
    <n v="544000323577"/>
    <s v="ใบแจ้งหนี้"/>
    <x v="0"/>
    <s v="ค่าบริการพาดสายสื่อสารโทรคมนาคมประจำปี"/>
    <s v="Activ.unit"/>
    <x v="441"/>
    <s v=""/>
    <n v="10"/>
    <d v="2019-01-17T00:00:00"/>
    <n v="3727"/>
    <x v="0"/>
    <x v="0"/>
    <n v="3.85"/>
    <n v="204985"/>
    <n v="204985"/>
    <n v="14348.95"/>
    <n v="219333.95"/>
    <d v="2019-01-31T00:00:00"/>
    <m/>
    <s v=""/>
    <s v=""/>
    <x v="5"/>
    <n v="140001546079"/>
    <n v="1"/>
    <n v="1"/>
    <n v="1"/>
    <s v="S4B3"/>
    <x v="5"/>
    <x v="0"/>
    <s v="ZW03"/>
    <s v="Z53"/>
    <x v="38"/>
    <x v="38"/>
    <x v="0"/>
  </r>
  <r>
    <x v="38"/>
    <x v="350"/>
    <x v="44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354"/>
    <x v="442"/>
    <n v="514000321509"/>
    <s v="ใบแจ้งหนี้"/>
    <x v="0"/>
    <s v="ค่าบริการพาดสายสื่อสารโทรคมนาคมประจำปี"/>
    <s v="Activ.unit"/>
    <x v="442"/>
    <s v=""/>
    <n v="7"/>
    <d v="2019-01-17T00:00:00"/>
    <n v="3323"/>
    <x v="0"/>
    <x v="0"/>
    <n v="3.85"/>
    <n v="182765"/>
    <n v="182765"/>
    <n v="12793.55"/>
    <n v="195558.55"/>
    <d v="2019-01-31T00:00:00"/>
    <m/>
    <s v=""/>
    <s v=""/>
    <x v="10"/>
    <n v="140001546117"/>
    <n v="1"/>
    <n v="1"/>
    <n v="1"/>
    <s v="S4B3"/>
    <x v="10"/>
    <x v="0"/>
    <s v="ZW03"/>
    <s v="Z53"/>
    <x v="38"/>
    <x v="38"/>
    <x v="0"/>
  </r>
  <r>
    <x v="38"/>
    <x v="351"/>
    <x v="443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015"/>
    <x v="443"/>
    <n v="542000322203"/>
    <s v="ใบแจ้งหนี้"/>
    <x v="0"/>
    <s v="ค่าบริการพาดสายสื่อสารโทรคมนาคมประจำปี"/>
    <s v="Activ.unit"/>
    <x v="443"/>
    <s v=""/>
    <n v="4"/>
    <d v="2019-01-17T00:00:00"/>
    <n v="448"/>
    <x v="0"/>
    <x v="0"/>
    <n v="3.85"/>
    <n v="24640"/>
    <n v="24640"/>
    <n v="1724.8"/>
    <n v="26364.799999999999"/>
    <d v="2019-01-31T00:00:00"/>
    <m/>
    <s v=""/>
    <s v=""/>
    <x v="8"/>
    <n v="140001545775"/>
    <n v="1"/>
    <n v="1"/>
    <n v="1"/>
    <s v="S4B3"/>
    <x v="8"/>
    <x v="0"/>
    <s v="ZW03"/>
    <s v="Z53"/>
    <x v="38"/>
    <x v="38"/>
    <x v="0"/>
  </r>
  <r>
    <x v="38"/>
    <x v="352"/>
    <x v="44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602"/>
    <x v="444"/>
    <n v="554000320701"/>
    <s v="ใบแจ้งหนี้"/>
    <x v="0"/>
    <s v="ค่าบริการพาดสายสื่อสารโทรคมนาคมประจำปี"/>
    <s v="Activ.unit"/>
    <x v="444"/>
    <s v=""/>
    <n v="2"/>
    <d v="2019-01-18T00:00:00"/>
    <n v="1870"/>
    <x v="1"/>
    <x v="1"/>
    <n v="7"/>
    <n v="187000"/>
    <n v="187000"/>
    <n v="13090"/>
    <n v="200090"/>
    <d v="2019-01-31T00:00:00"/>
    <m/>
    <s v=""/>
    <s v=""/>
    <x v="1"/>
    <n v="140001547239"/>
    <n v="2"/>
    <n v="2"/>
    <n v="2"/>
    <s v="S4B3"/>
    <x v="1"/>
    <x v="0"/>
    <s v="ZW03"/>
    <s v="Z53"/>
    <x v="38"/>
    <x v="38"/>
    <x v="0"/>
  </r>
  <r>
    <x v="38"/>
    <x v="352"/>
    <x v="444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602"/>
    <x v="444"/>
    <n v="554000320701"/>
    <s v="ใบแจ้งหนี้"/>
    <x v="0"/>
    <s v="ค่าบริการพาดสายสื่อสารโทรคมนาคมประจำปี"/>
    <s v="Activ.unit"/>
    <x v="444"/>
    <s v=""/>
    <n v="3"/>
    <d v="2019-01-18T00:00:00"/>
    <n v="4417"/>
    <x v="0"/>
    <x v="0"/>
    <n v="3.85"/>
    <n v="242935"/>
    <n v="242935"/>
    <n v="17005.45"/>
    <n v="259940.45"/>
    <d v="2019-01-31T00:00:00"/>
    <m/>
    <s v=""/>
    <s v=""/>
    <x v="1"/>
    <n v="140001547239"/>
    <n v="2"/>
    <n v="2"/>
    <n v="2"/>
    <s v="S4B3"/>
    <x v="1"/>
    <x v="0"/>
    <s v="ZW03"/>
    <s v="Z53"/>
    <x v="38"/>
    <x v="38"/>
    <x v="0"/>
  </r>
  <r>
    <x v="38"/>
    <x v="353"/>
    <x v="44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243"/>
    <x v="445"/>
    <n v="524000321960"/>
    <s v="ใบแจ้งหนี้"/>
    <x v="0"/>
    <s v="ค่าบริการพาดสายสื่อสารโทรคมนาคมประจำปี"/>
    <s v="Activ.unit"/>
    <x v="445"/>
    <s v=""/>
    <n v="6"/>
    <d v="2019-01-18T00:00:00"/>
    <n v="465"/>
    <x v="1"/>
    <x v="1"/>
    <n v="7"/>
    <n v="46500"/>
    <n v="46500"/>
    <n v="3255"/>
    <n v="49755"/>
    <d v="2019-01-31T00:00:00"/>
    <m/>
    <s v=""/>
    <s v=""/>
    <x v="0"/>
    <n v="140001546916"/>
    <n v="1"/>
    <n v="1"/>
    <n v="1"/>
    <s v="S4B3"/>
    <x v="0"/>
    <x v="0"/>
    <s v="ZW03"/>
    <s v="Z53"/>
    <x v="38"/>
    <x v="38"/>
    <x v="0"/>
  </r>
  <r>
    <x v="38"/>
    <x v="354"/>
    <x v="446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3253"/>
    <x v="446"/>
    <n v="518000321306"/>
    <s v="ใบแจ้งหนี้"/>
    <x v="0"/>
    <s v="ค่าบริการพาดสายสื่อสารโทรคมนาคมประจำปี"/>
    <s v="Activ.unit"/>
    <x v="446"/>
    <s v=""/>
    <n v="11"/>
    <d v="2019-01-18T00:00:00"/>
    <n v="382"/>
    <x v="0"/>
    <x v="0"/>
    <n v="3.85"/>
    <n v="21010"/>
    <n v="21010"/>
    <n v="1470.7"/>
    <n v="22480.7"/>
    <d v="2019-01-31T00:00:00"/>
    <m/>
    <s v=""/>
    <s v=""/>
    <x v="11"/>
    <n v="140001547026"/>
    <n v="1"/>
    <n v="1"/>
    <n v="1"/>
    <s v="S4B3"/>
    <x v="11"/>
    <x v="0"/>
    <s v="ZW03"/>
    <s v="Z53"/>
    <x v="38"/>
    <x v="38"/>
    <x v="0"/>
  </r>
  <r>
    <x v="38"/>
    <x v="353"/>
    <x v="44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366"/>
    <x v="447"/>
    <n v="562000322680"/>
    <s v="ใบแจ้งหนี้"/>
    <x v="0"/>
    <s v="ค่าบริการพาดสายสื่อสารโทรคมนาคมประจำปี"/>
    <s v="Activ.unit"/>
    <x v="447"/>
    <s v=""/>
    <n v="5"/>
    <d v="2019-01-17T00:00:00"/>
    <n v="2957"/>
    <x v="0"/>
    <x v="0"/>
    <n v="3.85"/>
    <n v="162635"/>
    <n v="162635"/>
    <n v="11384.45"/>
    <n v="174019.45"/>
    <d v="2019-01-31T00:00:00"/>
    <m/>
    <s v=""/>
    <s v=""/>
    <x v="0"/>
    <n v="140001546177"/>
    <n v="1"/>
    <n v="1"/>
    <n v="1"/>
    <s v="S4B3"/>
    <x v="13"/>
    <x v="0"/>
    <s v="ZW03"/>
    <s v="Z53"/>
    <x v="38"/>
    <x v="38"/>
    <x v="0"/>
  </r>
  <r>
    <x v="19"/>
    <x v="164"/>
    <x v="44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7480"/>
    <x v="448"/>
    <n v="562000322042"/>
    <s v="ใบแจ้งหนี้"/>
    <x v="0"/>
    <s v="ค่าบริการพาดสายสื่อสารโทรคมนาคมประจำปี"/>
    <s v="Activ.unit"/>
    <x v="448"/>
    <s v=""/>
    <n v="7"/>
    <d v="2019-01-20T00:00:00"/>
    <n v="3062"/>
    <x v="0"/>
    <x v="0"/>
    <n v="3.85"/>
    <n v="168410"/>
    <n v="168410"/>
    <n v="11788.7"/>
    <n v="180198.7"/>
    <d v="2019-01-31T00:00:00"/>
    <m/>
    <s v=""/>
    <s v=""/>
    <x v="1"/>
    <n v="140001548647"/>
    <n v="1"/>
    <n v="1"/>
    <n v="1"/>
    <s v="S4B3"/>
    <x v="16"/>
    <x v="0"/>
    <s v="ZW03"/>
    <s v="Z53"/>
    <x v="19"/>
    <x v="19"/>
    <x v="0"/>
  </r>
  <r>
    <x v="39"/>
    <x v="355"/>
    <x v="449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775"/>
    <x v="449"/>
    <n v="544000322726"/>
    <s v="ใบแจ้งหนี้"/>
    <x v="0"/>
    <s v="ค่าบริการพาดสายสื่อสารโทรคมนาคมประจำปี"/>
    <s v="Activ.unit"/>
    <x v="449"/>
    <s v=""/>
    <n v="8"/>
    <d v="2019-01-17T00:00:00"/>
    <n v="7695"/>
    <x v="0"/>
    <x v="0"/>
    <n v="3.85"/>
    <n v="423225"/>
    <n v="423225"/>
    <n v="29625.75"/>
    <n v="452850.75"/>
    <d v="2019-01-31T00:00:00"/>
    <m/>
    <s v=""/>
    <s v=""/>
    <x v="10"/>
    <n v="140001545557"/>
    <n v="1"/>
    <n v="1"/>
    <n v="1"/>
    <s v="S4B3"/>
    <x v="10"/>
    <x v="0"/>
    <s v="ZW03"/>
    <s v="Z53"/>
    <x v="39"/>
    <x v="39"/>
    <x v="0"/>
  </r>
  <r>
    <x v="39"/>
    <x v="356"/>
    <x v="45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066"/>
    <x v="450"/>
    <n v="538000322093"/>
    <s v="ใบแจ้งหนี้"/>
    <x v="0"/>
    <s v="ค่าบริการพาดสายสื่อสารโทรคมนาคมประจำปี"/>
    <s v="Activ.unit"/>
    <x v="450"/>
    <s v=""/>
    <n v="2"/>
    <d v="2019-01-17T00:00:00"/>
    <n v="5328"/>
    <x v="0"/>
    <x v="0"/>
    <n v="3.85"/>
    <n v="293040"/>
    <n v="293040"/>
    <n v="20512.8"/>
    <n v="313552.8"/>
    <d v="2019-01-31T00:00:00"/>
    <m/>
    <s v=""/>
    <s v=""/>
    <x v="0"/>
    <n v="140001545880"/>
    <n v="2"/>
    <n v="2"/>
    <n v="2"/>
    <s v="S4B3"/>
    <x v="0"/>
    <x v="0"/>
    <s v="ZW03"/>
    <s v="Z53"/>
    <x v="39"/>
    <x v="39"/>
    <x v="0"/>
  </r>
  <r>
    <x v="39"/>
    <x v="356"/>
    <x v="45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066"/>
    <x v="450"/>
    <n v="538000322093"/>
    <s v="ใบแจ้งหนี้"/>
    <x v="0"/>
    <s v="ค่าบริการพาดสายสื่อสารโทรคมนาคมประจำปี"/>
    <s v="Activ.unit"/>
    <x v="450"/>
    <s v=""/>
    <n v="3"/>
    <d v="2019-01-17T00:00:00"/>
    <n v="403"/>
    <x v="1"/>
    <x v="1"/>
    <n v="7"/>
    <n v="40300"/>
    <n v="40300"/>
    <n v="2821"/>
    <n v="43121"/>
    <d v="2019-01-31T00:00:00"/>
    <m/>
    <s v=""/>
    <s v=""/>
    <x v="0"/>
    <n v="140001545880"/>
    <n v="2"/>
    <n v="2"/>
    <n v="2"/>
    <s v="S4B3"/>
    <x v="0"/>
    <x v="0"/>
    <s v="ZW03"/>
    <s v="Z53"/>
    <x v="39"/>
    <x v="39"/>
    <x v="0"/>
  </r>
  <r>
    <x v="39"/>
    <x v="357"/>
    <x v="451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377"/>
    <x v="451"/>
    <n v="500000320997"/>
    <s v="ใบแจ้งหนี้"/>
    <x v="0"/>
    <s v="ค่าบริการพาดสายสื่อสารโทรคมนาคมประจำปี"/>
    <s v="Activ.unit"/>
    <x v="451"/>
    <s v=""/>
    <n v="11"/>
    <d v="2019-01-17T00:00:00"/>
    <n v="88"/>
    <x v="0"/>
    <x v="0"/>
    <n v="3.85"/>
    <n v="4840"/>
    <n v="4840"/>
    <n v="338.8"/>
    <n v="5178.8"/>
    <d v="2019-01-31T00:00:00"/>
    <m/>
    <s v=""/>
    <s v=""/>
    <x v="3"/>
    <n v="140001546156"/>
    <n v="1"/>
    <n v="1"/>
    <n v="1"/>
    <s v="S4B3"/>
    <x v="3"/>
    <x v="0"/>
    <s v="ZW03"/>
    <s v="Z53"/>
    <x v="39"/>
    <x v="39"/>
    <x v="0"/>
  </r>
  <r>
    <x v="39"/>
    <x v="358"/>
    <x v="452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391"/>
    <x v="452"/>
    <n v="558000322096"/>
    <s v="ใบแจ้งหนี้"/>
    <x v="0"/>
    <s v="ค่าบริการพาดสายสื่อสารโทรคมนาคมประจำปี"/>
    <s v="Activ.unit"/>
    <x v="452"/>
    <s v=""/>
    <n v="10"/>
    <d v="2019-01-17T00:00:00"/>
    <n v="888"/>
    <x v="0"/>
    <x v="0"/>
    <n v="3.85"/>
    <n v="48840"/>
    <n v="48840"/>
    <n v="3418.8"/>
    <n v="52258.8"/>
    <d v="2019-01-31T00:00:00"/>
    <m/>
    <s v=""/>
    <s v=""/>
    <x v="9"/>
    <n v="140001546210"/>
    <n v="1"/>
    <n v="1"/>
    <n v="1"/>
    <s v="S4B3"/>
    <x v="9"/>
    <x v="0"/>
    <s v="ZW03"/>
    <s v="Z53"/>
    <x v="39"/>
    <x v="39"/>
    <x v="0"/>
  </r>
  <r>
    <x v="39"/>
    <x v="359"/>
    <x v="453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0447"/>
    <x v="453"/>
    <n v="556000321967"/>
    <s v="ใบแจ้งหนี้"/>
    <x v="0"/>
    <s v="ค่าบริการพาดสายสื่อสารโทรคมนาคมประจำปี"/>
    <s v="Activ.unit"/>
    <x v="453"/>
    <s v=""/>
    <n v="7"/>
    <d v="2019-01-17T00:00:00"/>
    <n v="46"/>
    <x v="0"/>
    <x v="0"/>
    <n v="3.85"/>
    <n v="2530"/>
    <n v="2530"/>
    <n v="177.1"/>
    <n v="2707.1"/>
    <d v="2019-01-31T00:00:00"/>
    <m/>
    <s v=""/>
    <s v=""/>
    <x v="7"/>
    <n v="140001546257"/>
    <n v="1"/>
    <n v="1"/>
    <n v="1"/>
    <s v="S4B3"/>
    <x v="7"/>
    <x v="0"/>
    <s v="ZW03"/>
    <s v="Z53"/>
    <x v="39"/>
    <x v="39"/>
    <x v="0"/>
  </r>
  <r>
    <x v="39"/>
    <x v="360"/>
    <x v="454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44"/>
    <x v="454"/>
    <n v="538000322085"/>
    <s v="ใบแจ้งหนี้"/>
    <x v="1"/>
    <s v="ค่าบริการติดตั้องอุปกรณ์สื่อสารฯ ประจำปี"/>
    <s v="Activ.unit"/>
    <x v="454"/>
    <s v=""/>
    <n v="12"/>
    <d v="2019-01-17T00:00:00"/>
    <n v="1"/>
    <x v="2"/>
    <x v="2"/>
    <n v="28.7"/>
    <n v="410"/>
    <n v="410"/>
    <n v="28.7"/>
    <n v="438.7"/>
    <d v="2019-01-31T00:00:00"/>
    <m/>
    <s v=""/>
    <s v=""/>
    <x v="5"/>
    <n v="140001545277"/>
    <n v="1"/>
    <n v="1"/>
    <n v="1"/>
    <s v="S4B3"/>
    <x v="5"/>
    <x v="1"/>
    <s v="ZW03"/>
    <s v="Z53"/>
    <x v="39"/>
    <x v="39"/>
    <x v="0"/>
  </r>
  <r>
    <x v="39"/>
    <x v="360"/>
    <x v="45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42"/>
    <x v="455"/>
    <n v="538000322095"/>
    <s v="ใบแจ้งหนี้"/>
    <x v="0"/>
    <s v="ค่าบริการพาดสายสื่อสารโทรคมนาคมประจำปี"/>
    <s v="Activ.unit"/>
    <x v="455"/>
    <s v=""/>
    <n v="13"/>
    <d v="2019-01-17T00:00:00"/>
    <n v="2381"/>
    <x v="0"/>
    <x v="0"/>
    <n v="3.85"/>
    <n v="130955"/>
    <n v="130955"/>
    <n v="9166.85"/>
    <n v="140121.85"/>
    <d v="2019-01-31T00:00:00"/>
    <m/>
    <s v=""/>
    <s v=""/>
    <x v="5"/>
    <n v="140001545938"/>
    <n v="1"/>
    <n v="1"/>
    <n v="1"/>
    <s v="S4B3"/>
    <x v="5"/>
    <x v="0"/>
    <s v="ZW03"/>
    <s v="Z53"/>
    <x v="39"/>
    <x v="39"/>
    <x v="0"/>
  </r>
  <r>
    <x v="39"/>
    <x v="361"/>
    <x v="45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595"/>
    <x v="456"/>
    <n v="568000321935"/>
    <s v="ใบแจ้งหนี้"/>
    <x v="0"/>
    <s v="ค่าบริการพาดสายสื่อสารโทรคมนาคมประจำปี"/>
    <s v="Activ.unit"/>
    <x v="456"/>
    <s v=""/>
    <n v="4"/>
    <d v="2019-01-17T00:00:00"/>
    <n v="2492"/>
    <x v="1"/>
    <x v="1"/>
    <n v="7"/>
    <n v="249200"/>
    <n v="249200"/>
    <n v="17444"/>
    <n v="266644"/>
    <d v="2019-01-31T00:00:00"/>
    <m/>
    <s v=""/>
    <s v=""/>
    <x v="1"/>
    <n v="140001545348"/>
    <n v="2"/>
    <n v="2"/>
    <n v="2"/>
    <s v="S4B3"/>
    <x v="1"/>
    <x v="0"/>
    <s v="ZW03"/>
    <s v="Z53"/>
    <x v="39"/>
    <x v="39"/>
    <x v="0"/>
  </r>
  <r>
    <x v="39"/>
    <x v="361"/>
    <x v="456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595"/>
    <x v="456"/>
    <n v="568000321935"/>
    <s v="ใบแจ้งหนี้"/>
    <x v="0"/>
    <s v="ค่าบริการพาดสายสื่อสารโทรคมนาคมประจำปี"/>
    <s v="Activ.unit"/>
    <x v="456"/>
    <s v=""/>
    <n v="5"/>
    <d v="2019-01-17T00:00:00"/>
    <n v="5559"/>
    <x v="0"/>
    <x v="0"/>
    <n v="3.85"/>
    <n v="305745"/>
    <n v="305745"/>
    <n v="21402.15"/>
    <n v="327147.15000000002"/>
    <d v="2019-01-31T00:00:00"/>
    <m/>
    <s v=""/>
    <s v=""/>
    <x v="1"/>
    <n v="140001545348"/>
    <n v="2"/>
    <n v="2"/>
    <n v="2"/>
    <s v="S4B3"/>
    <x v="1"/>
    <x v="0"/>
    <s v="ZW03"/>
    <s v="Z53"/>
    <x v="39"/>
    <x v="39"/>
    <x v="0"/>
  </r>
  <r>
    <x v="39"/>
    <x v="362"/>
    <x v="457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670"/>
    <x v="457"/>
    <n v="560000322453"/>
    <s v="ใบแจ้งหนี้"/>
    <x v="0"/>
    <s v="ค่าบริการพาดสายสื่อสารโทรคมนาคมประจำปี"/>
    <s v="Activ.unit"/>
    <x v="457"/>
    <s v=""/>
    <n v="14"/>
    <d v="2019-01-17T00:00:00"/>
    <n v="308"/>
    <x v="0"/>
    <x v="0"/>
    <n v="3.85"/>
    <n v="16940"/>
    <n v="16940"/>
    <n v="1185.8"/>
    <n v="18125.8"/>
    <d v="2019-01-31T00:00:00"/>
    <m/>
    <s v=""/>
    <s v=""/>
    <x v="11"/>
    <n v="140001545458"/>
    <n v="1"/>
    <n v="1"/>
    <n v="1"/>
    <s v="S4B3"/>
    <x v="11"/>
    <x v="0"/>
    <s v="ZW03"/>
    <s v="Z53"/>
    <x v="39"/>
    <x v="39"/>
    <x v="0"/>
  </r>
  <r>
    <x v="39"/>
    <x v="363"/>
    <x v="458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319"/>
    <x v="458"/>
    <n v="512000321320"/>
    <s v="ใบแจ้งหนี้"/>
    <x v="0"/>
    <s v="ค่าบริการพาดสายสื่อสารโทรคมนาคมประจำปี"/>
    <s v="Activ.unit"/>
    <x v="458"/>
    <s v=""/>
    <n v="1"/>
    <d v="2019-01-17T00:00:00"/>
    <n v="4960"/>
    <x v="0"/>
    <x v="0"/>
    <n v="3.85"/>
    <n v="272800"/>
    <n v="272800"/>
    <n v="19096"/>
    <n v="291896"/>
    <d v="2019-01-31T00:00:00"/>
    <m/>
    <s v=""/>
    <s v=""/>
    <x v="4"/>
    <n v="140001546105"/>
    <n v="1"/>
    <n v="1"/>
    <n v="1"/>
    <s v="S4B3"/>
    <x v="4"/>
    <x v="0"/>
    <s v="ZW03"/>
    <s v="Z53"/>
    <x v="39"/>
    <x v="39"/>
    <x v="0"/>
  </r>
  <r>
    <x v="39"/>
    <x v="364"/>
    <x v="45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52"/>
    <x v="459"/>
    <n v="512000321318"/>
    <s v="ใบแจ้งหนี้"/>
    <x v="0"/>
    <s v="ค่าบริการพาดสายสื่อสารโทรคมนาคมประจำปี"/>
    <s v="Activ.unit"/>
    <x v="459"/>
    <s v=""/>
    <n v="9"/>
    <d v="2019-01-17T00:00:00"/>
    <n v="3253"/>
    <x v="0"/>
    <x v="0"/>
    <n v="3.85"/>
    <n v="178915"/>
    <n v="178915"/>
    <n v="12524.05"/>
    <n v="191439.05"/>
    <d v="2019-01-31T00:00:00"/>
    <m/>
    <s v=""/>
    <s v=""/>
    <x v="6"/>
    <n v="140001545993"/>
    <n v="1"/>
    <n v="1"/>
    <n v="1"/>
    <s v="S4B3"/>
    <x v="6"/>
    <x v="0"/>
    <s v="ZW03"/>
    <s v="Z53"/>
    <x v="39"/>
    <x v="39"/>
    <x v="0"/>
  </r>
  <r>
    <x v="39"/>
    <x v="365"/>
    <x v="460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253"/>
    <x v="460"/>
    <n v="558000322094"/>
    <s v="ใบแจ้งหนี้"/>
    <x v="0"/>
    <s v="ค่าบริการพาดสายสื่อสารโทรคมนาคมประจำปี"/>
    <s v="Activ.unit"/>
    <x v="460"/>
    <s v=""/>
    <n v="6"/>
    <d v="2019-01-17T00:00:00"/>
    <n v="3131"/>
    <x v="0"/>
    <x v="0"/>
    <n v="3.85"/>
    <n v="172205"/>
    <n v="172205"/>
    <n v="12054.35"/>
    <n v="184259.35"/>
    <d v="2019-01-31T00:00:00"/>
    <m/>
    <s v=""/>
    <s v=""/>
    <x v="8"/>
    <n v="140001546069"/>
    <n v="1"/>
    <n v="1"/>
    <n v="1"/>
    <s v="S4B3"/>
    <x v="8"/>
    <x v="0"/>
    <s v="ZW03"/>
    <s v="Z53"/>
    <x v="39"/>
    <x v="39"/>
    <x v="0"/>
  </r>
  <r>
    <x v="1"/>
    <x v="366"/>
    <x v="461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407"/>
    <x v="461"/>
    <n v="518000321286"/>
    <s v="ใบแจ้งหนี้"/>
    <x v="0"/>
    <s v="ค่าบริการพาดสายสื่อสารโทรคมนาคมประจำปี"/>
    <s v="Activ.unit"/>
    <x v="461"/>
    <s v=""/>
    <n v="2"/>
    <d v="2019-01-17T00:00:00"/>
    <n v="3123"/>
    <x v="0"/>
    <x v="0"/>
    <n v="3.85"/>
    <n v="171765"/>
    <n v="171765"/>
    <n v="12023.55"/>
    <n v="183788.55"/>
    <d v="2019-01-31T00:00:00"/>
    <m/>
    <s v=""/>
    <s v=""/>
    <x v="4"/>
    <n v="140001546239"/>
    <n v="1"/>
    <n v="1"/>
    <n v="1"/>
    <s v="S4B3"/>
    <x v="4"/>
    <x v="0"/>
    <s v="ZW03"/>
    <s v="Z53"/>
    <x v="1"/>
    <x v="1"/>
    <x v="0"/>
  </r>
  <r>
    <x v="1"/>
    <x v="367"/>
    <x v="462"/>
    <s v="S4B3:ขอเช่าพาดสายโทรคมนาคม"/>
    <x v="18"/>
    <s v="200 หมู่ที่ 4 ถนน แจ้งวัฒนะ ตำบล ปากเกร็ด อำเภอ ปากเกร็ด จังหวัด นนทบุรี รหัสไปรษณีย์ 11120"/>
    <n v="2007970411"/>
    <x v="462"/>
    <n v="568000321554"/>
    <s v="ใบแจ้งหนี้"/>
    <x v="1"/>
    <s v="ค่าบริการติดตั้องอุปกรณ์สื่อสารฯ ประจำปี"/>
    <s v="Activ.unit"/>
    <x v="462"/>
    <s v=""/>
    <n v="14"/>
    <d v="2019-01-17T00:00:00"/>
    <n v="12"/>
    <x v="2"/>
    <x v="2"/>
    <n v="28.7"/>
    <n v="4920"/>
    <n v="4920"/>
    <n v="344.4"/>
    <n v="5264.4"/>
    <d v="2019-01-31T00:00:00"/>
    <m/>
    <s v=""/>
    <s v=""/>
    <x v="18"/>
    <n v="140001546251"/>
    <n v="1"/>
    <n v="1"/>
    <n v="1"/>
    <s v="S4B3"/>
    <x v="22"/>
    <x v="1"/>
    <s v="ZW03"/>
    <s v="Z53"/>
    <x v="1"/>
    <x v="1"/>
    <x v="0"/>
  </r>
  <r>
    <x v="1"/>
    <x v="13"/>
    <x v="463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82"/>
    <x v="463"/>
    <n v="548000321398"/>
    <s v="ใบแจ้งหนี้"/>
    <x v="1"/>
    <s v="ค่าบริการติดตั้องอุปกรณ์สื่อสารฯ ประจำปี"/>
    <s v="Activ.unit"/>
    <x v="463"/>
    <s v=""/>
    <n v="15"/>
    <d v="2019-01-17T00:00:00"/>
    <n v="12"/>
    <x v="2"/>
    <x v="2"/>
    <n v="28.7"/>
    <n v="4920"/>
    <n v="4920"/>
    <n v="344.4"/>
    <n v="5264.4"/>
    <d v="2019-01-31T00:00:00"/>
    <m/>
    <s v=""/>
    <s v=""/>
    <x v="6"/>
    <n v="140001546092"/>
    <n v="1"/>
    <n v="1"/>
    <n v="1"/>
    <s v="S4B3"/>
    <x v="6"/>
    <x v="1"/>
    <s v="ZW03"/>
    <s v="Z53"/>
    <x v="1"/>
    <x v="1"/>
    <x v="0"/>
  </r>
  <r>
    <x v="1"/>
    <x v="368"/>
    <x v="464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580"/>
    <x v="464"/>
    <n v="544000322238"/>
    <s v="ใบแจ้งหนี้"/>
    <x v="0"/>
    <s v="ค่าบริการพาดสายสื่อสารโทรคมนาคมประจำปี"/>
    <s v="Activ.unit"/>
    <x v="464"/>
    <s v=""/>
    <n v="13"/>
    <d v="2019-01-17T00:00:00"/>
    <n v="2058"/>
    <x v="0"/>
    <x v="0"/>
    <n v="3.85"/>
    <n v="113190"/>
    <n v="113190"/>
    <n v="7923.3"/>
    <n v="121113.3"/>
    <d v="2019-01-31T00:00:00"/>
    <m/>
    <s v=""/>
    <s v=""/>
    <x v="9"/>
    <n v="140001545388"/>
    <n v="1"/>
    <n v="1"/>
    <n v="1"/>
    <s v="S4B3"/>
    <x v="9"/>
    <x v="0"/>
    <s v="ZW03"/>
    <s v="Z53"/>
    <x v="1"/>
    <x v="1"/>
    <x v="0"/>
  </r>
  <r>
    <x v="35"/>
    <x v="299"/>
    <x v="465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090"/>
    <x v="465"/>
    <n v="514000320666"/>
    <s v="ใบแจ้งหนี้"/>
    <x v="1"/>
    <s v="ค่าบริการติดตั้องอุปกรณ์สื่อสารฯ ประจำปี"/>
    <s v="Activ.unit"/>
    <x v="465"/>
    <s v=""/>
    <n v="18"/>
    <d v="2019-01-17T00:00:00"/>
    <n v="10"/>
    <x v="2"/>
    <x v="2"/>
    <n v="28.7"/>
    <n v="4100"/>
    <n v="4100"/>
    <n v="287"/>
    <n v="4387"/>
    <d v="2019-01-31T00:00:00"/>
    <m/>
    <s v=""/>
    <s v=""/>
    <x v="6"/>
    <n v="140001544888"/>
    <n v="1"/>
    <n v="1"/>
    <n v="1"/>
    <s v="S4B3"/>
    <x v="6"/>
    <x v="1"/>
    <s v="ZW03"/>
    <s v="Z53"/>
    <x v="35"/>
    <x v="35"/>
    <x v="0"/>
  </r>
  <r>
    <x v="35"/>
    <x v="286"/>
    <x v="466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434"/>
    <x v="466"/>
    <n v="514000320420"/>
    <s v="ใบแจ้งหนี้"/>
    <x v="1"/>
    <s v="ค่าบริการติดตั้องอุปกรณ์สื่อสารฯ ประจำปี"/>
    <s v="Activ.unit"/>
    <x v="466"/>
    <s v=""/>
    <n v="19"/>
    <d v="2019-01-17T00:00:00"/>
    <n v="5"/>
    <x v="2"/>
    <x v="2"/>
    <n v="28.7"/>
    <n v="2050"/>
    <n v="2050"/>
    <n v="143.5"/>
    <n v="2193.5"/>
    <d v="2019-01-31T00:00:00"/>
    <m/>
    <s v=""/>
    <s v=""/>
    <x v="5"/>
    <n v="140001545208"/>
    <n v="1"/>
    <n v="1"/>
    <n v="1"/>
    <s v="S4B3"/>
    <x v="5"/>
    <x v="1"/>
    <s v="ZW03"/>
    <s v="Z53"/>
    <x v="35"/>
    <x v="35"/>
    <x v="0"/>
  </r>
  <r>
    <x v="35"/>
    <x v="280"/>
    <x v="46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33"/>
    <x v="467"/>
    <n v="528000323811"/>
    <s v="ใบแจ้งหนี้"/>
    <x v="0"/>
    <s v="ค่าบริการพาดสายสื่อสารโทรคมนาคมประจำปี"/>
    <s v="Activ.unit"/>
    <x v="467"/>
    <s v=""/>
    <n v="8"/>
    <d v="2019-01-17T00:00:00"/>
    <n v="2310"/>
    <x v="0"/>
    <x v="0"/>
    <n v="3.85"/>
    <n v="127050"/>
    <n v="127050"/>
    <n v="8893.5"/>
    <n v="135943.5"/>
    <d v="2019-01-31T00:00:00"/>
    <m/>
    <s v=""/>
    <s v=""/>
    <x v="0"/>
    <n v="140001545764"/>
    <n v="2"/>
    <n v="2"/>
    <n v="2"/>
    <s v="S4B3"/>
    <x v="13"/>
    <x v="0"/>
    <s v="ZW03"/>
    <s v="Z53"/>
    <x v="35"/>
    <x v="35"/>
    <x v="0"/>
  </r>
  <r>
    <x v="35"/>
    <x v="280"/>
    <x v="46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33"/>
    <x v="467"/>
    <n v="528000323811"/>
    <s v="ใบแจ้งหนี้"/>
    <x v="0"/>
    <s v="ค่าบริการพาดสายสื่อสารโทรคมนาคมประจำปี"/>
    <s v="Activ.unit"/>
    <x v="467"/>
    <s v=""/>
    <n v="9"/>
    <d v="2019-01-17T00:00:00"/>
    <n v="94"/>
    <x v="1"/>
    <x v="1"/>
    <n v="7"/>
    <n v="9400"/>
    <n v="9400"/>
    <n v="658"/>
    <n v="10058"/>
    <d v="2019-01-31T00:00:00"/>
    <m/>
    <s v=""/>
    <s v=""/>
    <x v="0"/>
    <n v="140001545764"/>
    <n v="2"/>
    <n v="2"/>
    <n v="2"/>
    <s v="S4B3"/>
    <x v="13"/>
    <x v="0"/>
    <s v="ZW03"/>
    <s v="Z53"/>
    <x v="35"/>
    <x v="35"/>
    <x v="0"/>
  </r>
  <r>
    <x v="35"/>
    <x v="369"/>
    <x v="46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774"/>
    <x v="468"/>
    <n v="540000321431"/>
    <s v="ใบแจ้งหนี้"/>
    <x v="0"/>
    <s v="ค่าบริการพาดสายสื่อสารโทรคมนาคมประจำปี"/>
    <s v="Activ.unit"/>
    <x v="468"/>
    <s v=""/>
    <n v="15"/>
    <d v="2019-01-17T00:00:00"/>
    <n v="470"/>
    <x v="0"/>
    <x v="0"/>
    <n v="3.85"/>
    <n v="25850"/>
    <n v="25850"/>
    <n v="1809.5"/>
    <n v="27659.5"/>
    <d v="2019-01-31T00:00:00"/>
    <m/>
    <s v=""/>
    <s v=""/>
    <x v="8"/>
    <n v="140001545555"/>
    <n v="1"/>
    <n v="1"/>
    <n v="1"/>
    <s v="S4B3"/>
    <x v="8"/>
    <x v="0"/>
    <s v="ZW03"/>
    <s v="Z53"/>
    <x v="35"/>
    <x v="35"/>
    <x v="0"/>
  </r>
  <r>
    <x v="35"/>
    <x v="301"/>
    <x v="46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50"/>
    <x v="469"/>
    <n v="518000321457"/>
    <s v="ใบแจ้งหนี้"/>
    <x v="0"/>
    <s v="ค่าบริการพาดสายสื่อสารโทรคมนาคมประจำปี"/>
    <s v="Activ.unit"/>
    <x v="469"/>
    <s v=""/>
    <n v="10"/>
    <d v="2019-01-17T00:00:00"/>
    <n v="1265"/>
    <x v="0"/>
    <x v="0"/>
    <n v="3.85"/>
    <n v="69575"/>
    <n v="69575"/>
    <n v="4870.25"/>
    <n v="74445.25"/>
    <d v="2019-01-31T00:00:00"/>
    <m/>
    <s v=""/>
    <s v=""/>
    <x v="1"/>
    <n v="140001545331"/>
    <n v="2"/>
    <n v="2"/>
    <n v="2"/>
    <s v="S4B3"/>
    <x v="16"/>
    <x v="0"/>
    <s v="ZW03"/>
    <s v="Z53"/>
    <x v="35"/>
    <x v="35"/>
    <x v="0"/>
  </r>
  <r>
    <x v="35"/>
    <x v="301"/>
    <x v="46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50"/>
    <x v="469"/>
    <n v="518000321457"/>
    <s v="ใบแจ้งหนี้"/>
    <x v="0"/>
    <s v="ค่าบริการพาดสายสื่อสารโทรคมนาคมประจำปี"/>
    <s v="Activ.unit"/>
    <x v="469"/>
    <s v=""/>
    <n v="11"/>
    <d v="2019-01-17T00:00:00"/>
    <n v="309"/>
    <x v="1"/>
    <x v="1"/>
    <n v="7"/>
    <n v="30900"/>
    <n v="30900"/>
    <n v="2163"/>
    <n v="33063"/>
    <d v="2019-01-31T00:00:00"/>
    <m/>
    <s v=""/>
    <s v=""/>
    <x v="1"/>
    <n v="140001545331"/>
    <n v="2"/>
    <n v="2"/>
    <n v="2"/>
    <s v="S4B3"/>
    <x v="16"/>
    <x v="0"/>
    <s v="ZW03"/>
    <s v="Z53"/>
    <x v="35"/>
    <x v="35"/>
    <x v="0"/>
  </r>
  <r>
    <x v="35"/>
    <x v="301"/>
    <x v="47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98"/>
    <x v="470"/>
    <n v="518000321460"/>
    <s v="ใบแจ้งหนี้"/>
    <x v="0"/>
    <s v="ค่าบริการพาดสายสื่อสารโทรคมนาคมประจำปี"/>
    <s v="Activ.unit"/>
    <x v="470"/>
    <s v=""/>
    <n v="13"/>
    <d v="2019-01-17T00:00:00"/>
    <n v="1141"/>
    <x v="0"/>
    <x v="0"/>
    <n v="3.85"/>
    <n v="62755"/>
    <n v="62755"/>
    <n v="4392.8500000000004"/>
    <n v="67147.850000000006"/>
    <d v="2019-01-31T00:00:00"/>
    <m/>
    <s v=""/>
    <s v=""/>
    <x v="1"/>
    <n v="140001545490"/>
    <n v="2"/>
    <n v="2"/>
    <n v="2"/>
    <s v="S4B3"/>
    <x v="15"/>
    <x v="0"/>
    <s v="ZW03"/>
    <s v="Z53"/>
    <x v="35"/>
    <x v="35"/>
    <x v="0"/>
  </r>
  <r>
    <x v="35"/>
    <x v="301"/>
    <x v="470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98"/>
    <x v="470"/>
    <n v="518000321460"/>
    <s v="ใบแจ้งหนี้"/>
    <x v="0"/>
    <s v="ค่าบริการพาดสายสื่อสารโทรคมนาคมประจำปี"/>
    <s v="Activ.unit"/>
    <x v="470"/>
    <s v=""/>
    <n v="14"/>
    <d v="2019-01-17T00:00:00"/>
    <n v="896"/>
    <x v="1"/>
    <x v="1"/>
    <n v="7"/>
    <n v="89600"/>
    <n v="89600"/>
    <n v="6272"/>
    <n v="95872"/>
    <d v="2019-01-31T00:00:00"/>
    <m/>
    <s v=""/>
    <s v=""/>
    <x v="1"/>
    <n v="140001545490"/>
    <n v="2"/>
    <n v="2"/>
    <n v="2"/>
    <s v="S4B3"/>
    <x v="15"/>
    <x v="0"/>
    <s v="ZW03"/>
    <s v="Z53"/>
    <x v="35"/>
    <x v="35"/>
    <x v="0"/>
  </r>
  <r>
    <x v="8"/>
    <x v="370"/>
    <x v="471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8146"/>
    <x v="471"/>
    <n v="512000321297"/>
    <s v="ใบแจ้งหนี้"/>
    <x v="0"/>
    <s v="ค่าบริการพาดสายสื่อสารโทรคมนาคมประจำปี"/>
    <s v="Activ.unit"/>
    <x v="471"/>
    <s v=""/>
    <n v="11"/>
    <d v="2019-01-17T00:00:00"/>
    <n v="2374"/>
    <x v="0"/>
    <x v="0"/>
    <n v="3.85"/>
    <n v="130570"/>
    <n v="130570"/>
    <n v="9139.9"/>
    <n v="139709.9"/>
    <d v="2019-01-31T00:00:00"/>
    <m/>
    <s v=""/>
    <s v=""/>
    <x v="11"/>
    <n v="140001543938"/>
    <n v="1"/>
    <n v="1"/>
    <n v="1"/>
    <s v="S4B3"/>
    <x v="11"/>
    <x v="0"/>
    <s v="ZW03"/>
    <s v="Z53"/>
    <x v="8"/>
    <x v="8"/>
    <x v="0"/>
  </r>
  <r>
    <x v="8"/>
    <x v="371"/>
    <x v="47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283"/>
    <x v="472"/>
    <n v="540000321218"/>
    <s v="ใบแจ้งหนี้"/>
    <x v="0"/>
    <s v="ค่าบริการพาดสายสื่อสารโทรคมนาคมประจำปี"/>
    <s v="Activ.unit"/>
    <x v="472"/>
    <s v=""/>
    <n v="8"/>
    <d v="2019-01-17T00:00:00"/>
    <n v="6427"/>
    <x v="0"/>
    <x v="0"/>
    <n v="3.85"/>
    <n v="353485"/>
    <n v="353485"/>
    <n v="24743.95"/>
    <n v="378228.95"/>
    <d v="2019-01-31T00:00:00"/>
    <m/>
    <s v=""/>
    <s v=""/>
    <x v="10"/>
    <n v="140001545049"/>
    <n v="1"/>
    <n v="1"/>
    <n v="1"/>
    <s v="S4B3"/>
    <x v="10"/>
    <x v="0"/>
    <s v="ZW03"/>
    <s v="Z53"/>
    <x v="8"/>
    <x v="8"/>
    <x v="0"/>
  </r>
  <r>
    <x v="8"/>
    <x v="372"/>
    <x v="47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276"/>
    <x v="473"/>
    <n v="566000321119"/>
    <s v="ใบแจ้งหนี้"/>
    <x v="0"/>
    <s v="ค่าบริการพาดสายสื่อสารโทรคมนาคมประจำปี"/>
    <s v="Activ.unit"/>
    <x v="473"/>
    <s v=""/>
    <n v="5"/>
    <d v="2019-01-17T00:00:00"/>
    <n v="8356"/>
    <x v="0"/>
    <x v="0"/>
    <n v="3.85"/>
    <n v="459580"/>
    <n v="459580"/>
    <n v="32170.6"/>
    <n v="491750.6"/>
    <d v="2019-01-31T00:00:00"/>
    <m/>
    <s v=""/>
    <s v=""/>
    <x v="0"/>
    <n v="140001545026"/>
    <n v="1"/>
    <n v="1"/>
    <n v="1"/>
    <s v="S4B3"/>
    <x v="0"/>
    <x v="0"/>
    <s v="ZW03"/>
    <s v="Z53"/>
    <x v="8"/>
    <x v="8"/>
    <x v="0"/>
  </r>
  <r>
    <x v="8"/>
    <x v="372"/>
    <x v="47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246"/>
    <x v="474"/>
    <n v="568000321927"/>
    <s v="ใบแจ้งหนี้"/>
    <x v="0"/>
    <s v="ค่าบริการพาดสายสื่อสารโทรคมนาคมประจำปี"/>
    <s v="Activ.unit"/>
    <x v="474"/>
    <s v=""/>
    <n v="4"/>
    <d v="2019-01-17T00:00:00"/>
    <n v="3784"/>
    <x v="0"/>
    <x v="0"/>
    <n v="3.85"/>
    <n v="208120"/>
    <n v="208120"/>
    <n v="14568.4"/>
    <n v="222688.4"/>
    <d v="2019-01-31T00:00:00"/>
    <m/>
    <s v=""/>
    <s v=""/>
    <x v="0"/>
    <n v="140001544028"/>
    <n v="1"/>
    <n v="1"/>
    <n v="1"/>
    <s v="S4B3"/>
    <x v="12"/>
    <x v="0"/>
    <s v="ZW03"/>
    <s v="Z53"/>
    <x v="8"/>
    <x v="8"/>
    <x v="0"/>
  </r>
  <r>
    <x v="8"/>
    <x v="372"/>
    <x v="47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8153"/>
    <x v="475"/>
    <n v="536000322672"/>
    <s v="ใบแจ้งหนี้"/>
    <x v="0"/>
    <s v="ค่าบริการพาดสายสื่อสารโทรคมนาคมประจำปี"/>
    <s v="Activ.unit"/>
    <x v="475"/>
    <s v=""/>
    <n v="3"/>
    <d v="2019-01-17T00:00:00"/>
    <n v="437"/>
    <x v="0"/>
    <x v="0"/>
    <n v="3.85"/>
    <n v="24035"/>
    <n v="24035"/>
    <n v="1682.45"/>
    <n v="25717.45"/>
    <d v="2019-01-31T00:00:00"/>
    <m/>
    <s v=""/>
    <s v=""/>
    <x v="0"/>
    <n v="140001543968"/>
    <n v="1"/>
    <n v="1"/>
    <n v="1"/>
    <s v="S4B3"/>
    <x v="13"/>
    <x v="0"/>
    <s v="ZW03"/>
    <s v="Z53"/>
    <x v="8"/>
    <x v="8"/>
    <x v="0"/>
  </r>
  <r>
    <x v="8"/>
    <x v="373"/>
    <x v="476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8735"/>
    <x v="476"/>
    <n v="564000322202"/>
    <s v="ใบแจ้งหนี้"/>
    <x v="0"/>
    <s v="ค่าบริการพาดสายสื่อสารโทรคมนาคมประจำปี"/>
    <s v="Activ.unit"/>
    <x v="476"/>
    <s v=""/>
    <n v="2"/>
    <d v="2019-01-17T00:00:00"/>
    <n v="469"/>
    <x v="0"/>
    <x v="0"/>
    <n v="3.85"/>
    <n v="25795"/>
    <n v="25795"/>
    <n v="1805.65"/>
    <n v="27600.65"/>
    <d v="2019-01-31T00:00:00"/>
    <m/>
    <s v=""/>
    <s v=""/>
    <x v="8"/>
    <n v="140001544470"/>
    <n v="1"/>
    <n v="1"/>
    <n v="1"/>
    <s v="S4B3"/>
    <x v="8"/>
    <x v="0"/>
    <s v="ZW03"/>
    <s v="Z53"/>
    <x v="8"/>
    <x v="8"/>
    <x v="0"/>
  </r>
  <r>
    <x v="8"/>
    <x v="374"/>
    <x v="477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231"/>
    <x v="477"/>
    <n v="518000320968"/>
    <s v="ใบแจ้งหนี้"/>
    <x v="0"/>
    <s v="ค่าบริการพาดสายสื่อสารโทรคมนาคมประจำปี"/>
    <s v="Activ.unit"/>
    <x v="477"/>
    <s v=""/>
    <n v="9"/>
    <d v="2019-01-17T00:00:00"/>
    <n v="1440"/>
    <x v="0"/>
    <x v="0"/>
    <n v="3.85"/>
    <n v="79200"/>
    <n v="79200"/>
    <n v="5544"/>
    <n v="84744"/>
    <d v="2019-01-31T00:00:00"/>
    <m/>
    <s v=""/>
    <s v=""/>
    <x v="3"/>
    <n v="140001545014"/>
    <n v="1"/>
    <n v="1"/>
    <n v="1"/>
    <s v="S4B3"/>
    <x v="3"/>
    <x v="0"/>
    <s v="ZW03"/>
    <s v="Z53"/>
    <x v="8"/>
    <x v="8"/>
    <x v="0"/>
  </r>
  <r>
    <x v="27"/>
    <x v="375"/>
    <x v="478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4347"/>
    <x v="478"/>
    <n v="522000322574"/>
    <s v="ใบแจ้งหนี้"/>
    <x v="0"/>
    <s v="ค่าบริการพาดสายสื่อสารโทรคมนาคมประจำปี"/>
    <s v="Activ.unit"/>
    <x v="478"/>
    <s v=""/>
    <n v="10"/>
    <d v="2019-01-18T00:00:00"/>
    <n v="8718"/>
    <x v="0"/>
    <x v="0"/>
    <n v="3.85"/>
    <n v="479490"/>
    <n v="479490"/>
    <n v="33564.300000000003"/>
    <n v="513054.3"/>
    <d v="2019-01-31T00:00:00"/>
    <m/>
    <s v=""/>
    <s v=""/>
    <x v="10"/>
    <n v="140001548072"/>
    <n v="2"/>
    <n v="2"/>
    <n v="2"/>
    <s v="S4B3"/>
    <x v="10"/>
    <x v="0"/>
    <s v="ZW03"/>
    <s v="Z53"/>
    <x v="27"/>
    <x v="27"/>
    <x v="0"/>
  </r>
  <r>
    <x v="27"/>
    <x v="375"/>
    <x v="478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4347"/>
    <x v="478"/>
    <n v="522000322574"/>
    <s v="ใบแจ้งหนี้"/>
    <x v="0"/>
    <s v="ค่าบริการพาดสายสื่อสารโทรคมนาคมประจำปี"/>
    <s v="Activ.unit"/>
    <x v="478"/>
    <s v=""/>
    <n v="11"/>
    <d v="2019-01-18T00:00:00"/>
    <n v="37"/>
    <x v="1"/>
    <x v="1"/>
    <n v="7"/>
    <n v="3700"/>
    <n v="3700"/>
    <n v="259"/>
    <n v="3959"/>
    <d v="2019-01-31T00:00:00"/>
    <m/>
    <s v=""/>
    <s v=""/>
    <x v="10"/>
    <n v="140001548072"/>
    <n v="2"/>
    <n v="2"/>
    <n v="2"/>
    <s v="S4B3"/>
    <x v="10"/>
    <x v="0"/>
    <s v="ZW03"/>
    <s v="Z53"/>
    <x v="27"/>
    <x v="27"/>
    <x v="0"/>
  </r>
  <r>
    <x v="27"/>
    <x v="376"/>
    <x v="479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4554"/>
    <x v="479"/>
    <n v="568000321569"/>
    <s v="ใบแจ้งหนี้"/>
    <x v="0"/>
    <s v="ค่าบริการพาดสายสื่อสารโทรคมนาคมประจำปี"/>
    <s v="Activ.unit"/>
    <x v="479"/>
    <s v=""/>
    <n v="12"/>
    <d v="2019-01-18T00:00:00"/>
    <n v="291"/>
    <x v="1"/>
    <x v="1"/>
    <n v="7"/>
    <n v="29100"/>
    <n v="29100"/>
    <n v="2037"/>
    <n v="31137"/>
    <d v="2019-01-31T00:00:00"/>
    <m/>
    <s v=""/>
    <s v=""/>
    <x v="4"/>
    <n v="140001548213"/>
    <n v="2"/>
    <n v="2"/>
    <n v="2"/>
    <s v="S4B3"/>
    <x v="4"/>
    <x v="0"/>
    <s v="ZW03"/>
    <s v="Z53"/>
    <x v="27"/>
    <x v="27"/>
    <x v="0"/>
  </r>
  <r>
    <x v="27"/>
    <x v="376"/>
    <x v="479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4554"/>
    <x v="479"/>
    <n v="568000321569"/>
    <s v="ใบแจ้งหนี้"/>
    <x v="0"/>
    <s v="ค่าบริการพาดสายสื่อสารโทรคมนาคมประจำปี"/>
    <s v="Activ.unit"/>
    <x v="479"/>
    <s v=""/>
    <n v="13"/>
    <d v="2019-01-18T00:00:00"/>
    <n v="3266"/>
    <x v="0"/>
    <x v="0"/>
    <n v="3.85"/>
    <n v="179630"/>
    <n v="179630"/>
    <n v="12574.1"/>
    <n v="192204.1"/>
    <d v="2019-01-31T00:00:00"/>
    <m/>
    <s v=""/>
    <s v=""/>
    <x v="4"/>
    <n v="140001548213"/>
    <n v="2"/>
    <n v="2"/>
    <n v="2"/>
    <s v="S4B3"/>
    <x v="4"/>
    <x v="0"/>
    <s v="ZW03"/>
    <s v="Z53"/>
    <x v="27"/>
    <x v="27"/>
    <x v="0"/>
  </r>
  <r>
    <x v="27"/>
    <x v="377"/>
    <x v="480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4498"/>
    <x v="480"/>
    <n v="518000321809"/>
    <s v="ใบแจ้งหนี้"/>
    <x v="0"/>
    <s v="ค่าบริการพาดสายสื่อสารโทรคมนาคมประจำปี"/>
    <s v="Activ.unit"/>
    <x v="480"/>
    <s v=""/>
    <n v="17"/>
    <d v="2019-01-18T00:00:00"/>
    <n v="1203"/>
    <x v="0"/>
    <x v="0"/>
    <n v="3.85"/>
    <n v="66165"/>
    <n v="66165"/>
    <n v="4631.55"/>
    <n v="70796.55"/>
    <d v="2019-01-31T00:00:00"/>
    <m/>
    <s v=""/>
    <s v=""/>
    <x v="3"/>
    <n v="140001548130"/>
    <n v="1"/>
    <n v="1"/>
    <n v="1"/>
    <s v="S4B3"/>
    <x v="3"/>
    <x v="0"/>
    <s v="ZW03"/>
    <s v="Z53"/>
    <x v="27"/>
    <x v="27"/>
    <x v="0"/>
  </r>
  <r>
    <x v="27"/>
    <x v="378"/>
    <x v="48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509"/>
    <x v="481"/>
    <n v="522000322575"/>
    <s v="ใบแจ้งหนี้"/>
    <x v="0"/>
    <s v="ค่าบริการพาดสายสื่อสารโทรคมนาคมประจำปี"/>
    <s v="Activ.unit"/>
    <x v="481"/>
    <s v=""/>
    <n v="18"/>
    <d v="2019-01-18T00:00:00"/>
    <n v="67"/>
    <x v="1"/>
    <x v="1"/>
    <n v="7"/>
    <n v="6700"/>
    <n v="6700"/>
    <n v="469"/>
    <n v="7169"/>
    <d v="2019-01-31T00:00:00"/>
    <m/>
    <s v=""/>
    <s v=""/>
    <x v="5"/>
    <n v="140001548185"/>
    <n v="2"/>
    <n v="2"/>
    <n v="2"/>
    <s v="S4B3"/>
    <x v="5"/>
    <x v="0"/>
    <s v="ZW03"/>
    <s v="Z53"/>
    <x v="27"/>
    <x v="27"/>
    <x v="0"/>
  </r>
  <r>
    <x v="27"/>
    <x v="378"/>
    <x v="48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509"/>
    <x v="481"/>
    <n v="522000322575"/>
    <s v="ใบแจ้งหนี้"/>
    <x v="0"/>
    <s v="ค่าบริการพาดสายสื่อสารโทรคมนาคมประจำปี"/>
    <s v="Activ.unit"/>
    <x v="481"/>
    <s v=""/>
    <n v="19"/>
    <d v="2019-01-18T00:00:00"/>
    <n v="8674"/>
    <x v="0"/>
    <x v="0"/>
    <n v="3.85"/>
    <n v="477070"/>
    <n v="477070"/>
    <n v="33394.9"/>
    <n v="510464.9"/>
    <d v="2019-01-31T00:00:00"/>
    <m/>
    <s v=""/>
    <s v=""/>
    <x v="5"/>
    <n v="140001548185"/>
    <n v="2"/>
    <n v="2"/>
    <n v="2"/>
    <s v="S4B3"/>
    <x v="5"/>
    <x v="0"/>
    <s v="ZW03"/>
    <s v="Z53"/>
    <x v="27"/>
    <x v="27"/>
    <x v="0"/>
  </r>
  <r>
    <x v="27"/>
    <x v="379"/>
    <x v="48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556"/>
    <x v="482"/>
    <n v="522000322576"/>
    <s v="ใบแจ้งหนี้"/>
    <x v="0"/>
    <s v="ค่าบริการพาดสายสื่อสารโทรคมนาคมประจำปี"/>
    <s v="Activ.unit"/>
    <x v="482"/>
    <s v=""/>
    <n v="15"/>
    <d v="2019-01-18T00:00:00"/>
    <n v="7080"/>
    <x v="0"/>
    <x v="0"/>
    <n v="3.85"/>
    <n v="389400"/>
    <n v="389400"/>
    <n v="27258"/>
    <n v="416658"/>
    <d v="2019-01-31T00:00:00"/>
    <m/>
    <s v=""/>
    <s v=""/>
    <x v="6"/>
    <n v="140001548228"/>
    <n v="2"/>
    <n v="2"/>
    <n v="2"/>
    <s v="S4B3"/>
    <x v="6"/>
    <x v="0"/>
    <s v="ZW03"/>
    <s v="Z53"/>
    <x v="27"/>
    <x v="27"/>
    <x v="0"/>
  </r>
  <r>
    <x v="27"/>
    <x v="379"/>
    <x v="48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4556"/>
    <x v="482"/>
    <n v="522000322576"/>
    <s v="ใบแจ้งหนี้"/>
    <x v="0"/>
    <s v="ค่าบริการพาดสายสื่อสารโทรคมนาคมประจำปี"/>
    <s v="Activ.unit"/>
    <x v="482"/>
    <s v=""/>
    <n v="16"/>
    <d v="2019-01-18T00:00:00"/>
    <n v="3"/>
    <x v="1"/>
    <x v="1"/>
    <n v="7"/>
    <n v="300"/>
    <n v="300"/>
    <n v="21"/>
    <n v="321"/>
    <d v="2019-01-31T00:00:00"/>
    <m/>
    <s v=""/>
    <s v=""/>
    <x v="6"/>
    <n v="140001548228"/>
    <n v="2"/>
    <n v="2"/>
    <n v="2"/>
    <s v="S4B3"/>
    <x v="6"/>
    <x v="0"/>
    <s v="ZW03"/>
    <s v="Z53"/>
    <x v="27"/>
    <x v="27"/>
    <x v="0"/>
  </r>
  <r>
    <x v="27"/>
    <x v="380"/>
    <x v="483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4506"/>
    <x v="483"/>
    <n v="524000322056"/>
    <s v="ใบแจ้งหนี้"/>
    <x v="0"/>
    <s v="ค่าบริการพาดสายสื่อสารโทรคมนาคมประจำปี"/>
    <s v="Activ.unit"/>
    <x v="483"/>
    <s v=""/>
    <n v="5"/>
    <d v="2019-01-18T00:00:00"/>
    <n v="460"/>
    <x v="0"/>
    <x v="0"/>
    <n v="3.85"/>
    <n v="25300"/>
    <n v="25300"/>
    <n v="1771"/>
    <n v="27071"/>
    <d v="2019-01-31T00:00:00"/>
    <m/>
    <s v=""/>
    <s v=""/>
    <x v="7"/>
    <n v="140001548171"/>
    <n v="1"/>
    <n v="1"/>
    <n v="1"/>
    <s v="S4B3"/>
    <x v="7"/>
    <x v="0"/>
    <s v="ZW03"/>
    <s v="Z53"/>
    <x v="27"/>
    <x v="27"/>
    <x v="0"/>
  </r>
  <r>
    <x v="27"/>
    <x v="381"/>
    <x v="484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4559"/>
    <x v="484"/>
    <n v="552000321906"/>
    <s v="ใบแจ้งหนี้"/>
    <x v="0"/>
    <s v="ค่าบริการพาดสายสื่อสารโทรคมนาคมประจำปี"/>
    <s v="Activ.unit"/>
    <x v="484"/>
    <s v=""/>
    <n v="6"/>
    <d v="2019-01-18T00:00:00"/>
    <n v="7"/>
    <x v="1"/>
    <x v="1"/>
    <n v="7"/>
    <n v="700"/>
    <n v="700"/>
    <n v="49"/>
    <n v="749"/>
    <d v="2019-01-31T00:00:00"/>
    <m/>
    <s v=""/>
    <s v=""/>
    <x v="8"/>
    <n v="140001548239"/>
    <n v="2"/>
    <n v="2"/>
    <n v="2"/>
    <s v="S4B3"/>
    <x v="8"/>
    <x v="0"/>
    <s v="ZW03"/>
    <s v="Z53"/>
    <x v="27"/>
    <x v="27"/>
    <x v="0"/>
  </r>
  <r>
    <x v="27"/>
    <x v="381"/>
    <x v="484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4559"/>
    <x v="484"/>
    <n v="552000321906"/>
    <s v="ใบแจ้งหนี้"/>
    <x v="0"/>
    <s v="ค่าบริการพาดสายสื่อสารโทรคมนาคมประจำปี"/>
    <s v="Activ.unit"/>
    <x v="484"/>
    <s v=""/>
    <n v="7"/>
    <d v="2019-01-18T00:00:00"/>
    <n v="2982"/>
    <x v="0"/>
    <x v="0"/>
    <n v="3.85"/>
    <n v="164010"/>
    <n v="164010"/>
    <n v="11480.7"/>
    <n v="175490.7"/>
    <d v="2019-01-31T00:00:00"/>
    <m/>
    <s v=""/>
    <s v=""/>
    <x v="8"/>
    <n v="140001548239"/>
    <n v="2"/>
    <n v="2"/>
    <n v="2"/>
    <s v="S4B3"/>
    <x v="8"/>
    <x v="0"/>
    <s v="ZW03"/>
    <s v="Z53"/>
    <x v="27"/>
    <x v="27"/>
    <x v="0"/>
  </r>
  <r>
    <x v="27"/>
    <x v="382"/>
    <x v="485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4500"/>
    <x v="485"/>
    <n v="524000322051"/>
    <s v="ใบแจ้งหนี้"/>
    <x v="0"/>
    <s v="ค่าบริการพาดสายสื่อสารโทรคมนาคมประจำปี"/>
    <s v="Activ.unit"/>
    <x v="485"/>
    <s v=""/>
    <n v="14"/>
    <d v="2019-01-18T00:00:00"/>
    <n v="1050"/>
    <x v="0"/>
    <x v="0"/>
    <n v="3.85"/>
    <n v="57750"/>
    <n v="57750"/>
    <n v="4042.5"/>
    <n v="61792.5"/>
    <d v="2019-01-31T00:00:00"/>
    <m/>
    <s v=""/>
    <s v=""/>
    <x v="9"/>
    <n v="140001548147"/>
    <n v="1"/>
    <n v="1"/>
    <n v="1"/>
    <s v="S4B3"/>
    <x v="9"/>
    <x v="0"/>
    <s v="ZW03"/>
    <s v="Z53"/>
    <x v="27"/>
    <x v="27"/>
    <x v="0"/>
  </r>
  <r>
    <x v="27"/>
    <x v="383"/>
    <x v="486"/>
    <s v="S4B3:ขอเช่าพาดสายโทรคมนาคม"/>
    <x v="22"/>
    <s v="21/3-4 ถนน เทศบาล13 ตำบล บัวใหญ่ อำเภอ บัวใหญ่ จังหวัด นครราชสีมา รหัสไปรษณีย์ 30120"/>
    <n v="2007974560"/>
    <x v="486"/>
    <n v="544000323358"/>
    <s v="ใบแจ้งหนี้"/>
    <x v="2"/>
    <s v="ค่าบริการพาดสายเคเบิลทีวี"/>
    <s v="Activ.unit"/>
    <x v="486"/>
    <s v=""/>
    <n v="1"/>
    <d v="2019-01-18T00:00:00"/>
    <n v="1140"/>
    <x v="3"/>
    <x v="3"/>
    <n v="2.2400000000000002"/>
    <n v="36480"/>
    <n v="36480"/>
    <n v="2553.6"/>
    <n v="39033.599999999999"/>
    <d v="2019-01-31T00:00:00"/>
    <m/>
    <s v=""/>
    <s v=""/>
    <x v="22"/>
    <n v="140001548251"/>
    <n v="2"/>
    <n v="2"/>
    <n v="2"/>
    <s v="S4B3"/>
    <x v="27"/>
    <x v="0"/>
    <s v="ZW03"/>
    <s v="Z53"/>
    <x v="27"/>
    <x v="27"/>
    <x v="1"/>
  </r>
  <r>
    <x v="27"/>
    <x v="383"/>
    <x v="486"/>
    <s v="S4B3:ขอเช่าพาดสายโทรคมนาคม"/>
    <x v="22"/>
    <s v="21/3-4 ถนน เทศบาล13 ตำบล บัวใหญ่ อำเภอ บัวใหญ่ จังหวัด นครราชสีมา รหัสไปรษณีย์ 30120"/>
    <n v="2007974560"/>
    <x v="486"/>
    <n v="544000323358"/>
    <s v="ใบแจ้งหนี้"/>
    <x v="2"/>
    <s v="ค่าบริการพาดสายเคเบิลทีวี"/>
    <s v="Activ.unit"/>
    <x v="486"/>
    <s v=""/>
    <n v="2"/>
    <d v="2019-01-18T00:00:00"/>
    <n v="39"/>
    <x v="5"/>
    <x v="5"/>
    <n v="4.4800000000000004"/>
    <n v="2496"/>
    <n v="2496"/>
    <n v="174.72"/>
    <n v="2670.72"/>
    <d v="2019-01-31T00:00:00"/>
    <m/>
    <s v=""/>
    <s v=""/>
    <x v="22"/>
    <n v="140001548251"/>
    <n v="2"/>
    <n v="2"/>
    <n v="2"/>
    <s v="S4B3"/>
    <x v="27"/>
    <x v="0"/>
    <s v="ZW03"/>
    <s v="Z53"/>
    <x v="27"/>
    <x v="27"/>
    <x v="1"/>
  </r>
  <r>
    <x v="25"/>
    <x v="384"/>
    <x v="487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4314"/>
    <x v="487"/>
    <n v="544000323265"/>
    <s v="ใบแจ้งหนี้"/>
    <x v="0"/>
    <s v="ค่าบริการพาดสายสื่อสารโทรคมนาคมประจำปี"/>
    <s v="Activ.unit"/>
    <x v="487"/>
    <s v=""/>
    <n v="14"/>
    <d v="2019-01-18T00:00:00"/>
    <n v="1041"/>
    <x v="0"/>
    <x v="0"/>
    <n v="3.85"/>
    <n v="57255"/>
    <n v="57255"/>
    <n v="4007.85"/>
    <n v="61262.85"/>
    <d v="2019-01-31T00:00:00"/>
    <m/>
    <s v=""/>
    <s v=""/>
    <x v="11"/>
    <n v="140001547918"/>
    <n v="1"/>
    <n v="1"/>
    <n v="1"/>
    <s v="S4B3"/>
    <x v="11"/>
    <x v="0"/>
    <s v="ZW03"/>
    <s v="Z53"/>
    <x v="25"/>
    <x v="25"/>
    <x v="0"/>
  </r>
  <r>
    <x v="25"/>
    <x v="385"/>
    <x v="48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3930"/>
    <x v="488"/>
    <n v="524000322417"/>
    <s v="ใบแจ้งหนี้"/>
    <x v="0"/>
    <s v="ค่าบริการพาดสายสื่อสารโทรคมนาคมประจำปี"/>
    <s v="Activ.unit"/>
    <x v="488"/>
    <s v=""/>
    <n v="8"/>
    <d v="2019-01-18T00:00:00"/>
    <n v="1247"/>
    <x v="0"/>
    <x v="0"/>
    <n v="3.85"/>
    <n v="68585"/>
    <n v="68585"/>
    <n v="4800.95"/>
    <n v="73385.95"/>
    <d v="2019-01-31T00:00:00"/>
    <m/>
    <s v=""/>
    <s v=""/>
    <x v="8"/>
    <n v="140001547601"/>
    <n v="1"/>
    <n v="1"/>
    <n v="1"/>
    <s v="S4B3"/>
    <x v="8"/>
    <x v="0"/>
    <s v="ZW03"/>
    <s v="Z53"/>
    <x v="25"/>
    <x v="25"/>
    <x v="0"/>
  </r>
  <r>
    <x v="25"/>
    <x v="386"/>
    <x v="489"/>
    <s v="S4B3:ขอเช่าพาดสายโทรคมนาคม"/>
    <x v="26"/>
    <s v="78/1 หมู่ที่ 4 ตำบล แชะ อำเภอ ครบุรี จังหวัด นครราชสีมา รหัสไปรษณีย์ 30250"/>
    <n v="2007974244"/>
    <x v="489"/>
    <n v="546000322493"/>
    <s v="ใบแจ้งหนี้"/>
    <x v="2"/>
    <s v="ค่าบริการพาดสายเคเบิลทีวี"/>
    <s v="Activ.unit"/>
    <x v="489"/>
    <s v=""/>
    <n v="1"/>
    <d v="2019-01-18T00:00:00"/>
    <n v="22"/>
    <x v="5"/>
    <x v="5"/>
    <n v="4.4800000000000004"/>
    <n v="1408"/>
    <n v="1408"/>
    <n v="98.56"/>
    <n v="1506.56"/>
    <d v="2019-01-31T00:00:00"/>
    <m/>
    <s v=""/>
    <s v=""/>
    <x v="26"/>
    <n v="140001547866"/>
    <n v="2"/>
    <n v="2"/>
    <n v="2"/>
    <s v="S4B3"/>
    <x v="34"/>
    <x v="0"/>
    <s v="ZW03"/>
    <s v="Z53"/>
    <x v="25"/>
    <x v="25"/>
    <x v="1"/>
  </r>
  <r>
    <x v="25"/>
    <x v="386"/>
    <x v="489"/>
    <s v="S4B3:ขอเช่าพาดสายโทรคมนาคม"/>
    <x v="26"/>
    <s v="78/1 หมู่ที่ 4 ตำบล แชะ อำเภอ ครบุรี จังหวัด นครราชสีมา รหัสไปรษณีย์ 30250"/>
    <n v="2007974244"/>
    <x v="489"/>
    <n v="546000322493"/>
    <s v="ใบแจ้งหนี้"/>
    <x v="2"/>
    <s v="ค่าบริการพาดสายเคเบิลทีวี"/>
    <s v="Activ.unit"/>
    <x v="489"/>
    <s v=""/>
    <n v="2"/>
    <d v="2019-01-18T00:00:00"/>
    <n v="395"/>
    <x v="3"/>
    <x v="3"/>
    <n v="2.2400000000000002"/>
    <n v="12640"/>
    <n v="12640"/>
    <n v="884.8"/>
    <n v="13524.8"/>
    <d v="2019-01-31T00:00:00"/>
    <m/>
    <s v=""/>
    <s v=""/>
    <x v="26"/>
    <n v="140001547866"/>
    <n v="2"/>
    <n v="2"/>
    <n v="2"/>
    <s v="S4B3"/>
    <x v="34"/>
    <x v="0"/>
    <s v="ZW03"/>
    <s v="Z53"/>
    <x v="25"/>
    <x v="25"/>
    <x v="1"/>
  </r>
  <r>
    <x v="25"/>
    <x v="387"/>
    <x v="49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864"/>
    <x v="490"/>
    <n v="552000321985"/>
    <s v="ใบแจ้งหนี้"/>
    <x v="0"/>
    <s v="ค่าบริการพาดสายสื่อสารโทรคมนาคมประจำปี"/>
    <s v="Activ.unit"/>
    <x v="490"/>
    <s v=""/>
    <n v="4"/>
    <d v="2019-01-18T00:00:00"/>
    <n v="12325"/>
    <x v="0"/>
    <x v="0"/>
    <n v="3.85"/>
    <n v="677875"/>
    <n v="677875"/>
    <n v="47451.25"/>
    <n v="725326.25"/>
    <d v="2019-01-31T00:00:00"/>
    <m/>
    <s v=""/>
    <s v=""/>
    <x v="0"/>
    <n v="140001547499"/>
    <n v="2"/>
    <n v="2"/>
    <n v="2"/>
    <s v="S4B3"/>
    <x v="0"/>
    <x v="0"/>
    <s v="ZW03"/>
    <s v="Z53"/>
    <x v="25"/>
    <x v="25"/>
    <x v="0"/>
  </r>
  <r>
    <x v="25"/>
    <x v="387"/>
    <x v="49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864"/>
    <x v="490"/>
    <n v="552000321985"/>
    <s v="ใบแจ้งหนี้"/>
    <x v="0"/>
    <s v="ค่าบริการพาดสายสื่อสารโทรคมนาคมประจำปี"/>
    <s v="Activ.unit"/>
    <x v="490"/>
    <s v=""/>
    <n v="5"/>
    <d v="2019-01-18T00:00:00"/>
    <n v="872"/>
    <x v="1"/>
    <x v="1"/>
    <n v="7"/>
    <n v="87200"/>
    <n v="87200"/>
    <n v="6104"/>
    <n v="93304"/>
    <d v="2019-01-31T00:00:00"/>
    <m/>
    <s v=""/>
    <s v=""/>
    <x v="0"/>
    <n v="140001547499"/>
    <n v="2"/>
    <n v="2"/>
    <n v="2"/>
    <s v="S4B3"/>
    <x v="0"/>
    <x v="0"/>
    <s v="ZW03"/>
    <s v="Z53"/>
    <x v="25"/>
    <x v="25"/>
    <x v="0"/>
  </r>
  <r>
    <x v="25"/>
    <x v="388"/>
    <x v="49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932"/>
    <x v="491"/>
    <n v="544000323260"/>
    <s v="ใบแจ้งหนี้"/>
    <x v="0"/>
    <s v="ค่าบริการพาดสายสื่อสารโทรคมนาคมประจำปี"/>
    <s v="Activ.unit"/>
    <x v="491"/>
    <s v=""/>
    <n v="12"/>
    <d v="2019-01-18T00:00:00"/>
    <n v="4886"/>
    <x v="0"/>
    <x v="0"/>
    <n v="3.85"/>
    <n v="268730"/>
    <n v="268730"/>
    <n v="18811.099999999999"/>
    <n v="287541.09999999998"/>
    <d v="2019-01-31T00:00:00"/>
    <m/>
    <s v=""/>
    <s v=""/>
    <x v="5"/>
    <n v="140001547611"/>
    <n v="1"/>
    <n v="1"/>
    <n v="1"/>
    <s v="S4B3"/>
    <x v="5"/>
    <x v="0"/>
    <s v="ZW03"/>
    <s v="Z53"/>
    <x v="25"/>
    <x v="25"/>
    <x v="0"/>
  </r>
  <r>
    <x v="25"/>
    <x v="389"/>
    <x v="49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3766"/>
    <x v="492"/>
    <n v="564000322231"/>
    <s v="ใบแจ้งหนี้"/>
    <x v="0"/>
    <s v="ค่าบริการพาดสายสื่อสารโทรคมนาคมประจำปี"/>
    <s v="Activ.unit"/>
    <x v="492"/>
    <s v=""/>
    <n v="9"/>
    <d v="2019-01-18T00:00:00"/>
    <n v="6307"/>
    <x v="0"/>
    <x v="0"/>
    <n v="3.85"/>
    <n v="346885"/>
    <n v="346885"/>
    <n v="24281.95"/>
    <n v="371166.95"/>
    <d v="2019-01-31T00:00:00"/>
    <m/>
    <s v=""/>
    <s v=""/>
    <x v="10"/>
    <n v="140001547433"/>
    <n v="1"/>
    <n v="1"/>
    <n v="1"/>
    <s v="S4B3"/>
    <x v="10"/>
    <x v="0"/>
    <s v="ZW03"/>
    <s v="Z53"/>
    <x v="25"/>
    <x v="25"/>
    <x v="0"/>
  </r>
  <r>
    <x v="40"/>
    <x v="390"/>
    <x v="493"/>
    <s v="S4B3:ขอเช่าพาดสายโทรคมนาคม"/>
    <x v="27"/>
    <s v="391/11-14 หมู่ที่ 16 ตำบล นิคม อำเภอ สตึก จังหวัด บุรีรัมย์ รหัสไปรษณีย์ 31150"/>
    <n v="2007969878"/>
    <x v="493"/>
    <n v="536000322090"/>
    <s v="ใบแจ้งหนี้"/>
    <x v="2"/>
    <s v="ค่าบริการพาดสายเคเบิลทีวี"/>
    <s v="Activ.unit"/>
    <x v="493"/>
    <s v=""/>
    <n v="1"/>
    <d v="2019-01-17T00:00:00"/>
    <n v="324"/>
    <x v="3"/>
    <x v="3"/>
    <n v="2.2400000000000002"/>
    <n v="10368"/>
    <n v="10368"/>
    <n v="725.76"/>
    <n v="11093.76"/>
    <d v="2019-01-31T00:00:00"/>
    <m/>
    <s v=""/>
    <s v=""/>
    <x v="27"/>
    <n v="140001545656"/>
    <n v="1"/>
    <n v="1"/>
    <n v="1"/>
    <s v="S4B3"/>
    <x v="35"/>
    <x v="0"/>
    <s v="ZW03"/>
    <s v="Z53"/>
    <x v="40"/>
    <x v="40"/>
    <x v="1"/>
  </r>
  <r>
    <x v="40"/>
    <x v="391"/>
    <x v="494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8700"/>
    <x v="494"/>
    <n v="522000321640"/>
    <s v="ใบแจ้งหนี้"/>
    <x v="0"/>
    <s v="ค่าบริการพาดสายสื่อสารโทรคมนาคมประจำปี"/>
    <s v="Activ.unit"/>
    <x v="494"/>
    <s v=""/>
    <n v="3"/>
    <d v="2019-01-17T00:00:00"/>
    <n v="432"/>
    <x v="0"/>
    <x v="0"/>
    <n v="3.85"/>
    <n v="23760"/>
    <n v="23760"/>
    <n v="1663.2"/>
    <n v="25423.200000000001"/>
    <d v="2019-01-31T00:00:00"/>
    <m/>
    <s v=""/>
    <s v=""/>
    <x v="8"/>
    <n v="140001544482"/>
    <n v="1"/>
    <n v="1"/>
    <n v="1"/>
    <s v="S4B3"/>
    <x v="8"/>
    <x v="0"/>
    <s v="ZW03"/>
    <s v="Z53"/>
    <x v="40"/>
    <x v="40"/>
    <x v="0"/>
  </r>
  <r>
    <x v="40"/>
    <x v="392"/>
    <x v="495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342"/>
    <x v="495"/>
    <n v="542000322624"/>
    <s v="ใบแจ้งหนี้"/>
    <x v="0"/>
    <s v="ค่าบริการพาดสายสื่อสารโทรคมนาคมประจำปี"/>
    <s v="Activ.unit"/>
    <x v="495"/>
    <s v=""/>
    <n v="12"/>
    <d v="2019-01-17T00:00:00"/>
    <n v="3768"/>
    <x v="0"/>
    <x v="0"/>
    <n v="3.85"/>
    <n v="207240"/>
    <n v="207240"/>
    <n v="14506.8"/>
    <n v="221746.8"/>
    <d v="2019-01-31T00:00:00"/>
    <m/>
    <s v=""/>
    <s v=""/>
    <x v="6"/>
    <n v="140001545129"/>
    <n v="1"/>
    <n v="1"/>
    <n v="1"/>
    <s v="S4B3"/>
    <x v="6"/>
    <x v="0"/>
    <s v="ZW03"/>
    <s v="Z53"/>
    <x v="40"/>
    <x v="40"/>
    <x v="0"/>
  </r>
  <r>
    <x v="40"/>
    <x v="393"/>
    <x v="496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336"/>
    <x v="496"/>
    <n v="512000320835"/>
    <s v="ใบแจ้งหนี้"/>
    <x v="0"/>
    <s v="ค่าบริการพาดสายสื่อสารโทรคมนาคมประจำปี"/>
    <s v="Activ.unit"/>
    <x v="496"/>
    <s v=""/>
    <n v="2"/>
    <d v="2019-01-17T00:00:00"/>
    <n v="1770"/>
    <x v="0"/>
    <x v="0"/>
    <n v="3.85"/>
    <n v="97350"/>
    <n v="97350"/>
    <n v="6814.5"/>
    <n v="104164.5"/>
    <d v="2019-01-31T00:00:00"/>
    <m/>
    <s v=""/>
    <s v=""/>
    <x v="4"/>
    <n v="140001545065"/>
    <n v="1"/>
    <n v="1"/>
    <n v="1"/>
    <s v="S4B3"/>
    <x v="4"/>
    <x v="0"/>
    <s v="ZW03"/>
    <s v="Z53"/>
    <x v="40"/>
    <x v="40"/>
    <x v="0"/>
  </r>
  <r>
    <x v="40"/>
    <x v="394"/>
    <x v="49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86"/>
    <x v="497"/>
    <n v="550000321495"/>
    <s v="ใบแจ้งหนี้"/>
    <x v="0"/>
    <s v="ค่าบริการพาดสายสื่อสารโทรคมนาคมประจำปี"/>
    <s v="Activ.unit"/>
    <x v="497"/>
    <s v=""/>
    <n v="7"/>
    <d v="2019-01-17T00:00:00"/>
    <n v="6212"/>
    <x v="0"/>
    <x v="0"/>
    <n v="3.85"/>
    <n v="341660"/>
    <n v="341660"/>
    <n v="23916.2"/>
    <n v="365576.2"/>
    <d v="2019-01-31T00:00:00"/>
    <m/>
    <s v=""/>
    <s v=""/>
    <x v="1"/>
    <n v="140001545512"/>
    <n v="2"/>
    <n v="2"/>
    <n v="2"/>
    <s v="S4B3"/>
    <x v="1"/>
    <x v="0"/>
    <s v="ZW03"/>
    <s v="Z53"/>
    <x v="40"/>
    <x v="40"/>
    <x v="0"/>
  </r>
  <r>
    <x v="40"/>
    <x v="394"/>
    <x v="49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686"/>
    <x v="497"/>
    <n v="550000321495"/>
    <s v="ใบแจ้งหนี้"/>
    <x v="0"/>
    <s v="ค่าบริการพาดสายสื่อสารโทรคมนาคมประจำปี"/>
    <s v="Activ.unit"/>
    <x v="497"/>
    <s v=""/>
    <n v="8"/>
    <d v="2019-01-17T00:00:00"/>
    <n v="186"/>
    <x v="1"/>
    <x v="1"/>
    <n v="7"/>
    <n v="18600"/>
    <n v="18600"/>
    <n v="1302"/>
    <n v="19902"/>
    <d v="2019-01-31T00:00:00"/>
    <m/>
    <s v=""/>
    <s v=""/>
    <x v="1"/>
    <n v="140001545512"/>
    <n v="2"/>
    <n v="2"/>
    <n v="2"/>
    <s v="S4B3"/>
    <x v="1"/>
    <x v="0"/>
    <s v="ZW03"/>
    <s v="Z53"/>
    <x v="40"/>
    <x v="40"/>
    <x v="0"/>
  </r>
  <r>
    <x v="40"/>
    <x v="395"/>
    <x v="498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69348"/>
    <x v="498"/>
    <n v="554000320402"/>
    <s v="ใบแจ้งหนี้"/>
    <x v="0"/>
    <s v="ค่าบริการพาดสายสื่อสารโทรคมนาคมประจำปี"/>
    <s v="Activ.unit"/>
    <x v="498"/>
    <s v=""/>
    <n v="14"/>
    <d v="2019-01-17T00:00:00"/>
    <n v="3928"/>
    <x v="0"/>
    <x v="0"/>
    <n v="3.85"/>
    <n v="216040"/>
    <n v="216040"/>
    <n v="15122.8"/>
    <n v="231162.8"/>
    <d v="2019-01-31T00:00:00"/>
    <m/>
    <s v=""/>
    <s v=""/>
    <x v="5"/>
    <n v="140001545177"/>
    <n v="1"/>
    <n v="1"/>
    <n v="1"/>
    <s v="S4B3"/>
    <x v="5"/>
    <x v="0"/>
    <s v="ZW03"/>
    <s v="Z53"/>
    <x v="40"/>
    <x v="40"/>
    <x v="0"/>
  </r>
  <r>
    <x v="40"/>
    <x v="396"/>
    <x v="499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584"/>
    <x v="499"/>
    <n v="500000320417"/>
    <s v="ใบแจ้งหนี้"/>
    <x v="0"/>
    <s v="ค่าบริการพาดสายสื่อสารโทรคมนาคมประจำปี"/>
    <s v="Activ.unit"/>
    <x v="499"/>
    <s v=""/>
    <n v="10"/>
    <d v="2019-01-17T00:00:00"/>
    <n v="658"/>
    <x v="0"/>
    <x v="0"/>
    <n v="3.85"/>
    <n v="36190"/>
    <n v="36190"/>
    <n v="2533.3000000000002"/>
    <n v="38723.300000000003"/>
    <d v="2019-01-31T00:00:00"/>
    <m/>
    <s v=""/>
    <s v=""/>
    <x v="9"/>
    <n v="140001545411"/>
    <n v="1"/>
    <n v="1"/>
    <n v="1"/>
    <s v="S4B3"/>
    <x v="9"/>
    <x v="0"/>
    <s v="ZW03"/>
    <s v="Z53"/>
    <x v="40"/>
    <x v="40"/>
    <x v="0"/>
  </r>
  <r>
    <x v="40"/>
    <x v="397"/>
    <x v="500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9489"/>
    <x v="500"/>
    <n v="542000322198"/>
    <s v="ใบแจ้งหนี้"/>
    <x v="0"/>
    <s v="ค่าบริการพาดสายสื่อสารโทรคมนาคมประจำปี"/>
    <s v="Activ.unit"/>
    <x v="500"/>
    <s v=""/>
    <n v="11"/>
    <d v="2019-01-17T00:00:00"/>
    <n v="106"/>
    <x v="0"/>
    <x v="0"/>
    <n v="3.85"/>
    <n v="5830"/>
    <n v="5830"/>
    <n v="408.1"/>
    <n v="6238.1"/>
    <d v="2019-01-31T00:00:00"/>
    <m/>
    <s v=""/>
    <s v=""/>
    <x v="3"/>
    <n v="140001545280"/>
    <n v="1"/>
    <n v="1"/>
    <n v="1"/>
    <s v="S4B3"/>
    <x v="3"/>
    <x v="0"/>
    <s v="ZW03"/>
    <s v="Z53"/>
    <x v="40"/>
    <x v="40"/>
    <x v="0"/>
  </r>
  <r>
    <x v="40"/>
    <x v="398"/>
    <x v="50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79"/>
    <x v="501"/>
    <n v="544000322237"/>
    <s v="ใบแจ้งหนี้"/>
    <x v="0"/>
    <s v="ค่าบริการพาดสายสื่อสารโทรคมนาคมประจำปี"/>
    <s v="Activ.unit"/>
    <x v="501"/>
    <s v=""/>
    <n v="6"/>
    <d v="2019-01-17T00:00:00"/>
    <n v="551"/>
    <x v="0"/>
    <x v="0"/>
    <n v="3.85"/>
    <n v="30305"/>
    <n v="30305"/>
    <n v="2121.35"/>
    <n v="32426.35"/>
    <d v="2019-01-31T00:00:00"/>
    <m/>
    <s v=""/>
    <s v=""/>
    <x v="0"/>
    <n v="140001545383"/>
    <n v="1"/>
    <n v="1"/>
    <n v="1"/>
    <s v="S4B3"/>
    <x v="13"/>
    <x v="0"/>
    <s v="ZW03"/>
    <s v="Z53"/>
    <x v="40"/>
    <x v="40"/>
    <x v="0"/>
  </r>
  <r>
    <x v="40"/>
    <x v="398"/>
    <x v="50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470"/>
    <x v="502"/>
    <n v="536000322087"/>
    <s v="ใบแจ้งหนี้"/>
    <x v="0"/>
    <s v="ค่าบริการพาดสายสื่อสารโทรคมนาคมประจำปี"/>
    <s v="Activ.unit"/>
    <x v="502"/>
    <s v=""/>
    <n v="4"/>
    <d v="2019-01-17T00:00:00"/>
    <n v="4355"/>
    <x v="0"/>
    <x v="0"/>
    <n v="3.85"/>
    <n v="239525"/>
    <n v="239525"/>
    <n v="16766.75"/>
    <n v="256291.75"/>
    <d v="2019-01-31T00:00:00"/>
    <m/>
    <s v=""/>
    <s v=""/>
    <x v="0"/>
    <n v="140001545319"/>
    <n v="1"/>
    <n v="1"/>
    <n v="1"/>
    <s v="S4B3"/>
    <x v="0"/>
    <x v="0"/>
    <s v="ZW03"/>
    <s v="Z53"/>
    <x v="40"/>
    <x v="40"/>
    <x v="0"/>
  </r>
  <r>
    <x v="40"/>
    <x v="398"/>
    <x v="50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77"/>
    <x v="503"/>
    <n v="556000321489"/>
    <s v="ใบแจ้งหนี้"/>
    <x v="0"/>
    <s v="ค่าบริการพาดสายสื่อสารโทรคมนาคมประจำปี"/>
    <s v="Activ.unit"/>
    <x v="503"/>
    <s v=""/>
    <n v="5"/>
    <d v="2019-01-17T00:00:00"/>
    <n v="2335"/>
    <x v="0"/>
    <x v="0"/>
    <n v="3.85"/>
    <n v="128425"/>
    <n v="128425"/>
    <n v="8989.75"/>
    <n v="137414.75"/>
    <d v="2019-01-31T00:00:00"/>
    <m/>
    <s v=""/>
    <s v=""/>
    <x v="0"/>
    <n v="140001545355"/>
    <n v="1"/>
    <n v="1"/>
    <n v="1"/>
    <s v="S4B3"/>
    <x v="12"/>
    <x v="0"/>
    <s v="ZW03"/>
    <s v="Z53"/>
    <x v="40"/>
    <x v="40"/>
    <x v="0"/>
  </r>
  <r>
    <x v="40"/>
    <x v="399"/>
    <x v="504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494"/>
    <x v="504"/>
    <n v="564000322388"/>
    <s v="ใบแจ้งหนี้"/>
    <x v="0"/>
    <s v="ค่าบริการพาดสายสื่อสารโทรคมนาคมประจำปี"/>
    <s v="Activ.unit"/>
    <x v="504"/>
    <s v=""/>
    <n v="9"/>
    <d v="2019-01-17T00:00:00"/>
    <n v="8524"/>
    <x v="0"/>
    <x v="0"/>
    <n v="3.85"/>
    <n v="468820"/>
    <n v="468820"/>
    <n v="32817.4"/>
    <n v="501637.4"/>
    <d v="2019-01-31T00:00:00"/>
    <m/>
    <s v=""/>
    <s v=""/>
    <x v="10"/>
    <n v="140001545228"/>
    <n v="1"/>
    <n v="1"/>
    <n v="1"/>
    <s v="S4B3"/>
    <x v="10"/>
    <x v="0"/>
    <s v="ZW03"/>
    <s v="Z53"/>
    <x v="40"/>
    <x v="40"/>
    <x v="0"/>
  </r>
  <r>
    <x v="40"/>
    <x v="392"/>
    <x v="505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772"/>
    <x v="505"/>
    <n v="548000320494"/>
    <s v="ใบแจ้งหนี้"/>
    <x v="1"/>
    <s v="ค่าบริการติดตั้องอุปกรณ์สื่อสารฯ ประจำปี"/>
    <s v="Activ.unit"/>
    <x v="505"/>
    <s v=""/>
    <n v="13"/>
    <d v="2019-01-17T00:00:00"/>
    <n v="6"/>
    <x v="2"/>
    <x v="2"/>
    <n v="28.7"/>
    <n v="2460"/>
    <n v="2460"/>
    <n v="172.2"/>
    <n v="2632.2"/>
    <d v="2019-01-31T00:00:00"/>
    <m/>
    <s v=""/>
    <s v=""/>
    <x v="6"/>
    <n v="140001545623"/>
    <n v="1"/>
    <n v="1"/>
    <n v="1"/>
    <s v="S4B3"/>
    <x v="6"/>
    <x v="1"/>
    <s v="ZW03"/>
    <s v="Z53"/>
    <x v="40"/>
    <x v="40"/>
    <x v="0"/>
  </r>
  <r>
    <x v="40"/>
    <x v="400"/>
    <x v="506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760"/>
    <x v="506"/>
    <n v="544000322239"/>
    <s v="ใบแจ้งหนี้"/>
    <x v="0"/>
    <s v="ค่าบริการพาดสายสื่อสารโทรคมนาคมประจำปี"/>
    <s v="Activ.unit"/>
    <x v="506"/>
    <s v=""/>
    <n v="15"/>
    <d v="2019-01-17T00:00:00"/>
    <n v="1812"/>
    <x v="0"/>
    <x v="0"/>
    <n v="3.85"/>
    <n v="99660"/>
    <n v="99660"/>
    <n v="6976.2"/>
    <n v="106636.2"/>
    <d v="2019-01-31T00:00:00"/>
    <m/>
    <s v=""/>
    <s v=""/>
    <x v="11"/>
    <n v="140001545576"/>
    <n v="1"/>
    <n v="1"/>
    <n v="1"/>
    <s v="S4B3"/>
    <x v="11"/>
    <x v="0"/>
    <s v="ZW03"/>
    <s v="Z53"/>
    <x v="40"/>
    <x v="40"/>
    <x v="0"/>
  </r>
  <r>
    <x v="41"/>
    <x v="401"/>
    <x v="50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37"/>
    <x v="507"/>
    <n v="522000322331"/>
    <s v="ใบแจ้งหนี้"/>
    <x v="0"/>
    <s v="ค่าบริการพาดสายสื่อสารโทรคมนาคมประจำปี"/>
    <s v="Activ.unit"/>
    <x v="507"/>
    <s v=""/>
    <n v="2"/>
    <d v="2019-01-17T00:00:00"/>
    <n v="4054"/>
    <x v="0"/>
    <x v="0"/>
    <n v="3.85"/>
    <n v="222970"/>
    <n v="222970"/>
    <n v="15607.9"/>
    <n v="238577.9"/>
    <d v="2019-01-31T00:00:00"/>
    <m/>
    <s v=""/>
    <s v=""/>
    <x v="0"/>
    <n v="140001545410"/>
    <n v="1"/>
    <n v="1"/>
    <n v="1"/>
    <s v="S4B3"/>
    <x v="0"/>
    <x v="0"/>
    <s v="ZW03"/>
    <s v="Z53"/>
    <x v="41"/>
    <x v="41"/>
    <x v="0"/>
  </r>
  <r>
    <x v="41"/>
    <x v="402"/>
    <x v="50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129"/>
    <x v="508"/>
    <n v="500000321207"/>
    <s v="ใบแจ้งหนี้"/>
    <x v="0"/>
    <s v="ค่าบริการพาดสายสื่อสารโทรคมนาคมประจำปี"/>
    <s v="Activ.unit"/>
    <x v="508"/>
    <s v=""/>
    <n v="6"/>
    <d v="2019-01-17T00:00:00"/>
    <n v="10617"/>
    <x v="0"/>
    <x v="0"/>
    <n v="3.85"/>
    <n v="583935"/>
    <n v="583935"/>
    <n v="40875.449999999997"/>
    <n v="624810.44999999995"/>
    <d v="2019-01-31T00:00:00"/>
    <m/>
    <s v=""/>
    <s v=""/>
    <x v="1"/>
    <n v="140001546000"/>
    <n v="2"/>
    <n v="2"/>
    <n v="2"/>
    <s v="S4B3"/>
    <x v="1"/>
    <x v="0"/>
    <s v="ZW03"/>
    <s v="Z53"/>
    <x v="41"/>
    <x v="41"/>
    <x v="0"/>
  </r>
  <r>
    <x v="41"/>
    <x v="402"/>
    <x v="50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129"/>
    <x v="508"/>
    <n v="500000321207"/>
    <s v="ใบแจ้งหนี้"/>
    <x v="0"/>
    <s v="ค่าบริการพาดสายสื่อสารโทรคมนาคมประจำปี"/>
    <s v="Activ.unit"/>
    <x v="508"/>
    <s v=""/>
    <n v="7"/>
    <d v="2019-01-17T00:00:00"/>
    <n v="2055"/>
    <x v="1"/>
    <x v="1"/>
    <n v="7"/>
    <n v="205500"/>
    <n v="205500"/>
    <n v="14385"/>
    <n v="219885"/>
    <d v="2019-01-31T00:00:00"/>
    <m/>
    <s v=""/>
    <s v=""/>
    <x v="1"/>
    <n v="140001546000"/>
    <n v="2"/>
    <n v="2"/>
    <n v="2"/>
    <s v="S4B3"/>
    <x v="1"/>
    <x v="0"/>
    <s v="ZW03"/>
    <s v="Z53"/>
    <x v="41"/>
    <x v="41"/>
    <x v="0"/>
  </r>
  <r>
    <x v="41"/>
    <x v="403"/>
    <x v="509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303"/>
    <x v="509"/>
    <n v="558000322265"/>
    <s v="ใบแจ้งหนี้"/>
    <x v="0"/>
    <s v="ค่าบริการพาดสายสื่อสารโทรคมนาคมประจำปี"/>
    <s v="Activ.unit"/>
    <x v="509"/>
    <s v=""/>
    <n v="13"/>
    <d v="2019-01-17T00:00:00"/>
    <n v="1071"/>
    <x v="0"/>
    <x v="0"/>
    <n v="3.85"/>
    <n v="58905"/>
    <n v="58905"/>
    <n v="4123.3500000000004"/>
    <n v="63028.35"/>
    <d v="2019-01-31T00:00:00"/>
    <m/>
    <s v=""/>
    <s v=""/>
    <x v="3"/>
    <n v="140001546154"/>
    <n v="1"/>
    <n v="1"/>
    <n v="1"/>
    <s v="S4B3"/>
    <x v="3"/>
    <x v="0"/>
    <s v="ZW03"/>
    <s v="Z53"/>
    <x v="41"/>
    <x v="41"/>
    <x v="0"/>
  </r>
  <r>
    <x v="41"/>
    <x v="404"/>
    <x v="51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2904"/>
    <x v="510"/>
    <n v="524000322041"/>
    <s v="ใบแจ้งหนี้"/>
    <x v="0"/>
    <s v="ค่าบริการพาดสายสื่อสารโทรคมนาคมประจำปี"/>
    <s v="Activ.unit"/>
    <x v="510"/>
    <s v=""/>
    <n v="1"/>
    <d v="2019-01-18T00:00:00"/>
    <n v="2853"/>
    <x v="0"/>
    <x v="0"/>
    <n v="3.85"/>
    <n v="156915"/>
    <n v="156915"/>
    <n v="10984.05"/>
    <n v="167899.05"/>
    <d v="2019-01-31T00:00:00"/>
    <m/>
    <s v=""/>
    <s v=""/>
    <x v="4"/>
    <n v="140001546610"/>
    <n v="1"/>
    <n v="1"/>
    <n v="1"/>
    <s v="S4B3"/>
    <x v="4"/>
    <x v="0"/>
    <s v="ZW03"/>
    <s v="Z53"/>
    <x v="41"/>
    <x v="41"/>
    <x v="0"/>
  </r>
  <r>
    <x v="41"/>
    <x v="405"/>
    <x v="51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2911"/>
    <x v="511"/>
    <n v="540000321711"/>
    <s v="ใบแจ้งหนี้"/>
    <x v="0"/>
    <s v="ค่าบริการพาดสายสื่อสารโทรคมนาคมประจำปี"/>
    <s v="Activ.unit"/>
    <x v="511"/>
    <s v=""/>
    <n v="14"/>
    <d v="2019-01-18T00:00:00"/>
    <n v="5568"/>
    <x v="0"/>
    <x v="0"/>
    <n v="3.85"/>
    <n v="306240"/>
    <n v="306240"/>
    <n v="21436.799999999999"/>
    <n v="327676.79999999999"/>
    <d v="2019-01-31T00:00:00"/>
    <m/>
    <s v=""/>
    <s v=""/>
    <x v="5"/>
    <n v="140001546627"/>
    <n v="1"/>
    <n v="1"/>
    <n v="1"/>
    <s v="S4B3"/>
    <x v="5"/>
    <x v="0"/>
    <s v="ZW03"/>
    <s v="Z53"/>
    <x v="41"/>
    <x v="41"/>
    <x v="0"/>
  </r>
  <r>
    <x v="41"/>
    <x v="406"/>
    <x v="51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83"/>
    <x v="512"/>
    <n v="536000323098"/>
    <s v="ใบแจ้งหนี้"/>
    <x v="0"/>
    <s v="ค่าบริการพาดสายสื่อสารโทรคมนาคมประจำปี"/>
    <s v="Activ.unit"/>
    <x v="512"/>
    <s v=""/>
    <n v="12"/>
    <d v="2019-01-18T00:00:00"/>
    <n v="6605"/>
    <x v="0"/>
    <x v="0"/>
    <n v="3.85"/>
    <n v="363275"/>
    <n v="363275"/>
    <n v="25429.25"/>
    <n v="388704.25"/>
    <d v="2019-01-31T00:00:00"/>
    <m/>
    <s v=""/>
    <s v=""/>
    <x v="6"/>
    <n v="140001546644"/>
    <n v="1"/>
    <n v="1"/>
    <n v="1"/>
    <s v="S4B3"/>
    <x v="6"/>
    <x v="0"/>
    <s v="ZW03"/>
    <s v="Z53"/>
    <x v="41"/>
    <x v="41"/>
    <x v="0"/>
  </r>
  <r>
    <x v="41"/>
    <x v="407"/>
    <x v="513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2990"/>
    <x v="513"/>
    <n v="500000321230"/>
    <s v="ใบแจ้งหนี้"/>
    <x v="0"/>
    <s v="ค่าบริการพาดสายสื่อสารโทรคมนาคมประจำปี"/>
    <s v="Activ.unit"/>
    <x v="513"/>
    <s v=""/>
    <n v="8"/>
    <d v="2019-01-18T00:00:00"/>
    <n v="2333"/>
    <x v="0"/>
    <x v="0"/>
    <n v="3.85"/>
    <n v="128315"/>
    <n v="128315"/>
    <n v="8982.0499999999993"/>
    <n v="137297.04999999999"/>
    <d v="2019-01-31T00:00:00"/>
    <m/>
    <s v=""/>
    <s v=""/>
    <x v="8"/>
    <n v="140001546664"/>
    <n v="1"/>
    <n v="1"/>
    <n v="1"/>
    <s v="S4B3"/>
    <x v="8"/>
    <x v="0"/>
    <s v="ZW03"/>
    <s v="Z53"/>
    <x v="41"/>
    <x v="41"/>
    <x v="0"/>
  </r>
  <r>
    <x v="41"/>
    <x v="408"/>
    <x v="514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69976"/>
    <x v="514"/>
    <n v="512000321519"/>
    <s v="ใบแจ้งหนี้"/>
    <x v="0"/>
    <s v="ค่าบริการพาดสายสื่อสารโทรคมนาคมประจำปี"/>
    <s v="Activ.unit"/>
    <x v="514"/>
    <s v=""/>
    <n v="9"/>
    <d v="2019-01-17T00:00:00"/>
    <n v="1349"/>
    <x v="0"/>
    <x v="0"/>
    <n v="3.85"/>
    <n v="74195"/>
    <n v="74195"/>
    <n v="5193.6499999999996"/>
    <n v="79388.649999999994"/>
    <d v="2019-01-31T00:00:00"/>
    <m/>
    <s v=""/>
    <s v=""/>
    <x v="9"/>
    <n v="140001545765"/>
    <n v="1"/>
    <n v="1"/>
    <n v="1"/>
    <s v="S4B3"/>
    <x v="9"/>
    <x v="0"/>
    <s v="ZW03"/>
    <s v="Z53"/>
    <x v="41"/>
    <x v="41"/>
    <x v="0"/>
  </r>
  <r>
    <x v="41"/>
    <x v="409"/>
    <x v="515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3428"/>
    <x v="515"/>
    <n v="554000321077"/>
    <s v="ใบแจ้งหนี้"/>
    <x v="0"/>
    <s v="ค่าบริการพาดสายสื่อสารโทรคมนาคมประจำปี"/>
    <s v="Activ.unit"/>
    <x v="515"/>
    <s v=""/>
    <n v="11"/>
    <d v="2019-01-18T00:00:00"/>
    <n v="10586"/>
    <x v="0"/>
    <x v="0"/>
    <n v="3.85"/>
    <n v="582230"/>
    <n v="582230"/>
    <n v="40756.1"/>
    <n v="622986.1"/>
    <d v="2019-01-31T00:00:00"/>
    <m/>
    <s v=""/>
    <s v=""/>
    <x v="10"/>
    <n v="140001547139"/>
    <n v="1"/>
    <n v="1"/>
    <n v="1"/>
    <s v="S4B3"/>
    <x v="10"/>
    <x v="0"/>
    <s v="ZW03"/>
    <s v="Z53"/>
    <x v="41"/>
    <x v="41"/>
    <x v="0"/>
  </r>
  <r>
    <x v="41"/>
    <x v="410"/>
    <x v="516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309"/>
    <x v="516"/>
    <n v="530000321920"/>
    <s v="ใบแจ้งหนี้"/>
    <x v="0"/>
    <s v="ค่าบริการพาดสายสื่อสารโทรคมนาคมประจำปี"/>
    <s v="Activ.unit"/>
    <x v="516"/>
    <s v=""/>
    <n v="15"/>
    <d v="2019-01-17T00:00:00"/>
    <n v="2286"/>
    <x v="0"/>
    <x v="0"/>
    <n v="3.85"/>
    <n v="125730"/>
    <n v="125730"/>
    <n v="8801.1"/>
    <n v="134531.1"/>
    <d v="2019-01-31T00:00:00"/>
    <m/>
    <s v=""/>
    <s v=""/>
    <x v="11"/>
    <n v="140001546234"/>
    <n v="1"/>
    <n v="1"/>
    <n v="1"/>
    <s v="S4B3"/>
    <x v="11"/>
    <x v="0"/>
    <s v="ZW03"/>
    <s v="Z53"/>
    <x v="41"/>
    <x v="41"/>
    <x v="0"/>
  </r>
  <r>
    <x v="42"/>
    <x v="411"/>
    <x v="51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01"/>
    <x v="517"/>
    <n v="554000320984"/>
    <s v="ใบแจ้งหนี้"/>
    <x v="0"/>
    <s v="ค่าบริการพาดสายสื่อสารโทรคมนาคมประจำปี"/>
    <s v="Activ.unit"/>
    <x v="517"/>
    <s v=""/>
    <n v="10"/>
    <d v="2019-01-17T00:00:00"/>
    <n v="2604"/>
    <x v="1"/>
    <x v="1"/>
    <n v="7"/>
    <n v="260400"/>
    <n v="260400"/>
    <n v="18228"/>
    <n v="278628"/>
    <d v="2019-01-31T00:00:00"/>
    <m/>
    <s v=""/>
    <s v=""/>
    <x v="1"/>
    <n v="140001545162"/>
    <n v="2"/>
    <n v="2"/>
    <n v="2"/>
    <s v="S4B3"/>
    <x v="1"/>
    <x v="0"/>
    <s v="ZW03"/>
    <s v="Z53"/>
    <x v="42"/>
    <x v="42"/>
    <x v="0"/>
  </r>
  <r>
    <x v="42"/>
    <x v="411"/>
    <x v="51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01"/>
    <x v="517"/>
    <n v="554000320984"/>
    <s v="ใบแจ้งหนี้"/>
    <x v="0"/>
    <s v="ค่าบริการพาดสายสื่อสารโทรคมนาคมประจำปี"/>
    <s v="Activ.unit"/>
    <x v="517"/>
    <s v=""/>
    <n v="11"/>
    <d v="2019-01-17T00:00:00"/>
    <n v="19518"/>
    <x v="0"/>
    <x v="0"/>
    <n v="3.85"/>
    <n v="1073490"/>
    <n v="1073490"/>
    <n v="75144.3"/>
    <n v="1148634.3"/>
    <d v="2019-01-31T00:00:00"/>
    <m/>
    <s v=""/>
    <s v=""/>
    <x v="1"/>
    <n v="140001545162"/>
    <n v="2"/>
    <n v="2"/>
    <n v="2"/>
    <s v="S4B3"/>
    <x v="1"/>
    <x v="0"/>
    <s v="ZW03"/>
    <s v="Z53"/>
    <x v="42"/>
    <x v="42"/>
    <x v="0"/>
  </r>
  <r>
    <x v="42"/>
    <x v="412"/>
    <x v="518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977"/>
    <x v="518"/>
    <n v="548000321333"/>
    <s v="ใบแจ้งหนี้"/>
    <x v="0"/>
    <s v="ค่าบริการพาดสายสื่อสารโทรคมนาคมประจำปี"/>
    <s v="Activ.unit"/>
    <x v="518"/>
    <s v=""/>
    <n v="5"/>
    <d v="2019-01-17T00:00:00"/>
    <n v="814"/>
    <x v="0"/>
    <x v="0"/>
    <n v="3.85"/>
    <n v="44770"/>
    <n v="44770"/>
    <n v="3133.9"/>
    <n v="47903.9"/>
    <d v="2019-01-31T00:00:00"/>
    <m/>
    <s v=""/>
    <s v=""/>
    <x v="4"/>
    <n v="140001545770"/>
    <n v="1"/>
    <n v="1"/>
    <n v="1"/>
    <s v="S4B3"/>
    <x v="4"/>
    <x v="0"/>
    <s v="ZW03"/>
    <s v="Z53"/>
    <x v="42"/>
    <x v="42"/>
    <x v="0"/>
  </r>
  <r>
    <x v="42"/>
    <x v="413"/>
    <x v="51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120"/>
    <x v="519"/>
    <n v="556000322206"/>
    <s v="ใบแจ้งหนี้"/>
    <x v="0"/>
    <s v="ค่าบริการพาดสายสื่อสารโทรคมนาคมประจำปี"/>
    <s v="Activ.unit"/>
    <x v="519"/>
    <s v=""/>
    <n v="13"/>
    <d v="2019-01-17T00:00:00"/>
    <n v="4407"/>
    <x v="0"/>
    <x v="0"/>
    <n v="3.85"/>
    <n v="242385"/>
    <n v="242385"/>
    <n v="16966.95"/>
    <n v="259351.95"/>
    <d v="2019-01-31T00:00:00"/>
    <m/>
    <s v=""/>
    <s v=""/>
    <x v="6"/>
    <n v="140001545941"/>
    <n v="1"/>
    <n v="1"/>
    <n v="1"/>
    <s v="S4B3"/>
    <x v="6"/>
    <x v="0"/>
    <s v="ZW03"/>
    <s v="Z53"/>
    <x v="42"/>
    <x v="42"/>
    <x v="0"/>
  </r>
  <r>
    <x v="42"/>
    <x v="414"/>
    <x v="52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130"/>
    <x v="520"/>
    <n v="542000322556"/>
    <s v="ใบแจ้งหนี้"/>
    <x v="0"/>
    <s v="ค่าบริการพาดสายสื่อสารโทรคมนาคมประจำปี"/>
    <s v="Activ.unit"/>
    <x v="520"/>
    <s v=""/>
    <n v="15"/>
    <d v="2019-01-17T00:00:00"/>
    <n v="5714"/>
    <x v="0"/>
    <x v="0"/>
    <n v="3.85"/>
    <n v="314270"/>
    <n v="314270"/>
    <n v="21998.9"/>
    <n v="336268.9"/>
    <d v="2019-01-31T00:00:00"/>
    <m/>
    <s v=""/>
    <s v=""/>
    <x v="5"/>
    <n v="140001546049"/>
    <n v="1"/>
    <n v="1"/>
    <n v="1"/>
    <s v="S4B3"/>
    <x v="5"/>
    <x v="0"/>
    <s v="ZW03"/>
    <s v="Z53"/>
    <x v="42"/>
    <x v="42"/>
    <x v="0"/>
  </r>
  <r>
    <x v="42"/>
    <x v="415"/>
    <x v="521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299"/>
    <x v="521"/>
    <n v="544000323006"/>
    <s v="ใบแจ้งหนี้"/>
    <x v="0"/>
    <s v="ค่าบริการพาดสายสื่อสารโทรคมนาคมประจำปี"/>
    <s v="Activ.unit"/>
    <x v="521"/>
    <s v=""/>
    <n v="16"/>
    <d v="2019-01-17T00:00:00"/>
    <n v="3659"/>
    <x v="0"/>
    <x v="0"/>
    <n v="3.85"/>
    <n v="201245"/>
    <n v="201245"/>
    <n v="14087.15"/>
    <n v="215332.15"/>
    <d v="2019-01-31T00:00:00"/>
    <m/>
    <s v=""/>
    <s v=""/>
    <x v="11"/>
    <n v="140001546134"/>
    <n v="1"/>
    <n v="1"/>
    <n v="1"/>
    <s v="S4B3"/>
    <x v="11"/>
    <x v="0"/>
    <s v="ZW03"/>
    <s v="Z53"/>
    <x v="42"/>
    <x v="42"/>
    <x v="0"/>
  </r>
  <r>
    <x v="42"/>
    <x v="416"/>
    <x v="52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305"/>
    <x v="522"/>
    <n v="520000322696"/>
    <s v="ใบแจ้งหนี้"/>
    <x v="0"/>
    <s v="ค่าบริการพาดสายสื่อสารโทรคมนาคมประจำปี"/>
    <s v="Activ.unit"/>
    <x v="522"/>
    <s v=""/>
    <n v="12"/>
    <d v="2019-01-17T00:00:00"/>
    <n v="11295"/>
    <x v="0"/>
    <x v="0"/>
    <n v="3.85"/>
    <n v="621225"/>
    <n v="621225"/>
    <n v="43485.75"/>
    <n v="664710.75"/>
    <d v="2019-01-31T00:00:00"/>
    <m/>
    <s v=""/>
    <s v=""/>
    <x v="10"/>
    <n v="140001546172"/>
    <n v="1"/>
    <n v="1"/>
    <n v="1"/>
    <s v="S4B3"/>
    <x v="10"/>
    <x v="0"/>
    <s v="ZW03"/>
    <s v="Z53"/>
    <x v="42"/>
    <x v="42"/>
    <x v="0"/>
  </r>
  <r>
    <x v="42"/>
    <x v="417"/>
    <x v="52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308"/>
    <x v="523"/>
    <n v="542000322558"/>
    <s v="ใบแจ้งหนี้"/>
    <x v="0"/>
    <s v="ค่าบริการพาดสายสื่อสารโทรคมนาคมประจำปี"/>
    <s v="Activ.unit"/>
    <x v="523"/>
    <s v=""/>
    <n v="7"/>
    <d v="2019-01-17T00:00:00"/>
    <n v="9698"/>
    <x v="0"/>
    <x v="0"/>
    <n v="3.85"/>
    <n v="533390"/>
    <n v="533390"/>
    <n v="37337.300000000003"/>
    <n v="570727.30000000005"/>
    <d v="2019-01-31T00:00:00"/>
    <m/>
    <s v=""/>
    <s v=""/>
    <x v="0"/>
    <n v="140001546206"/>
    <n v="1"/>
    <n v="1"/>
    <n v="1"/>
    <s v="S4B3"/>
    <x v="12"/>
    <x v="0"/>
    <s v="ZW03"/>
    <s v="Z53"/>
    <x v="42"/>
    <x v="42"/>
    <x v="0"/>
  </r>
  <r>
    <x v="42"/>
    <x v="417"/>
    <x v="52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310"/>
    <x v="524"/>
    <n v="522000322337"/>
    <s v="ใบแจ้งหนี้"/>
    <x v="0"/>
    <s v="ค่าบริการพาดสายสื่อสารโทรคมนาคมประจำปี"/>
    <s v="Activ.unit"/>
    <x v="524"/>
    <s v=""/>
    <n v="8"/>
    <d v="2019-01-17T00:00:00"/>
    <n v="2324"/>
    <x v="0"/>
    <x v="0"/>
    <n v="3.85"/>
    <n v="127820"/>
    <n v="127820"/>
    <n v="8947.4"/>
    <n v="136767.4"/>
    <d v="2019-01-31T00:00:00"/>
    <m/>
    <s v=""/>
    <s v=""/>
    <x v="0"/>
    <n v="140001546236"/>
    <n v="1"/>
    <n v="1"/>
    <n v="1"/>
    <s v="S4B3"/>
    <x v="0"/>
    <x v="0"/>
    <s v="ZW03"/>
    <s v="Z53"/>
    <x v="42"/>
    <x v="42"/>
    <x v="0"/>
  </r>
  <r>
    <x v="42"/>
    <x v="417"/>
    <x v="52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313"/>
    <x v="525"/>
    <n v="554000320988"/>
    <s v="ใบแจ้งหนี้"/>
    <x v="0"/>
    <s v="ค่าบริการพาดสายสื่อสารโทรคมนาคมประจำปี"/>
    <s v="Activ.unit"/>
    <x v="525"/>
    <s v=""/>
    <n v="9"/>
    <d v="2019-01-17T00:00:00"/>
    <n v="3090"/>
    <x v="0"/>
    <x v="0"/>
    <n v="3.85"/>
    <n v="169950"/>
    <n v="169950"/>
    <n v="11896.5"/>
    <n v="181846.5"/>
    <d v="2019-01-31T00:00:00"/>
    <m/>
    <s v=""/>
    <s v=""/>
    <x v="0"/>
    <n v="140001546253"/>
    <n v="1"/>
    <n v="1"/>
    <n v="1"/>
    <s v="S4B3"/>
    <x v="13"/>
    <x v="0"/>
    <s v="ZW03"/>
    <s v="Z53"/>
    <x v="42"/>
    <x v="42"/>
    <x v="0"/>
  </r>
  <r>
    <x v="42"/>
    <x v="418"/>
    <x v="526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495"/>
    <x v="526"/>
    <n v="546000322715"/>
    <s v="ใบแจ้งหนี้"/>
    <x v="0"/>
    <s v="ค่าบริการพาดสายสื่อสารโทรคมนาคมประจำปี"/>
    <s v="Activ.unit"/>
    <x v="526"/>
    <s v=""/>
    <n v="14"/>
    <d v="2019-01-17T00:00:00"/>
    <n v="1691"/>
    <x v="0"/>
    <x v="0"/>
    <n v="3.85"/>
    <n v="93005"/>
    <n v="93005"/>
    <n v="6510.35"/>
    <n v="99515.35"/>
    <d v="2019-01-31T00:00:00"/>
    <m/>
    <s v=""/>
    <s v=""/>
    <x v="9"/>
    <n v="140001546270"/>
    <n v="1"/>
    <n v="1"/>
    <n v="1"/>
    <s v="S4B3"/>
    <x v="9"/>
    <x v="0"/>
    <s v="ZW03"/>
    <s v="Z53"/>
    <x v="42"/>
    <x v="42"/>
    <x v="0"/>
  </r>
  <r>
    <x v="42"/>
    <x v="419"/>
    <x v="527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506"/>
    <x v="527"/>
    <n v="520000322697"/>
    <s v="ใบแจ้งหนี้"/>
    <x v="0"/>
    <s v="ค่าบริการพาดสายสื่อสารโทรคมนาคมประจำปี"/>
    <s v="Activ.unit"/>
    <x v="527"/>
    <s v=""/>
    <n v="6"/>
    <d v="2019-01-17T00:00:00"/>
    <n v="1045"/>
    <x v="0"/>
    <x v="0"/>
    <n v="3.85"/>
    <n v="57475"/>
    <n v="57475"/>
    <n v="4023.25"/>
    <n v="61498.25"/>
    <d v="2019-01-31T00:00:00"/>
    <m/>
    <s v=""/>
    <s v=""/>
    <x v="8"/>
    <n v="140001546288"/>
    <n v="1"/>
    <n v="1"/>
    <n v="1"/>
    <s v="S4B3"/>
    <x v="8"/>
    <x v="0"/>
    <s v="ZW03"/>
    <s v="Z53"/>
    <x v="42"/>
    <x v="42"/>
    <x v="0"/>
  </r>
  <r>
    <x v="42"/>
    <x v="420"/>
    <x v="528"/>
    <s v="S4B3:ขอเช่าพาดสายโทรคมนาคม"/>
    <x v="28"/>
    <s v="209/3 หมู่ที่ 1 ตำบล ช่องสามหมอ อำเภอ แก้งคร้อ จังหวัด ชัยภูมิ รหัสไปรษณีย์ 36150"/>
    <n v="2007973295"/>
    <x v="528"/>
    <n v="500000321231"/>
    <s v="ใบแจ้งหนี้"/>
    <x v="0"/>
    <s v="ค่าบริการพาดสายสื่อสารโทรคมนาคมประจำปี"/>
    <s v="Activ.unit"/>
    <x v="528"/>
    <s v=""/>
    <n v="1"/>
    <d v="2019-01-18T00:00:00"/>
    <n v="3"/>
    <x v="0"/>
    <x v="0"/>
    <n v="3.85"/>
    <n v="165"/>
    <n v="165"/>
    <n v="11.55"/>
    <n v="176.55"/>
    <d v="2019-01-31T00:00:00"/>
    <m/>
    <s v=""/>
    <s v=""/>
    <x v="23"/>
    <n v="140001546946"/>
    <n v="1"/>
    <n v="1"/>
    <n v="1"/>
    <s v="S4B3"/>
    <x v="31"/>
    <x v="0"/>
    <s v="ZW03"/>
    <s v="Z53"/>
    <x v="42"/>
    <x v="42"/>
    <x v="3"/>
  </r>
  <r>
    <x v="42"/>
    <x v="421"/>
    <x v="529"/>
    <s v="S4B3:ขอเช่าพาดสายโทรคมนาคม"/>
    <x v="29"/>
    <s v="598/9 หมู่ที่ 10 ตำบล หนองไผ่ อำเภอ แก้งคร้อ จังหวัด ชัยภูมิ รหัสไปรษณีย์ 36150"/>
    <n v="2007973312"/>
    <x v="529"/>
    <n v="552000321893"/>
    <s v="ใบแจ้งหนี้"/>
    <x v="0"/>
    <s v="ค่าบริการพาดสายสื่อสารโทรคมนาคมประจำปี"/>
    <s v="Activ.unit"/>
    <x v="529"/>
    <s v=""/>
    <n v="2"/>
    <d v="2019-01-18T00:00:00"/>
    <n v="28"/>
    <x v="0"/>
    <x v="0"/>
    <n v="3.85"/>
    <n v="1540"/>
    <n v="1540"/>
    <n v="107.8"/>
    <n v="1647.8"/>
    <d v="2019-01-31T00:00:00"/>
    <m/>
    <s v=""/>
    <s v=""/>
    <x v="23"/>
    <n v="140001546996"/>
    <n v="1"/>
    <n v="1"/>
    <n v="1"/>
    <s v="S4B3"/>
    <x v="31"/>
    <x v="0"/>
    <s v="ZW03"/>
    <s v="Z53"/>
    <x v="42"/>
    <x v="42"/>
    <x v="3"/>
  </r>
  <r>
    <x v="42"/>
    <x v="422"/>
    <x v="530"/>
    <s v="S4B3:ขอเช่าพาดสายโทรคมนาคม"/>
    <x v="30"/>
    <s v="462 หมู่ที่ 1 ตำบล หนองไผ่ อำเภอ แก้งคร้อ จังหวัด ชัยภูมิ รหัสไปรษณีย์ 36150"/>
    <n v="2007973466"/>
    <x v="530"/>
    <n v="558000321411"/>
    <s v="ใบแจ้งหนี้"/>
    <x v="0"/>
    <s v="ค่าบริการพาดสายสื่อสารโทรคมนาคมประจำปี"/>
    <s v="Activ.unit"/>
    <x v="530"/>
    <s v=""/>
    <n v="3"/>
    <d v="2019-01-18T00:00:00"/>
    <n v="6"/>
    <x v="0"/>
    <x v="0"/>
    <n v="3.85"/>
    <n v="330"/>
    <n v="330"/>
    <n v="23.1"/>
    <n v="353.1"/>
    <d v="2019-01-31T00:00:00"/>
    <m/>
    <s v=""/>
    <s v=""/>
    <x v="23"/>
    <n v="140001547097"/>
    <n v="1"/>
    <n v="1"/>
    <n v="1"/>
    <s v="S4B3"/>
    <x v="31"/>
    <x v="0"/>
    <s v="ZW03"/>
    <s v="Z53"/>
    <x v="42"/>
    <x v="42"/>
    <x v="3"/>
  </r>
  <r>
    <x v="42"/>
    <x v="423"/>
    <x v="531"/>
    <s v="S4B3:ขอเช่าพาดสายโทรคมนาคม"/>
    <x v="31"/>
    <s v="ตำบล ช่องสามหมอ อำเภอ แก้งคร้อ จังหวัด ชัยภูมิ รหัสไปรษณีย์ 36150"/>
    <n v="2007973502"/>
    <x v="531"/>
    <n v="542000322741"/>
    <s v="ใบแจ้งหนี้"/>
    <x v="0"/>
    <s v="ค่าบริการพาดสายสื่อสารโทรคมนาคมประจำปี"/>
    <s v="Activ.unit"/>
    <x v="531"/>
    <s v=""/>
    <n v="4"/>
    <d v="2019-01-18T00:00:00"/>
    <n v="38"/>
    <x v="0"/>
    <x v="0"/>
    <n v="3.85"/>
    <n v="2090"/>
    <n v="2090"/>
    <n v="146.30000000000001"/>
    <n v="2236.3000000000002"/>
    <d v="2019-01-31T00:00:00"/>
    <m/>
    <s v=""/>
    <s v=""/>
    <x v="23"/>
    <n v="140001547143"/>
    <n v="1"/>
    <n v="1"/>
    <n v="1"/>
    <s v="S4B3"/>
    <x v="31"/>
    <x v="0"/>
    <s v="ZW03"/>
    <s v="Z53"/>
    <x v="42"/>
    <x v="42"/>
    <x v="3"/>
  </r>
  <r>
    <x v="43"/>
    <x v="424"/>
    <x v="53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28"/>
    <x v="532"/>
    <n v="564000322642"/>
    <s v="ใบแจ้งหนี้"/>
    <x v="0"/>
    <s v="ค่าบริการพาดสายสื่อสารโทรคมนาคมประจำปี"/>
    <s v="Activ.unit"/>
    <x v="532"/>
    <s v=""/>
    <n v="3"/>
    <d v="2019-01-17T00:00:00"/>
    <n v="6726"/>
    <x v="0"/>
    <x v="0"/>
    <n v="3.85"/>
    <n v="369930"/>
    <n v="369930"/>
    <n v="25895.1"/>
    <n v="395825.1"/>
    <d v="2019-01-31T00:00:00"/>
    <m/>
    <s v=""/>
    <s v=""/>
    <x v="0"/>
    <n v="140001545991"/>
    <n v="1"/>
    <n v="1"/>
    <n v="1"/>
    <s v="S4B3"/>
    <x v="0"/>
    <x v="0"/>
    <s v="ZW03"/>
    <s v="Z53"/>
    <x v="43"/>
    <x v="43"/>
    <x v="0"/>
  </r>
  <r>
    <x v="43"/>
    <x v="425"/>
    <x v="53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11"/>
    <x v="533"/>
    <n v="524000322316"/>
    <s v="ใบแจ้งหนี้"/>
    <x v="0"/>
    <s v="ค่าบริการพาดสายสื่อสารโทรคมนาคมประจำปี"/>
    <s v="Activ.unit"/>
    <x v="533"/>
    <s v=""/>
    <n v="6"/>
    <d v="2019-01-17T00:00:00"/>
    <n v="6952"/>
    <x v="1"/>
    <x v="1"/>
    <n v="7"/>
    <n v="695200"/>
    <n v="695200"/>
    <n v="48664"/>
    <n v="743864"/>
    <d v="2019-01-31T00:00:00"/>
    <m/>
    <s v=""/>
    <s v=""/>
    <x v="1"/>
    <n v="140001546247"/>
    <n v="2"/>
    <n v="2"/>
    <n v="2"/>
    <s v="S4B3"/>
    <x v="1"/>
    <x v="0"/>
    <s v="ZW03"/>
    <s v="Z53"/>
    <x v="43"/>
    <x v="43"/>
    <x v="0"/>
  </r>
  <r>
    <x v="43"/>
    <x v="425"/>
    <x v="53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311"/>
    <x v="533"/>
    <n v="524000322316"/>
    <s v="ใบแจ้งหนี้"/>
    <x v="0"/>
    <s v="ค่าบริการพาดสายสื่อสารโทรคมนาคมประจำปี"/>
    <s v="Activ.unit"/>
    <x v="533"/>
    <s v=""/>
    <n v="7"/>
    <d v="2019-01-17T00:00:00"/>
    <n v="13955"/>
    <x v="0"/>
    <x v="0"/>
    <n v="3.85"/>
    <n v="767525"/>
    <n v="767525"/>
    <n v="53726.75"/>
    <n v="821251.75"/>
    <d v="2019-01-31T00:00:00"/>
    <m/>
    <s v=""/>
    <s v=""/>
    <x v="1"/>
    <n v="140001546247"/>
    <n v="2"/>
    <n v="2"/>
    <n v="2"/>
    <s v="S4B3"/>
    <x v="1"/>
    <x v="0"/>
    <s v="ZW03"/>
    <s v="Z53"/>
    <x v="43"/>
    <x v="43"/>
    <x v="0"/>
  </r>
  <r>
    <x v="43"/>
    <x v="426"/>
    <x v="534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295"/>
    <x v="534"/>
    <n v="524000322314"/>
    <s v="ใบแจ้งหนี้"/>
    <x v="0"/>
    <s v="ค่าบริการพาดสายสื่อสารโทรคมนาคมประจำปี"/>
    <s v="Activ.unit"/>
    <x v="534"/>
    <s v=""/>
    <n v="12"/>
    <d v="2019-01-17T00:00:00"/>
    <n v="197"/>
    <x v="0"/>
    <x v="0"/>
    <n v="3.85"/>
    <n v="10835"/>
    <n v="10835"/>
    <n v="758.45"/>
    <n v="11593.45"/>
    <d v="2019-01-31T00:00:00"/>
    <m/>
    <s v=""/>
    <s v=""/>
    <x v="3"/>
    <n v="140001546081"/>
    <n v="1"/>
    <n v="1"/>
    <n v="1"/>
    <s v="S4B3"/>
    <x v="3"/>
    <x v="0"/>
    <s v="ZW03"/>
    <s v="Z53"/>
    <x v="43"/>
    <x v="43"/>
    <x v="0"/>
  </r>
  <r>
    <x v="43"/>
    <x v="427"/>
    <x v="535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69903"/>
    <x v="535"/>
    <n v="548000321332"/>
    <s v="ใบแจ้งหนี้"/>
    <x v="0"/>
    <s v="ค่าบริการพาดสายสื่อสารโทรคมนาคมประจำปี"/>
    <s v="Activ.unit"/>
    <x v="535"/>
    <s v=""/>
    <n v="10"/>
    <d v="2019-01-17T00:00:00"/>
    <n v="8369"/>
    <x v="0"/>
    <x v="0"/>
    <n v="3.85"/>
    <n v="460295"/>
    <n v="460295"/>
    <n v="32220.65"/>
    <n v="492515.65"/>
    <d v="2019-01-31T00:00:00"/>
    <m/>
    <s v=""/>
    <s v=""/>
    <x v="4"/>
    <n v="140001545699"/>
    <n v="1"/>
    <n v="1"/>
    <n v="1"/>
    <s v="S4B3"/>
    <x v="4"/>
    <x v="0"/>
    <s v="ZW03"/>
    <s v="Z53"/>
    <x v="43"/>
    <x v="43"/>
    <x v="0"/>
  </r>
  <r>
    <x v="43"/>
    <x v="428"/>
    <x v="536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300"/>
    <x v="536"/>
    <n v="518000321671"/>
    <s v="ใบแจ้งหนี้"/>
    <x v="0"/>
    <s v="ค่าบริการพาดสายสื่อสารโทรคมนาคมประจำปี"/>
    <s v="Activ.unit"/>
    <x v="536"/>
    <s v=""/>
    <n v="13"/>
    <d v="2019-01-17T00:00:00"/>
    <n v="4690"/>
    <x v="0"/>
    <x v="0"/>
    <n v="3.85"/>
    <n v="257950"/>
    <n v="257950"/>
    <n v="18056.5"/>
    <n v="276006.5"/>
    <d v="2019-01-31T00:00:00"/>
    <m/>
    <s v=""/>
    <s v=""/>
    <x v="5"/>
    <n v="140001546135"/>
    <n v="1"/>
    <n v="1"/>
    <n v="1"/>
    <s v="S4B3"/>
    <x v="5"/>
    <x v="0"/>
    <s v="ZW03"/>
    <s v="Z53"/>
    <x v="43"/>
    <x v="43"/>
    <x v="0"/>
  </r>
  <r>
    <x v="43"/>
    <x v="429"/>
    <x v="537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06"/>
    <x v="537"/>
    <n v="530000321919"/>
    <s v="ใบแจ้งหนี้"/>
    <x v="0"/>
    <s v="ค่าบริการพาดสายสื่อสารโทรคมนาคมประจำปี"/>
    <s v="Activ.unit"/>
    <x v="537"/>
    <s v=""/>
    <n v="11"/>
    <d v="2019-01-17T00:00:00"/>
    <n v="7505"/>
    <x v="0"/>
    <x v="0"/>
    <n v="3.85"/>
    <n v="412775"/>
    <n v="412775"/>
    <n v="28894.25"/>
    <n v="441669.25"/>
    <d v="2019-01-31T00:00:00"/>
    <m/>
    <s v=""/>
    <s v=""/>
    <x v="6"/>
    <n v="140001546200"/>
    <n v="1"/>
    <n v="1"/>
    <n v="1"/>
    <s v="S4B3"/>
    <x v="6"/>
    <x v="0"/>
    <s v="ZW03"/>
    <s v="Z53"/>
    <x v="43"/>
    <x v="43"/>
    <x v="0"/>
  </r>
  <r>
    <x v="43"/>
    <x v="430"/>
    <x v="53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979"/>
    <x v="538"/>
    <n v="522000322335"/>
    <s v="ใบแจ้งหนี้"/>
    <x v="0"/>
    <s v="ค่าบริการพาดสายสื่อสารโทรคมนาคมประจำปี"/>
    <s v="Activ.unit"/>
    <x v="538"/>
    <s v=""/>
    <n v="8"/>
    <d v="2019-01-17T00:00:00"/>
    <n v="2160"/>
    <x v="0"/>
    <x v="0"/>
    <n v="3.85"/>
    <n v="118800"/>
    <n v="118800"/>
    <n v="8316"/>
    <n v="127116"/>
    <d v="2019-01-31T00:00:00"/>
    <m/>
    <s v=""/>
    <s v=""/>
    <x v="8"/>
    <n v="140001545806"/>
    <n v="1"/>
    <n v="1"/>
    <n v="1"/>
    <s v="S4B3"/>
    <x v="8"/>
    <x v="0"/>
    <s v="ZW03"/>
    <s v="Z53"/>
    <x v="43"/>
    <x v="43"/>
    <x v="0"/>
  </r>
  <r>
    <x v="43"/>
    <x v="431"/>
    <x v="539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3260"/>
    <x v="539"/>
    <n v="564000322226"/>
    <s v="ใบแจ้งหนี้"/>
    <x v="0"/>
    <s v="ค่าบริการพาดสายสื่อสารโทรคมนาคมประจำปี"/>
    <s v="Activ.unit"/>
    <x v="539"/>
    <s v=""/>
    <n v="9"/>
    <d v="2019-01-18T00:00:00"/>
    <n v="8723"/>
    <x v="0"/>
    <x v="0"/>
    <n v="3.85"/>
    <n v="479765"/>
    <n v="479765"/>
    <n v="33583.550000000003"/>
    <n v="513348.55"/>
    <d v="2019-01-31T00:00:00"/>
    <m/>
    <s v=""/>
    <s v=""/>
    <x v="10"/>
    <n v="140001546930"/>
    <n v="1"/>
    <n v="1"/>
    <n v="1"/>
    <s v="S4B3"/>
    <x v="10"/>
    <x v="0"/>
    <s v="ZW03"/>
    <s v="Z53"/>
    <x v="43"/>
    <x v="43"/>
    <x v="0"/>
  </r>
  <r>
    <x v="43"/>
    <x v="432"/>
    <x v="540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3452"/>
    <x v="540"/>
    <n v="566000321446"/>
    <s v="ใบแจ้งหนี้"/>
    <x v="0"/>
    <s v="ค่าบริการพาดสายสื่อสารโทรคมนาคมประจำปี"/>
    <s v="Activ.unit"/>
    <x v="540"/>
    <s v=""/>
    <n v="14"/>
    <d v="2019-01-18T00:00:00"/>
    <n v="1923"/>
    <x v="0"/>
    <x v="0"/>
    <n v="3.85"/>
    <n v="105765"/>
    <n v="105765"/>
    <n v="7403.55"/>
    <n v="113168.55"/>
    <d v="2019-01-31T00:00:00"/>
    <m/>
    <s v=""/>
    <s v=""/>
    <x v="11"/>
    <n v="140001547103"/>
    <n v="1"/>
    <n v="1"/>
    <n v="1"/>
    <s v="S4B3"/>
    <x v="11"/>
    <x v="0"/>
    <s v="ZW03"/>
    <s v="Z53"/>
    <x v="43"/>
    <x v="43"/>
    <x v="0"/>
  </r>
  <r>
    <x v="43"/>
    <x v="424"/>
    <x v="541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46"/>
    <x v="541"/>
    <n v="538000322316"/>
    <s v="ใบแจ้งหนี้"/>
    <x v="0"/>
    <s v="ค่าบริการพาดสายสื่อสารโทรคมนาคมประจำปี"/>
    <s v="Activ.unit"/>
    <x v="541"/>
    <s v=""/>
    <n v="2"/>
    <d v="2019-01-17T00:00:00"/>
    <n v="3396"/>
    <x v="0"/>
    <x v="0"/>
    <n v="3.85"/>
    <n v="186780"/>
    <n v="186780"/>
    <n v="13074.6"/>
    <n v="199854.6"/>
    <d v="2019-01-31T00:00:00"/>
    <m/>
    <s v=""/>
    <s v=""/>
    <x v="0"/>
    <n v="140001545489"/>
    <n v="1"/>
    <n v="1"/>
    <n v="1"/>
    <s v="S4B3"/>
    <x v="12"/>
    <x v="0"/>
    <s v="ZW03"/>
    <s v="Z53"/>
    <x v="43"/>
    <x v="43"/>
    <x v="0"/>
  </r>
  <r>
    <x v="43"/>
    <x v="424"/>
    <x v="54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323"/>
    <x v="542"/>
    <n v="532000324412"/>
    <s v="ใบแจ้งหนี้"/>
    <x v="0"/>
    <s v="ค่าบริการพาดสายสื่อสารโทรคมนาคมประจำปี"/>
    <s v="Activ.unit"/>
    <x v="542"/>
    <s v=""/>
    <n v="4"/>
    <d v="2019-01-18T00:00:00"/>
    <n v="1024"/>
    <x v="1"/>
    <x v="1"/>
    <n v="7"/>
    <n v="102400"/>
    <n v="102400"/>
    <n v="7168"/>
    <n v="109568"/>
    <d v="2019-01-31T00:00:00"/>
    <m/>
    <s v=""/>
    <s v=""/>
    <x v="0"/>
    <n v="140001547008"/>
    <n v="2"/>
    <n v="2"/>
    <n v="2"/>
    <s v="S4B3"/>
    <x v="13"/>
    <x v="0"/>
    <s v="ZW03"/>
    <s v="Z53"/>
    <x v="43"/>
    <x v="43"/>
    <x v="0"/>
  </r>
  <r>
    <x v="43"/>
    <x v="424"/>
    <x v="54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323"/>
    <x v="542"/>
    <n v="532000324412"/>
    <s v="ใบแจ้งหนี้"/>
    <x v="0"/>
    <s v="ค่าบริการพาดสายสื่อสารโทรคมนาคมประจำปี"/>
    <s v="Activ.unit"/>
    <x v="542"/>
    <s v=""/>
    <n v="5"/>
    <d v="2019-01-18T00:00:00"/>
    <n v="4982"/>
    <x v="0"/>
    <x v="0"/>
    <n v="3.85"/>
    <n v="274010"/>
    <n v="274010"/>
    <n v="19180.7"/>
    <n v="293190.7"/>
    <d v="2019-01-31T00:00:00"/>
    <m/>
    <s v=""/>
    <s v=""/>
    <x v="0"/>
    <n v="140001547008"/>
    <n v="2"/>
    <n v="2"/>
    <n v="2"/>
    <s v="S4B3"/>
    <x v="13"/>
    <x v="0"/>
    <s v="ZW03"/>
    <s v="Z53"/>
    <x v="43"/>
    <x v="43"/>
    <x v="0"/>
  </r>
  <r>
    <x v="43"/>
    <x v="424"/>
    <x v="54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413"/>
    <x v="543"/>
    <n v="558000322263"/>
    <s v="ใบแจ้งหนี้"/>
    <x v="1"/>
    <s v="ค่าบริการติดตั้องอุปกรณ์สื่อสารฯ ประจำปี"/>
    <s v="Activ.unit"/>
    <x v="543"/>
    <s v=""/>
    <n v="1"/>
    <d v="2019-01-17T00:00:00"/>
    <n v="55"/>
    <x v="2"/>
    <x v="2"/>
    <n v="28.7"/>
    <n v="22550"/>
    <n v="22550"/>
    <n v="1578.5"/>
    <n v="24128.5"/>
    <d v="2019-01-31T00:00:00"/>
    <m/>
    <s v=""/>
    <s v=""/>
    <x v="0"/>
    <n v="140001545215"/>
    <n v="1"/>
    <n v="1"/>
    <n v="1"/>
    <s v="S4B3"/>
    <x v="0"/>
    <x v="1"/>
    <s v="ZW03"/>
    <s v="Z53"/>
    <x v="43"/>
    <x v="43"/>
    <x v="0"/>
  </r>
  <r>
    <x v="27"/>
    <x v="433"/>
    <x v="544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4502"/>
    <x v="544"/>
    <n v="560000322282"/>
    <s v="ใบแจ้งหนี้"/>
    <x v="0"/>
    <s v="ค่าบริการพาดสายสื่อสารโทรคมนาคมประจำปี"/>
    <s v="Activ.unit"/>
    <x v="544"/>
    <s v=""/>
    <n v="20"/>
    <d v="2019-01-18T00:00:00"/>
    <n v="59"/>
    <x v="4"/>
    <x v="4"/>
    <n v="1.75"/>
    <n v="1475"/>
    <n v="1475"/>
    <n v="103.25"/>
    <n v="1578.25"/>
    <d v="2019-01-31T00:00:00"/>
    <m/>
    <s v=""/>
    <s v=""/>
    <x v="13"/>
    <n v="140001548160"/>
    <n v="1"/>
    <n v="1"/>
    <n v="1"/>
    <s v="S4B3"/>
    <x v="17"/>
    <x v="0"/>
    <s v="ZW03"/>
    <s v="Z53"/>
    <x v="27"/>
    <x v="27"/>
    <x v="0"/>
  </r>
  <r>
    <x v="15"/>
    <x v="434"/>
    <x v="545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0259"/>
    <x v="545"/>
    <n v="536000322554"/>
    <s v="ใบแจ้งหนี้"/>
    <x v="0"/>
    <s v="ค่าบริการพาดสายสื่อสารโทรคมนาคมประจำปี"/>
    <s v="Activ.unit"/>
    <x v="545"/>
    <s v=""/>
    <n v="19"/>
    <d v="2019-01-17T00:00:00"/>
    <n v="329"/>
    <x v="0"/>
    <x v="0"/>
    <n v="3.85"/>
    <n v="18095"/>
    <n v="18095"/>
    <n v="1266.6500000000001"/>
    <n v="19361.650000000001"/>
    <d v="2019-01-31T00:00:00"/>
    <m/>
    <s v=""/>
    <s v=""/>
    <x v="11"/>
    <n v="140001546045"/>
    <n v="1"/>
    <n v="1"/>
    <n v="1"/>
    <s v="S4B3"/>
    <x v="11"/>
    <x v="0"/>
    <s v="ZW03"/>
    <s v="Z53"/>
    <x v="15"/>
    <x v="15"/>
    <x v="0"/>
  </r>
  <r>
    <x v="44"/>
    <x v="435"/>
    <x v="54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643"/>
    <x v="546"/>
    <n v="548000321512"/>
    <s v="ใบแจ้งหนี้"/>
    <x v="0"/>
    <s v="ค่าบริการพาดสายสื่อสารโทรคมนาคมประจำปี"/>
    <s v="Activ.unit"/>
    <x v="546"/>
    <s v=""/>
    <n v="3"/>
    <d v="2019-01-18T00:00:00"/>
    <n v="8231"/>
    <x v="0"/>
    <x v="0"/>
    <n v="3.85"/>
    <n v="452705"/>
    <n v="452705"/>
    <n v="31689.35"/>
    <n v="484394.35"/>
    <d v="2019-01-31T00:00:00"/>
    <m/>
    <s v=""/>
    <s v=""/>
    <x v="0"/>
    <n v="140001547352"/>
    <n v="1"/>
    <n v="1"/>
    <n v="1"/>
    <s v="S4B3"/>
    <x v="0"/>
    <x v="0"/>
    <s v="ZW03"/>
    <s v="Z53"/>
    <x v="44"/>
    <x v="44"/>
    <x v="0"/>
  </r>
  <r>
    <x v="44"/>
    <x v="436"/>
    <x v="54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842"/>
    <x v="547"/>
    <n v="530000322089"/>
    <s v="ใบแจ้งหนี้"/>
    <x v="0"/>
    <s v="ค่าบริการพาดสายสื่อสารโทรคมนาคมประจำปี"/>
    <s v="Activ.unit"/>
    <x v="547"/>
    <s v=""/>
    <n v="5"/>
    <d v="2019-01-18T00:00:00"/>
    <n v="8484"/>
    <x v="0"/>
    <x v="0"/>
    <n v="3.85"/>
    <n v="466620"/>
    <n v="466620"/>
    <n v="32663.4"/>
    <n v="499283.4"/>
    <d v="2019-01-31T00:00:00"/>
    <m/>
    <s v=""/>
    <s v=""/>
    <x v="1"/>
    <n v="140001547502"/>
    <n v="2"/>
    <n v="2"/>
    <n v="2"/>
    <s v="S4B3"/>
    <x v="1"/>
    <x v="0"/>
    <s v="ZW03"/>
    <s v="Z53"/>
    <x v="44"/>
    <x v="44"/>
    <x v="0"/>
  </r>
  <r>
    <x v="44"/>
    <x v="436"/>
    <x v="547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3842"/>
    <x v="547"/>
    <n v="530000322089"/>
    <s v="ใบแจ้งหนี้"/>
    <x v="0"/>
    <s v="ค่าบริการพาดสายสื่อสารโทรคมนาคมประจำปี"/>
    <s v="Activ.unit"/>
    <x v="547"/>
    <s v=""/>
    <n v="6"/>
    <d v="2019-01-18T00:00:00"/>
    <n v="2099"/>
    <x v="1"/>
    <x v="1"/>
    <n v="7"/>
    <n v="209900"/>
    <n v="209900"/>
    <n v="14693"/>
    <n v="224593"/>
    <d v="2019-01-31T00:00:00"/>
    <m/>
    <s v=""/>
    <s v=""/>
    <x v="1"/>
    <n v="140001547502"/>
    <n v="2"/>
    <n v="2"/>
    <n v="2"/>
    <s v="S4B3"/>
    <x v="1"/>
    <x v="0"/>
    <s v="ZW03"/>
    <s v="Z53"/>
    <x v="44"/>
    <x v="44"/>
    <x v="0"/>
  </r>
  <r>
    <x v="31"/>
    <x v="437"/>
    <x v="548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0288"/>
    <x v="548"/>
    <n v="554000320231"/>
    <s v="ใบแจ้งหนี้"/>
    <x v="0"/>
    <s v="ค่าบริการพาดสายสื่อสารโทรคมนาคมประจำปี"/>
    <s v="Activ.unit"/>
    <x v="548"/>
    <s v=""/>
    <n v="10"/>
    <d v="2019-01-17T00:00:00"/>
    <n v="73"/>
    <x v="4"/>
    <x v="4"/>
    <n v="1.75"/>
    <n v="1825"/>
    <n v="1825"/>
    <n v="127.75"/>
    <n v="1952.75"/>
    <d v="2019-01-31T00:00:00"/>
    <m/>
    <s v=""/>
    <s v=""/>
    <x v="13"/>
    <n v="140001546122"/>
    <n v="1"/>
    <n v="1"/>
    <n v="1"/>
    <s v="S4B3"/>
    <x v="17"/>
    <x v="0"/>
    <s v="ZW03"/>
    <s v="Z53"/>
    <x v="31"/>
    <x v="31"/>
    <x v="0"/>
  </r>
  <r>
    <x v="44"/>
    <x v="438"/>
    <x v="549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3645"/>
    <x v="549"/>
    <n v="546000322794"/>
    <s v="ใบแจ้งหนี้"/>
    <x v="0"/>
    <s v="ค่าบริการพาดสายสื่อสารโทรคมนาคมประจำปี"/>
    <s v="Activ.unit"/>
    <x v="549"/>
    <s v=""/>
    <n v="11"/>
    <d v="2019-01-18T00:00:00"/>
    <n v="7695"/>
    <x v="0"/>
    <x v="0"/>
    <n v="3.85"/>
    <n v="423225"/>
    <n v="423225"/>
    <n v="29625.75"/>
    <n v="452850.75"/>
    <d v="2019-01-31T00:00:00"/>
    <m/>
    <s v=""/>
    <s v=""/>
    <x v="10"/>
    <n v="140001547375"/>
    <n v="1"/>
    <n v="1"/>
    <n v="1"/>
    <s v="S4B3"/>
    <x v="10"/>
    <x v="0"/>
    <s v="ZW03"/>
    <s v="Z53"/>
    <x v="44"/>
    <x v="44"/>
    <x v="0"/>
  </r>
  <r>
    <x v="44"/>
    <x v="439"/>
    <x v="55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3846"/>
    <x v="550"/>
    <n v="566000321879"/>
    <s v="ใบแจ้งหนี้"/>
    <x v="0"/>
    <s v="ค่าบริการพาดสายสื่อสารโทรคมนาคมประจำปี"/>
    <s v="Activ.unit"/>
    <x v="550"/>
    <s v=""/>
    <n v="1"/>
    <d v="2019-01-18T00:00:00"/>
    <n v="5210"/>
    <x v="0"/>
    <x v="0"/>
    <n v="3.85"/>
    <n v="286550"/>
    <n v="286550"/>
    <n v="20058.5"/>
    <n v="306608.5"/>
    <d v="2019-01-31T00:00:00"/>
    <m/>
    <s v=""/>
    <s v=""/>
    <x v="4"/>
    <n v="140001547527"/>
    <n v="1"/>
    <n v="1"/>
    <n v="1"/>
    <s v="S4B3"/>
    <x v="4"/>
    <x v="0"/>
    <s v="ZW03"/>
    <s v="Z53"/>
    <x v="44"/>
    <x v="44"/>
    <x v="0"/>
  </r>
  <r>
    <x v="44"/>
    <x v="440"/>
    <x v="551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38"/>
    <x v="551"/>
    <n v="552000322089"/>
    <s v="ใบแจ้งหนี้"/>
    <x v="1"/>
    <s v="ค่าบริการติดตั้องอุปกรณ์สื่อสารฯ ประจำปี"/>
    <s v="Activ.unit"/>
    <x v="551"/>
    <s v=""/>
    <n v="15"/>
    <d v="2019-01-18T00:00:00"/>
    <n v="4"/>
    <x v="2"/>
    <x v="2"/>
    <n v="28.7"/>
    <n v="1640"/>
    <n v="1640"/>
    <n v="114.8"/>
    <n v="1754.8"/>
    <d v="2019-01-31T00:00:00"/>
    <m/>
    <s v=""/>
    <s v=""/>
    <x v="5"/>
    <n v="140001547481"/>
    <n v="1"/>
    <n v="1"/>
    <n v="1"/>
    <s v="S4B3"/>
    <x v="5"/>
    <x v="1"/>
    <s v="ZW03"/>
    <s v="Z53"/>
    <x v="44"/>
    <x v="44"/>
    <x v="0"/>
  </r>
  <r>
    <x v="44"/>
    <x v="440"/>
    <x v="552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837"/>
    <x v="552"/>
    <n v="550000322167"/>
    <s v="ใบแจ้งหนี้"/>
    <x v="0"/>
    <s v="ค่าบริการพาดสายสื่อสารโทรคมนาคมประจำปี"/>
    <s v="Activ.unit"/>
    <x v="552"/>
    <s v=""/>
    <n v="14"/>
    <d v="2019-01-18T00:00:00"/>
    <n v="5478"/>
    <x v="0"/>
    <x v="0"/>
    <n v="3.85"/>
    <n v="301290"/>
    <n v="301290"/>
    <n v="21090.3"/>
    <n v="322380.3"/>
    <d v="2019-01-31T00:00:00"/>
    <m/>
    <s v=""/>
    <s v=""/>
    <x v="5"/>
    <n v="140001547460"/>
    <n v="1"/>
    <n v="1"/>
    <n v="1"/>
    <s v="S4B3"/>
    <x v="5"/>
    <x v="0"/>
    <s v="ZW03"/>
    <s v="Z53"/>
    <x v="44"/>
    <x v="44"/>
    <x v="0"/>
  </r>
  <r>
    <x v="44"/>
    <x v="441"/>
    <x v="553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73526"/>
    <x v="553"/>
    <n v="550000321613"/>
    <s v="ใบแจ้งหนี้"/>
    <x v="0"/>
    <s v="ค่าบริการพาดสายสื่อสารโทรคมนาคมประจำปี"/>
    <s v="Activ.unit"/>
    <x v="553"/>
    <s v=""/>
    <n v="16"/>
    <d v="2019-01-18T00:00:00"/>
    <n v="2013"/>
    <x v="0"/>
    <x v="0"/>
    <n v="3.85"/>
    <n v="110715"/>
    <n v="110715"/>
    <n v="7750.05"/>
    <n v="118465.05"/>
    <d v="2019-01-31T00:00:00"/>
    <m/>
    <s v=""/>
    <s v=""/>
    <x v="11"/>
    <n v="140001547241"/>
    <n v="1"/>
    <n v="1"/>
    <n v="1"/>
    <s v="S4B3"/>
    <x v="11"/>
    <x v="0"/>
    <s v="ZW03"/>
    <s v="Z53"/>
    <x v="44"/>
    <x v="44"/>
    <x v="0"/>
  </r>
  <r>
    <x v="44"/>
    <x v="442"/>
    <x v="554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847"/>
    <x v="554"/>
    <n v="534000321240"/>
    <s v="ใบแจ้งหนี้"/>
    <x v="0"/>
    <s v="ค่าบริการพาดสายสื่อสารโทรคมนาคมประจำปี"/>
    <s v="Activ.unit"/>
    <x v="554"/>
    <s v=""/>
    <n v="10"/>
    <d v="2019-01-18T00:00:00"/>
    <n v="3723"/>
    <x v="0"/>
    <x v="0"/>
    <n v="3.85"/>
    <n v="204765"/>
    <n v="204765"/>
    <n v="14333.55"/>
    <n v="219098.55"/>
    <d v="2019-01-31T00:00:00"/>
    <m/>
    <s v=""/>
    <s v=""/>
    <x v="6"/>
    <n v="140001547536"/>
    <n v="1"/>
    <n v="1"/>
    <n v="1"/>
    <s v="S4B3"/>
    <x v="6"/>
    <x v="0"/>
    <s v="ZW03"/>
    <s v="Z53"/>
    <x v="44"/>
    <x v="44"/>
    <x v="0"/>
  </r>
  <r>
    <x v="44"/>
    <x v="443"/>
    <x v="555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651"/>
    <x v="555"/>
    <n v="524000321737"/>
    <s v="ใบแจ้งหนี้"/>
    <x v="0"/>
    <s v="ค่าบริการพาดสายสื่อสารโทรคมนาคมประจำปี"/>
    <s v="Activ.unit"/>
    <x v="555"/>
    <s v=""/>
    <n v="12"/>
    <d v="2019-01-18T00:00:00"/>
    <n v="747"/>
    <x v="0"/>
    <x v="0"/>
    <n v="3.85"/>
    <n v="41085"/>
    <n v="41085"/>
    <n v="2875.95"/>
    <n v="43960.95"/>
    <d v="2019-01-31T00:00:00"/>
    <m/>
    <s v=""/>
    <s v=""/>
    <x v="9"/>
    <n v="140001547411"/>
    <n v="1"/>
    <n v="1"/>
    <n v="1"/>
    <s v="S4B3"/>
    <x v="9"/>
    <x v="0"/>
    <s v="ZW03"/>
    <s v="Z53"/>
    <x v="44"/>
    <x v="44"/>
    <x v="0"/>
  </r>
  <r>
    <x v="44"/>
    <x v="444"/>
    <x v="556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3848"/>
    <x v="556"/>
    <n v="564000322724"/>
    <s v="ใบแจ้งหนี้"/>
    <x v="0"/>
    <s v="ค่าบริการพาดสายสื่อสารโทรคมนาคมประจำปี"/>
    <s v="Activ.unit"/>
    <x v="556"/>
    <s v=""/>
    <n v="8"/>
    <d v="2019-01-18T00:00:00"/>
    <n v="1434"/>
    <x v="0"/>
    <x v="0"/>
    <n v="3.85"/>
    <n v="78870"/>
    <n v="78870"/>
    <n v="5520.9"/>
    <n v="84390.9"/>
    <d v="2019-01-31T00:00:00"/>
    <m/>
    <s v=""/>
    <s v=""/>
    <x v="8"/>
    <n v="140001547553"/>
    <n v="1"/>
    <n v="1"/>
    <n v="1"/>
    <s v="S4B3"/>
    <x v="8"/>
    <x v="0"/>
    <s v="ZW03"/>
    <s v="Z53"/>
    <x v="44"/>
    <x v="44"/>
    <x v="0"/>
  </r>
  <r>
    <x v="44"/>
    <x v="445"/>
    <x v="557"/>
    <s v="S4B3:ขอเช่าพาดสายโทรคมนาคม"/>
    <x v="7"/>
    <s v="123 ซันทาวเวอร์ส อาคารบี ชั้น 35-37 ถนน วิภาวดีรังสิต แขวงจอมพล เขตจตุจักร จังหวัด กรุงเทพมหานคร รหัสไปรษณีย์ 10900"/>
    <n v="2007973834"/>
    <x v="557"/>
    <n v="500000321441"/>
    <s v="ใบแจ้งหนี้"/>
    <x v="0"/>
    <s v="ค่าบริการพาดสายสื่อสารโทรคมนาคมประจำปี"/>
    <s v="Activ.unit"/>
    <x v="557"/>
    <s v=""/>
    <n v="7"/>
    <d v="2019-01-18T00:00:00"/>
    <n v="501"/>
    <x v="0"/>
    <x v="0"/>
    <n v="3.85"/>
    <n v="27555"/>
    <n v="27555"/>
    <n v="1928.85"/>
    <n v="29483.85"/>
    <d v="2019-01-31T00:00:00"/>
    <m/>
    <s v=""/>
    <s v=""/>
    <x v="7"/>
    <n v="140001547442"/>
    <n v="1"/>
    <n v="1"/>
    <n v="1"/>
    <s v="S4B3"/>
    <x v="7"/>
    <x v="0"/>
    <s v="ZW03"/>
    <s v="Z53"/>
    <x v="44"/>
    <x v="44"/>
    <x v="0"/>
  </r>
  <r>
    <x v="44"/>
    <x v="435"/>
    <x v="55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638"/>
    <x v="558"/>
    <n v="544000323188"/>
    <s v="ใบแจ้งหนี้"/>
    <x v="0"/>
    <s v="ค่าบริการพาดสายสื่อสารโทรคมนาคมประจำปี"/>
    <s v="Activ.unit"/>
    <x v="558"/>
    <s v=""/>
    <n v="2"/>
    <d v="2019-01-18T00:00:00"/>
    <n v="1315"/>
    <x v="0"/>
    <x v="0"/>
    <n v="3.85"/>
    <n v="72325"/>
    <n v="72325"/>
    <n v="5062.75"/>
    <n v="77387.75"/>
    <d v="2019-01-31T00:00:00"/>
    <m/>
    <s v=""/>
    <s v=""/>
    <x v="0"/>
    <n v="140001547307"/>
    <n v="1"/>
    <n v="1"/>
    <n v="1"/>
    <s v="S4B3"/>
    <x v="12"/>
    <x v="0"/>
    <s v="ZW03"/>
    <s v="Z53"/>
    <x v="44"/>
    <x v="44"/>
    <x v="0"/>
  </r>
  <r>
    <x v="44"/>
    <x v="446"/>
    <x v="559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646"/>
    <x v="559"/>
    <n v="540000321992"/>
    <s v="ใบแจ้งหนี้"/>
    <x v="0"/>
    <s v="ค่าบริการพาดสายสื่อสารโทรคมนาคมประจำปี"/>
    <s v="Activ.unit"/>
    <x v="559"/>
    <s v=""/>
    <n v="9"/>
    <d v="2019-01-18T00:00:00"/>
    <n v="61"/>
    <x v="0"/>
    <x v="0"/>
    <n v="3.85"/>
    <n v="3355"/>
    <n v="3355"/>
    <n v="234.85"/>
    <n v="3589.85"/>
    <d v="2019-01-31T00:00:00"/>
    <m/>
    <s v=""/>
    <s v=""/>
    <x v="3"/>
    <n v="140001547386"/>
    <n v="1"/>
    <n v="1"/>
    <n v="1"/>
    <s v="S4B3"/>
    <x v="3"/>
    <x v="0"/>
    <s v="ZW03"/>
    <s v="Z53"/>
    <x v="44"/>
    <x v="44"/>
    <x v="0"/>
  </r>
  <r>
    <x v="18"/>
    <x v="447"/>
    <x v="560"/>
    <s v="S4B3:ขอเช่าพาดสายโทรคมนาคม"/>
    <x v="32"/>
    <s v="4/1 ถนน ตรอกสุขสันต์ มิตรภาพ ตำบล ในเมือง อำเภอ เมืองนครราชสีมา จังหวัด นครราชสีมา รหัสไปรษณีย์ 30000"/>
    <n v="2007973473"/>
    <x v="560"/>
    <n v="538000321728"/>
    <s v="ใบแจ้งหนี้"/>
    <x v="2"/>
    <s v="ค่าบริการพาดสายเคเบิลทีวี"/>
    <s v="Activ.unit"/>
    <x v="560"/>
    <s v=""/>
    <n v="4"/>
    <d v="2019-01-18T00:00:00"/>
    <n v="7484"/>
    <x v="3"/>
    <x v="3"/>
    <n v="2.2400000000000002"/>
    <n v="239488"/>
    <n v="239488"/>
    <n v="16764.16"/>
    <n v="256252.16"/>
    <d v="2019-01-31T00:00:00"/>
    <m/>
    <s v=""/>
    <s v=""/>
    <x v="17"/>
    <n v="140001547110"/>
    <n v="1"/>
    <n v="1"/>
    <n v="1"/>
    <s v="S4B3"/>
    <x v="21"/>
    <x v="0"/>
    <s v="ZW03"/>
    <s v="Z53"/>
    <x v="18"/>
    <x v="18"/>
    <x v="1"/>
  </r>
  <r>
    <x v="18"/>
    <x v="448"/>
    <x v="561"/>
    <s v="S4B3:ขอเช่าพาดสายโทรคมนาคม"/>
    <x v="16"/>
    <s v="100/16-17 ถนน มุขมนตรี ตำบล ในเมือง อำเภอ เมืองนครราชสีมา จังหวัด นครราชสีมา รหัสไปรษณีย์ 30000"/>
    <n v="2007973505"/>
    <x v="561"/>
    <n v="560000322272"/>
    <s v="ใบแจ้งหนี้"/>
    <x v="2"/>
    <s v="ค่าบริการพาดสายเคเบิลทีวี"/>
    <s v="Activ.unit"/>
    <x v="561"/>
    <s v=""/>
    <n v="2"/>
    <d v="2019-01-18T00:00:00"/>
    <n v="6362"/>
    <x v="0"/>
    <x v="0"/>
    <n v="3.85"/>
    <n v="349910"/>
    <n v="349910"/>
    <n v="24493.7"/>
    <n v="374403.7"/>
    <d v="2019-01-31T00:00:00"/>
    <m/>
    <s v=""/>
    <s v=""/>
    <x v="16"/>
    <e v="#N/A"/>
    <n v="2"/>
    <n v="1"/>
    <n v="1"/>
    <s v="S4B3"/>
    <x v="20"/>
    <x v="0"/>
    <s v="ZW03"/>
    <s v="Z53"/>
    <x v="18"/>
    <x v="18"/>
    <x v="1"/>
  </r>
  <r>
    <x v="18"/>
    <x v="448"/>
    <x v="562"/>
    <s v="S4B3:ขอเช่าพาดสายโทรคมนาคม"/>
    <x v="16"/>
    <s v="100/16-17 ถนน มุขมนตรี ตำบล ในเมือง อำเภอ เมืองนครราชสีมา จังหวัด นครราชสีมา รหัสไปรษณีย์ 30000"/>
    <n v="2007990674"/>
    <x v="562"/>
    <n v="524000323014"/>
    <s v="ใบแจ้งหนี้"/>
    <x v="2"/>
    <s v="ค่าบริการพาดสายเคเบิลทีวี"/>
    <s v="Activ.unit"/>
    <x v="561"/>
    <s v=""/>
    <n v="3"/>
    <d v="2019-01-24T00:00:00"/>
    <n v="6362"/>
    <x v="3"/>
    <x v="3"/>
    <n v="2.2400000000000002"/>
    <n v="203584"/>
    <n v="203584"/>
    <n v="14250.88"/>
    <n v="217834.88"/>
    <d v="2019-01-24T00:00:00"/>
    <m/>
    <s v=""/>
    <s v=""/>
    <x v="16"/>
    <n v="140001554200"/>
    <n v="2"/>
    <n v="1"/>
    <n v="1"/>
    <s v="S4B3"/>
    <x v="20"/>
    <x v="0"/>
    <s v="ZW03"/>
    <s v="Z53"/>
    <x v="18"/>
    <x v="18"/>
    <x v="1"/>
  </r>
  <r>
    <x v="18"/>
    <x v="449"/>
    <x v="563"/>
    <s v="S4B3:ขอเช่าพาดสายโทรคมนาคม"/>
    <x v="33"/>
    <s v="หมู่ที่ 13 ถนน รัตนภิธาน ตำบล จอหอ อำเภอ เมืองนครราชสีมา จังหวัด นครราชสีมา รหัสไปรษณีย์ 30310"/>
    <n v="2007973565"/>
    <x v="563"/>
    <n v="560000322273"/>
    <s v="ใบแจ้งหนี้"/>
    <x v="2"/>
    <s v="ค่าบริการพาดสายเคเบิลทีวี"/>
    <s v="Activ.unit"/>
    <x v="562"/>
    <s v=""/>
    <n v="1"/>
    <d v="2019-01-18T00:00:00"/>
    <n v="588"/>
    <x v="3"/>
    <x v="3"/>
    <n v="2.2400000000000002"/>
    <n v="18816"/>
    <n v="18816"/>
    <n v="1317.12"/>
    <n v="20133.12"/>
    <d v="2019-01-31T00:00:00"/>
    <m/>
    <s v=""/>
    <s v=""/>
    <x v="28"/>
    <n v="140001547216"/>
    <n v="1"/>
    <n v="1"/>
    <n v="1"/>
    <s v="S4B3"/>
    <x v="36"/>
    <x v="0"/>
    <s v="ZW03"/>
    <s v="Z53"/>
    <x v="18"/>
    <x v="18"/>
    <x v="1"/>
  </r>
  <r>
    <x v="18"/>
    <x v="450"/>
    <x v="564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126"/>
    <x v="564"/>
    <n v="560000322268"/>
    <s v="ใบแจ้งหนี้"/>
    <x v="0"/>
    <s v="ค่าบริการพาดสายสื่อสารโทรคมนาคมประจำปี"/>
    <s v="Activ.unit"/>
    <x v="563"/>
    <s v=""/>
    <n v="18"/>
    <d v="2019-01-18T00:00:00"/>
    <n v="2407"/>
    <x v="0"/>
    <x v="0"/>
    <n v="3.85"/>
    <n v="132385"/>
    <n v="132385"/>
    <n v="9266.9500000000007"/>
    <n v="141651.95000000001"/>
    <d v="2019-01-31T00:00:00"/>
    <m/>
    <s v=""/>
    <s v=""/>
    <x v="6"/>
    <n v="140001546798"/>
    <n v="1"/>
    <n v="1"/>
    <n v="1"/>
    <s v="S4B3"/>
    <x v="6"/>
    <x v="0"/>
    <s v="ZW03"/>
    <s v="Z53"/>
    <x v="18"/>
    <x v="18"/>
    <x v="0"/>
  </r>
  <r>
    <x v="18"/>
    <x v="155"/>
    <x v="565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3193"/>
    <x v="565"/>
    <n v="564000321929"/>
    <s v="ใบแจ้งหนี้"/>
    <x v="1"/>
    <s v="ค่าบริการติดตั้องอุปกรณ์สื่อสารฯ ประจำปี"/>
    <s v="Activ.unit"/>
    <x v="564"/>
    <s v=""/>
    <n v="11"/>
    <d v="2019-01-18T00:00:00"/>
    <n v="7"/>
    <x v="2"/>
    <x v="2"/>
    <n v="28.7"/>
    <n v="2870"/>
    <n v="2870"/>
    <n v="200.9"/>
    <n v="3070.9"/>
    <d v="2019-01-31T00:00:00"/>
    <m/>
    <s v=""/>
    <s v=""/>
    <x v="10"/>
    <n v="140001546882"/>
    <n v="1"/>
    <n v="1"/>
    <n v="1"/>
    <s v="S4B3"/>
    <x v="10"/>
    <x v="1"/>
    <s v="ZW03"/>
    <s v="Z53"/>
    <x v="18"/>
    <x v="18"/>
    <x v="0"/>
  </r>
  <r>
    <x v="18"/>
    <x v="148"/>
    <x v="566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3220"/>
    <x v="566"/>
    <n v="550000321515"/>
    <s v="ใบแจ้งหนี้"/>
    <x v="1"/>
    <s v="ค่าบริการติดตั้องอุปกรณ์สื่อสารฯ ประจำปี"/>
    <s v="Activ.unit"/>
    <x v="565"/>
    <s v=""/>
    <n v="21"/>
    <d v="2019-01-18T00:00:00"/>
    <n v="10"/>
    <x v="2"/>
    <x v="2"/>
    <n v="28.7"/>
    <n v="4100"/>
    <n v="4100"/>
    <n v="287"/>
    <n v="4387"/>
    <d v="2019-01-31T00:00:00"/>
    <m/>
    <s v=""/>
    <s v=""/>
    <x v="3"/>
    <n v="140001546901"/>
    <n v="1"/>
    <n v="1"/>
    <n v="1"/>
    <s v="S4B3"/>
    <x v="3"/>
    <x v="1"/>
    <s v="ZW03"/>
    <s v="Z53"/>
    <x v="18"/>
    <x v="18"/>
    <x v="0"/>
  </r>
  <r>
    <x v="18"/>
    <x v="147"/>
    <x v="567"/>
    <s v="S4B3:ขอเช่าพาดสายโทรคมนาคม"/>
    <x v="2"/>
    <s v="123 ถนน ฉลองกรุง แขวงลำปลาทิว เขตลาดกระบัง จังหวัด กรุงเทพมหานคร รหัสไปรษณีย์ 10520"/>
    <n v="2007973227"/>
    <x v="567"/>
    <n v="532000322067"/>
    <s v="ใบแจ้งหนี้"/>
    <x v="1"/>
    <s v="ค่าบริการติดตั้องอุปกรณ์สื่อสารฯ ประจำปี"/>
    <s v="Activ.unit"/>
    <x v="566"/>
    <s v=""/>
    <n v="7"/>
    <d v="2019-01-18T00:00:00"/>
    <n v="2"/>
    <x v="2"/>
    <x v="2"/>
    <n v="28.7"/>
    <n v="820"/>
    <n v="820"/>
    <n v="57.4"/>
    <n v="877.4"/>
    <d v="2019-01-31T00:00:00"/>
    <m/>
    <s v=""/>
    <s v=""/>
    <x v="2"/>
    <n v="140001546924"/>
    <n v="1"/>
    <n v="1"/>
    <n v="1"/>
    <s v="S4B3"/>
    <x v="2"/>
    <x v="1"/>
    <s v="ZW03"/>
    <s v="Z53"/>
    <x v="18"/>
    <x v="18"/>
    <x v="0"/>
  </r>
  <r>
    <x v="18"/>
    <x v="151"/>
    <x v="568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3299"/>
    <x v="568"/>
    <n v="526000322278"/>
    <s v="ใบแจ้งหนี้"/>
    <x v="1"/>
    <s v="ค่าบริการติดตั้องอุปกรณ์สื่อสารฯ ประจำปี"/>
    <s v="Activ.unit"/>
    <x v="567"/>
    <s v=""/>
    <n v="24"/>
    <d v="2019-01-18T00:00:00"/>
    <n v="2145"/>
    <x v="2"/>
    <x v="2"/>
    <n v="28.7"/>
    <n v="879450"/>
    <n v="879450"/>
    <n v="61561.5"/>
    <n v="941011.5"/>
    <d v="2019-01-31T00:00:00"/>
    <m/>
    <s v=""/>
    <s v=""/>
    <x v="5"/>
    <n v="140001546960"/>
    <n v="1"/>
    <n v="1"/>
    <n v="1"/>
    <s v="S4B3"/>
    <x v="5"/>
    <x v="1"/>
    <s v="ZW03"/>
    <s v="Z53"/>
    <x v="18"/>
    <x v="18"/>
    <x v="0"/>
  </r>
  <r>
    <x v="18"/>
    <x v="450"/>
    <x v="56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3311"/>
    <x v="569"/>
    <n v="562000322025"/>
    <s v="ใบแจ้งหนี้"/>
    <x v="1"/>
    <s v="ค่าบริการติดตั้องอุปกรณ์สื่อสารฯ ประจำปี"/>
    <s v="Activ.unit"/>
    <x v="568"/>
    <s v=""/>
    <n v="19"/>
    <d v="2019-01-18T00:00:00"/>
    <n v="39"/>
    <x v="2"/>
    <x v="2"/>
    <n v="28.7"/>
    <n v="15990"/>
    <n v="15990"/>
    <n v="1119.3"/>
    <n v="17109.3"/>
    <d v="2019-01-31T00:00:00"/>
    <m/>
    <s v=""/>
    <s v=""/>
    <x v="6"/>
    <n v="140001546995"/>
    <n v="1"/>
    <n v="1"/>
    <n v="1"/>
    <s v="S4B3"/>
    <x v="6"/>
    <x v="1"/>
    <s v="ZW03"/>
    <s v="Z53"/>
    <x v="18"/>
    <x v="18"/>
    <x v="0"/>
  </r>
  <r>
    <x v="25"/>
    <x v="388"/>
    <x v="57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016"/>
    <x v="570"/>
    <n v="520000322534"/>
    <s v="ใบแจ้งหนี้"/>
    <x v="1"/>
    <s v="ค่าบริการติดตั้องอุปกรณ์สื่อสารฯ ประจำปี"/>
    <s v="Activ.unit"/>
    <x v="569"/>
    <s v=""/>
    <n v="13"/>
    <d v="2019-01-18T00:00:00"/>
    <n v="4"/>
    <x v="2"/>
    <x v="2"/>
    <n v="28.7"/>
    <n v="1640"/>
    <n v="1640"/>
    <n v="114.8"/>
    <n v="1754.8"/>
    <d v="2019-01-31T00:00:00"/>
    <m/>
    <s v=""/>
    <s v=""/>
    <x v="5"/>
    <n v="140001547626"/>
    <n v="1"/>
    <n v="1"/>
    <n v="1"/>
    <s v="S4B3"/>
    <x v="5"/>
    <x v="1"/>
    <s v="ZW03"/>
    <s v="Z53"/>
    <x v="25"/>
    <x v="25"/>
    <x v="0"/>
  </r>
  <r>
    <x v="45"/>
    <x v="451"/>
    <x v="571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632"/>
    <x v="571"/>
    <n v="516000320539"/>
    <s v="ใบแจ้งหนี้"/>
    <x v="0"/>
    <s v="ค่าบริการพาดสายสื่อสารโทรคมนาคมประจำปี"/>
    <s v="Activ.unit"/>
    <x v="570"/>
    <s v=""/>
    <n v="13"/>
    <d v="2019-01-17T00:00:00"/>
    <n v="1697"/>
    <x v="0"/>
    <x v="0"/>
    <n v="3.85"/>
    <n v="93335"/>
    <n v="93335"/>
    <n v="6533.45"/>
    <n v="99868.45"/>
    <d v="2019-01-31T00:00:00"/>
    <m/>
    <s v=""/>
    <s v=""/>
    <x v="11"/>
    <n v="140001545447"/>
    <n v="1"/>
    <n v="1"/>
    <n v="1"/>
    <s v="S4B3"/>
    <x v="11"/>
    <x v="0"/>
    <s v="ZW03"/>
    <s v="Z53"/>
    <x v="45"/>
    <x v="45"/>
    <x v="0"/>
  </r>
  <r>
    <x v="45"/>
    <x v="452"/>
    <x v="57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84"/>
    <x v="572"/>
    <n v="514000320466"/>
    <s v="ใบแจ้งหนี้"/>
    <x v="0"/>
    <s v="ค่าบริการพาดสายสื่อสารโทรคมนาคมประจำปี"/>
    <s v="Activ.unit"/>
    <x v="571"/>
    <s v=""/>
    <n v="3"/>
    <d v="2019-01-17T00:00:00"/>
    <n v="6576"/>
    <x v="0"/>
    <x v="0"/>
    <n v="3.85"/>
    <n v="361680"/>
    <n v="361680"/>
    <n v="25317.599999999999"/>
    <n v="386997.6"/>
    <d v="2019-01-31T00:00:00"/>
    <m/>
    <s v=""/>
    <s v=""/>
    <x v="0"/>
    <n v="140001546125"/>
    <n v="2"/>
    <n v="2"/>
    <n v="2"/>
    <s v="S4B3"/>
    <x v="0"/>
    <x v="0"/>
    <s v="ZW03"/>
    <s v="Z53"/>
    <x v="45"/>
    <x v="45"/>
    <x v="0"/>
  </r>
  <r>
    <x v="45"/>
    <x v="452"/>
    <x v="572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84"/>
    <x v="572"/>
    <n v="514000320466"/>
    <s v="ใบแจ้งหนี้"/>
    <x v="0"/>
    <s v="ค่าบริการพาดสายสื่อสารโทรคมนาคมประจำปี"/>
    <s v="Activ.unit"/>
    <x v="571"/>
    <s v=""/>
    <n v="4"/>
    <d v="2019-01-17T00:00:00"/>
    <n v="42"/>
    <x v="1"/>
    <x v="1"/>
    <n v="7"/>
    <n v="4200"/>
    <n v="4200"/>
    <n v="294"/>
    <n v="4494"/>
    <d v="2019-01-31T00:00:00"/>
    <m/>
    <s v=""/>
    <s v=""/>
    <x v="0"/>
    <n v="140001546125"/>
    <n v="2"/>
    <n v="2"/>
    <n v="2"/>
    <s v="S4B3"/>
    <x v="0"/>
    <x v="0"/>
    <s v="ZW03"/>
    <s v="Z53"/>
    <x v="45"/>
    <x v="45"/>
    <x v="0"/>
  </r>
  <r>
    <x v="45"/>
    <x v="453"/>
    <x v="573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92"/>
    <x v="573"/>
    <n v="518000321141"/>
    <s v="ใบแจ้งหนี้"/>
    <x v="0"/>
    <s v="ค่าบริการพาดสายสื่อสารโทรคมนาคมประจำปี"/>
    <s v="Activ.unit"/>
    <x v="572"/>
    <s v=""/>
    <n v="9"/>
    <d v="2019-01-17T00:00:00"/>
    <n v="653"/>
    <x v="0"/>
    <x v="0"/>
    <n v="3.85"/>
    <n v="35915"/>
    <n v="35915"/>
    <n v="2514.0500000000002"/>
    <n v="38429.050000000003"/>
    <d v="2019-01-31T00:00:00"/>
    <m/>
    <s v=""/>
    <s v=""/>
    <x v="9"/>
    <n v="140001546237"/>
    <n v="1"/>
    <n v="1"/>
    <n v="1"/>
    <s v="S4B3"/>
    <x v="9"/>
    <x v="0"/>
    <s v="ZW03"/>
    <s v="Z53"/>
    <x v="45"/>
    <x v="45"/>
    <x v="0"/>
  </r>
  <r>
    <x v="45"/>
    <x v="454"/>
    <x v="574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1472"/>
    <x v="574"/>
    <n v="540000321709"/>
    <s v="ใบแจ้งหนี้"/>
    <x v="0"/>
    <s v="ค่าบริการพาดสายสื่อสารโทรคมนาคมประจำปี"/>
    <s v="Activ.unit"/>
    <x v="573"/>
    <s v=""/>
    <n v="1"/>
    <d v="2019-01-18T00:00:00"/>
    <n v="2358"/>
    <x v="0"/>
    <x v="0"/>
    <n v="3.85"/>
    <n v="129690"/>
    <n v="129690"/>
    <n v="9078.2999999999993"/>
    <n v="138768.29999999999"/>
    <d v="2019-01-31T00:00:00"/>
    <m/>
    <s v=""/>
    <s v=""/>
    <x v="4"/>
    <n v="140001546573"/>
    <n v="1"/>
    <n v="1"/>
    <n v="1"/>
    <s v="S4B3"/>
    <x v="4"/>
    <x v="0"/>
    <s v="ZW03"/>
    <s v="Z53"/>
    <x v="45"/>
    <x v="45"/>
    <x v="0"/>
  </r>
  <r>
    <x v="45"/>
    <x v="455"/>
    <x v="575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179"/>
    <x v="575"/>
    <n v="540000321495"/>
    <s v="ใบแจ้งหนี้"/>
    <x v="0"/>
    <s v="ค่าบริการพาดสายสื่อสารโทรคมนาคมประจำปี"/>
    <s v="Activ.unit"/>
    <x v="574"/>
    <s v=""/>
    <n v="8"/>
    <d v="2019-01-17T00:00:00"/>
    <n v="7489"/>
    <x v="0"/>
    <x v="0"/>
    <n v="3.85"/>
    <n v="411895"/>
    <n v="411895"/>
    <n v="28832.65"/>
    <n v="440727.65"/>
    <d v="2019-01-31T00:00:00"/>
    <m/>
    <s v=""/>
    <s v=""/>
    <x v="10"/>
    <n v="140001545997"/>
    <n v="1"/>
    <n v="1"/>
    <n v="1"/>
    <s v="S4B3"/>
    <x v="10"/>
    <x v="0"/>
    <s v="ZW03"/>
    <s v="Z53"/>
    <x v="45"/>
    <x v="45"/>
    <x v="0"/>
  </r>
  <r>
    <x v="45"/>
    <x v="456"/>
    <x v="576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412"/>
    <x v="576"/>
    <n v="542000322202"/>
    <s v="ใบแจ้งหนี้"/>
    <x v="0"/>
    <s v="ค่าบริการพาดสายสื่อสารโทรคมนาคมประจำปี"/>
    <s v="Activ.unit"/>
    <x v="575"/>
    <s v=""/>
    <n v="7"/>
    <d v="2019-01-17T00:00:00"/>
    <n v="1699"/>
    <x v="0"/>
    <x v="0"/>
    <n v="3.85"/>
    <n v="93445"/>
    <n v="93445"/>
    <n v="6541.15"/>
    <n v="99986.15"/>
    <d v="2019-01-31T00:00:00"/>
    <m/>
    <s v=""/>
    <s v=""/>
    <x v="8"/>
    <n v="140001545213"/>
    <n v="1"/>
    <n v="1"/>
    <n v="1"/>
    <s v="S4B3"/>
    <x v="8"/>
    <x v="0"/>
    <s v="ZW03"/>
    <s v="Z53"/>
    <x v="45"/>
    <x v="45"/>
    <x v="0"/>
  </r>
  <r>
    <x v="45"/>
    <x v="457"/>
    <x v="577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474"/>
    <x v="577"/>
    <n v="524000321731"/>
    <s v="ใบแจ้งหนี้"/>
    <x v="0"/>
    <s v="ค่าบริการพาดสายสื่อสารโทรคมนาคมประจำปี"/>
    <s v="Activ.unit"/>
    <x v="576"/>
    <s v=""/>
    <n v="12"/>
    <d v="2019-01-17T00:00:00"/>
    <n v="2931"/>
    <x v="0"/>
    <x v="0"/>
    <n v="3.85"/>
    <n v="161205"/>
    <n v="161205"/>
    <n v="11284.35"/>
    <n v="172489.35"/>
    <d v="2019-01-31T00:00:00"/>
    <m/>
    <s v=""/>
    <s v=""/>
    <x v="5"/>
    <n v="140001546260"/>
    <n v="1"/>
    <n v="1"/>
    <n v="1"/>
    <s v="S4B3"/>
    <x v="5"/>
    <x v="0"/>
    <s v="ZW03"/>
    <s v="Z53"/>
    <x v="45"/>
    <x v="45"/>
    <x v="0"/>
  </r>
  <r>
    <x v="45"/>
    <x v="458"/>
    <x v="57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92"/>
    <x v="578"/>
    <n v="512000321570"/>
    <s v="ใบแจ้งหนี้"/>
    <x v="0"/>
    <s v="ค่าบริการพาดสายสื่อสารโทรคมนาคมประจำปี"/>
    <s v="Activ.unit"/>
    <x v="577"/>
    <s v=""/>
    <n v="5"/>
    <d v="2019-01-17T00:00:00"/>
    <n v="6847"/>
    <x v="0"/>
    <x v="0"/>
    <n v="3.85"/>
    <n v="376585"/>
    <n v="376585"/>
    <n v="26360.95"/>
    <n v="402945.95"/>
    <d v="2019-01-31T00:00:00"/>
    <m/>
    <s v=""/>
    <s v=""/>
    <x v="1"/>
    <n v="140001545339"/>
    <n v="2"/>
    <n v="2"/>
    <n v="2"/>
    <s v="S4B3"/>
    <x v="1"/>
    <x v="0"/>
    <s v="ZW03"/>
    <s v="Z53"/>
    <x v="45"/>
    <x v="45"/>
    <x v="0"/>
  </r>
  <r>
    <x v="45"/>
    <x v="458"/>
    <x v="578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69492"/>
    <x v="578"/>
    <n v="512000321570"/>
    <s v="ใบแจ้งหนี้"/>
    <x v="0"/>
    <s v="ค่าบริการพาดสายสื่อสารโทรคมนาคมประจำปี"/>
    <s v="Activ.unit"/>
    <x v="577"/>
    <s v=""/>
    <n v="6"/>
    <d v="2019-01-17T00:00:00"/>
    <n v="2692"/>
    <x v="1"/>
    <x v="1"/>
    <n v="7"/>
    <n v="269200"/>
    <n v="269200"/>
    <n v="18844"/>
    <n v="288044"/>
    <d v="2019-01-31T00:00:00"/>
    <m/>
    <s v=""/>
    <s v=""/>
    <x v="1"/>
    <n v="140001545339"/>
    <n v="2"/>
    <n v="2"/>
    <n v="2"/>
    <s v="S4B3"/>
    <x v="1"/>
    <x v="0"/>
    <s v="ZW03"/>
    <s v="Z53"/>
    <x v="45"/>
    <x v="45"/>
    <x v="0"/>
  </r>
  <r>
    <x v="45"/>
    <x v="459"/>
    <x v="57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1461"/>
    <x v="579"/>
    <n v="564000321927"/>
    <s v="ใบแจ้งหนี้"/>
    <x v="0"/>
    <s v="ค่าบริการพาดสายสื่อสารโทรคมนาคมประจำปี"/>
    <s v="Activ.unit"/>
    <x v="578"/>
    <s v=""/>
    <n v="10"/>
    <d v="2019-01-18T00:00:00"/>
    <n v="4372"/>
    <x v="0"/>
    <x v="0"/>
    <n v="3.85"/>
    <n v="240460"/>
    <n v="240460"/>
    <n v="16832.2"/>
    <n v="257292.2"/>
    <d v="2019-01-31T00:00:00"/>
    <m/>
    <s v=""/>
    <s v=""/>
    <x v="6"/>
    <n v="140001546561"/>
    <n v="1"/>
    <n v="1"/>
    <n v="1"/>
    <s v="S4B3"/>
    <x v="6"/>
    <x v="0"/>
    <s v="ZW03"/>
    <s v="Z53"/>
    <x v="45"/>
    <x v="45"/>
    <x v="0"/>
  </r>
  <r>
    <x v="45"/>
    <x v="452"/>
    <x v="580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181"/>
    <x v="580"/>
    <n v="548000320645"/>
    <s v="ใบแจ้งหนี้"/>
    <x v="0"/>
    <s v="ค่าบริการพาดสายสื่อสารโทรคมนาคมประจำปี"/>
    <s v="Activ.unit"/>
    <x v="579"/>
    <s v=""/>
    <n v="2"/>
    <d v="2019-01-17T00:00:00"/>
    <n v="2412"/>
    <x v="0"/>
    <x v="0"/>
    <n v="3.85"/>
    <n v="132660"/>
    <n v="132660"/>
    <n v="9286.2000000000007"/>
    <n v="141946.20000000001"/>
    <d v="2019-01-31T00:00:00"/>
    <m/>
    <s v=""/>
    <s v=""/>
    <x v="0"/>
    <n v="140001546072"/>
    <n v="1"/>
    <n v="1"/>
    <n v="1"/>
    <s v="S4B3"/>
    <x v="12"/>
    <x v="0"/>
    <s v="ZW03"/>
    <s v="Z53"/>
    <x v="45"/>
    <x v="45"/>
    <x v="0"/>
  </r>
  <r>
    <x v="45"/>
    <x v="459"/>
    <x v="581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1466"/>
    <x v="581"/>
    <n v="520000321952"/>
    <s v="ใบแจ้งหนี้"/>
    <x v="1"/>
    <s v="ค่าบริการติดตั้องอุปกรณ์สื่อสารฯ ประจำปี"/>
    <s v="Activ.unit"/>
    <x v="580"/>
    <s v=""/>
    <n v="11"/>
    <d v="2019-01-18T00:00:00"/>
    <n v="12"/>
    <x v="2"/>
    <x v="2"/>
    <n v="28.7"/>
    <n v="4920"/>
    <n v="4920"/>
    <n v="344.4"/>
    <n v="5264.4"/>
    <d v="2019-01-31T00:00:00"/>
    <m/>
    <s v=""/>
    <s v=""/>
    <x v="6"/>
    <n v="140001546565"/>
    <n v="1"/>
    <n v="1"/>
    <n v="1"/>
    <s v="S4B3"/>
    <x v="6"/>
    <x v="1"/>
    <s v="ZW03"/>
    <s v="Z53"/>
    <x v="45"/>
    <x v="45"/>
    <x v="0"/>
  </r>
  <r>
    <x v="46"/>
    <x v="460"/>
    <x v="582"/>
    <s v="S4B3:ขอเช่าพาดสายโทรคมนาคม"/>
    <x v="11"/>
    <s v="89/2 ถนน ถนนแจ้งวัฒนะ แขวงทุ่งสองห้อง เขตหลักสี่ จังหวัด กรุงเทพมหานคร รหัสไปรษณีย์ 10210"/>
    <n v="2007969540"/>
    <x v="582"/>
    <n v="550000321756"/>
    <s v="ใบแจ้งหนี้"/>
    <x v="0"/>
    <s v="ค่าบริการพาดสายสื่อสารโทรคมนาคมประจำปี"/>
    <s v="Activ.unit"/>
    <x v="581"/>
    <s v=""/>
    <n v="12"/>
    <d v="2019-01-17T00:00:00"/>
    <n v="68"/>
    <x v="0"/>
    <x v="0"/>
    <n v="3.85"/>
    <n v="3740"/>
    <n v="3740"/>
    <n v="261.8"/>
    <n v="4001.8"/>
    <d v="2019-01-31T00:00:00"/>
    <m/>
    <s v=""/>
    <s v=""/>
    <x v="11"/>
    <n v="140001545534"/>
    <n v="1"/>
    <n v="1"/>
    <n v="1"/>
    <s v="S4B3"/>
    <x v="11"/>
    <x v="0"/>
    <s v="ZW03"/>
    <s v="Z53"/>
    <x v="46"/>
    <x v="46"/>
    <x v="0"/>
  </r>
  <r>
    <x v="46"/>
    <x v="461"/>
    <x v="583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69542"/>
    <x v="583"/>
    <n v="540000321492"/>
    <s v="ใบแจ้งหนี้"/>
    <x v="0"/>
    <s v="ค่าบริการพาดสายสื่อสารโทรคมนาคมประจำปี"/>
    <s v="Activ.unit"/>
    <x v="582"/>
    <s v=""/>
    <n v="9"/>
    <d v="2019-01-17T00:00:00"/>
    <n v="2520"/>
    <x v="0"/>
    <x v="0"/>
    <n v="3.85"/>
    <n v="138600"/>
    <n v="138600"/>
    <n v="9702"/>
    <n v="148302"/>
    <d v="2019-01-31T00:00:00"/>
    <m/>
    <s v=""/>
    <s v=""/>
    <x v="10"/>
    <n v="140001545654"/>
    <n v="1"/>
    <n v="1"/>
    <n v="1"/>
    <s v="S4B3"/>
    <x v="10"/>
    <x v="0"/>
    <s v="ZW03"/>
    <s v="Z53"/>
    <x v="46"/>
    <x v="46"/>
    <x v="0"/>
  </r>
  <r>
    <x v="46"/>
    <x v="462"/>
    <x v="58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544"/>
    <x v="584"/>
    <n v="522000321898"/>
    <s v="ใบแจ้งหนี้"/>
    <x v="0"/>
    <s v="ค่าบริการพาดสายสื่อสารโทรคมนาคมประจำปี"/>
    <s v="Activ.unit"/>
    <x v="583"/>
    <s v=""/>
    <n v="2"/>
    <d v="2019-01-17T00:00:00"/>
    <n v="1266"/>
    <x v="0"/>
    <x v="0"/>
    <n v="3.85"/>
    <n v="69630"/>
    <n v="69630"/>
    <n v="4874.1000000000004"/>
    <n v="74504.100000000006"/>
    <d v="2019-01-31T00:00:00"/>
    <m/>
    <s v=""/>
    <s v=""/>
    <x v="0"/>
    <n v="140001545722"/>
    <n v="1"/>
    <n v="1"/>
    <n v="1"/>
    <s v="S4B3"/>
    <x v="12"/>
    <x v="0"/>
    <s v="ZW03"/>
    <s v="Z53"/>
    <x v="46"/>
    <x v="46"/>
    <x v="0"/>
  </r>
  <r>
    <x v="46"/>
    <x v="462"/>
    <x v="585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66"/>
    <x v="585"/>
    <n v="536000322275"/>
    <s v="ใบแจ้งหนี้"/>
    <x v="0"/>
    <s v="ค่าบริการพาดสายสื่อสารโทรคมนาคมประจำปี"/>
    <s v="Activ.unit"/>
    <x v="584"/>
    <s v=""/>
    <n v="3"/>
    <d v="2019-01-17T00:00:00"/>
    <n v="1725"/>
    <x v="0"/>
    <x v="0"/>
    <n v="3.85"/>
    <n v="94875"/>
    <n v="94875"/>
    <n v="6641.25"/>
    <n v="101516.25"/>
    <d v="2019-01-31T00:00:00"/>
    <m/>
    <s v=""/>
    <s v=""/>
    <x v="0"/>
    <n v="140001545798"/>
    <n v="1"/>
    <n v="1"/>
    <n v="1"/>
    <s v="S4B3"/>
    <x v="0"/>
    <x v="0"/>
    <s v="ZW03"/>
    <s v="Z53"/>
    <x v="46"/>
    <x v="46"/>
    <x v="0"/>
  </r>
  <r>
    <x v="46"/>
    <x v="462"/>
    <x v="586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973"/>
    <x v="586"/>
    <n v="568000321275"/>
    <s v="ใบแจ้งหนี้"/>
    <x v="0"/>
    <s v="ค่าบริการพาดสายสื่อสารโทรคมนาคมประจำปี"/>
    <s v="Activ.unit"/>
    <x v="585"/>
    <s v=""/>
    <n v="4"/>
    <d v="2019-01-17T00:00:00"/>
    <n v="934"/>
    <x v="0"/>
    <x v="0"/>
    <n v="3.85"/>
    <n v="51370"/>
    <n v="51370"/>
    <n v="3595.9"/>
    <n v="54965.9"/>
    <d v="2019-01-31T00:00:00"/>
    <m/>
    <s v=""/>
    <s v=""/>
    <x v="0"/>
    <n v="140001545847"/>
    <n v="1"/>
    <n v="1"/>
    <n v="1"/>
    <s v="S4B3"/>
    <x v="13"/>
    <x v="0"/>
    <s v="ZW03"/>
    <s v="Z53"/>
    <x v="46"/>
    <x v="46"/>
    <x v="0"/>
  </r>
  <r>
    <x v="46"/>
    <x v="463"/>
    <x v="587"/>
    <s v="S4B3:ขอเช่าพาดสายโทรคมนาคม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70079"/>
    <x v="587"/>
    <n v="542000322629"/>
    <s v="ใบแจ้งหนี้"/>
    <x v="0"/>
    <s v="ค่าบริการพาดสายสื่อสารโทรคมนาคมประจำปี"/>
    <s v="Activ.unit"/>
    <x v="586"/>
    <s v=""/>
    <n v="10"/>
    <d v="2019-01-17T00:00:00"/>
    <n v="47"/>
    <x v="0"/>
    <x v="0"/>
    <n v="3.85"/>
    <n v="2585"/>
    <n v="2585"/>
    <n v="180.95"/>
    <n v="2765.95"/>
    <d v="2019-01-31T00:00:00"/>
    <m/>
    <s v=""/>
    <s v=""/>
    <x v="3"/>
    <n v="140001545866"/>
    <n v="1"/>
    <n v="1"/>
    <n v="1"/>
    <s v="S4B3"/>
    <x v="3"/>
    <x v="0"/>
    <s v="ZW03"/>
    <s v="Z53"/>
    <x v="46"/>
    <x v="46"/>
    <x v="0"/>
  </r>
  <r>
    <x v="46"/>
    <x v="464"/>
    <x v="588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083"/>
    <x v="588"/>
    <n v="554000320409"/>
    <s v="ใบแจ้งหนี้"/>
    <x v="0"/>
    <s v="ค่าบริการพาดสายสื่อสารโทรคมนาคมประจำปี"/>
    <s v="Activ.unit"/>
    <x v="587"/>
    <s v=""/>
    <n v="11"/>
    <d v="2019-01-17T00:00:00"/>
    <n v="4420"/>
    <x v="0"/>
    <x v="0"/>
    <n v="3.85"/>
    <n v="243100"/>
    <n v="243100"/>
    <n v="17017"/>
    <n v="260117"/>
    <d v="2019-01-31T00:00:00"/>
    <m/>
    <s v=""/>
    <s v=""/>
    <x v="5"/>
    <n v="140001545888"/>
    <n v="1"/>
    <n v="1"/>
    <n v="1"/>
    <s v="S4B3"/>
    <x v="5"/>
    <x v="0"/>
    <s v="ZW03"/>
    <s v="Z53"/>
    <x v="46"/>
    <x v="46"/>
    <x v="0"/>
  </r>
  <r>
    <x v="46"/>
    <x v="465"/>
    <x v="58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194"/>
    <x v="589"/>
    <n v="522000321651"/>
    <s v="ใบแจ้งหนี้"/>
    <x v="0"/>
    <s v="ค่าบริการพาดสายสื่อสารโทรคมนาคมประจำปี"/>
    <s v="Activ.unit"/>
    <x v="588"/>
    <s v=""/>
    <n v="5"/>
    <d v="2019-01-17T00:00:00"/>
    <n v="2707"/>
    <x v="1"/>
    <x v="1"/>
    <n v="7"/>
    <n v="270700"/>
    <n v="270700"/>
    <n v="18949"/>
    <n v="289649"/>
    <d v="2019-01-31T00:00:00"/>
    <m/>
    <s v=""/>
    <s v=""/>
    <x v="1"/>
    <n v="140001545944"/>
    <n v="2"/>
    <n v="2"/>
    <n v="2"/>
    <s v="S4B3"/>
    <x v="1"/>
    <x v="0"/>
    <s v="ZW03"/>
    <s v="Z53"/>
    <x v="46"/>
    <x v="46"/>
    <x v="0"/>
  </r>
  <r>
    <x v="46"/>
    <x v="465"/>
    <x v="589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194"/>
    <x v="589"/>
    <n v="522000321651"/>
    <s v="ใบแจ้งหนี้"/>
    <x v="0"/>
    <s v="ค่าบริการพาดสายสื่อสารโทรคมนาคมประจำปี"/>
    <s v="Activ.unit"/>
    <x v="588"/>
    <s v=""/>
    <n v="6"/>
    <d v="2019-01-17T00:00:00"/>
    <n v="7055"/>
    <x v="0"/>
    <x v="0"/>
    <n v="3.85"/>
    <n v="388025"/>
    <n v="388025"/>
    <n v="27161.75"/>
    <n v="415186.75"/>
    <d v="2019-01-31T00:00:00"/>
    <m/>
    <s v=""/>
    <s v=""/>
    <x v="1"/>
    <n v="140001545944"/>
    <n v="2"/>
    <n v="2"/>
    <n v="2"/>
    <s v="S4B3"/>
    <x v="1"/>
    <x v="0"/>
    <s v="ZW03"/>
    <s v="Z53"/>
    <x v="46"/>
    <x v="46"/>
    <x v="0"/>
  </r>
  <r>
    <x v="46"/>
    <x v="466"/>
    <x v="590"/>
    <s v="S4B3:ขอเช่าพาดสายโทรคมนาคม"/>
    <x v="4"/>
    <s v="200 หมู่ที่ 4 ถนน แจ้งวัฒนะ ตำบล ปากเกร็ด อำเภอ ปากเกร็ด จังหวัด นนทบุรี รหัสไปรษณีย์ 11120"/>
    <n v="2007970199"/>
    <x v="590"/>
    <n v="524000321474"/>
    <s v="ใบแจ้งหนี้"/>
    <x v="0"/>
    <s v="ค่าบริการพาดสายสื่อสารโทรคมนาคมประจำปี"/>
    <s v="Activ.unit"/>
    <x v="589"/>
    <s v=""/>
    <n v="1"/>
    <d v="2019-01-17T00:00:00"/>
    <n v="2221"/>
    <x v="0"/>
    <x v="0"/>
    <n v="3.85"/>
    <n v="122155"/>
    <n v="122155"/>
    <n v="8550.85"/>
    <n v="130705.85"/>
    <d v="2019-01-31T00:00:00"/>
    <m/>
    <s v=""/>
    <s v=""/>
    <x v="4"/>
    <n v="140001545973"/>
    <n v="1"/>
    <n v="1"/>
    <n v="1"/>
    <s v="S4B3"/>
    <x v="4"/>
    <x v="0"/>
    <s v="ZW03"/>
    <s v="Z53"/>
    <x v="46"/>
    <x v="46"/>
    <x v="0"/>
  </r>
  <r>
    <x v="46"/>
    <x v="467"/>
    <x v="591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209"/>
    <x v="591"/>
    <n v="516000320049"/>
    <s v="ใบแจ้งหนี้"/>
    <x v="0"/>
    <s v="ค่าบริการพาดสายสื่อสารโทรคมนาคมประจำปี"/>
    <s v="Activ.unit"/>
    <x v="590"/>
    <s v=""/>
    <n v="8"/>
    <d v="2019-01-17T00:00:00"/>
    <n v="1151"/>
    <x v="0"/>
    <x v="0"/>
    <n v="3.85"/>
    <n v="63305"/>
    <n v="63305"/>
    <n v="4431.3500000000004"/>
    <n v="67736.350000000006"/>
    <d v="2019-01-31T00:00:00"/>
    <m/>
    <s v=""/>
    <s v=""/>
    <x v="6"/>
    <n v="140001546065"/>
    <n v="1"/>
    <n v="1"/>
    <n v="1"/>
    <s v="S4B3"/>
    <x v="6"/>
    <x v="0"/>
    <s v="ZW03"/>
    <s v="Z53"/>
    <x v="46"/>
    <x v="46"/>
    <x v="0"/>
  </r>
  <r>
    <x v="46"/>
    <x v="468"/>
    <x v="592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212"/>
    <x v="592"/>
    <n v="524000321477"/>
    <s v="ใบแจ้งหนี้"/>
    <x v="0"/>
    <s v="ค่าบริการพาดสายสื่อสารโทรคมนาคมประจำปี"/>
    <s v="Activ.unit"/>
    <x v="591"/>
    <s v=""/>
    <n v="7"/>
    <d v="2019-01-17T00:00:00"/>
    <n v="1325"/>
    <x v="0"/>
    <x v="0"/>
    <n v="3.85"/>
    <n v="72875"/>
    <n v="72875"/>
    <n v="5101.25"/>
    <n v="77976.25"/>
    <d v="2019-01-31T00:00:00"/>
    <m/>
    <s v=""/>
    <s v=""/>
    <x v="8"/>
    <n v="140001546106"/>
    <n v="1"/>
    <n v="1"/>
    <n v="1"/>
    <s v="S4B3"/>
    <x v="8"/>
    <x v="0"/>
    <s v="ZW03"/>
    <s v="Z53"/>
    <x v="46"/>
    <x v="46"/>
    <x v="0"/>
  </r>
  <r>
    <x v="12"/>
    <x v="96"/>
    <x v="59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37"/>
    <x v="593"/>
    <n v="526000322664"/>
    <s v="ใบแจ้งหนี้"/>
    <x v="0"/>
    <s v="ค่าบริการพาดสายสื่อสารโทรคมนาคมประจำปี"/>
    <s v="Activ.unit"/>
    <x v="592"/>
    <s v=""/>
    <n v="6"/>
    <d v="2019-01-17T00:00:00"/>
    <n v="1707"/>
    <x v="0"/>
    <x v="0"/>
    <n v="3.85"/>
    <n v="93885"/>
    <n v="93885"/>
    <n v="6571.95"/>
    <n v="100456.95"/>
    <d v="2019-01-31T00:00:00"/>
    <m/>
    <s v=""/>
    <s v=""/>
    <x v="1"/>
    <n v="140001546228"/>
    <n v="2"/>
    <n v="2"/>
    <n v="2"/>
    <s v="S4B3"/>
    <x v="16"/>
    <x v="0"/>
    <s v="ZW03"/>
    <s v="Z53"/>
    <x v="12"/>
    <x v="12"/>
    <x v="0"/>
  </r>
  <r>
    <x v="12"/>
    <x v="96"/>
    <x v="593"/>
    <s v="S4B3:ขอเช่าพาดสายโทรคมนาคม"/>
    <x v="1"/>
    <s v="89/2 ถนน แจ้งวัฒนะ แขวงทุ่งสองห้อง หลักสี่ จังหวัด กรุงเทพมหานคร รหัสไปรษณีย์ 10210"/>
    <n v="2007970437"/>
    <x v="593"/>
    <n v="526000322664"/>
    <s v="ใบแจ้งหนี้"/>
    <x v="0"/>
    <s v="ค่าบริการพาดสายสื่อสารโทรคมนาคมประจำปี"/>
    <s v="Activ.unit"/>
    <x v="592"/>
    <s v=""/>
    <n v="7"/>
    <d v="2019-01-17T00:00:00"/>
    <n v="3647"/>
    <x v="1"/>
    <x v="1"/>
    <n v="7"/>
    <n v="364700"/>
    <n v="364700"/>
    <n v="25529"/>
    <n v="390229"/>
    <d v="2019-01-31T00:00:00"/>
    <m/>
    <s v=""/>
    <s v=""/>
    <x v="1"/>
    <n v="140001546228"/>
    <n v="2"/>
    <n v="2"/>
    <n v="2"/>
    <s v="S4B3"/>
    <x v="16"/>
    <x v="0"/>
    <s v="ZW03"/>
    <s v="Z53"/>
    <x v="12"/>
    <x v="12"/>
    <x v="0"/>
  </r>
  <r>
    <x v="14"/>
    <x v="469"/>
    <x v="594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0304"/>
    <x v="594"/>
    <n v="542000322557"/>
    <s v="ใบแจ้งหนี้"/>
    <x v="0"/>
    <s v="ค่าบริการพาดสายสื่อสารโทรคมนาคมประจำปี"/>
    <s v="Activ.unit"/>
    <x v="593"/>
    <s v=""/>
    <n v="13"/>
    <d v="2019-01-17T00:00:00"/>
    <n v="1784"/>
    <x v="4"/>
    <x v="4"/>
    <n v="1.75"/>
    <n v="44600"/>
    <n v="44600"/>
    <n v="3122"/>
    <n v="47722"/>
    <d v="2019-01-31T00:00:00"/>
    <m/>
    <s v=""/>
    <s v=""/>
    <x v="13"/>
    <n v="140001546170"/>
    <n v="1"/>
    <n v="1"/>
    <n v="1"/>
    <s v="S4B3"/>
    <x v="17"/>
    <x v="0"/>
    <s v="ZW03"/>
    <s v="Z53"/>
    <x v="14"/>
    <x v="14"/>
    <x v="0"/>
  </r>
  <r>
    <x v="45"/>
    <x v="470"/>
    <x v="595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0187"/>
    <x v="595"/>
    <n v="538000321596"/>
    <s v="ใบแจ้งหนี้"/>
    <x v="0"/>
    <s v="ค่าบริการพาดสายสื่อสารโทรคมนาคมประจำปี"/>
    <s v="Activ.unit"/>
    <x v="594"/>
    <s v=""/>
    <n v="14"/>
    <d v="2019-01-17T00:00:00"/>
    <n v="915"/>
    <x v="4"/>
    <x v="4"/>
    <n v="1.75"/>
    <n v="22875"/>
    <n v="22875"/>
    <n v="1601.25"/>
    <n v="24476.25"/>
    <d v="2019-01-31T00:00:00"/>
    <m/>
    <s v=""/>
    <s v=""/>
    <x v="13"/>
    <n v="140001546166"/>
    <n v="1"/>
    <n v="1"/>
    <n v="1"/>
    <s v="S4B3"/>
    <x v="17"/>
    <x v="0"/>
    <s v="ZW03"/>
    <s v="Z53"/>
    <x v="45"/>
    <x v="45"/>
    <x v="0"/>
  </r>
  <r>
    <x v="30"/>
    <x v="471"/>
    <x v="596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0125"/>
    <x v="596"/>
    <n v="548000321335"/>
    <s v="ใบแจ้งหนี้"/>
    <x v="0"/>
    <s v="ค่าบริการพาดสายสื่อสารโทรคมนาคมประจำปี"/>
    <s v="Activ.unit"/>
    <x v="595"/>
    <s v=""/>
    <n v="13"/>
    <d v="2019-01-17T00:00:00"/>
    <n v="48"/>
    <x v="4"/>
    <x v="4"/>
    <n v="1.75"/>
    <n v="1200"/>
    <n v="1200"/>
    <n v="84"/>
    <n v="1284"/>
    <d v="2019-01-31T00:00:00"/>
    <m/>
    <s v=""/>
    <s v=""/>
    <x v="13"/>
    <n v="140001545972"/>
    <n v="1"/>
    <n v="1"/>
    <n v="1"/>
    <s v="S4B3"/>
    <x v="17"/>
    <x v="0"/>
    <s v="ZW03"/>
    <s v="Z53"/>
    <x v="30"/>
    <x v="30"/>
    <x v="0"/>
  </r>
  <r>
    <x v="41"/>
    <x v="401"/>
    <x v="59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899"/>
    <x v="597"/>
    <n v="560000322837"/>
    <s v="ใบแจ้งหนี้"/>
    <x v="0"/>
    <s v="ค่าบริการพาดสายสื่อสารโทรคมนาคมประจำปี"/>
    <s v="Activ.unit"/>
    <x v="596"/>
    <s v=""/>
    <n v="5"/>
    <d v="2019-01-17T00:00:00"/>
    <n v="2366"/>
    <x v="0"/>
    <x v="0"/>
    <n v="3.85"/>
    <n v="130130"/>
    <n v="130130"/>
    <n v="9109.1"/>
    <n v="139239.1"/>
    <d v="2019-01-31T00:00:00"/>
    <m/>
    <s v=""/>
    <s v=""/>
    <x v="0"/>
    <n v="140001545650"/>
    <n v="1"/>
    <n v="1"/>
    <n v="1"/>
    <s v="S4B3"/>
    <x v="12"/>
    <x v="0"/>
    <s v="ZW03"/>
    <s v="Z53"/>
    <x v="41"/>
    <x v="41"/>
    <x v="0"/>
  </r>
  <r>
    <x v="41"/>
    <x v="401"/>
    <x v="59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52"/>
    <x v="598"/>
    <n v="546000322710"/>
    <s v="ใบแจ้งหนี้"/>
    <x v="0"/>
    <s v="ค่าบริการพาดสายสื่อสารโทรคมนาคมประจำปี"/>
    <s v="Activ.unit"/>
    <x v="597"/>
    <s v=""/>
    <n v="3"/>
    <d v="2019-01-17T00:00:00"/>
    <n v="2099"/>
    <x v="0"/>
    <x v="0"/>
    <n v="3.85"/>
    <n v="115445"/>
    <n v="115445"/>
    <n v="8081.15"/>
    <n v="123526.15"/>
    <d v="2019-01-31T00:00:00"/>
    <m/>
    <s v=""/>
    <s v=""/>
    <x v="0"/>
    <n v="140001545541"/>
    <n v="2"/>
    <n v="2"/>
    <n v="2"/>
    <s v="S4B3"/>
    <x v="13"/>
    <x v="0"/>
    <s v="ZW03"/>
    <s v="Z53"/>
    <x v="41"/>
    <x v="41"/>
    <x v="0"/>
  </r>
  <r>
    <x v="41"/>
    <x v="401"/>
    <x v="598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69652"/>
    <x v="598"/>
    <n v="546000322710"/>
    <s v="ใบแจ้งหนี้"/>
    <x v="0"/>
    <s v="ค่าบริการพาดสายสื่อสารโทรคมนาคมประจำปี"/>
    <s v="Activ.unit"/>
    <x v="597"/>
    <s v=""/>
    <n v="4"/>
    <d v="2019-01-17T00:00:00"/>
    <n v="35"/>
    <x v="1"/>
    <x v="1"/>
    <n v="7"/>
    <n v="3500"/>
    <n v="3500"/>
    <n v="245"/>
    <n v="3745"/>
    <d v="2019-01-31T00:00:00"/>
    <m/>
    <s v=""/>
    <s v=""/>
    <x v="0"/>
    <n v="140001545541"/>
    <n v="2"/>
    <n v="2"/>
    <n v="2"/>
    <s v="S4B3"/>
    <x v="13"/>
    <x v="0"/>
    <s v="ZW03"/>
    <s v="Z53"/>
    <x v="41"/>
    <x v="41"/>
    <x v="0"/>
  </r>
  <r>
    <x v="25"/>
    <x v="472"/>
    <x v="599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3603"/>
    <x v="599"/>
    <n v="550000321914"/>
    <s v="ใบแจ้งหนี้"/>
    <x v="0"/>
    <s v="ค่าบริการพาดสายสื่อสารโทรคมนาคมประจำปี"/>
    <s v="Activ.unit"/>
    <x v="598"/>
    <s v=""/>
    <n v="15"/>
    <d v="2019-01-18T00:00:00"/>
    <n v="600"/>
    <x v="4"/>
    <x v="4"/>
    <n v="1.75"/>
    <n v="15000"/>
    <n v="15000"/>
    <n v="1050"/>
    <n v="16050"/>
    <d v="2019-01-31T00:00:00"/>
    <m/>
    <s v=""/>
    <s v=""/>
    <x v="13"/>
    <n v="140001547240"/>
    <n v="1"/>
    <n v="1"/>
    <n v="1"/>
    <s v="S4B3"/>
    <x v="17"/>
    <x v="0"/>
    <s v="ZW03"/>
    <s v="Z53"/>
    <x v="25"/>
    <x v="25"/>
    <x v="0"/>
  </r>
  <r>
    <x v="37"/>
    <x v="473"/>
    <x v="600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0370"/>
    <x v="600"/>
    <n v="500000320700"/>
    <s v="ใบแจ้งหนี้"/>
    <x v="0"/>
    <s v="ค่าบริการพาดสายสื่อสารโทรคมนาคมประจำปี"/>
    <s v="Activ.unit"/>
    <x v="599"/>
    <s v=""/>
    <n v="15"/>
    <d v="2019-01-17T00:00:00"/>
    <n v="47"/>
    <x v="4"/>
    <x v="4"/>
    <n v="1.75"/>
    <n v="1175"/>
    <n v="1175"/>
    <n v="82.25"/>
    <n v="1257.25"/>
    <d v="2019-01-31T00:00:00"/>
    <m/>
    <s v=""/>
    <s v=""/>
    <x v="13"/>
    <n v="140001546188"/>
    <n v="1"/>
    <n v="1"/>
    <n v="1"/>
    <s v="S4B3"/>
    <x v="17"/>
    <x v="0"/>
    <s v="ZW03"/>
    <s v="Z53"/>
    <x v="37"/>
    <x v="37"/>
    <x v="0"/>
  </r>
  <r>
    <x v="41"/>
    <x v="474"/>
    <x v="601"/>
    <s v="S4B3:ขอเช่าพาดสายโทรคมนาคม"/>
    <x v="13"/>
    <s v="89/2 ถนน ถนนแจ้งวัฒนะ แขวงทุ่งสองห้อง เขตหลักสี่ จังหวัด กรุงเทพมหานคร รหัสไปรษณีย์ 10210"/>
    <n v="2007970307"/>
    <x v="601"/>
    <n v="548000321337"/>
    <s v="ใบแจ้งหนี้"/>
    <x v="0"/>
    <s v="ค่าบริการพาดสายสื่อสารโทรคมนาคมประจำปี"/>
    <s v="Activ.unit"/>
    <x v="600"/>
    <s v=""/>
    <n v="16"/>
    <d v="2019-01-17T00:00:00"/>
    <n v="141"/>
    <x v="4"/>
    <x v="4"/>
    <n v="1.75"/>
    <n v="3525"/>
    <n v="3525"/>
    <n v="246.75"/>
    <n v="3771.75"/>
    <d v="2019-01-31T00:00:00"/>
    <m/>
    <s v=""/>
    <s v=""/>
    <x v="13"/>
    <n v="140001546202"/>
    <n v="1"/>
    <n v="1"/>
    <n v="1"/>
    <s v="S4B3"/>
    <x v="17"/>
    <x v="0"/>
    <s v="ZW03"/>
    <s v="Z53"/>
    <x v="41"/>
    <x v="41"/>
    <x v="0"/>
  </r>
  <r>
    <x v="16"/>
    <x v="132"/>
    <x v="602"/>
    <s v="S4B3:ขอเช่าพาดสายโทรคมนาคม"/>
    <x v="10"/>
    <s v="414 ชั้น 15 ถนน พหลโยธิน แขวงสามเสนใน เขตพญาไท จังหวัด กรุงเทพมหานคร รหัสไปรษณีย์ 10400"/>
    <n v="2007970173"/>
    <x v="602"/>
    <n v="536000322553"/>
    <s v="ใบแจ้งหนี้"/>
    <x v="1"/>
    <s v="ค่าบริการติดตั้องอุปกรณ์สื่อสารฯ ประจำปี"/>
    <s v="Activ.unit"/>
    <x v="601"/>
    <s v=""/>
    <n v="10"/>
    <d v="2019-01-17T00:00:00"/>
    <n v="90"/>
    <x v="2"/>
    <x v="2"/>
    <n v="28.7"/>
    <n v="36900"/>
    <n v="36900"/>
    <n v="2583"/>
    <n v="39483"/>
    <d v="2019-01-31T00:00:00"/>
    <m/>
    <s v=""/>
    <s v=""/>
    <x v="10"/>
    <n v="140001546029"/>
    <n v="1"/>
    <n v="1"/>
    <n v="1"/>
    <s v="S4B3"/>
    <x v="10"/>
    <x v="1"/>
    <s v="ZW03"/>
    <s v="Z53"/>
    <x v="16"/>
    <x v="16"/>
    <x v="0"/>
  </r>
  <r>
    <x v="16"/>
    <x v="126"/>
    <x v="603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3057"/>
    <x v="603"/>
    <n v="542000322636"/>
    <s v="ใบแจ้งหนี้"/>
    <x v="0"/>
    <s v="ค่าบริการพาดสายสื่อสารโทรคมนาคมประจำปี"/>
    <s v="Activ.unit"/>
    <x v="602"/>
    <s v=""/>
    <n v="3"/>
    <d v="2019-01-18T00:00:00"/>
    <n v="12479"/>
    <x v="0"/>
    <x v="0"/>
    <n v="3.85"/>
    <n v="686345"/>
    <n v="686345"/>
    <n v="48044.15"/>
    <n v="734389.15"/>
    <d v="2019-01-31T00:00:00"/>
    <m/>
    <s v=""/>
    <s v=""/>
    <x v="0"/>
    <n v="140001546723"/>
    <n v="1"/>
    <n v="1"/>
    <n v="1"/>
    <s v="S4B3"/>
    <x v="0"/>
    <x v="0"/>
    <s v="ZW03"/>
    <s v="Z53"/>
    <x v="16"/>
    <x v="16"/>
    <x v="0"/>
  </r>
  <r>
    <x v="16"/>
    <x v="126"/>
    <x v="604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0064"/>
    <x v="604"/>
    <n v="540000321434"/>
    <s v="ใบแจ้งหนี้"/>
    <x v="0"/>
    <s v="ค่าบริการพาดสายสื่อสารโทรคมนาคมประจำปี"/>
    <s v="Activ.unit"/>
    <x v="603"/>
    <s v=""/>
    <n v="2"/>
    <d v="2019-01-17T00:00:00"/>
    <n v="1080"/>
    <x v="0"/>
    <x v="0"/>
    <n v="3.85"/>
    <n v="59400"/>
    <n v="59400"/>
    <n v="4158"/>
    <n v="63558"/>
    <d v="2019-01-31T00:00:00"/>
    <m/>
    <s v=""/>
    <s v=""/>
    <x v="0"/>
    <n v="140001545876"/>
    <n v="1"/>
    <n v="1"/>
    <n v="1"/>
    <s v="S4B3"/>
    <x v="12"/>
    <x v="0"/>
    <s v="ZW03"/>
    <s v="Z53"/>
    <x v="16"/>
    <x v="16"/>
    <x v="0"/>
  </r>
  <r>
    <x v="16"/>
    <x v="129"/>
    <x v="605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0264"/>
    <x v="605"/>
    <n v="530000321951"/>
    <s v="ใบแจ้งหนี้"/>
    <x v="1"/>
    <s v="ค่าบริการติดตั้องอุปกรณ์สื่อสารฯ ประจำปี"/>
    <s v="Activ.unit"/>
    <x v="604"/>
    <s v=""/>
    <n v="17"/>
    <d v="2019-01-17T00:00:00"/>
    <n v="6"/>
    <x v="2"/>
    <x v="2"/>
    <n v="28.7"/>
    <n v="2460"/>
    <n v="2460"/>
    <n v="172.2"/>
    <n v="2632.2"/>
    <d v="2019-01-31T00:00:00"/>
    <m/>
    <s v=""/>
    <s v=""/>
    <x v="5"/>
    <n v="140001546064"/>
    <n v="1"/>
    <n v="1"/>
    <n v="1"/>
    <s v="S4B3"/>
    <x v="5"/>
    <x v="1"/>
    <s v="ZW03"/>
    <s v="Z53"/>
    <x v="16"/>
    <x v="16"/>
    <x v="0"/>
  </r>
  <r>
    <x v="16"/>
    <x v="475"/>
    <x v="606"/>
    <s v="S4B3:ขอเช่าพาดสายโทรคมนาคม"/>
    <x v="18"/>
    <s v="200 หมู่ที่ 4 ถนน แจ้งวัฒนะ ตำบล ปากเกร็ด อำเภอ ปากเกร็ด จังหวัด นนทบุรี รหัสไปรษณีย์ 11120"/>
    <n v="2007970160"/>
    <x v="606"/>
    <n v="550000321412"/>
    <s v="ใบแจ้งหนี้"/>
    <x v="1"/>
    <s v="ค่าบริการติดตั้องอุปกรณ์สื่อสารฯ ประจำปี"/>
    <s v="Activ.unit"/>
    <x v="605"/>
    <s v=""/>
    <n v="15"/>
    <d v="2019-01-17T00:00:00"/>
    <n v="36"/>
    <x v="2"/>
    <x v="2"/>
    <n v="28.7"/>
    <n v="14760"/>
    <n v="14760"/>
    <n v="1033.2"/>
    <n v="15793.2"/>
    <d v="2019-01-31T00:00:00"/>
    <m/>
    <s v=""/>
    <s v=""/>
    <x v="18"/>
    <n v="140001545942"/>
    <n v="1"/>
    <n v="1"/>
    <n v="1"/>
    <s v="S4B3"/>
    <x v="22"/>
    <x v="1"/>
    <s v="ZW03"/>
    <s v="Z53"/>
    <x v="16"/>
    <x v="16"/>
    <x v="0"/>
  </r>
  <r>
    <x v="16"/>
    <x v="130"/>
    <x v="607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0358"/>
    <x v="607"/>
    <n v="514000320874"/>
    <s v="ใบแจ้งหนี้"/>
    <x v="1"/>
    <s v="ค่าบริการติดตั้องอุปกรณ์สื่อสารฯ ประจำปี"/>
    <s v="Activ.unit"/>
    <x v="606"/>
    <s v=""/>
    <n v="14"/>
    <d v="2019-01-17T00:00:00"/>
    <n v="447"/>
    <x v="2"/>
    <x v="2"/>
    <n v="28.7"/>
    <n v="183270"/>
    <n v="183270"/>
    <n v="12828.9"/>
    <n v="196098.9"/>
    <d v="2019-01-31T00:00:00"/>
    <m/>
    <s v=""/>
    <s v=""/>
    <x v="6"/>
    <n v="140001546130"/>
    <n v="1"/>
    <n v="1"/>
    <n v="1"/>
    <s v="S4B3"/>
    <x v="6"/>
    <x v="1"/>
    <s v="ZW03"/>
    <s v="Z53"/>
    <x v="16"/>
    <x v="16"/>
    <x v="0"/>
  </r>
  <r>
    <x v="16"/>
    <x v="476"/>
    <x v="60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69999"/>
    <x v="608"/>
    <n v="546000322472"/>
    <s v="ใบแจ้งหนี้"/>
    <x v="0"/>
    <s v="ค่าบริการพาดสายสื่อสารโทรคมนาคมประจำปี"/>
    <s v="Activ.unit"/>
    <x v="607"/>
    <s v=""/>
    <n v="7"/>
    <d v="2019-01-17T00:00:00"/>
    <n v="3779"/>
    <x v="0"/>
    <x v="0"/>
    <n v="3.85"/>
    <n v="207845"/>
    <n v="207845"/>
    <n v="14549.15"/>
    <n v="222394.15"/>
    <d v="2019-01-31T00:00:00"/>
    <m/>
    <s v=""/>
    <s v=""/>
    <x v="8"/>
    <n v="140001545779"/>
    <n v="1"/>
    <n v="1"/>
    <n v="1"/>
    <s v="S4B3"/>
    <x v="8"/>
    <x v="0"/>
    <s v="ZW03"/>
    <s v="Z53"/>
    <x v="16"/>
    <x v="16"/>
    <x v="0"/>
  </r>
  <r>
    <x v="16"/>
    <x v="476"/>
    <x v="609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70271"/>
    <x v="609"/>
    <n v="538000321906"/>
    <s v="ใบแจ้งหนี้"/>
    <x v="1"/>
    <s v="ค่าบริการติดตั้องอุปกรณ์สื่อสารฯ ประจำปี"/>
    <s v="Activ.unit"/>
    <x v="608"/>
    <s v=""/>
    <n v="8"/>
    <d v="2019-01-17T00:00:00"/>
    <n v="1"/>
    <x v="2"/>
    <x v="2"/>
    <n v="28.7"/>
    <n v="410"/>
    <n v="410"/>
    <n v="28.7"/>
    <n v="438.7"/>
    <d v="2019-01-31T00:00:00"/>
    <m/>
    <s v=""/>
    <s v=""/>
    <x v="8"/>
    <n v="140001546099"/>
    <n v="1"/>
    <n v="1"/>
    <n v="1"/>
    <s v="S4B3"/>
    <x v="8"/>
    <x v="1"/>
    <s v="ZW03"/>
    <s v="Z53"/>
    <x v="16"/>
    <x v="16"/>
    <x v="0"/>
  </r>
  <r>
    <x v="14"/>
    <x v="477"/>
    <x v="610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065"/>
    <x v="610"/>
    <n v="568000322188"/>
    <s v="ใบแจ้งหนี้"/>
    <x v="0"/>
    <s v="ค่าบริการพาดสายสื่อสาร ประจำปี 2562 TCC"/>
    <s v="Activ.unit"/>
    <x v="609"/>
    <s v=""/>
    <n v="11"/>
    <d v="2019-01-18T00:00:00"/>
    <n v="905"/>
    <x v="0"/>
    <x v="0"/>
    <n v="3.85"/>
    <n v="49775"/>
    <n v="49775"/>
    <n v="3484.25"/>
    <n v="53259.25"/>
    <d v="2019-01-31T00:00:00"/>
    <m/>
    <s v=""/>
    <s v=""/>
    <x v="5"/>
    <n v="140001547750"/>
    <n v="1"/>
    <n v="1"/>
    <n v="1"/>
    <s v="S4B3"/>
    <x v="5"/>
    <x v="0"/>
    <s v="ZW03"/>
    <s v="Z53"/>
    <x v="14"/>
    <x v="14"/>
    <x v="0"/>
  </r>
  <r>
    <x v="2"/>
    <x v="24"/>
    <x v="611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69213"/>
    <x v="611"/>
    <n v="564000322636"/>
    <s v="ใบแจ้งหนี้"/>
    <x v="1"/>
    <s v="ค่าบริการติดตั้องอุปกรณ์สื่อสารฯ ประจำปี"/>
    <s v="Activ.unit"/>
    <x v="610"/>
    <s v=""/>
    <n v="16"/>
    <d v="2019-01-17T00:00:00"/>
    <n v="4"/>
    <x v="2"/>
    <x v="2"/>
    <n v="28.7"/>
    <n v="1640"/>
    <n v="1640"/>
    <n v="114.8"/>
    <n v="1754.8"/>
    <d v="2019-01-31T00:00:00"/>
    <m/>
    <s v=""/>
    <s v=""/>
    <x v="6"/>
    <n v="140001545060"/>
    <n v="1"/>
    <n v="1"/>
    <n v="1"/>
    <s v="S4B3"/>
    <x v="6"/>
    <x v="1"/>
    <s v="ZW03"/>
    <s v="Z53"/>
    <x v="2"/>
    <x v="2"/>
    <x v="0"/>
  </r>
  <r>
    <x v="11"/>
    <x v="478"/>
    <x v="612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72928"/>
    <x v="612"/>
    <n v="514000321040"/>
    <s v="ใบแจ้งหนี้"/>
    <x v="0"/>
    <s v="ค่าบริการพาดสายสื่อสารโทรคมนาคมประจำปี"/>
    <s v="Activ.unit"/>
    <x v="611"/>
    <s v=""/>
    <n v="9"/>
    <d v="2019-01-18T00:00:00"/>
    <n v="2128"/>
    <x v="0"/>
    <x v="0"/>
    <n v="3.85"/>
    <n v="117040"/>
    <n v="117040"/>
    <n v="8192.7999999999993"/>
    <n v="125232.8"/>
    <d v="2019-01-31T00:00:00"/>
    <m/>
    <s v=""/>
    <s v=""/>
    <x v="6"/>
    <n v="140001546691"/>
    <n v="1"/>
    <n v="1"/>
    <n v="1"/>
    <s v="S4B3"/>
    <x v="6"/>
    <x v="0"/>
    <s v="ZW03"/>
    <s v="Z53"/>
    <x v="11"/>
    <x v="11"/>
    <x v="0"/>
  </r>
  <r>
    <x v="41"/>
    <x v="408"/>
    <x v="613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0115"/>
    <x v="613"/>
    <n v="568000322040"/>
    <s v="ใบแจ้งหนี้"/>
    <x v="1"/>
    <s v="ค่าบริการติดตั้องอุปกรณ์สื่อสารฯ ประจำปี"/>
    <s v="Activ.unit"/>
    <x v="612"/>
    <s v=""/>
    <n v="10"/>
    <d v="2019-01-17T00:00:00"/>
    <n v="1"/>
    <x v="2"/>
    <x v="2"/>
    <n v="28.7"/>
    <n v="410"/>
    <n v="410"/>
    <n v="28.7"/>
    <n v="438.7"/>
    <d v="2019-01-31T00:00:00"/>
    <m/>
    <s v=""/>
    <s v=""/>
    <x v="9"/>
    <n v="140001545899"/>
    <n v="1"/>
    <n v="1"/>
    <n v="1"/>
    <s v="S4B3"/>
    <x v="9"/>
    <x v="1"/>
    <s v="ZW03"/>
    <s v="Z53"/>
    <x v="41"/>
    <x v="41"/>
    <x v="0"/>
  </r>
  <r>
    <x v="44"/>
    <x v="443"/>
    <x v="614"/>
    <s v="S4B3:ขอเช่าพาดสายโทรคมนาคม"/>
    <x v="9"/>
    <s v="48 อาคารอินเตอร์ลิ้งค์ ถนน รัชดาภิเษก แขวงสามเสนนอก เขตห้วยขวาง จังหวัด กรุงเทพมหานคร รหัสไปรษณีย์ 10310"/>
    <n v="2007973829"/>
    <x v="614"/>
    <n v="550000321762"/>
    <s v="ใบแจ้งหนี้"/>
    <x v="1"/>
    <s v="ค่าบริการติดตั้องอุปกรณ์สื่อสารฯ ประจำปี"/>
    <s v="Activ.unit"/>
    <x v="613"/>
    <s v=""/>
    <n v="13"/>
    <d v="2019-01-18T00:00:00"/>
    <n v="1"/>
    <x v="2"/>
    <x v="2"/>
    <n v="28.7"/>
    <n v="410"/>
    <n v="410"/>
    <n v="28.7"/>
    <n v="438.7"/>
    <d v="2019-01-31T00:00:00"/>
    <m/>
    <s v=""/>
    <s v=""/>
    <x v="9"/>
    <n v="140001547689"/>
    <n v="1"/>
    <n v="1"/>
    <n v="1"/>
    <s v="S4B3"/>
    <x v="9"/>
    <x v="1"/>
    <s v="ZW03"/>
    <s v="Z53"/>
    <x v="44"/>
    <x v="44"/>
    <x v="0"/>
  </r>
  <r>
    <x v="0"/>
    <x v="2"/>
    <x v="615"/>
    <s v="S4B3:ขอเช่าพาดสายโทรคมนาคม"/>
    <x v="2"/>
    <s v="123 ถนน ฉลองกรุง แขวงลำปลาทิว เขตลาดกระบัง จังหวัด กรุงเทพมหานคร รหัสไปรษณีย์ 10520"/>
    <n v="2007974319"/>
    <x v="615"/>
    <n v="566000321956"/>
    <s v="ใบแจ้งหนี้"/>
    <x v="1"/>
    <s v="ค่าบริการติดตั้องอุปกรณ์สื่อสารฯ ประจำปี"/>
    <s v="Activ.unit"/>
    <x v="614"/>
    <s v=""/>
    <n v="6"/>
    <d v="2019-01-18T00:00:00"/>
    <n v="1"/>
    <x v="2"/>
    <x v="2"/>
    <n v="28.7"/>
    <n v="410"/>
    <n v="410"/>
    <n v="28.7"/>
    <n v="438.7"/>
    <d v="2019-01-31T00:00:00"/>
    <m/>
    <s v=""/>
    <s v=""/>
    <x v="2"/>
    <n v="140001547955"/>
    <n v="1"/>
    <n v="1"/>
    <n v="1"/>
    <s v="S4B3"/>
    <x v="2"/>
    <x v="1"/>
    <s v="ZW03"/>
    <s v="Z53"/>
    <x v="0"/>
    <x v="0"/>
    <x v="0"/>
  </r>
  <r>
    <x v="0"/>
    <x v="5"/>
    <x v="616"/>
    <s v="S4B3:ขอเช่าพาดสายโทรคมนาคม"/>
    <x v="5"/>
    <s v="18 อาคารทรู ทาวเวอร์ ถนน รัชดาภิเษก แขวงห้วยขวาง เขตห้วยขวาง จังหวัด กรุงเทพมหานคร รหัสไปรษณีย์ 10310"/>
    <n v="2007974249"/>
    <x v="616"/>
    <n v="568000321963"/>
    <s v="ใบแจ้งหนี้"/>
    <x v="1"/>
    <s v="ค่าบริการติดตั้องอุปกรณ์สื่อสารฯ ประจำปี"/>
    <s v="Activ.unit"/>
    <x v="615"/>
    <s v=""/>
    <n v="10"/>
    <d v="2019-01-18T00:00:00"/>
    <n v="58"/>
    <x v="2"/>
    <x v="2"/>
    <n v="28.7"/>
    <n v="23780"/>
    <n v="23780"/>
    <n v="1664.6"/>
    <n v="25444.6"/>
    <d v="2019-01-31T00:00:00"/>
    <m/>
    <s v=""/>
    <s v=""/>
    <x v="5"/>
    <n v="140001547903"/>
    <n v="1"/>
    <n v="1"/>
    <n v="1"/>
    <s v="S4B3"/>
    <x v="5"/>
    <x v="1"/>
    <s v="ZW03"/>
    <s v="Z53"/>
    <x v="0"/>
    <x v="0"/>
    <x v="0"/>
  </r>
  <r>
    <x v="44"/>
    <x v="435"/>
    <x v="617"/>
    <s v="S4B3:ขอเช่าพาดสายโทรคมนาคม"/>
    <x v="0"/>
    <s v="99 ถนน ถนนแจ้งวัฒนะ แขวงทุ่งสองห้อง เขตหลักสี่ จังหวัด กรุงเทพมหานคร รหัสไปรษณีย์ 10210"/>
    <n v="2007974374"/>
    <x v="617"/>
    <n v="548000320653"/>
    <s v="ใบแจ้งหนี้"/>
    <x v="1"/>
    <s v="ค่าบริการติดตั้องอุปกรณ์สื่อสารฯ ประจำปี"/>
    <s v="Activ.unit"/>
    <x v="616"/>
    <s v=""/>
    <n v="4"/>
    <d v="2019-01-18T00:00:00"/>
    <n v="6"/>
    <x v="2"/>
    <x v="2"/>
    <n v="28.7"/>
    <n v="2460"/>
    <n v="2460"/>
    <n v="172.2"/>
    <n v="2632.2"/>
    <d v="2019-01-31T00:00:00"/>
    <m/>
    <s v=""/>
    <s v=""/>
    <x v="0"/>
    <n v="140001547976"/>
    <n v="1"/>
    <n v="1"/>
    <n v="1"/>
    <s v="S4B3"/>
    <x v="0"/>
    <x v="1"/>
    <s v="ZW03"/>
    <s v="Z53"/>
    <x v="44"/>
    <x v="44"/>
    <x v="0"/>
  </r>
  <r>
    <x v="14"/>
    <x v="479"/>
    <x v="618"/>
    <s v="S4B3:ขอเช่าพาดสายโทรคมนาคม"/>
    <x v="8"/>
    <s v="499 ถนน กำแพงเพชร 6 แขวงลาดยาว เขตจตุจักร จังหวัด กรุงเทพมหานคร รหัสไปรษณีย์ 10900"/>
    <n v="2007983131"/>
    <x v="618"/>
    <n v="534000321378"/>
    <s v="ใบแจ้งหนี้"/>
    <x v="0"/>
    <s v="ค่าบริการพาดสายสื่อสารโทรคมนาคมประจำปี"/>
    <s v="Activ.unit"/>
    <x v="617"/>
    <s v=""/>
    <n v="2"/>
    <d v="2019-01-22T00:00:00"/>
    <n v="1049"/>
    <x v="0"/>
    <x v="0"/>
    <n v="3.85"/>
    <n v="57695"/>
    <n v="57695"/>
    <n v="4038.65"/>
    <n v="61733.65"/>
    <d v="2019-01-31T00:00:00"/>
    <m/>
    <s v=""/>
    <s v=""/>
    <x v="8"/>
    <n v="140001551557"/>
    <n v="1"/>
    <n v="1"/>
    <n v="1"/>
    <s v="S4B3"/>
    <x v="8"/>
    <x v="0"/>
    <s v="ZW03"/>
    <s v="Z53"/>
    <x v="14"/>
    <x v="14"/>
    <x v="0"/>
  </r>
  <r>
    <x v="38"/>
    <x v="480"/>
    <x v="619"/>
    <s v="S4B3:ขอเช่าพาดสายโทรคมนาคม"/>
    <x v="6"/>
    <s v="18 อาคารทรูทาวเวอร์ ถนน รัชดาภิเษก แขวงห้วยขวาง เขตห้วยขวาง จังหวัด กรุงเทพมหานคร รหัสไปรษณีย์ 10310"/>
    <n v="2007984047"/>
    <x v="619"/>
    <n v="562000323133"/>
    <s v="ใบแจ้งหนี้"/>
    <x v="0"/>
    <s v="ค่าบริการพาดสายสื่อสารโทรคมนาคมประจำปี"/>
    <s v="Activ.unit"/>
    <x v="618"/>
    <s v=""/>
    <n v="8"/>
    <d v="2019-01-22T00:00:00"/>
    <n v="114"/>
    <x v="0"/>
    <x v="0"/>
    <n v="3.85"/>
    <n v="6270"/>
    <n v="6270"/>
    <n v="438.9"/>
    <n v="6708.9"/>
    <d v="2019-01-31T00:00:00"/>
    <m/>
    <s v=""/>
    <s v=""/>
    <x v="6"/>
    <n v="140001552294"/>
    <n v="1"/>
    <n v="1"/>
    <n v="1"/>
    <s v="S4B3"/>
    <x v="6"/>
    <x v="0"/>
    <s v="ZW03"/>
    <s v="Z53"/>
    <x v="38"/>
    <x v="38"/>
    <x v="0"/>
  </r>
  <r>
    <x v="34"/>
    <x v="481"/>
    <x v="620"/>
    <s v="S4Z1:ตรวจสอบการใช้ประโยชน์บนเสา PEA"/>
    <x v="3"/>
    <s v="319 อาคารจัตุรัสจามจุรี ชั้น 41 ถนน พญาไท แขวงปทุมวัน เขตปทุมวัน จังหวัด กรุงเทพมหานคร รหัสไปรษณีย์ 10330"/>
    <n v="2007964607"/>
    <x v="620"/>
    <n v="514000320847"/>
    <s v="ใบแจ้งหนี้"/>
    <x v="3"/>
    <s v="ค่าพาดสายสื่อสารโทรคมนาคม ก่อนรับอนุญาต"/>
    <s v="Activ.unit"/>
    <x v="619"/>
    <s v=""/>
    <n v="11"/>
    <d v="2019-01-16T00:00:00"/>
    <n v="1"/>
    <x v="6"/>
    <x v="6"/>
    <n v="14411.71"/>
    <n v="205881.60000000001"/>
    <n v="205881.60000000001"/>
    <n v="14411.71"/>
    <n v="220293.31"/>
    <d v="2019-01-16T00:00:00"/>
    <m/>
    <s v=""/>
    <s v="แก้ไขจำนวน"/>
    <x v="3"/>
    <e v="#N/A"/>
    <n v="1"/>
    <n v="1"/>
    <n v="1"/>
    <s v="S4Z1"/>
    <x v="37"/>
    <x v="2"/>
    <n v="0"/>
    <n v="0"/>
    <x v="34"/>
    <x v="34"/>
    <x v="4"/>
  </r>
  <r>
    <x v="47"/>
    <x v="482"/>
    <x v="621"/>
    <m/>
    <x v="34"/>
    <m/>
    <m/>
    <x v="621"/>
    <m/>
    <m/>
    <x v="4"/>
    <m/>
    <m/>
    <x v="620"/>
    <m/>
    <m/>
    <m/>
    <m/>
    <x v="7"/>
    <x v="7"/>
    <m/>
    <m/>
    <m/>
    <m/>
    <m/>
    <m/>
    <m/>
    <m/>
    <m/>
    <x v="29"/>
    <m/>
    <m/>
    <m/>
    <m/>
    <m/>
    <x v="38"/>
    <x v="3"/>
    <m/>
    <m/>
    <x v="47"/>
    <x v="47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ค่า" updatedVersion="4" minRefreshableVersion="3" useAutoFormatting="1" colGrandTotals="0" itemPrintTitles="1" createdVersion="4" indent="0" compact="0" compactData="0" multipleFieldFilters="0">
  <location ref="A5:H58" firstHeaderRow="1" firstDataRow="5" firstDataCol="2" rowPageCount="2" colPageCount="1"/>
  <pivotFields count="44"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0"/>
        <item x="1"/>
        <item x="2"/>
      </items>
    </pivotField>
    <pivotField axis="axisCol" compact="0" outline="0" showAll="0" defaultSubtotal="0">
      <items count="3">
        <item x="0"/>
        <item x="1"/>
        <item x="2"/>
      </items>
    </pivotField>
    <pivotField axis="axisRow" compact="0" outline="0" showAll="0" sortType="ascending" defaultSubtotal="0">
      <items count="48">
        <item x="26"/>
        <item x="22"/>
        <item x="4"/>
        <item x="10"/>
        <item x="23"/>
        <item x="24"/>
        <item x="25"/>
        <item x="8"/>
        <item x="11"/>
        <item x="7"/>
        <item x="19"/>
        <item x="2"/>
        <item x="42"/>
        <item x="15"/>
        <item x="43"/>
        <item x="38"/>
        <item x="16"/>
        <item x="33"/>
        <item x="45"/>
        <item x="31"/>
        <item x="35"/>
        <item x="40"/>
        <item x="36"/>
        <item x="34"/>
        <item x="18"/>
        <item x="28"/>
        <item x="21"/>
        <item x="17"/>
        <item x="1"/>
        <item x="29"/>
        <item x="32"/>
        <item x="46"/>
        <item x="39"/>
        <item x="9"/>
        <item x="3"/>
        <item x="27"/>
        <item x="13"/>
        <item x="5"/>
        <item x="0"/>
        <item x="12"/>
        <item x="41"/>
        <item x="20"/>
        <item x="37"/>
        <item x="44"/>
        <item x="6"/>
        <item x="30"/>
        <item x="14"/>
        <item x="4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2"/>
        <item x="0"/>
        <item x="3"/>
        <item x="1"/>
        <item x="7"/>
        <item x="6"/>
        <item h="1" x="5"/>
        <item h="1" m="1" x="8"/>
        <item h="1" x="4"/>
      </items>
    </pivotField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ascending" defaultSubtotal="0"/>
    <pivotField compact="0" outline="0" showAll="0" sortType="ascending" defaultSubtotal="0"/>
    <pivotField axis="axisPage" compact="0" outline="0" multipleItemSelectionAllowed="1" showAll="0" defaultSubtotal="0">
      <items count="6">
        <item m="1" x="5"/>
        <item x="0"/>
        <item h="1" x="1"/>
        <item x="2"/>
        <item x="4"/>
        <item h="1" x="3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8">
        <item x="2"/>
        <item x="1"/>
        <item x="3"/>
        <item m="1" x="6"/>
        <item x="0"/>
        <item x="4"/>
        <item m="1" x="5"/>
        <item m="1" x="7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4">
        <item x="1"/>
        <item m="1" x="3"/>
        <item x="0"/>
        <item x="2"/>
      </items>
    </pivotField>
    <pivotField axis="axisRow" compact="0" outline="0" showAll="0" defaultSubtotal="0">
      <items count="49">
        <item x="39"/>
        <item x="1"/>
        <item x="2"/>
        <item x="42"/>
        <item x="3"/>
        <item x="4"/>
        <item x="5"/>
        <item x="6"/>
        <item x="7"/>
        <item x="8"/>
        <item x="9"/>
        <item x="11"/>
        <item x="12"/>
        <item x="13"/>
        <item x="43"/>
        <item x="14"/>
        <item x="15"/>
        <item x="16"/>
        <item x="17"/>
        <item x="32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4"/>
        <item x="30"/>
        <item x="31"/>
        <item m="1" x="48"/>
        <item x="33"/>
        <item x="34"/>
        <item x="37"/>
        <item x="35"/>
        <item x="36"/>
        <item x="45"/>
        <item x="46"/>
        <item x="38"/>
        <item x="40"/>
        <item x="41"/>
        <item x="47"/>
        <item x="10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7"/>
    <field x="32"/>
  </rowFields>
  <rowItems count="49">
    <i>
      <x/>
      <x v="28"/>
    </i>
    <i>
      <x v="1"/>
      <x v="24"/>
    </i>
    <i>
      <x v="2"/>
      <x v="5"/>
    </i>
    <i>
      <x v="3"/>
      <x v="47"/>
    </i>
    <i>
      <x v="4"/>
      <x v="25"/>
    </i>
    <i>
      <x v="5"/>
      <x v="26"/>
    </i>
    <i>
      <x v="6"/>
      <x v="27"/>
    </i>
    <i>
      <x v="7"/>
      <x v="9"/>
    </i>
    <i>
      <x v="8"/>
      <x v="11"/>
    </i>
    <i>
      <x v="9"/>
      <x v="8"/>
    </i>
    <i>
      <x v="10"/>
      <x v="21"/>
    </i>
    <i>
      <x v="11"/>
      <x v="2"/>
    </i>
    <i>
      <x v="12"/>
      <x v="3"/>
    </i>
    <i>
      <x v="13"/>
      <x v="16"/>
    </i>
    <i>
      <x v="14"/>
      <x v="14"/>
    </i>
    <i>
      <x v="15"/>
      <x v="43"/>
    </i>
    <i>
      <x v="16"/>
      <x v="17"/>
    </i>
    <i>
      <x v="17"/>
      <x v="36"/>
    </i>
    <i>
      <x v="18"/>
      <x v="41"/>
    </i>
    <i>
      <x v="19"/>
      <x v="34"/>
    </i>
    <i>
      <x v="20"/>
      <x v="39"/>
    </i>
    <i>
      <x v="21"/>
      <x v="44"/>
    </i>
    <i>
      <x v="22"/>
      <x v="40"/>
    </i>
    <i>
      <x v="23"/>
      <x v="37"/>
    </i>
    <i>
      <x v="24"/>
      <x v="20"/>
    </i>
    <i>
      <x v="25"/>
      <x v="30"/>
    </i>
    <i>
      <x v="26"/>
      <x v="23"/>
    </i>
    <i>
      <x v="27"/>
      <x v="18"/>
    </i>
    <i>
      <x v="28"/>
      <x v="1"/>
    </i>
    <i>
      <x v="29"/>
      <x v="31"/>
    </i>
    <i>
      <x v="30"/>
      <x v="19"/>
    </i>
    <i>
      <x v="31"/>
      <x v="42"/>
    </i>
    <i>
      <x v="32"/>
      <x/>
    </i>
    <i>
      <x v="33"/>
      <x v="10"/>
    </i>
    <i>
      <x v="34"/>
      <x v="4"/>
    </i>
    <i>
      <x v="35"/>
      <x v="29"/>
    </i>
    <i>
      <x v="36"/>
      <x v="13"/>
    </i>
    <i>
      <x v="37"/>
      <x v="6"/>
    </i>
    <i>
      <x v="38"/>
      <x v="48"/>
    </i>
    <i>
      <x v="39"/>
      <x v="12"/>
    </i>
    <i>
      <x v="40"/>
      <x v="45"/>
    </i>
    <i>
      <x v="41"/>
      <x v="22"/>
    </i>
    <i>
      <x v="42"/>
      <x v="38"/>
    </i>
    <i>
      <x v="43"/>
      <x v="32"/>
    </i>
    <i>
      <x v="44"/>
      <x v="7"/>
    </i>
    <i>
      <x v="45"/>
      <x v="33"/>
    </i>
    <i>
      <x v="46"/>
      <x v="15"/>
    </i>
    <i>
      <x v="47"/>
      <x v="46"/>
    </i>
    <i t="grand">
      <x/>
    </i>
  </rowItems>
  <colFields count="4">
    <field x="5"/>
    <field x="6"/>
    <field x="31"/>
    <field x="28"/>
  </colFields>
  <colItems count="6">
    <i>
      <x/>
      <x/>
      <x/>
      <x/>
    </i>
    <i r="3">
      <x v="1"/>
    </i>
    <i r="3">
      <x v="2"/>
    </i>
    <i r="2">
      <x v="2"/>
      <x v="4"/>
    </i>
    <i>
      <x v="1"/>
      <x v="1"/>
      <x v="2"/>
      <x v="4"/>
    </i>
    <i>
      <x v="2"/>
      <x v="2"/>
      <x v="3"/>
      <x v="5"/>
    </i>
  </colItems>
  <pageFields count="2">
    <pageField fld="14" hier="-1"/>
    <pageField fld="25" hier="-1"/>
  </pageFields>
  <dataFields count="1">
    <dataField name="นับจำนวน ของ ใบสั่ง" fld="0" subtotal="count" baseField="0" baseItem="0"/>
  </dataFields>
  <formats count="34">
    <format dxfId="110">
      <pivotArea outline="0" collapsedLevelsAreSubtotals="1" fieldPosition="0"/>
    </format>
    <format dxfId="109">
      <pivotArea field="5" type="button" dataOnly="0" labelOnly="1" outline="0" axis="axisCol" fieldPosition="0"/>
    </format>
    <format dxfId="108">
      <pivotArea field="31" type="button" dataOnly="0" labelOnly="1" outline="0" axis="axisCol" fieldPosition="2"/>
    </format>
    <format dxfId="107">
      <pivotArea field="6" type="button" dataOnly="0" labelOnly="1" outline="0" axis="axisCol" fieldPosition="1"/>
    </format>
    <format dxfId="106">
      <pivotArea type="topRight" dataOnly="0" labelOnly="1" outline="0" fieldPosition="0"/>
    </format>
    <format dxfId="105">
      <pivotArea dataOnly="0" labelOnly="1" outline="0" fieldPosition="0">
        <references count="2">
          <reference field="5" count="1" selected="0">
            <x v="0"/>
          </reference>
          <reference field="31" count="3">
            <x v="0"/>
            <x v="1"/>
            <x v="2"/>
          </reference>
        </references>
      </pivotArea>
    </format>
    <format dxfId="104">
      <pivotArea dataOnly="0" labelOnly="1" outline="0" fieldPosition="0">
        <references count="2">
          <reference field="5" count="1" selected="0">
            <x v="1"/>
          </reference>
          <reference field="31" count="2">
            <x v="1"/>
            <x v="2"/>
          </reference>
        </references>
      </pivotArea>
    </format>
    <format dxfId="103">
      <pivotArea dataOnly="0" labelOnly="1" outline="0" fieldPosition="0">
        <references count="2">
          <reference field="5" count="1" selected="0">
            <x v="2"/>
          </reference>
          <reference field="31" count="1">
            <x v="3"/>
          </reference>
        </references>
      </pivotArea>
    </format>
    <format dxfId="102">
      <pivotArea dataOnly="0" labelOnly="1" outline="0" fieldPosition="0">
        <references count="1">
          <reference field="5" count="0"/>
        </references>
      </pivotArea>
    </format>
    <format dxfId="101">
      <pivotArea dataOnly="0" labelOnly="1" outline="0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100">
      <pivotArea dataOnly="0" labelOnly="1" outline="0" fieldPosition="0">
        <references count="2">
          <reference field="5" count="1" selected="0">
            <x v="1"/>
          </reference>
          <reference field="6" count="1">
            <x v="1"/>
          </reference>
        </references>
      </pivotArea>
    </format>
    <format dxfId="99">
      <pivotArea dataOnly="0" labelOnly="1" outline="0" fieldPosition="0">
        <references count="2">
          <reference field="5" count="1" selected="0">
            <x v="2"/>
          </reference>
          <reference field="6" count="1">
            <x v="2"/>
          </reference>
        </references>
      </pivotArea>
    </format>
    <format dxfId="98">
      <pivotArea dataOnly="0" labelOnly="1" outline="0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31" count="3">
            <x v="0"/>
            <x v="1"/>
            <x v="2"/>
          </reference>
        </references>
      </pivotArea>
    </format>
    <format dxfId="97">
      <pivotArea dataOnly="0" labelOnly="1" outline="0" fieldPosition="0">
        <references count="3">
          <reference field="5" count="1" selected="0">
            <x v="1"/>
          </reference>
          <reference field="6" count="1" selected="0">
            <x v="1"/>
          </reference>
          <reference field="31" count="2">
            <x v="1"/>
            <x v="2"/>
          </reference>
        </references>
      </pivotArea>
    </format>
    <format dxfId="96">
      <pivotArea dataOnly="0" labelOnly="1" outline="0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31" count="1">
            <x v="3"/>
          </reference>
        </references>
      </pivotArea>
    </format>
    <format dxfId="95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3">
            <x v="0"/>
            <x v="1"/>
            <x v="2"/>
          </reference>
          <reference field="31" count="1" selected="0">
            <x v="0"/>
          </reference>
        </references>
      </pivotArea>
    </format>
    <format dxfId="94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93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92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91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90">
      <pivotArea dataOnly="0" labelOnly="1" outline="0" fieldPosition="0">
        <references count="4">
          <reference field="5" count="1" selected="0">
            <x v="2"/>
          </reference>
          <reference field="6" count="1" selected="0">
            <x v="2"/>
          </reference>
          <reference field="28" count="1">
            <x v="5"/>
          </reference>
          <reference field="31" count="1" selected="0">
            <x v="3"/>
          </reference>
        </references>
      </pivotArea>
    </format>
    <format dxfId="89">
      <pivotArea dataOnly="0" labelOnly="1" outline="0" fieldPosition="0">
        <references count="1">
          <reference field="5" count="0"/>
        </references>
      </pivotArea>
    </format>
    <format dxfId="88">
      <pivotArea dataOnly="0" labelOnly="1" outline="0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87">
      <pivotArea dataOnly="0" labelOnly="1" outline="0" fieldPosition="0">
        <references count="2">
          <reference field="5" count="1" selected="0">
            <x v="1"/>
          </reference>
          <reference field="6" count="1">
            <x v="1"/>
          </reference>
        </references>
      </pivotArea>
    </format>
    <format dxfId="86">
      <pivotArea dataOnly="0" labelOnly="1" outline="0" fieldPosition="0">
        <references count="2">
          <reference field="5" count="1" selected="0">
            <x v="2"/>
          </reference>
          <reference field="6" count="1">
            <x v="2"/>
          </reference>
        </references>
      </pivotArea>
    </format>
    <format dxfId="85">
      <pivotArea dataOnly="0" labelOnly="1" outline="0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31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3">
          <reference field="5" count="1" selected="0">
            <x v="1"/>
          </reference>
          <reference field="6" count="1" selected="0">
            <x v="1"/>
          </reference>
          <reference field="31" count="2">
            <x v="1"/>
            <x v="2"/>
          </reference>
        </references>
      </pivotArea>
    </format>
    <format dxfId="83">
      <pivotArea dataOnly="0" labelOnly="1" outline="0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31" count="1">
            <x v="3"/>
          </reference>
        </references>
      </pivotArea>
    </format>
    <format dxfId="82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3">
            <x v="0"/>
            <x v="1"/>
            <x v="2"/>
          </reference>
          <reference field="31" count="1" selected="0">
            <x v="0"/>
          </reference>
        </references>
      </pivotArea>
    </format>
    <format dxfId="81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80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79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78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77">
      <pivotArea dataOnly="0" labelOnly="1" outline="0" fieldPosition="0">
        <references count="4">
          <reference field="5" count="1" selected="0">
            <x v="2"/>
          </reference>
          <reference field="6" count="1" selected="0">
            <x v="2"/>
          </reference>
          <reference field="28" count="1">
            <x v="5"/>
          </reference>
          <reference field="31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3:AD41" firstHeaderRow="1" firstDataRow="2" firstDataCol="1"/>
  <pivotFields count="41"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3">
        <item m="1" x="30"/>
        <item x="10"/>
        <item x="21"/>
        <item x="0"/>
        <item x="14"/>
        <item x="19"/>
        <item x="16"/>
        <item x="3"/>
        <item x="22"/>
        <item x="27"/>
        <item x="9"/>
        <item x="24"/>
        <item x="15"/>
        <item x="25"/>
        <item x="20"/>
        <item x="23"/>
        <item x="2"/>
        <item x="18"/>
        <item x="26"/>
        <item m="1" x="29"/>
        <item x="7"/>
        <item x="5"/>
        <item x="13"/>
        <item x="1"/>
        <item x="11"/>
        <item x="4"/>
        <item x="17"/>
        <item x="6"/>
        <item m="1" x="32"/>
        <item x="8"/>
        <item m="1" x="31"/>
        <item x="28"/>
        <item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8">
        <item x="10"/>
        <item x="11"/>
        <item x="26"/>
        <item x="0"/>
        <item x="12"/>
        <item x="13"/>
        <item x="29"/>
        <item x="28"/>
        <item x="27"/>
        <item x="18"/>
        <item x="23"/>
        <item x="20"/>
        <item x="3"/>
        <item x="30"/>
        <item x="35"/>
        <item x="9"/>
        <item x="32"/>
        <item x="19"/>
        <item x="33"/>
        <item x="25"/>
        <item x="31"/>
        <item x="2"/>
        <item x="22"/>
        <item x="34"/>
        <item x="7"/>
        <item x="5"/>
        <item x="17"/>
        <item x="1"/>
        <item x="15"/>
        <item x="24"/>
        <item x="14"/>
        <item x="4"/>
        <item x="21"/>
        <item x="6"/>
        <item x="8"/>
        <item h="1" x="37"/>
        <item x="16"/>
        <item h="1" x="36"/>
      </items>
    </pivotField>
    <pivotField compact="0" outline="0" showAll="0" sortType="ascending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3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 t="grand">
      <x/>
    </i>
  </rowItems>
  <colFields count="1">
    <field x="29"/>
  </colFields>
  <colItems count="2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2"/>
    </i>
    <i t="grand">
      <x/>
    </i>
  </colItems>
  <dataFields count="1">
    <dataField name="นับจำนวน ของ เลขที่คำร้อง" fld="2" subtotal="count" baseField="0" baseItem="0"/>
  </dataFields>
  <formats count="4">
    <format dxfId="76">
      <pivotArea type="all" dataOnly="0" outline="0" fieldPosition="0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4:AI628" firstHeaderRow="1" firstDataRow="4" firstDataCol="7" rowPageCount="2" colPageCount="1"/>
  <pivotFields count="42">
    <pivotField axis="axisRow" compact="0" outline="0" showAll="0" sortType="ascending" defaultSubtotal="0">
      <items count="48">
        <item x="18"/>
        <item x="10"/>
        <item x="0"/>
        <item x="11"/>
        <item x="6"/>
        <item x="42"/>
        <item x="33"/>
        <item x="37"/>
        <item x="17"/>
        <item x="16"/>
        <item x="13"/>
        <item x="5"/>
        <item x="40"/>
        <item x="3"/>
        <item x="46"/>
        <item x="2"/>
        <item x="26"/>
        <item x="7"/>
        <item x="36"/>
        <item x="43"/>
        <item x="9"/>
        <item x="22"/>
        <item x="34"/>
        <item x="21"/>
        <item x="24"/>
        <item x="35"/>
        <item x="30"/>
        <item x="1"/>
        <item x="41"/>
        <item x="27"/>
        <item x="20"/>
        <item x="28"/>
        <item x="39"/>
        <item x="25"/>
        <item x="23"/>
        <item x="38"/>
        <item x="29"/>
        <item x="31"/>
        <item x="12"/>
        <item x="19"/>
        <item x="4"/>
        <item x="8"/>
        <item x="15"/>
        <item x="45"/>
        <item x="32"/>
        <item x="44"/>
        <item x="14"/>
        <item h="1"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8">
        <item x="43"/>
        <item x="21"/>
        <item x="285"/>
        <item x="383"/>
        <item x="390"/>
        <item x="227"/>
        <item x="122"/>
        <item m="1" x="492"/>
        <item x="386"/>
        <item x="121"/>
        <item x="449"/>
        <item x="328"/>
        <item x="230"/>
        <item x="420"/>
        <item x="421"/>
        <item x="422"/>
        <item x="423"/>
        <item x="276"/>
        <item m="1" x="485"/>
        <item x="448"/>
        <item x="447"/>
        <item x="307"/>
        <item x="149"/>
        <item x="118"/>
        <item x="314"/>
        <item x="234"/>
        <item x="83"/>
        <item x="86"/>
        <item x="454"/>
        <item x="363"/>
        <item x="439"/>
        <item x="204"/>
        <item x="161"/>
        <item x="185"/>
        <item x="147"/>
        <item x="310"/>
        <item x="116"/>
        <item x="92"/>
        <item x="96"/>
        <item x="107"/>
        <item x="108"/>
        <item x="39"/>
        <item x="435"/>
        <item x="40"/>
        <item x="290"/>
        <item x="452"/>
        <item x="294"/>
        <item x="272"/>
        <item x="458"/>
        <item x="103"/>
        <item x="37"/>
        <item x="436"/>
        <item x="445"/>
        <item x="241"/>
        <item x="297"/>
        <item x="265"/>
        <item x="238"/>
        <item x="444"/>
        <item x="44"/>
        <item x="268"/>
        <item x="242"/>
        <item x="35"/>
        <item x="456"/>
        <item x="271"/>
        <item x="289"/>
        <item x="237"/>
        <item x="356"/>
        <item x="264"/>
        <item x="455"/>
        <item x="361"/>
        <item x="220"/>
        <item x="365"/>
        <item x="341"/>
        <item x="332"/>
        <item x="466"/>
        <item x="138"/>
        <item x="462"/>
        <item x="465"/>
        <item x="169"/>
        <item x="468"/>
        <item x="331"/>
        <item x="141"/>
        <item x="329"/>
        <item x="334"/>
        <item x="163"/>
        <item x="164"/>
        <item x="133"/>
        <item x="170"/>
        <item x="134"/>
        <item x="207"/>
        <item x="140"/>
        <item x="94"/>
        <item x="281"/>
        <item x="117"/>
        <item x="114"/>
        <item x="235"/>
        <item x="49"/>
        <item x="123"/>
        <item x="113"/>
        <item x="112"/>
        <item x="247"/>
        <item x="245"/>
        <item x="212"/>
        <item x="254"/>
        <item x="250"/>
        <item x="255"/>
        <item x="251"/>
        <item x="199"/>
        <item x="380"/>
        <item x="172"/>
        <item x="322"/>
        <item x="192"/>
        <item x="381"/>
        <item x="244"/>
        <item x="424"/>
        <item x="327"/>
        <item x="173"/>
        <item x="313"/>
        <item x="76"/>
        <item x="145"/>
        <item x="229"/>
        <item x="73"/>
        <item x="202"/>
        <item x="215"/>
        <item x="311"/>
        <item x="375"/>
        <item x="74"/>
        <item x="155"/>
        <item x="205"/>
        <item x="217"/>
        <item x="425"/>
        <item x="258"/>
        <item x="319"/>
        <item x="278"/>
        <item x="263"/>
        <item x="274"/>
        <item x="223"/>
        <item x="279"/>
        <item x="225"/>
        <item x="430"/>
        <item x="194"/>
        <item x="431"/>
        <item x="75"/>
        <item x="316"/>
        <item x="248"/>
        <item x="197"/>
        <item x="77"/>
        <item x="196"/>
        <item x="201"/>
        <item x="84"/>
        <item x="304"/>
        <item x="126"/>
        <item x="128"/>
        <item x="100"/>
        <item x="48"/>
        <item x="393"/>
        <item x="28"/>
        <item x="54"/>
        <item x="412"/>
        <item m="1" x="490"/>
        <item x="19"/>
        <item x="260"/>
        <item x="60"/>
        <item x="295"/>
        <item x="348"/>
        <item x="376"/>
        <item x="325"/>
        <item x="284"/>
        <item x="366"/>
        <item x="298"/>
        <item x="109"/>
        <item x="427"/>
        <item x="166"/>
        <item x="246"/>
        <item x="269"/>
        <item x="38"/>
        <item x="71"/>
        <item x="419"/>
        <item x="417"/>
        <item x="411"/>
        <item x="81"/>
        <item x="416"/>
        <item x="219"/>
        <item x="387"/>
        <item x="188"/>
        <item x="186"/>
        <item x="385"/>
        <item x="389"/>
        <item x="359"/>
        <item x="355"/>
        <item x="146"/>
        <item x="152"/>
        <item x="153"/>
        <item x="50"/>
        <item x="51"/>
        <item x="12"/>
        <item x="85"/>
        <item m="1" x="488"/>
        <item x="58"/>
        <item x="346"/>
        <item x="110"/>
        <item x="160"/>
        <item x="344"/>
        <item x="56"/>
        <item x="125"/>
        <item x="41"/>
        <item x="88"/>
        <item x="476"/>
        <item x="158"/>
        <item x="132"/>
        <item x="90"/>
        <item x="339"/>
        <item x="340"/>
        <item x="46"/>
        <item x="187"/>
        <item x="189"/>
        <item x="183"/>
        <item x="208"/>
        <item x="195"/>
        <item x="221"/>
        <item x="95"/>
        <item x="206"/>
        <item x="198"/>
        <item x="99"/>
        <item x="102"/>
        <item x="27"/>
        <item x="373"/>
        <item x="211"/>
        <item x="391"/>
        <item x="65"/>
        <item x="372"/>
        <item x="26"/>
        <item x="398"/>
        <item x="69"/>
        <item x="25"/>
        <item x="394"/>
        <item x="280"/>
        <item x="371"/>
        <item x="301"/>
        <item x="16"/>
        <item x="64"/>
        <item x="15"/>
        <item x="369"/>
        <item x="18"/>
        <item x="61"/>
        <item x="399"/>
        <item x="32"/>
        <item x="305"/>
        <item x="335"/>
        <item x="17"/>
        <item x="62"/>
        <item x="352"/>
        <item x="111"/>
        <item x="343"/>
        <item x="309"/>
        <item x="249"/>
        <item x="351"/>
        <item x="353"/>
        <item x="143"/>
        <item x="22"/>
        <item x="446"/>
        <item x="162"/>
        <item x="154"/>
        <item x="20"/>
        <item x="131"/>
        <item x="382"/>
        <item x="308"/>
        <item x="55"/>
        <item x="190"/>
        <item x="282"/>
        <item x="368"/>
        <item x="453"/>
        <item m="1" x="487"/>
        <item x="184"/>
        <item x="127"/>
        <item x="396"/>
        <item x="374"/>
        <item x="317"/>
        <item x="150"/>
        <item x="115"/>
        <item x="367"/>
        <item x="124"/>
        <item x="139"/>
        <item x="233"/>
        <item x="82"/>
        <item x="450"/>
        <item x="209"/>
        <item x="232"/>
        <item x="299"/>
        <item x="315"/>
        <item x="119"/>
        <item x="459"/>
        <item x="68"/>
        <item x="275"/>
        <item x="52"/>
        <item x="130"/>
        <item x="429"/>
        <item x="157"/>
        <item x="442"/>
        <item x="296"/>
        <item x="273"/>
        <item x="179"/>
        <item x="379"/>
        <item x="210"/>
        <item x="413"/>
        <item x="45"/>
        <item x="467"/>
        <item x="66"/>
        <item x="80"/>
        <item x="104"/>
        <item x="181"/>
        <item x="24"/>
        <item x="175"/>
        <item x="180"/>
        <item x="176"/>
        <item x="178"/>
        <item x="397"/>
        <item x="228"/>
        <item x="333"/>
        <item x="461"/>
        <item x="257"/>
        <item x="165"/>
        <item x="438"/>
        <item x="350"/>
        <item x="475"/>
        <item x="418"/>
        <item x="243"/>
        <item x="101"/>
        <item x="70"/>
        <item x="222"/>
        <item x="364"/>
        <item x="13"/>
        <item x="392"/>
        <item x="252"/>
        <item x="136"/>
        <item x="168"/>
        <item x="261"/>
        <item x="270"/>
        <item x="31"/>
        <item x="106"/>
        <item x="283"/>
        <item x="358"/>
        <item x="318"/>
        <item x="59"/>
        <item x="357"/>
        <item x="426"/>
        <item x="338"/>
        <item x="326"/>
        <item x="321"/>
        <item x="193"/>
        <item x="443"/>
        <item x="292"/>
        <item x="336"/>
        <item x="224"/>
        <item x="347"/>
        <item x="191"/>
        <item x="72"/>
        <item x="463"/>
        <item x="142"/>
        <item x="29"/>
        <item m="1" x="491"/>
        <item x="36"/>
        <item x="148"/>
        <item x="377"/>
        <item x="320"/>
        <item x="89"/>
        <item x="345"/>
        <item x="167"/>
        <item x="291"/>
        <item x="214"/>
        <item x="259"/>
        <item x="105"/>
        <item x="23"/>
        <item x="67"/>
        <item x="293"/>
        <item x="312"/>
        <item x="388"/>
        <item x="378"/>
        <item x="87"/>
        <item x="14"/>
        <item x="200"/>
        <item x="151"/>
        <item x="267"/>
        <item x="120"/>
        <item x="330"/>
        <item x="277"/>
        <item x="428"/>
        <item x="30"/>
        <item x="53"/>
        <item x="34"/>
        <item x="144"/>
        <item x="98"/>
        <item x="137"/>
        <item x="253"/>
        <item x="414"/>
        <item x="337"/>
        <item x="129"/>
        <item x="47"/>
        <item x="395"/>
        <item x="464"/>
        <item x="79"/>
        <item x="239"/>
        <item x="177"/>
        <item x="231"/>
        <item x="323"/>
        <item x="440"/>
        <item x="203"/>
        <item x="349"/>
        <item x="240"/>
        <item x="457"/>
        <item x="286"/>
        <item x="360"/>
        <item m="1" x="497"/>
        <item m="1" x="489"/>
        <item x="156"/>
        <item x="226"/>
        <item x="91"/>
        <item x="57"/>
        <item x="415"/>
        <item x="256"/>
        <item x="342"/>
        <item x="135"/>
        <item x="93"/>
        <item x="33"/>
        <item x="460"/>
        <item x="266"/>
        <item x="63"/>
        <item x="288"/>
        <item x="432"/>
        <item x="78"/>
        <item x="182"/>
        <item x="262"/>
        <item x="174"/>
        <item x="216"/>
        <item x="306"/>
        <item x="300"/>
        <item m="1" x="484"/>
        <item x="287"/>
        <item x="324"/>
        <item x="362"/>
        <item x="441"/>
        <item x="384"/>
        <item x="159"/>
        <item x="218"/>
        <item x="354"/>
        <item x="236"/>
        <item x="97"/>
        <item x="171"/>
        <item x="213"/>
        <item x="370"/>
        <item x="434"/>
        <item x="451"/>
        <item x="303"/>
        <item m="1" x="486"/>
        <item x="482"/>
        <item x="404"/>
        <item x="407"/>
        <item x="406"/>
        <item x="401"/>
        <item x="402"/>
        <item x="405"/>
        <item x="408"/>
        <item x="409"/>
        <item x="403"/>
        <item x="410"/>
        <item m="1" x="493"/>
        <item m="1" x="496"/>
        <item m="1" x="483"/>
        <item m="1" x="495"/>
        <item m="1" x="494"/>
        <item x="481"/>
        <item x="302"/>
        <item x="400"/>
        <item x="10"/>
        <item x="11"/>
        <item x="437"/>
        <item x="469"/>
        <item x="470"/>
        <item x="471"/>
        <item x="473"/>
        <item x="474"/>
        <item x="42"/>
        <item x="478"/>
        <item x="0"/>
        <item x="1"/>
        <item x="3"/>
        <item x="4"/>
        <item x="5"/>
        <item x="6"/>
        <item x="7"/>
        <item x="8"/>
        <item x="9"/>
        <item x="472"/>
        <item x="477"/>
        <item x="2"/>
        <item x="433"/>
        <item x="479"/>
        <item x="4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47">
        <item m="1" x="995"/>
        <item m="1" x="841"/>
        <item m="1" x="1138"/>
        <item m="1" x="842"/>
        <item m="1" x="1121"/>
        <item m="1" x="820"/>
        <item m="1" x="794"/>
        <item m="1" x="731"/>
        <item m="1" x="996"/>
        <item m="1" x="963"/>
        <item m="1" x="952"/>
        <item m="1" x="914"/>
        <item m="1" x="745"/>
        <item m="1" x="909"/>
        <item m="1" x="1012"/>
        <item m="1" x="662"/>
        <item m="1" x="1095"/>
        <item m="1" x="1215"/>
        <item m="1" x="916"/>
        <item m="1" x="1050"/>
        <item m="1" x="732"/>
        <item m="1" x="894"/>
        <item m="1" x="1167"/>
        <item m="1" x="1159"/>
        <item m="1" x="1149"/>
        <item m="1" x="1110"/>
        <item m="1" x="1229"/>
        <item m="1" x="1070"/>
        <item m="1" x="770"/>
        <item m="1" x="733"/>
        <item m="1" x="1176"/>
        <item m="1" x="1004"/>
        <item m="1" x="845"/>
        <item m="1" x="964"/>
        <item m="1" x="795"/>
        <item m="1" x="1195"/>
        <item m="1" x="701"/>
        <item m="1" x="694"/>
        <item m="1" x="956"/>
        <item m="1" x="1230"/>
        <item m="1" x="719"/>
        <item m="1" x="846"/>
        <item m="1" x="676"/>
        <item m="1" x="824"/>
        <item m="1" x="1111"/>
        <item m="1" x="755"/>
        <item m="1" x="1161"/>
        <item m="1" x="837"/>
        <item m="1" x="1112"/>
        <item m="1" x="1184"/>
        <item m="1" x="868"/>
        <item m="1" x="1140"/>
        <item m="1" x="746"/>
        <item m="1" x="1043"/>
        <item m="1" x="895"/>
        <item m="1" x="847"/>
        <item m="1" x="812"/>
        <item m="1" x="1243"/>
        <item m="1" x="735"/>
        <item m="1" x="651"/>
        <item m="1" x="1244"/>
        <item m="1" x="1231"/>
        <item m="1" x="927"/>
        <item m="1" x="756"/>
        <item m="1" x="1178"/>
        <item m="1" x="994"/>
        <item m="1" x="1097"/>
        <item m="1" x="1071"/>
        <item m="1" x="918"/>
        <item m="1" x="870"/>
        <item m="1" x="967"/>
        <item m="1" x="929"/>
        <item m="1" x="984"/>
        <item m="1" x="1232"/>
        <item m="1" x="1035"/>
        <item m="1" x="990"/>
        <item m="1" x="626"/>
        <item m="1" x="801"/>
        <item m="1" x="804"/>
        <item m="1" x="867"/>
        <item m="1" x="926"/>
        <item m="1" x="720"/>
        <item m="1" x="966"/>
        <item m="1" x="632"/>
        <item m="1" x="928"/>
        <item m="1" x="737"/>
        <item m="1" x="871"/>
        <item m="1" x="860"/>
        <item m="1" x="685"/>
        <item m="1" x="848"/>
        <item m="1" x="1130"/>
        <item m="1" x="664"/>
        <item m="1" x="825"/>
        <item m="1" x="652"/>
        <item m="1" x="805"/>
        <item m="1" x="1098"/>
        <item m="1" x="1082"/>
        <item m="1" x="1051"/>
        <item m="1" x="748"/>
        <item m="1" x="738"/>
        <item m="1" x="1034"/>
        <item m="1" x="1186"/>
        <item m="1" x="721"/>
        <item m="1" x="1179"/>
        <item m="1" x="711"/>
        <item m="1" x="880"/>
        <item m="1" x="702"/>
        <item m="1" x="1162"/>
        <item m="1" x="686"/>
        <item m="1" x="677"/>
        <item m="1" x="985"/>
        <item m="1" x="1131"/>
        <item m="1" x="665"/>
        <item m="1" x="826"/>
        <item m="1" x="976"/>
        <item m="1" x="1123"/>
        <item m="1" x="1114"/>
        <item m="1" x="633"/>
        <item m="1" x="1245"/>
        <item m="1" x="943"/>
        <item m="1" x="1083"/>
        <item m="1" x="782"/>
        <item m="1" x="775"/>
        <item m="1" x="1206"/>
        <item m="1" x="910"/>
        <item m="1" x="1197"/>
        <item m="1" x="904"/>
        <item m="1" x="1036"/>
        <item m="1" x="1187"/>
        <item m="1" x="1180"/>
        <item m="1" x="713"/>
        <item m="1" x="881"/>
        <item m="1" x="1016"/>
        <item m="1" x="1170"/>
        <item m="1" x="872"/>
        <item m="1" x="1005"/>
        <item m="1" x="1163"/>
        <item m="1" x="998"/>
        <item m="1" x="687"/>
        <item m="1" x="1132"/>
        <item m="1" x="827"/>
        <item m="1" x="1115"/>
        <item m="1" x="634"/>
        <item m="1" x="806"/>
        <item m="1" x="958"/>
        <item m="1" x="1246"/>
        <item m="1" x="1084"/>
        <item m="1" x="783"/>
        <item m="1" x="939"/>
        <item m="1" x="1072"/>
        <item m="1" x="776"/>
        <item m="1" x="930"/>
        <item m="1" x="1062"/>
        <item m="1" x="1053"/>
        <item m="1" x="749"/>
        <item m="1" x="739"/>
        <item m="1" x="1037"/>
        <item m="1" x="1188"/>
        <item m="1" x="723"/>
        <item m="1" x="896"/>
        <item m="1" x="1181"/>
        <item m="1" x="882"/>
        <item m="1" x="1017"/>
        <item m="1" x="999"/>
        <item m="1" x="1142"/>
        <item m="1" x="1133"/>
        <item m="1" x="828"/>
        <item m="1" x="1124"/>
        <item m="1" x="813"/>
        <item m="1" x="968"/>
        <item m="1" x="1116"/>
        <item m="1" x="635"/>
        <item m="1" x="807"/>
        <item m="1" x="1099"/>
        <item m="1" x="1085"/>
        <item m="1" x="1233"/>
        <item m="1" x="784"/>
        <item m="1" x="931"/>
        <item m="1" x="1063"/>
        <item m="1" x="1218"/>
        <item m="1" x="1208"/>
        <item m="1" x="1044"/>
        <item m="1" x="1199"/>
        <item m="1" x="740"/>
        <item m="1" x="724"/>
        <item m="1" x="714"/>
        <item m="1" x="883"/>
        <item m="1" x="1018"/>
        <item m="1" x="1171"/>
        <item m="1" x="838"/>
        <item m="1" x="814"/>
        <item m="1" x="636"/>
        <item m="1" x="622"/>
        <item m="1" x="785"/>
        <item m="1" x="1073"/>
        <item m="1" x="932"/>
        <item m="1" x="757"/>
        <item m="1" x="1054"/>
        <item m="1" x="750"/>
        <item m="1" x="911"/>
        <item m="1" x="1045"/>
        <item m="1" x="874"/>
        <item m="1" x="861"/>
        <item m="1" x="1000"/>
        <item m="1" x="689"/>
        <item m="1" x="986"/>
        <item m="1" x="977"/>
        <item m="1" x="1117"/>
        <item m="1" x="637"/>
        <item m="1" x="797"/>
        <item m="1" x="944"/>
        <item m="1" x="1086"/>
        <item m="1" x="777"/>
        <item m="1" x="919"/>
        <item m="1" x="1046"/>
        <item m="1" x="1025"/>
        <item m="1" x="1182"/>
        <item m="1" x="884"/>
        <item m="1" x="1006"/>
        <item m="1" x="1144"/>
        <item m="1" x="830"/>
        <item m="1" x="655"/>
        <item m="1" x="969"/>
        <item m="1" x="638"/>
        <item m="1" x="808"/>
        <item m="1" x="1100"/>
        <item m="1" x="945"/>
        <item m="1" x="1087"/>
        <item m="1" x="1074"/>
        <item m="1" x="1064"/>
        <item m="1" x="758"/>
        <item m="1" x="905"/>
        <item m="1" x="725"/>
        <item m="1" x="716"/>
        <item m="1" x="1019"/>
        <item m="1" x="704"/>
        <item m="1" x="876"/>
        <item m="1" x="832"/>
        <item m="1" x="656"/>
        <item m="1" x="815"/>
        <item m="1" x="640"/>
        <item m="1" x="959"/>
        <item m="1" x="1102"/>
        <item m="1" x="623"/>
        <item m="1" x="1065"/>
        <item m="1" x="759"/>
        <item m="1" x="912"/>
        <item m="1" x="726"/>
        <item m="1" x="897"/>
        <item m="1" x="1026"/>
        <item m="1" x="885"/>
        <item m="1" x="1020"/>
        <item m="1" x="877"/>
        <item m="1" x="695"/>
        <item m="1" x="1152"/>
        <item m="1" x="678"/>
        <item m="1" x="840"/>
        <item m="1" x="987"/>
        <item m="1" x="667"/>
        <item m="1" x="1125"/>
        <item m="1" x="657"/>
        <item m="1" x="970"/>
        <item m="1" x="946"/>
        <item m="1" x="786"/>
        <item m="1" x="940"/>
        <item m="1" x="1075"/>
        <item m="1" x="920"/>
        <item m="1" x="1055"/>
        <item m="1" x="1200"/>
        <item m="1" x="886"/>
        <item m="1" x="1007"/>
        <item m="1" x="696"/>
        <item m="1" x="862"/>
        <item m="1" x="1001"/>
        <item m="1" x="1153"/>
        <item m="1" x="851"/>
        <item m="1" x="679"/>
        <item m="1" x="668"/>
        <item m="1" x="658"/>
        <item m="1" x="817"/>
        <item m="1" x="960"/>
        <item m="1" x="1225"/>
        <item m="1" x="760"/>
        <item m="1" x="1047"/>
        <item m="1" x="741"/>
        <item m="1" x="898"/>
        <item m="1" x="1027"/>
        <item m="1" x="1002"/>
        <item m="1" x="690"/>
        <item m="1" x="971"/>
        <item m="1" x="1119"/>
        <item m="1" x="948"/>
        <item m="1" x="1088"/>
        <item m="1" x="787"/>
        <item m="1" x="1076"/>
        <item m="1" x="1220"/>
        <item m="1" x="761"/>
        <item m="1" x="1209"/>
        <item m="1" x="742"/>
        <item m="1" x="1189"/>
        <item m="1" x="727"/>
        <item m="1" x="899"/>
        <item m="1" x="1028"/>
        <item m="1" x="887"/>
        <item m="1" x="1021"/>
        <item m="1" x="705"/>
        <item m="1" x="1008"/>
        <item m="1" x="1164"/>
        <item m="1" x="863"/>
        <item m="1" x="1155"/>
        <item m="1" x="961"/>
        <item m="1" x="1104"/>
        <item m="1" x="1234"/>
        <item m="1" x="788"/>
        <item m="1" x="1077"/>
        <item m="1" x="1226"/>
        <item m="1" x="934"/>
        <item m="1" x="1066"/>
        <item m="1" x="762"/>
        <item m="1" x="921"/>
        <item m="1" x="1056"/>
        <item m="1" x="751"/>
        <item m="1" x="906"/>
        <item m="1" x="888"/>
        <item m="1" x="1003"/>
        <item m="1" x="1156"/>
        <item m="1" x="988"/>
        <item m="1" x="1134"/>
        <item m="1" x="834"/>
        <item m="1" x="1126"/>
        <item m="1" x="659"/>
        <item m="1" x="818"/>
        <item m="1" x="972"/>
        <item m="1" x="798"/>
        <item m="1" x="1235"/>
        <item m="1" x="790"/>
        <item m="1" x="1078"/>
        <item m="1" x="763"/>
        <item m="1" x="1211"/>
        <item m="1" x="1190"/>
        <item m="1" x="878"/>
        <item m="1" x="864"/>
        <item m="1" x="691"/>
        <item m="1" x="1145"/>
        <item m="1" x="1135"/>
        <item m="1" x="643"/>
        <item m="1" x="624"/>
        <item m="1" x="949"/>
        <item m="1" x="1089"/>
        <item m="1" x="1067"/>
        <item m="1" x="764"/>
        <item m="1" x="922"/>
        <item m="1" x="1058"/>
        <item m="1" x="1212"/>
        <item m="1" x="913"/>
        <item m="1" x="1039"/>
        <item m="1" x="889"/>
        <item m="1" x="879"/>
        <item m="1" x="1010"/>
        <item m="1" x="697"/>
        <item m="1" x="989"/>
        <item m="1" x="1136"/>
        <item m="1" x="670"/>
        <item m="1" x="979"/>
        <item m="1" x="962"/>
        <item m="1" x="625"/>
        <item m="1" x="1236"/>
        <item m="1" x="765"/>
        <item m="1" x="1202"/>
        <item m="1" x="743"/>
        <item m="1" x="1040"/>
        <item m="1" x="728"/>
        <item m="1" x="900"/>
        <item m="1" x="698"/>
        <item m="1" x="644"/>
        <item m="1" x="1091"/>
        <item m="1" x="1237"/>
        <item m="1" x="1227"/>
        <item m="1" x="1213"/>
        <item m="1" x="752"/>
        <item m="1" x="1049"/>
        <item m="1" x="1041"/>
        <item m="1" x="1191"/>
        <item m="1" x="729"/>
        <item m="1" x="901"/>
        <item m="1" x="706"/>
        <item m="1" x="1011"/>
        <item m="1" x="1157"/>
        <item m="1" x="1146"/>
        <item m="1" x="680"/>
        <item m="1" x="799"/>
        <item m="1" x="1238"/>
        <item m="1" x="778"/>
        <item m="1" x="1221"/>
        <item m="1" x="923"/>
        <item m="1" x="1059"/>
        <item m="1" x="1203"/>
        <item m="1" x="744"/>
        <item m="1" x="1173"/>
        <item m="1" x="699"/>
        <item m="1" x="852"/>
        <item m="1" x="1147"/>
        <item m="1" x="1137"/>
        <item m="1" x="671"/>
        <item m="1" x="980"/>
        <item m="1" x="819"/>
        <item m="1" x="645"/>
        <item m="1" x="1105"/>
        <item m="1" x="791"/>
        <item m="1" x="936"/>
        <item m="1" x="1222"/>
        <item m="1" x="891"/>
        <item m="1" x="1022"/>
        <item m="1" x="707"/>
        <item m="1" x="865"/>
        <item m="1" x="853"/>
        <item m="1" x="1148"/>
        <item m="1" x="681"/>
        <item m="1" x="1128"/>
        <item m="1" x="810"/>
        <item m="1" x="1092"/>
        <item m="1" x="1239"/>
        <item m="1" x="792"/>
        <item m="1" x="1068"/>
        <item m="1" x="1204"/>
        <item m="1" x="908"/>
        <item m="1" x="1030"/>
        <item m="1" x="700"/>
        <item m="1" x="1158"/>
        <item m="1" x="854"/>
        <item m="1" x="646"/>
        <item m="1" x="627"/>
        <item m="1" x="800"/>
        <item m="1" x="1093"/>
        <item m="1" x="937"/>
        <item m="1" x="924"/>
        <item m="1" x="1060"/>
        <item m="1" x="730"/>
        <item m="1" x="892"/>
        <item m="1" x="1174"/>
        <item m="1" x="708"/>
        <item m="1" x="692"/>
        <item m="1" x="855"/>
        <item m="1" x="843"/>
        <item m="1" x="991"/>
        <item m="1" x="981"/>
        <item m="1" x="1122"/>
        <item m="1" x="647"/>
        <item m="1" x="1106"/>
        <item m="1" x="951"/>
        <item m="1" x="1240"/>
        <item m="1" x="1228"/>
        <item m="1" x="779"/>
        <item m="1" x="925"/>
        <item m="1" x="753"/>
        <item m="1" x="1193"/>
        <item m="1" x="1165"/>
        <item m="1" x="693"/>
        <item m="1" x="672"/>
        <item m="1" x="982"/>
        <item m="1" x="660"/>
        <item m="1" x="1107"/>
        <item m="1" x="1094"/>
        <item m="1" x="938"/>
        <item m="1" x="769"/>
        <item m="1" x="754"/>
        <item m="1" x="1194"/>
        <item m="1" x="903"/>
        <item m="1" x="893"/>
        <item m="1" x="1175"/>
        <item m="1" x="1166"/>
        <item m="1" x="661"/>
        <item m="1" x="821"/>
        <item m="1" x="811"/>
        <item m="1" x="953"/>
        <item m="1" x="1080"/>
        <item m="1" x="1223"/>
        <item m="1" x="1214"/>
        <item m="1" x="915"/>
        <item m="1" x="1031"/>
        <item m="1" x="1023"/>
        <item m="1" x="997"/>
        <item m="1" x="683"/>
        <item m="1" x="992"/>
        <item m="1" x="673"/>
        <item m="1" x="836"/>
        <item m="1" x="1129"/>
        <item m="1" x="649"/>
        <item m="1" x="1108"/>
        <item m="1" x="628"/>
        <item m="1" x="802"/>
        <item m="1" x="1242"/>
        <item m="1" x="780"/>
        <item m="1" x="1224"/>
        <item m="1" x="1216"/>
        <item m="1" x="1205"/>
        <item m="1" x="1032"/>
        <item m="1" x="1183"/>
        <item m="1" x="718"/>
        <item m="1" x="1013"/>
        <item m="1" x="1168"/>
        <item m="1" x="866"/>
        <item m="1" x="1150"/>
        <item m="1" x="844"/>
        <item m="1" x="993"/>
        <item m="1" x="674"/>
        <item m="1" x="822"/>
        <item m="1" x="629"/>
        <item m="1" x="803"/>
        <item m="1" x="954"/>
        <item m="1" x="942"/>
        <item m="1" x="771"/>
        <item m="1" x="1217"/>
        <item m="1" x="917"/>
        <item m="1" x="709"/>
        <item m="1" x="1160"/>
        <item m="1" x="856"/>
        <item m="1" x="675"/>
        <item m="1" x="823"/>
        <item m="1" x="974"/>
        <item m="1" x="650"/>
        <item m="1" x="965"/>
        <item m="1" x="630"/>
        <item m="1" x="1096"/>
        <item m="1" x="1081"/>
        <item m="1" x="1196"/>
        <item m="1" x="983"/>
        <item m="1" x="710"/>
        <item m="1" x="684"/>
        <item m="1" x="663"/>
        <item m="1" x="772"/>
        <item m="1" x="1151"/>
        <item m="1" x="1141"/>
        <item m="1" x="631"/>
        <item m="1" x="773"/>
        <item m="1" x="1185"/>
        <item m="1" x="858"/>
        <item m="1" x="747"/>
        <item m="1" x="736"/>
        <item m="1" x="869"/>
        <item m="1" x="859"/>
        <item m="1" x="1014"/>
        <item m="1" x="774"/>
        <item m="1" x="1015"/>
        <item m="1" x="849"/>
        <item m="1" x="957"/>
        <item m="1" x="1052"/>
        <item m="1" x="722"/>
        <item m="1" x="703"/>
        <item m="1" x="796"/>
        <item m="1" x="1198"/>
        <item m="1" x="688"/>
        <item m="1" x="829"/>
        <item m="1" x="873"/>
        <item m="1" x="1219"/>
        <item m="1" x="654"/>
        <item m="1" x="875"/>
        <item m="1" x="831"/>
        <item m="1" x="1118"/>
        <item m="1" x="639"/>
        <item m="1" x="1101"/>
        <item m="1" x="839"/>
        <item m="1" x="816"/>
        <item m="1" x="850"/>
        <item m="1" x="833"/>
        <item m="1" x="641"/>
        <item m="1" x="809"/>
        <item m="1" x="947"/>
        <item m="1" x="1038"/>
        <item m="1" x="1154"/>
        <item m="1" x="1103"/>
        <item m="1" x="941"/>
        <item m="1" x="1048"/>
        <item m="1" x="978"/>
        <item m="1" x="933"/>
        <item m="1" x="1201"/>
        <item m="1" x="1029"/>
        <item m="1" x="1009"/>
        <item m="1" x="669"/>
        <item m="1" x="1120"/>
        <item m="1" x="642"/>
        <item m="1" x="789"/>
        <item m="1" x="935"/>
        <item m="1" x="1057"/>
        <item m="1" x="1210"/>
        <item m="1" x="1079"/>
        <item m="1" x="907"/>
        <item m="1" x="890"/>
        <item m="1" x="1090"/>
        <item m="1" x="950"/>
        <item m="1" x="767"/>
        <item m="1" x="902"/>
        <item m="1" x="682"/>
        <item m="1" x="1192"/>
        <item m="1" x="793"/>
        <item m="1" x="973"/>
        <item m="1" x="835"/>
        <item x="621"/>
        <item m="1" x="1127"/>
        <item m="1" x="717"/>
        <item m="1" x="1172"/>
        <item m="1" x="734"/>
        <item m="1" x="975"/>
        <item m="1" x="1139"/>
        <item m="1" x="768"/>
        <item m="1" x="1109"/>
        <item m="1" x="955"/>
        <item m="1" x="1061"/>
        <item m="1" x="857"/>
        <item m="1" x="781"/>
        <item m="1" x="766"/>
        <item m="1" x="1207"/>
        <item m="1" x="1143"/>
        <item m="1" x="1241"/>
        <item m="1" x="1177"/>
        <item m="1" x="666"/>
        <item m="1" x="1069"/>
        <item m="1" x="1169"/>
        <item m="1" x="1042"/>
        <item m="1" x="1113"/>
        <item m="1" x="653"/>
        <item m="1" x="648"/>
        <item m="1" x="715"/>
        <item m="1" x="712"/>
        <item m="1" x="1024"/>
        <item x="15"/>
        <item x="16"/>
        <item x="17"/>
        <item x="18"/>
        <item x="19"/>
        <item x="20"/>
        <item x="21"/>
        <item x="42"/>
        <item x="43"/>
        <item x="44"/>
        <item x="45"/>
        <item x="4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227"/>
        <item x="230"/>
        <item x="235"/>
        <item x="237"/>
        <item x="240"/>
        <item x="243"/>
        <item x="246"/>
        <item x="255"/>
        <item x="259"/>
        <item x="261"/>
        <item x="264"/>
        <item x="267"/>
        <item x="271"/>
        <item x="272"/>
        <item x="275"/>
        <item x="277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332"/>
        <item x="333"/>
        <item x="334"/>
        <item x="335"/>
        <item x="336"/>
        <item x="337"/>
        <item x="339"/>
        <item x="340"/>
        <item x="341"/>
        <item x="342"/>
        <item x="343"/>
        <item x="344"/>
        <item x="345"/>
        <item x="471"/>
        <item x="475"/>
        <item x="620"/>
        <item x="22"/>
        <item x="23"/>
        <item x="25"/>
        <item x="26"/>
        <item x="27"/>
        <item x="28"/>
        <item x="48"/>
        <item x="58"/>
        <item x="59"/>
        <item x="60"/>
        <item x="81"/>
        <item x="86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27"/>
        <item x="131"/>
        <item x="132"/>
        <item x="133"/>
        <item x="134"/>
        <item x="140"/>
        <item x="144"/>
        <item x="160"/>
        <item x="161"/>
        <item x="162"/>
        <item x="167"/>
        <item x="168"/>
        <item x="210"/>
        <item x="213"/>
        <item x="217"/>
        <item x="218"/>
        <item x="219"/>
        <item x="220"/>
        <item x="221"/>
        <item x="222"/>
        <item x="223"/>
        <item x="224"/>
        <item x="225"/>
        <item x="226"/>
        <item x="228"/>
        <item x="229"/>
        <item x="236"/>
        <item x="242"/>
        <item x="254"/>
        <item x="262"/>
        <item x="274"/>
        <item x="280"/>
        <item x="297"/>
        <item x="298"/>
        <item x="301"/>
        <item x="303"/>
        <item x="309"/>
        <item x="329"/>
        <item x="331"/>
        <item x="338"/>
        <item x="353"/>
        <item x="354"/>
        <item x="360"/>
        <item x="375"/>
        <item x="380"/>
        <item x="425"/>
        <item x="454"/>
        <item x="456"/>
        <item x="465"/>
        <item x="466"/>
        <item x="469"/>
        <item x="472"/>
        <item x="473"/>
        <item x="474"/>
        <item x="476"/>
        <item x="477"/>
        <item x="494"/>
        <item x="495"/>
        <item x="496"/>
        <item x="498"/>
        <item x="500"/>
        <item x="502"/>
        <item x="503"/>
        <item x="504"/>
        <item x="576"/>
        <item x="578"/>
        <item x="611"/>
        <item x="12"/>
        <item x="32"/>
        <item x="34"/>
        <item x="40"/>
        <item x="41"/>
        <item x="47"/>
        <item x="53"/>
        <item x="55"/>
        <item x="57"/>
        <item x="61"/>
        <item x="82"/>
        <item x="84"/>
        <item x="85"/>
        <item x="87"/>
        <item x="88"/>
        <item x="89"/>
        <item x="90"/>
        <item x="96"/>
        <item x="110"/>
        <item x="111"/>
        <item x="112"/>
        <item x="113"/>
        <item x="118"/>
        <item x="119"/>
        <item x="121"/>
        <item x="122"/>
        <item x="123"/>
        <item x="124"/>
        <item x="125"/>
        <item x="129"/>
        <item x="130"/>
        <item x="145"/>
        <item x="146"/>
        <item x="147"/>
        <item x="148"/>
        <item x="149"/>
        <item x="150"/>
        <item x="151"/>
        <item x="163"/>
        <item x="164"/>
        <item x="165"/>
        <item x="166"/>
        <item x="169"/>
        <item x="178"/>
        <item x="196"/>
        <item x="197"/>
        <item x="198"/>
        <item x="205"/>
        <item x="208"/>
        <item x="209"/>
        <item x="211"/>
        <item x="214"/>
        <item x="216"/>
        <item x="231"/>
        <item x="245"/>
        <item x="268"/>
        <item x="269"/>
        <item x="283"/>
        <item x="300"/>
        <item x="305"/>
        <item x="310"/>
        <item x="311"/>
        <item x="312"/>
        <item x="325"/>
        <item x="326"/>
        <item x="327"/>
        <item x="328"/>
        <item x="330"/>
        <item x="347"/>
        <item x="348"/>
        <item x="355"/>
        <item x="356"/>
        <item x="358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7"/>
        <item x="378"/>
        <item x="379"/>
        <item x="383"/>
        <item x="384"/>
        <item x="385"/>
        <item x="387"/>
        <item x="401"/>
        <item x="402"/>
        <item x="408"/>
        <item x="414"/>
        <item x="420"/>
        <item x="421"/>
        <item x="424"/>
        <item x="426"/>
        <item x="427"/>
        <item x="430"/>
        <item x="437"/>
        <item x="449"/>
        <item x="457"/>
        <item x="464"/>
        <item x="467"/>
        <item x="468"/>
        <item x="470"/>
        <item x="493"/>
        <item x="497"/>
        <item x="499"/>
        <item x="501"/>
        <item x="505"/>
        <item x="506"/>
        <item x="507"/>
        <item x="514"/>
        <item x="517"/>
        <item x="518"/>
        <item x="535"/>
        <item x="541"/>
        <item x="543"/>
        <item x="571"/>
        <item x="582"/>
        <item x="583"/>
        <item x="584"/>
        <item x="585"/>
        <item x="597"/>
        <item x="598"/>
        <item x="608"/>
        <item m="1" x="1033"/>
        <item x="10"/>
        <item x="11"/>
        <item x="13"/>
        <item x="14"/>
        <item x="29"/>
        <item x="30"/>
        <item x="31"/>
        <item x="33"/>
        <item x="36"/>
        <item x="37"/>
        <item x="38"/>
        <item x="39"/>
        <item x="52"/>
        <item x="54"/>
        <item x="56"/>
        <item x="80"/>
        <item x="83"/>
        <item x="114"/>
        <item x="115"/>
        <item x="116"/>
        <item x="117"/>
        <item x="120"/>
        <item x="126"/>
        <item x="137"/>
        <item x="138"/>
        <item x="139"/>
        <item x="141"/>
        <item x="143"/>
        <item x="152"/>
        <item x="153"/>
        <item x="156"/>
        <item x="170"/>
        <item x="173"/>
        <item x="174"/>
        <item x="175"/>
        <item x="176"/>
        <item x="193"/>
        <item x="194"/>
        <item x="203"/>
        <item x="204"/>
        <item x="207"/>
        <item x="212"/>
        <item x="215"/>
        <item x="239"/>
        <item x="241"/>
        <item x="247"/>
        <item x="249"/>
        <item x="251"/>
        <item x="252"/>
        <item x="256"/>
        <item x="260"/>
        <item x="284"/>
        <item x="299"/>
        <item x="302"/>
        <item x="304"/>
        <item x="306"/>
        <item x="307"/>
        <item x="308"/>
        <item x="314"/>
        <item x="319"/>
        <item x="323"/>
        <item x="324"/>
        <item x="346"/>
        <item x="349"/>
        <item x="351"/>
        <item x="352"/>
        <item x="357"/>
        <item x="362"/>
        <item x="374"/>
        <item x="381"/>
        <item x="382"/>
        <item x="386"/>
        <item x="389"/>
        <item x="391"/>
        <item x="392"/>
        <item x="393"/>
        <item x="403"/>
        <item x="404"/>
        <item x="405"/>
        <item x="406"/>
        <item x="407"/>
        <item x="413"/>
        <item x="415"/>
        <item x="416"/>
        <item x="417"/>
        <item x="418"/>
        <item x="419"/>
        <item x="422"/>
        <item x="423"/>
        <item x="431"/>
        <item x="432"/>
        <item x="438"/>
        <item x="439"/>
        <item x="440"/>
        <item x="441"/>
        <item x="442"/>
        <item x="443"/>
        <item x="447"/>
        <item x="450"/>
        <item x="451"/>
        <item x="452"/>
        <item x="455"/>
        <item x="458"/>
        <item x="459"/>
        <item x="460"/>
        <item x="461"/>
        <item x="463"/>
        <item x="508"/>
        <item x="509"/>
        <item x="516"/>
        <item x="519"/>
        <item x="520"/>
        <item x="521"/>
        <item x="522"/>
        <item x="523"/>
        <item x="524"/>
        <item x="532"/>
        <item x="534"/>
        <item x="536"/>
        <item x="537"/>
        <item x="538"/>
        <item x="545"/>
        <item x="548"/>
        <item x="572"/>
        <item x="573"/>
        <item x="575"/>
        <item x="580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600"/>
        <item x="601"/>
        <item x="602"/>
        <item x="604"/>
        <item x="605"/>
        <item x="606"/>
        <item x="607"/>
        <item x="609"/>
        <item x="613"/>
        <item x="35"/>
        <item x="50"/>
        <item x="128"/>
        <item x="135"/>
        <item x="136"/>
        <item x="177"/>
        <item x="179"/>
        <item x="180"/>
        <item x="315"/>
        <item x="322"/>
        <item x="394"/>
        <item x="428"/>
        <item x="429"/>
        <item x="453"/>
        <item x="462"/>
        <item x="525"/>
        <item x="526"/>
        <item x="527"/>
        <item x="533"/>
        <item x="577"/>
        <item x="395"/>
        <item x="396"/>
        <item x="397"/>
        <item x="398"/>
        <item x="399"/>
        <item x="400"/>
        <item x="183"/>
        <item x="186"/>
        <item x="510"/>
        <item x="574"/>
        <item x="579"/>
        <item x="581"/>
        <item x="49"/>
        <item x="51"/>
        <item x="142"/>
        <item x="154"/>
        <item x="155"/>
        <item x="157"/>
        <item x="158"/>
        <item x="159"/>
        <item x="171"/>
        <item x="172"/>
        <item x="181"/>
        <item x="182"/>
        <item x="184"/>
        <item x="185"/>
        <item x="187"/>
        <item x="188"/>
        <item x="189"/>
        <item x="190"/>
        <item x="191"/>
        <item x="192"/>
        <item x="206"/>
        <item x="233"/>
        <item x="257"/>
        <item x="263"/>
        <item x="285"/>
        <item x="313"/>
        <item x="318"/>
        <item x="320"/>
        <item x="321"/>
        <item x="350"/>
        <item x="359"/>
        <item x="376"/>
        <item x="388"/>
        <item x="390"/>
        <item x="409"/>
        <item x="410"/>
        <item x="411"/>
        <item x="412"/>
        <item x="445"/>
        <item x="446"/>
        <item x="511"/>
        <item x="512"/>
        <item x="513"/>
        <item x="528"/>
        <item x="529"/>
        <item x="539"/>
        <item x="542"/>
        <item x="564"/>
        <item x="565"/>
        <item x="566"/>
        <item x="567"/>
        <item x="568"/>
        <item x="569"/>
        <item x="603"/>
        <item x="612"/>
        <item x="0"/>
        <item x="1"/>
        <item x="3"/>
        <item x="4"/>
        <item x="5"/>
        <item x="6"/>
        <item x="7"/>
        <item x="8"/>
        <item x="9"/>
        <item x="195"/>
        <item x="199"/>
        <item x="200"/>
        <item x="201"/>
        <item x="238"/>
        <item x="253"/>
        <item x="273"/>
        <item x="316"/>
        <item x="317"/>
        <item x="433"/>
        <item x="434"/>
        <item x="435"/>
        <item x="436"/>
        <item x="444"/>
        <item x="488"/>
        <item x="490"/>
        <item x="491"/>
        <item x="492"/>
        <item x="515"/>
        <item x="530"/>
        <item x="531"/>
        <item x="540"/>
        <item x="546"/>
        <item x="547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3"/>
        <item x="570"/>
        <item x="599"/>
        <item x="610"/>
        <item x="614"/>
        <item x="2"/>
        <item x="234"/>
        <item x="487"/>
        <item x="489"/>
        <item x="202"/>
        <item x="615"/>
        <item x="616"/>
        <item x="617"/>
        <item x="248"/>
        <item x="266"/>
        <item x="478"/>
        <item x="479"/>
        <item x="480"/>
        <item x="481"/>
        <item x="482"/>
        <item x="483"/>
        <item x="484"/>
        <item x="485"/>
        <item x="486"/>
        <item x="544"/>
        <item x="448"/>
        <item x="107"/>
        <item x="108"/>
        <item x="109"/>
        <item x="232"/>
        <item x="244"/>
        <item x="250"/>
        <item x="258"/>
        <item x="265"/>
        <item x="270"/>
        <item x="276"/>
        <item x="278"/>
        <item x="279"/>
        <item x="281"/>
        <item x="282"/>
        <item x="618"/>
        <item x="619"/>
        <item x="24"/>
        <item x="5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8">
        <item x="29"/>
        <item x="31"/>
        <item x="23"/>
        <item x="30"/>
        <item x="28"/>
        <item x="0"/>
        <item x="16"/>
        <item x="20"/>
        <item x="7"/>
        <item x="2"/>
        <item x="17"/>
        <item x="32"/>
        <item x="3"/>
        <item x="4"/>
        <item x="18"/>
        <item x="5"/>
        <item x="6"/>
        <item x="1"/>
        <item x="11"/>
        <item x="8"/>
        <item x="19"/>
        <item x="9"/>
        <item x="10"/>
        <item x="15"/>
        <item x="14"/>
        <item x="27"/>
        <item x="33"/>
        <item x="25"/>
        <item x="21"/>
        <item x="22"/>
        <item x="12"/>
        <item m="1" x="37"/>
        <item m="1" x="35"/>
        <item x="26"/>
        <item x="24"/>
        <item x="34"/>
        <item m="1" x="36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77">
        <item m="1" x="1202"/>
        <item m="1" x="626"/>
        <item m="1" x="973"/>
        <item m="1" x="912"/>
        <item m="1" x="822"/>
        <item m="1" x="1229"/>
        <item m="1" x="741"/>
        <item m="1" x="898"/>
        <item m="1" x="661"/>
        <item m="1" x="999"/>
        <item m="1" x="755"/>
        <item m="1" x="1115"/>
        <item m="1" x="1061"/>
        <item m="1" x="1014"/>
        <item m="1" x="922"/>
        <item m="1" x="638"/>
        <item m="1" x="1257"/>
        <item m="1" x="1093"/>
        <item m="1" x="1175"/>
        <item m="1" x="1083"/>
        <item m="1" x="746"/>
        <item m="1" x="1267"/>
        <item m="1" x="956"/>
        <item m="1" x="818"/>
        <item m="1" x="692"/>
        <item m="1" x="977"/>
        <item m="1" x="841"/>
        <item m="1" x="704"/>
        <item m="1" x="1006"/>
        <item m="1" x="914"/>
        <item m="1" x="791"/>
        <item m="1" x="721"/>
        <item m="1" x="1194"/>
        <item m="1" x="1018"/>
        <item m="1" x="1182"/>
        <item m="1" x="796"/>
        <item m="1" x="1252"/>
        <item m="1" x="1039"/>
        <item m="1" x="946"/>
        <item m="1" x="748"/>
        <item m="1" x="662"/>
        <item m="1" x="1051"/>
        <item m="1" x="871"/>
        <item m="1" x="1275"/>
        <item m="1" x="833"/>
        <item m="1" x="717"/>
        <item m="1" x="635"/>
        <item m="1" x="937"/>
        <item m="1" x="843"/>
        <item m="1" x="740"/>
        <item m="1" x="949"/>
        <item m="1" x="1233"/>
        <item m="1" x="867"/>
        <item m="1" x="888"/>
        <item m="1" x="651"/>
        <item m="1" x="899"/>
        <item m="1" x="1152"/>
        <item m="1" x="963"/>
        <item m="1" x="925"/>
        <item m="1" x="710"/>
        <item m="1" x="819"/>
        <item m="1" x="1116"/>
        <item m="1" x="802"/>
        <item m="1" x="980"/>
        <item m="1" x="1260"/>
        <item m="1" x="916"/>
        <item m="1" x="878"/>
        <item m="1" x="1129"/>
        <item m="1" x="1026"/>
        <item m="1" x="652"/>
        <item m="1" x="1261"/>
        <item m="1" x="1096"/>
        <item m="1" x="953"/>
        <item m="1" x="781"/>
        <item m="1" x="1236"/>
        <item m="1" x="1127"/>
        <item m="1" x="1155"/>
        <item m="1" x="1058"/>
        <item m="1" x="1272"/>
        <item m="1" x="994"/>
        <item m="1" x="1174"/>
        <item m="1" x="1098"/>
        <item m="1" x="1052"/>
        <item m="1" x="1204"/>
        <item m="1" x="893"/>
        <item m="1" x="1109"/>
        <item m="1" x="968"/>
        <item m="1" x="762"/>
        <item m="1" x="724"/>
        <item m="1" x="686"/>
        <item m="1" x="1200"/>
        <item m="1" x="1165"/>
        <item m="1" x="1123"/>
        <item m="1" x="1068"/>
        <item m="1" x="1023"/>
        <item m="1" x="975"/>
        <item m="1" x="932"/>
        <item m="1" x="1136"/>
        <item m="1" x="1089"/>
        <item m="1" x="1038"/>
        <item m="1" x="856"/>
        <item m="1" x="709"/>
        <item m="1" x="1149"/>
        <item m="1" x="909"/>
        <item m="1" x="787"/>
        <item m="1" x="756"/>
        <item m="1" x="923"/>
        <item m="1" x="731"/>
        <item m="1" x="639"/>
        <item m="1" x="1250"/>
        <item m="1" x="1130"/>
        <item m="1" x="1076"/>
        <item m="1" x="1030"/>
        <item m="1" x="979"/>
        <item m="1" x="846"/>
        <item m="1" x="657"/>
        <item m="1" x="1258"/>
        <item m="1" x="1218"/>
        <item m="1" x="1180"/>
        <item m="1" x="1140"/>
        <item m="1" x="951"/>
        <item m="1" x="903"/>
        <item m="1" x="780"/>
        <item m="1" x="753"/>
        <item m="1" x="714"/>
        <item m="1" x="1154"/>
        <item m="1" x="1105"/>
        <item m="1" x="915"/>
        <item m="1" x="823"/>
        <item m="1" x="760"/>
        <item m="1" x="684"/>
        <item m="1" x="1247"/>
        <item m="1" x="1195"/>
        <item m="1" x="804"/>
        <item m="1" x="1207"/>
        <item m="1" x="1176"/>
        <item m="1" x="1035"/>
        <item m="1" x="897"/>
        <item m="1" x="853"/>
        <item m="1" x="708"/>
        <item m="1" x="1184"/>
        <item m="1" x="1147"/>
        <item m="1" x="1100"/>
        <item m="1" x="996"/>
        <item m="1" x="957"/>
        <item m="1" x="674"/>
        <item m="1" x="1012"/>
        <item m="1" x="828"/>
        <item m="1" x="634"/>
        <item m="1" x="1027"/>
        <item m="1" x="936"/>
        <item m="1" x="1214"/>
        <item m="1" x="901"/>
        <item m="1" x="1232"/>
        <item m="1" x="965"/>
        <item m="1" x="874"/>
        <item m="1" x="722"/>
        <item m="1" x="625"/>
        <item m="1" x="1244"/>
        <item m="1" x="1067"/>
        <item m="1" x="972"/>
        <item m="1" x="884"/>
        <item m="1" x="768"/>
        <item m="1" x="734"/>
        <item m="1" x="696"/>
        <item m="1" x="1081"/>
        <item m="1" x="984"/>
        <item m="1" x="851"/>
        <item m="1" x="745"/>
        <item m="1" x="1225"/>
        <item m="1" x="817"/>
        <item m="1" x="783"/>
        <item m="1" x="715"/>
        <item m="1" x="1274"/>
        <item m="1" x="1010"/>
        <item m="1" x="826"/>
        <item m="1" x="797"/>
        <item m="1" x="763"/>
        <item m="1" x="729"/>
        <item m="1" x="1166"/>
        <item m="1" x="1126"/>
        <item m="1" x="1071"/>
        <item m="1" x="703"/>
        <item m="1" x="650"/>
        <item m="1" x="1042"/>
        <item m="1" x="859"/>
        <item m="1" x="1053"/>
        <item m="1" x="678"/>
        <item m="1" x="622"/>
        <item m="1" x="1193"/>
        <item m="1" x="1063"/>
        <item m="1" x="1016"/>
        <item m="1" x="882"/>
        <item m="1" x="766"/>
        <item m="1" x="694"/>
        <item m="1" x="642"/>
        <item m="1" x="1172"/>
        <item m="1" x="1131"/>
        <item m="1" x="810"/>
        <item m="1" x="1263"/>
        <item m="1" x="1222"/>
        <item m="1" x="1143"/>
        <item m="1" x="1046"/>
        <item m="1" x="864"/>
        <item m="1" x="669"/>
        <item m="1" x="1190"/>
        <item m="1" x="1110"/>
        <item m="1" x="1009"/>
        <item m="1" x="876"/>
        <item m="1" x="725"/>
        <item m="1" x="1069"/>
        <item m="1" x="1040"/>
        <item m="1" x="663"/>
        <item m="1" x="1269"/>
        <item m="1" x="1186"/>
        <item m="1" x="757"/>
        <item m="1" x="1276"/>
        <item m="1" x="880"/>
        <item m="1" x="733"/>
        <item m="1" x="1078"/>
        <item m="1" x="1031"/>
        <item m="1" x="847"/>
        <item m="1" x="904"/>
        <item m="1" x="862"/>
        <item m="1" x="685"/>
        <item m="1" x="1248"/>
        <item m="1" x="1196"/>
        <item m="1" x="1161"/>
        <item m="1" x="1121"/>
        <item m="1" x="1022"/>
        <item m="1" x="737"/>
        <item m="1" x="645"/>
        <item m="1" x="1208"/>
        <item m="1" x="1084"/>
        <item m="1" x="1036"/>
        <item m="1" x="1226"/>
        <item m="1" x="1048"/>
        <item m="1" x="958"/>
        <item m="1" x="869"/>
        <item m="1" x="754"/>
        <item m="1" x="1240"/>
        <item m="1" x="1191"/>
        <item m="1" x="920"/>
        <item m="1" x="800"/>
        <item m="1" x="1249"/>
        <item m="1" x="890"/>
        <item m="1" x="772"/>
        <item m="1" x="655"/>
        <item m="1" x="1215"/>
        <item m="1" x="814"/>
        <item m="1" x="1188"/>
        <item m="1" x="875"/>
        <item m="1" x="1119"/>
        <item m="1" x="697"/>
        <item m="1" x="1132"/>
        <item m="1" x="985"/>
        <item m="1" x="852"/>
        <item m="1" x="1146"/>
        <item m="1" x="1099"/>
        <item m="1" x="906"/>
        <item m="1" x="716"/>
        <item m="1" x="671"/>
        <item m="1" x="1057"/>
        <item m="1" x="798"/>
        <item m="1" x="1128"/>
        <item m="1" x="976"/>
        <item m="1" x="840"/>
        <item m="1" x="1091"/>
        <item m="1" x="1043"/>
        <item m="1" x="948"/>
        <item m="1" x="775"/>
        <item m="1" x="749"/>
        <item m="1" x="712"/>
        <item m="1" x="1102"/>
        <item m="1" x="964"/>
        <item m="1" x="1064"/>
        <item m="1" x="695"/>
        <item m="1" x="939"/>
        <item m="1" x="850"/>
        <item m="1" x="742"/>
        <item m="1" x="1264"/>
        <item m="1" x="1223"/>
        <item m="1" x="1047"/>
        <item m="1" x="816"/>
        <item m="1" x="1124"/>
        <item m="1" x="738"/>
        <item m="1" x="701"/>
        <item m="1" x="649"/>
        <item m="1" x="664"/>
        <item m="1" x="1151"/>
        <item m="1" x="1192"/>
        <item m="1" x="1062"/>
        <item m="1" x="881"/>
        <item m="1" x="834"/>
        <item m="1" x="764"/>
        <item m="1" x="1079"/>
        <item m="1" x="892"/>
        <item m="1" x="659"/>
        <item m="1" x="1141"/>
        <item m="1" x="1095"/>
        <item m="1" x="1045"/>
        <item m="1" x="992"/>
        <item m="1" x="1107"/>
        <item m="1" x="967"/>
        <item m="1" x="793"/>
        <item m="1" x="628"/>
        <item m="1" x="1197"/>
        <item m="1" x="805"/>
        <item m="1" x="771"/>
        <item m="1" x="646"/>
        <item m="1" x="1086"/>
        <item m="1" x="1268"/>
        <item m="1" x="959"/>
        <item m="1" x="1013"/>
        <item m="1" x="1028"/>
        <item m="1" x="978"/>
        <item m="1" x="938"/>
        <item m="1" x="844"/>
        <item m="1" x="656"/>
        <item m="1" x="1179"/>
        <item m="1" x="1092"/>
        <item m="1" x="991"/>
        <item m="1" x="779"/>
        <item m="1" x="666"/>
        <item m="1" x="1104"/>
        <item m="1" x="1055"/>
        <item m="1" x="723"/>
        <item m="1" x="682"/>
        <item m="1" x="1245"/>
        <item m="1" x="769"/>
        <item m="1" x="698"/>
        <item m="1" x="660"/>
        <item m="1" x="955"/>
        <item m="1" x="673"/>
        <item m="1" x="919"/>
        <item m="1" x="689"/>
        <item m="1" x="631"/>
        <item m="1" x="1167"/>
        <item m="1" x="1255"/>
        <item m="1" x="1212"/>
        <item m="1" x="900"/>
        <item m="1" x="811"/>
        <item m="1" x="776"/>
        <item m="1" x="713"/>
        <item m="1" x="1231"/>
        <item m="1" x="680"/>
        <item m="1" x="1242"/>
        <item m="1" x="1065"/>
        <item m="1" x="1032"/>
        <item m="1" x="706"/>
        <item m="1" x="1156"/>
        <item m="1" x="1056"/>
        <item m="1" x="1070"/>
        <item m="1" x="1024"/>
        <item m="1" x="739"/>
        <item m="1" x="1137"/>
        <item m="1" x="1041"/>
        <item m="1" x="987"/>
        <item m="1" x="857"/>
        <item m="1" x="665"/>
        <item m="1" x="1270"/>
        <item m="1" x="910"/>
        <item m="1" x="765"/>
        <item m="1" x="815"/>
        <item m="1" x="1008"/>
        <item m="1" x="824"/>
        <item m="1" x="1198"/>
        <item m="1" x="1162"/>
        <item m="1" x="930"/>
        <item m="1" x="838"/>
        <item m="1" x="1209"/>
        <item m="1" x="986"/>
        <item m="1" x="944"/>
        <item m="1" x="774"/>
        <item m="1" x="1228"/>
        <item m="1" x="1185"/>
        <item m="1" x="1148"/>
        <item m="1" x="718"/>
        <item m="1" x="1241"/>
        <item m="1" x="1158"/>
        <item m="1" x="921"/>
        <item m="1" x="879"/>
        <item m="1" x="831"/>
        <item m="1" x="801"/>
        <item m="1" x="636"/>
        <item m="1" x="1074"/>
        <item m="1" x="1216"/>
        <item m="1" x="683"/>
        <item m="1" x="736"/>
        <item m="1" x="1206"/>
        <item m="1" x="1134"/>
        <item m="1" x="943"/>
        <item m="1" x="895"/>
        <item m="1" x="773"/>
        <item m="1" x="784"/>
        <item m="1" x="1011"/>
        <item m="1" x="690"/>
        <item m="1" x="632"/>
        <item m="1" x="1201"/>
        <item m="1" x="1168"/>
        <item m="1" x="1072"/>
        <item m="1" x="934"/>
        <item m="1" x="807"/>
        <item m="1" x="653"/>
        <item m="1" x="1139"/>
        <item m="1" x="1103"/>
        <item m="1" x="1002"/>
        <item m="1" x="1173"/>
        <item m="1" x="940"/>
        <item m="1" x="743"/>
        <item m="1" x="1224"/>
        <item m="1" x="1144"/>
        <item m="1" x="1097"/>
        <item m="1" x="1111"/>
        <item m="1" x="918"/>
        <item m="1" x="688"/>
        <item m="1" x="1125"/>
        <item m="1" x="988"/>
        <item m="1" x="960"/>
        <item m="1" x="676"/>
        <item m="1" x="835"/>
        <item m="1" x="641"/>
        <item m="1" x="1171"/>
        <item m="1" x="849"/>
        <item m="1" x="1221"/>
        <item m="1" x="905"/>
        <item m="1" x="761"/>
        <item m="1" x="629"/>
        <item m="1" x="1163"/>
        <item m="1" x="806"/>
        <item m="1" x="647"/>
        <item m="1" x="1210"/>
        <item m="1" x="1087"/>
        <item m="1" x="1037"/>
        <item m="1" x="855"/>
        <item m="1" x="1101"/>
        <item m="1" x="998"/>
        <item m="1" x="907"/>
        <item m="1" x="870"/>
        <item m="1" x="719"/>
        <item m="1" x="1159"/>
        <item m="1" x="1114"/>
        <item m="1" x="1060"/>
        <item m="1" x="1075"/>
        <item m="1" x="808"/>
        <item m="1" x="705"/>
        <item m="1" x="1256"/>
        <item m="1" x="1217"/>
        <item m="1" x="752"/>
        <item m="1" x="667"/>
        <item m="1" x="1235"/>
        <item m="1" x="627"/>
        <item m="1" x="1246"/>
        <item m="1" x="1120"/>
        <item m="1" x="974"/>
        <item m="1" x="699"/>
        <item m="1" x="1266"/>
        <item m="1" x="1183"/>
        <item m="1" x="868"/>
        <item m="1" x="1239"/>
        <item m="1" x="1059"/>
        <item m="1" x="633"/>
        <item m="1" x="935"/>
        <item m="1" x="654"/>
        <item m="1" x="1213"/>
        <item m="1" x="812"/>
        <item m="1" x="777"/>
        <item m="1" x="750"/>
        <item m="1" x="1187"/>
        <item m="1" x="1153"/>
        <item m="1" x="1005"/>
        <item m="1" x="913"/>
        <item m="1" x="873"/>
        <item m="1" x="790"/>
        <item m="1" x="720"/>
        <item m="1" x="681"/>
        <item m="1" x="624"/>
        <item m="1" x="1243"/>
        <item m="1" x="1118"/>
        <item m="1" x="927"/>
        <item m="1" x="883"/>
        <item m="1" x="837"/>
        <item m="1" x="767"/>
        <item m="1" x="643"/>
        <item m="1" x="941"/>
        <item m="1" x="894"/>
        <item m="1" x="744"/>
        <item m="1" x="1265"/>
        <item m="1" x="1181"/>
        <item m="1" x="1145"/>
        <item m="1" x="866"/>
        <item m="1" x="782"/>
        <item m="1" x="1273"/>
        <item m="1" x="1157"/>
        <item m="1" x="933"/>
        <item m="1" x="886"/>
        <item m="1" x="961"/>
        <item m="1" x="758"/>
        <item m="1" x="1150"/>
        <item m="1" x="971"/>
        <item m="1" x="832"/>
        <item m="1" x="732"/>
        <item m="1" x="693"/>
        <item m="1" x="640"/>
        <item m="1" x="1251"/>
        <item m="1" x="1203"/>
        <item m="1" x="1077"/>
        <item m="1" x="891"/>
        <item m="1" x="809"/>
        <item m="1" x="658"/>
        <item m="1" x="1259"/>
        <item m="1" x="1094"/>
        <item m="1" x="952"/>
        <item m="1" x="861"/>
        <item m="1" x="877"/>
        <item m="1" x="726"/>
        <item m="1" x="1170"/>
        <item m="1" x="1085"/>
        <item m="1" x="1227"/>
        <item m="1" x="1049"/>
        <item m="1" x="902"/>
        <item m="1" x="1189"/>
        <item m="1" x="1054"/>
        <item m="1" x="966"/>
        <item m="1" x="1020"/>
        <item m="1" x="928"/>
        <item m="1" x="827"/>
        <item m="1" x="1025"/>
        <item m="1" x="820"/>
        <item m="1" x="926"/>
        <item m="1" x="794"/>
        <item m="1" x="687"/>
        <item m="1" x="947"/>
        <item m="1" x="981"/>
        <item m="1" x="1142"/>
        <item m="1" x="700"/>
        <item m="1" x="830"/>
        <item m="1" x="929"/>
        <item m="1" x="1133"/>
        <item m="1" x="1082"/>
        <item m="1" x="1138"/>
        <item m="1" x="911"/>
        <item m="1" x="788"/>
        <item m="1" x="702"/>
        <item m="1" x="1015"/>
        <item m="1" x="1262"/>
        <item m="1" x="854"/>
        <item m="1" x="747"/>
        <item m="1" x="1029"/>
        <item m="1" x="1007"/>
        <item m="1" x="896"/>
        <item m="1" x="1113"/>
        <item m="1" x="691"/>
        <item m="1" x="1003"/>
        <item m="1" x="1017"/>
        <item m="1" x="995"/>
        <item m="1" x="865"/>
        <item m="1" x="1090"/>
        <item m="1" x="1000"/>
        <item m="1" x="1080"/>
        <item m="1" x="993"/>
        <item m="1" x="1199"/>
        <item m="1" x="931"/>
        <item m="1" x="648"/>
        <item m="1" x="1211"/>
        <item m="1" x="908"/>
        <item m="1" x="637"/>
        <item m="1" x="770"/>
        <item m="1" x="1253"/>
        <item m="1" x="813"/>
        <item m="1" x="1019"/>
        <item m="1" x="885"/>
        <item m="1" x="735"/>
        <item m="1" x="1205"/>
        <item m="1" x="1033"/>
        <item m="1" x="954"/>
        <item m="1" x="887"/>
        <item m="1" x="990"/>
        <item m="1" x="860"/>
        <item m="1" x="962"/>
        <item m="1" x="825"/>
        <item m="1" x="668"/>
        <item m="1" x="829"/>
        <item m="1" x="1178"/>
        <item m="1" x="997"/>
        <item m="1" x="792"/>
        <item m="1" x="970"/>
        <item m="1" x="821"/>
        <item m="1" x="623"/>
        <item m="1" x="803"/>
        <item m="1" x="982"/>
        <item m="1" x="950"/>
        <item m="1" x="751"/>
        <item m="1" x="1160"/>
        <item m="1" x="1117"/>
        <item m="1" x="1066"/>
        <item m="1" x="795"/>
        <item x="621"/>
        <item m="1" x="836"/>
        <item m="1" x="1164"/>
        <item m="1" x="1169"/>
        <item m="1" x="1021"/>
        <item m="1" x="1073"/>
        <item m="1" x="644"/>
        <item m="1" x="1106"/>
        <item m="1" x="969"/>
        <item m="1" x="1219"/>
        <item m="1" x="1034"/>
        <item m="1" x="730"/>
        <item m="1" x="778"/>
        <item m="1" x="863"/>
        <item m="1" x="1254"/>
        <item m="1" x="630"/>
        <item m="1" x="679"/>
        <item m="1" x="917"/>
        <item m="1" x="1050"/>
        <item m="1" x="1122"/>
        <item m="1" x="1271"/>
        <item m="1" x="677"/>
        <item m="1" x="858"/>
        <item m="1" x="799"/>
        <item m="1" x="989"/>
        <item m="1" x="1234"/>
        <item m="1" x="845"/>
        <item m="1" x="924"/>
        <item m="1" x="1220"/>
        <item m="1" x="785"/>
        <item m="1" x="789"/>
        <item m="1" x="786"/>
        <item m="1" x="728"/>
        <item m="1" x="839"/>
        <item m="1" x="670"/>
        <item x="15"/>
        <item x="16"/>
        <item x="17"/>
        <item x="18"/>
        <item x="19"/>
        <item x="20"/>
        <item x="21"/>
        <item x="42"/>
        <item x="43"/>
        <item x="44"/>
        <item x="45"/>
        <item x="4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227"/>
        <item x="230"/>
        <item x="235"/>
        <item x="237"/>
        <item x="240"/>
        <item x="243"/>
        <item x="246"/>
        <item x="255"/>
        <item x="259"/>
        <item x="261"/>
        <item x="264"/>
        <item x="267"/>
        <item x="271"/>
        <item x="272"/>
        <item x="275"/>
        <item x="277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332"/>
        <item x="333"/>
        <item x="334"/>
        <item x="335"/>
        <item x="336"/>
        <item x="337"/>
        <item m="1" x="889"/>
        <item x="340"/>
        <item x="341"/>
        <item x="342"/>
        <item x="343"/>
        <item x="344"/>
        <item x="345"/>
        <item x="471"/>
        <item x="475"/>
        <item x="620"/>
        <item x="22"/>
        <item x="23"/>
        <item x="25"/>
        <item x="26"/>
        <item x="27"/>
        <item x="28"/>
        <item x="48"/>
        <item x="58"/>
        <item x="59"/>
        <item x="60"/>
        <item x="81"/>
        <item x="86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27"/>
        <item x="131"/>
        <item x="132"/>
        <item x="133"/>
        <item x="134"/>
        <item x="140"/>
        <item x="144"/>
        <item x="160"/>
        <item x="161"/>
        <item x="162"/>
        <item x="167"/>
        <item x="168"/>
        <item x="210"/>
        <item x="213"/>
        <item x="217"/>
        <item x="218"/>
        <item x="219"/>
        <item x="220"/>
        <item x="221"/>
        <item x="222"/>
        <item x="223"/>
        <item x="224"/>
        <item x="225"/>
        <item x="226"/>
        <item x="228"/>
        <item x="229"/>
        <item x="236"/>
        <item x="242"/>
        <item x="254"/>
        <item x="262"/>
        <item x="274"/>
        <item x="280"/>
        <item x="297"/>
        <item x="298"/>
        <item x="301"/>
        <item x="303"/>
        <item x="309"/>
        <item x="329"/>
        <item x="331"/>
        <item x="338"/>
        <item x="353"/>
        <item x="354"/>
        <item x="360"/>
        <item x="375"/>
        <item x="380"/>
        <item x="425"/>
        <item m="1" x="675"/>
        <item x="456"/>
        <item x="465"/>
        <item x="466"/>
        <item x="469"/>
        <item x="472"/>
        <item x="473"/>
        <item x="474"/>
        <item x="476"/>
        <item x="477"/>
        <item x="494"/>
        <item x="495"/>
        <item x="496"/>
        <item x="498"/>
        <item x="500"/>
        <item x="502"/>
        <item x="503"/>
        <item x="504"/>
        <item m="1" x="848"/>
        <item m="1" x="1135"/>
        <item x="611"/>
        <item x="12"/>
        <item x="32"/>
        <item x="34"/>
        <item x="40"/>
        <item x="41"/>
        <item x="47"/>
        <item x="53"/>
        <item x="55"/>
        <item x="57"/>
        <item x="61"/>
        <item x="82"/>
        <item x="84"/>
        <item x="85"/>
        <item x="87"/>
        <item x="88"/>
        <item x="89"/>
        <item x="90"/>
        <item x="96"/>
        <item x="110"/>
        <item x="111"/>
        <item x="112"/>
        <item x="113"/>
        <item x="118"/>
        <item x="119"/>
        <item x="121"/>
        <item x="122"/>
        <item x="123"/>
        <item x="124"/>
        <item x="125"/>
        <item x="129"/>
        <item x="130"/>
        <item x="145"/>
        <item x="146"/>
        <item x="147"/>
        <item x="148"/>
        <item x="149"/>
        <item x="150"/>
        <item x="151"/>
        <item x="163"/>
        <item x="164"/>
        <item x="165"/>
        <item x="166"/>
        <item x="169"/>
        <item x="178"/>
        <item x="196"/>
        <item x="197"/>
        <item x="198"/>
        <item x="205"/>
        <item x="208"/>
        <item x="209"/>
        <item x="211"/>
        <item x="214"/>
        <item x="216"/>
        <item x="231"/>
        <item m="1" x="672"/>
        <item x="268"/>
        <item x="269"/>
        <item x="283"/>
        <item x="300"/>
        <item x="305"/>
        <item x="310"/>
        <item x="311"/>
        <item m="1" x="942"/>
        <item x="325"/>
        <item x="326"/>
        <item x="327"/>
        <item x="328"/>
        <item x="330"/>
        <item x="347"/>
        <item x="348"/>
        <item x="355"/>
        <item x="356"/>
        <item x="358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7"/>
        <item x="378"/>
        <item x="379"/>
        <item x="383"/>
        <item x="384"/>
        <item x="385"/>
        <item x="387"/>
        <item x="401"/>
        <item x="402"/>
        <item x="408"/>
        <item x="414"/>
        <item x="420"/>
        <item x="421"/>
        <item x="424"/>
        <item x="426"/>
        <item x="427"/>
        <item x="430"/>
        <item x="437"/>
        <item x="449"/>
        <item x="454"/>
        <item x="457"/>
        <item x="464"/>
        <item x="467"/>
        <item x="468"/>
        <item x="470"/>
        <item x="493"/>
        <item x="497"/>
        <item x="499"/>
        <item x="501"/>
        <item x="505"/>
        <item x="506"/>
        <item x="507"/>
        <item x="514"/>
        <item x="517"/>
        <item x="518"/>
        <item x="535"/>
        <item x="541"/>
        <item x="543"/>
        <item x="571"/>
        <item x="576"/>
        <item x="578"/>
        <item x="582"/>
        <item x="583"/>
        <item x="584"/>
        <item x="585"/>
        <item x="597"/>
        <item x="598"/>
        <item x="608"/>
        <item m="1" x="1044"/>
        <item m="1" x="1108"/>
        <item x="11"/>
        <item x="13"/>
        <item m="1" x="1088"/>
        <item x="29"/>
        <item x="30"/>
        <item x="31"/>
        <item x="33"/>
        <item x="36"/>
        <item x="37"/>
        <item x="38"/>
        <item x="39"/>
        <item x="52"/>
        <item x="54"/>
        <item x="56"/>
        <item x="80"/>
        <item x="83"/>
        <item x="114"/>
        <item x="115"/>
        <item x="116"/>
        <item x="117"/>
        <item x="120"/>
        <item x="126"/>
        <item x="137"/>
        <item x="138"/>
        <item x="139"/>
        <item x="141"/>
        <item x="143"/>
        <item x="152"/>
        <item x="153"/>
        <item x="156"/>
        <item x="170"/>
        <item x="173"/>
        <item x="174"/>
        <item x="175"/>
        <item x="176"/>
        <item m="1" x="1237"/>
        <item x="194"/>
        <item x="203"/>
        <item x="204"/>
        <item x="207"/>
        <item m="1" x="727"/>
        <item x="215"/>
        <item x="239"/>
        <item x="241"/>
        <item x="247"/>
        <item x="249"/>
        <item x="251"/>
        <item x="252"/>
        <item x="256"/>
        <item x="260"/>
        <item x="284"/>
        <item x="299"/>
        <item x="302"/>
        <item x="304"/>
        <item x="306"/>
        <item x="307"/>
        <item x="308"/>
        <item x="314"/>
        <item x="319"/>
        <item x="323"/>
        <item x="324"/>
        <item x="346"/>
        <item x="349"/>
        <item x="351"/>
        <item x="352"/>
        <item m="1" x="1004"/>
        <item x="362"/>
        <item x="374"/>
        <item x="381"/>
        <item x="382"/>
        <item x="386"/>
        <item x="389"/>
        <item x="391"/>
        <item x="392"/>
        <item x="393"/>
        <item x="403"/>
        <item x="404"/>
        <item x="405"/>
        <item x="406"/>
        <item x="407"/>
        <item m="1" x="759"/>
        <item x="415"/>
        <item x="416"/>
        <item x="417"/>
        <item x="418"/>
        <item x="419"/>
        <item x="422"/>
        <item x="423"/>
        <item x="431"/>
        <item x="432"/>
        <item x="438"/>
        <item x="439"/>
        <item m="1" x="707"/>
        <item m="1" x="711"/>
        <item m="1" x="1001"/>
        <item x="443"/>
        <item x="447"/>
        <item x="450"/>
        <item x="451"/>
        <item x="452"/>
        <item x="455"/>
        <item x="458"/>
        <item x="459"/>
        <item x="460"/>
        <item x="461"/>
        <item x="463"/>
        <item x="508"/>
        <item x="509"/>
        <item x="516"/>
        <item x="519"/>
        <item x="520"/>
        <item x="521"/>
        <item x="522"/>
        <item x="523"/>
        <item x="524"/>
        <item x="532"/>
        <item x="534"/>
        <item x="536"/>
        <item x="537"/>
        <item x="538"/>
        <item x="545"/>
        <item x="548"/>
        <item x="572"/>
        <item x="573"/>
        <item x="575"/>
        <item x="580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600"/>
        <item x="601"/>
        <item x="602"/>
        <item x="604"/>
        <item x="605"/>
        <item x="606"/>
        <item x="607"/>
        <item x="609"/>
        <item x="613"/>
        <item x="35"/>
        <item x="50"/>
        <item x="128"/>
        <item x="135"/>
        <item x="136"/>
        <item x="177"/>
        <item x="179"/>
        <item x="180"/>
        <item x="315"/>
        <item x="322"/>
        <item x="394"/>
        <item x="428"/>
        <item x="429"/>
        <item x="453"/>
        <item x="462"/>
        <item x="525"/>
        <item x="526"/>
        <item x="527"/>
        <item x="533"/>
        <item x="577"/>
        <item x="395"/>
        <item x="396"/>
        <item x="397"/>
        <item x="398"/>
        <item x="399"/>
        <item x="400"/>
        <item x="183"/>
        <item x="186"/>
        <item x="510"/>
        <item x="574"/>
        <item x="579"/>
        <item x="581"/>
        <item x="49"/>
        <item x="51"/>
        <item x="142"/>
        <item x="154"/>
        <item x="155"/>
        <item x="157"/>
        <item x="158"/>
        <item x="159"/>
        <item x="171"/>
        <item x="172"/>
        <item x="181"/>
        <item x="182"/>
        <item x="184"/>
        <item x="185"/>
        <item x="187"/>
        <item x="188"/>
        <item x="189"/>
        <item m="1" x="1112"/>
        <item m="1" x="1238"/>
        <item x="192"/>
        <item x="206"/>
        <item x="233"/>
        <item x="257"/>
        <item x="263"/>
        <item x="285"/>
        <item x="312"/>
        <item x="313"/>
        <item x="318"/>
        <item x="320"/>
        <item x="321"/>
        <item x="350"/>
        <item x="359"/>
        <item x="376"/>
        <item m="1" x="842"/>
        <item x="390"/>
        <item x="409"/>
        <item x="410"/>
        <item x="411"/>
        <item x="412"/>
        <item x="413"/>
        <item x="445"/>
        <item m="1" x="872"/>
        <item x="511"/>
        <item x="512"/>
        <item x="513"/>
        <item x="528"/>
        <item x="529"/>
        <item x="539"/>
        <item m="1" x="1230"/>
        <item x="564"/>
        <item x="565"/>
        <item x="566"/>
        <item x="567"/>
        <item x="568"/>
        <item x="569"/>
        <item x="603"/>
        <item x="612"/>
        <item x="0"/>
        <item x="1"/>
        <item x="3"/>
        <item x="4"/>
        <item x="5"/>
        <item x="6"/>
        <item x="7"/>
        <item x="8"/>
        <item x="9"/>
        <item x="195"/>
        <item x="199"/>
        <item x="200"/>
        <item x="201"/>
        <item x="238"/>
        <item x="253"/>
        <item x="273"/>
        <item x="316"/>
        <item x="317"/>
        <item m="1" x="1177"/>
        <item x="433"/>
        <item x="434"/>
        <item x="435"/>
        <item x="436"/>
        <item x="444"/>
        <item x="488"/>
        <item x="490"/>
        <item x="491"/>
        <item x="492"/>
        <item x="515"/>
        <item x="530"/>
        <item x="531"/>
        <item x="540"/>
        <item x="546"/>
        <item x="547"/>
        <item x="549"/>
        <item x="550"/>
        <item x="551"/>
        <item x="552"/>
        <item x="553"/>
        <item x="554"/>
        <item x="555"/>
        <item x="556"/>
        <item m="1" x="945"/>
        <item x="558"/>
        <item x="559"/>
        <item x="560"/>
        <item x="561"/>
        <item x="563"/>
        <item x="570"/>
        <item x="599"/>
        <item x="610"/>
        <item x="614"/>
        <item x="2"/>
        <item x="234"/>
        <item x="487"/>
        <item x="489"/>
        <item m="1" x="983"/>
        <item x="446"/>
        <item x="202"/>
        <item x="615"/>
        <item x="616"/>
        <item x="617"/>
        <item x="248"/>
        <item x="266"/>
        <item x="478"/>
        <item x="479"/>
        <item x="480"/>
        <item x="481"/>
        <item x="482"/>
        <item x="483"/>
        <item x="484"/>
        <item x="485"/>
        <item x="486"/>
        <item x="544"/>
        <item x="212"/>
        <item x="448"/>
        <item x="10"/>
        <item x="107"/>
        <item x="108"/>
        <item x="109"/>
        <item x="191"/>
        <item x="193"/>
        <item x="232"/>
        <item x="244"/>
        <item x="250"/>
        <item x="258"/>
        <item x="265"/>
        <item x="270"/>
        <item x="276"/>
        <item x="278"/>
        <item x="279"/>
        <item x="281"/>
        <item x="282"/>
        <item x="440"/>
        <item x="441"/>
        <item x="442"/>
        <item x="557"/>
        <item x="618"/>
        <item x="619"/>
        <item x="190"/>
        <item x="24"/>
        <item x="388"/>
        <item x="562"/>
        <item x="14"/>
        <item x="245"/>
        <item x="339"/>
        <item x="357"/>
        <item x="5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x="2"/>
        <item x="0"/>
        <item x="1"/>
        <item h="1" x="3"/>
        <item h="1" x="4"/>
        <item h="1" m="1" x="5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46">
        <item m="1" x="1127"/>
        <item m="1" x="1082"/>
        <item m="1" x="1056"/>
        <item m="1" x="743"/>
        <item m="1" x="1031"/>
        <item m="1" x="702"/>
        <item m="1" x="1002"/>
        <item m="1" x="677"/>
        <item m="1" x="650"/>
        <item m="1" x="944"/>
        <item m="1" x="628"/>
        <item m="1" x="1232"/>
        <item m="1" x="913"/>
        <item m="1" x="1219"/>
        <item m="1" x="1197"/>
        <item m="1" x="888"/>
        <item m="1" x="1167"/>
        <item m="1" x="843"/>
        <item m="1" x="823"/>
        <item m="1" x="815"/>
        <item m="1" x="1110"/>
        <item m="1" x="796"/>
        <item m="1" x="1090"/>
        <item m="1" x="1077"/>
        <item m="1" x="729"/>
        <item m="1" x="712"/>
        <item m="1" x="693"/>
        <item m="1" x="663"/>
        <item m="1" x="960"/>
        <item m="1" x="907"/>
        <item m="1" x="889"/>
        <item m="1" x="1139"/>
        <item m="1" x="1099"/>
        <item m="1" x="790"/>
        <item m="1" x="775"/>
        <item m="1" x="766"/>
        <item m="1" x="745"/>
        <item m="1" x="731"/>
        <item m="1" x="713"/>
        <item m="1" x="1020"/>
        <item m="1" x="1004"/>
        <item m="1" x="992"/>
        <item m="1" x="962"/>
        <item m="1" x="946"/>
        <item m="1" x="631"/>
        <item m="1" x="934"/>
        <item m="1" x="915"/>
        <item m="1" x="1199"/>
        <item m="1" x="856"/>
        <item m="1" x="1149"/>
        <item m="1" x="1140"/>
        <item m="1" x="757"/>
        <item m="1" x="1049"/>
        <item m="1" x="732"/>
        <item m="1" x="715"/>
        <item m="1" x="1005"/>
        <item m="1" x="680"/>
        <item m="1" x="948"/>
        <item m="1" x="1233"/>
        <item m="1" x="916"/>
        <item m="1" x="1221"/>
        <item m="1" x="899"/>
        <item m="1" x="1200"/>
        <item m="1" x="1187"/>
        <item m="1" x="867"/>
        <item m="1" x="1169"/>
        <item m="1" x="857"/>
        <item m="1" x="1158"/>
        <item m="1" x="844"/>
        <item m="1" x="835"/>
        <item m="1" x="1129"/>
        <item m="1" x="816"/>
        <item m="1" x="1124"/>
        <item m="1" x="1111"/>
        <item m="1" x="1100"/>
        <item m="1" x="798"/>
        <item m="1" x="792"/>
        <item m="1" x="1083"/>
        <item m="1" x="783"/>
        <item m="1" x="776"/>
        <item m="1" x="767"/>
        <item m="1" x="1058"/>
        <item m="1" x="747"/>
        <item m="1" x="734"/>
        <item m="1" x="717"/>
        <item m="1" x="704"/>
        <item m="1" x="1007"/>
        <item m="1" x="995"/>
        <item m="1" x="683"/>
        <item m="1" x="667"/>
        <item m="1" x="652"/>
        <item m="1" x="964"/>
        <item m="1" x="639"/>
        <item m="1" x="951"/>
        <item m="1" x="935"/>
        <item m="1" x="1243"/>
        <item m="1" x="1234"/>
        <item m="1" x="1222"/>
        <item m="1" x="908"/>
        <item m="1" x="1159"/>
        <item m="1" x="1150"/>
        <item m="1" x="836"/>
        <item m="1" x="1112"/>
        <item m="1" x="799"/>
        <item m="1" x="837"/>
        <item m="1" x="1101"/>
        <item m="1" x="1079"/>
        <item m="1" x="1034"/>
        <item m="1" x="1023"/>
        <item m="1" x="706"/>
        <item m="1" x="952"/>
        <item m="1" x="904"/>
        <item m="1" x="1179"/>
        <item m="1" x="1170"/>
        <item m="1" x="1161"/>
        <item m="1" x="1142"/>
        <item m="1" x="1130"/>
        <item m="1" x="1125"/>
        <item m="1" x="1092"/>
        <item m="1" x="1086"/>
        <item m="1" x="786"/>
        <item m="1" x="769"/>
        <item m="1" x="1059"/>
        <item m="1" x="758"/>
        <item m="1" x="1042"/>
        <item m="1" x="735"/>
        <item m="1" x="720"/>
        <item m="1" x="1009"/>
        <item m="1" x="697"/>
        <item m="1" x="669"/>
        <item m="1" x="936"/>
        <item m="1" x="621"/>
        <item m="1" x="910"/>
        <item m="1" x="871"/>
        <item m="1" x="846"/>
        <item m="1" x="828"/>
        <item m="1" x="819"/>
        <item m="1" x="810"/>
        <item m="1" x="1087"/>
        <item m="1" x="1068"/>
        <item m="1" x="759"/>
        <item m="1" x="1035"/>
        <item m="1" x="707"/>
        <item m="1" x="643"/>
        <item m="1" x="622"/>
        <item m="1" x="1235"/>
        <item m="1" x="919"/>
        <item m="1" x="811"/>
        <item m="1" x="1102"/>
        <item m="1" x="801"/>
        <item m="1" x="1094"/>
        <item m="1" x="1088"/>
        <item m="1" x="778"/>
        <item m="1" x="1052"/>
        <item m="1" x="740"/>
        <item m="1" x="1012"/>
        <item m="1" x="1215"/>
        <item m="1" x="895"/>
        <item m="1" x="884"/>
        <item m="1" x="873"/>
        <item m="1" x="850"/>
        <item m="1" x="1152"/>
        <item m="1" x="1132"/>
        <item m="1" x="1126"/>
        <item m="1" x="812"/>
        <item m="1" x="808"/>
        <item m="1" x="1105"/>
        <item m="1" x="1096"/>
        <item m="1" x="1072"/>
        <item m="1" x="751"/>
        <item m="1" x="725"/>
        <item m="1" x="990"/>
        <item m="1" x="968"/>
        <item m="1" x="954"/>
        <item m="1" x="625"/>
        <item m="1" x="912"/>
        <item m="1" x="1217"/>
        <item m="1" x="1193"/>
        <item m="1" x="820"/>
        <item m="1" x="1116"/>
        <item m="1" x="1073"/>
        <item m="1" x="875"/>
        <item m="1" x="832"/>
        <item m="1" x="1106"/>
        <item m="1" x="802"/>
        <item m="1" x="1062"/>
        <item m="1" x="763"/>
        <item m="1" x="1054"/>
        <item m="1" x="752"/>
        <item m="1" x="1046"/>
        <item m="1" x="742"/>
        <item m="1" x="1037"/>
        <item m="1" x="709"/>
        <item m="1" x="1014"/>
        <item m="1" x="698"/>
        <item m="1" x="1000"/>
        <item m="1" x="688"/>
        <item m="1" x="991"/>
        <item m="1" x="980"/>
        <item m="1" x="655"/>
        <item m="1" x="970"/>
        <item m="1" x="930"/>
        <item m="1" x="1238"/>
        <item m="1" x="922"/>
        <item m="1" x="1229"/>
        <item m="1" x="1218"/>
        <item m="1" x="906"/>
        <item m="1" x="1206"/>
        <item m="1" x="896"/>
        <item m="1" x="886"/>
        <item m="1" x="1184"/>
        <item m="1" x="877"/>
        <item m="1" x="1164"/>
        <item m="1" x="1153"/>
        <item m="1" x="840"/>
        <item m="1" x="1147"/>
        <item m="1" x="1136"/>
        <item m="1" x="822"/>
        <item m="1" x="1118"/>
        <item m="1" x="1108"/>
        <item m="1" x="1097"/>
        <item m="1" x="795"/>
        <item m="1" x="1089"/>
        <item m="1" x="1075"/>
        <item m="1" x="1063"/>
        <item m="1" x="755"/>
        <item m="1" x="1039"/>
        <item m="1" x="981"/>
        <item m="1" x="658"/>
        <item m="1" x="649"/>
        <item m="1" x="956"/>
        <item m="1" x="635"/>
        <item m="1" x="942"/>
        <item m="1" x="626"/>
        <item m="1" x="931"/>
        <item m="1" x="1239"/>
        <item m="1" x="1194"/>
        <item m="1" x="1076"/>
        <item m="1" x="1047"/>
        <item m="1" x="1040"/>
        <item m="1" x="1027"/>
        <item m="1" x="1016"/>
        <item m="1" x="690"/>
        <item m="1" x="675"/>
        <item m="1" x="659"/>
        <item m="1" x="971"/>
        <item m="1" x="897"/>
        <item m="1" x="1195"/>
        <item m="1" x="887"/>
        <item m="1" x="1185"/>
        <item m="1" x="878"/>
        <item m="1" x="1177"/>
        <item m="1" x="862"/>
        <item m="1" x="854"/>
        <item m="1" x="1155"/>
        <item m="1" x="841"/>
        <item m="1" x="1041"/>
        <item m="1" x="728"/>
        <item m="1" x="1030"/>
        <item m="1" x="1017"/>
        <item m="1" x="701"/>
        <item m="1" x="1001"/>
        <item m="1" x="691"/>
        <item m="1" x="676"/>
        <item m="1" x="660"/>
        <item m="1" x="972"/>
        <item m="1" x="958"/>
        <item m="1" x="636"/>
        <item m="1" x="943"/>
        <item m="1" x="627"/>
        <item m="1" x="932"/>
        <item m="1" x="1240"/>
        <item m="1" x="923"/>
        <item m="1" x="1231"/>
        <item m="1" x="1208"/>
        <item m="1" x="1186"/>
        <item m="1" x="879"/>
        <item m="1" x="863"/>
        <item m="1" x="1166"/>
        <item m="1" x="1019"/>
        <item m="1" x="1003"/>
        <item m="1" x="694"/>
        <item m="1" x="679"/>
        <item m="1" x="983"/>
        <item m="1" x="974"/>
        <item m="1" x="651"/>
        <item m="1" x="961"/>
        <item m="1" x="638"/>
        <item m="1" x="945"/>
        <item m="1" x="630"/>
        <item m="1" x="933"/>
        <item m="1" x="1241"/>
        <item m="1" x="1210"/>
        <item m="1" x="1188"/>
        <item m="1" x="881"/>
        <item m="1" x="785"/>
        <item m="1" x="777"/>
        <item m="1" x="1066"/>
        <item m="1" x="696"/>
        <item m="1" x="996"/>
        <item m="1" x="684"/>
        <item m="1" x="986"/>
        <item m="1" x="909"/>
        <item m="1" x="1212"/>
        <item m="1" x="903"/>
        <item m="1" x="891"/>
        <item m="1" x="882"/>
        <item m="1" x="1178"/>
        <item m="1" x="869"/>
        <item m="1" x="1084"/>
        <item m="1" x="1224"/>
        <item m="1" x="1171"/>
        <item m="1" x="845"/>
        <item m="1" x="827"/>
        <item m="1" x="1067"/>
        <item m="1" x="737"/>
        <item m="1" x="998"/>
        <item m="1" x="654"/>
        <item m="1" x="918"/>
        <item m="1" x="1226"/>
        <item m="1" x="892"/>
        <item m="1" x="883"/>
        <item m="1" x="1174"/>
        <item m="1" x="838"/>
        <item m="1" x="1131"/>
        <item m="1" x="1113"/>
        <item m="1" x="1093"/>
        <item m="1" x="793"/>
        <item m="1" x="787"/>
        <item m="1" x="1080"/>
        <item m="1" x="1069"/>
        <item m="1" x="770"/>
        <item m="1" x="1060"/>
        <item m="1" x="1051"/>
        <item m="1" x="1044"/>
        <item m="1" x="739"/>
        <item m="1" x="721"/>
        <item m="1" x="1024"/>
        <item m="1" x="1010"/>
        <item m="1" x="685"/>
        <item m="1" x="987"/>
        <item m="1" x="670"/>
        <item m="1" x="976"/>
        <item m="1" x="645"/>
        <item m="1" x="953"/>
        <item m="1" x="937"/>
        <item m="1" x="624"/>
        <item m="1" x="1236"/>
        <item m="1" x="920"/>
        <item m="1" x="911"/>
        <item m="1" x="1214"/>
        <item m="1" x="1203"/>
        <item m="1" x="894"/>
        <item m="1" x="1181"/>
        <item m="1" x="1175"/>
        <item m="1" x="1162"/>
        <item m="1" x="849"/>
        <item m="1" x="839"/>
        <item m="1" x="1144"/>
        <item m="1" x="1114"/>
        <item m="1" x="807"/>
        <item m="1" x="1104"/>
        <item m="1" x="1095"/>
        <item m="1" x="1071"/>
        <item m="1" x="761"/>
        <item m="1" x="741"/>
        <item m="1" x="724"/>
        <item m="1" x="687"/>
        <item m="1" x="989"/>
        <item m="1" x="967"/>
        <item m="1" x="939"/>
        <item m="1" x="921"/>
        <item m="1" x="1216"/>
        <item m="1" x="1204"/>
        <item m="1" x="874"/>
        <item m="1" x="831"/>
        <item m="1" x="1036"/>
        <item m="1" x="978"/>
        <item m="1" x="969"/>
        <item m="1" x="1228"/>
        <item m="1" x="861"/>
        <item m="1" x="1081"/>
        <item m="1" x="762"/>
        <item m="1" x="1045"/>
        <item m="1" x="726"/>
        <item m="1" x="1013"/>
        <item m="1" x="672"/>
        <item m="1" x="979"/>
        <item m="1" x="647"/>
        <item m="1" x="929"/>
        <item m="1" x="876"/>
        <item m="1" x="1163"/>
        <item m="1" x="852"/>
        <item m="1" x="1146"/>
        <item m="1" x="1135"/>
        <item m="1" x="821"/>
        <item m="1" x="1117"/>
        <item m="1" x="1107"/>
        <item m="1" x="771"/>
        <item m="1" x="754"/>
        <item m="1" x="1038"/>
        <item m="1" x="710"/>
        <item m="1" x="1015"/>
        <item m="1" x="699"/>
        <item m="1" x="689"/>
        <item m="1" x="656"/>
        <item m="1" x="780"/>
        <item m="1" x="1156"/>
        <item m="1" x="1119"/>
        <item m="1" x="804"/>
        <item m="1" x="782"/>
        <item m="1" x="772"/>
        <item m="1" x="765"/>
        <item m="1" x="1048"/>
        <item m="1" x="1032"/>
        <item m="1" x="692"/>
        <item m="1" x="982"/>
        <item m="1" x="973"/>
        <item m="1" x="924"/>
        <item m="1" x="914"/>
        <item m="1" x="864"/>
        <item m="1" x="1120"/>
        <item m="1" x="805"/>
        <item m="1" x="797"/>
        <item m="1" x="1050"/>
        <item m="1" x="733"/>
        <item m="1" x="716"/>
        <item m="1" x="1021"/>
        <item m="1" x="1006"/>
        <item m="1" x="695"/>
        <item m="1" x="994"/>
        <item m="1" x="984"/>
        <item m="1" x="664"/>
        <item m="1" x="963"/>
        <item m="1" x="949"/>
        <item m="1" x="632"/>
        <item m="1" x="1242"/>
        <item m="1" x="977"/>
        <item m="1" x="1189"/>
        <item m="1" x="868"/>
        <item m="1" x="1225"/>
        <item m="1" x="1180"/>
        <item m="1" x="1172"/>
        <item m="1" x="730"/>
        <item m="1" x="1018"/>
        <item m="1" x="768"/>
        <item m="1" x="748"/>
        <item m="1" x="718"/>
        <item m="1" x="705"/>
        <item m="1" x="985"/>
        <item m="1" x="1008"/>
        <item m="1" x="999"/>
        <item m="1" x="623"/>
        <item m="1" x="1213"/>
        <item m="1" x="893"/>
        <item m="1" x="872"/>
        <item m="1" x="848"/>
        <item m="1" x="830"/>
        <item m="1" x="1103"/>
        <item m="1" x="794"/>
        <item m="1" x="1070"/>
        <item m="1" x="722"/>
        <item m="1" x="708"/>
        <item m="1" x="686"/>
        <item m="1" x="646"/>
        <item m="1" x="1237"/>
        <item m="1" x="1227"/>
        <item m="1" x="1190"/>
        <item m="1" x="1133"/>
        <item m="1" x="1115"/>
        <item m="1" x="1053"/>
        <item m="1" x="1026"/>
        <item m="1" x="773"/>
        <item m="1" x="661"/>
        <item m="1" x="629"/>
        <item m="1" x="866"/>
        <item m="1" x="1098"/>
        <item m="1" x="678"/>
        <item m="1" x="959"/>
        <item m="1" x="1220"/>
        <item m="1" x="1198"/>
        <item m="1" x="865"/>
        <item m="1" x="855"/>
        <item m="1" x="1157"/>
        <item m="1" x="1138"/>
        <item m="1" x="1143"/>
        <item m="1" x="642"/>
        <item m="1" x="927"/>
        <item m="1" x="905"/>
        <item m="1" x="1191"/>
        <item m="1" x="885"/>
        <item m="1" x="1182"/>
        <item m="1" x="788"/>
        <item m="1" x="1209"/>
        <item m="1" x="890"/>
        <item m="1" x="870"/>
        <item m="1" x="1160"/>
        <item m="1" x="800"/>
        <item m="1" x="997"/>
        <item m="1" x="668"/>
        <item m="1" x="966"/>
        <item m="1" x="1245"/>
        <item m="1" x="1061"/>
        <item m="1" x="833"/>
        <item m="1" x="813"/>
        <item m="1" x="803"/>
        <item m="1" x="789"/>
        <item m="1" x="779"/>
        <item m="1" x="1074"/>
        <item m="1" x="727"/>
        <item m="1" x="700"/>
        <item m="1" x="673"/>
        <item m="1" x="657"/>
        <item m="1" x="648"/>
        <item m="1" x="818"/>
        <item m="1" x="714"/>
        <item m="1" x="859"/>
        <item m="1" x="824"/>
        <item m="1" x="965"/>
        <item m="1" x="744"/>
        <item m="1" x="993"/>
        <item m="1" x="1122"/>
        <item m="1" x="1065"/>
        <item m="1" x="682"/>
        <item m="1" x="666"/>
        <item m="1" x="847"/>
        <item m="1" x="955"/>
        <item m="1" x="674"/>
        <item m="1" x="1154"/>
        <item m="1" x="1055"/>
        <item m="1" x="957"/>
        <item m="1" x="1165"/>
        <item m="1" x="781"/>
        <item m="1" x="764"/>
        <item m="1" x="756"/>
        <item m="1" x="842"/>
        <item m="1" x="1137"/>
        <item m="1" x="1064"/>
        <item m="1" x="825"/>
        <item m="1" x="640"/>
        <item m="1" x="1244"/>
        <item m="1" x="1223"/>
        <item m="1" x="1201"/>
        <item m="1" x="917"/>
        <item m="1" x="1043"/>
        <item m="1" x="738"/>
        <item m="1" x="644"/>
        <item m="1" x="750"/>
        <item m="1" x="723"/>
        <item m="1" x="1025"/>
        <item m="1" x="988"/>
        <item m="1" x="671"/>
        <item m="1" x="860"/>
        <item m="1" x="851"/>
        <item m="1" x="1134"/>
        <item m="1" x="1196"/>
        <item m="1" x="880"/>
        <item m="1" x="900"/>
        <item m="1" x="858"/>
        <item m="1" x="826"/>
        <item m="1" x="809"/>
        <item m="1" x="653"/>
        <item m="1" x="641"/>
        <item m="1" x="926"/>
        <item m="1" x="749"/>
        <item m="1" x="760"/>
        <item m="1" x="1011"/>
        <item m="1" x="928"/>
        <item m="1" x="1176"/>
        <item m="1" x="711"/>
        <item m="1" x="784"/>
        <item m="1" x="902"/>
        <item m="1" x="817"/>
        <item m="1" x="1091"/>
        <item m="1" x="719"/>
        <item m="1" x="634"/>
        <item m="1" x="736"/>
        <item m="1" x="975"/>
        <item m="1" x="1202"/>
        <item m="1" x="829"/>
        <item m="1" x="940"/>
        <item m="1" x="1205"/>
        <item m="1" x="853"/>
        <item m="1" x="1230"/>
        <item m="1" x="1028"/>
        <item m="1" x="814"/>
        <item m="1" x="1148"/>
        <item m="1" x="1168"/>
        <item m="1" x="1022"/>
        <item m="1" x="1141"/>
        <item m="1" x="1123"/>
        <item m="1" x="1211"/>
        <item m="1" x="1029"/>
        <item m="1" x="662"/>
        <item m="1" x="637"/>
        <item m="1" x="925"/>
        <item m="1" x="1183"/>
        <item x="620"/>
        <item m="1" x="1121"/>
        <item m="1" x="1033"/>
        <item m="1" x="950"/>
        <item m="1" x="806"/>
        <item m="1" x="791"/>
        <item m="1" x="1078"/>
        <item m="1" x="1057"/>
        <item m="1" x="746"/>
        <item m="1" x="703"/>
        <item m="1" x="681"/>
        <item m="1" x="633"/>
        <item m="1" x="665"/>
        <item m="1" x="1192"/>
        <item m="1" x="898"/>
        <item m="1" x="1151"/>
        <item m="1" x="774"/>
        <item m="1" x="1128"/>
        <item m="1" x="947"/>
        <item m="1" x="1085"/>
        <item m="1" x="1207"/>
        <item m="1" x="1173"/>
        <item m="1" x="901"/>
        <item m="1" x="1109"/>
        <item m="1" x="1145"/>
        <item m="1" x="941"/>
        <item m="1" x="753"/>
        <item m="1" x="834"/>
        <item x="15"/>
        <item x="16"/>
        <item x="17"/>
        <item x="18"/>
        <item x="19"/>
        <item x="20"/>
        <item x="21"/>
        <item x="42"/>
        <item x="43"/>
        <item x="44"/>
        <item x="45"/>
        <item x="4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227"/>
        <item x="230"/>
        <item x="235"/>
        <item x="237"/>
        <item x="240"/>
        <item x="243"/>
        <item x="246"/>
        <item x="255"/>
        <item x="259"/>
        <item x="261"/>
        <item x="264"/>
        <item x="267"/>
        <item x="271"/>
        <item x="272"/>
        <item x="275"/>
        <item x="277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332"/>
        <item x="333"/>
        <item x="334"/>
        <item x="335"/>
        <item x="336"/>
        <item x="337"/>
        <item x="339"/>
        <item x="340"/>
        <item x="341"/>
        <item x="342"/>
        <item x="343"/>
        <item x="344"/>
        <item x="345"/>
        <item x="471"/>
        <item x="475"/>
        <item x="619"/>
        <item x="22"/>
        <item x="23"/>
        <item x="25"/>
        <item x="26"/>
        <item x="27"/>
        <item x="28"/>
        <item x="48"/>
        <item x="58"/>
        <item x="59"/>
        <item x="60"/>
        <item x="81"/>
        <item x="86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27"/>
        <item x="131"/>
        <item x="132"/>
        <item x="133"/>
        <item x="134"/>
        <item x="140"/>
        <item x="144"/>
        <item x="160"/>
        <item x="161"/>
        <item x="162"/>
        <item x="167"/>
        <item x="168"/>
        <item x="210"/>
        <item x="213"/>
        <item x="217"/>
        <item x="218"/>
        <item x="219"/>
        <item x="220"/>
        <item x="221"/>
        <item x="222"/>
        <item x="223"/>
        <item x="224"/>
        <item x="225"/>
        <item x="226"/>
        <item x="228"/>
        <item x="229"/>
        <item x="236"/>
        <item x="242"/>
        <item x="254"/>
        <item x="262"/>
        <item x="274"/>
        <item x="280"/>
        <item x="297"/>
        <item x="298"/>
        <item x="301"/>
        <item x="303"/>
        <item x="309"/>
        <item x="329"/>
        <item x="331"/>
        <item x="338"/>
        <item x="353"/>
        <item x="354"/>
        <item x="360"/>
        <item x="375"/>
        <item x="380"/>
        <item x="425"/>
        <item x="454"/>
        <item x="456"/>
        <item x="465"/>
        <item x="466"/>
        <item x="469"/>
        <item x="472"/>
        <item x="473"/>
        <item x="474"/>
        <item x="476"/>
        <item x="477"/>
        <item x="494"/>
        <item x="495"/>
        <item x="496"/>
        <item x="498"/>
        <item x="500"/>
        <item x="502"/>
        <item x="503"/>
        <item x="504"/>
        <item x="575"/>
        <item x="577"/>
        <item x="610"/>
        <item x="12"/>
        <item x="32"/>
        <item x="34"/>
        <item x="40"/>
        <item x="41"/>
        <item x="47"/>
        <item x="53"/>
        <item x="55"/>
        <item x="57"/>
        <item x="61"/>
        <item x="82"/>
        <item x="84"/>
        <item x="85"/>
        <item x="87"/>
        <item x="88"/>
        <item x="89"/>
        <item x="90"/>
        <item x="96"/>
        <item x="110"/>
        <item x="111"/>
        <item x="112"/>
        <item x="113"/>
        <item x="118"/>
        <item x="119"/>
        <item x="121"/>
        <item x="122"/>
        <item x="123"/>
        <item x="124"/>
        <item x="125"/>
        <item x="129"/>
        <item x="130"/>
        <item x="145"/>
        <item x="146"/>
        <item x="147"/>
        <item x="148"/>
        <item x="149"/>
        <item x="150"/>
        <item x="151"/>
        <item x="163"/>
        <item x="164"/>
        <item x="165"/>
        <item x="166"/>
        <item x="169"/>
        <item x="178"/>
        <item x="196"/>
        <item x="197"/>
        <item x="198"/>
        <item x="205"/>
        <item x="208"/>
        <item x="209"/>
        <item x="211"/>
        <item x="214"/>
        <item x="216"/>
        <item x="231"/>
        <item x="245"/>
        <item x="268"/>
        <item x="269"/>
        <item x="283"/>
        <item x="300"/>
        <item x="305"/>
        <item x="310"/>
        <item x="311"/>
        <item x="312"/>
        <item x="325"/>
        <item x="326"/>
        <item x="327"/>
        <item x="328"/>
        <item x="330"/>
        <item x="347"/>
        <item x="348"/>
        <item x="355"/>
        <item x="356"/>
        <item x="358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7"/>
        <item x="378"/>
        <item x="379"/>
        <item x="383"/>
        <item x="384"/>
        <item x="385"/>
        <item x="387"/>
        <item x="401"/>
        <item x="402"/>
        <item x="408"/>
        <item x="414"/>
        <item x="420"/>
        <item x="421"/>
        <item x="424"/>
        <item x="426"/>
        <item x="427"/>
        <item x="430"/>
        <item x="437"/>
        <item x="449"/>
        <item x="457"/>
        <item x="464"/>
        <item x="467"/>
        <item x="468"/>
        <item x="470"/>
        <item x="493"/>
        <item x="497"/>
        <item x="499"/>
        <item x="501"/>
        <item x="505"/>
        <item x="506"/>
        <item x="507"/>
        <item x="514"/>
        <item x="517"/>
        <item x="518"/>
        <item x="535"/>
        <item x="541"/>
        <item x="543"/>
        <item x="570"/>
        <item x="581"/>
        <item x="582"/>
        <item x="583"/>
        <item x="584"/>
        <item x="596"/>
        <item x="597"/>
        <item x="607"/>
        <item m="1" x="938"/>
        <item x="10"/>
        <item x="11"/>
        <item x="13"/>
        <item x="14"/>
        <item x="29"/>
        <item x="30"/>
        <item x="31"/>
        <item x="33"/>
        <item x="36"/>
        <item x="37"/>
        <item x="38"/>
        <item x="39"/>
        <item x="52"/>
        <item x="54"/>
        <item x="56"/>
        <item x="80"/>
        <item x="83"/>
        <item x="114"/>
        <item x="115"/>
        <item x="116"/>
        <item x="117"/>
        <item x="120"/>
        <item x="126"/>
        <item x="137"/>
        <item x="138"/>
        <item x="139"/>
        <item x="141"/>
        <item x="143"/>
        <item x="152"/>
        <item x="153"/>
        <item x="156"/>
        <item x="170"/>
        <item x="173"/>
        <item x="174"/>
        <item x="175"/>
        <item x="176"/>
        <item x="193"/>
        <item x="194"/>
        <item x="203"/>
        <item x="204"/>
        <item x="207"/>
        <item x="212"/>
        <item x="215"/>
        <item x="239"/>
        <item x="241"/>
        <item x="247"/>
        <item x="249"/>
        <item x="251"/>
        <item x="252"/>
        <item x="256"/>
        <item x="260"/>
        <item x="284"/>
        <item x="299"/>
        <item x="302"/>
        <item x="304"/>
        <item x="306"/>
        <item x="307"/>
        <item x="308"/>
        <item x="314"/>
        <item x="319"/>
        <item x="323"/>
        <item x="324"/>
        <item x="346"/>
        <item x="349"/>
        <item x="351"/>
        <item x="352"/>
        <item x="357"/>
        <item x="362"/>
        <item x="374"/>
        <item x="381"/>
        <item x="382"/>
        <item x="386"/>
        <item x="389"/>
        <item x="391"/>
        <item x="392"/>
        <item x="393"/>
        <item x="403"/>
        <item x="404"/>
        <item x="405"/>
        <item x="406"/>
        <item x="407"/>
        <item x="413"/>
        <item x="415"/>
        <item x="416"/>
        <item x="417"/>
        <item x="418"/>
        <item x="419"/>
        <item x="422"/>
        <item x="423"/>
        <item x="431"/>
        <item x="432"/>
        <item x="438"/>
        <item x="439"/>
        <item x="440"/>
        <item x="441"/>
        <item x="442"/>
        <item x="443"/>
        <item x="447"/>
        <item x="450"/>
        <item x="451"/>
        <item x="452"/>
        <item x="455"/>
        <item x="458"/>
        <item x="459"/>
        <item x="460"/>
        <item x="461"/>
        <item x="463"/>
        <item x="508"/>
        <item x="509"/>
        <item x="516"/>
        <item x="519"/>
        <item x="520"/>
        <item x="521"/>
        <item x="522"/>
        <item x="523"/>
        <item x="524"/>
        <item x="532"/>
        <item x="534"/>
        <item x="536"/>
        <item x="537"/>
        <item x="538"/>
        <item x="545"/>
        <item x="548"/>
        <item x="571"/>
        <item x="572"/>
        <item x="574"/>
        <item x="579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9"/>
        <item x="600"/>
        <item x="601"/>
        <item x="603"/>
        <item x="604"/>
        <item x="605"/>
        <item x="606"/>
        <item x="608"/>
        <item x="612"/>
        <item x="35"/>
        <item x="50"/>
        <item x="128"/>
        <item x="135"/>
        <item x="136"/>
        <item x="177"/>
        <item x="179"/>
        <item x="180"/>
        <item x="315"/>
        <item x="322"/>
        <item x="394"/>
        <item x="428"/>
        <item x="429"/>
        <item x="453"/>
        <item x="462"/>
        <item x="525"/>
        <item x="526"/>
        <item x="527"/>
        <item x="533"/>
        <item x="576"/>
        <item x="395"/>
        <item x="396"/>
        <item x="397"/>
        <item x="398"/>
        <item x="399"/>
        <item x="400"/>
        <item x="183"/>
        <item x="186"/>
        <item x="510"/>
        <item x="573"/>
        <item x="578"/>
        <item x="580"/>
        <item x="49"/>
        <item x="51"/>
        <item x="142"/>
        <item x="154"/>
        <item x="155"/>
        <item x="157"/>
        <item x="158"/>
        <item x="159"/>
        <item x="171"/>
        <item x="172"/>
        <item x="181"/>
        <item x="182"/>
        <item x="184"/>
        <item x="185"/>
        <item x="187"/>
        <item x="188"/>
        <item x="189"/>
        <item x="190"/>
        <item x="191"/>
        <item x="192"/>
        <item x="206"/>
        <item x="233"/>
        <item x="257"/>
        <item x="263"/>
        <item x="285"/>
        <item x="313"/>
        <item x="318"/>
        <item x="320"/>
        <item x="321"/>
        <item x="350"/>
        <item x="359"/>
        <item x="376"/>
        <item x="388"/>
        <item x="390"/>
        <item x="409"/>
        <item x="410"/>
        <item x="411"/>
        <item x="412"/>
        <item x="445"/>
        <item x="446"/>
        <item x="511"/>
        <item x="512"/>
        <item x="513"/>
        <item x="528"/>
        <item x="529"/>
        <item x="539"/>
        <item x="542"/>
        <item x="563"/>
        <item x="564"/>
        <item x="565"/>
        <item x="566"/>
        <item x="567"/>
        <item x="568"/>
        <item x="602"/>
        <item x="611"/>
        <item x="0"/>
        <item x="1"/>
        <item x="3"/>
        <item x="4"/>
        <item x="5"/>
        <item x="6"/>
        <item x="7"/>
        <item x="8"/>
        <item x="9"/>
        <item x="195"/>
        <item x="199"/>
        <item x="200"/>
        <item x="201"/>
        <item x="238"/>
        <item x="253"/>
        <item x="273"/>
        <item x="316"/>
        <item x="317"/>
        <item x="433"/>
        <item x="434"/>
        <item x="435"/>
        <item x="436"/>
        <item x="444"/>
        <item x="488"/>
        <item x="490"/>
        <item x="491"/>
        <item x="492"/>
        <item x="515"/>
        <item x="530"/>
        <item x="531"/>
        <item x="540"/>
        <item x="546"/>
        <item x="547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9"/>
        <item x="598"/>
        <item x="609"/>
        <item x="613"/>
        <item x="2"/>
        <item x="234"/>
        <item x="487"/>
        <item x="489"/>
        <item x="202"/>
        <item x="614"/>
        <item x="615"/>
        <item x="616"/>
        <item x="248"/>
        <item x="266"/>
        <item x="478"/>
        <item x="479"/>
        <item x="480"/>
        <item x="481"/>
        <item x="482"/>
        <item x="483"/>
        <item x="484"/>
        <item x="485"/>
        <item x="486"/>
        <item x="544"/>
        <item x="448"/>
        <item x="107"/>
        <item x="108"/>
        <item x="109"/>
        <item x="232"/>
        <item x="244"/>
        <item x="250"/>
        <item x="258"/>
        <item x="265"/>
        <item x="270"/>
        <item x="276"/>
        <item x="278"/>
        <item x="279"/>
        <item x="281"/>
        <item x="282"/>
        <item x="617"/>
        <item x="618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3">
        <item x="3"/>
        <item x="5"/>
        <item x="0"/>
        <item x="1"/>
        <item x="2"/>
        <item m="1" x="26"/>
        <item m="1" x="23"/>
        <item m="1" x="10"/>
        <item m="1" x="13"/>
        <item m="1" x="18"/>
        <item m="1" x="11"/>
        <item m="1" x="8"/>
        <item m="1" x="21"/>
        <item m="1" x="16"/>
        <item m="1" x="14"/>
        <item m="1" x="28"/>
        <item m="1" x="32"/>
        <item x="7"/>
        <item m="1" x="12"/>
        <item m="1" x="27"/>
        <item m="1" x="17"/>
        <item m="1" x="15"/>
        <item m="1" x="20"/>
        <item m="1" x="22"/>
        <item m="1" x="9"/>
        <item m="1" x="24"/>
        <item m="1" x="31"/>
        <item m="1" x="19"/>
        <item m="1" x="29"/>
        <item m="1" x="30"/>
        <item m="1" x="25"/>
        <item x="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10"/>
        <item x="11"/>
        <item x="27"/>
        <item x="0"/>
        <item x="12"/>
        <item x="13"/>
        <item x="30"/>
        <item x="29"/>
        <item x="28"/>
        <item x="19"/>
        <item x="24"/>
        <item x="21"/>
        <item x="3"/>
        <item x="31"/>
        <item x="36"/>
        <item x="9"/>
        <item x="33"/>
        <item x="20"/>
        <item x="34"/>
        <item x="26"/>
        <item x="32"/>
        <item x="2"/>
        <item x="23"/>
        <item x="35"/>
        <item x="7"/>
        <item x="5"/>
        <item x="18"/>
        <item x="1"/>
        <item x="16"/>
        <item x="25"/>
        <item x="15"/>
        <item x="4"/>
        <item x="22"/>
        <item x="6"/>
        <item x="8"/>
        <item x="38"/>
        <item x="17"/>
        <item x="37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4">
        <item x="2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x="1"/>
        <item x="2"/>
        <item x="3"/>
        <item x="0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35"/>
    <field x="1"/>
    <field x="7"/>
    <field x="13"/>
    <field x="2"/>
  </rowFields>
  <rowItems count="621">
    <i>
      <x/>
      <x v="5"/>
      <x v="3"/>
      <x v="119"/>
      <x v="1106"/>
      <x v="1096"/>
      <x v="1096"/>
    </i>
    <i r="1">
      <x v="6"/>
      <x v="17"/>
      <x v="19"/>
      <x v="1215"/>
      <x v="1202"/>
      <x v="1202"/>
    </i>
    <i r="4">
      <x v="1271"/>
      <x v="1202"/>
      <x v="1246"/>
    </i>
    <i r="1">
      <x v="8"/>
      <x v="24"/>
      <x v="191"/>
      <x v="1268"/>
      <x v="1119"/>
      <x v="1119"/>
    </i>
    <i r="1">
      <x v="9"/>
      <x v="21"/>
      <x v="34"/>
      <x v="1125"/>
      <x v="1115"/>
      <x v="1115"/>
    </i>
    <i r="4">
      <x v="1164"/>
      <x v="1152"/>
      <x v="1152"/>
    </i>
    <i r="1">
      <x v="11"/>
      <x v="11"/>
      <x v="20"/>
      <x v="1214"/>
      <x v="1201"/>
      <x v="1201"/>
    </i>
    <i r="1">
      <x v="12"/>
      <x v="12"/>
      <x v="362"/>
      <x v="1107"/>
      <x v="1097"/>
      <x v="1097"/>
    </i>
    <i r="4">
      <x v="1163"/>
      <x v="1151"/>
      <x v="1151"/>
    </i>
    <i r="1">
      <x v="13"/>
      <x v="31"/>
      <x v="22"/>
      <x v="1126"/>
      <x v="1116"/>
      <x v="1116"/>
    </i>
    <i r="1">
      <x v="14"/>
      <x v="32"/>
      <x v="278"/>
      <x v="1127"/>
      <x v="1117"/>
      <x v="1117"/>
    </i>
    <i r="1">
      <x v="15"/>
      <x v="25"/>
      <x v="381"/>
      <x v="1128"/>
      <x v="1118"/>
      <x v="1118"/>
    </i>
    <i r="4">
      <x v="1165"/>
      <x v="1153"/>
      <x v="1153"/>
    </i>
    <i r="1">
      <x v="16"/>
      <x v="33"/>
      <x v="285"/>
      <x v="1161"/>
      <x v="1149"/>
      <x v="1149"/>
    </i>
    <i r="4">
      <x v="1166"/>
      <x v="1154"/>
      <x v="1154"/>
    </i>
    <i r="1">
      <x v="17"/>
      <x v="27"/>
      <x v="190"/>
      <x v="1124"/>
      <x v="1114"/>
      <x v="1114"/>
    </i>
    <i r="1">
      <x v="18"/>
      <x v="1"/>
      <x v="414"/>
      <x v="970"/>
      <x v="960"/>
      <x v="960"/>
    </i>
    <i r="1">
      <x v="19"/>
      <x v="34"/>
      <x v="192"/>
      <x v="1249"/>
      <x v="1120"/>
      <x v="1120"/>
    </i>
    <i r="1">
      <x v="21"/>
      <x v="15"/>
      <x v="262"/>
      <x v="1131"/>
      <x v="1121"/>
      <x v="1121"/>
    </i>
    <i r="1">
      <x v="22"/>
      <x/>
      <x v="127"/>
      <x v="1162"/>
      <x v="1150"/>
      <x v="1150"/>
    </i>
    <i r="4">
      <x v="1250"/>
      <x v="959"/>
      <x v="959"/>
    </i>
    <i r="1">
      <x v="26"/>
      <x v="14"/>
      <x v="10"/>
      <x v="1216"/>
      <x v="1203"/>
      <x v="1203"/>
    </i>
    <i>
      <x v="1"/>
      <x v="5"/>
      <x v="3"/>
      <x v="147"/>
      <x v="1252"/>
      <x v="1233"/>
      <x v="1233"/>
    </i>
    <i r="2">
      <x v="4"/>
      <x v="147"/>
      <x v="1259"/>
      <x v="1240"/>
      <x v="1240"/>
    </i>
    <i r="2">
      <x v="5"/>
      <x v="147"/>
      <x v="1258"/>
      <x v="1239"/>
      <x v="1239"/>
    </i>
    <i r="1">
      <x v="8"/>
      <x v="24"/>
      <x v="180"/>
      <x v="1246"/>
      <x v="1229"/>
      <x v="1229"/>
    </i>
    <i r="1">
      <x v="12"/>
      <x v="12"/>
      <x v="353"/>
      <x v="1257"/>
      <x v="1238"/>
      <x v="1238"/>
    </i>
    <i r="1">
      <x v="13"/>
      <x v="31"/>
      <x v="26"/>
      <x v="1248"/>
      <x v="1231"/>
      <x v="1231"/>
    </i>
    <i r="1">
      <x v="15"/>
      <x v="25"/>
      <x v="369"/>
      <x v="1255"/>
      <x v="1236"/>
      <x v="1236"/>
    </i>
    <i r="1">
      <x v="16"/>
      <x v="33"/>
      <x v="286"/>
      <x v="1254"/>
      <x v="1235"/>
      <x v="1235"/>
    </i>
    <i r="1">
      <x v="17"/>
      <x v="27"/>
      <x v="148"/>
      <x v="1253"/>
      <x v="1234"/>
      <x v="1234"/>
    </i>
    <i r="1">
      <x v="18"/>
      <x v="1"/>
      <x v="415"/>
      <x v="1260"/>
      <x v="1241"/>
      <x v="1241"/>
    </i>
    <i r="1">
      <x v="19"/>
      <x v="34"/>
      <x v="182"/>
      <x v="1256"/>
      <x v="1237"/>
      <x v="1237"/>
    </i>
    <i r="1">
      <x v="21"/>
      <x v="15"/>
      <x v="284"/>
      <x v="1247"/>
      <x v="1230"/>
      <x v="1230"/>
    </i>
    <i r="1">
      <x v="22"/>
      <x/>
      <x v="185"/>
      <x v="1251"/>
      <x v="1232"/>
      <x v="1232"/>
    </i>
    <i r="1">
      <x v="28"/>
      <x v="19"/>
      <x v="5"/>
      <x v="1261"/>
      <x v="1242"/>
      <x v="1242"/>
    </i>
    <i>
      <x v="2"/>
      <x v="5"/>
      <x v="3"/>
      <x v="483"/>
      <x v="1169"/>
      <x v="1157"/>
      <x v="1157"/>
    </i>
    <i r="1">
      <x v="8"/>
      <x v="24"/>
      <x v="489"/>
      <x v="1175"/>
      <x v="1163"/>
      <x v="1163"/>
    </i>
    <i r="1">
      <x v="9"/>
      <x v="21"/>
      <x v="494"/>
      <x v="1221"/>
      <x v="1208"/>
      <x v="1208"/>
    </i>
    <i r="4">
      <x v="1228"/>
      <x v="1213"/>
      <x v="1213"/>
    </i>
    <i r="1">
      <x v="12"/>
      <x v="12"/>
      <x v="485"/>
      <x v="1171"/>
      <x v="1159"/>
      <x v="1159"/>
    </i>
    <i r="1">
      <x v="13"/>
      <x v="31"/>
      <x v="486"/>
      <x v="1172"/>
      <x v="1160"/>
      <x v="1160"/>
    </i>
    <i r="1">
      <x v="15"/>
      <x v="25"/>
      <x v="487"/>
      <x v="1173"/>
      <x v="1161"/>
      <x v="1161"/>
    </i>
    <i r="4">
      <x v="1229"/>
      <x v="1214"/>
      <x v="1214"/>
    </i>
    <i r="1">
      <x v="16"/>
      <x v="33"/>
      <x v="488"/>
      <x v="1174"/>
      <x v="1162"/>
      <x v="1162"/>
    </i>
    <i r="1">
      <x v="17"/>
      <x v="27"/>
      <x v="484"/>
      <x v="1170"/>
      <x v="1158"/>
      <x v="1158"/>
    </i>
    <i r="1">
      <x v="18"/>
      <x v="1"/>
      <x v="474"/>
      <x v="934"/>
      <x v="924"/>
      <x v="924"/>
    </i>
    <i r="1">
      <x v="19"/>
      <x v="34"/>
      <x v="490"/>
      <x v="1176"/>
      <x v="1164"/>
      <x v="1164"/>
    </i>
    <i r="1">
      <x v="21"/>
      <x v="15"/>
      <x v="491"/>
      <x v="1177"/>
      <x v="1165"/>
      <x v="1165"/>
    </i>
    <i r="1">
      <x v="22"/>
      <x/>
      <x v="473"/>
      <x v="1245"/>
      <x v="923"/>
      <x v="923"/>
    </i>
    <i>
      <x v="3"/>
      <x v="5"/>
      <x v="3"/>
      <x v="149"/>
      <x v="817"/>
      <x v="810"/>
      <x v="810"/>
    </i>
    <i r="2">
      <x v="4"/>
      <x v="149"/>
      <x v="960"/>
      <x v="950"/>
      <x v="950"/>
    </i>
    <i r="1">
      <x v="13"/>
      <x v="31"/>
      <x v="27"/>
      <x v="819"/>
      <x v="812"/>
      <x v="812"/>
    </i>
    <i r="1">
      <x v="15"/>
      <x v="25"/>
      <x v="378"/>
      <x v="820"/>
      <x v="813"/>
      <x v="813"/>
    </i>
    <i r="1">
      <x v="16"/>
      <x v="33"/>
      <x v="482"/>
      <x v="1168"/>
      <x v="1156"/>
      <x v="1156"/>
    </i>
    <i r="1">
      <x v="17"/>
      <x v="27"/>
      <x v="196"/>
      <x v="818"/>
      <x v="811"/>
      <x v="811"/>
    </i>
    <i r="1">
      <x v="18"/>
      <x v="1"/>
      <x v="416"/>
      <x v="953"/>
      <x v="943"/>
      <x v="943"/>
    </i>
    <i r="1">
      <x v="19"/>
      <x v="34"/>
      <x v="206"/>
      <x v="950"/>
      <x v="940"/>
      <x v="940"/>
    </i>
    <i r="1">
      <x v="21"/>
      <x v="15"/>
      <x v="365"/>
      <x v="951"/>
      <x v="941"/>
      <x v="941"/>
    </i>
    <i r="1">
      <x v="22"/>
      <x/>
      <x v="210"/>
      <x v="952"/>
      <x v="942"/>
      <x v="942"/>
    </i>
    <i>
      <x v="4"/>
      <x v="5"/>
      <x v="3"/>
      <x v="193"/>
      <x v="644"/>
      <x v="637"/>
      <x v="637"/>
    </i>
    <i r="2">
      <x v="4"/>
      <x v="193"/>
      <x v="646"/>
      <x v="639"/>
      <x v="639"/>
    </i>
    <i r="2">
      <x v="5"/>
      <x v="193"/>
      <x v="645"/>
      <x v="638"/>
      <x v="638"/>
    </i>
    <i r="1">
      <x v="12"/>
      <x v="12"/>
      <x v="343"/>
      <x v="660"/>
      <x v="653"/>
      <x v="653"/>
    </i>
    <i r="4">
      <x v="661"/>
      <x v="654"/>
      <x v="654"/>
    </i>
    <i r="1">
      <x v="13"/>
      <x v="31"/>
      <x v="157"/>
      <x v="654"/>
      <x v="647"/>
      <x v="647"/>
    </i>
    <i r="1">
      <x v="15"/>
      <x v="25"/>
      <x v="388"/>
      <x v="652"/>
      <x v="645"/>
      <x v="645"/>
    </i>
    <i r="4">
      <x v="653"/>
      <x v="646"/>
      <x v="646"/>
    </i>
    <i r="1">
      <x v="16"/>
      <x v="33"/>
      <x v="294"/>
      <x v="651"/>
      <x v="644"/>
      <x v="644"/>
    </i>
    <i r="1">
      <x v="17"/>
      <x v="27"/>
      <x v="194"/>
      <x v="647"/>
      <x v="640"/>
      <x v="640"/>
    </i>
    <i r="4">
      <x v="648"/>
      <x v="641"/>
      <x v="641"/>
    </i>
    <i r="2">
      <x v="28"/>
      <x v="194"/>
      <x v="649"/>
      <x v="642"/>
      <x v="642"/>
    </i>
    <i r="2">
      <x v="30"/>
      <x v="194"/>
      <x v="650"/>
      <x v="643"/>
      <x v="643"/>
    </i>
    <i r="1">
      <x v="18"/>
      <x v="1"/>
      <x v="417"/>
      <x v="658"/>
      <x v="651"/>
      <x v="651"/>
    </i>
    <i r="1">
      <x v="19"/>
      <x v="34"/>
      <x v="198"/>
      <x v="659"/>
      <x v="652"/>
      <x v="652"/>
    </i>
    <i r="1">
      <x v="21"/>
      <x v="15"/>
      <x v="267"/>
      <x v="655"/>
      <x v="648"/>
      <x v="648"/>
    </i>
    <i r="1">
      <x v="22"/>
      <x/>
      <x v="203"/>
      <x v="656"/>
      <x v="649"/>
      <x v="649"/>
    </i>
    <i r="4">
      <x v="657"/>
      <x v="650"/>
      <x v="650"/>
    </i>
    <i>
      <x v="5"/>
      <x/>
      <x v="13"/>
      <x v="14"/>
      <x v="1158"/>
      <x v="1146"/>
      <x v="1146"/>
    </i>
    <i r="1">
      <x v="1"/>
      <x v="13"/>
      <x v="16"/>
      <x v="1199"/>
      <x v="1186"/>
      <x v="1186"/>
    </i>
    <i r="1">
      <x v="3"/>
      <x v="13"/>
      <x v="15"/>
      <x v="1198"/>
      <x v="1185"/>
      <x v="1185"/>
    </i>
    <i r="1">
      <x v="4"/>
      <x v="13"/>
      <x v="13"/>
      <x v="1157"/>
      <x v="1145"/>
      <x v="1145"/>
    </i>
    <i r="1">
      <x v="5"/>
      <x v="3"/>
      <x v="178"/>
      <x v="1048"/>
      <x v="1038"/>
      <x v="1038"/>
    </i>
    <i r="2">
      <x v="4"/>
      <x v="178"/>
      <x v="1047"/>
      <x v="1037"/>
      <x v="1037"/>
    </i>
    <i r="2">
      <x v="5"/>
      <x v="178"/>
      <x v="1095"/>
      <x v="1085"/>
      <x v="1085"/>
    </i>
    <i r="1">
      <x v="13"/>
      <x v="31"/>
      <x v="158"/>
      <x v="918"/>
      <x v="910"/>
      <x v="910"/>
    </i>
    <i r="1">
      <x v="15"/>
      <x v="25"/>
      <x v="394"/>
      <x v="1044"/>
      <x v="1034"/>
      <x v="1034"/>
    </i>
    <i r="1">
      <x v="16"/>
      <x v="33"/>
      <x v="304"/>
      <x v="1043"/>
      <x v="1033"/>
      <x v="1033"/>
    </i>
    <i r="1">
      <x v="17"/>
      <x v="27"/>
      <x v="179"/>
      <x v="917"/>
      <x v="909"/>
      <x v="909"/>
    </i>
    <i r="1">
      <x v="18"/>
      <x v="1"/>
      <x v="418"/>
      <x v="1045"/>
      <x v="1035"/>
      <x v="1035"/>
    </i>
    <i r="1">
      <x v="19"/>
      <x v="34"/>
      <x v="177"/>
      <x v="1097"/>
      <x v="1087"/>
      <x v="1087"/>
    </i>
    <i r="1">
      <x v="21"/>
      <x v="15"/>
      <x v="325"/>
      <x v="1096"/>
      <x v="1086"/>
      <x v="1086"/>
    </i>
    <i r="1">
      <x v="22"/>
      <x/>
      <x v="181"/>
      <x v="1046"/>
      <x v="1036"/>
      <x v="1036"/>
    </i>
    <i>
      <x v="6"/>
      <x v="5"/>
      <x v="3"/>
      <x v="255"/>
      <x v="1138"/>
      <x v="1127"/>
      <x v="1127"/>
    </i>
    <i r="2">
      <x v="4"/>
      <x v="255"/>
      <x v="1141"/>
      <x v="1130"/>
      <x v="1130"/>
    </i>
    <i r="2">
      <x v="5"/>
      <x v="255"/>
      <x v="1140"/>
      <x v="1129"/>
      <x v="1129"/>
    </i>
    <i r="1">
      <x v="13"/>
      <x v="31"/>
      <x v="103"/>
      <x v="1139"/>
      <x v="1128"/>
      <x v="1128"/>
    </i>
    <i r="1">
      <x v="15"/>
      <x v="25"/>
      <x v="393"/>
      <x v="1186"/>
      <x v="1174"/>
      <x v="1174"/>
    </i>
    <i r="1">
      <x v="16"/>
      <x v="33"/>
      <x v="333"/>
      <x v="1185"/>
      <x v="1173"/>
      <x v="1173"/>
    </i>
    <i r="1">
      <x v="17"/>
      <x v="27"/>
      <x v="104"/>
      <x v="991"/>
      <x v="981"/>
      <x v="981"/>
    </i>
    <i r="2">
      <x v="28"/>
      <x v="104"/>
      <x v="994"/>
      <x v="984"/>
      <x v="984"/>
    </i>
    <i r="2">
      <x v="30"/>
      <x v="104"/>
      <x v="993"/>
      <x v="983"/>
      <x v="983"/>
    </i>
    <i r="1">
      <x v="18"/>
      <x v="1"/>
      <x v="419"/>
      <x v="1089"/>
      <x v="1079"/>
      <x v="1079"/>
    </i>
    <i r="1">
      <x v="19"/>
      <x v="34"/>
      <x v="105"/>
      <x v="992"/>
      <x v="982"/>
      <x v="982"/>
    </i>
    <i r="1">
      <x v="21"/>
      <x v="15"/>
      <x v="320"/>
      <x v="862"/>
      <x v="855"/>
      <x v="855"/>
    </i>
    <i r="1">
      <x v="22"/>
      <x/>
      <x v="106"/>
      <x v="1088"/>
      <x v="1078"/>
      <x v="1078"/>
    </i>
    <i>
      <x v="7"/>
      <x v="5"/>
      <x v="3"/>
      <x v="211"/>
      <x v="777"/>
      <x v="770"/>
      <x v="770"/>
    </i>
    <i r="2">
      <x v="4"/>
      <x v="211"/>
      <x v="899"/>
      <x v="892"/>
      <x v="892"/>
    </i>
    <i r="2">
      <x v="5"/>
      <x v="211"/>
      <x v="898"/>
      <x v="891"/>
      <x v="891"/>
    </i>
    <i r="1">
      <x v="12"/>
      <x v="12"/>
      <x v="352"/>
      <x v="1020"/>
      <x v="1010"/>
      <x v="1010"/>
    </i>
    <i r="1">
      <x v="15"/>
      <x v="25"/>
      <x v="395"/>
      <x v="1021"/>
      <x v="1011"/>
      <x v="1011"/>
    </i>
    <i r="1">
      <x v="16"/>
      <x v="33"/>
      <x v="346"/>
      <x v="897"/>
      <x v="890"/>
      <x v="890"/>
    </i>
    <i r="4">
      <x v="900"/>
      <x v="893"/>
      <x v="893"/>
    </i>
    <i r="1">
      <x v="17"/>
      <x v="27"/>
      <x v="212"/>
      <x v="1091"/>
      <x v="1081"/>
      <x v="1081"/>
    </i>
    <i r="2">
      <x v="28"/>
      <x v="212"/>
      <x v="1092"/>
      <x v="1082"/>
      <x v="1082"/>
    </i>
    <i r="1">
      <x v="18"/>
      <x v="1"/>
      <x v="420"/>
      <x v="1023"/>
      <x v="1013"/>
      <x v="1013"/>
    </i>
    <i r="1">
      <x v="19"/>
      <x v="34"/>
      <x v="248"/>
      <x v="896"/>
      <x v="889"/>
      <x v="889"/>
    </i>
    <i r="1">
      <x v="22"/>
      <x/>
      <x v="72"/>
      <x v="1022"/>
      <x v="1012"/>
      <x v="1012"/>
    </i>
    <i r="1">
      <x v="37"/>
      <x v="36"/>
      <x v="479"/>
      <x v="1071"/>
      <x v="1061"/>
      <x v="1061"/>
    </i>
    <i>
      <x v="8"/>
      <x v="5"/>
      <x v="3"/>
      <x v="86"/>
      <x v="841"/>
      <x v="834"/>
      <x v="834"/>
    </i>
    <i r="2">
      <x v="4"/>
      <x v="86"/>
      <x v="1120"/>
      <x v="1110"/>
      <x v="1110"/>
    </i>
    <i r="2">
      <x v="5"/>
      <x v="86"/>
      <x v="964"/>
      <x v="954"/>
      <x v="954"/>
    </i>
    <i r="1">
      <x v="7"/>
      <x v="10"/>
      <x v="390"/>
      <x v="1123"/>
      <x v="1113"/>
      <x v="1113"/>
    </i>
    <i r="1">
      <x v="12"/>
      <x v="12"/>
      <x v="358"/>
      <x v="1087"/>
      <x v="1077"/>
      <x v="1077"/>
    </i>
    <i r="1">
      <x v="13"/>
      <x v="31"/>
      <x v="75"/>
      <x v="968"/>
      <x v="958"/>
      <x v="958"/>
    </i>
    <i r="1">
      <x v="15"/>
      <x v="25"/>
      <x v="392"/>
      <x v="967"/>
      <x v="957"/>
      <x v="957"/>
    </i>
    <i r="1">
      <x v="16"/>
      <x v="33"/>
      <x v="334"/>
      <x v="966"/>
      <x v="956"/>
      <x v="956"/>
    </i>
    <i r="1">
      <x v="17"/>
      <x v="27"/>
      <x v="88"/>
      <x v="1121"/>
      <x v="1111"/>
      <x v="1111"/>
    </i>
    <i r="1">
      <x v="18"/>
      <x v="1"/>
      <x v="421"/>
      <x v="965"/>
      <x v="955"/>
      <x v="955"/>
    </i>
    <i r="1">
      <x v="19"/>
      <x v="34"/>
      <x v="81"/>
      <x v="1086"/>
      <x v="1076"/>
      <x v="1076"/>
    </i>
    <i r="1">
      <x v="20"/>
      <x v="22"/>
      <x v="258"/>
      <x v="1122"/>
      <x v="1112"/>
      <x v="1112"/>
    </i>
    <i r="1">
      <x v="21"/>
      <x v="15"/>
      <x v="282"/>
      <x v="1085"/>
      <x v="1075"/>
      <x v="1075"/>
    </i>
    <i r="1">
      <x v="22"/>
      <x/>
      <x v="90"/>
      <x v="842"/>
      <x v="835"/>
      <x v="835"/>
    </i>
    <i>
      <x v="9"/>
      <x v="5"/>
      <x v="3"/>
      <x v="151"/>
      <x v="1167"/>
      <x v="1155"/>
      <x v="1155"/>
    </i>
    <i r="2">
      <x v="4"/>
      <x v="151"/>
      <x v="1074"/>
      <x v="1064"/>
      <x v="1064"/>
    </i>
    <i r="2">
      <x v="5"/>
      <x v="151"/>
      <x v="741"/>
      <x v="734"/>
      <x v="734"/>
    </i>
    <i r="1">
      <x v="12"/>
      <x v="12"/>
      <x v="274"/>
      <x v="837"/>
      <x v="830"/>
      <x v="830"/>
    </i>
    <i r="1">
      <x v="13"/>
      <x v="31"/>
      <x v="152"/>
      <x v="838"/>
      <x v="831"/>
      <x v="831"/>
    </i>
    <i r="1">
      <x v="14"/>
      <x v="32"/>
      <x v="324"/>
      <x v="1076"/>
      <x v="1066"/>
      <x v="1066"/>
    </i>
    <i r="1">
      <x v="15"/>
      <x v="25"/>
      <x v="396"/>
      <x v="839"/>
      <x v="832"/>
      <x v="832"/>
    </i>
    <i r="4">
      <x v="1075"/>
      <x v="1065"/>
      <x v="1065"/>
    </i>
    <i r="1">
      <x v="16"/>
      <x v="33"/>
      <x v="295"/>
      <x v="840"/>
      <x v="833"/>
      <x v="833"/>
    </i>
    <i r="4">
      <x v="1077"/>
      <x v="1067"/>
      <x v="1067"/>
    </i>
    <i r="1">
      <x v="17"/>
      <x v="27"/>
      <x v="204"/>
      <x v="740"/>
      <x v="733"/>
      <x v="733"/>
    </i>
    <i r="1">
      <x v="19"/>
      <x v="34"/>
      <x v="207"/>
      <x v="931"/>
      <x v="921"/>
      <x v="921"/>
    </i>
    <i r="4">
      <x v="1078"/>
      <x v="1068"/>
      <x v="1068"/>
    </i>
    <i r="1">
      <x v="21"/>
      <x v="15"/>
      <x v="264"/>
      <x v="742"/>
      <x v="735"/>
      <x v="735"/>
    </i>
    <i r="1">
      <x v="22"/>
      <x/>
      <x v="209"/>
      <x v="743"/>
      <x v="736"/>
      <x v="736"/>
    </i>
    <i r="4">
      <x v="1073"/>
      <x v="1063"/>
      <x v="1063"/>
    </i>
    <i>
      <x v="10"/>
      <x v="5"/>
      <x v="3"/>
      <x v="220"/>
      <x v="825"/>
      <x v="818"/>
      <x v="818"/>
    </i>
    <i r="2">
      <x v="4"/>
      <x v="220"/>
      <x v="824"/>
      <x v="817"/>
      <x v="817"/>
    </i>
    <i r="2">
      <x v="5"/>
      <x v="220"/>
      <x v="827"/>
      <x v="820"/>
      <x v="820"/>
    </i>
    <i r="1">
      <x v="13"/>
      <x v="31"/>
      <x v="153"/>
      <x v="733"/>
      <x v="726"/>
      <x v="726"/>
    </i>
    <i r="1">
      <x v="15"/>
      <x v="25"/>
      <x v="391"/>
      <x v="828"/>
      <x v="821"/>
      <x v="821"/>
    </i>
    <i r="1">
      <x v="16"/>
      <x v="33"/>
      <x v="327"/>
      <x v="734"/>
      <x v="727"/>
      <x v="727"/>
    </i>
    <i r="1">
      <x v="17"/>
      <x v="27"/>
      <x v="223"/>
      <x v="829"/>
      <x v="822"/>
      <x v="822"/>
    </i>
    <i r="1">
      <x v="18"/>
      <x v="1"/>
      <x v="422"/>
      <x v="822"/>
      <x v="815"/>
      <x v="815"/>
    </i>
    <i r="1">
      <x v="19"/>
      <x v="34"/>
      <x v="224"/>
      <x v="735"/>
      <x v="728"/>
      <x v="728"/>
    </i>
    <i r="1">
      <x v="22"/>
      <x/>
      <x v="91"/>
      <x v="823"/>
      <x v="816"/>
      <x v="816"/>
    </i>
    <i>
      <x v="11"/>
      <x v="5"/>
      <x v="3"/>
      <x v="41"/>
      <x v="804"/>
      <x v="797"/>
      <x v="797"/>
    </i>
    <i r="2">
      <x v="4"/>
      <x v="41"/>
      <x v="808"/>
      <x v="801"/>
      <x v="801"/>
    </i>
    <i r="2">
      <x v="5"/>
      <x v="41"/>
      <x v="714"/>
      <x v="707"/>
      <x v="707"/>
    </i>
    <i r="1">
      <x v="13"/>
      <x v="31"/>
      <x v="154"/>
      <x v="947"/>
      <x v="937"/>
      <x v="937"/>
    </i>
    <i r="1">
      <x v="15"/>
      <x v="25"/>
      <x v="397"/>
      <x v="806"/>
      <x v="799"/>
      <x v="799"/>
    </i>
    <i r="1">
      <x v="16"/>
      <x v="33"/>
      <x v="305"/>
      <x v="805"/>
      <x v="798"/>
      <x v="798"/>
    </i>
    <i r="1">
      <x v="17"/>
      <x v="27"/>
      <x v="43"/>
      <x v="711"/>
      <x v="704"/>
      <x v="704"/>
    </i>
    <i r="2">
      <x v="28"/>
      <x v="43"/>
      <x v="713"/>
      <x v="706"/>
      <x v="706"/>
    </i>
    <i r="2">
      <x v="30"/>
      <x v="43"/>
      <x v="712"/>
      <x v="705"/>
      <x v="705"/>
    </i>
    <i r="1">
      <x v="19"/>
      <x v="34"/>
      <x v="58"/>
      <x v="945"/>
      <x v="935"/>
      <x v="935"/>
    </i>
    <i r="1">
      <x v="22"/>
      <x/>
      <x v="96"/>
      <x v="807"/>
      <x v="800"/>
      <x v="800"/>
    </i>
    <i>
      <x v="12"/>
      <x v="5"/>
      <x v="3"/>
      <x v="232"/>
      <x v="793"/>
      <x v="786"/>
      <x v="786"/>
    </i>
    <i r="2">
      <x v="4"/>
      <x v="232"/>
      <x v="794"/>
      <x v="787"/>
      <x v="787"/>
    </i>
    <i r="2">
      <x v="5"/>
      <x v="232"/>
      <x v="912"/>
      <x v="904"/>
      <x v="904"/>
    </i>
    <i r="1">
      <x v="12"/>
      <x v="12"/>
      <x v="316"/>
      <x v="792"/>
      <x v="785"/>
      <x v="785"/>
    </i>
    <i r="1">
      <x v="13"/>
      <x v="31"/>
      <x v="155"/>
      <x v="790"/>
      <x v="783"/>
      <x v="783"/>
    </i>
    <i r="1">
      <x v="15"/>
      <x v="25"/>
      <x v="398"/>
      <x v="791"/>
      <x v="784"/>
      <x v="784"/>
    </i>
    <i r="1">
      <x v="16"/>
      <x v="33"/>
      <x v="332"/>
      <x v="789"/>
      <x v="782"/>
      <x v="782"/>
    </i>
    <i r="4">
      <x v="913"/>
      <x v="905"/>
      <x v="905"/>
    </i>
    <i r="1">
      <x v="17"/>
      <x v="27"/>
      <x v="235"/>
      <x v="910"/>
      <x v="902"/>
      <x v="902"/>
    </i>
    <i r="1">
      <x v="18"/>
      <x v="1"/>
      <x v="472"/>
      <x v="914"/>
      <x v="906"/>
      <x v="906"/>
    </i>
    <i r="1">
      <x v="19"/>
      <x v="34"/>
      <x v="228"/>
      <x v="788"/>
      <x v="781"/>
      <x v="781"/>
    </i>
    <i r="1">
      <x v="21"/>
      <x v="15"/>
      <x v="275"/>
      <x v="911"/>
      <x v="903"/>
      <x v="903"/>
    </i>
    <i r="1">
      <x v="22"/>
      <x/>
      <x v="245"/>
      <x v="795"/>
      <x v="788"/>
      <x v="788"/>
    </i>
    <i r="1">
      <x v="25"/>
      <x v="23"/>
      <x v="4"/>
      <x v="909"/>
      <x v="901"/>
      <x v="901"/>
    </i>
    <i>
      <x v="13"/>
      <x v="5"/>
      <x v="3"/>
      <x v="231"/>
      <x v="800"/>
      <x v="793"/>
      <x v="793"/>
    </i>
    <i r="2">
      <x v="4"/>
      <x v="231"/>
      <x v="801"/>
      <x v="794"/>
      <x v="794"/>
    </i>
    <i r="2">
      <x v="5"/>
      <x v="231"/>
      <x v="940"/>
      <x v="930"/>
      <x v="930"/>
    </i>
    <i r="1">
      <x v="13"/>
      <x v="31"/>
      <x v="156"/>
      <x v="941"/>
      <x v="931"/>
      <x v="931"/>
    </i>
    <i r="1">
      <x v="15"/>
      <x v="25"/>
      <x v="387"/>
      <x v="943"/>
      <x v="933"/>
      <x v="933"/>
    </i>
    <i r="1">
      <x v="16"/>
      <x v="33"/>
      <x v="338"/>
      <x v="944"/>
      <x v="934"/>
      <x v="934"/>
    </i>
    <i r="1">
      <x v="17"/>
      <x v="27"/>
      <x v="234"/>
      <x v="937"/>
      <x v="927"/>
      <x v="927"/>
    </i>
    <i r="2">
      <x v="28"/>
      <x v="234"/>
      <x v="939"/>
      <x v="929"/>
      <x v="929"/>
    </i>
    <i r="2">
      <x v="30"/>
      <x v="234"/>
      <x v="938"/>
      <x v="928"/>
      <x v="928"/>
    </i>
    <i r="1">
      <x v="18"/>
      <x v="1"/>
      <x v="423"/>
      <x v="803"/>
      <x v="796"/>
      <x v="796"/>
    </i>
    <i r="1">
      <x v="19"/>
      <x v="34"/>
      <x v="225"/>
      <x v="1080"/>
      <x v="1070"/>
      <x v="1070"/>
    </i>
    <i r="1">
      <x v="21"/>
      <x v="15"/>
      <x v="359"/>
      <x v="942"/>
      <x v="932"/>
      <x v="932"/>
    </i>
    <i r="1">
      <x v="22"/>
      <x/>
      <x v="246"/>
      <x v="802"/>
      <x v="795"/>
      <x v="795"/>
    </i>
    <i>
      <x v="14"/>
      <x v="5"/>
      <x v="3"/>
      <x v="76"/>
      <x v="928"/>
      <x v="918"/>
      <x v="918"/>
    </i>
    <i r="2">
      <x v="4"/>
      <x v="76"/>
      <x v="927"/>
      <x v="917"/>
      <x v="917"/>
    </i>
    <i r="2">
      <x v="5"/>
      <x v="76"/>
      <x v="1060"/>
      <x v="1050"/>
      <x v="1050"/>
    </i>
    <i r="1">
      <x v="12"/>
      <x v="12"/>
      <x v="357"/>
      <x v="1061"/>
      <x v="1051"/>
      <x v="1051"/>
    </i>
    <i r="1">
      <x v="13"/>
      <x v="31"/>
      <x v="74"/>
      <x v="1064"/>
      <x v="1054"/>
      <x v="1054"/>
    </i>
    <i r="1">
      <x v="15"/>
      <x v="25"/>
      <x v="399"/>
      <x v="1062"/>
      <x v="1052"/>
      <x v="1052"/>
    </i>
    <i r="1">
      <x v="16"/>
      <x v="33"/>
      <x v="306"/>
      <x v="1065"/>
      <x v="1055"/>
      <x v="1055"/>
    </i>
    <i r="1">
      <x v="17"/>
      <x v="27"/>
      <x v="77"/>
      <x v="1063"/>
      <x v="1053"/>
      <x v="1053"/>
    </i>
    <i r="1">
      <x v="18"/>
      <x v="1"/>
      <x v="424"/>
      <x v="925"/>
      <x v="915"/>
      <x v="915"/>
    </i>
    <i r="1">
      <x v="19"/>
      <x v="34"/>
      <x v="79"/>
      <x v="1066"/>
      <x v="1056"/>
      <x v="1056"/>
    </i>
    <i r="1">
      <x v="22"/>
      <x/>
      <x v="319"/>
      <x v="926"/>
      <x v="916"/>
      <x v="916"/>
    </i>
    <i>
      <x v="15"/>
      <x v="5"/>
      <x v="3"/>
      <x v="239"/>
      <x v="633"/>
      <x v="626"/>
      <x v="626"/>
    </i>
    <i r="2">
      <x v="4"/>
      <x v="239"/>
      <x v="634"/>
      <x v="627"/>
      <x v="627"/>
    </i>
    <i r="2">
      <x v="5"/>
      <x v="239"/>
      <x v="635"/>
      <x v="628"/>
      <x v="628"/>
    </i>
    <i r="1">
      <x v="12"/>
      <x v="12"/>
      <x v="259"/>
      <x v="707"/>
      <x v="700"/>
      <x v="700"/>
    </i>
    <i r="1">
      <x v="13"/>
      <x v="31"/>
      <x v="160"/>
      <x v="705"/>
      <x v="698"/>
      <x v="698"/>
    </i>
    <i r="1">
      <x v="15"/>
      <x v="25"/>
      <x v="372"/>
      <x v="708"/>
      <x v="701"/>
      <x v="701"/>
    </i>
    <i r="4">
      <x v="709"/>
      <x v="702"/>
      <x v="702"/>
    </i>
    <i r="1">
      <x v="16"/>
      <x v="33"/>
      <x v="311"/>
      <x v="710"/>
      <x v="703"/>
      <x v="703"/>
    </i>
    <i r="4">
      <x v="798"/>
      <x v="791"/>
      <x v="791"/>
    </i>
    <i r="1">
      <x v="17"/>
      <x v="27"/>
      <x v="241"/>
      <x v="632"/>
      <x v="625"/>
      <x v="625"/>
    </i>
    <i r="1">
      <x v="19"/>
      <x v="34"/>
      <x v="243"/>
      <x v="638"/>
      <x v="631"/>
      <x v="631"/>
    </i>
    <i r="1">
      <x v="21"/>
      <x v="15"/>
      <x v="263"/>
      <x v="706"/>
      <x v="699"/>
      <x v="699"/>
    </i>
    <i r="1">
      <x v="22"/>
      <x/>
      <x v="249"/>
      <x v="636"/>
      <x v="629"/>
      <x v="629"/>
    </i>
    <i r="4">
      <x v="637"/>
      <x v="630"/>
      <x v="630"/>
    </i>
    <i r="1">
      <x v="30"/>
      <x v="38"/>
      <x v="1"/>
      <x v="1269"/>
      <x v="1245"/>
      <x v="1245"/>
    </i>
    <i>
      <x v="16"/>
      <x v="5"/>
      <x v="3"/>
      <x v="128"/>
      <x v="760"/>
      <x v="753"/>
      <x v="753"/>
    </i>
    <i r="2">
      <x v="4"/>
      <x v="128"/>
      <x v="864"/>
      <x v="857"/>
      <x v="857"/>
    </i>
    <i r="2">
      <x v="5"/>
      <x v="128"/>
      <x v="865"/>
      <x v="858"/>
      <x v="858"/>
    </i>
    <i r="1">
      <x v="13"/>
      <x v="31"/>
      <x v="161"/>
      <x v="866"/>
      <x v="859"/>
      <x v="859"/>
    </i>
    <i r="1">
      <x v="15"/>
      <x v="25"/>
      <x v="370"/>
      <x v="769"/>
      <x v="762"/>
      <x v="762"/>
    </i>
    <i r="1">
      <x v="16"/>
      <x v="33"/>
      <x v="336"/>
      <x v="770"/>
      <x v="763"/>
      <x v="763"/>
    </i>
    <i r="1">
      <x v="17"/>
      <x v="27"/>
      <x v="131"/>
      <x v="863"/>
      <x v="856"/>
      <x v="856"/>
    </i>
    <i r="1">
      <x v="18"/>
      <x v="1"/>
      <x v="425"/>
      <x v="771"/>
      <x v="764"/>
      <x v="764"/>
    </i>
    <i r="1">
      <x v="19"/>
      <x v="34"/>
      <x v="134"/>
      <x v="690"/>
      <x v="683"/>
      <x v="683"/>
    </i>
    <i r="1">
      <x v="21"/>
      <x v="15"/>
      <x v="317"/>
      <x v="856"/>
      <x v="849"/>
      <x v="849"/>
    </i>
    <i r="1">
      <x v="22"/>
      <x/>
      <x v="140"/>
      <x v="759"/>
      <x v="752"/>
      <x v="752"/>
    </i>
    <i>
      <x v="17"/>
      <x v="5"/>
      <x v="3"/>
      <x v="229"/>
      <x v="716"/>
      <x v="709"/>
      <x v="709"/>
    </i>
    <i r="2">
      <x v="4"/>
      <x v="229"/>
      <x v="813"/>
      <x v="806"/>
      <x v="806"/>
    </i>
    <i r="2">
      <x v="5"/>
      <x v="229"/>
      <x v="812"/>
      <x v="805"/>
      <x v="805"/>
    </i>
    <i r="1">
      <x v="12"/>
      <x v="12"/>
      <x v="356"/>
      <x v="816"/>
      <x v="809"/>
      <x v="809"/>
    </i>
    <i r="1">
      <x v="13"/>
      <x v="31"/>
      <x v="162"/>
      <x v="948"/>
      <x v="938"/>
      <x v="938"/>
    </i>
    <i r="1">
      <x v="15"/>
      <x v="25"/>
      <x v="373"/>
      <x v="717"/>
      <x v="710"/>
      <x v="710"/>
    </i>
    <i r="1">
      <x v="16"/>
      <x v="33"/>
      <x v="307"/>
      <x v="814"/>
      <x v="807"/>
      <x v="807"/>
    </i>
    <i r="4">
      <x v="815"/>
      <x v="808"/>
      <x v="808"/>
    </i>
    <i r="1">
      <x v="17"/>
      <x v="27"/>
      <x v="240"/>
      <x v="811"/>
      <x v="804"/>
      <x v="804"/>
    </i>
    <i r="2">
      <x v="28"/>
      <x v="240"/>
      <x v="810"/>
      <x v="803"/>
      <x v="803"/>
    </i>
    <i r="1">
      <x v="18"/>
      <x v="1"/>
      <x v="426"/>
      <x v="949"/>
      <x v="939"/>
      <x v="939"/>
    </i>
    <i r="1">
      <x v="19"/>
      <x v="34"/>
      <x v="244"/>
      <x v="715"/>
      <x v="708"/>
      <x v="708"/>
    </i>
    <i r="1">
      <x v="21"/>
      <x v="15"/>
      <x v="292"/>
      <x v="718"/>
      <x v="711"/>
      <x v="711"/>
    </i>
    <i r="4">
      <x v="739"/>
      <x v="732"/>
      <x v="732"/>
    </i>
    <i r="1">
      <x v="22"/>
      <x/>
      <x v="250"/>
      <x v="809"/>
      <x v="802"/>
      <x v="802"/>
    </i>
    <i>
      <x v="18"/>
      <x v="5"/>
      <x v="3"/>
      <x v="44"/>
      <x v="875"/>
      <x v="868"/>
      <x v="868"/>
    </i>
    <i r="2">
      <x v="4"/>
      <x v="44"/>
      <x v="874"/>
      <x v="867"/>
      <x v="867"/>
    </i>
    <i r="2">
      <x v="5"/>
      <x v="44"/>
      <x v="876"/>
      <x v="869"/>
      <x v="869"/>
    </i>
    <i r="1">
      <x v="12"/>
      <x v="12"/>
      <x v="368"/>
      <x v="877"/>
      <x v="870"/>
      <x v="870"/>
    </i>
    <i r="1">
      <x v="13"/>
      <x v="31"/>
      <x v="163"/>
      <x v="881"/>
      <x v="874"/>
      <x v="874"/>
    </i>
    <i r="1">
      <x v="15"/>
      <x v="25"/>
      <x v="374"/>
      <x v="879"/>
      <x v="872"/>
      <x v="872"/>
    </i>
    <i r="1">
      <x v="16"/>
      <x v="33"/>
      <x v="299"/>
      <x v="882"/>
      <x v="875"/>
      <x v="875"/>
    </i>
    <i r="1">
      <x v="17"/>
      <x v="27"/>
      <x v="46"/>
      <x v="880"/>
      <x v="873"/>
      <x v="873"/>
    </i>
    <i r="1">
      <x v="18"/>
      <x v="1"/>
      <x v="427"/>
      <x v="1000"/>
      <x v="990"/>
      <x v="990"/>
    </i>
    <i r="1">
      <x v="19"/>
      <x v="34"/>
      <x v="54"/>
      <x v="883"/>
      <x v="876"/>
      <x v="876"/>
    </i>
    <i r="1">
      <x v="21"/>
      <x v="15"/>
      <x v="351"/>
      <x v="878"/>
      <x v="871"/>
      <x v="871"/>
    </i>
    <i r="1">
      <x v="22"/>
      <x/>
      <x v="64"/>
      <x v="873"/>
      <x v="866"/>
      <x v="866"/>
    </i>
    <i>
      <x v="19"/>
      <x v="5"/>
      <x v="3"/>
      <x v="114"/>
      <x v="921"/>
      <x v="913"/>
      <x v="913"/>
    </i>
    <i r="4">
      <x v="1049"/>
      <x v="1039"/>
      <x v="1039"/>
    </i>
    <i r="2">
      <x v="4"/>
      <x v="114"/>
      <x v="920"/>
      <x v="912"/>
      <x v="912"/>
    </i>
    <i r="2">
      <x v="5"/>
      <x v="114"/>
      <x v="1276"/>
      <x v="1148"/>
      <x v="1148"/>
    </i>
    <i r="1">
      <x v="12"/>
      <x v="12"/>
      <x v="345"/>
      <x v="1050"/>
      <x v="1040"/>
      <x v="1040"/>
    </i>
    <i r="1">
      <x v="13"/>
      <x v="31"/>
      <x v="171"/>
      <x v="919"/>
      <x v="911"/>
      <x v="911"/>
    </i>
    <i r="1">
      <x v="15"/>
      <x v="25"/>
      <x v="386"/>
      <x v="1051"/>
      <x v="1041"/>
      <x v="1041"/>
    </i>
    <i r="1">
      <x v="16"/>
      <x v="33"/>
      <x v="296"/>
      <x v="1052"/>
      <x v="1042"/>
      <x v="1042"/>
    </i>
    <i r="1">
      <x v="17"/>
      <x v="27"/>
      <x v="130"/>
      <x v="1098"/>
      <x v="1088"/>
      <x v="1088"/>
    </i>
    <i r="1">
      <x v="18"/>
      <x v="1"/>
      <x v="428"/>
      <x v="1200"/>
      <x v="1187"/>
      <x v="1187"/>
    </i>
    <i r="1">
      <x v="19"/>
      <x v="34"/>
      <x v="139"/>
      <x v="1053"/>
      <x v="1043"/>
      <x v="1043"/>
    </i>
    <i r="1">
      <x v="22"/>
      <x/>
      <x v="141"/>
      <x v="1159"/>
      <x v="1147"/>
      <x v="1147"/>
    </i>
    <i>
      <x v="20"/>
      <x v="5"/>
      <x v="3"/>
      <x v="121"/>
      <x v="722"/>
      <x v="715"/>
      <x v="715"/>
    </i>
    <i r="2">
      <x v="4"/>
      <x v="121"/>
      <x v="730"/>
      <x v="723"/>
      <x v="723"/>
    </i>
    <i r="2">
      <x v="5"/>
      <x v="121"/>
      <x v="731"/>
      <x v="724"/>
      <x v="724"/>
    </i>
    <i r="1">
      <x v="13"/>
      <x v="31"/>
      <x v="118"/>
      <x v="725"/>
      <x v="718"/>
      <x v="718"/>
    </i>
    <i r="1">
      <x v="15"/>
      <x v="25"/>
      <x v="400"/>
      <x v="728"/>
      <x v="721"/>
      <x v="721"/>
    </i>
    <i r="1">
      <x v="16"/>
      <x v="33"/>
      <x v="308"/>
      <x v="729"/>
      <x v="722"/>
      <x v="722"/>
    </i>
    <i r="1">
      <x v="17"/>
      <x v="27"/>
      <x v="126"/>
      <x v="723"/>
      <x v="716"/>
      <x v="716"/>
    </i>
    <i r="1">
      <x v="18"/>
      <x v="1"/>
      <x v="429"/>
      <x v="727"/>
      <x v="720"/>
      <x v="720"/>
    </i>
    <i r="1">
      <x v="19"/>
      <x v="34"/>
      <x v="142"/>
      <x v="724"/>
      <x v="717"/>
      <x v="717"/>
    </i>
    <i r="1">
      <x v="22"/>
      <x/>
      <x v="146"/>
      <x v="726"/>
      <x v="719"/>
      <x v="719"/>
    </i>
    <i>
      <x v="21"/>
      <x v="5"/>
      <x v="3"/>
      <x v="95"/>
      <x v="765"/>
      <x v="758"/>
      <x v="758"/>
    </i>
    <i r="2">
      <x v="4"/>
      <x v="95"/>
      <x v="764"/>
      <x v="757"/>
      <x v="757"/>
    </i>
    <i r="2">
      <x v="5"/>
      <x v="95"/>
      <x v="766"/>
      <x v="759"/>
      <x v="759"/>
    </i>
    <i r="1">
      <x v="13"/>
      <x v="31"/>
      <x v="173"/>
      <x v="859"/>
      <x v="852"/>
      <x v="852"/>
    </i>
    <i r="1">
      <x v="15"/>
      <x v="25"/>
      <x v="401"/>
      <x v="767"/>
      <x v="760"/>
      <x v="760"/>
    </i>
    <i r="1">
      <x v="16"/>
      <x v="33"/>
      <x v="471"/>
      <x v="886"/>
      <x v="879"/>
      <x v="879"/>
    </i>
    <i r="1">
      <x v="17"/>
      <x v="27"/>
      <x v="101"/>
      <x v="768"/>
      <x v="761"/>
      <x v="761"/>
    </i>
    <i r="1">
      <x v="18"/>
      <x v="1"/>
      <x v="430"/>
      <x v="756"/>
      <x v="749"/>
      <x v="749"/>
    </i>
    <i r="1">
      <x v="19"/>
      <x v="34"/>
      <x v="100"/>
      <x v="860"/>
      <x v="853"/>
      <x v="853"/>
    </i>
    <i r="1">
      <x v="22"/>
      <x/>
      <x v="102"/>
      <x v="761"/>
      <x v="754"/>
      <x v="754"/>
    </i>
    <i>
      <x v="22"/>
      <x v="5"/>
      <x v="3"/>
      <x v="55"/>
      <x v="693"/>
      <x v="686"/>
      <x v="686"/>
    </i>
    <i r="2">
      <x v="4"/>
      <x v="55"/>
      <x v="692"/>
      <x v="685"/>
      <x v="685"/>
    </i>
    <i r="2">
      <x v="5"/>
      <x v="55"/>
      <x v="694"/>
      <x v="687"/>
      <x v="687"/>
    </i>
    <i r="1">
      <x v="13"/>
      <x v="31"/>
      <x v="174"/>
      <x v="697"/>
      <x v="690"/>
      <x v="690"/>
    </i>
    <i r="1">
      <x v="15"/>
      <x v="25"/>
      <x v="382"/>
      <x v="1274"/>
      <x v="688"/>
      <x v="688"/>
    </i>
    <i r="1">
      <x v="16"/>
      <x v="33"/>
      <x v="337"/>
      <x v="698"/>
      <x v="691"/>
      <x v="691"/>
    </i>
    <i r="1">
      <x v="17"/>
      <x v="27"/>
      <x v="59"/>
      <x v="696"/>
      <x v="689"/>
      <x v="689"/>
    </i>
    <i r="1">
      <x v="18"/>
      <x v="1"/>
      <x v="431"/>
      <x v="689"/>
      <x v="682"/>
      <x v="682"/>
    </i>
    <i r="1">
      <x v="19"/>
      <x v="34"/>
      <x v="63"/>
      <x v="699"/>
      <x v="692"/>
      <x v="692"/>
    </i>
    <i r="1">
      <x v="22"/>
      <x/>
      <x v="67"/>
      <x v="691"/>
      <x v="684"/>
      <x v="684"/>
    </i>
    <i>
      <x v="23"/>
      <x v="5"/>
      <x v="3"/>
      <x v="314"/>
      <x v="750"/>
      <x v="743"/>
      <x v="743"/>
    </i>
    <i r="2">
      <x v="4"/>
      <x v="314"/>
      <x v="749"/>
      <x v="742"/>
      <x v="742"/>
    </i>
    <i r="2">
      <x v="5"/>
      <x v="314"/>
      <x v="751"/>
      <x v="744"/>
      <x v="744"/>
    </i>
    <i r="1">
      <x v="13"/>
      <x v="31"/>
      <x v="301"/>
      <x v="754"/>
      <x v="747"/>
      <x v="747"/>
    </i>
    <i r="1">
      <x v="15"/>
      <x v="25"/>
      <x v="402"/>
      <x v="752"/>
      <x v="745"/>
      <x v="745"/>
    </i>
    <i r="1">
      <x v="16"/>
      <x v="33"/>
      <x v="313"/>
      <x v="755"/>
      <x v="748"/>
      <x v="748"/>
    </i>
    <i r="1">
      <x v="17"/>
      <x v="27"/>
      <x v="315"/>
      <x v="753"/>
      <x v="746"/>
      <x v="746"/>
    </i>
    <i r="1">
      <x v="18"/>
      <x v="1"/>
      <x v="432"/>
      <x v="747"/>
      <x v="740"/>
      <x v="740"/>
    </i>
    <i r="1">
      <x v="19"/>
      <x v="34"/>
      <x v="310"/>
      <x v="662"/>
      <x v="655"/>
      <x v="655"/>
    </i>
    <i r="1">
      <x v="22"/>
      <x/>
      <x v="312"/>
      <x v="748"/>
      <x v="741"/>
      <x v="741"/>
    </i>
    <i>
      <x v="24"/>
      <x v="5"/>
      <x v="3"/>
      <x v="219"/>
      <x v="677"/>
      <x v="670"/>
      <x v="670"/>
    </i>
    <i r="2">
      <x v="4"/>
      <x v="219"/>
      <x v="676"/>
      <x v="669"/>
      <x v="669"/>
    </i>
    <i r="2">
      <x v="5"/>
      <x v="219"/>
      <x v="675"/>
      <x v="668"/>
      <x v="668"/>
    </i>
    <i r="2">
      <x v="6"/>
      <x v="219"/>
      <x v="680"/>
      <x v="673"/>
      <x v="673"/>
    </i>
    <i r="2">
      <x v="7"/>
      <x v="219"/>
      <x v="679"/>
      <x v="672"/>
      <x v="672"/>
    </i>
    <i r="2">
      <x v="8"/>
      <x v="219"/>
      <x v="678"/>
      <x v="671"/>
      <x v="671"/>
    </i>
    <i r="1">
      <x v="8"/>
      <x v="24"/>
      <x v="218"/>
      <x v="667"/>
      <x v="660"/>
      <x v="660"/>
    </i>
    <i r="1">
      <x v="12"/>
      <x v="12"/>
      <x v="273"/>
      <x v="663"/>
      <x v="656"/>
      <x v="656"/>
    </i>
    <i r="1">
      <x v="13"/>
      <x v="31"/>
      <x v="25"/>
      <x v="686"/>
      <x v="679"/>
      <x v="679"/>
    </i>
    <i r="1">
      <x v="14"/>
      <x v="32"/>
      <x v="283"/>
      <x v="685"/>
      <x v="678"/>
      <x v="678"/>
    </i>
    <i r="1">
      <x v="15"/>
      <x v="25"/>
      <x v="403"/>
      <x v="681"/>
      <x v="674"/>
      <x v="674"/>
    </i>
    <i r="4">
      <x v="682"/>
      <x v="675"/>
      <x v="675"/>
    </i>
    <i r="1">
      <x v="16"/>
      <x v="33"/>
      <x v="287"/>
      <x v="683"/>
      <x v="676"/>
      <x v="676"/>
    </i>
    <i r="4">
      <x v="684"/>
      <x v="677"/>
      <x v="677"/>
    </i>
    <i r="1">
      <x v="17"/>
      <x v="27"/>
      <x v="221"/>
      <x v="688"/>
      <x v="681"/>
      <x v="681"/>
    </i>
    <i r="2">
      <x v="28"/>
      <x v="221"/>
      <x v="670"/>
      <x v="663"/>
      <x v="663"/>
    </i>
    <i r="2">
      <x v="30"/>
      <x v="221"/>
      <x v="669"/>
      <x v="662"/>
      <x v="662"/>
    </i>
    <i r="1">
      <x v="18"/>
      <x v="1"/>
      <x v="433"/>
      <x v="673"/>
      <x v="666"/>
      <x v="666"/>
    </i>
    <i r="1">
      <x v="19"/>
      <x v="34"/>
      <x v="222"/>
      <x v="668"/>
      <x v="661"/>
      <x v="661"/>
    </i>
    <i r="1">
      <x v="21"/>
      <x v="15"/>
      <x v="268"/>
      <x v="665"/>
      <x v="658"/>
      <x v="658"/>
    </i>
    <i r="1">
      <x v="22"/>
      <x/>
      <x v="227"/>
      <x v="671"/>
      <x v="664"/>
      <x v="664"/>
    </i>
    <i r="4">
      <x v="687"/>
      <x v="680"/>
      <x v="680"/>
    </i>
    <i>
      <x v="25"/>
      <x v="5"/>
      <x v="3"/>
      <x v="236"/>
      <x v="772"/>
      <x v="765"/>
      <x v="765"/>
    </i>
    <i r="2">
      <x v="4"/>
      <x v="236"/>
      <x v="871"/>
      <x v="864"/>
      <x v="864"/>
    </i>
    <i r="2">
      <x v="5"/>
      <x v="236"/>
      <x v="906"/>
      <x v="898"/>
      <x v="898"/>
    </i>
    <i r="1">
      <x v="13"/>
      <x v="31"/>
      <x v="169"/>
      <x v="1001"/>
      <x v="991"/>
      <x v="991"/>
    </i>
    <i r="1">
      <x v="15"/>
      <x v="25"/>
      <x v="410"/>
      <x v="774"/>
      <x v="767"/>
      <x v="767"/>
    </i>
    <i r="4">
      <x v="781"/>
      <x v="774"/>
      <x v="774"/>
    </i>
    <i r="1">
      <x v="16"/>
      <x v="33"/>
      <x v="288"/>
      <x v="775"/>
      <x v="768"/>
      <x v="768"/>
    </i>
    <i r="4">
      <x v="780"/>
      <x v="773"/>
      <x v="773"/>
    </i>
    <i r="1">
      <x v="17"/>
      <x v="27"/>
      <x v="238"/>
      <x v="884"/>
      <x v="877"/>
      <x v="877"/>
    </i>
    <i r="2">
      <x v="28"/>
      <x v="238"/>
      <x v="782"/>
      <x v="775"/>
      <x v="775"/>
    </i>
    <i r="2">
      <x v="30"/>
      <x v="238"/>
      <x v="908"/>
      <x v="900"/>
      <x v="900"/>
    </i>
    <i r="1">
      <x v="18"/>
      <x v="1"/>
      <x v="434"/>
      <x v="890"/>
      <x v="883"/>
      <x v="883"/>
    </i>
    <i r="1">
      <x v="19"/>
      <x v="34"/>
      <x v="242"/>
      <x v="907"/>
      <x v="899"/>
      <x v="899"/>
    </i>
    <i r="1">
      <x v="22"/>
      <x/>
      <x v="247"/>
      <x v="888"/>
      <x v="881"/>
      <x v="881"/>
    </i>
    <i>
      <x v="26"/>
      <x v="5"/>
      <x v="3"/>
      <x v="133"/>
      <x v="997"/>
      <x v="987"/>
      <x v="987"/>
    </i>
    <i r="1">
      <x v="8"/>
      <x v="24"/>
      <x v="135"/>
      <x v="867"/>
      <x v="860"/>
      <x v="860"/>
    </i>
    <i r="1">
      <x v="13"/>
      <x v="31"/>
      <x v="167"/>
      <x v="1275"/>
      <x v="989"/>
      <x v="989"/>
    </i>
    <i r="1">
      <x v="15"/>
      <x v="25"/>
      <x v="385"/>
      <x v="1142"/>
      <x v="1131"/>
      <x v="1131"/>
    </i>
    <i r="1">
      <x v="17"/>
      <x v="27"/>
      <x v="129"/>
      <x v="995"/>
      <x v="985"/>
      <x v="985"/>
    </i>
    <i r="2">
      <x v="29"/>
      <x v="129"/>
      <x v="854"/>
      <x v="847"/>
      <x v="847"/>
    </i>
    <i r="1">
      <x v="19"/>
      <x v="34"/>
      <x v="137"/>
      <x v="998"/>
      <x v="988"/>
      <x v="988"/>
    </i>
    <i r="1">
      <x v="21"/>
      <x v="15"/>
      <x v="269"/>
      <x v="869"/>
      <x v="862"/>
      <x v="862"/>
    </i>
    <i r="1">
      <x v="22"/>
      <x/>
      <x v="293"/>
      <x v="868"/>
      <x v="861"/>
      <x v="861"/>
    </i>
    <i r="1">
      <x v="34"/>
      <x v="20"/>
      <x v="2"/>
      <x v="1143"/>
      <x v="1132"/>
      <x v="1132"/>
    </i>
    <i r="1">
      <x v="37"/>
      <x v="36"/>
      <x v="478"/>
      <x v="1070"/>
      <x v="1060"/>
      <x v="1060"/>
    </i>
    <i>
      <x v="27"/>
      <x v="5"/>
      <x v="3"/>
      <x v="202"/>
      <x v="1189"/>
      <x v="1176"/>
      <x v="1176"/>
    </i>
    <i r="3">
      <x v="253"/>
      <x v="1188"/>
      <x v="1175"/>
      <x v="1175"/>
    </i>
    <i r="2">
      <x v="4"/>
      <x v="202"/>
      <x v="1190"/>
      <x v="1177"/>
      <x v="1177"/>
    </i>
    <i r="3">
      <x v="253"/>
      <x v="1191"/>
      <x v="1178"/>
      <x v="1178"/>
    </i>
    <i r="1">
      <x v="8"/>
      <x v="24"/>
      <x v="195"/>
      <x v="799"/>
      <x v="792"/>
      <x v="792"/>
    </i>
    <i r="1">
      <x v="12"/>
      <x v="12"/>
      <x v="366"/>
      <x v="901"/>
      <x v="894"/>
      <x v="894"/>
    </i>
    <i r="1">
      <x v="13"/>
      <x v="31"/>
      <x v="168"/>
      <x v="1038"/>
      <x v="1028"/>
      <x v="1028"/>
    </i>
    <i r="1">
      <x v="14"/>
      <x v="32"/>
      <x v="280"/>
      <x v="1094"/>
      <x v="1084"/>
      <x v="1084"/>
    </i>
    <i r="1">
      <x v="15"/>
      <x v="25"/>
      <x v="379"/>
      <x v="1272"/>
      <x v="926"/>
      <x v="926"/>
    </i>
    <i r="1">
      <x v="16"/>
      <x v="33"/>
      <x v="331"/>
      <x v="935"/>
      <x v="925"/>
      <x v="925"/>
    </i>
    <i r="4">
      <x v="1039"/>
      <x v="1029"/>
      <x v="1029"/>
    </i>
    <i r="1">
      <x v="17"/>
      <x v="27"/>
      <x v="205"/>
      <x v="1112"/>
      <x v="1102"/>
      <x v="1102"/>
    </i>
    <i r="1">
      <x v="18"/>
      <x v="1"/>
      <x v="435"/>
      <x v="1144"/>
      <x v="1133"/>
      <x v="1133"/>
    </i>
    <i r="1">
      <x v="19"/>
      <x v="34"/>
      <x v="199"/>
      <x v="1024"/>
      <x v="1014"/>
      <x v="1014"/>
    </i>
    <i r="1">
      <x v="21"/>
      <x v="15"/>
      <x v="270"/>
      <x v="905"/>
      <x v="897"/>
      <x v="897"/>
    </i>
    <i r="1">
      <x v="22"/>
      <x/>
      <x v="213"/>
      <x v="946"/>
      <x v="936"/>
      <x v="936"/>
    </i>
    <i r="1">
      <x v="24"/>
      <x v="26"/>
      <x/>
      <x v="1113"/>
      <x v="1103"/>
      <x v="1103"/>
    </i>
    <i r="1">
      <x v="37"/>
      <x v="36"/>
      <x v="481"/>
      <x v="1081"/>
      <x v="1071"/>
      <x v="1071"/>
    </i>
    <i>
      <x v="28"/>
      <x v="5"/>
      <x v="3"/>
      <x v="458"/>
      <x v="915"/>
      <x v="907"/>
      <x v="907"/>
    </i>
    <i r="2">
      <x v="4"/>
      <x v="458"/>
      <x v="929"/>
      <x v="919"/>
      <x v="919"/>
    </i>
    <i r="2">
      <x v="5"/>
      <x v="458"/>
      <x v="930"/>
      <x v="920"/>
      <x v="920"/>
    </i>
    <i r="1">
      <x v="12"/>
      <x v="12"/>
      <x v="463"/>
      <x v="1041"/>
      <x v="1031"/>
      <x v="1031"/>
    </i>
    <i r="1">
      <x v="13"/>
      <x v="31"/>
      <x v="455"/>
      <x v="1108"/>
      <x v="1098"/>
      <x v="1098"/>
    </i>
    <i r="1">
      <x v="15"/>
      <x v="25"/>
      <x v="460"/>
      <x v="1154"/>
      <x v="1142"/>
      <x v="1142"/>
    </i>
    <i r="1">
      <x v="16"/>
      <x v="33"/>
      <x v="457"/>
      <x v="1155"/>
      <x v="1143"/>
      <x v="1143"/>
    </i>
    <i r="1">
      <x v="17"/>
      <x v="27"/>
      <x v="459"/>
      <x v="1040"/>
      <x v="1030"/>
      <x v="1030"/>
    </i>
    <i r="1">
      <x v="18"/>
      <x v="1"/>
      <x v="464"/>
      <x v="1042"/>
      <x v="1032"/>
      <x v="1032"/>
    </i>
    <i r="1">
      <x v="19"/>
      <x v="34"/>
      <x v="456"/>
      <x v="1156"/>
      <x v="1144"/>
      <x v="1144"/>
    </i>
    <i r="1">
      <x v="21"/>
      <x v="15"/>
      <x v="461"/>
      <x v="916"/>
      <x v="908"/>
      <x v="908"/>
    </i>
    <i r="4">
      <x v="1079"/>
      <x v="1069"/>
      <x v="1069"/>
    </i>
    <i r="1">
      <x v="22"/>
      <x/>
      <x v="462"/>
      <x v="1197"/>
      <x v="1184"/>
      <x v="1184"/>
    </i>
    <i r="1">
      <x v="37"/>
      <x v="36"/>
      <x v="480"/>
      <x v="1072"/>
      <x v="1062"/>
      <x v="1062"/>
    </i>
    <i>
      <x v="29"/>
      <x v="5"/>
      <x v="3"/>
      <x v="107"/>
      <x v="1231"/>
      <x v="1216"/>
      <x v="1216"/>
    </i>
    <i r="1">
      <x v="8"/>
      <x v="24"/>
      <x v="108"/>
      <x v="1238"/>
      <x v="1223"/>
      <x v="1223"/>
    </i>
    <i r="1">
      <x v="12"/>
      <x v="12"/>
      <x v="363"/>
      <x v="1235"/>
      <x v="1220"/>
      <x v="1220"/>
    </i>
    <i r="1">
      <x v="13"/>
      <x v="31"/>
      <x v="165"/>
      <x v="1234"/>
      <x v="1219"/>
      <x v="1219"/>
    </i>
    <i r="1">
      <x v="15"/>
      <x v="25"/>
      <x v="377"/>
      <x v="1236"/>
      <x v="1221"/>
      <x v="1221"/>
    </i>
    <i r="1">
      <x v="16"/>
      <x v="33"/>
      <x v="302"/>
      <x v="1237"/>
      <x v="1222"/>
      <x v="1222"/>
    </i>
    <i r="1">
      <x v="17"/>
      <x v="27"/>
      <x v="123"/>
      <x v="1232"/>
      <x v="1217"/>
      <x v="1217"/>
    </i>
    <i r="1">
      <x v="19"/>
      <x v="34"/>
      <x v="112"/>
      <x v="1239"/>
      <x v="1224"/>
      <x v="1224"/>
    </i>
    <i r="1">
      <x v="21"/>
      <x v="15"/>
      <x v="265"/>
      <x v="1240"/>
      <x v="1225"/>
      <x v="1225"/>
    </i>
    <i r="1">
      <x v="22"/>
      <x/>
      <x v="125"/>
      <x v="1233"/>
      <x v="1218"/>
      <x v="1218"/>
    </i>
    <i r="1">
      <x v="29"/>
      <x v="2"/>
      <x v="3"/>
      <x v="1241"/>
      <x v="1226"/>
      <x v="1226"/>
    </i>
    <i r="1">
      <x v="37"/>
      <x v="36"/>
      <x v="495"/>
      <x v="1242"/>
      <x v="1227"/>
      <x v="1227"/>
    </i>
    <i>
      <x v="30"/>
      <x v="5"/>
      <x v="3"/>
      <x v="111"/>
      <x v="976"/>
      <x v="966"/>
      <x v="966"/>
    </i>
    <i r="2">
      <x v="4"/>
      <x v="111"/>
      <x v="885"/>
      <x v="878"/>
      <x v="878"/>
    </i>
    <i r="2">
      <x v="5"/>
      <x v="111"/>
      <x v="1002"/>
      <x v="992"/>
      <x v="992"/>
    </i>
    <i r="1">
      <x v="8"/>
      <x v="24"/>
      <x v="116"/>
      <x v="746"/>
      <x v="739"/>
      <x v="739"/>
    </i>
    <i r="1">
      <x v="13"/>
      <x v="31"/>
      <x v="109"/>
      <x v="851"/>
      <x v="844"/>
      <x v="844"/>
    </i>
    <i r="1">
      <x v="15"/>
      <x v="25"/>
      <x v="380"/>
      <x v="979"/>
      <x v="969"/>
      <x v="969"/>
    </i>
    <i r="1">
      <x v="16"/>
      <x v="33"/>
      <x v="303"/>
      <x v="983"/>
      <x v="973"/>
      <x v="973"/>
    </i>
    <i r="1">
      <x v="17"/>
      <x v="27"/>
      <x v="145"/>
      <x v="1273"/>
      <x v="846"/>
      <x v="846"/>
    </i>
    <i r="1">
      <x v="18"/>
      <x v="1"/>
      <x v="437"/>
      <x v="872"/>
      <x v="865"/>
      <x v="865"/>
    </i>
    <i r="1">
      <x v="19"/>
      <x v="34"/>
      <x v="136"/>
      <x v="762"/>
      <x v="755"/>
      <x v="755"/>
    </i>
    <i r="1">
      <x v="22"/>
      <x/>
      <x v="138"/>
      <x v="763"/>
      <x v="756"/>
      <x v="756"/>
    </i>
    <i r="1">
      <x v="29"/>
      <x v="2"/>
      <x v="12"/>
      <x v="1136"/>
      <x v="1126"/>
      <x v="1126"/>
    </i>
    <i>
      <x v="31"/>
      <x v="5"/>
      <x v="3"/>
      <x v="120"/>
      <x v="984"/>
      <x v="974"/>
      <x v="974"/>
    </i>
    <i r="2">
      <x v="4"/>
      <x v="120"/>
      <x v="1003"/>
      <x v="993"/>
      <x v="993"/>
    </i>
    <i r="2">
      <x v="5"/>
      <x v="120"/>
      <x v="1009"/>
      <x v="999"/>
      <x v="999"/>
    </i>
    <i r="1">
      <x v="8"/>
      <x v="24"/>
      <x v="110"/>
      <x v="1012"/>
      <x v="1002"/>
      <x v="1002"/>
    </i>
    <i r="1">
      <x v="12"/>
      <x v="12"/>
      <x v="364"/>
      <x v="1010"/>
      <x v="1000"/>
      <x v="1000"/>
    </i>
    <i r="1">
      <x v="13"/>
      <x v="31"/>
      <x v="166"/>
      <x v="1147"/>
      <x v="1136"/>
      <x v="1136"/>
    </i>
    <i r="1">
      <x v="15"/>
      <x v="25"/>
      <x v="404"/>
      <x v="1013"/>
      <x v="1003"/>
      <x v="1003"/>
    </i>
    <i r="1">
      <x v="16"/>
      <x v="33"/>
      <x v="347"/>
      <x v="1148"/>
      <x v="1137"/>
      <x v="1137"/>
    </i>
    <i r="4">
      <x v="1149"/>
      <x v="1138"/>
      <x v="1138"/>
    </i>
    <i r="1">
      <x v="17"/>
      <x v="27"/>
      <x v="122"/>
      <x v="980"/>
      <x v="970"/>
      <x v="970"/>
    </i>
    <i r="1">
      <x v="18"/>
      <x v="1"/>
      <x v="438"/>
      <x v="893"/>
      <x v="886"/>
      <x v="886"/>
    </i>
    <i r="1">
      <x v="19"/>
      <x v="34"/>
      <x v="115"/>
      <x v="1150"/>
      <x v="1139"/>
      <x v="1139"/>
    </i>
    <i r="1">
      <x v="21"/>
      <x v="15"/>
      <x v="348"/>
      <x v="1011"/>
      <x v="1001"/>
      <x v="1001"/>
    </i>
    <i r="1">
      <x v="22"/>
      <x/>
      <x v="132"/>
      <x v="892"/>
      <x v="885"/>
      <x v="885"/>
    </i>
    <i>
      <x v="32"/>
      <x v="5"/>
      <x v="3"/>
      <x v="66"/>
      <x v="1031"/>
      <x v="1021"/>
      <x v="1021"/>
    </i>
    <i r="1">
      <x v="8"/>
      <x v="24"/>
      <x v="188"/>
      <x v="1093"/>
      <x v="1083"/>
      <x v="1083"/>
    </i>
    <i r="1">
      <x v="12"/>
      <x v="12"/>
      <x v="344"/>
      <x v="1032"/>
      <x v="1022"/>
      <x v="1022"/>
    </i>
    <i r="1">
      <x v="13"/>
      <x v="31"/>
      <x v="29"/>
      <x v="1035"/>
      <x v="1025"/>
      <x v="1025"/>
    </i>
    <i r="1">
      <x v="15"/>
      <x v="25"/>
      <x v="411"/>
      <x v="903"/>
      <x v="771"/>
      <x v="771"/>
    </i>
    <i r="4">
      <x v="1034"/>
      <x v="1024"/>
      <x v="1024"/>
    </i>
    <i r="1">
      <x v="16"/>
      <x v="33"/>
      <x v="330"/>
      <x v="1036"/>
      <x v="1026"/>
      <x v="1026"/>
    </i>
    <i r="1">
      <x v="17"/>
      <x v="27"/>
      <x v="69"/>
      <x v="779"/>
      <x v="772"/>
      <x v="772"/>
    </i>
    <i r="1">
      <x v="18"/>
      <x v="1"/>
      <x v="439"/>
      <x v="904"/>
      <x v="896"/>
      <x v="896"/>
    </i>
    <i r="1">
      <x v="19"/>
      <x v="34"/>
      <x v="71"/>
      <x v="1037"/>
      <x v="1027"/>
      <x v="1027"/>
    </i>
    <i r="1">
      <x v="21"/>
      <x v="15"/>
      <x v="341"/>
      <x v="1033"/>
      <x v="1023"/>
      <x v="1023"/>
    </i>
    <i r="1">
      <x v="22"/>
      <x/>
      <x v="189"/>
      <x v="902"/>
      <x v="895"/>
      <x v="895"/>
    </i>
    <i>
      <x v="33"/>
      <x v="5"/>
      <x v="3"/>
      <x v="183"/>
      <x v="1194"/>
      <x v="1181"/>
      <x v="1181"/>
    </i>
    <i r="1">
      <x v="12"/>
      <x v="12"/>
      <x v="355"/>
      <x v="1182"/>
      <x v="1170"/>
      <x v="1170"/>
    </i>
    <i r="1">
      <x v="13"/>
      <x v="31"/>
      <x v="31"/>
      <x v="1183"/>
      <x v="1171"/>
      <x v="1171"/>
    </i>
    <i r="1">
      <x v="15"/>
      <x v="25"/>
      <x v="376"/>
      <x v="1195"/>
      <x v="1182"/>
      <x v="1182"/>
    </i>
    <i r="4">
      <x v="1217"/>
      <x v="1204"/>
      <x v="1204"/>
    </i>
    <i r="1">
      <x v="16"/>
      <x v="33"/>
      <x v="329"/>
      <x v="1184"/>
      <x v="1172"/>
      <x v="1172"/>
    </i>
    <i r="1">
      <x v="17"/>
      <x v="27"/>
      <x v="184"/>
      <x v="1222"/>
      <x v="1209"/>
      <x v="1209"/>
    </i>
    <i r="1">
      <x v="18"/>
      <x v="1"/>
      <x v="441"/>
      <x v="1223"/>
      <x v="1210"/>
      <x v="1210"/>
    </i>
    <i r="1">
      <x v="19"/>
      <x v="34"/>
      <x v="186"/>
      <x v="1193"/>
      <x v="1180"/>
      <x v="1180"/>
    </i>
    <i r="1">
      <x v="22"/>
      <x/>
      <x v="187"/>
      <x v="1196"/>
      <x v="1183"/>
      <x v="1183"/>
    </i>
    <i r="1">
      <x v="33"/>
      <x v="18"/>
      <x v="8"/>
      <x v="1224"/>
      <x v="1211"/>
      <x v="1211"/>
    </i>
    <i r="1">
      <x v="37"/>
      <x v="36"/>
      <x v="492"/>
      <x v="1218"/>
      <x v="1205"/>
      <x v="1205"/>
    </i>
    <i>
      <x v="34"/>
      <x v="5"/>
      <x v="3"/>
      <x v="214"/>
      <x v="1133"/>
      <x v="1123"/>
      <x v="1123"/>
    </i>
    <i r="4">
      <x v="1135"/>
      <x v="1125"/>
      <x v="1125"/>
    </i>
    <i r="1">
      <x v="13"/>
      <x v="31"/>
      <x v="33"/>
      <x v="852"/>
      <x v="845"/>
      <x v="845"/>
    </i>
    <i r="1">
      <x v="15"/>
      <x v="25"/>
      <x v="406"/>
      <x v="981"/>
      <x v="971"/>
      <x v="971"/>
    </i>
    <i r="1">
      <x v="16"/>
      <x v="33"/>
      <x v="349"/>
      <x v="977"/>
      <x v="967"/>
      <x v="967"/>
    </i>
    <i r="4">
      <x v="978"/>
      <x v="968"/>
      <x v="968"/>
    </i>
    <i r="1">
      <x v="17"/>
      <x v="27"/>
      <x v="215"/>
      <x v="758"/>
      <x v="751"/>
      <x v="751"/>
    </i>
    <i r="1">
      <x v="18"/>
      <x v="1"/>
      <x v="443"/>
      <x v="855"/>
      <x v="848"/>
      <x v="848"/>
    </i>
    <i r="1">
      <x v="19"/>
      <x v="34"/>
      <x v="216"/>
      <x v="757"/>
      <x v="750"/>
      <x v="750"/>
    </i>
    <i r="1">
      <x v="22"/>
      <x/>
      <x v="217"/>
      <x v="1134"/>
      <x v="1124"/>
      <x v="1124"/>
    </i>
    <i>
      <x v="35"/>
      <x v="5"/>
      <x v="3"/>
      <x v="257"/>
      <x v="1152"/>
      <x v="1140"/>
      <x v="1140"/>
    </i>
    <i r="2">
      <x v="5"/>
      <x v="257"/>
      <x v="1030"/>
      <x v="1020"/>
      <x v="1020"/>
    </i>
    <i r="1">
      <x v="12"/>
      <x v="12"/>
      <x v="354"/>
      <x v="1025"/>
      <x v="1015"/>
      <x v="1015"/>
    </i>
    <i r="1">
      <x v="13"/>
      <x v="31"/>
      <x v="164"/>
      <x v="1262"/>
      <x v="1016"/>
      <x v="1016"/>
    </i>
    <i r="1">
      <x v="15"/>
      <x v="25"/>
      <x v="407"/>
      <x v="1263"/>
      <x v="1017"/>
      <x v="1017"/>
    </i>
    <i r="1">
      <x v="16"/>
      <x v="33"/>
      <x v="497"/>
      <x v="1267"/>
      <x v="1244"/>
      <x v="1244"/>
    </i>
    <i r="1">
      <x v="17"/>
      <x v="27"/>
      <x v="251"/>
      <x v="1192"/>
      <x v="1179"/>
      <x v="1179"/>
    </i>
    <i r="1">
      <x v="18"/>
      <x v="1"/>
      <x v="444"/>
      <x v="1226"/>
      <x v="1141"/>
      <x v="1141"/>
    </i>
    <i r="1">
      <x v="19"/>
      <x v="34"/>
      <x v="256"/>
      <x v="1029"/>
      <x v="1019"/>
      <x v="1019"/>
    </i>
    <i r="1">
      <x v="22"/>
      <x/>
      <x v="323"/>
      <x v="1264"/>
      <x v="1018"/>
      <x v="1018"/>
    </i>
    <i>
      <x v="36"/>
      <x v="2"/>
      <x v="13"/>
      <x v="17"/>
      <x v="996"/>
      <x v="986"/>
      <x v="986"/>
    </i>
    <i r="1">
      <x v="5"/>
      <x v="3"/>
      <x v="89"/>
      <x v="982"/>
      <x v="972"/>
      <x v="972"/>
    </i>
    <i r="1">
      <x v="8"/>
      <x v="24"/>
      <x v="82"/>
      <x v="894"/>
      <x v="887"/>
      <x v="887"/>
    </i>
    <i r="1">
      <x v="13"/>
      <x v="31"/>
      <x v="73"/>
      <x v="1018"/>
      <x v="1008"/>
      <x v="1008"/>
    </i>
    <i r="1">
      <x v="15"/>
      <x v="25"/>
      <x v="384"/>
      <x v="1015"/>
      <x v="1005"/>
      <x v="1005"/>
    </i>
    <i r="4">
      <x v="1016"/>
      <x v="1006"/>
      <x v="1006"/>
    </i>
    <i r="1">
      <x v="16"/>
      <x v="33"/>
      <x v="318"/>
      <x v="1019"/>
      <x v="1009"/>
      <x v="1009"/>
    </i>
    <i r="1">
      <x v="17"/>
      <x v="27"/>
      <x v="80"/>
      <x v="1017"/>
      <x v="1007"/>
      <x v="1007"/>
    </i>
    <i r="1">
      <x v="19"/>
      <x v="34"/>
      <x v="83"/>
      <x v="895"/>
      <x v="888"/>
      <x v="888"/>
    </i>
    <i r="1">
      <x v="21"/>
      <x v="15"/>
      <x v="340"/>
      <x v="870"/>
      <x v="863"/>
      <x v="863"/>
    </i>
    <i r="1">
      <x v="22"/>
      <x/>
      <x v="92"/>
      <x v="773"/>
      <x v="766"/>
      <x v="766"/>
    </i>
    <i r="1">
      <x v="27"/>
      <x v="16"/>
      <x v="11"/>
      <x v="1151"/>
      <x v="1004"/>
      <x v="1004"/>
    </i>
    <i>
      <x v="37"/>
      <x v="5"/>
      <x v="3"/>
      <x v="56"/>
      <x v="986"/>
      <x v="976"/>
      <x v="976"/>
    </i>
    <i r="1">
      <x v="13"/>
      <x v="31"/>
      <x v="60"/>
      <x v="988"/>
      <x v="978"/>
      <x v="978"/>
    </i>
    <i r="1">
      <x v="15"/>
      <x v="25"/>
      <x v="408"/>
      <x v="987"/>
      <x v="977"/>
      <x v="977"/>
    </i>
    <i r="1">
      <x v="16"/>
      <x v="33"/>
      <x v="326"/>
      <x v="989"/>
      <x v="979"/>
      <x v="979"/>
    </i>
    <i r="1">
      <x v="17"/>
      <x v="27"/>
      <x v="53"/>
      <x v="858"/>
      <x v="851"/>
      <x v="851"/>
    </i>
    <i r="1">
      <x v="18"/>
      <x v="1"/>
      <x v="445"/>
      <x v="985"/>
      <x v="975"/>
      <x v="975"/>
    </i>
    <i r="1">
      <x v="19"/>
      <x v="34"/>
      <x v="113"/>
      <x v="990"/>
      <x v="980"/>
      <x v="980"/>
    </i>
    <i r="1">
      <x v="22"/>
      <x/>
      <x v="65"/>
      <x v="857"/>
      <x v="850"/>
      <x v="850"/>
    </i>
    <i r="1">
      <x v="37"/>
      <x v="36"/>
      <x v="475"/>
      <x v="1055"/>
      <x v="1045"/>
      <x v="1045"/>
    </i>
    <i>
      <x v="38"/>
      <x v="5"/>
      <x v="3"/>
      <x v="37"/>
      <x v="821"/>
      <x v="814"/>
      <x v="814"/>
    </i>
    <i r="2">
      <x v="4"/>
      <x v="37"/>
      <x v="826"/>
      <x v="819"/>
      <x v="819"/>
    </i>
    <i r="2">
      <x v="5"/>
      <x v="37"/>
      <x v="954"/>
      <x v="944"/>
      <x v="944"/>
    </i>
    <i r="1">
      <x v="8"/>
      <x v="24"/>
      <x v="39"/>
      <x v="957"/>
      <x v="947"/>
      <x v="947"/>
    </i>
    <i r="1">
      <x v="13"/>
      <x v="31"/>
      <x v="170"/>
      <x v="737"/>
      <x v="730"/>
      <x v="730"/>
    </i>
    <i r="1">
      <x v="15"/>
      <x v="25"/>
      <x v="371"/>
      <x v="1084"/>
      <x v="1074"/>
      <x v="1074"/>
    </i>
    <i r="1">
      <x v="16"/>
      <x v="33"/>
      <x v="309"/>
      <x v="1083"/>
      <x v="1073"/>
      <x v="1073"/>
    </i>
    <i r="1">
      <x v="17"/>
      <x v="27"/>
      <x v="38"/>
      <x v="955"/>
      <x v="945"/>
      <x v="945"/>
    </i>
    <i r="2">
      <x v="28"/>
      <x v="38"/>
      <x v="1067"/>
      <x v="1057"/>
      <x v="1057"/>
    </i>
    <i r="2">
      <x v="30"/>
      <x v="38"/>
      <x v="1082"/>
      <x v="1072"/>
      <x v="1072"/>
    </i>
    <i r="1">
      <x v="18"/>
      <x v="1"/>
      <x v="446"/>
      <x v="732"/>
      <x v="725"/>
      <x v="725"/>
    </i>
    <i r="1">
      <x v="19"/>
      <x v="34"/>
      <x v="40"/>
      <x v="958"/>
      <x v="948"/>
      <x v="948"/>
    </i>
    <i r="1">
      <x v="21"/>
      <x v="15"/>
      <x v="339"/>
      <x v="956"/>
      <x v="946"/>
      <x v="946"/>
    </i>
    <i r="1">
      <x v="22"/>
      <x/>
      <x v="49"/>
      <x v="736"/>
      <x v="729"/>
      <x v="729"/>
    </i>
    <i r="1">
      <x v="23"/>
      <x v="9"/>
      <x v="252"/>
      <x v="1114"/>
      <x v="1104"/>
      <x v="1104"/>
    </i>
    <i>
      <x v="39"/>
      <x v="5"/>
      <x v="3"/>
      <x v="84"/>
      <x v="972"/>
      <x v="962"/>
      <x v="962"/>
    </i>
    <i r="2">
      <x v="4"/>
      <x v="84"/>
      <x v="745"/>
      <x v="738"/>
      <x v="738"/>
    </i>
    <i r="2">
      <x v="5"/>
      <x v="84"/>
      <x v="850"/>
      <x v="843"/>
      <x v="843"/>
    </i>
    <i r="1">
      <x v="12"/>
      <x v="12"/>
      <x v="321"/>
      <x v="1132"/>
      <x v="1122"/>
      <x v="1122"/>
    </i>
    <i r="1">
      <x v="13"/>
      <x v="31"/>
      <x v="172"/>
      <x v="973"/>
      <x v="963"/>
      <x v="963"/>
    </i>
    <i r="1">
      <x v="15"/>
      <x v="25"/>
      <x v="367"/>
      <x v="847"/>
      <x v="840"/>
      <x v="840"/>
    </i>
    <i r="1">
      <x v="16"/>
      <x v="33"/>
      <x v="335"/>
      <x v="848"/>
      <x v="841"/>
      <x v="841"/>
    </i>
    <i r="1">
      <x v="17"/>
      <x v="27"/>
      <x v="85"/>
      <x v="846"/>
      <x v="839"/>
      <x v="839"/>
    </i>
    <i r="2">
      <x v="28"/>
      <x v="85"/>
      <x v="1244"/>
      <x v="1228"/>
      <x v="1228"/>
    </i>
    <i r="2">
      <x v="30"/>
      <x v="85"/>
      <x v="975"/>
      <x v="965"/>
      <x v="965"/>
    </i>
    <i r="1">
      <x v="18"/>
      <x v="1"/>
      <x v="447"/>
      <x v="1243"/>
      <x v="964"/>
      <x v="964"/>
    </i>
    <i r="1">
      <x v="19"/>
      <x v="34"/>
      <x v="78"/>
      <x v="744"/>
      <x v="737"/>
      <x v="737"/>
    </i>
    <i r="1">
      <x v="22"/>
      <x/>
      <x v="87"/>
      <x v="849"/>
      <x v="842"/>
      <x v="842"/>
    </i>
    <i>
      <x v="40"/>
      <x v="5"/>
      <x v="3"/>
      <x v="50"/>
      <x v="642"/>
      <x v="635"/>
      <x v="635"/>
    </i>
    <i r="2">
      <x v="4"/>
      <x v="50"/>
      <x v="666"/>
      <x v="659"/>
      <x v="659"/>
    </i>
    <i r="2">
      <x v="5"/>
      <x v="50"/>
      <x v="664"/>
      <x v="657"/>
      <x v="657"/>
    </i>
    <i r="1">
      <x v="12"/>
      <x v="12"/>
      <x v="361"/>
      <x v="641"/>
      <x v="634"/>
      <x v="634"/>
    </i>
    <i r="1">
      <x v="13"/>
      <x v="31"/>
      <x v="175"/>
      <x v="643"/>
      <x v="636"/>
      <x v="636"/>
    </i>
    <i r="1">
      <x v="15"/>
      <x v="25"/>
      <x v="389"/>
      <x v="639"/>
      <x v="632"/>
      <x v="632"/>
    </i>
    <i r="1">
      <x v="16"/>
      <x v="33"/>
      <x v="300"/>
      <x v="701"/>
      <x v="694"/>
      <x v="694"/>
    </i>
    <i r="1">
      <x v="17"/>
      <x v="27"/>
      <x v="47"/>
      <x v="700"/>
      <x v="693"/>
      <x v="693"/>
    </i>
    <i r="1">
      <x v="18"/>
      <x v="1"/>
      <x v="448"/>
      <x v="672"/>
      <x v="665"/>
      <x v="665"/>
    </i>
    <i r="1">
      <x v="19"/>
      <x v="34"/>
      <x v="61"/>
      <x v="640"/>
      <x v="633"/>
      <x v="633"/>
    </i>
    <i r="1">
      <x v="22"/>
      <x/>
      <x v="70"/>
      <x v="674"/>
      <x v="667"/>
      <x v="667"/>
    </i>
    <i>
      <x v="41"/>
      <x v="5"/>
      <x v="3"/>
      <x v="230"/>
      <x v="784"/>
      <x v="777"/>
      <x v="777"/>
    </i>
    <i r="2">
      <x v="4"/>
      <x v="230"/>
      <x v="785"/>
      <x v="778"/>
      <x v="778"/>
    </i>
    <i r="2">
      <x v="5"/>
      <x v="230"/>
      <x v="703"/>
      <x v="696"/>
      <x v="696"/>
    </i>
    <i r="1">
      <x v="12"/>
      <x v="12"/>
      <x v="276"/>
      <x v="787"/>
      <x v="780"/>
      <x v="780"/>
    </i>
    <i r="1">
      <x v="13"/>
      <x v="31"/>
      <x v="176"/>
      <x v="721"/>
      <x v="714"/>
      <x v="714"/>
    </i>
    <i r="1">
      <x v="16"/>
      <x v="33"/>
      <x v="328"/>
      <x v="720"/>
      <x v="713"/>
      <x v="713"/>
    </i>
    <i r="1">
      <x v="17"/>
      <x v="27"/>
      <x v="233"/>
      <x v="719"/>
      <x v="712"/>
      <x v="712"/>
    </i>
    <i r="1">
      <x v="18"/>
      <x v="1"/>
      <x v="449"/>
      <x v="702"/>
      <x v="695"/>
      <x v="695"/>
    </i>
    <i r="1">
      <x v="19"/>
      <x v="34"/>
      <x v="226"/>
      <x v="786"/>
      <x v="779"/>
      <x v="779"/>
    </i>
    <i r="1">
      <x v="22"/>
      <x/>
      <x v="237"/>
      <x v="783"/>
      <x v="776"/>
      <x v="776"/>
    </i>
    <i>
      <x v="42"/>
      <x v="5"/>
      <x v="3"/>
      <x v="98"/>
      <x v="830"/>
      <x v="823"/>
      <x v="823"/>
    </i>
    <i r="2">
      <x v="4"/>
      <x v="98"/>
      <x v="831"/>
      <x v="824"/>
      <x v="824"/>
    </i>
    <i r="1">
      <x v="6"/>
      <x v="17"/>
      <x v="9"/>
      <x v="1115"/>
      <x v="1105"/>
      <x v="1105"/>
    </i>
    <i r="1">
      <x v="8"/>
      <x v="24"/>
      <x v="93"/>
      <x v="835"/>
      <x v="828"/>
      <x v="828"/>
    </i>
    <i r="1">
      <x v="9"/>
      <x v="21"/>
      <x v="36"/>
      <x v="834"/>
      <x v="827"/>
      <x v="827"/>
    </i>
    <i r="1">
      <x v="10"/>
      <x v="11"/>
      <x v="6"/>
      <x v="1116"/>
      <x v="1106"/>
      <x v="1106"/>
    </i>
    <i r="1">
      <x v="13"/>
      <x v="31"/>
      <x v="23"/>
      <x v="836"/>
      <x v="829"/>
      <x v="829"/>
    </i>
    <i r="1">
      <x v="14"/>
      <x v="32"/>
      <x v="281"/>
      <x v="1118"/>
      <x v="1108"/>
      <x v="1108"/>
    </i>
    <i r="1">
      <x v="15"/>
      <x v="25"/>
      <x v="383"/>
      <x v="962"/>
      <x v="952"/>
      <x v="952"/>
    </i>
    <i r="4">
      <x v="1119"/>
      <x v="1109"/>
      <x v="1109"/>
    </i>
    <i r="1">
      <x v="16"/>
      <x v="33"/>
      <x v="290"/>
      <x v="961"/>
      <x v="951"/>
      <x v="951"/>
    </i>
    <i r="1">
      <x v="17"/>
      <x v="27"/>
      <x v="99"/>
      <x v="738"/>
      <x v="731"/>
      <x v="731"/>
    </i>
    <i r="1">
      <x v="18"/>
      <x v="1"/>
      <x v="450"/>
      <x v="1054"/>
      <x v="1044"/>
      <x v="1044"/>
    </i>
    <i r="1">
      <x v="19"/>
      <x v="34"/>
      <x v="94"/>
      <x v="832"/>
      <x v="825"/>
      <x v="825"/>
    </i>
    <i r="1">
      <x v="21"/>
      <x v="15"/>
      <x v="279"/>
      <x v="833"/>
      <x v="826"/>
      <x v="826"/>
    </i>
    <i r="1">
      <x v="22"/>
      <x/>
      <x v="97"/>
      <x v="963"/>
      <x v="953"/>
      <x v="953"/>
    </i>
    <i r="4">
      <x v="1117"/>
      <x v="1107"/>
      <x v="1107"/>
    </i>
    <i>
      <x v="43"/>
      <x v="5"/>
      <x v="3"/>
      <x v="45"/>
      <x v="1056"/>
      <x v="1046"/>
      <x v="1046"/>
    </i>
    <i r="2">
      <x v="4"/>
      <x v="45"/>
      <x v="1059"/>
      <x v="1049"/>
      <x v="1049"/>
    </i>
    <i r="1">
      <x v="13"/>
      <x v="31"/>
      <x v="28"/>
      <x v="1109"/>
      <x v="1099"/>
      <x v="1099"/>
    </i>
    <i r="1">
      <x v="15"/>
      <x v="25"/>
      <x v="409"/>
      <x v="1099"/>
      <x v="1089"/>
      <x v="1089"/>
    </i>
    <i r="1">
      <x v="16"/>
      <x v="33"/>
      <x v="291"/>
      <x v="1110"/>
      <x v="1100"/>
      <x v="1100"/>
    </i>
    <i r="4">
      <x v="1111"/>
      <x v="1101"/>
      <x v="1101"/>
    </i>
    <i r="1">
      <x v="17"/>
      <x v="27"/>
      <x v="48"/>
      <x v="924"/>
      <x v="790"/>
      <x v="790"/>
    </i>
    <i r="1">
      <x v="18"/>
      <x v="1"/>
      <x v="451"/>
      <x v="922"/>
      <x v="914"/>
      <x v="914"/>
    </i>
    <i r="1">
      <x v="19"/>
      <x v="34"/>
      <x v="62"/>
      <x v="923"/>
      <x v="789"/>
      <x v="789"/>
    </i>
    <i r="1">
      <x v="21"/>
      <x v="15"/>
      <x v="271"/>
      <x v="1057"/>
      <x v="1047"/>
      <x v="1047"/>
    </i>
    <i r="1">
      <x v="22"/>
      <x/>
      <x v="68"/>
      <x v="1058"/>
      <x v="1048"/>
      <x v="1048"/>
    </i>
    <i r="1">
      <x v="37"/>
      <x v="36"/>
      <x v="477"/>
      <x v="1069"/>
      <x v="1059"/>
      <x v="1059"/>
    </i>
    <i>
      <x v="44"/>
      <x v="5"/>
      <x v="3"/>
      <x v="150"/>
      <x v="889"/>
      <x v="882"/>
      <x v="882"/>
    </i>
    <i r="2">
      <x v="4"/>
      <x v="150"/>
      <x v="887"/>
      <x v="880"/>
      <x v="880"/>
    </i>
    <i r="2">
      <x v="5"/>
      <x v="150"/>
      <x v="1004"/>
      <x v="994"/>
      <x v="994"/>
    </i>
    <i r="1">
      <x v="6"/>
      <x v="17"/>
      <x v="254"/>
      <x v="1146"/>
      <x v="1135"/>
      <x v="1135"/>
    </i>
    <i r="1">
      <x v="8"/>
      <x v="24"/>
      <x v="124"/>
      <x v="1007"/>
      <x v="997"/>
      <x v="997"/>
    </i>
    <i r="1">
      <x v="9"/>
      <x v="21"/>
      <x v="35"/>
      <x v="1006"/>
      <x v="996"/>
      <x v="996"/>
    </i>
    <i r="1">
      <x v="10"/>
      <x v="11"/>
      <x v="21"/>
      <x v="1270"/>
      <x v="1134"/>
      <x v="1134"/>
    </i>
    <i r="1">
      <x v="12"/>
      <x v="12"/>
      <x v="342"/>
      <x v="1105"/>
      <x v="1095"/>
      <x v="1095"/>
    </i>
    <i r="1">
      <x v="13"/>
      <x v="31"/>
      <x v="24"/>
      <x v="1100"/>
      <x v="1090"/>
      <x v="1090"/>
    </i>
    <i r="1">
      <x v="14"/>
      <x v="32"/>
      <x v="277"/>
      <x v="1103"/>
      <x v="1093"/>
      <x v="1093"/>
    </i>
    <i r="1">
      <x v="15"/>
      <x v="25"/>
      <x v="375"/>
      <x v="1008"/>
      <x v="998"/>
      <x v="998"/>
    </i>
    <i r="4">
      <x v="1104"/>
      <x v="1094"/>
      <x v="1094"/>
    </i>
    <i r="1">
      <x v="16"/>
      <x v="33"/>
      <x v="289"/>
      <x v="1101"/>
      <x v="1091"/>
      <x v="1091"/>
    </i>
    <i r="1">
      <x v="17"/>
      <x v="27"/>
      <x v="117"/>
      <x v="1090"/>
      <x v="1080"/>
      <x v="1080"/>
    </i>
    <i r="1">
      <x v="18"/>
      <x v="1"/>
      <x v="452"/>
      <x v="776"/>
      <x v="769"/>
      <x v="769"/>
    </i>
    <i r="1">
      <x v="19"/>
      <x v="34"/>
      <x v="143"/>
      <x v="1102"/>
      <x v="1092"/>
      <x v="1092"/>
    </i>
    <i r="1">
      <x v="21"/>
      <x v="15"/>
      <x v="266"/>
      <x v="1005"/>
      <x v="995"/>
      <x v="995"/>
    </i>
    <i r="1">
      <x v="22"/>
      <x/>
      <x v="144"/>
      <x v="891"/>
      <x v="884"/>
      <x v="884"/>
    </i>
    <i r="4">
      <x v="1137"/>
      <x v="854"/>
      <x v="854"/>
    </i>
    <i>
      <x v="45"/>
      <x v="5"/>
      <x v="3"/>
      <x v="42"/>
      <x v="1201"/>
      <x v="1188"/>
      <x v="1188"/>
    </i>
    <i r="4">
      <x v="1230"/>
      <x v="1215"/>
      <x v="1215"/>
    </i>
    <i r="2">
      <x v="4"/>
      <x v="42"/>
      <x v="1212"/>
      <x v="1199"/>
      <x v="1199"/>
    </i>
    <i r="1">
      <x v="8"/>
      <x v="24"/>
      <x v="52"/>
      <x v="1265"/>
      <x v="1198"/>
      <x v="1198"/>
    </i>
    <i r="1">
      <x v="12"/>
      <x v="12"/>
      <x v="260"/>
      <x v="1213"/>
      <x v="1200"/>
      <x v="1200"/>
    </i>
    <i r="1">
      <x v="13"/>
      <x v="31"/>
      <x v="30"/>
      <x v="1204"/>
      <x v="1191"/>
      <x v="1191"/>
    </i>
    <i r="1">
      <x v="15"/>
      <x v="25"/>
      <x v="405"/>
      <x v="1205"/>
      <x v="1192"/>
      <x v="1192"/>
    </i>
    <i r="4">
      <x v="1206"/>
      <x v="1193"/>
      <x v="1193"/>
    </i>
    <i r="1">
      <x v="16"/>
      <x v="33"/>
      <x v="298"/>
      <x v="1208"/>
      <x v="1195"/>
      <x v="1195"/>
    </i>
    <i r="1">
      <x v="17"/>
      <x v="27"/>
      <x v="51"/>
      <x v="1202"/>
      <x v="1189"/>
      <x v="1189"/>
    </i>
    <i r="1">
      <x v="18"/>
      <x v="1"/>
      <x v="440"/>
      <x v="1207"/>
      <x v="1194"/>
      <x v="1194"/>
    </i>
    <i r="1">
      <x v="19"/>
      <x v="34"/>
      <x v="57"/>
      <x v="1210"/>
      <x v="1197"/>
      <x v="1197"/>
    </i>
    <i r="1">
      <x v="21"/>
      <x v="15"/>
      <x v="350"/>
      <x v="1209"/>
      <x v="1196"/>
      <x v="1196"/>
    </i>
    <i r="4">
      <x v="1220"/>
      <x v="1207"/>
      <x v="1207"/>
    </i>
    <i r="1">
      <x v="22"/>
      <x/>
      <x v="322"/>
      <x v="1203"/>
      <x v="1190"/>
      <x v="1190"/>
    </i>
    <i>
      <x v="46"/>
      <x v="5"/>
      <x v="3"/>
      <x v="200"/>
      <x v="959"/>
      <x v="949"/>
      <x v="949"/>
    </i>
    <i r="4">
      <x v="1227"/>
      <x v="1212"/>
      <x v="1212"/>
    </i>
    <i r="2">
      <x v="4"/>
      <x v="200"/>
      <x v="843"/>
      <x v="836"/>
      <x v="836"/>
    </i>
    <i r="1">
      <x v="12"/>
      <x v="12"/>
      <x v="261"/>
      <x v="971"/>
      <x v="961"/>
      <x v="961"/>
    </i>
    <i r="1">
      <x v="13"/>
      <x v="31"/>
      <x v="32"/>
      <x v="1181"/>
      <x v="1169"/>
      <x v="1169"/>
    </i>
    <i r="1">
      <x v="15"/>
      <x v="25"/>
      <x v="493"/>
      <x v="1219"/>
      <x v="1206"/>
      <x v="1206"/>
    </i>
    <i r="1">
      <x v="16"/>
      <x v="33"/>
      <x v="297"/>
      <x v="1178"/>
      <x v="1166"/>
      <x v="1166"/>
    </i>
    <i r="4">
      <x v="1180"/>
      <x v="1168"/>
      <x v="1168"/>
    </i>
    <i r="1">
      <x v="17"/>
      <x v="27"/>
      <x v="201"/>
      <x v="1179"/>
      <x v="1167"/>
      <x v="1167"/>
    </i>
    <i r="1">
      <x v="18"/>
      <x v="1"/>
      <x v="442"/>
      <x v="845"/>
      <x v="838"/>
      <x v="838"/>
    </i>
    <i r="1">
      <x v="19"/>
      <x v="34"/>
      <x v="496"/>
      <x v="1266"/>
      <x v="1243"/>
      <x v="1243"/>
    </i>
    <i r="1">
      <x v="22"/>
      <x/>
      <x v="208"/>
      <x v="844"/>
      <x v="837"/>
      <x v="837"/>
    </i>
    <i r="1">
      <x v="37"/>
      <x v="36"/>
      <x v="476"/>
      <x v="1068"/>
      <x v="1058"/>
      <x v="1058"/>
    </i>
    <i t="grand">
      <x/>
    </i>
  </rowItems>
  <colFields count="3">
    <field x="36"/>
    <field x="18"/>
    <field x="-2"/>
  </colFields>
  <colItems count="28">
    <i>
      <x v="1"/>
      <x/>
      <x/>
    </i>
    <i r="2" i="1">
      <x v="1"/>
    </i>
    <i r="2" i="2">
      <x v="2"/>
    </i>
    <i r="2" i="3">
      <x v="3"/>
    </i>
    <i r="1">
      <x v="1"/>
      <x/>
    </i>
    <i r="2" i="1">
      <x v="1"/>
    </i>
    <i r="2" i="2">
      <x v="2"/>
    </i>
    <i r="2" i="3">
      <x v="3"/>
    </i>
    <i r="1">
      <x v="2"/>
      <x/>
    </i>
    <i r="2" i="1">
      <x v="1"/>
    </i>
    <i r="2" i="2">
      <x v="2"/>
    </i>
    <i r="2" i="3">
      <x v="3"/>
    </i>
    <i r="1">
      <x v="3"/>
      <x/>
    </i>
    <i r="2" i="1">
      <x v="1"/>
    </i>
    <i r="2" i="2">
      <x v="2"/>
    </i>
    <i r="2" i="3">
      <x v="3"/>
    </i>
    <i r="1">
      <x v="32"/>
      <x/>
    </i>
    <i r="2" i="1">
      <x v="1"/>
    </i>
    <i r="2" i="2">
      <x v="2"/>
    </i>
    <i r="2" i="3">
      <x v="3"/>
    </i>
    <i>
      <x v="2"/>
      <x v="4"/>
      <x/>
    </i>
    <i r="2" i="1">
      <x v="1"/>
    </i>
    <i r="2" i="2">
      <x v="2"/>
    </i>
    <i r="2" i="3">
      <x v="3"/>
    </i>
    <i t="grand">
      <x/>
    </i>
    <i t="grand" i="1">
      <x/>
    </i>
    <i t="grand" i="2">
      <x/>
    </i>
    <i t="grand" i="3">
      <x/>
    </i>
  </colItems>
  <pageFields count="2">
    <pageField fld="10" hier="-1"/>
    <pageField fld="41" hier="-1"/>
  </pageFields>
  <dataFields count="4">
    <dataField name="ผลรวม ของ จำนวน" fld="17" baseField="4" baseItem="22" numFmtId="43"/>
    <dataField name="ผลรวม ของ ราคาขาย (บาท)" fld="22" baseField="35" baseItem="1"/>
    <dataField name="ผลรวม ของ ภาษีมูลค่าเพิ่ม (บาท)" fld="23" baseField="2" baseItem="597"/>
    <dataField name="ผลรวม ของ รวมเป็นเงิน (บาท)" fld="24" baseField="2" baseItem="589"/>
  </dataFields>
  <formats count="7">
    <format dxfId="72">
      <pivotArea type="all" dataOnly="0" outline="0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outline="0" fieldPosition="0">
        <references count="1">
          <reference field="18" count="6">
            <x v="0"/>
            <x v="1"/>
            <x v="2"/>
            <x v="3"/>
            <x v="4"/>
            <x v="17"/>
          </reference>
        </references>
      </pivotArea>
    </format>
    <format dxfId="68">
      <pivotArea dataOnly="0" labelOnly="1" grandCol="1" outline="0" fieldPosition="0"/>
    </format>
    <format dxfId="67">
      <pivotArea dataOnly="0" labelOnly="1" outline="0" fieldPosition="0">
        <references count="1">
          <reference field="13" count="0"/>
        </references>
      </pivotArea>
    </format>
    <format dxfId="66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5:T75" firstHeaderRow="1" firstDataRow="3" firstDataCol="4" rowPageCount="2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8">
        <item x="43"/>
        <item x="21"/>
        <item x="285"/>
        <item x="383"/>
        <item x="390"/>
        <item x="227"/>
        <item x="122"/>
        <item m="1" x="492"/>
        <item x="386"/>
        <item x="121"/>
        <item x="449"/>
        <item x="328"/>
        <item x="230"/>
        <item x="420"/>
        <item x="421"/>
        <item x="422"/>
        <item x="423"/>
        <item x="276"/>
        <item m="1" x="485"/>
        <item x="448"/>
        <item x="447"/>
        <item x="307"/>
        <item x="149"/>
        <item x="118"/>
        <item x="314"/>
        <item x="234"/>
        <item x="83"/>
        <item x="86"/>
        <item x="454"/>
        <item x="363"/>
        <item x="439"/>
        <item x="204"/>
        <item x="161"/>
        <item x="185"/>
        <item x="147"/>
        <item x="310"/>
        <item x="116"/>
        <item x="92"/>
        <item x="96"/>
        <item x="107"/>
        <item x="108"/>
        <item x="39"/>
        <item x="435"/>
        <item x="40"/>
        <item x="290"/>
        <item x="452"/>
        <item x="294"/>
        <item x="272"/>
        <item x="458"/>
        <item x="103"/>
        <item x="37"/>
        <item x="436"/>
        <item x="445"/>
        <item x="241"/>
        <item x="297"/>
        <item x="265"/>
        <item x="238"/>
        <item x="444"/>
        <item x="44"/>
        <item x="268"/>
        <item x="242"/>
        <item x="35"/>
        <item x="456"/>
        <item x="271"/>
        <item x="289"/>
        <item x="237"/>
        <item x="356"/>
        <item x="264"/>
        <item x="455"/>
        <item x="361"/>
        <item x="220"/>
        <item x="365"/>
        <item x="341"/>
        <item x="332"/>
        <item x="466"/>
        <item x="138"/>
        <item x="462"/>
        <item x="465"/>
        <item x="169"/>
        <item x="468"/>
        <item x="331"/>
        <item x="141"/>
        <item x="329"/>
        <item x="334"/>
        <item x="163"/>
        <item x="164"/>
        <item x="133"/>
        <item x="170"/>
        <item x="134"/>
        <item x="207"/>
        <item x="140"/>
        <item x="94"/>
        <item x="281"/>
        <item x="117"/>
        <item x="114"/>
        <item x="235"/>
        <item x="49"/>
        <item x="123"/>
        <item x="113"/>
        <item x="112"/>
        <item x="247"/>
        <item x="245"/>
        <item x="212"/>
        <item x="254"/>
        <item x="250"/>
        <item x="255"/>
        <item x="251"/>
        <item x="199"/>
        <item x="380"/>
        <item x="172"/>
        <item x="322"/>
        <item x="192"/>
        <item x="381"/>
        <item x="244"/>
        <item x="424"/>
        <item x="327"/>
        <item x="173"/>
        <item x="313"/>
        <item x="76"/>
        <item x="145"/>
        <item x="229"/>
        <item x="73"/>
        <item x="202"/>
        <item x="215"/>
        <item x="311"/>
        <item x="375"/>
        <item x="74"/>
        <item x="155"/>
        <item x="205"/>
        <item x="217"/>
        <item x="425"/>
        <item x="258"/>
        <item x="319"/>
        <item x="278"/>
        <item x="263"/>
        <item x="274"/>
        <item x="223"/>
        <item x="279"/>
        <item x="225"/>
        <item x="430"/>
        <item x="194"/>
        <item x="431"/>
        <item x="75"/>
        <item x="316"/>
        <item x="248"/>
        <item x="197"/>
        <item x="77"/>
        <item x="196"/>
        <item x="201"/>
        <item x="84"/>
        <item x="304"/>
        <item x="126"/>
        <item x="128"/>
        <item x="100"/>
        <item x="48"/>
        <item x="393"/>
        <item x="28"/>
        <item x="54"/>
        <item x="412"/>
        <item m="1" x="490"/>
        <item x="19"/>
        <item x="260"/>
        <item x="60"/>
        <item x="295"/>
        <item x="348"/>
        <item x="376"/>
        <item x="325"/>
        <item x="284"/>
        <item x="366"/>
        <item x="404"/>
        <item x="298"/>
        <item x="109"/>
        <item x="427"/>
        <item x="166"/>
        <item x="246"/>
        <item x="269"/>
        <item x="38"/>
        <item x="71"/>
        <item x="419"/>
        <item x="417"/>
        <item x="411"/>
        <item x="81"/>
        <item x="416"/>
        <item x="219"/>
        <item x="387"/>
        <item x="188"/>
        <item x="186"/>
        <item x="385"/>
        <item x="389"/>
        <item x="359"/>
        <item x="355"/>
        <item x="146"/>
        <item x="152"/>
        <item x="153"/>
        <item x="50"/>
        <item x="51"/>
        <item x="12"/>
        <item x="85"/>
        <item m="1" x="488"/>
        <item x="58"/>
        <item x="346"/>
        <item x="110"/>
        <item x="160"/>
        <item x="344"/>
        <item x="56"/>
        <item x="125"/>
        <item x="41"/>
        <item x="88"/>
        <item x="476"/>
        <item x="158"/>
        <item x="132"/>
        <item x="90"/>
        <item x="339"/>
        <item x="340"/>
        <item x="46"/>
        <item x="401"/>
        <item x="402"/>
        <item x="407"/>
        <item x="187"/>
        <item x="189"/>
        <item x="183"/>
        <item x="208"/>
        <item x="195"/>
        <item x="221"/>
        <item x="95"/>
        <item x="206"/>
        <item x="198"/>
        <item x="99"/>
        <item x="102"/>
        <item x="27"/>
        <item x="373"/>
        <item x="211"/>
        <item x="391"/>
        <item x="65"/>
        <item x="372"/>
        <item x="26"/>
        <item x="398"/>
        <item x="69"/>
        <item x="25"/>
        <item x="394"/>
        <item x="280"/>
        <item x="371"/>
        <item x="301"/>
        <item x="16"/>
        <item x="64"/>
        <item x="15"/>
        <item x="369"/>
        <item x="18"/>
        <item x="61"/>
        <item x="399"/>
        <item x="32"/>
        <item x="305"/>
        <item x="335"/>
        <item x="17"/>
        <item x="62"/>
        <item x="352"/>
        <item x="111"/>
        <item x="343"/>
        <item x="309"/>
        <item x="249"/>
        <item x="351"/>
        <item x="353"/>
        <item x="143"/>
        <item x="22"/>
        <item x="446"/>
        <item x="162"/>
        <item x="154"/>
        <item x="20"/>
        <item x="131"/>
        <item x="382"/>
        <item x="308"/>
        <item x="55"/>
        <item x="190"/>
        <item x="282"/>
        <item x="368"/>
        <item x="453"/>
        <item m="1" x="487"/>
        <item x="184"/>
        <item x="127"/>
        <item x="396"/>
        <item x="374"/>
        <item x="317"/>
        <item x="150"/>
        <item x="115"/>
        <item x="367"/>
        <item x="124"/>
        <item x="139"/>
        <item x="233"/>
        <item x="82"/>
        <item x="450"/>
        <item x="209"/>
        <item x="232"/>
        <item x="299"/>
        <item x="315"/>
        <item x="119"/>
        <item x="459"/>
        <item x="68"/>
        <item x="275"/>
        <item x="52"/>
        <item x="130"/>
        <item x="429"/>
        <item x="157"/>
        <item x="442"/>
        <item x="296"/>
        <item x="273"/>
        <item x="408"/>
        <item x="179"/>
        <item x="379"/>
        <item x="210"/>
        <item x="413"/>
        <item x="45"/>
        <item x="467"/>
        <item x="66"/>
        <item x="80"/>
        <item x="104"/>
        <item x="181"/>
        <item x="24"/>
        <item x="175"/>
        <item x="180"/>
        <item x="176"/>
        <item x="178"/>
        <item x="397"/>
        <item x="228"/>
        <item x="333"/>
        <item x="461"/>
        <item x="257"/>
        <item x="165"/>
        <item x="409"/>
        <item x="438"/>
        <item x="350"/>
        <item x="475"/>
        <item x="418"/>
        <item x="243"/>
        <item x="101"/>
        <item x="70"/>
        <item x="222"/>
        <item x="364"/>
        <item x="13"/>
        <item x="392"/>
        <item x="252"/>
        <item x="406"/>
        <item x="136"/>
        <item x="168"/>
        <item x="261"/>
        <item x="270"/>
        <item x="31"/>
        <item x="106"/>
        <item x="283"/>
        <item x="358"/>
        <item x="318"/>
        <item x="59"/>
        <item x="357"/>
        <item x="426"/>
        <item x="338"/>
        <item x="326"/>
        <item x="321"/>
        <item x="193"/>
        <item x="443"/>
        <item x="292"/>
        <item x="336"/>
        <item x="224"/>
        <item x="347"/>
        <item x="191"/>
        <item x="72"/>
        <item x="463"/>
        <item x="142"/>
        <item x="403"/>
        <item x="29"/>
        <item m="1" x="491"/>
        <item x="36"/>
        <item x="148"/>
        <item x="377"/>
        <item x="320"/>
        <item x="89"/>
        <item x="345"/>
        <item x="167"/>
        <item x="291"/>
        <item x="214"/>
        <item x="259"/>
        <item x="105"/>
        <item x="23"/>
        <item x="67"/>
        <item x="293"/>
        <item x="312"/>
        <item x="405"/>
        <item x="388"/>
        <item x="378"/>
        <item x="87"/>
        <item x="14"/>
        <item x="200"/>
        <item x="151"/>
        <item x="267"/>
        <item x="120"/>
        <item x="330"/>
        <item x="277"/>
        <item x="428"/>
        <item x="30"/>
        <item x="53"/>
        <item x="34"/>
        <item x="144"/>
        <item x="98"/>
        <item x="137"/>
        <item x="253"/>
        <item x="414"/>
        <item x="337"/>
        <item x="129"/>
        <item x="47"/>
        <item x="395"/>
        <item x="464"/>
        <item x="79"/>
        <item x="239"/>
        <item x="177"/>
        <item x="231"/>
        <item x="323"/>
        <item x="440"/>
        <item x="203"/>
        <item x="349"/>
        <item x="240"/>
        <item x="457"/>
        <item x="286"/>
        <item x="360"/>
        <item m="1" x="497"/>
        <item m="1" x="489"/>
        <item x="156"/>
        <item x="226"/>
        <item x="91"/>
        <item x="57"/>
        <item x="415"/>
        <item x="256"/>
        <item x="342"/>
        <item x="135"/>
        <item x="93"/>
        <item x="33"/>
        <item x="460"/>
        <item x="266"/>
        <item x="63"/>
        <item x="288"/>
        <item x="432"/>
        <item x="78"/>
        <item x="182"/>
        <item x="262"/>
        <item x="174"/>
        <item x="216"/>
        <item x="306"/>
        <item x="300"/>
        <item x="410"/>
        <item m="1" x="484"/>
        <item x="287"/>
        <item x="324"/>
        <item x="362"/>
        <item x="441"/>
        <item x="384"/>
        <item x="159"/>
        <item x="218"/>
        <item x="354"/>
        <item x="236"/>
        <item x="97"/>
        <item x="171"/>
        <item x="213"/>
        <item x="370"/>
        <item x="434"/>
        <item x="451"/>
        <item x="303"/>
        <item m="1" x="486"/>
        <item x="482"/>
        <item m="1" x="493"/>
        <item m="1" x="496"/>
        <item m="1" x="483"/>
        <item m="1" x="495"/>
        <item m="1" x="494"/>
        <item x="481"/>
        <item x="302"/>
        <item x="400"/>
        <item x="10"/>
        <item x="11"/>
        <item x="437"/>
        <item x="469"/>
        <item x="470"/>
        <item x="471"/>
        <item x="473"/>
        <item x="474"/>
        <item x="42"/>
        <item x="478"/>
        <item x="0"/>
        <item x="1"/>
        <item x="3"/>
        <item x="4"/>
        <item x="5"/>
        <item x="6"/>
        <item x="7"/>
        <item x="8"/>
        <item x="9"/>
        <item x="472"/>
        <item x="477"/>
        <item x="2"/>
        <item x="433"/>
        <item x="479"/>
        <item x="4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77">
        <item m="1" x="1202"/>
        <item m="1" x="626"/>
        <item m="1" x="973"/>
        <item m="1" x="912"/>
        <item m="1" x="822"/>
        <item m="1" x="1229"/>
        <item m="1" x="741"/>
        <item m="1" x="898"/>
        <item m="1" x="661"/>
        <item m="1" x="999"/>
        <item m="1" x="755"/>
        <item m="1" x="1115"/>
        <item m="1" x="1061"/>
        <item m="1" x="1014"/>
        <item m="1" x="922"/>
        <item m="1" x="638"/>
        <item m="1" x="1257"/>
        <item m="1" x="1093"/>
        <item m="1" x="1175"/>
        <item m="1" x="1083"/>
        <item m="1" x="746"/>
        <item m="1" x="1267"/>
        <item m="1" x="956"/>
        <item m="1" x="818"/>
        <item m="1" x="692"/>
        <item m="1" x="977"/>
        <item m="1" x="841"/>
        <item m="1" x="704"/>
        <item m="1" x="1006"/>
        <item m="1" x="914"/>
        <item m="1" x="791"/>
        <item m="1" x="721"/>
        <item m="1" x="1194"/>
        <item m="1" x="1018"/>
        <item m="1" x="1182"/>
        <item m="1" x="796"/>
        <item m="1" x="1252"/>
        <item m="1" x="1039"/>
        <item m="1" x="946"/>
        <item m="1" x="748"/>
        <item m="1" x="662"/>
        <item m="1" x="1051"/>
        <item m="1" x="871"/>
        <item m="1" x="1275"/>
        <item m="1" x="833"/>
        <item m="1" x="717"/>
        <item m="1" x="635"/>
        <item m="1" x="937"/>
        <item m="1" x="843"/>
        <item m="1" x="740"/>
        <item m="1" x="949"/>
        <item m="1" x="1233"/>
        <item m="1" x="867"/>
        <item m="1" x="888"/>
        <item m="1" x="651"/>
        <item m="1" x="899"/>
        <item m="1" x="1152"/>
        <item m="1" x="963"/>
        <item m="1" x="925"/>
        <item m="1" x="710"/>
        <item m="1" x="819"/>
        <item m="1" x="1116"/>
        <item m="1" x="802"/>
        <item m="1" x="980"/>
        <item m="1" x="1260"/>
        <item m="1" x="916"/>
        <item m="1" x="878"/>
        <item m="1" x="1129"/>
        <item m="1" x="1026"/>
        <item m="1" x="652"/>
        <item m="1" x="1261"/>
        <item m="1" x="1096"/>
        <item m="1" x="953"/>
        <item m="1" x="781"/>
        <item m="1" x="1236"/>
        <item m="1" x="1127"/>
        <item m="1" x="1155"/>
        <item m="1" x="1058"/>
        <item m="1" x="1272"/>
        <item m="1" x="994"/>
        <item m="1" x="1174"/>
        <item m="1" x="1098"/>
        <item m="1" x="1052"/>
        <item m="1" x="1204"/>
        <item m="1" x="893"/>
        <item m="1" x="1109"/>
        <item m="1" x="968"/>
        <item m="1" x="762"/>
        <item m="1" x="724"/>
        <item m="1" x="686"/>
        <item m="1" x="1200"/>
        <item m="1" x="1165"/>
        <item m="1" x="1123"/>
        <item m="1" x="1068"/>
        <item m="1" x="1023"/>
        <item m="1" x="975"/>
        <item m="1" x="932"/>
        <item m="1" x="1136"/>
        <item m="1" x="1089"/>
        <item m="1" x="1038"/>
        <item m="1" x="856"/>
        <item m="1" x="709"/>
        <item m="1" x="1149"/>
        <item m="1" x="909"/>
        <item m="1" x="787"/>
        <item m="1" x="756"/>
        <item m="1" x="923"/>
        <item m="1" x="731"/>
        <item m="1" x="639"/>
        <item m="1" x="1250"/>
        <item m="1" x="1130"/>
        <item m="1" x="1076"/>
        <item m="1" x="1030"/>
        <item m="1" x="979"/>
        <item m="1" x="846"/>
        <item m="1" x="657"/>
        <item m="1" x="1258"/>
        <item m="1" x="1218"/>
        <item m="1" x="1180"/>
        <item m="1" x="1140"/>
        <item m="1" x="951"/>
        <item m="1" x="903"/>
        <item m="1" x="780"/>
        <item m="1" x="753"/>
        <item m="1" x="714"/>
        <item m="1" x="1154"/>
        <item m="1" x="1105"/>
        <item m="1" x="915"/>
        <item m="1" x="823"/>
        <item m="1" x="760"/>
        <item m="1" x="684"/>
        <item m="1" x="1247"/>
        <item m="1" x="1195"/>
        <item m="1" x="804"/>
        <item m="1" x="1207"/>
        <item m="1" x="1176"/>
        <item m="1" x="1035"/>
        <item m="1" x="897"/>
        <item m="1" x="853"/>
        <item m="1" x="708"/>
        <item m="1" x="1184"/>
        <item m="1" x="1147"/>
        <item m="1" x="1100"/>
        <item m="1" x="996"/>
        <item m="1" x="957"/>
        <item m="1" x="674"/>
        <item m="1" x="1012"/>
        <item m="1" x="828"/>
        <item m="1" x="634"/>
        <item m="1" x="1027"/>
        <item m="1" x="936"/>
        <item m="1" x="1214"/>
        <item m="1" x="901"/>
        <item m="1" x="1232"/>
        <item m="1" x="965"/>
        <item m="1" x="874"/>
        <item m="1" x="722"/>
        <item m="1" x="625"/>
        <item m="1" x="1244"/>
        <item m="1" x="1067"/>
        <item m="1" x="972"/>
        <item m="1" x="884"/>
        <item m="1" x="768"/>
        <item m="1" x="734"/>
        <item m="1" x="696"/>
        <item m="1" x="1081"/>
        <item m="1" x="984"/>
        <item m="1" x="851"/>
        <item m="1" x="745"/>
        <item m="1" x="1225"/>
        <item m="1" x="817"/>
        <item m="1" x="783"/>
        <item m="1" x="715"/>
        <item m="1" x="1274"/>
        <item m="1" x="1010"/>
        <item m="1" x="826"/>
        <item m="1" x="797"/>
        <item m="1" x="763"/>
        <item m="1" x="729"/>
        <item m="1" x="1166"/>
        <item m="1" x="1126"/>
        <item m="1" x="1071"/>
        <item m="1" x="703"/>
        <item m="1" x="650"/>
        <item m="1" x="1042"/>
        <item m="1" x="859"/>
        <item m="1" x="1053"/>
        <item m="1" x="678"/>
        <item m="1" x="622"/>
        <item m="1" x="1193"/>
        <item m="1" x="1063"/>
        <item m="1" x="1016"/>
        <item m="1" x="882"/>
        <item m="1" x="766"/>
        <item m="1" x="694"/>
        <item m="1" x="642"/>
        <item m="1" x="1172"/>
        <item m="1" x="1131"/>
        <item m="1" x="810"/>
        <item m="1" x="1263"/>
        <item m="1" x="1222"/>
        <item m="1" x="1143"/>
        <item m="1" x="1046"/>
        <item m="1" x="864"/>
        <item m="1" x="669"/>
        <item m="1" x="1190"/>
        <item m="1" x="1110"/>
        <item m="1" x="1009"/>
        <item m="1" x="876"/>
        <item m="1" x="725"/>
        <item m="1" x="1069"/>
        <item m="1" x="1040"/>
        <item m="1" x="663"/>
        <item m="1" x="1269"/>
        <item m="1" x="1186"/>
        <item m="1" x="757"/>
        <item m="1" x="1276"/>
        <item m="1" x="880"/>
        <item m="1" x="733"/>
        <item m="1" x="1078"/>
        <item m="1" x="1031"/>
        <item m="1" x="847"/>
        <item m="1" x="904"/>
        <item m="1" x="862"/>
        <item m="1" x="685"/>
        <item m="1" x="1248"/>
        <item m="1" x="1196"/>
        <item m="1" x="1161"/>
        <item m="1" x="1121"/>
        <item m="1" x="1022"/>
        <item m="1" x="737"/>
        <item m="1" x="645"/>
        <item m="1" x="1208"/>
        <item m="1" x="1084"/>
        <item m="1" x="1036"/>
        <item m="1" x="1226"/>
        <item m="1" x="1048"/>
        <item m="1" x="958"/>
        <item m="1" x="869"/>
        <item m="1" x="754"/>
        <item m="1" x="1240"/>
        <item m="1" x="1191"/>
        <item m="1" x="920"/>
        <item m="1" x="800"/>
        <item m="1" x="1249"/>
        <item m="1" x="890"/>
        <item m="1" x="772"/>
        <item m="1" x="655"/>
        <item m="1" x="1215"/>
        <item m="1" x="814"/>
        <item m="1" x="1188"/>
        <item m="1" x="875"/>
        <item m="1" x="1119"/>
        <item m="1" x="697"/>
        <item m="1" x="1132"/>
        <item m="1" x="985"/>
        <item m="1" x="852"/>
        <item m="1" x="1146"/>
        <item m="1" x="1099"/>
        <item m="1" x="906"/>
        <item m="1" x="716"/>
        <item m="1" x="671"/>
        <item m="1" x="1057"/>
        <item m="1" x="798"/>
        <item m="1" x="1128"/>
        <item m="1" x="976"/>
        <item m="1" x="840"/>
        <item m="1" x="1091"/>
        <item m="1" x="1043"/>
        <item m="1" x="948"/>
        <item m="1" x="775"/>
        <item m="1" x="749"/>
        <item m="1" x="712"/>
        <item m="1" x="1102"/>
        <item m="1" x="964"/>
        <item m="1" x="1064"/>
        <item m="1" x="695"/>
        <item m="1" x="939"/>
        <item m="1" x="850"/>
        <item m="1" x="742"/>
        <item m="1" x="1264"/>
        <item m="1" x="1223"/>
        <item m="1" x="1047"/>
        <item m="1" x="816"/>
        <item m="1" x="1124"/>
        <item m="1" x="738"/>
        <item m="1" x="701"/>
        <item m="1" x="649"/>
        <item m="1" x="664"/>
        <item m="1" x="1151"/>
        <item m="1" x="1192"/>
        <item m="1" x="1062"/>
        <item m="1" x="881"/>
        <item m="1" x="834"/>
        <item m="1" x="764"/>
        <item m="1" x="1079"/>
        <item m="1" x="892"/>
        <item m="1" x="659"/>
        <item m="1" x="1141"/>
        <item m="1" x="1095"/>
        <item m="1" x="1045"/>
        <item m="1" x="992"/>
        <item m="1" x="1107"/>
        <item m="1" x="967"/>
        <item m="1" x="793"/>
        <item m="1" x="628"/>
        <item m="1" x="1197"/>
        <item m="1" x="805"/>
        <item m="1" x="771"/>
        <item m="1" x="646"/>
        <item m="1" x="1086"/>
        <item m="1" x="1268"/>
        <item m="1" x="959"/>
        <item m="1" x="1013"/>
        <item m="1" x="1028"/>
        <item m="1" x="978"/>
        <item m="1" x="938"/>
        <item m="1" x="844"/>
        <item m="1" x="656"/>
        <item m="1" x="1179"/>
        <item m="1" x="1092"/>
        <item m="1" x="991"/>
        <item m="1" x="779"/>
        <item m="1" x="666"/>
        <item m="1" x="1104"/>
        <item m="1" x="1055"/>
        <item m="1" x="723"/>
        <item m="1" x="682"/>
        <item m="1" x="1245"/>
        <item m="1" x="769"/>
        <item m="1" x="698"/>
        <item m="1" x="660"/>
        <item m="1" x="955"/>
        <item m="1" x="673"/>
        <item m="1" x="919"/>
        <item m="1" x="689"/>
        <item m="1" x="631"/>
        <item m="1" x="1167"/>
        <item m="1" x="1255"/>
        <item m="1" x="1212"/>
        <item m="1" x="900"/>
        <item m="1" x="811"/>
        <item m="1" x="776"/>
        <item m="1" x="713"/>
        <item m="1" x="1231"/>
        <item m="1" x="680"/>
        <item m="1" x="1242"/>
        <item m="1" x="1065"/>
        <item m="1" x="1032"/>
        <item m="1" x="706"/>
        <item m="1" x="1156"/>
        <item m="1" x="1056"/>
        <item m="1" x="1070"/>
        <item m="1" x="1024"/>
        <item m="1" x="739"/>
        <item m="1" x="1137"/>
        <item m="1" x="1041"/>
        <item m="1" x="987"/>
        <item m="1" x="857"/>
        <item m="1" x="665"/>
        <item m="1" x="1270"/>
        <item m="1" x="910"/>
        <item m="1" x="765"/>
        <item m="1" x="815"/>
        <item m="1" x="1008"/>
        <item m="1" x="824"/>
        <item m="1" x="1198"/>
        <item m="1" x="1162"/>
        <item m="1" x="930"/>
        <item m="1" x="838"/>
        <item m="1" x="1209"/>
        <item m="1" x="986"/>
        <item m="1" x="944"/>
        <item m="1" x="774"/>
        <item m="1" x="1228"/>
        <item m="1" x="1185"/>
        <item m="1" x="1148"/>
        <item m="1" x="718"/>
        <item m="1" x="1241"/>
        <item m="1" x="1158"/>
        <item m="1" x="921"/>
        <item m="1" x="879"/>
        <item m="1" x="831"/>
        <item m="1" x="801"/>
        <item m="1" x="636"/>
        <item m="1" x="1074"/>
        <item m="1" x="1216"/>
        <item m="1" x="683"/>
        <item m="1" x="736"/>
        <item m="1" x="1206"/>
        <item m="1" x="1134"/>
        <item m="1" x="943"/>
        <item m="1" x="895"/>
        <item m="1" x="773"/>
        <item m="1" x="784"/>
        <item m="1" x="1011"/>
        <item m="1" x="690"/>
        <item m="1" x="632"/>
        <item m="1" x="1201"/>
        <item m="1" x="1168"/>
        <item m="1" x="1072"/>
        <item m="1" x="934"/>
        <item m="1" x="807"/>
        <item m="1" x="653"/>
        <item m="1" x="1139"/>
        <item m="1" x="1103"/>
        <item m="1" x="1002"/>
        <item m="1" x="1173"/>
        <item m="1" x="940"/>
        <item m="1" x="743"/>
        <item m="1" x="1224"/>
        <item m="1" x="1144"/>
        <item m="1" x="1097"/>
        <item m="1" x="1111"/>
        <item m="1" x="918"/>
        <item m="1" x="688"/>
        <item m="1" x="1125"/>
        <item m="1" x="988"/>
        <item m="1" x="960"/>
        <item m="1" x="676"/>
        <item m="1" x="835"/>
        <item m="1" x="641"/>
        <item m="1" x="1171"/>
        <item m="1" x="849"/>
        <item m="1" x="1221"/>
        <item m="1" x="905"/>
        <item m="1" x="761"/>
        <item m="1" x="629"/>
        <item m="1" x="1163"/>
        <item m="1" x="806"/>
        <item m="1" x="647"/>
        <item m="1" x="1210"/>
        <item m="1" x="1087"/>
        <item m="1" x="1037"/>
        <item m="1" x="855"/>
        <item m="1" x="1101"/>
        <item m="1" x="998"/>
        <item m="1" x="907"/>
        <item m="1" x="870"/>
        <item m="1" x="719"/>
        <item m="1" x="1159"/>
        <item m="1" x="1114"/>
        <item m="1" x="1060"/>
        <item m="1" x="1075"/>
        <item m="1" x="808"/>
        <item m="1" x="705"/>
        <item m="1" x="1256"/>
        <item m="1" x="1217"/>
        <item m="1" x="752"/>
        <item m="1" x="667"/>
        <item m="1" x="1235"/>
        <item m="1" x="627"/>
        <item m="1" x="1246"/>
        <item m="1" x="1120"/>
        <item m="1" x="974"/>
        <item m="1" x="699"/>
        <item m="1" x="1266"/>
        <item m="1" x="1183"/>
        <item m="1" x="868"/>
        <item m="1" x="1239"/>
        <item m="1" x="1059"/>
        <item m="1" x="633"/>
        <item m="1" x="935"/>
        <item m="1" x="654"/>
        <item m="1" x="1213"/>
        <item m="1" x="812"/>
        <item m="1" x="777"/>
        <item m="1" x="750"/>
        <item m="1" x="1187"/>
        <item m="1" x="1153"/>
        <item m="1" x="1005"/>
        <item m="1" x="913"/>
        <item m="1" x="873"/>
        <item m="1" x="790"/>
        <item m="1" x="720"/>
        <item m="1" x="681"/>
        <item m="1" x="624"/>
        <item m="1" x="1243"/>
        <item m="1" x="1118"/>
        <item m="1" x="927"/>
        <item m="1" x="883"/>
        <item m="1" x="837"/>
        <item m="1" x="767"/>
        <item m="1" x="643"/>
        <item m="1" x="941"/>
        <item m="1" x="894"/>
        <item m="1" x="744"/>
        <item m="1" x="1265"/>
        <item m="1" x="1181"/>
        <item m="1" x="1145"/>
        <item m="1" x="866"/>
        <item m="1" x="782"/>
        <item m="1" x="1273"/>
        <item m="1" x="1157"/>
        <item m="1" x="933"/>
        <item m="1" x="886"/>
        <item m="1" x="961"/>
        <item m="1" x="758"/>
        <item m="1" x="1150"/>
        <item m="1" x="971"/>
        <item m="1" x="832"/>
        <item m="1" x="732"/>
        <item m="1" x="693"/>
        <item m="1" x="640"/>
        <item m="1" x="1251"/>
        <item m="1" x="1203"/>
        <item m="1" x="1077"/>
        <item m="1" x="891"/>
        <item m="1" x="809"/>
        <item m="1" x="658"/>
        <item m="1" x="1259"/>
        <item m="1" x="1094"/>
        <item m="1" x="952"/>
        <item m="1" x="861"/>
        <item m="1" x="877"/>
        <item m="1" x="726"/>
        <item m="1" x="1170"/>
        <item m="1" x="1085"/>
        <item m="1" x="1227"/>
        <item m="1" x="1049"/>
        <item m="1" x="902"/>
        <item m="1" x="1189"/>
        <item m="1" x="1054"/>
        <item m="1" x="966"/>
        <item m="1" x="1020"/>
        <item m="1" x="928"/>
        <item m="1" x="827"/>
        <item m="1" x="1025"/>
        <item m="1" x="820"/>
        <item m="1" x="926"/>
        <item m="1" x="794"/>
        <item m="1" x="687"/>
        <item m="1" x="947"/>
        <item m="1" x="981"/>
        <item m="1" x="1142"/>
        <item m="1" x="700"/>
        <item m="1" x="830"/>
        <item m="1" x="929"/>
        <item m="1" x="1133"/>
        <item m="1" x="1082"/>
        <item m="1" x="1138"/>
        <item m="1" x="911"/>
        <item m="1" x="788"/>
        <item m="1" x="702"/>
        <item m="1" x="1015"/>
        <item m="1" x="1262"/>
        <item m="1" x="854"/>
        <item m="1" x="747"/>
        <item m="1" x="1029"/>
        <item m="1" x="1007"/>
        <item m="1" x="896"/>
        <item m="1" x="1113"/>
        <item m="1" x="691"/>
        <item m="1" x="1003"/>
        <item m="1" x="1017"/>
        <item m="1" x="995"/>
        <item m="1" x="865"/>
        <item m="1" x="1090"/>
        <item m="1" x="1000"/>
        <item m="1" x="1080"/>
        <item m="1" x="993"/>
        <item m="1" x="1199"/>
        <item m="1" x="931"/>
        <item m="1" x="648"/>
        <item m="1" x="1211"/>
        <item m="1" x="908"/>
        <item m="1" x="637"/>
        <item m="1" x="770"/>
        <item m="1" x="1253"/>
        <item m="1" x="813"/>
        <item m="1" x="1019"/>
        <item m="1" x="885"/>
        <item m="1" x="735"/>
        <item m="1" x="1205"/>
        <item m="1" x="1033"/>
        <item m="1" x="954"/>
        <item m="1" x="887"/>
        <item m="1" x="990"/>
        <item m="1" x="860"/>
        <item m="1" x="962"/>
        <item m="1" x="825"/>
        <item m="1" x="668"/>
        <item m="1" x="829"/>
        <item m="1" x="1178"/>
        <item m="1" x="997"/>
        <item m="1" x="792"/>
        <item m="1" x="970"/>
        <item m="1" x="821"/>
        <item m="1" x="623"/>
        <item m="1" x="803"/>
        <item m="1" x="982"/>
        <item m="1" x="950"/>
        <item m="1" x="751"/>
        <item m="1" x="1160"/>
        <item m="1" x="1117"/>
        <item m="1" x="1066"/>
        <item m="1" x="795"/>
        <item x="621"/>
        <item m="1" x="836"/>
        <item m="1" x="1164"/>
        <item m="1" x="1169"/>
        <item m="1" x="1021"/>
        <item m="1" x="1073"/>
        <item m="1" x="644"/>
        <item m="1" x="1106"/>
        <item m="1" x="969"/>
        <item m="1" x="1219"/>
        <item m="1" x="1034"/>
        <item m="1" x="730"/>
        <item m="1" x="778"/>
        <item m="1" x="863"/>
        <item m="1" x="1254"/>
        <item m="1" x="630"/>
        <item m="1" x="679"/>
        <item m="1" x="917"/>
        <item m="1" x="1050"/>
        <item m="1" x="1122"/>
        <item m="1" x="1271"/>
        <item m="1" x="677"/>
        <item m="1" x="858"/>
        <item m="1" x="799"/>
        <item m="1" x="989"/>
        <item m="1" x="1234"/>
        <item m="1" x="845"/>
        <item m="1" x="924"/>
        <item m="1" x="1220"/>
        <item m="1" x="785"/>
        <item m="1" x="789"/>
        <item m="1" x="786"/>
        <item m="1" x="728"/>
        <item m="1" x="839"/>
        <item m="1" x="670"/>
        <item x="15"/>
        <item x="16"/>
        <item x="17"/>
        <item x="18"/>
        <item x="19"/>
        <item x="20"/>
        <item x="21"/>
        <item x="42"/>
        <item x="43"/>
        <item x="44"/>
        <item x="45"/>
        <item x="4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227"/>
        <item x="230"/>
        <item x="235"/>
        <item x="237"/>
        <item x="240"/>
        <item x="243"/>
        <item x="246"/>
        <item x="255"/>
        <item x="259"/>
        <item x="261"/>
        <item x="264"/>
        <item x="267"/>
        <item x="271"/>
        <item x="272"/>
        <item x="275"/>
        <item x="277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332"/>
        <item x="333"/>
        <item x="334"/>
        <item x="335"/>
        <item x="336"/>
        <item x="337"/>
        <item m="1" x="889"/>
        <item x="340"/>
        <item x="341"/>
        <item x="342"/>
        <item x="343"/>
        <item x="344"/>
        <item x="345"/>
        <item x="471"/>
        <item x="475"/>
        <item x="620"/>
        <item x="22"/>
        <item x="23"/>
        <item x="25"/>
        <item x="26"/>
        <item x="27"/>
        <item x="28"/>
        <item x="48"/>
        <item x="58"/>
        <item x="59"/>
        <item x="60"/>
        <item x="81"/>
        <item x="86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27"/>
        <item x="131"/>
        <item x="132"/>
        <item x="133"/>
        <item x="134"/>
        <item x="140"/>
        <item x="144"/>
        <item x="160"/>
        <item x="161"/>
        <item x="162"/>
        <item x="167"/>
        <item x="168"/>
        <item x="210"/>
        <item x="213"/>
        <item x="217"/>
        <item x="218"/>
        <item x="219"/>
        <item x="220"/>
        <item x="221"/>
        <item x="222"/>
        <item x="223"/>
        <item x="224"/>
        <item x="225"/>
        <item x="226"/>
        <item x="228"/>
        <item x="229"/>
        <item x="236"/>
        <item x="242"/>
        <item x="254"/>
        <item x="262"/>
        <item x="274"/>
        <item x="280"/>
        <item x="297"/>
        <item x="298"/>
        <item x="301"/>
        <item x="303"/>
        <item x="309"/>
        <item x="329"/>
        <item x="331"/>
        <item x="338"/>
        <item x="353"/>
        <item x="354"/>
        <item x="360"/>
        <item x="375"/>
        <item x="380"/>
        <item x="425"/>
        <item m="1" x="675"/>
        <item x="456"/>
        <item x="465"/>
        <item x="466"/>
        <item x="469"/>
        <item x="472"/>
        <item x="473"/>
        <item x="474"/>
        <item x="476"/>
        <item x="477"/>
        <item x="494"/>
        <item x="495"/>
        <item x="496"/>
        <item x="498"/>
        <item x="500"/>
        <item x="502"/>
        <item x="503"/>
        <item x="504"/>
        <item m="1" x="848"/>
        <item m="1" x="1135"/>
        <item x="611"/>
        <item x="12"/>
        <item x="32"/>
        <item x="34"/>
        <item x="40"/>
        <item x="41"/>
        <item x="47"/>
        <item x="53"/>
        <item x="55"/>
        <item x="57"/>
        <item x="61"/>
        <item x="82"/>
        <item x="84"/>
        <item x="85"/>
        <item x="87"/>
        <item x="88"/>
        <item x="89"/>
        <item x="90"/>
        <item x="96"/>
        <item x="110"/>
        <item x="111"/>
        <item x="112"/>
        <item x="113"/>
        <item x="118"/>
        <item x="119"/>
        <item x="121"/>
        <item x="122"/>
        <item x="123"/>
        <item x="124"/>
        <item x="125"/>
        <item x="129"/>
        <item x="130"/>
        <item x="145"/>
        <item x="146"/>
        <item x="147"/>
        <item x="148"/>
        <item x="149"/>
        <item x="150"/>
        <item x="151"/>
        <item x="163"/>
        <item x="164"/>
        <item x="165"/>
        <item x="166"/>
        <item x="169"/>
        <item x="178"/>
        <item x="196"/>
        <item x="197"/>
        <item x="198"/>
        <item x="205"/>
        <item x="208"/>
        <item x="209"/>
        <item x="211"/>
        <item x="214"/>
        <item x="216"/>
        <item x="231"/>
        <item m="1" x="672"/>
        <item x="268"/>
        <item x="269"/>
        <item x="283"/>
        <item x="300"/>
        <item x="305"/>
        <item x="310"/>
        <item x="311"/>
        <item m="1" x="942"/>
        <item x="325"/>
        <item x="326"/>
        <item x="327"/>
        <item x="328"/>
        <item x="330"/>
        <item x="347"/>
        <item x="348"/>
        <item x="355"/>
        <item x="356"/>
        <item x="358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7"/>
        <item x="378"/>
        <item x="379"/>
        <item x="383"/>
        <item x="384"/>
        <item x="385"/>
        <item x="387"/>
        <item x="401"/>
        <item x="402"/>
        <item x="408"/>
        <item x="414"/>
        <item x="420"/>
        <item x="421"/>
        <item x="424"/>
        <item x="426"/>
        <item x="427"/>
        <item x="430"/>
        <item x="437"/>
        <item x="449"/>
        <item x="454"/>
        <item x="457"/>
        <item x="464"/>
        <item x="467"/>
        <item x="468"/>
        <item x="470"/>
        <item x="493"/>
        <item x="497"/>
        <item x="499"/>
        <item x="501"/>
        <item x="505"/>
        <item x="506"/>
        <item x="507"/>
        <item x="514"/>
        <item x="517"/>
        <item x="518"/>
        <item x="535"/>
        <item x="541"/>
        <item x="543"/>
        <item x="571"/>
        <item x="576"/>
        <item x="578"/>
        <item x="582"/>
        <item x="583"/>
        <item x="584"/>
        <item x="585"/>
        <item x="597"/>
        <item x="598"/>
        <item x="608"/>
        <item m="1" x="1044"/>
        <item m="1" x="1108"/>
        <item x="11"/>
        <item x="13"/>
        <item m="1" x="1088"/>
        <item x="29"/>
        <item x="30"/>
        <item x="31"/>
        <item x="33"/>
        <item x="36"/>
        <item x="37"/>
        <item x="38"/>
        <item x="39"/>
        <item x="52"/>
        <item x="54"/>
        <item x="56"/>
        <item x="80"/>
        <item x="83"/>
        <item x="114"/>
        <item x="115"/>
        <item x="116"/>
        <item x="117"/>
        <item x="120"/>
        <item x="126"/>
        <item x="137"/>
        <item x="138"/>
        <item x="139"/>
        <item x="141"/>
        <item x="143"/>
        <item x="152"/>
        <item x="153"/>
        <item x="156"/>
        <item x="170"/>
        <item x="173"/>
        <item x="174"/>
        <item x="175"/>
        <item x="176"/>
        <item m="1" x="1237"/>
        <item x="194"/>
        <item x="203"/>
        <item x="204"/>
        <item x="207"/>
        <item m="1" x="727"/>
        <item x="215"/>
        <item x="239"/>
        <item x="241"/>
        <item x="247"/>
        <item x="249"/>
        <item x="251"/>
        <item x="252"/>
        <item x="256"/>
        <item x="260"/>
        <item x="284"/>
        <item x="299"/>
        <item x="302"/>
        <item x="304"/>
        <item x="306"/>
        <item x="307"/>
        <item x="308"/>
        <item x="314"/>
        <item x="319"/>
        <item x="323"/>
        <item x="324"/>
        <item x="346"/>
        <item x="349"/>
        <item x="351"/>
        <item x="352"/>
        <item m="1" x="1004"/>
        <item x="362"/>
        <item x="374"/>
        <item x="381"/>
        <item x="382"/>
        <item x="386"/>
        <item x="389"/>
        <item x="391"/>
        <item x="392"/>
        <item x="393"/>
        <item x="403"/>
        <item x="404"/>
        <item x="405"/>
        <item x="406"/>
        <item x="407"/>
        <item m="1" x="759"/>
        <item x="415"/>
        <item x="416"/>
        <item x="417"/>
        <item x="418"/>
        <item x="419"/>
        <item x="422"/>
        <item x="423"/>
        <item x="431"/>
        <item x="432"/>
        <item x="438"/>
        <item x="439"/>
        <item m="1" x="707"/>
        <item m="1" x="711"/>
        <item m="1" x="1001"/>
        <item x="443"/>
        <item x="447"/>
        <item x="450"/>
        <item x="451"/>
        <item x="452"/>
        <item x="455"/>
        <item x="458"/>
        <item x="459"/>
        <item x="460"/>
        <item x="461"/>
        <item x="463"/>
        <item x="508"/>
        <item x="509"/>
        <item x="516"/>
        <item x="519"/>
        <item x="520"/>
        <item x="521"/>
        <item x="522"/>
        <item x="523"/>
        <item x="524"/>
        <item x="532"/>
        <item x="534"/>
        <item x="536"/>
        <item x="537"/>
        <item x="538"/>
        <item x="545"/>
        <item x="548"/>
        <item x="572"/>
        <item x="573"/>
        <item x="575"/>
        <item x="580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600"/>
        <item x="601"/>
        <item x="602"/>
        <item x="604"/>
        <item x="605"/>
        <item x="606"/>
        <item x="607"/>
        <item x="609"/>
        <item x="613"/>
        <item x="35"/>
        <item x="50"/>
        <item x="128"/>
        <item x="135"/>
        <item x="136"/>
        <item x="177"/>
        <item x="179"/>
        <item x="180"/>
        <item x="315"/>
        <item x="322"/>
        <item x="394"/>
        <item x="428"/>
        <item x="429"/>
        <item x="453"/>
        <item x="462"/>
        <item x="525"/>
        <item x="526"/>
        <item x="527"/>
        <item x="533"/>
        <item x="577"/>
        <item x="395"/>
        <item x="396"/>
        <item x="397"/>
        <item x="398"/>
        <item x="399"/>
        <item x="400"/>
        <item x="183"/>
        <item x="186"/>
        <item x="510"/>
        <item x="574"/>
        <item x="579"/>
        <item x="581"/>
        <item x="49"/>
        <item x="51"/>
        <item x="142"/>
        <item x="154"/>
        <item x="155"/>
        <item x="157"/>
        <item x="158"/>
        <item x="159"/>
        <item x="171"/>
        <item x="172"/>
        <item x="181"/>
        <item x="182"/>
        <item x="184"/>
        <item x="185"/>
        <item x="187"/>
        <item x="188"/>
        <item x="189"/>
        <item m="1" x="1112"/>
        <item m="1" x="1238"/>
        <item x="192"/>
        <item x="206"/>
        <item x="233"/>
        <item x="257"/>
        <item x="263"/>
        <item x="285"/>
        <item x="312"/>
        <item x="313"/>
        <item x="318"/>
        <item x="320"/>
        <item x="321"/>
        <item x="350"/>
        <item x="359"/>
        <item x="376"/>
        <item m="1" x="842"/>
        <item x="390"/>
        <item x="409"/>
        <item x="410"/>
        <item x="411"/>
        <item x="412"/>
        <item x="413"/>
        <item x="445"/>
        <item m="1" x="872"/>
        <item x="511"/>
        <item x="512"/>
        <item x="513"/>
        <item x="528"/>
        <item x="529"/>
        <item x="539"/>
        <item m="1" x="1230"/>
        <item x="564"/>
        <item x="565"/>
        <item x="566"/>
        <item x="567"/>
        <item x="568"/>
        <item x="569"/>
        <item x="603"/>
        <item x="612"/>
        <item x="0"/>
        <item x="1"/>
        <item x="3"/>
        <item x="4"/>
        <item x="5"/>
        <item x="6"/>
        <item x="7"/>
        <item x="8"/>
        <item x="9"/>
        <item x="195"/>
        <item x="199"/>
        <item x="200"/>
        <item x="201"/>
        <item x="238"/>
        <item x="253"/>
        <item x="273"/>
        <item x="316"/>
        <item x="317"/>
        <item m="1" x="1177"/>
        <item x="433"/>
        <item x="434"/>
        <item x="435"/>
        <item x="436"/>
        <item x="444"/>
        <item x="488"/>
        <item x="490"/>
        <item x="491"/>
        <item x="492"/>
        <item x="515"/>
        <item x="530"/>
        <item x="531"/>
        <item x="540"/>
        <item x="546"/>
        <item x="547"/>
        <item x="549"/>
        <item x="550"/>
        <item x="551"/>
        <item x="552"/>
        <item x="553"/>
        <item x="554"/>
        <item x="555"/>
        <item x="556"/>
        <item m="1" x="945"/>
        <item x="558"/>
        <item x="559"/>
        <item x="560"/>
        <item x="561"/>
        <item x="563"/>
        <item x="570"/>
        <item x="599"/>
        <item x="610"/>
        <item x="614"/>
        <item x="2"/>
        <item x="234"/>
        <item x="487"/>
        <item x="489"/>
        <item m="1" x="983"/>
        <item x="446"/>
        <item x="202"/>
        <item x="615"/>
        <item x="616"/>
        <item x="617"/>
        <item x="248"/>
        <item x="266"/>
        <item x="478"/>
        <item x="479"/>
        <item x="480"/>
        <item x="481"/>
        <item x="482"/>
        <item x="483"/>
        <item x="484"/>
        <item x="485"/>
        <item x="486"/>
        <item x="544"/>
        <item x="212"/>
        <item x="448"/>
        <item x="10"/>
        <item x="107"/>
        <item x="108"/>
        <item x="109"/>
        <item x="191"/>
        <item x="193"/>
        <item x="232"/>
        <item x="244"/>
        <item x="250"/>
        <item x="258"/>
        <item x="265"/>
        <item x="270"/>
        <item x="276"/>
        <item x="278"/>
        <item x="279"/>
        <item x="281"/>
        <item x="282"/>
        <item x="440"/>
        <item x="441"/>
        <item x="442"/>
        <item x="557"/>
        <item x="618"/>
        <item x="619"/>
        <item x="190"/>
        <item x="24"/>
        <item x="388"/>
        <item x="562"/>
        <item x="14"/>
        <item x="245"/>
        <item x="339"/>
        <item x="357"/>
        <item x="5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h="1" x="2"/>
        <item x="0"/>
        <item x="1"/>
        <item h="1" x="3"/>
        <item h="1" x="4"/>
        <item h="1" m="1" x="5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3">
        <item x="3"/>
        <item x="0"/>
        <item x="5"/>
        <item x="1"/>
        <item x="2"/>
        <item m="1" x="26"/>
        <item m="1" x="23"/>
        <item m="1" x="10"/>
        <item m="1" x="13"/>
        <item m="1" x="18"/>
        <item m="1" x="11"/>
        <item m="1" x="8"/>
        <item m="1" x="21"/>
        <item m="1" x="16"/>
        <item m="1" x="14"/>
        <item m="1" x="28"/>
        <item m="1" x="32"/>
        <item x="7"/>
        <item m="1" x="12"/>
        <item m="1" x="27"/>
        <item m="1" x="17"/>
        <item m="1" x="15"/>
        <item m="1" x="20"/>
        <item m="1" x="22"/>
        <item m="1" x="9"/>
        <item m="1" x="24"/>
        <item m="1" x="31"/>
        <item m="1" x="19"/>
        <item m="1" x="29"/>
        <item m="1" x="30"/>
        <item m="1" x="25"/>
        <item x="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3">
        <item h="1" m="1" x="30"/>
        <item h="1" x="10"/>
        <item h="1" x="22"/>
        <item h="1" x="0"/>
        <item h="1" x="15"/>
        <item h="1" x="20"/>
        <item h="1" x="17"/>
        <item h="1" x="3"/>
        <item h="1" x="23"/>
        <item h="1" x="28"/>
        <item h="1" x="9"/>
        <item h="1" x="25"/>
        <item h="1" x="16"/>
        <item h="1" x="26"/>
        <item h="1" x="21"/>
        <item h="1" x="24"/>
        <item h="1" x="2"/>
        <item h="1" x="19"/>
        <item h="1" x="27"/>
        <item h="1" x="12"/>
        <item h="1" x="7"/>
        <item h="1" x="5"/>
        <item h="1" x="14"/>
        <item x="1"/>
        <item h="1" x="11"/>
        <item h="1" x="4"/>
        <item h="1" x="18"/>
        <item h="1" x="6"/>
        <item h="1" m="1" x="32"/>
        <item h="1" x="8"/>
        <item h="1" m="1" x="31"/>
        <item h="1" x="29"/>
        <item h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9">
        <item x="18"/>
        <item x="10"/>
        <item x="0"/>
        <item x="11"/>
        <item x="6"/>
        <item x="42"/>
        <item x="33"/>
        <item x="37"/>
        <item x="17"/>
        <item x="16"/>
        <item x="13"/>
        <item x="5"/>
        <item x="40"/>
        <item x="3"/>
        <item x="46"/>
        <item x="2"/>
        <item x="26"/>
        <item x="7"/>
        <item x="36"/>
        <item x="43"/>
        <item x="9"/>
        <item x="22"/>
        <item x="34"/>
        <item x="21"/>
        <item x="24"/>
        <item x="35"/>
        <item x="30"/>
        <item x="1"/>
        <item x="41"/>
        <item x="27"/>
        <item x="20"/>
        <item x="28"/>
        <item x="39"/>
        <item x="25"/>
        <item x="23"/>
        <item x="38"/>
        <item x="29"/>
        <item x="31"/>
        <item x="12"/>
        <item x="19"/>
        <item x="4"/>
        <item x="8"/>
        <item x="15"/>
        <item x="45"/>
        <item x="32"/>
        <item x="44"/>
        <item x="14"/>
        <item m="1" x="48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">
        <item x="6"/>
        <item x="18"/>
        <item x="16"/>
        <item x="2"/>
        <item x="32"/>
        <item x="15"/>
        <item x="5"/>
        <item x="19"/>
        <item x="42"/>
        <item x="28"/>
        <item x="25"/>
        <item x="13"/>
        <item x="45"/>
        <item x="33"/>
        <item x="31"/>
        <item x="41"/>
        <item x="7"/>
        <item x="11"/>
        <item x="10"/>
        <item x="21"/>
        <item x="17"/>
        <item x="9"/>
        <item x="20"/>
        <item x="44"/>
        <item x="46"/>
        <item x="36"/>
        <item x="34"/>
        <item x="3"/>
        <item x="14"/>
        <item x="26"/>
        <item x="40"/>
        <item x="8"/>
        <item x="1"/>
        <item x="38"/>
        <item x="22"/>
        <item x="37"/>
        <item x="23"/>
        <item x="35"/>
        <item x="39"/>
        <item x="43"/>
        <item x="27"/>
        <item x="4"/>
        <item x="24"/>
        <item x="29"/>
        <item x="12"/>
        <item x="30"/>
        <item x="47"/>
        <item m="1" x="4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9"/>
    <field x="40"/>
    <field x="1"/>
    <field x="7"/>
  </rowFields>
  <rowItems count="68">
    <i>
      <x/>
      <x v="1"/>
      <x v="191"/>
      <x v="1124"/>
    </i>
    <i>
      <x v="1"/>
      <x v="18"/>
      <x v="148"/>
      <x v="1253"/>
    </i>
    <i>
      <x v="2"/>
      <x v="48"/>
      <x v="484"/>
      <x v="1170"/>
    </i>
    <i>
      <x v="3"/>
      <x v="17"/>
      <x v="197"/>
      <x v="818"/>
    </i>
    <i>
      <x v="4"/>
      <x/>
      <x v="195"/>
      <x v="647"/>
    </i>
    <i r="3">
      <x v="648"/>
    </i>
    <i r="3">
      <x v="649"/>
    </i>
    <i r="3">
      <x v="650"/>
    </i>
    <i>
      <x v="5"/>
      <x v="8"/>
      <x v="180"/>
      <x v="917"/>
    </i>
    <i>
      <x v="6"/>
      <x v="13"/>
      <x v="104"/>
      <x v="991"/>
    </i>
    <i r="3">
      <x v="993"/>
    </i>
    <i r="3">
      <x v="994"/>
    </i>
    <i>
      <x v="7"/>
      <x v="35"/>
      <x v="213"/>
      <x v="1091"/>
    </i>
    <i r="3">
      <x v="1092"/>
    </i>
    <i>
      <x v="8"/>
      <x v="20"/>
      <x v="88"/>
      <x v="1121"/>
    </i>
    <i>
      <x v="9"/>
      <x v="2"/>
      <x v="205"/>
      <x v="740"/>
    </i>
    <i>
      <x v="10"/>
      <x v="11"/>
      <x v="227"/>
      <x v="829"/>
    </i>
    <i>
      <x v="11"/>
      <x v="6"/>
      <x v="43"/>
      <x v="711"/>
    </i>
    <i r="3">
      <x v="712"/>
    </i>
    <i r="3">
      <x v="713"/>
    </i>
    <i>
      <x v="12"/>
      <x v="30"/>
      <x v="239"/>
      <x v="910"/>
    </i>
    <i>
      <x v="13"/>
      <x v="27"/>
      <x v="238"/>
      <x v="937"/>
    </i>
    <i r="3">
      <x v="938"/>
    </i>
    <i r="3">
      <x v="939"/>
    </i>
    <i>
      <x v="14"/>
      <x v="24"/>
      <x v="77"/>
      <x v="1063"/>
    </i>
    <i>
      <x v="15"/>
      <x v="3"/>
      <x v="245"/>
      <x v="632"/>
    </i>
    <i>
      <x v="16"/>
      <x v="29"/>
      <x v="131"/>
      <x v="863"/>
    </i>
    <i>
      <x v="17"/>
      <x v="16"/>
      <x v="244"/>
      <x v="810"/>
    </i>
    <i r="3">
      <x v="811"/>
    </i>
    <i>
      <x v="18"/>
      <x v="25"/>
      <x v="46"/>
      <x v="880"/>
    </i>
    <i>
      <x v="19"/>
      <x v="39"/>
      <x v="130"/>
      <x v="1098"/>
    </i>
    <i>
      <x v="20"/>
      <x v="21"/>
      <x v="126"/>
      <x v="723"/>
    </i>
    <i>
      <x v="21"/>
      <x v="34"/>
      <x v="101"/>
      <x v="768"/>
    </i>
    <i>
      <x v="22"/>
      <x v="26"/>
      <x v="59"/>
      <x v="696"/>
    </i>
    <i>
      <x v="23"/>
      <x v="19"/>
      <x v="320"/>
      <x v="753"/>
    </i>
    <i>
      <x v="24"/>
      <x v="42"/>
      <x v="225"/>
      <x v="669"/>
    </i>
    <i r="3">
      <x v="670"/>
    </i>
    <i r="3">
      <x v="688"/>
    </i>
    <i>
      <x v="25"/>
      <x v="37"/>
      <x v="242"/>
      <x v="782"/>
    </i>
    <i r="3">
      <x v="884"/>
    </i>
    <i r="3">
      <x v="908"/>
    </i>
    <i>
      <x v="26"/>
      <x v="45"/>
      <x v="129"/>
      <x v="854"/>
    </i>
    <i r="3">
      <x v="995"/>
    </i>
    <i>
      <x v="27"/>
      <x v="32"/>
      <x v="206"/>
      <x v="1112"/>
    </i>
    <i>
      <x v="28"/>
      <x v="15"/>
      <x v="216"/>
      <x v="1040"/>
    </i>
    <i>
      <x v="29"/>
      <x v="40"/>
      <x v="123"/>
      <x v="1232"/>
    </i>
    <i>
      <x v="30"/>
      <x v="22"/>
      <x v="145"/>
      <x v="1273"/>
    </i>
    <i>
      <x v="31"/>
      <x v="9"/>
      <x v="122"/>
      <x v="980"/>
    </i>
    <i>
      <x v="32"/>
      <x v="38"/>
      <x v="69"/>
      <x v="779"/>
    </i>
    <i>
      <x v="33"/>
      <x v="10"/>
      <x v="185"/>
      <x v="1222"/>
    </i>
    <i>
      <x v="34"/>
      <x v="36"/>
      <x v="219"/>
      <x v="758"/>
    </i>
    <i>
      <x v="35"/>
      <x v="33"/>
      <x v="255"/>
      <x v="1192"/>
    </i>
    <i>
      <x v="36"/>
      <x v="43"/>
      <x v="80"/>
      <x v="1017"/>
    </i>
    <i>
      <x v="37"/>
      <x v="14"/>
      <x v="53"/>
      <x v="858"/>
    </i>
    <i>
      <x v="38"/>
      <x v="44"/>
      <x v="38"/>
      <x v="955"/>
    </i>
    <i r="3">
      <x v="1067"/>
    </i>
    <i r="3">
      <x v="1082"/>
    </i>
    <i>
      <x v="39"/>
      <x v="7"/>
      <x v="85"/>
      <x v="846"/>
    </i>
    <i r="3">
      <x v="975"/>
    </i>
    <i r="3">
      <x v="1244"/>
    </i>
    <i>
      <x v="40"/>
      <x v="41"/>
      <x v="47"/>
      <x v="700"/>
    </i>
    <i>
      <x v="41"/>
      <x v="31"/>
      <x v="237"/>
      <x v="719"/>
    </i>
    <i>
      <x v="42"/>
      <x v="5"/>
      <x v="99"/>
      <x v="738"/>
    </i>
    <i>
      <x v="43"/>
      <x v="12"/>
      <x v="48"/>
      <x v="924"/>
    </i>
    <i>
      <x v="44"/>
      <x v="4"/>
      <x v="117"/>
      <x v="1090"/>
    </i>
    <i>
      <x v="45"/>
      <x v="23"/>
      <x v="51"/>
      <x v="1202"/>
    </i>
    <i>
      <x v="46"/>
      <x v="28"/>
      <x v="202"/>
      <x v="1179"/>
    </i>
    <i t="grand">
      <x/>
    </i>
  </rowItems>
  <colFields count="2">
    <field x="19"/>
    <field x="-2"/>
  </colFields>
  <colItems count="16">
    <i>
      <x v="1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pageFields count="2">
    <pageField fld="10" hier="-1"/>
    <pageField fld="29" hier="-1"/>
  </pageFields>
  <dataFields count="4">
    <dataField name="ผลรวม ของ จำนวน" fld="17" baseField="4" baseItem="22" numFmtId="190"/>
    <dataField name="ผลรวม ของ ราคาขาย (บาท)" fld="22" baseField="35" baseItem="1"/>
    <dataField name="ผลรวม ของ ภาษีมูลค่าเพิ่ม (บาท)" fld="23" baseField="2" baseItem="597"/>
    <dataField name="ผลรวม ของ รวมเป็นเงิน (บาท)" fld="24" baseField="2" baseItem="589"/>
  </dataFields>
  <formats count="5">
    <format dxfId="65">
      <pivotArea type="all" dataOnly="0" outline="0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labelOnly="1" grandCol="1" outline="0" fieldPosition="0"/>
    </format>
    <format dxfId="6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5:AF489" firstHeaderRow="1" firstDataRow="3" firstDataCol="4" rowPageCount="1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8">
        <item x="43"/>
        <item x="21"/>
        <item x="285"/>
        <item x="383"/>
        <item x="390"/>
        <item x="227"/>
        <item x="122"/>
        <item m="1" x="492"/>
        <item x="386"/>
        <item x="121"/>
        <item x="449"/>
        <item x="328"/>
        <item x="230"/>
        <item x="420"/>
        <item x="421"/>
        <item x="422"/>
        <item x="423"/>
        <item x="276"/>
        <item m="1" x="485"/>
        <item x="448"/>
        <item x="447"/>
        <item x="307"/>
        <item x="149"/>
        <item x="118"/>
        <item x="314"/>
        <item x="234"/>
        <item x="83"/>
        <item x="86"/>
        <item x="454"/>
        <item x="363"/>
        <item x="439"/>
        <item x="204"/>
        <item x="161"/>
        <item x="185"/>
        <item x="147"/>
        <item x="310"/>
        <item x="116"/>
        <item x="92"/>
        <item x="96"/>
        <item x="107"/>
        <item x="108"/>
        <item x="39"/>
        <item x="435"/>
        <item x="40"/>
        <item x="290"/>
        <item x="452"/>
        <item x="294"/>
        <item x="272"/>
        <item x="458"/>
        <item x="103"/>
        <item x="37"/>
        <item x="436"/>
        <item x="445"/>
        <item x="241"/>
        <item x="297"/>
        <item x="265"/>
        <item x="238"/>
        <item x="444"/>
        <item x="44"/>
        <item x="268"/>
        <item x="242"/>
        <item x="35"/>
        <item x="456"/>
        <item x="271"/>
        <item x="289"/>
        <item x="237"/>
        <item x="356"/>
        <item x="264"/>
        <item x="455"/>
        <item x="361"/>
        <item x="220"/>
        <item x="365"/>
        <item x="341"/>
        <item x="332"/>
        <item x="466"/>
        <item x="138"/>
        <item x="462"/>
        <item x="465"/>
        <item x="169"/>
        <item x="468"/>
        <item x="331"/>
        <item x="141"/>
        <item x="329"/>
        <item x="334"/>
        <item x="163"/>
        <item x="164"/>
        <item x="133"/>
        <item x="170"/>
        <item x="134"/>
        <item x="207"/>
        <item x="140"/>
        <item x="94"/>
        <item x="281"/>
        <item x="117"/>
        <item x="114"/>
        <item x="235"/>
        <item x="49"/>
        <item x="123"/>
        <item x="113"/>
        <item x="112"/>
        <item x="247"/>
        <item x="245"/>
        <item x="212"/>
        <item x="254"/>
        <item x="250"/>
        <item x="255"/>
        <item x="251"/>
        <item x="199"/>
        <item x="380"/>
        <item x="172"/>
        <item x="322"/>
        <item x="192"/>
        <item x="381"/>
        <item x="244"/>
        <item x="424"/>
        <item x="327"/>
        <item x="173"/>
        <item x="313"/>
        <item x="76"/>
        <item x="145"/>
        <item x="229"/>
        <item x="73"/>
        <item x="202"/>
        <item x="215"/>
        <item x="311"/>
        <item x="375"/>
        <item x="74"/>
        <item x="155"/>
        <item x="205"/>
        <item x="217"/>
        <item x="425"/>
        <item x="258"/>
        <item x="319"/>
        <item x="278"/>
        <item x="263"/>
        <item x="274"/>
        <item x="223"/>
        <item x="279"/>
        <item x="225"/>
        <item x="430"/>
        <item x="194"/>
        <item x="431"/>
        <item x="75"/>
        <item x="316"/>
        <item x="248"/>
        <item x="197"/>
        <item x="77"/>
        <item x="196"/>
        <item x="201"/>
        <item x="84"/>
        <item x="304"/>
        <item x="126"/>
        <item x="128"/>
        <item x="100"/>
        <item x="48"/>
        <item x="393"/>
        <item x="28"/>
        <item x="54"/>
        <item x="412"/>
        <item m="1" x="490"/>
        <item x="19"/>
        <item x="260"/>
        <item x="60"/>
        <item x="295"/>
        <item x="348"/>
        <item x="376"/>
        <item x="325"/>
        <item x="284"/>
        <item x="366"/>
        <item x="404"/>
        <item x="298"/>
        <item x="109"/>
        <item x="427"/>
        <item x="166"/>
        <item x="246"/>
        <item x="269"/>
        <item x="38"/>
        <item x="71"/>
        <item x="419"/>
        <item x="417"/>
        <item x="411"/>
        <item x="81"/>
        <item x="416"/>
        <item x="219"/>
        <item x="387"/>
        <item x="188"/>
        <item x="186"/>
        <item x="385"/>
        <item x="389"/>
        <item x="359"/>
        <item x="355"/>
        <item x="146"/>
        <item x="152"/>
        <item x="153"/>
        <item x="50"/>
        <item x="51"/>
        <item x="12"/>
        <item x="85"/>
        <item m="1" x="488"/>
        <item x="58"/>
        <item x="346"/>
        <item x="110"/>
        <item x="160"/>
        <item x="344"/>
        <item x="56"/>
        <item x="125"/>
        <item x="41"/>
        <item x="88"/>
        <item x="476"/>
        <item x="158"/>
        <item x="132"/>
        <item x="90"/>
        <item x="339"/>
        <item x="340"/>
        <item x="46"/>
        <item x="401"/>
        <item x="402"/>
        <item x="407"/>
        <item x="187"/>
        <item x="189"/>
        <item x="183"/>
        <item x="208"/>
        <item x="195"/>
        <item x="221"/>
        <item x="95"/>
        <item x="206"/>
        <item x="198"/>
        <item x="99"/>
        <item x="102"/>
        <item x="27"/>
        <item x="373"/>
        <item x="211"/>
        <item x="391"/>
        <item x="65"/>
        <item x="372"/>
        <item x="26"/>
        <item x="398"/>
        <item x="69"/>
        <item x="25"/>
        <item x="394"/>
        <item x="280"/>
        <item x="371"/>
        <item x="301"/>
        <item x="16"/>
        <item x="64"/>
        <item x="15"/>
        <item x="369"/>
        <item x="18"/>
        <item x="61"/>
        <item x="399"/>
        <item x="32"/>
        <item x="305"/>
        <item x="335"/>
        <item x="17"/>
        <item x="62"/>
        <item x="352"/>
        <item x="111"/>
        <item x="343"/>
        <item x="309"/>
        <item x="249"/>
        <item x="351"/>
        <item x="353"/>
        <item x="143"/>
        <item x="22"/>
        <item x="446"/>
        <item x="162"/>
        <item x="154"/>
        <item x="20"/>
        <item x="131"/>
        <item x="382"/>
        <item x="308"/>
        <item x="55"/>
        <item x="190"/>
        <item x="282"/>
        <item x="368"/>
        <item x="453"/>
        <item m="1" x="487"/>
        <item x="184"/>
        <item x="127"/>
        <item x="396"/>
        <item x="374"/>
        <item x="317"/>
        <item x="150"/>
        <item x="115"/>
        <item x="367"/>
        <item x="124"/>
        <item x="139"/>
        <item x="233"/>
        <item x="82"/>
        <item x="450"/>
        <item x="209"/>
        <item x="232"/>
        <item x="299"/>
        <item x="315"/>
        <item x="119"/>
        <item x="459"/>
        <item x="68"/>
        <item x="275"/>
        <item x="52"/>
        <item x="130"/>
        <item x="429"/>
        <item x="157"/>
        <item x="442"/>
        <item x="296"/>
        <item x="273"/>
        <item x="408"/>
        <item x="179"/>
        <item x="379"/>
        <item x="210"/>
        <item x="413"/>
        <item x="45"/>
        <item x="467"/>
        <item x="66"/>
        <item x="80"/>
        <item x="104"/>
        <item x="181"/>
        <item x="24"/>
        <item x="175"/>
        <item x="180"/>
        <item x="176"/>
        <item x="178"/>
        <item x="397"/>
        <item x="228"/>
        <item x="333"/>
        <item x="461"/>
        <item x="257"/>
        <item x="165"/>
        <item x="409"/>
        <item x="438"/>
        <item x="350"/>
        <item x="475"/>
        <item x="418"/>
        <item x="243"/>
        <item x="101"/>
        <item x="70"/>
        <item x="222"/>
        <item x="364"/>
        <item x="13"/>
        <item x="392"/>
        <item x="252"/>
        <item x="406"/>
        <item x="136"/>
        <item x="168"/>
        <item x="261"/>
        <item x="270"/>
        <item x="31"/>
        <item x="106"/>
        <item x="283"/>
        <item x="358"/>
        <item x="318"/>
        <item x="59"/>
        <item x="357"/>
        <item x="426"/>
        <item x="338"/>
        <item x="326"/>
        <item x="321"/>
        <item x="193"/>
        <item x="443"/>
        <item x="292"/>
        <item x="336"/>
        <item x="224"/>
        <item x="347"/>
        <item x="191"/>
        <item x="72"/>
        <item x="463"/>
        <item x="142"/>
        <item x="403"/>
        <item x="29"/>
        <item m="1" x="491"/>
        <item x="36"/>
        <item x="148"/>
        <item x="377"/>
        <item x="320"/>
        <item x="89"/>
        <item x="345"/>
        <item x="167"/>
        <item x="291"/>
        <item x="214"/>
        <item x="259"/>
        <item x="105"/>
        <item x="23"/>
        <item x="67"/>
        <item x="293"/>
        <item x="312"/>
        <item x="405"/>
        <item x="388"/>
        <item x="378"/>
        <item x="87"/>
        <item x="14"/>
        <item x="200"/>
        <item x="151"/>
        <item x="267"/>
        <item x="120"/>
        <item x="330"/>
        <item x="277"/>
        <item x="428"/>
        <item x="30"/>
        <item x="53"/>
        <item x="34"/>
        <item x="144"/>
        <item x="98"/>
        <item x="137"/>
        <item x="253"/>
        <item x="414"/>
        <item x="337"/>
        <item x="129"/>
        <item x="47"/>
        <item x="395"/>
        <item x="464"/>
        <item x="79"/>
        <item x="239"/>
        <item x="177"/>
        <item x="231"/>
        <item x="323"/>
        <item x="440"/>
        <item x="203"/>
        <item x="349"/>
        <item x="240"/>
        <item x="457"/>
        <item x="286"/>
        <item x="360"/>
        <item m="1" x="497"/>
        <item m="1" x="489"/>
        <item x="156"/>
        <item x="226"/>
        <item x="91"/>
        <item x="57"/>
        <item x="415"/>
        <item x="256"/>
        <item x="342"/>
        <item x="135"/>
        <item x="93"/>
        <item x="33"/>
        <item x="460"/>
        <item x="266"/>
        <item x="63"/>
        <item x="288"/>
        <item x="432"/>
        <item x="78"/>
        <item x="182"/>
        <item x="262"/>
        <item x="174"/>
        <item x="216"/>
        <item x="306"/>
        <item x="300"/>
        <item x="410"/>
        <item m="1" x="484"/>
        <item x="287"/>
        <item x="324"/>
        <item x="362"/>
        <item x="441"/>
        <item x="384"/>
        <item x="159"/>
        <item x="218"/>
        <item x="354"/>
        <item x="236"/>
        <item x="97"/>
        <item x="171"/>
        <item x="213"/>
        <item x="370"/>
        <item x="434"/>
        <item x="451"/>
        <item x="303"/>
        <item m="1" x="486"/>
        <item x="482"/>
        <item m="1" x="493"/>
        <item m="1" x="496"/>
        <item m="1" x="483"/>
        <item m="1" x="495"/>
        <item m="1" x="494"/>
        <item x="481"/>
        <item x="302"/>
        <item x="400"/>
        <item x="10"/>
        <item x="11"/>
        <item x="437"/>
        <item x="469"/>
        <item x="470"/>
        <item x="471"/>
        <item x="473"/>
        <item x="474"/>
        <item x="42"/>
        <item x="478"/>
        <item x="0"/>
        <item x="1"/>
        <item x="3"/>
        <item x="4"/>
        <item x="5"/>
        <item x="6"/>
        <item x="7"/>
        <item x="8"/>
        <item x="9"/>
        <item x="472"/>
        <item x="477"/>
        <item x="2"/>
        <item x="433"/>
        <item x="479"/>
        <item x="4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x="2"/>
        <item x="0"/>
        <item x="1"/>
        <item h="1" x="3"/>
        <item h="1" x="4"/>
        <item h="1" m="1" x="5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3">
        <item x="3"/>
        <item x="0"/>
        <item x="5"/>
        <item x="1"/>
        <item x="2"/>
        <item m="1" x="26"/>
        <item m="1" x="23"/>
        <item m="1" x="10"/>
        <item m="1" x="13"/>
        <item m="1" x="18"/>
        <item m="1" x="11"/>
        <item m="1" x="8"/>
        <item m="1" x="21"/>
        <item m="1" x="16"/>
        <item m="1" x="14"/>
        <item m="1" x="28"/>
        <item m="1" x="32"/>
        <item x="7"/>
        <item m="1" x="12"/>
        <item m="1" x="27"/>
        <item m="1" x="17"/>
        <item m="1" x="15"/>
        <item m="1" x="20"/>
        <item m="1" x="22"/>
        <item m="1" x="9"/>
        <item m="1" x="24"/>
        <item m="1" x="31"/>
        <item m="1" x="19"/>
        <item m="1" x="29"/>
        <item m="1" x="30"/>
        <item m="1" x="25"/>
        <item x="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3">
        <item m="1" x="30"/>
        <item x="10"/>
        <item x="22"/>
        <item x="0"/>
        <item x="15"/>
        <item x="20"/>
        <item x="17"/>
        <item x="3"/>
        <item x="23"/>
        <item x="28"/>
        <item x="9"/>
        <item x="25"/>
        <item x="16"/>
        <item x="26"/>
        <item x="21"/>
        <item x="24"/>
        <item x="2"/>
        <item x="19"/>
        <item x="27"/>
        <item x="12"/>
        <item x="7"/>
        <item x="5"/>
        <item x="14"/>
        <item x="1"/>
        <item x="11"/>
        <item x="4"/>
        <item x="18"/>
        <item x="6"/>
        <item m="1" x="32"/>
        <item x="8"/>
        <item m="1" x="31"/>
        <item x="29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">
        <item x="18"/>
        <item x="10"/>
        <item x="11"/>
        <item x="6"/>
        <item x="42"/>
        <item x="33"/>
        <item x="37"/>
        <item x="17"/>
        <item x="16"/>
        <item x="13"/>
        <item x="5"/>
        <item x="40"/>
        <item x="3"/>
        <item x="46"/>
        <item x="2"/>
        <item x="26"/>
        <item x="7"/>
        <item x="36"/>
        <item x="43"/>
        <item x="9"/>
        <item x="22"/>
        <item x="34"/>
        <item x="21"/>
        <item x="24"/>
        <item x="35"/>
        <item x="30"/>
        <item x="1"/>
        <item x="41"/>
        <item x="27"/>
        <item x="20"/>
        <item x="28"/>
        <item x="39"/>
        <item x="25"/>
        <item x="23"/>
        <item x="38"/>
        <item x="29"/>
        <item x="31"/>
        <item x="12"/>
        <item x="19"/>
        <item x="4"/>
        <item x="8"/>
        <item x="15"/>
        <item x="45"/>
        <item x="32"/>
        <item x="44"/>
        <item x="14"/>
        <item x="47"/>
        <item m="1" x="4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">
        <item x="6"/>
        <item x="18"/>
        <item x="16"/>
        <item x="2"/>
        <item x="32"/>
        <item x="15"/>
        <item x="5"/>
        <item x="19"/>
        <item x="42"/>
        <item x="28"/>
        <item x="25"/>
        <item x="13"/>
        <item x="45"/>
        <item x="33"/>
        <item x="31"/>
        <item x="41"/>
        <item x="7"/>
        <item x="11"/>
        <item x="10"/>
        <item x="21"/>
        <item x="17"/>
        <item x="9"/>
        <item x="20"/>
        <item x="44"/>
        <item x="46"/>
        <item x="36"/>
        <item x="34"/>
        <item x="3"/>
        <item x="14"/>
        <item x="26"/>
        <item x="40"/>
        <item x="8"/>
        <item x="1"/>
        <item x="38"/>
        <item x="22"/>
        <item x="37"/>
        <item x="23"/>
        <item x="35"/>
        <item x="39"/>
        <item x="43"/>
        <item x="27"/>
        <item x="4"/>
        <item x="24"/>
        <item x="29"/>
        <item x="12"/>
        <item x="30"/>
        <item x="47"/>
        <item m="1" x="4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9"/>
    <field x="40"/>
    <field x="29"/>
    <field x="1"/>
  </rowFields>
  <rowItems count="482">
    <i>
      <x/>
      <x v="1"/>
      <x v="1"/>
      <x v="127"/>
    </i>
    <i r="2">
      <x v="3"/>
      <x v="119"/>
    </i>
    <i r="2">
      <x v="6"/>
      <x v="20"/>
    </i>
    <i r="2">
      <x v="7"/>
      <x v="370"/>
    </i>
    <i r="2">
      <x v="9"/>
      <x v="10"/>
    </i>
    <i r="2">
      <x v="10"/>
      <x v="266"/>
    </i>
    <i r="2">
      <x v="12"/>
      <x v="19"/>
    </i>
    <i r="2">
      <x v="16"/>
      <x v="34"/>
    </i>
    <i r="2">
      <x v="20"/>
      <x v="192"/>
    </i>
    <i r="2">
      <x v="21"/>
      <x v="390"/>
    </i>
    <i r="2">
      <x v="23"/>
      <x v="191"/>
    </i>
    <i r="2">
      <x v="24"/>
      <x v="423"/>
    </i>
    <i r="2">
      <x v="25"/>
      <x v="22"/>
    </i>
    <i r="2">
      <x v="26"/>
      <x v="282"/>
    </i>
    <i r="2">
      <x v="27"/>
      <x v="289"/>
    </i>
    <i r="2">
      <x v="29"/>
      <x v="193"/>
    </i>
    <i>
      <x v="1"/>
      <x v="18"/>
      <x v="1"/>
      <x v="186"/>
    </i>
    <i r="2">
      <x v="3"/>
      <x v="147"/>
    </i>
    <i r="2">
      <x v="7"/>
      <x v="360"/>
    </i>
    <i r="2">
      <x v="10"/>
      <x v="288"/>
    </i>
    <i r="2">
      <x v="14"/>
      <x v="5"/>
    </i>
    <i r="2">
      <x v="20"/>
      <x v="181"/>
    </i>
    <i r="2">
      <x v="21"/>
      <x v="377"/>
    </i>
    <i r="2">
      <x v="23"/>
      <x v="148"/>
    </i>
    <i r="2">
      <x v="24"/>
      <x v="424"/>
    </i>
    <i r="2">
      <x v="25"/>
      <x v="26"/>
    </i>
    <i r="2">
      <x v="27"/>
      <x v="290"/>
    </i>
    <i r="2">
      <x v="29"/>
      <x v="183"/>
    </i>
    <i>
      <x v="2"/>
      <x v="17"/>
      <x v="1"/>
      <x v="211"/>
    </i>
    <i r="2">
      <x v="3"/>
      <x v="149"/>
    </i>
    <i r="2">
      <x v="10"/>
      <x v="373"/>
    </i>
    <i r="2">
      <x v="21"/>
      <x v="387"/>
    </i>
    <i r="2">
      <x v="23"/>
      <x v="197"/>
    </i>
    <i r="2">
      <x v="24"/>
      <x v="425"/>
    </i>
    <i r="2">
      <x v="25"/>
      <x v="27"/>
    </i>
    <i r="2">
      <x v="27"/>
      <x v="482"/>
    </i>
    <i r="2">
      <x v="29"/>
      <x v="207"/>
    </i>
    <i>
      <x v="3"/>
      <x/>
      <x v="1"/>
      <x v="204"/>
    </i>
    <i r="2">
      <x v="3"/>
      <x v="194"/>
    </i>
    <i r="2">
      <x v="7"/>
      <x v="350"/>
    </i>
    <i r="2">
      <x v="10"/>
      <x v="271"/>
    </i>
    <i r="2">
      <x v="21"/>
      <x v="397"/>
    </i>
    <i r="2">
      <x v="23"/>
      <x v="195"/>
    </i>
    <i r="2">
      <x v="24"/>
      <x v="426"/>
    </i>
    <i r="2">
      <x v="25"/>
      <x v="157"/>
    </i>
    <i r="2">
      <x v="27"/>
      <x v="298"/>
    </i>
    <i r="2">
      <x v="29"/>
      <x v="199"/>
    </i>
    <i>
      <x v="4"/>
      <x v="8"/>
      <x v="1"/>
      <x v="182"/>
    </i>
    <i r="2">
      <x v="3"/>
      <x v="179"/>
    </i>
    <i r="2">
      <x v="8"/>
      <x v="13"/>
    </i>
    <i r="3">
      <x v="14"/>
    </i>
    <i r="3">
      <x v="15"/>
    </i>
    <i r="3">
      <x v="16"/>
    </i>
    <i r="2">
      <x v="10"/>
      <x v="331"/>
    </i>
    <i r="2">
      <x v="21"/>
      <x v="403"/>
    </i>
    <i r="2">
      <x v="23"/>
      <x v="180"/>
    </i>
    <i r="2">
      <x v="24"/>
      <x v="427"/>
    </i>
    <i r="2">
      <x v="25"/>
      <x v="158"/>
    </i>
    <i r="2">
      <x v="27"/>
      <x v="309"/>
    </i>
    <i r="2">
      <x v="29"/>
      <x v="178"/>
    </i>
    <i>
      <x v="5"/>
      <x v="13"/>
      <x v="1"/>
      <x v="106"/>
    </i>
    <i r="2">
      <x v="3"/>
      <x v="259"/>
    </i>
    <i r="2">
      <x v="10"/>
      <x v="325"/>
    </i>
    <i r="2">
      <x v="21"/>
      <x v="402"/>
    </i>
    <i r="2">
      <x v="23"/>
      <x v="104"/>
    </i>
    <i r="2">
      <x v="24"/>
      <x v="428"/>
    </i>
    <i r="2">
      <x v="25"/>
      <x v="103"/>
    </i>
    <i r="2">
      <x v="27"/>
      <x v="339"/>
    </i>
    <i r="2">
      <x v="29"/>
      <x v="105"/>
    </i>
    <i>
      <x v="6"/>
      <x v="35"/>
      <x v="1"/>
      <x v="72"/>
    </i>
    <i r="2">
      <x v="3"/>
      <x v="212"/>
    </i>
    <i r="2">
      <x v="7"/>
      <x v="359"/>
    </i>
    <i r="2">
      <x v="21"/>
      <x v="404"/>
    </i>
    <i r="2">
      <x v="23"/>
      <x v="213"/>
    </i>
    <i r="2">
      <x v="24"/>
      <x v="429"/>
    </i>
    <i r="2">
      <x v="27"/>
      <x v="353"/>
    </i>
    <i r="2">
      <x v="29"/>
      <x v="252"/>
    </i>
    <i r="2">
      <x v="32"/>
      <x v="479"/>
    </i>
    <i>
      <x v="7"/>
      <x v="20"/>
      <x v="1"/>
      <x v="90"/>
    </i>
    <i r="2">
      <x v="3"/>
      <x v="86"/>
    </i>
    <i r="2">
      <x v="5"/>
      <x v="399"/>
    </i>
    <i r="2">
      <x v="7"/>
      <x v="365"/>
    </i>
    <i r="2">
      <x v="10"/>
      <x v="286"/>
    </i>
    <i r="2">
      <x v="17"/>
      <x v="262"/>
    </i>
    <i r="2">
      <x v="21"/>
      <x v="401"/>
    </i>
    <i r="2">
      <x v="23"/>
      <x v="88"/>
    </i>
    <i r="2">
      <x v="24"/>
      <x v="430"/>
    </i>
    <i r="2">
      <x v="25"/>
      <x v="75"/>
    </i>
    <i r="2">
      <x v="27"/>
      <x v="341"/>
    </i>
    <i r="2">
      <x v="29"/>
      <x v="81"/>
    </i>
    <i>
      <x v="8"/>
      <x v="2"/>
      <x v="1"/>
      <x v="210"/>
    </i>
    <i r="2">
      <x v="3"/>
      <x v="151"/>
    </i>
    <i r="2">
      <x v="7"/>
      <x v="278"/>
    </i>
    <i r="2">
      <x v="10"/>
      <x v="268"/>
    </i>
    <i r="2">
      <x v="21"/>
      <x v="405"/>
    </i>
    <i r="2">
      <x v="23"/>
      <x v="205"/>
    </i>
    <i r="2">
      <x v="25"/>
      <x v="152"/>
    </i>
    <i r="2">
      <x v="26"/>
      <x v="330"/>
    </i>
    <i r="2">
      <x v="27"/>
      <x v="299"/>
    </i>
    <i r="2">
      <x v="29"/>
      <x v="208"/>
    </i>
    <i>
      <x v="9"/>
      <x v="11"/>
      <x v="1"/>
      <x v="91"/>
    </i>
    <i r="2">
      <x v="3"/>
      <x v="224"/>
    </i>
    <i r="2">
      <x v="21"/>
      <x v="400"/>
    </i>
    <i r="2">
      <x v="23"/>
      <x v="227"/>
    </i>
    <i r="2">
      <x v="24"/>
      <x v="431"/>
    </i>
    <i r="2">
      <x v="25"/>
      <x v="153"/>
    </i>
    <i r="2">
      <x v="27"/>
      <x v="333"/>
    </i>
    <i r="2">
      <x v="29"/>
      <x v="228"/>
    </i>
    <i>
      <x v="10"/>
      <x v="6"/>
      <x v="1"/>
      <x v="96"/>
    </i>
    <i r="2">
      <x v="3"/>
      <x v="41"/>
    </i>
    <i r="2">
      <x v="21"/>
      <x v="406"/>
    </i>
    <i r="2">
      <x v="23"/>
      <x v="43"/>
    </i>
    <i r="2">
      <x v="25"/>
      <x v="154"/>
    </i>
    <i r="2">
      <x v="27"/>
      <x v="310"/>
    </i>
    <i r="2">
      <x v="29"/>
      <x v="58"/>
    </i>
    <i>
      <x v="11"/>
      <x v="30"/>
      <x v="1"/>
      <x v="249"/>
    </i>
    <i r="2">
      <x v="3"/>
      <x v="236"/>
    </i>
    <i r="2">
      <x v="7"/>
      <x v="321"/>
    </i>
    <i r="2">
      <x v="10"/>
      <x v="279"/>
    </i>
    <i r="2">
      <x v="18"/>
      <x v="4"/>
    </i>
    <i r="2">
      <x v="21"/>
      <x v="407"/>
    </i>
    <i r="2">
      <x v="23"/>
      <x v="239"/>
    </i>
    <i r="2">
      <x v="24"/>
      <x v="472"/>
    </i>
    <i r="2">
      <x v="25"/>
      <x v="155"/>
    </i>
    <i r="2">
      <x v="27"/>
      <x v="338"/>
    </i>
    <i r="2">
      <x v="29"/>
      <x v="232"/>
    </i>
    <i>
      <x v="12"/>
      <x v="27"/>
      <x v="1"/>
      <x v="250"/>
    </i>
    <i r="2">
      <x v="3"/>
      <x v="235"/>
    </i>
    <i r="2">
      <x v="10"/>
      <x v="367"/>
    </i>
    <i r="2">
      <x v="21"/>
      <x v="396"/>
    </i>
    <i r="2">
      <x v="23"/>
      <x v="238"/>
    </i>
    <i r="2">
      <x v="24"/>
      <x v="432"/>
    </i>
    <i r="2">
      <x v="25"/>
      <x v="156"/>
    </i>
    <i r="2">
      <x v="27"/>
      <x v="345"/>
    </i>
    <i r="2">
      <x v="29"/>
      <x v="229"/>
    </i>
    <i>
      <x v="13"/>
      <x v="24"/>
      <x v="1"/>
      <x v="324"/>
    </i>
    <i r="2">
      <x v="3"/>
      <x v="76"/>
    </i>
    <i r="2">
      <x v="7"/>
      <x v="364"/>
    </i>
    <i r="2">
      <x v="21"/>
      <x v="408"/>
    </i>
    <i r="2">
      <x v="23"/>
      <x v="77"/>
    </i>
    <i r="2">
      <x v="24"/>
      <x v="433"/>
    </i>
    <i r="2">
      <x v="25"/>
      <x v="74"/>
    </i>
    <i r="2">
      <x v="27"/>
      <x v="311"/>
    </i>
    <i r="2">
      <x v="29"/>
      <x v="79"/>
    </i>
    <i>
      <x v="14"/>
      <x v="3"/>
      <x v="1"/>
      <x v="253"/>
    </i>
    <i r="2">
      <x v="3"/>
      <x v="243"/>
    </i>
    <i r="2">
      <x v="7"/>
      <x v="263"/>
    </i>
    <i r="2">
      <x v="10"/>
      <x v="267"/>
    </i>
    <i r="2">
      <x v="19"/>
      <x v="1"/>
    </i>
    <i r="2">
      <x v="21"/>
      <x v="380"/>
    </i>
    <i r="2">
      <x v="23"/>
      <x v="245"/>
    </i>
    <i r="2">
      <x v="25"/>
      <x v="160"/>
    </i>
    <i r="2">
      <x v="27"/>
      <x v="316"/>
    </i>
    <i r="2">
      <x v="29"/>
      <x v="247"/>
    </i>
    <i>
      <x v="15"/>
      <x v="29"/>
      <x v="1"/>
      <x v="140"/>
    </i>
    <i r="2">
      <x v="3"/>
      <x v="128"/>
    </i>
    <i r="2">
      <x v="10"/>
      <x v="322"/>
    </i>
    <i r="2">
      <x v="21"/>
      <x v="378"/>
    </i>
    <i r="2">
      <x v="23"/>
      <x v="131"/>
    </i>
    <i r="2">
      <x v="24"/>
      <x v="434"/>
    </i>
    <i r="2">
      <x v="25"/>
      <x v="161"/>
    </i>
    <i r="2">
      <x v="27"/>
      <x v="343"/>
    </i>
    <i r="2">
      <x v="29"/>
      <x v="134"/>
    </i>
    <i>
      <x v="16"/>
      <x v="16"/>
      <x v="1"/>
      <x v="254"/>
    </i>
    <i r="2">
      <x v="3"/>
      <x v="233"/>
    </i>
    <i r="2">
      <x v="7"/>
      <x v="363"/>
    </i>
    <i r="2">
      <x v="10"/>
      <x v="296"/>
    </i>
    <i r="2">
      <x v="21"/>
      <x v="381"/>
    </i>
    <i r="2">
      <x v="23"/>
      <x v="244"/>
    </i>
    <i r="2">
      <x v="24"/>
      <x v="435"/>
    </i>
    <i r="2">
      <x v="25"/>
      <x v="162"/>
    </i>
    <i r="2">
      <x v="27"/>
      <x v="312"/>
    </i>
    <i r="2">
      <x v="29"/>
      <x v="248"/>
    </i>
    <i>
      <x v="17"/>
      <x v="25"/>
      <x v="1"/>
      <x v="64"/>
    </i>
    <i r="2">
      <x v="3"/>
      <x v="44"/>
    </i>
    <i r="2">
      <x v="7"/>
      <x v="376"/>
    </i>
    <i r="2">
      <x v="10"/>
      <x v="358"/>
    </i>
    <i r="2">
      <x v="21"/>
      <x v="382"/>
    </i>
    <i r="2">
      <x v="23"/>
      <x v="46"/>
    </i>
    <i r="2">
      <x v="24"/>
      <x v="436"/>
    </i>
    <i r="2">
      <x v="25"/>
      <x v="163"/>
    </i>
    <i r="2">
      <x v="27"/>
      <x v="303"/>
    </i>
    <i r="2">
      <x v="29"/>
      <x v="54"/>
    </i>
    <i>
      <x v="18"/>
      <x v="39"/>
      <x v="1"/>
      <x v="141"/>
    </i>
    <i r="2">
      <x v="3"/>
      <x v="114"/>
    </i>
    <i r="2">
      <x v="7"/>
      <x v="352"/>
    </i>
    <i r="2">
      <x v="21"/>
      <x v="395"/>
    </i>
    <i r="2">
      <x v="23"/>
      <x v="130"/>
    </i>
    <i r="2">
      <x v="24"/>
      <x v="437"/>
    </i>
    <i r="2">
      <x v="25"/>
      <x v="172"/>
    </i>
    <i r="2">
      <x v="27"/>
      <x v="300"/>
    </i>
    <i r="2">
      <x v="29"/>
      <x v="139"/>
    </i>
    <i>
      <x v="19"/>
      <x v="21"/>
      <x v="1"/>
      <x v="146"/>
    </i>
    <i r="2">
      <x v="3"/>
      <x v="121"/>
    </i>
    <i r="2">
      <x v="21"/>
      <x v="409"/>
    </i>
    <i r="2">
      <x v="23"/>
      <x v="126"/>
    </i>
    <i r="2">
      <x v="24"/>
      <x v="438"/>
    </i>
    <i r="2">
      <x v="25"/>
      <x v="118"/>
    </i>
    <i r="2">
      <x v="27"/>
      <x v="313"/>
    </i>
    <i r="2">
      <x v="29"/>
      <x v="142"/>
    </i>
    <i>
      <x v="20"/>
      <x v="34"/>
      <x v="1"/>
      <x v="102"/>
    </i>
    <i r="2">
      <x v="3"/>
      <x v="95"/>
    </i>
    <i r="2">
      <x v="21"/>
      <x v="410"/>
    </i>
    <i r="2">
      <x v="23"/>
      <x v="101"/>
    </i>
    <i r="2">
      <x v="24"/>
      <x v="439"/>
    </i>
    <i r="2">
      <x v="25"/>
      <x v="174"/>
    </i>
    <i r="2">
      <x v="27"/>
      <x v="471"/>
    </i>
    <i r="2">
      <x v="29"/>
      <x v="100"/>
    </i>
    <i>
      <x v="21"/>
      <x v="26"/>
      <x v="1"/>
      <x v="67"/>
    </i>
    <i r="2">
      <x v="3"/>
      <x v="55"/>
    </i>
    <i r="2">
      <x v="21"/>
      <x v="391"/>
    </i>
    <i r="2">
      <x v="23"/>
      <x v="59"/>
    </i>
    <i r="2">
      <x v="24"/>
      <x v="440"/>
    </i>
    <i r="2">
      <x v="25"/>
      <x v="175"/>
    </i>
    <i r="2">
      <x v="27"/>
      <x v="344"/>
    </i>
    <i r="2">
      <x v="29"/>
      <x v="63"/>
    </i>
    <i>
      <x v="22"/>
      <x v="19"/>
      <x v="1"/>
      <x v="317"/>
    </i>
    <i r="2">
      <x v="3"/>
      <x v="319"/>
    </i>
    <i r="2">
      <x v="21"/>
      <x v="411"/>
    </i>
    <i r="2">
      <x v="23"/>
      <x v="320"/>
    </i>
    <i r="2">
      <x v="24"/>
      <x v="441"/>
    </i>
    <i r="2">
      <x v="25"/>
      <x v="306"/>
    </i>
    <i r="2">
      <x v="27"/>
      <x v="318"/>
    </i>
    <i r="2">
      <x v="29"/>
      <x v="315"/>
    </i>
    <i>
      <x v="23"/>
      <x v="42"/>
      <x v="1"/>
      <x v="231"/>
    </i>
    <i r="2">
      <x v="3"/>
      <x v="223"/>
    </i>
    <i r="2">
      <x v="7"/>
      <x v="277"/>
    </i>
    <i r="2">
      <x v="10"/>
      <x v="272"/>
    </i>
    <i r="2">
      <x v="20"/>
      <x v="222"/>
    </i>
    <i r="2">
      <x v="21"/>
      <x v="412"/>
    </i>
    <i r="2">
      <x v="23"/>
      <x v="225"/>
    </i>
    <i r="2">
      <x v="24"/>
      <x v="442"/>
    </i>
    <i r="2">
      <x v="25"/>
      <x v="25"/>
    </i>
    <i r="2">
      <x v="26"/>
      <x v="287"/>
    </i>
    <i r="2">
      <x v="27"/>
      <x v="291"/>
    </i>
    <i r="2">
      <x v="29"/>
      <x v="226"/>
    </i>
    <i>
      <x v="24"/>
      <x v="37"/>
      <x v="1"/>
      <x v="251"/>
    </i>
    <i r="2">
      <x v="3"/>
      <x v="240"/>
    </i>
    <i r="2">
      <x v="21"/>
      <x v="419"/>
    </i>
    <i r="2">
      <x v="23"/>
      <x v="242"/>
    </i>
    <i r="2">
      <x v="24"/>
      <x v="443"/>
    </i>
    <i r="2">
      <x v="25"/>
      <x v="170"/>
    </i>
    <i r="2">
      <x v="27"/>
      <x v="292"/>
    </i>
    <i r="2">
      <x v="29"/>
      <x v="246"/>
    </i>
    <i>
      <x v="25"/>
      <x v="45"/>
      <x v="1"/>
      <x v="297"/>
    </i>
    <i r="2">
      <x v="3"/>
      <x v="133"/>
    </i>
    <i r="2">
      <x v="10"/>
      <x v="273"/>
    </i>
    <i r="2">
      <x v="15"/>
      <x v="2"/>
    </i>
    <i r="2">
      <x v="20"/>
      <x v="135"/>
    </i>
    <i r="2">
      <x v="21"/>
      <x v="394"/>
    </i>
    <i r="2">
      <x v="23"/>
      <x v="129"/>
    </i>
    <i r="2">
      <x v="25"/>
      <x v="167"/>
    </i>
    <i r="2">
      <x v="29"/>
      <x v="137"/>
    </i>
    <i r="2">
      <x v="32"/>
      <x v="478"/>
    </i>
    <i>
      <x v="26"/>
      <x v="32"/>
      <x v="1"/>
      <x v="214"/>
    </i>
    <i r="2">
      <x v="3"/>
      <x v="203"/>
    </i>
    <i r="3">
      <x v="257"/>
    </i>
    <i r="2">
      <x v="7"/>
      <x v="374"/>
    </i>
    <i r="2">
      <x v="10"/>
      <x v="274"/>
    </i>
    <i r="2">
      <x v="20"/>
      <x v="196"/>
    </i>
    <i r="2">
      <x v="21"/>
      <x v="388"/>
    </i>
    <i r="2">
      <x v="22"/>
      <x/>
    </i>
    <i r="2">
      <x v="23"/>
      <x v="206"/>
    </i>
    <i r="2">
      <x v="24"/>
      <x v="444"/>
    </i>
    <i r="2">
      <x v="25"/>
      <x v="168"/>
    </i>
    <i r="2">
      <x v="26"/>
      <x v="284"/>
    </i>
    <i r="2">
      <x v="27"/>
      <x v="337"/>
    </i>
    <i r="2">
      <x v="29"/>
      <x v="200"/>
    </i>
    <i r="2">
      <x v="32"/>
      <x v="481"/>
    </i>
    <i>
      <x v="27"/>
      <x v="15"/>
      <x v="1"/>
      <x v="327"/>
    </i>
    <i r="2">
      <x v="3"/>
      <x v="215"/>
    </i>
    <i r="2">
      <x v="7"/>
      <x v="366"/>
    </i>
    <i r="2">
      <x v="10"/>
      <x v="305"/>
    </i>
    <i r="2">
      <x v="21"/>
      <x v="384"/>
    </i>
    <i r="2">
      <x v="23"/>
      <x v="216"/>
    </i>
    <i r="2">
      <x v="24"/>
      <x v="445"/>
    </i>
    <i r="2">
      <x v="25"/>
      <x v="169"/>
    </i>
    <i r="2">
      <x v="27"/>
      <x v="340"/>
    </i>
    <i r="2">
      <x v="29"/>
      <x v="217"/>
    </i>
    <i r="2">
      <x v="32"/>
      <x v="480"/>
    </i>
    <i>
      <x v="28"/>
      <x v="40"/>
      <x v="1"/>
      <x v="125"/>
    </i>
    <i r="2">
      <x v="2"/>
      <x v="3"/>
    </i>
    <i r="2">
      <x v="3"/>
      <x v="107"/>
    </i>
    <i r="2">
      <x v="7"/>
      <x v="371"/>
    </i>
    <i r="2">
      <x v="10"/>
      <x v="269"/>
    </i>
    <i r="2">
      <x v="20"/>
      <x v="108"/>
    </i>
    <i r="2">
      <x v="21"/>
      <x v="386"/>
    </i>
    <i r="2">
      <x v="23"/>
      <x v="123"/>
    </i>
    <i r="2">
      <x v="25"/>
      <x v="165"/>
    </i>
    <i r="2">
      <x v="27"/>
      <x v="307"/>
    </i>
    <i r="2">
      <x v="29"/>
      <x v="112"/>
    </i>
    <i r="2">
      <x v="32"/>
      <x v="495"/>
    </i>
    <i>
      <x v="29"/>
      <x v="22"/>
      <x v="1"/>
      <x v="138"/>
    </i>
    <i r="2">
      <x v="2"/>
      <x v="12"/>
    </i>
    <i r="2">
      <x v="3"/>
      <x v="111"/>
    </i>
    <i r="2">
      <x v="20"/>
      <x v="116"/>
    </i>
    <i r="2">
      <x v="21"/>
      <x v="389"/>
    </i>
    <i r="2">
      <x v="23"/>
      <x v="145"/>
    </i>
    <i r="2">
      <x v="24"/>
      <x v="447"/>
    </i>
    <i r="2">
      <x v="25"/>
      <x v="109"/>
    </i>
    <i r="2">
      <x v="27"/>
      <x v="308"/>
    </i>
    <i r="2">
      <x v="29"/>
      <x v="136"/>
    </i>
    <i>
      <x v="30"/>
      <x v="9"/>
      <x v="1"/>
      <x v="132"/>
    </i>
    <i r="2">
      <x v="3"/>
      <x v="120"/>
    </i>
    <i r="2">
      <x v="7"/>
      <x v="372"/>
    </i>
    <i r="2">
      <x v="10"/>
      <x v="355"/>
    </i>
    <i r="2">
      <x v="20"/>
      <x v="110"/>
    </i>
    <i r="2">
      <x v="21"/>
      <x v="413"/>
    </i>
    <i r="2">
      <x v="23"/>
      <x v="122"/>
    </i>
    <i r="2">
      <x v="24"/>
      <x v="448"/>
    </i>
    <i r="2">
      <x v="25"/>
      <x v="166"/>
    </i>
    <i r="2">
      <x v="27"/>
      <x v="354"/>
    </i>
    <i r="2">
      <x v="29"/>
      <x v="115"/>
    </i>
    <i>
      <x v="31"/>
      <x v="38"/>
      <x v="1"/>
      <x v="190"/>
    </i>
    <i r="2">
      <x v="3"/>
      <x v="66"/>
    </i>
    <i r="2">
      <x v="7"/>
      <x v="351"/>
    </i>
    <i r="2">
      <x v="10"/>
      <x v="348"/>
    </i>
    <i r="2">
      <x v="20"/>
      <x v="189"/>
    </i>
    <i r="2">
      <x v="21"/>
      <x v="420"/>
    </i>
    <i r="2">
      <x v="23"/>
      <x v="69"/>
    </i>
    <i r="2">
      <x v="24"/>
      <x v="449"/>
    </i>
    <i r="2">
      <x v="25"/>
      <x v="29"/>
    </i>
    <i r="2">
      <x v="27"/>
      <x v="336"/>
    </i>
    <i r="2">
      <x v="29"/>
      <x v="71"/>
    </i>
    <i>
      <x v="32"/>
      <x v="10"/>
      <x v="1"/>
      <x v="188"/>
    </i>
    <i r="2">
      <x v="3"/>
      <x v="184"/>
    </i>
    <i r="2">
      <x v="7"/>
      <x v="362"/>
    </i>
    <i r="2">
      <x v="13"/>
      <x v="8"/>
    </i>
    <i r="2">
      <x v="21"/>
      <x v="385"/>
    </i>
    <i r="2">
      <x v="23"/>
      <x v="185"/>
    </i>
    <i r="2">
      <x v="24"/>
      <x v="451"/>
    </i>
    <i r="2">
      <x v="25"/>
      <x v="31"/>
    </i>
    <i r="2">
      <x v="27"/>
      <x v="335"/>
    </i>
    <i r="2">
      <x v="29"/>
      <x v="187"/>
    </i>
    <i r="2">
      <x v="32"/>
      <x v="492"/>
    </i>
    <i>
      <x v="33"/>
      <x v="36"/>
      <x v="1"/>
      <x v="221"/>
    </i>
    <i r="2">
      <x v="3"/>
      <x v="218"/>
    </i>
    <i r="2">
      <x v="21"/>
      <x v="415"/>
    </i>
    <i r="2">
      <x v="23"/>
      <x v="219"/>
    </i>
    <i r="2">
      <x v="24"/>
      <x v="453"/>
    </i>
    <i r="2">
      <x v="25"/>
      <x v="33"/>
    </i>
    <i r="2">
      <x v="27"/>
      <x v="356"/>
    </i>
    <i r="2">
      <x v="29"/>
      <x v="220"/>
    </i>
    <i>
      <x v="34"/>
      <x v="33"/>
      <x v="1"/>
      <x v="329"/>
    </i>
    <i r="2">
      <x v="3"/>
      <x v="261"/>
    </i>
    <i r="2">
      <x v="7"/>
      <x v="361"/>
    </i>
    <i r="2">
      <x v="21"/>
      <x v="416"/>
    </i>
    <i r="2">
      <x v="23"/>
      <x v="255"/>
    </i>
    <i r="2">
      <x v="24"/>
      <x v="454"/>
    </i>
    <i r="2">
      <x v="25"/>
      <x v="164"/>
    </i>
    <i r="2">
      <x v="27"/>
      <x v="497"/>
    </i>
    <i r="2">
      <x v="29"/>
      <x v="260"/>
    </i>
    <i>
      <x v="35"/>
      <x v="43"/>
      <x v="1"/>
      <x v="92"/>
    </i>
    <i r="2">
      <x v="3"/>
      <x v="89"/>
    </i>
    <i r="2">
      <x v="8"/>
      <x v="17"/>
    </i>
    <i r="2">
      <x v="10"/>
      <x v="347"/>
    </i>
    <i r="2">
      <x v="11"/>
      <x v="11"/>
    </i>
    <i r="2">
      <x v="20"/>
      <x v="82"/>
    </i>
    <i r="2">
      <x v="21"/>
      <x v="393"/>
    </i>
    <i r="2">
      <x v="23"/>
      <x v="80"/>
    </i>
    <i r="2">
      <x v="25"/>
      <x v="73"/>
    </i>
    <i r="2">
      <x v="27"/>
      <x v="323"/>
    </i>
    <i r="2">
      <x v="29"/>
      <x v="83"/>
    </i>
    <i>
      <x v="36"/>
      <x v="14"/>
      <x v="1"/>
      <x v="65"/>
    </i>
    <i r="2">
      <x v="3"/>
      <x v="56"/>
    </i>
    <i r="2">
      <x v="21"/>
      <x v="417"/>
    </i>
    <i r="2">
      <x v="23"/>
      <x v="53"/>
    </i>
    <i r="2">
      <x v="24"/>
      <x v="455"/>
    </i>
    <i r="2">
      <x v="25"/>
      <x v="60"/>
    </i>
    <i r="2">
      <x v="27"/>
      <x v="332"/>
    </i>
    <i r="2">
      <x v="29"/>
      <x v="113"/>
    </i>
    <i r="2">
      <x v="32"/>
      <x v="475"/>
    </i>
    <i>
      <x v="37"/>
      <x v="44"/>
      <x v="1"/>
      <x v="49"/>
    </i>
    <i r="2">
      <x v="3"/>
      <x v="37"/>
    </i>
    <i r="2">
      <x v="4"/>
      <x v="256"/>
    </i>
    <i r="2">
      <x v="10"/>
      <x v="346"/>
    </i>
    <i r="2">
      <x v="20"/>
      <x v="39"/>
    </i>
    <i r="2">
      <x v="21"/>
      <x v="379"/>
    </i>
    <i r="2">
      <x v="23"/>
      <x v="38"/>
    </i>
    <i r="2">
      <x v="24"/>
      <x v="456"/>
    </i>
    <i r="2">
      <x v="25"/>
      <x v="171"/>
    </i>
    <i r="2">
      <x v="27"/>
      <x v="314"/>
    </i>
    <i r="2">
      <x v="29"/>
      <x v="40"/>
    </i>
    <i>
      <x v="38"/>
      <x v="7"/>
      <x v="1"/>
      <x v="87"/>
    </i>
    <i r="2">
      <x v="3"/>
      <x v="84"/>
    </i>
    <i r="2">
      <x v="7"/>
      <x v="326"/>
    </i>
    <i r="2">
      <x v="21"/>
      <x v="375"/>
    </i>
    <i r="2">
      <x v="23"/>
      <x v="85"/>
    </i>
    <i r="2">
      <x v="24"/>
      <x v="457"/>
    </i>
    <i r="2">
      <x v="25"/>
      <x v="173"/>
    </i>
    <i r="2">
      <x v="27"/>
      <x v="342"/>
    </i>
    <i r="2">
      <x v="29"/>
      <x v="78"/>
    </i>
    <i>
      <x v="39"/>
      <x v="41"/>
      <x v="1"/>
      <x v="70"/>
    </i>
    <i r="2">
      <x v="3"/>
      <x v="50"/>
    </i>
    <i r="2">
      <x v="7"/>
      <x v="369"/>
    </i>
    <i r="2">
      <x v="21"/>
      <x v="398"/>
    </i>
    <i r="2">
      <x v="23"/>
      <x v="47"/>
    </i>
    <i r="2">
      <x v="24"/>
      <x v="458"/>
    </i>
    <i r="2">
      <x v="25"/>
      <x v="176"/>
    </i>
    <i r="2">
      <x v="27"/>
      <x v="304"/>
    </i>
    <i r="2">
      <x v="29"/>
      <x v="61"/>
    </i>
    <i>
      <x v="40"/>
      <x v="31"/>
      <x v="1"/>
      <x v="241"/>
    </i>
    <i r="2">
      <x v="3"/>
      <x v="234"/>
    </i>
    <i r="2">
      <x v="7"/>
      <x v="280"/>
    </i>
    <i r="2">
      <x v="23"/>
      <x v="237"/>
    </i>
    <i r="2">
      <x v="24"/>
      <x v="459"/>
    </i>
    <i r="2">
      <x v="25"/>
      <x v="177"/>
    </i>
    <i r="2">
      <x v="27"/>
      <x v="334"/>
    </i>
    <i r="2">
      <x v="29"/>
      <x v="230"/>
    </i>
    <i>
      <x v="41"/>
      <x v="5"/>
      <x v="1"/>
      <x v="97"/>
    </i>
    <i r="2">
      <x v="3"/>
      <x v="98"/>
    </i>
    <i r="2">
      <x v="6"/>
      <x v="6"/>
    </i>
    <i r="2">
      <x v="10"/>
      <x v="283"/>
    </i>
    <i r="2">
      <x v="12"/>
      <x v="9"/>
    </i>
    <i r="2">
      <x v="16"/>
      <x v="36"/>
    </i>
    <i r="2">
      <x v="20"/>
      <x v="93"/>
    </i>
    <i r="2">
      <x v="21"/>
      <x v="392"/>
    </i>
    <i r="2">
      <x v="23"/>
      <x v="99"/>
    </i>
    <i r="2">
      <x v="24"/>
      <x v="460"/>
    </i>
    <i r="2">
      <x v="25"/>
      <x v="23"/>
    </i>
    <i r="2">
      <x v="26"/>
      <x v="285"/>
    </i>
    <i r="2">
      <x v="27"/>
      <x v="294"/>
    </i>
    <i r="2">
      <x v="29"/>
      <x v="94"/>
    </i>
    <i>
      <x v="42"/>
      <x v="12"/>
      <x v="1"/>
      <x v="68"/>
    </i>
    <i r="2">
      <x v="3"/>
      <x v="45"/>
    </i>
    <i r="2">
      <x v="10"/>
      <x v="275"/>
    </i>
    <i r="2">
      <x v="21"/>
      <x v="418"/>
    </i>
    <i r="2">
      <x v="23"/>
      <x v="48"/>
    </i>
    <i r="2">
      <x v="24"/>
      <x v="461"/>
    </i>
    <i r="2">
      <x v="25"/>
      <x v="28"/>
    </i>
    <i r="2">
      <x v="27"/>
      <x v="295"/>
    </i>
    <i r="2">
      <x v="29"/>
      <x v="62"/>
    </i>
    <i r="2">
      <x v="32"/>
      <x v="477"/>
    </i>
    <i>
      <x v="43"/>
      <x v="4"/>
      <x v="1"/>
      <x v="144"/>
    </i>
    <i r="2">
      <x v="3"/>
      <x v="150"/>
    </i>
    <i r="2">
      <x v="6"/>
      <x v="21"/>
    </i>
    <i r="2">
      <x v="7"/>
      <x v="349"/>
    </i>
    <i r="2">
      <x v="10"/>
      <x v="270"/>
    </i>
    <i r="2">
      <x v="12"/>
      <x v="258"/>
    </i>
    <i r="2">
      <x v="16"/>
      <x v="35"/>
    </i>
    <i r="2">
      <x v="20"/>
      <x v="124"/>
    </i>
    <i r="2">
      <x v="21"/>
      <x v="383"/>
    </i>
    <i r="2">
      <x v="23"/>
      <x v="117"/>
    </i>
    <i r="2">
      <x v="24"/>
      <x v="462"/>
    </i>
    <i r="2">
      <x v="25"/>
      <x v="24"/>
    </i>
    <i r="2">
      <x v="26"/>
      <x v="281"/>
    </i>
    <i r="2">
      <x v="27"/>
      <x v="293"/>
    </i>
    <i r="2">
      <x v="29"/>
      <x v="143"/>
    </i>
    <i>
      <x v="44"/>
      <x v="23"/>
      <x v="1"/>
      <x v="328"/>
    </i>
    <i r="2">
      <x v="3"/>
      <x v="42"/>
    </i>
    <i r="2">
      <x v="7"/>
      <x v="264"/>
    </i>
    <i r="2">
      <x v="10"/>
      <x v="357"/>
    </i>
    <i r="2">
      <x v="20"/>
      <x v="52"/>
    </i>
    <i r="2">
      <x v="21"/>
      <x v="414"/>
    </i>
    <i r="2">
      <x v="23"/>
      <x v="51"/>
    </i>
    <i r="2">
      <x v="24"/>
      <x v="450"/>
    </i>
    <i r="2">
      <x v="25"/>
      <x v="30"/>
    </i>
    <i r="2">
      <x v="27"/>
      <x v="302"/>
    </i>
    <i r="2">
      <x v="29"/>
      <x v="57"/>
    </i>
    <i>
      <x v="45"/>
      <x v="28"/>
      <x v="1"/>
      <x v="209"/>
    </i>
    <i r="2">
      <x v="3"/>
      <x v="201"/>
    </i>
    <i r="2">
      <x v="7"/>
      <x v="265"/>
    </i>
    <i r="2">
      <x v="21"/>
      <x v="493"/>
    </i>
    <i r="2">
      <x v="23"/>
      <x v="202"/>
    </i>
    <i r="2">
      <x v="24"/>
      <x v="452"/>
    </i>
    <i r="2">
      <x v="25"/>
      <x v="32"/>
    </i>
    <i r="2">
      <x v="27"/>
      <x v="301"/>
    </i>
    <i r="2">
      <x v="29"/>
      <x v="496"/>
    </i>
    <i r="2">
      <x v="32"/>
      <x v="476"/>
    </i>
    <i>
      <x v="48"/>
      <x v="48"/>
      <x v="1"/>
      <x v="473"/>
    </i>
    <i r="2">
      <x v="3"/>
      <x v="483"/>
    </i>
    <i r="2">
      <x v="7"/>
      <x v="485"/>
    </i>
    <i r="2">
      <x v="10"/>
      <x v="491"/>
    </i>
    <i r="2">
      <x v="16"/>
      <x v="494"/>
    </i>
    <i r="2">
      <x v="20"/>
      <x v="489"/>
    </i>
    <i r="2">
      <x v="21"/>
      <x v="487"/>
    </i>
    <i r="2">
      <x v="23"/>
      <x v="484"/>
    </i>
    <i r="2">
      <x v="24"/>
      <x v="474"/>
    </i>
    <i r="2">
      <x v="25"/>
      <x v="486"/>
    </i>
    <i r="2">
      <x v="27"/>
      <x v="488"/>
    </i>
    <i r="2">
      <x v="29"/>
      <x v="490"/>
    </i>
    <i t="grand">
      <x/>
    </i>
  </rowItems>
  <colFields count="2">
    <field x="19"/>
    <field x="-2"/>
  </colFields>
  <colItems count="28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>
      <x v="32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pageFields count="1">
    <pageField fld="10" hier="-1"/>
  </pageFields>
  <dataFields count="4">
    <dataField name="ผลรวม ของ จำนวน" fld="17" baseField="4" baseItem="22" numFmtId="190"/>
    <dataField name="ผลรวม ของ ราคาขาย (บาท)" fld="22" baseField="35" baseItem="1"/>
    <dataField name="ผลรวม ของ ภาษีมูลค่าเพิ่ม (บาท)" fld="23" baseField="2" baseItem="597"/>
    <dataField name="ผลรวม ของ รวมเป็นเงิน (บาท)" fld="24" baseField="2" baseItem="589"/>
  </dataFields>
  <formats count="5">
    <format dxfId="60">
      <pivotArea type="all" dataOnly="0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Col="1" outline="0" fieldPosition="0"/>
    </format>
    <format dxfId="5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5:F59" firstHeaderRow="0" firstDataRow="1" firstDataCol="4" rowPageCount="1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8">
        <item x="43"/>
        <item x="21"/>
        <item x="285"/>
        <item x="383"/>
        <item x="390"/>
        <item x="227"/>
        <item x="122"/>
        <item m="1" x="492"/>
        <item x="386"/>
        <item x="121"/>
        <item x="449"/>
        <item x="328"/>
        <item x="230"/>
        <item x="420"/>
        <item x="421"/>
        <item x="422"/>
        <item x="423"/>
        <item x="276"/>
        <item m="1" x="485"/>
        <item x="448"/>
        <item x="447"/>
        <item x="307"/>
        <item x="149"/>
        <item x="118"/>
        <item x="314"/>
        <item x="234"/>
        <item x="83"/>
        <item x="86"/>
        <item x="454"/>
        <item x="363"/>
        <item x="439"/>
        <item x="204"/>
        <item x="161"/>
        <item x="185"/>
        <item x="147"/>
        <item x="310"/>
        <item x="116"/>
        <item x="92"/>
        <item x="96"/>
        <item x="107"/>
        <item x="108"/>
        <item x="39"/>
        <item x="435"/>
        <item x="40"/>
        <item x="290"/>
        <item x="452"/>
        <item x="294"/>
        <item x="272"/>
        <item x="458"/>
        <item x="103"/>
        <item x="37"/>
        <item x="436"/>
        <item x="445"/>
        <item x="241"/>
        <item x="297"/>
        <item x="265"/>
        <item x="238"/>
        <item x="444"/>
        <item x="44"/>
        <item x="268"/>
        <item x="242"/>
        <item x="35"/>
        <item x="456"/>
        <item x="271"/>
        <item x="289"/>
        <item x="237"/>
        <item x="356"/>
        <item x="264"/>
        <item x="455"/>
        <item x="361"/>
        <item x="220"/>
        <item x="365"/>
        <item x="341"/>
        <item x="332"/>
        <item x="466"/>
        <item x="138"/>
        <item x="462"/>
        <item x="465"/>
        <item x="169"/>
        <item x="468"/>
        <item x="331"/>
        <item x="141"/>
        <item x="329"/>
        <item x="334"/>
        <item x="163"/>
        <item x="164"/>
        <item x="133"/>
        <item x="170"/>
        <item x="134"/>
        <item x="207"/>
        <item x="140"/>
        <item x="94"/>
        <item x="281"/>
        <item x="117"/>
        <item x="114"/>
        <item x="235"/>
        <item x="49"/>
        <item x="123"/>
        <item x="113"/>
        <item x="112"/>
        <item x="247"/>
        <item x="245"/>
        <item x="212"/>
        <item x="254"/>
        <item x="250"/>
        <item x="255"/>
        <item x="251"/>
        <item x="199"/>
        <item x="380"/>
        <item x="172"/>
        <item x="322"/>
        <item x="192"/>
        <item x="381"/>
        <item x="244"/>
        <item x="424"/>
        <item x="327"/>
        <item x="173"/>
        <item x="313"/>
        <item x="76"/>
        <item x="145"/>
        <item x="229"/>
        <item x="73"/>
        <item x="202"/>
        <item x="215"/>
        <item x="311"/>
        <item x="375"/>
        <item x="74"/>
        <item x="155"/>
        <item x="205"/>
        <item x="217"/>
        <item x="425"/>
        <item x="258"/>
        <item x="319"/>
        <item x="278"/>
        <item x="263"/>
        <item x="274"/>
        <item x="223"/>
        <item x="279"/>
        <item x="225"/>
        <item x="430"/>
        <item x="194"/>
        <item x="431"/>
        <item x="75"/>
        <item x="316"/>
        <item x="248"/>
        <item x="197"/>
        <item x="77"/>
        <item x="196"/>
        <item x="201"/>
        <item x="84"/>
        <item x="304"/>
        <item x="126"/>
        <item x="128"/>
        <item x="100"/>
        <item x="48"/>
        <item x="393"/>
        <item x="28"/>
        <item x="54"/>
        <item x="412"/>
        <item m="1" x="490"/>
        <item x="19"/>
        <item x="260"/>
        <item x="60"/>
        <item x="295"/>
        <item x="348"/>
        <item x="376"/>
        <item x="325"/>
        <item x="284"/>
        <item x="366"/>
        <item x="404"/>
        <item x="298"/>
        <item x="109"/>
        <item x="427"/>
        <item x="166"/>
        <item x="246"/>
        <item x="269"/>
        <item x="38"/>
        <item x="71"/>
        <item x="419"/>
        <item x="417"/>
        <item x="411"/>
        <item x="81"/>
        <item x="416"/>
        <item x="219"/>
        <item x="387"/>
        <item x="188"/>
        <item x="186"/>
        <item x="385"/>
        <item x="389"/>
        <item x="359"/>
        <item x="355"/>
        <item x="146"/>
        <item x="152"/>
        <item x="153"/>
        <item x="50"/>
        <item x="51"/>
        <item x="12"/>
        <item x="85"/>
        <item m="1" x="488"/>
        <item x="58"/>
        <item x="346"/>
        <item x="110"/>
        <item x="160"/>
        <item x="344"/>
        <item x="56"/>
        <item x="125"/>
        <item x="41"/>
        <item x="88"/>
        <item x="476"/>
        <item x="158"/>
        <item x="132"/>
        <item x="90"/>
        <item x="339"/>
        <item x="340"/>
        <item x="46"/>
        <item x="401"/>
        <item x="402"/>
        <item x="407"/>
        <item x="187"/>
        <item x="189"/>
        <item x="183"/>
        <item x="208"/>
        <item x="195"/>
        <item x="221"/>
        <item x="95"/>
        <item x="206"/>
        <item x="198"/>
        <item x="99"/>
        <item x="102"/>
        <item x="27"/>
        <item x="373"/>
        <item x="211"/>
        <item x="391"/>
        <item x="65"/>
        <item x="372"/>
        <item x="26"/>
        <item x="398"/>
        <item x="69"/>
        <item x="25"/>
        <item x="394"/>
        <item x="280"/>
        <item x="371"/>
        <item x="301"/>
        <item x="16"/>
        <item x="64"/>
        <item x="15"/>
        <item x="369"/>
        <item x="18"/>
        <item x="61"/>
        <item x="399"/>
        <item x="32"/>
        <item x="305"/>
        <item x="335"/>
        <item x="17"/>
        <item x="62"/>
        <item x="352"/>
        <item x="111"/>
        <item x="343"/>
        <item x="309"/>
        <item x="249"/>
        <item x="351"/>
        <item x="353"/>
        <item x="143"/>
        <item x="22"/>
        <item x="446"/>
        <item x="162"/>
        <item x="154"/>
        <item x="20"/>
        <item x="131"/>
        <item x="382"/>
        <item x="308"/>
        <item x="55"/>
        <item x="190"/>
        <item x="282"/>
        <item x="368"/>
        <item x="453"/>
        <item m="1" x="487"/>
        <item x="184"/>
        <item x="127"/>
        <item x="396"/>
        <item x="374"/>
        <item x="317"/>
        <item x="150"/>
        <item x="115"/>
        <item x="367"/>
        <item x="124"/>
        <item x="139"/>
        <item x="233"/>
        <item x="82"/>
        <item x="450"/>
        <item x="209"/>
        <item x="232"/>
        <item x="299"/>
        <item x="315"/>
        <item x="119"/>
        <item x="459"/>
        <item x="68"/>
        <item x="275"/>
        <item x="52"/>
        <item x="130"/>
        <item x="429"/>
        <item x="157"/>
        <item x="442"/>
        <item x="296"/>
        <item x="273"/>
        <item x="408"/>
        <item x="179"/>
        <item x="379"/>
        <item x="210"/>
        <item x="413"/>
        <item x="45"/>
        <item x="467"/>
        <item x="66"/>
        <item x="80"/>
        <item x="104"/>
        <item x="181"/>
        <item x="24"/>
        <item x="175"/>
        <item x="180"/>
        <item x="176"/>
        <item x="178"/>
        <item x="397"/>
        <item x="228"/>
        <item x="333"/>
        <item x="461"/>
        <item x="257"/>
        <item x="165"/>
        <item x="409"/>
        <item x="438"/>
        <item x="350"/>
        <item x="475"/>
        <item x="418"/>
        <item x="243"/>
        <item x="101"/>
        <item x="70"/>
        <item x="222"/>
        <item x="364"/>
        <item x="13"/>
        <item x="392"/>
        <item x="252"/>
        <item x="406"/>
        <item x="136"/>
        <item x="168"/>
        <item x="261"/>
        <item x="270"/>
        <item x="31"/>
        <item x="106"/>
        <item x="283"/>
        <item x="358"/>
        <item x="318"/>
        <item x="59"/>
        <item x="357"/>
        <item x="426"/>
        <item x="338"/>
        <item x="326"/>
        <item x="321"/>
        <item x="193"/>
        <item x="443"/>
        <item x="292"/>
        <item x="336"/>
        <item x="224"/>
        <item x="347"/>
        <item x="191"/>
        <item x="72"/>
        <item x="463"/>
        <item x="142"/>
        <item x="403"/>
        <item x="29"/>
        <item m="1" x="491"/>
        <item x="36"/>
        <item x="148"/>
        <item x="377"/>
        <item x="320"/>
        <item x="89"/>
        <item x="345"/>
        <item x="167"/>
        <item x="291"/>
        <item x="214"/>
        <item x="259"/>
        <item x="105"/>
        <item x="23"/>
        <item x="67"/>
        <item x="293"/>
        <item x="312"/>
        <item x="405"/>
        <item x="388"/>
        <item x="378"/>
        <item x="87"/>
        <item x="14"/>
        <item x="200"/>
        <item x="151"/>
        <item x="267"/>
        <item x="120"/>
        <item x="330"/>
        <item x="277"/>
        <item x="428"/>
        <item x="30"/>
        <item x="53"/>
        <item x="34"/>
        <item x="144"/>
        <item x="98"/>
        <item x="137"/>
        <item x="253"/>
        <item x="414"/>
        <item x="337"/>
        <item x="129"/>
        <item x="47"/>
        <item x="395"/>
        <item x="464"/>
        <item x="79"/>
        <item x="239"/>
        <item x="177"/>
        <item x="231"/>
        <item x="323"/>
        <item x="440"/>
        <item x="203"/>
        <item x="349"/>
        <item x="240"/>
        <item x="457"/>
        <item x="286"/>
        <item x="360"/>
        <item m="1" x="497"/>
        <item m="1" x="489"/>
        <item x="156"/>
        <item x="226"/>
        <item x="91"/>
        <item x="57"/>
        <item x="415"/>
        <item x="256"/>
        <item x="342"/>
        <item x="135"/>
        <item x="93"/>
        <item x="33"/>
        <item x="460"/>
        <item x="266"/>
        <item x="63"/>
        <item x="288"/>
        <item x="432"/>
        <item x="78"/>
        <item x="182"/>
        <item x="262"/>
        <item x="174"/>
        <item x="216"/>
        <item x="306"/>
        <item x="300"/>
        <item x="410"/>
        <item m="1" x="484"/>
        <item x="287"/>
        <item x="324"/>
        <item x="362"/>
        <item x="441"/>
        <item x="384"/>
        <item x="159"/>
        <item x="218"/>
        <item x="354"/>
        <item x="236"/>
        <item x="97"/>
        <item x="171"/>
        <item x="213"/>
        <item x="370"/>
        <item x="434"/>
        <item x="451"/>
        <item x="303"/>
        <item m="1" x="486"/>
        <item x="482"/>
        <item m="1" x="493"/>
        <item m="1" x="496"/>
        <item m="1" x="483"/>
        <item m="1" x="495"/>
        <item m="1" x="494"/>
        <item x="481"/>
        <item x="302"/>
        <item x="400"/>
        <item x="10"/>
        <item x="11"/>
        <item x="437"/>
        <item x="469"/>
        <item x="470"/>
        <item x="471"/>
        <item x="473"/>
        <item x="474"/>
        <item x="42"/>
        <item x="478"/>
        <item x="0"/>
        <item x="1"/>
        <item x="3"/>
        <item x="4"/>
        <item x="5"/>
        <item x="6"/>
        <item x="7"/>
        <item x="8"/>
        <item x="9"/>
        <item x="472"/>
        <item x="477"/>
        <item x="2"/>
        <item x="433"/>
        <item x="479"/>
        <item x="4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h="1" x="2"/>
        <item h="1" x="0"/>
        <item x="1"/>
        <item h="1" x="3"/>
        <item h="1" x="4"/>
        <item h="1" m="1" x="5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3">
        <item m="1" x="30"/>
        <item x="10"/>
        <item x="22"/>
        <item x="0"/>
        <item x="15"/>
        <item x="20"/>
        <item x="17"/>
        <item x="3"/>
        <item x="23"/>
        <item x="28"/>
        <item x="9"/>
        <item x="25"/>
        <item x="16"/>
        <item x="26"/>
        <item x="21"/>
        <item x="24"/>
        <item x="2"/>
        <item x="19"/>
        <item x="27"/>
        <item x="12"/>
        <item x="7"/>
        <item x="5"/>
        <item x="14"/>
        <item x="1"/>
        <item x="11"/>
        <item x="4"/>
        <item x="18"/>
        <item x="6"/>
        <item m="1" x="32"/>
        <item x="8"/>
        <item m="1" x="31"/>
        <item x="29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">
        <item x="18"/>
        <item x="10"/>
        <item x="11"/>
        <item x="6"/>
        <item x="42"/>
        <item x="33"/>
        <item x="37"/>
        <item x="17"/>
        <item x="16"/>
        <item x="13"/>
        <item x="5"/>
        <item x="40"/>
        <item x="3"/>
        <item x="46"/>
        <item x="2"/>
        <item x="26"/>
        <item x="7"/>
        <item x="36"/>
        <item x="43"/>
        <item x="9"/>
        <item x="22"/>
        <item x="34"/>
        <item x="21"/>
        <item x="24"/>
        <item x="35"/>
        <item x="30"/>
        <item x="1"/>
        <item x="41"/>
        <item x="27"/>
        <item x="20"/>
        <item x="28"/>
        <item x="39"/>
        <item x="25"/>
        <item x="23"/>
        <item x="38"/>
        <item x="29"/>
        <item x="31"/>
        <item x="12"/>
        <item x="19"/>
        <item x="4"/>
        <item x="8"/>
        <item x="15"/>
        <item x="45"/>
        <item x="32"/>
        <item x="44"/>
        <item x="14"/>
        <item x="47"/>
        <item m="1" x="4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">
        <item x="6"/>
        <item x="18"/>
        <item x="16"/>
        <item x="2"/>
        <item x="32"/>
        <item x="15"/>
        <item x="5"/>
        <item x="19"/>
        <item x="42"/>
        <item x="28"/>
        <item x="25"/>
        <item x="13"/>
        <item x="45"/>
        <item x="33"/>
        <item x="31"/>
        <item x="41"/>
        <item x="7"/>
        <item x="11"/>
        <item x="10"/>
        <item x="21"/>
        <item x="17"/>
        <item x="9"/>
        <item x="20"/>
        <item x="44"/>
        <item x="46"/>
        <item x="36"/>
        <item x="34"/>
        <item x="3"/>
        <item x="14"/>
        <item x="26"/>
        <item x="40"/>
        <item x="8"/>
        <item x="1"/>
        <item x="38"/>
        <item x="22"/>
        <item x="37"/>
        <item x="23"/>
        <item x="35"/>
        <item x="39"/>
        <item x="43"/>
        <item x="27"/>
        <item x="4"/>
        <item x="24"/>
        <item x="29"/>
        <item x="12"/>
        <item x="30"/>
        <item x="47"/>
        <item m="1" x="4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9"/>
    <field x="40"/>
    <field x="29"/>
    <field x="1"/>
  </rowFields>
  <rowItems count="54">
    <i>
      <x/>
      <x v="1"/>
      <x v="1"/>
      <x v="127"/>
    </i>
    <i r="2">
      <x v="7"/>
      <x v="370"/>
    </i>
    <i r="2">
      <x v="16"/>
      <x v="34"/>
    </i>
    <i r="2">
      <x v="21"/>
      <x v="390"/>
    </i>
    <i r="2">
      <x v="26"/>
      <x v="282"/>
    </i>
    <i r="2">
      <x v="27"/>
      <x v="289"/>
    </i>
    <i>
      <x v="3"/>
      <x/>
      <x v="1"/>
      <x v="204"/>
    </i>
    <i r="2">
      <x v="7"/>
      <x v="350"/>
    </i>
    <i r="2">
      <x v="21"/>
      <x v="397"/>
    </i>
    <i r="2">
      <x v="23"/>
      <x v="195"/>
    </i>
    <i>
      <x v="6"/>
      <x v="35"/>
      <x v="27"/>
      <x v="353"/>
    </i>
    <i>
      <x v="8"/>
      <x v="2"/>
      <x v="1"/>
      <x v="210"/>
    </i>
    <i r="2">
      <x v="21"/>
      <x v="405"/>
    </i>
    <i r="2">
      <x v="26"/>
      <x v="330"/>
    </i>
    <i r="2">
      <x v="27"/>
      <x v="299"/>
    </i>
    <i r="2">
      <x v="29"/>
      <x v="208"/>
    </i>
    <i>
      <x v="11"/>
      <x v="30"/>
      <x v="27"/>
      <x v="338"/>
    </i>
    <i>
      <x v="14"/>
      <x v="3"/>
      <x v="1"/>
      <x v="253"/>
    </i>
    <i r="2">
      <x v="21"/>
      <x v="380"/>
    </i>
    <i r="2">
      <x v="27"/>
      <x v="316"/>
    </i>
    <i>
      <x v="16"/>
      <x v="16"/>
      <x v="10"/>
      <x v="296"/>
    </i>
    <i r="2">
      <x v="27"/>
      <x v="312"/>
    </i>
    <i>
      <x v="18"/>
      <x v="39"/>
      <x v="3"/>
      <x v="114"/>
    </i>
    <i>
      <x v="23"/>
      <x v="42"/>
      <x v="1"/>
      <x v="231"/>
    </i>
    <i r="2">
      <x v="21"/>
      <x v="412"/>
    </i>
    <i r="2">
      <x v="26"/>
      <x v="287"/>
    </i>
    <i r="2">
      <x v="27"/>
      <x v="291"/>
    </i>
    <i>
      <x v="24"/>
      <x v="37"/>
      <x v="21"/>
      <x v="419"/>
    </i>
    <i r="2">
      <x v="27"/>
      <x v="292"/>
    </i>
    <i>
      <x v="26"/>
      <x v="32"/>
      <x v="26"/>
      <x v="284"/>
    </i>
    <i r="2">
      <x v="27"/>
      <x v="337"/>
    </i>
    <i>
      <x v="27"/>
      <x v="15"/>
      <x v="10"/>
      <x v="305"/>
    </i>
    <i>
      <x v="30"/>
      <x v="9"/>
      <x v="27"/>
      <x v="354"/>
    </i>
    <i>
      <x v="31"/>
      <x v="38"/>
      <x v="21"/>
      <x v="420"/>
    </i>
    <i>
      <x v="32"/>
      <x v="10"/>
      <x v="21"/>
      <x v="385"/>
    </i>
    <i>
      <x v="33"/>
      <x v="36"/>
      <x v="3"/>
      <x v="218"/>
    </i>
    <i r="2">
      <x v="27"/>
      <x v="356"/>
    </i>
    <i>
      <x v="35"/>
      <x v="43"/>
      <x v="21"/>
      <x v="393"/>
    </i>
    <i>
      <x v="41"/>
      <x v="5"/>
      <x v="1"/>
      <x v="97"/>
    </i>
    <i r="2">
      <x v="21"/>
      <x v="392"/>
    </i>
    <i r="2">
      <x v="26"/>
      <x v="285"/>
    </i>
    <i>
      <x v="42"/>
      <x v="12"/>
      <x v="27"/>
      <x v="295"/>
    </i>
    <i>
      <x v="43"/>
      <x v="4"/>
      <x v="1"/>
      <x v="144"/>
    </i>
    <i r="2">
      <x v="7"/>
      <x v="349"/>
    </i>
    <i r="2">
      <x v="21"/>
      <x v="383"/>
    </i>
    <i r="2">
      <x v="26"/>
      <x v="281"/>
    </i>
    <i>
      <x v="44"/>
      <x v="23"/>
      <x v="3"/>
      <x v="42"/>
    </i>
    <i r="2">
      <x v="10"/>
      <x v="357"/>
    </i>
    <i r="2">
      <x v="21"/>
      <x v="414"/>
    </i>
    <i>
      <x v="45"/>
      <x v="28"/>
      <x v="3"/>
      <x v="201"/>
    </i>
    <i r="2">
      <x v="27"/>
      <x v="301"/>
    </i>
    <i>
      <x v="48"/>
      <x v="48"/>
      <x v="16"/>
      <x v="494"/>
    </i>
    <i r="2">
      <x v="21"/>
      <x v="48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ผลรวม ของ จำนวน" fld="17" baseField="4" baseItem="22" numFmtId="190"/>
    <dataField name="ผลรวม ของ รวมเป็นเงิน (บาท)" fld="24" baseField="2" baseItem="589"/>
  </dataFields>
  <formats count="5">
    <format dxfId="55">
      <pivotArea type="all" dataOnly="0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Col="1" outline="0" fieldPosition="0"/>
    </format>
    <format dxfId="5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5:E483" firstHeaderRow="0" firstDataRow="1" firstDataCol="3" rowPageCount="1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x="2"/>
        <item x="0"/>
        <item x="1"/>
        <item h="1" x="3"/>
        <item h="1" x="4"/>
        <item h="1" m="1" x="5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3">
        <item m="1" x="30"/>
        <item x="10"/>
        <item x="22"/>
        <item x="0"/>
        <item x="15"/>
        <item x="20"/>
        <item x="17"/>
        <item x="3"/>
        <item x="23"/>
        <item x="28"/>
        <item x="9"/>
        <item x="25"/>
        <item x="16"/>
        <item x="26"/>
        <item x="21"/>
        <item x="24"/>
        <item x="2"/>
        <item x="19"/>
        <item x="27"/>
        <item x="12"/>
        <item x="7"/>
        <item x="5"/>
        <item x="14"/>
        <item x="1"/>
        <item x="11"/>
        <item x="4"/>
        <item x="18"/>
        <item x="6"/>
        <item m="1" x="32"/>
        <item x="8"/>
        <item m="1" x="31"/>
        <item x="29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">
        <item x="18"/>
        <item x="10"/>
        <item x="11"/>
        <item x="6"/>
        <item x="42"/>
        <item x="33"/>
        <item x="37"/>
        <item x="17"/>
        <item x="16"/>
        <item x="13"/>
        <item x="5"/>
        <item x="40"/>
        <item x="3"/>
        <item x="46"/>
        <item x="2"/>
        <item x="26"/>
        <item x="7"/>
        <item x="36"/>
        <item x="43"/>
        <item x="9"/>
        <item x="22"/>
        <item x="34"/>
        <item x="21"/>
        <item x="24"/>
        <item x="35"/>
        <item x="30"/>
        <item x="1"/>
        <item x="41"/>
        <item x="27"/>
        <item x="20"/>
        <item x="28"/>
        <item x="39"/>
        <item x="25"/>
        <item x="23"/>
        <item x="38"/>
        <item x="29"/>
        <item x="31"/>
        <item x="12"/>
        <item x="19"/>
        <item x="4"/>
        <item x="8"/>
        <item x="15"/>
        <item x="45"/>
        <item x="32"/>
        <item x="44"/>
        <item x="14"/>
        <item x="47"/>
        <item m="1" x="4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6">
        <item x="1"/>
        <item x="2"/>
        <item x="3"/>
        <item x="0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1"/>
    <field x="29"/>
    <field x="39"/>
  </rowFields>
  <rowItems count="478">
    <i>
      <x/>
      <x v="2"/>
      <x v="28"/>
    </i>
    <i r="2">
      <x v="29"/>
    </i>
    <i r="1">
      <x v="4"/>
      <x v="37"/>
    </i>
    <i r="1">
      <x v="6"/>
      <x/>
    </i>
    <i r="2">
      <x v="41"/>
    </i>
    <i r="2">
      <x v="43"/>
    </i>
    <i r="1">
      <x v="9"/>
      <x/>
    </i>
    <i r="1">
      <x v="11"/>
      <x v="35"/>
    </i>
    <i r="1">
      <x v="12"/>
      <x/>
    </i>
    <i r="2">
      <x v="41"/>
    </i>
    <i r="2">
      <x v="43"/>
    </i>
    <i r="1">
      <x v="13"/>
      <x v="32"/>
    </i>
    <i r="1">
      <x v="14"/>
      <x v="1"/>
    </i>
    <i r="1">
      <x v="15"/>
      <x v="25"/>
    </i>
    <i r="1">
      <x v="18"/>
      <x v="11"/>
    </i>
    <i r="1">
      <x v="19"/>
      <x v="14"/>
    </i>
    <i r="1">
      <x v="22"/>
      <x v="26"/>
    </i>
    <i>
      <x v="1"/>
      <x v="5"/>
      <x v="7"/>
    </i>
    <i r="1">
      <x v="17"/>
      <x v="7"/>
    </i>
    <i>
      <x v="2"/>
      <x v="8"/>
      <x v="4"/>
    </i>
    <i r="2">
      <x v="35"/>
    </i>
    <i>
      <x v="3"/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7"/>
      <x/>
    </i>
    <i r="2">
      <x v="1"/>
    </i>
    <i r="2">
      <x v="3"/>
    </i>
    <i r="2">
      <x v="6"/>
    </i>
    <i r="2">
      <x v="7"/>
    </i>
    <i r="2">
      <x v="8"/>
    </i>
    <i r="2">
      <x v="11"/>
    </i>
    <i r="2">
      <x v="13"/>
    </i>
    <i r="2">
      <x v="14"/>
    </i>
    <i r="2">
      <x v="16"/>
    </i>
    <i r="2">
      <x v="17"/>
    </i>
    <i r="2">
      <x v="18"/>
    </i>
    <i r="2">
      <x v="23"/>
    </i>
    <i r="2">
      <x v="26"/>
    </i>
    <i r="2">
      <x v="27"/>
    </i>
    <i r="2">
      <x v="28"/>
    </i>
    <i r="2">
      <x v="30"/>
    </i>
    <i r="2">
      <x v="31"/>
    </i>
    <i r="2">
      <x v="32"/>
    </i>
    <i r="2">
      <x v="34"/>
    </i>
    <i r="2">
      <x v="38"/>
    </i>
    <i r="2">
      <x v="39"/>
    </i>
    <i r="2">
      <x v="40"/>
    </i>
    <i r="2">
      <x v="43"/>
    </i>
    <i r="2">
      <x v="44"/>
    </i>
    <i r="2">
      <x v="45"/>
    </i>
    <i r="2">
      <x v="48"/>
    </i>
    <i r="1">
      <x v="10"/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23"/>
    </i>
    <i r="2">
      <x v="25"/>
    </i>
    <i r="2">
      <x v="26"/>
    </i>
    <i r="2">
      <x v="27"/>
    </i>
    <i r="2">
      <x v="28"/>
    </i>
    <i r="2">
      <x v="30"/>
    </i>
    <i r="2">
      <x v="31"/>
    </i>
    <i r="2">
      <x v="35"/>
    </i>
    <i r="2">
      <x v="37"/>
    </i>
    <i r="2">
      <x v="41"/>
    </i>
    <i r="2">
      <x v="42"/>
    </i>
    <i r="2">
      <x v="43"/>
    </i>
    <i r="2">
      <x v="44"/>
    </i>
    <i r="2">
      <x v="48"/>
    </i>
    <i r="1">
      <x v="16"/>
      <x/>
    </i>
    <i r="2">
      <x v="41"/>
    </i>
    <i r="2">
      <x v="43"/>
    </i>
    <i r="2">
      <x v="48"/>
    </i>
    <i r="1">
      <x v="20"/>
      <x/>
    </i>
    <i r="2">
      <x v="1"/>
    </i>
    <i r="2">
      <x v="23"/>
    </i>
    <i r="2">
      <x v="25"/>
    </i>
    <i r="2">
      <x v="26"/>
    </i>
    <i r="2">
      <x v="28"/>
    </i>
    <i r="2">
      <x v="29"/>
    </i>
    <i r="2">
      <x v="30"/>
    </i>
    <i r="2">
      <x v="31"/>
    </i>
    <i r="2">
      <x v="35"/>
    </i>
    <i r="2">
      <x v="37"/>
    </i>
    <i r="2">
      <x v="41"/>
    </i>
    <i r="2">
      <x v="43"/>
    </i>
    <i r="2">
      <x v="44"/>
    </i>
    <i r="2">
      <x v="48"/>
    </i>
    <i r="1">
      <x v="2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2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2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9"/>
    </i>
    <i r="2">
      <x v="11"/>
    </i>
    <i r="2">
      <x v="12"/>
    </i>
    <i r="2">
      <x v="13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6"/>
    </i>
    <i r="2">
      <x v="27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25"/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26"/>
      <x/>
    </i>
    <i r="2">
      <x v="8"/>
    </i>
    <i r="2">
      <x v="23"/>
    </i>
    <i r="2">
      <x v="26"/>
    </i>
    <i r="2">
      <x v="41"/>
    </i>
    <i r="2">
      <x v="43"/>
    </i>
    <i r="1">
      <x v="2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2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8"/>
    </i>
    <i r="1">
      <x v="32"/>
      <x v="6"/>
    </i>
    <i r="2">
      <x v="25"/>
    </i>
    <i r="2">
      <x v="26"/>
    </i>
    <i r="2">
      <x v="27"/>
    </i>
    <i r="2">
      <x v="28"/>
    </i>
    <i r="2">
      <x v="32"/>
    </i>
    <i r="2">
      <x v="36"/>
    </i>
    <i r="2">
      <x v="42"/>
    </i>
    <i r="2"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ผลรวม ของ จำนวน" fld="17" baseField="4" baseItem="22" numFmtId="190"/>
    <dataField name="ผลรวม ของ รวมเป็นเงิน (บาท)" fld="24" baseField="2" baseItem="589"/>
  </dataFields>
  <formats count="5">
    <format dxfId="50">
      <pivotArea type="all" dataOnly="0" outline="0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grandCol="1" outline="0" fieldPosition="0"/>
    </format>
    <format dxfId="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8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5:F54" firstHeaderRow="1" firstDataRow="2" firstDataCol="1" rowPageCount="1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x="2"/>
        <item x="0"/>
        <item x="1"/>
        <item h="1" x="3"/>
        <item h="1" x="4"/>
        <item h="1" m="1" x="5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9">
        <item x="18"/>
        <item x="10"/>
        <item x="0"/>
        <item x="11"/>
        <item x="6"/>
        <item x="42"/>
        <item x="33"/>
        <item x="37"/>
        <item x="17"/>
        <item x="16"/>
        <item x="13"/>
        <item x="5"/>
        <item x="40"/>
        <item x="3"/>
        <item x="46"/>
        <item x="2"/>
        <item x="26"/>
        <item x="7"/>
        <item x="36"/>
        <item x="43"/>
        <item x="9"/>
        <item x="22"/>
        <item x="34"/>
        <item x="21"/>
        <item x="24"/>
        <item x="35"/>
        <item x="30"/>
        <item x="1"/>
        <item x="41"/>
        <item x="27"/>
        <item x="20"/>
        <item x="28"/>
        <item x="39"/>
        <item x="25"/>
        <item x="23"/>
        <item x="38"/>
        <item x="29"/>
        <item x="31"/>
        <item x="12"/>
        <item x="19"/>
        <item x="4"/>
        <item x="8"/>
        <item x="15"/>
        <item x="45"/>
        <item x="32"/>
        <item x="44"/>
        <item x="14"/>
        <item m="1" x="48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multipleItemSelectionAllowed="1" showAll="0" defaultSubtotal="0">
      <items count="6">
        <item x="1"/>
        <item x="2"/>
        <item x="3"/>
        <item x="0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9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Fields count="1">
    <field x="41"/>
  </colFields>
  <colItems count="5">
    <i>
      <x/>
    </i>
    <i>
      <x v="1"/>
    </i>
    <i>
      <x v="2"/>
    </i>
    <i>
      <x v="3"/>
    </i>
    <i t="grand">
      <x/>
    </i>
  </colItems>
  <pageFields count="1">
    <pageField fld="10" hier="-1"/>
  </pageFields>
  <dataFields count="1">
    <dataField name="ผลรวม ของ รวมเป็นเงิน (บาท)" fld="24" baseField="39" baseItem="0"/>
  </dataFields>
  <formats count="4">
    <format dxfId="45">
      <pivotArea type="all" dataOnly="0" outline="0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9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ค่า" updatedVersion="4" minRefreshableVersion="3" useAutoFormatting="1" colGrandTotals="0" itemPrintTitles="1" createdVersion="4" indent="0" compact="0" compactData="0" multipleFieldFilters="0">
  <location ref="A5:L55" firstHeaderRow="1" firstDataRow="3" firstDataCol="2" rowPageCount="1" colPageCount="1"/>
  <pivotFields count="4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sortType="ascending" defaultSubtotal="0">
      <items count="48">
        <item x="26"/>
        <item x="22"/>
        <item x="4"/>
        <item x="10"/>
        <item x="23"/>
        <item x="24"/>
        <item x="25"/>
        <item x="8"/>
        <item x="11"/>
        <item x="7"/>
        <item x="19"/>
        <item x="2"/>
        <item x="42"/>
        <item x="15"/>
        <item x="43"/>
        <item x="38"/>
        <item x="16"/>
        <item x="33"/>
        <item x="45"/>
        <item x="31"/>
        <item x="35"/>
        <item x="40"/>
        <item x="36"/>
        <item x="34"/>
        <item x="18"/>
        <item x="28"/>
        <item x="21"/>
        <item x="17"/>
        <item x="1"/>
        <item x="29"/>
        <item x="32"/>
        <item x="46"/>
        <item x="39"/>
        <item x="9"/>
        <item x="3"/>
        <item x="27"/>
        <item x="13"/>
        <item x="5"/>
        <item x="0"/>
        <item x="12"/>
        <item x="41"/>
        <item x="20"/>
        <item x="37"/>
        <item x="44"/>
        <item x="6"/>
        <item x="30"/>
        <item x="14"/>
        <item x="4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multipleItemSelectionAllowed="1" showAll="0" defaultSubtotal="0">
      <items count="9">
        <item h="1" x="2"/>
        <item x="0"/>
        <item x="3"/>
        <item x="1"/>
        <item x="7"/>
        <item h="1" x="6"/>
        <item h="1" x="5"/>
        <item h="1" m="1" x="8"/>
        <item h="1" x="4"/>
      </items>
    </pivotField>
    <pivotField compact="0" outline="0" showAll="0" defaultSubtotal="0"/>
    <pivotField compact="0" outline="0" showAll="0" defaultSubtotal="0"/>
    <pivotField axis="axisCol" compact="0" outline="0" multipleItemSelectionAllowed="1" showAll="0" defaultSubtotal="0">
      <items count="5">
        <item x="1"/>
        <item x="2"/>
        <item x="0"/>
        <item x="3"/>
        <item m="1" x="4"/>
      </items>
    </pivotField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ascending" defaultSubtotal="0"/>
    <pivotField compact="0" outline="0" showAll="0" sortType="ascending" defaultSubtotal="0"/>
    <pivotField axis="axisPage" compact="0" outline="0" multipleItemSelectionAllowed="1" showAll="0" defaultSubtotal="0">
      <items count="6">
        <item m="1" x="5"/>
        <item x="0"/>
        <item x="1"/>
        <item h="1" x="2"/>
        <item x="4"/>
        <item h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9">
        <item x="39"/>
        <item x="1"/>
        <item x="2"/>
        <item x="42"/>
        <item x="3"/>
        <item x="4"/>
        <item x="5"/>
        <item x="6"/>
        <item x="7"/>
        <item x="8"/>
        <item x="9"/>
        <item x="11"/>
        <item x="12"/>
        <item x="13"/>
        <item x="43"/>
        <item x="14"/>
        <item x="15"/>
        <item x="16"/>
        <item x="17"/>
        <item x="32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4"/>
        <item x="30"/>
        <item x="31"/>
        <item m="1" x="48"/>
        <item x="33"/>
        <item x="34"/>
        <item x="37"/>
        <item x="35"/>
        <item x="36"/>
        <item x="45"/>
        <item x="46"/>
        <item x="38"/>
        <item x="40"/>
        <item x="41"/>
        <item x="47"/>
        <item x="10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7"/>
    <field x="32"/>
  </rowFields>
  <rowItems count="48">
    <i>
      <x/>
      <x v="28"/>
    </i>
    <i>
      <x v="1"/>
      <x v="24"/>
    </i>
    <i>
      <x v="2"/>
      <x v="5"/>
    </i>
    <i>
      <x v="3"/>
      <x v="47"/>
    </i>
    <i>
      <x v="4"/>
      <x v="25"/>
    </i>
    <i>
      <x v="5"/>
      <x v="26"/>
    </i>
    <i>
      <x v="6"/>
      <x v="27"/>
    </i>
    <i>
      <x v="7"/>
      <x v="9"/>
    </i>
    <i>
      <x v="8"/>
      <x v="11"/>
    </i>
    <i>
      <x v="9"/>
      <x v="8"/>
    </i>
    <i>
      <x v="10"/>
      <x v="21"/>
    </i>
    <i>
      <x v="11"/>
      <x v="2"/>
    </i>
    <i>
      <x v="12"/>
      <x v="3"/>
    </i>
    <i>
      <x v="13"/>
      <x v="16"/>
    </i>
    <i>
      <x v="14"/>
      <x v="14"/>
    </i>
    <i>
      <x v="15"/>
      <x v="43"/>
    </i>
    <i>
      <x v="16"/>
      <x v="17"/>
    </i>
    <i>
      <x v="17"/>
      <x v="36"/>
    </i>
    <i>
      <x v="18"/>
      <x v="41"/>
    </i>
    <i>
      <x v="19"/>
      <x v="34"/>
    </i>
    <i>
      <x v="20"/>
      <x v="39"/>
    </i>
    <i>
      <x v="21"/>
      <x v="44"/>
    </i>
    <i>
      <x v="22"/>
      <x v="40"/>
    </i>
    <i>
      <x v="23"/>
      <x v="37"/>
    </i>
    <i>
      <x v="24"/>
      <x v="20"/>
    </i>
    <i>
      <x v="25"/>
      <x v="30"/>
    </i>
    <i>
      <x v="26"/>
      <x v="23"/>
    </i>
    <i>
      <x v="28"/>
      <x v="1"/>
    </i>
    <i>
      <x v="29"/>
      <x v="31"/>
    </i>
    <i>
      <x v="30"/>
      <x v="19"/>
    </i>
    <i>
      <x v="31"/>
      <x v="42"/>
    </i>
    <i>
      <x v="32"/>
      <x/>
    </i>
    <i>
      <x v="33"/>
      <x v="10"/>
    </i>
    <i>
      <x v="34"/>
      <x v="4"/>
    </i>
    <i>
      <x v="35"/>
      <x v="29"/>
    </i>
    <i>
      <x v="36"/>
      <x v="13"/>
    </i>
    <i>
      <x v="37"/>
      <x v="6"/>
    </i>
    <i>
      <x v="38"/>
      <x v="48"/>
    </i>
    <i>
      <x v="39"/>
      <x v="12"/>
    </i>
    <i>
      <x v="40"/>
      <x v="45"/>
    </i>
    <i>
      <x v="41"/>
      <x v="22"/>
    </i>
    <i>
      <x v="42"/>
      <x v="38"/>
    </i>
    <i>
      <x v="43"/>
      <x v="32"/>
    </i>
    <i>
      <x v="44"/>
      <x v="7"/>
    </i>
    <i>
      <x v="45"/>
      <x v="33"/>
    </i>
    <i>
      <x v="46"/>
      <x v="15"/>
    </i>
    <i>
      <x v="47"/>
      <x v="46"/>
    </i>
    <i t="grand">
      <x/>
    </i>
  </rowItems>
  <colFields count="2">
    <field x="17"/>
    <field x="14"/>
  </colFields>
  <colItems count="10">
    <i>
      <x/>
      <x v="1"/>
    </i>
    <i r="1">
      <x v="2"/>
    </i>
    <i r="1">
      <x v="3"/>
    </i>
    <i>
      <x v="1"/>
      <x v="1"/>
    </i>
    <i r="1">
      <x v="2"/>
    </i>
    <i r="1">
      <x v="3"/>
    </i>
    <i>
      <x v="2"/>
      <x v="1"/>
    </i>
    <i r="1">
      <x v="2"/>
    </i>
    <i r="1">
      <x v="3"/>
    </i>
    <i>
      <x v="3"/>
      <x v="4"/>
    </i>
  </colItems>
  <pageFields count="1">
    <pageField fld="25" hier="-1"/>
  </pageFields>
  <dataFields count="1">
    <dataField name="นับจำนวน ของ ประเภทใบสั่ง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ค่า" updatedVersion="4" minRefreshableVersion="3" useAutoFormatting="1" colGrandTotals="0" itemPrintTitles="1" createdVersion="4" indent="0" compact="0" compactData="0" multipleFieldFilters="0">
  <location ref="A5:E54" firstHeaderRow="1" firstDataRow="2" firstDataCol="2" rowPageCount="2" colPageCount="1"/>
  <pivotFields count="4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sortType="ascending" defaultSubtotal="0">
      <items count="48">
        <item x="26"/>
        <item x="22"/>
        <item x="4"/>
        <item x="10"/>
        <item x="23"/>
        <item x="24"/>
        <item x="25"/>
        <item x="8"/>
        <item x="11"/>
        <item x="7"/>
        <item x="19"/>
        <item x="2"/>
        <item x="42"/>
        <item x="15"/>
        <item x="43"/>
        <item x="38"/>
        <item x="16"/>
        <item x="33"/>
        <item x="45"/>
        <item x="31"/>
        <item x="35"/>
        <item x="40"/>
        <item x="36"/>
        <item x="34"/>
        <item x="18"/>
        <item x="28"/>
        <item x="21"/>
        <item x="17"/>
        <item x="1"/>
        <item x="29"/>
        <item x="32"/>
        <item x="46"/>
        <item x="39"/>
        <item x="9"/>
        <item x="3"/>
        <item x="27"/>
        <item x="13"/>
        <item x="5"/>
        <item x="0"/>
        <item x="12"/>
        <item x="41"/>
        <item x="20"/>
        <item x="37"/>
        <item x="44"/>
        <item x="6"/>
        <item x="30"/>
        <item x="14"/>
        <item x="4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2"/>
        <item x="0"/>
        <item x="3"/>
        <item x="1"/>
        <item x="7"/>
        <item x="6"/>
        <item x="5"/>
        <item h="1" m="1" x="8"/>
        <item h="1" x="4"/>
      </items>
    </pivotField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ascending" defaultSubtotal="0"/>
    <pivotField compact="0" outline="0" showAll="0" sortType="ascending" defaultSubtotal="0"/>
    <pivotField axis="axisPage" compact="0" outline="0" multipleItemSelectionAllowed="1" showAll="0" defaultSubtotal="0">
      <items count="6">
        <item m="1" x="5"/>
        <item x="0"/>
        <item x="1"/>
        <item h="1" x="2"/>
        <item x="4"/>
        <item h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9">
        <item x="39"/>
        <item x="1"/>
        <item x="2"/>
        <item x="42"/>
        <item x="3"/>
        <item x="4"/>
        <item x="5"/>
        <item x="6"/>
        <item x="7"/>
        <item x="8"/>
        <item x="9"/>
        <item x="11"/>
        <item x="12"/>
        <item x="13"/>
        <item x="43"/>
        <item x="14"/>
        <item x="15"/>
        <item x="16"/>
        <item x="17"/>
        <item x="32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4"/>
        <item x="30"/>
        <item x="31"/>
        <item m="1" x="48"/>
        <item x="33"/>
        <item x="34"/>
        <item x="37"/>
        <item x="35"/>
        <item x="36"/>
        <item x="45"/>
        <item x="46"/>
        <item x="38"/>
        <item x="40"/>
        <item x="41"/>
        <item x="47"/>
        <item x="10"/>
        <item x="0"/>
      </items>
    </pivotField>
    <pivotField axis="axisCol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7"/>
    <field x="32"/>
  </rowFields>
  <rowItems count="48">
    <i>
      <x/>
      <x v="28"/>
    </i>
    <i>
      <x v="1"/>
      <x v="24"/>
    </i>
    <i>
      <x v="2"/>
      <x v="5"/>
    </i>
    <i>
      <x v="3"/>
      <x v="47"/>
    </i>
    <i>
      <x v="4"/>
      <x v="25"/>
    </i>
    <i>
      <x v="5"/>
      <x v="26"/>
    </i>
    <i>
      <x v="6"/>
      <x v="27"/>
    </i>
    <i>
      <x v="7"/>
      <x v="9"/>
    </i>
    <i>
      <x v="8"/>
      <x v="11"/>
    </i>
    <i>
      <x v="9"/>
      <x v="8"/>
    </i>
    <i>
      <x v="10"/>
      <x v="21"/>
    </i>
    <i>
      <x v="11"/>
      <x v="2"/>
    </i>
    <i>
      <x v="12"/>
      <x v="3"/>
    </i>
    <i>
      <x v="13"/>
      <x v="16"/>
    </i>
    <i>
      <x v="14"/>
      <x v="14"/>
    </i>
    <i>
      <x v="15"/>
      <x v="43"/>
    </i>
    <i>
      <x v="16"/>
      <x v="17"/>
    </i>
    <i>
      <x v="17"/>
      <x v="36"/>
    </i>
    <i>
      <x v="18"/>
      <x v="41"/>
    </i>
    <i>
      <x v="19"/>
      <x v="34"/>
    </i>
    <i>
      <x v="20"/>
      <x v="39"/>
    </i>
    <i>
      <x v="21"/>
      <x v="44"/>
    </i>
    <i>
      <x v="22"/>
      <x v="40"/>
    </i>
    <i>
      <x v="23"/>
      <x v="37"/>
    </i>
    <i>
      <x v="24"/>
      <x v="20"/>
    </i>
    <i>
      <x v="25"/>
      <x v="30"/>
    </i>
    <i>
      <x v="26"/>
      <x v="23"/>
    </i>
    <i>
      <x v="28"/>
      <x v="1"/>
    </i>
    <i>
      <x v="29"/>
      <x v="31"/>
    </i>
    <i>
      <x v="30"/>
      <x v="19"/>
    </i>
    <i>
      <x v="31"/>
      <x v="42"/>
    </i>
    <i>
      <x v="32"/>
      <x/>
    </i>
    <i>
      <x v="33"/>
      <x v="10"/>
    </i>
    <i>
      <x v="34"/>
      <x v="4"/>
    </i>
    <i>
      <x v="35"/>
      <x v="29"/>
    </i>
    <i>
      <x v="36"/>
      <x v="13"/>
    </i>
    <i>
      <x v="37"/>
      <x v="6"/>
    </i>
    <i>
      <x v="38"/>
      <x v="48"/>
    </i>
    <i>
      <x v="39"/>
      <x v="12"/>
    </i>
    <i>
      <x v="40"/>
      <x v="45"/>
    </i>
    <i>
      <x v="41"/>
      <x v="22"/>
    </i>
    <i>
      <x v="42"/>
      <x v="38"/>
    </i>
    <i>
      <x v="43"/>
      <x v="32"/>
    </i>
    <i>
      <x v="44"/>
      <x v="7"/>
    </i>
    <i>
      <x v="45"/>
      <x v="33"/>
    </i>
    <i>
      <x v="46"/>
      <x v="15"/>
    </i>
    <i>
      <x v="47"/>
      <x v="46"/>
    </i>
    <i t="grand">
      <x/>
    </i>
  </rowItems>
  <colFields count="1">
    <field x="33"/>
  </colFields>
  <colItems count="3">
    <i>
      <x/>
    </i>
    <i>
      <x v="1"/>
    </i>
    <i>
      <x v="2"/>
    </i>
  </colItems>
  <pageFields count="2">
    <pageField fld="14" hier="-1"/>
    <pageField fld="25" hier="-1"/>
  </pageFields>
  <dataFields count="1">
    <dataField name="นับจำนวน ของ ประเภทใบสั่ง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ค่า" updatedVersion="4" minRefreshableVersion="3" useAutoFormatting="1" colGrandTotals="0" itemPrintTitles="1" createdVersion="4" indent="0" compact="0" compactData="0" multipleFieldFilters="0">
  <location ref="A5:H58" firstHeaderRow="1" firstDataRow="5" firstDataCol="2" rowPageCount="2" colPageCount="1"/>
  <pivotFields count="44"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x="0"/>
        <item x="1"/>
        <item x="2"/>
      </items>
    </pivotField>
    <pivotField axis="axisCol" compact="0" outline="0" showAll="0" defaultSubtotal="0">
      <items count="3">
        <item x="0"/>
        <item x="1"/>
        <item x="2"/>
      </items>
    </pivotField>
    <pivotField axis="axisRow" compact="0" outline="0" showAll="0" sortType="ascending" defaultSubtotal="0">
      <items count="48">
        <item x="26"/>
        <item x="22"/>
        <item x="4"/>
        <item x="10"/>
        <item x="23"/>
        <item x="24"/>
        <item x="25"/>
        <item x="8"/>
        <item x="11"/>
        <item x="7"/>
        <item x="19"/>
        <item x="2"/>
        <item x="42"/>
        <item x="15"/>
        <item x="43"/>
        <item x="38"/>
        <item x="16"/>
        <item x="33"/>
        <item x="45"/>
        <item x="31"/>
        <item x="35"/>
        <item x="40"/>
        <item x="36"/>
        <item x="34"/>
        <item x="18"/>
        <item x="28"/>
        <item x="21"/>
        <item x="17"/>
        <item x="1"/>
        <item x="29"/>
        <item x="32"/>
        <item x="46"/>
        <item x="39"/>
        <item x="9"/>
        <item x="3"/>
        <item x="27"/>
        <item x="13"/>
        <item x="5"/>
        <item x="0"/>
        <item x="12"/>
        <item x="41"/>
        <item x="20"/>
        <item x="37"/>
        <item x="44"/>
        <item x="6"/>
        <item x="30"/>
        <item x="14"/>
        <item x="4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2"/>
        <item x="0"/>
        <item x="3"/>
        <item x="1"/>
        <item x="7"/>
        <item x="6"/>
        <item h="1" x="5"/>
        <item h="1" m="1" x="8"/>
        <item h="1" x="4"/>
      </items>
    </pivotField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ascending" defaultSubtotal="0"/>
    <pivotField compact="0" outline="0" showAll="0" sortType="ascending" defaultSubtotal="0"/>
    <pivotField axis="axisPage" compact="0" outline="0" multipleItemSelectionAllowed="1" showAll="0" defaultSubtotal="0">
      <items count="6">
        <item m="1" x="5"/>
        <item x="0"/>
        <item h="1" x="1"/>
        <item x="2"/>
        <item x="4"/>
        <item h="1" x="3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8">
        <item x="2"/>
        <item x="1"/>
        <item x="3"/>
        <item m="1" x="6"/>
        <item x="0"/>
        <item x="4"/>
        <item m="1" x="5"/>
        <item m="1" x="7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4">
        <item x="1"/>
        <item m="1" x="3"/>
        <item x="0"/>
        <item x="2"/>
      </items>
    </pivotField>
    <pivotField axis="axisRow" compact="0" outline="0" showAll="0" defaultSubtotal="0">
      <items count="49">
        <item x="39"/>
        <item x="1"/>
        <item x="2"/>
        <item x="42"/>
        <item x="3"/>
        <item x="4"/>
        <item x="5"/>
        <item x="6"/>
        <item x="7"/>
        <item x="8"/>
        <item x="9"/>
        <item x="11"/>
        <item x="12"/>
        <item x="13"/>
        <item x="43"/>
        <item x="14"/>
        <item x="15"/>
        <item x="16"/>
        <item x="17"/>
        <item x="32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4"/>
        <item x="30"/>
        <item x="31"/>
        <item m="1" x="48"/>
        <item x="33"/>
        <item x="34"/>
        <item x="37"/>
        <item x="35"/>
        <item x="36"/>
        <item x="45"/>
        <item x="46"/>
        <item x="38"/>
        <item x="40"/>
        <item x="41"/>
        <item x="47"/>
        <item x="10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7"/>
    <field x="32"/>
  </rowFields>
  <rowItems count="49">
    <i>
      <x/>
      <x v="28"/>
    </i>
    <i>
      <x v="1"/>
      <x v="24"/>
    </i>
    <i>
      <x v="2"/>
      <x v="5"/>
    </i>
    <i>
      <x v="3"/>
      <x v="47"/>
    </i>
    <i>
      <x v="4"/>
      <x v="25"/>
    </i>
    <i>
      <x v="5"/>
      <x v="26"/>
    </i>
    <i>
      <x v="6"/>
      <x v="27"/>
    </i>
    <i>
      <x v="7"/>
      <x v="9"/>
    </i>
    <i>
      <x v="8"/>
      <x v="11"/>
    </i>
    <i>
      <x v="9"/>
      <x v="8"/>
    </i>
    <i>
      <x v="10"/>
      <x v="21"/>
    </i>
    <i>
      <x v="11"/>
      <x v="2"/>
    </i>
    <i>
      <x v="12"/>
      <x v="3"/>
    </i>
    <i>
      <x v="13"/>
      <x v="16"/>
    </i>
    <i>
      <x v="14"/>
      <x v="14"/>
    </i>
    <i>
      <x v="15"/>
      <x v="43"/>
    </i>
    <i>
      <x v="16"/>
      <x v="17"/>
    </i>
    <i>
      <x v="17"/>
      <x v="36"/>
    </i>
    <i>
      <x v="18"/>
      <x v="41"/>
    </i>
    <i>
      <x v="19"/>
      <x v="34"/>
    </i>
    <i>
      <x v="20"/>
      <x v="39"/>
    </i>
    <i>
      <x v="21"/>
      <x v="44"/>
    </i>
    <i>
      <x v="22"/>
      <x v="40"/>
    </i>
    <i>
      <x v="23"/>
      <x v="37"/>
    </i>
    <i>
      <x v="24"/>
      <x v="20"/>
    </i>
    <i>
      <x v="25"/>
      <x v="30"/>
    </i>
    <i>
      <x v="26"/>
      <x v="23"/>
    </i>
    <i>
      <x v="27"/>
      <x v="18"/>
    </i>
    <i>
      <x v="28"/>
      <x v="1"/>
    </i>
    <i>
      <x v="29"/>
      <x v="31"/>
    </i>
    <i>
      <x v="30"/>
      <x v="19"/>
    </i>
    <i>
      <x v="31"/>
      <x v="42"/>
    </i>
    <i>
      <x v="32"/>
      <x/>
    </i>
    <i>
      <x v="33"/>
      <x v="10"/>
    </i>
    <i>
      <x v="34"/>
      <x v="4"/>
    </i>
    <i>
      <x v="35"/>
      <x v="29"/>
    </i>
    <i>
      <x v="36"/>
      <x v="13"/>
    </i>
    <i>
      <x v="37"/>
      <x v="6"/>
    </i>
    <i>
      <x v="38"/>
      <x v="48"/>
    </i>
    <i>
      <x v="39"/>
      <x v="12"/>
    </i>
    <i>
      <x v="40"/>
      <x v="45"/>
    </i>
    <i>
      <x v="41"/>
      <x v="22"/>
    </i>
    <i>
      <x v="42"/>
      <x v="38"/>
    </i>
    <i>
      <x v="43"/>
      <x v="32"/>
    </i>
    <i>
      <x v="44"/>
      <x v="7"/>
    </i>
    <i>
      <x v="45"/>
      <x v="33"/>
    </i>
    <i>
      <x v="46"/>
      <x v="15"/>
    </i>
    <i>
      <x v="47"/>
      <x v="46"/>
    </i>
    <i t="grand">
      <x/>
    </i>
  </rowItems>
  <colFields count="4">
    <field x="5"/>
    <field x="6"/>
    <field x="31"/>
    <field x="28"/>
  </colFields>
  <colItems count="6">
    <i>
      <x/>
      <x/>
      <x/>
      <x/>
    </i>
    <i r="3">
      <x v="1"/>
    </i>
    <i r="3">
      <x v="2"/>
    </i>
    <i r="2">
      <x v="2"/>
      <x v="4"/>
    </i>
    <i>
      <x v="1"/>
      <x v="1"/>
      <x v="2"/>
      <x v="4"/>
    </i>
    <i>
      <x v="2"/>
      <x v="2"/>
      <x v="3"/>
      <x v="5"/>
    </i>
  </colItems>
  <pageFields count="2">
    <pageField fld="14" hier="-1"/>
    <pageField fld="25" hier="-1"/>
  </pageFields>
  <dataFields count="1">
    <dataField name="นับจำนวน ของ ใบสั่ง" fld="0" subtotal="count" baseField="0" baseItem="0"/>
  </dataFields>
  <formats count="34">
    <format dxfId="41">
      <pivotArea outline="0" collapsedLevelsAreSubtotals="1" fieldPosition="0"/>
    </format>
    <format dxfId="40">
      <pivotArea field="5" type="button" dataOnly="0" labelOnly="1" outline="0" axis="axisCol" fieldPosition="0"/>
    </format>
    <format dxfId="39">
      <pivotArea field="31" type="button" dataOnly="0" labelOnly="1" outline="0" axis="axisCol" fieldPosition="2"/>
    </format>
    <format dxfId="38">
      <pivotArea field="6" type="button" dataOnly="0" labelOnly="1" outline="0" axis="axisCol" fieldPosition="1"/>
    </format>
    <format dxfId="37">
      <pivotArea type="topRight" dataOnly="0" labelOnly="1" outline="0" fieldPosition="0"/>
    </format>
    <format dxfId="36">
      <pivotArea dataOnly="0" labelOnly="1" outline="0" fieldPosition="0">
        <references count="2">
          <reference field="5" count="1" selected="0">
            <x v="0"/>
          </reference>
          <reference field="31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2">
          <reference field="5" count="1" selected="0">
            <x v="1"/>
          </reference>
          <reference field="31" count="2">
            <x v="1"/>
            <x v="2"/>
          </reference>
        </references>
      </pivotArea>
    </format>
    <format dxfId="34">
      <pivotArea dataOnly="0" labelOnly="1" outline="0" fieldPosition="0">
        <references count="2">
          <reference field="5" count="1" selected="0">
            <x v="2"/>
          </reference>
          <reference field="31" count="1">
            <x v="3"/>
          </reference>
        </references>
      </pivotArea>
    </format>
    <format dxfId="33">
      <pivotArea dataOnly="0" labelOnly="1" outline="0" fieldPosition="0">
        <references count="1">
          <reference field="5" count="0"/>
        </references>
      </pivotArea>
    </format>
    <format dxfId="32">
      <pivotArea dataOnly="0" labelOnly="1" outline="0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31">
      <pivotArea dataOnly="0" labelOnly="1" outline="0" fieldPosition="0">
        <references count="2">
          <reference field="5" count="1" selected="0">
            <x v="1"/>
          </reference>
          <reference field="6" count="1">
            <x v="1"/>
          </reference>
        </references>
      </pivotArea>
    </format>
    <format dxfId="30">
      <pivotArea dataOnly="0" labelOnly="1" outline="0" fieldPosition="0">
        <references count="2">
          <reference field="5" count="1" selected="0">
            <x v="2"/>
          </reference>
          <reference field="6" count="1">
            <x v="2"/>
          </reference>
        </references>
      </pivotArea>
    </format>
    <format dxfId="29">
      <pivotArea dataOnly="0" labelOnly="1" outline="0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31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3">
          <reference field="5" count="1" selected="0">
            <x v="1"/>
          </reference>
          <reference field="6" count="1" selected="0">
            <x v="1"/>
          </reference>
          <reference field="31" count="2">
            <x v="1"/>
            <x v="2"/>
          </reference>
        </references>
      </pivotArea>
    </format>
    <format dxfId="27">
      <pivotArea dataOnly="0" labelOnly="1" outline="0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31" count="1">
            <x v="3"/>
          </reference>
        </references>
      </pivotArea>
    </format>
    <format dxfId="26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3">
            <x v="0"/>
            <x v="1"/>
            <x v="2"/>
          </reference>
          <reference field="31" count="1" selected="0">
            <x v="0"/>
          </reference>
        </references>
      </pivotArea>
    </format>
    <format dxfId="25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24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23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22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21">
      <pivotArea dataOnly="0" labelOnly="1" outline="0" fieldPosition="0">
        <references count="4">
          <reference field="5" count="1" selected="0">
            <x v="2"/>
          </reference>
          <reference field="6" count="1" selected="0">
            <x v="2"/>
          </reference>
          <reference field="28" count="1">
            <x v="5"/>
          </reference>
          <reference field="31" count="1" selected="0">
            <x v="3"/>
          </reference>
        </references>
      </pivotArea>
    </format>
    <format dxfId="20">
      <pivotArea dataOnly="0" labelOnly="1" outline="0" fieldPosition="0">
        <references count="1">
          <reference field="5" count="0"/>
        </references>
      </pivotArea>
    </format>
    <format dxfId="19">
      <pivotArea dataOnly="0" labelOnly="1" outline="0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18">
      <pivotArea dataOnly="0" labelOnly="1" outline="0" fieldPosition="0">
        <references count="2">
          <reference field="5" count="1" selected="0">
            <x v="1"/>
          </reference>
          <reference field="6" count="1">
            <x v="1"/>
          </reference>
        </references>
      </pivotArea>
    </format>
    <format dxfId="17">
      <pivotArea dataOnly="0" labelOnly="1" outline="0" fieldPosition="0">
        <references count="2">
          <reference field="5" count="1" selected="0">
            <x v="2"/>
          </reference>
          <reference field="6" count="1">
            <x v="2"/>
          </reference>
        </references>
      </pivotArea>
    </format>
    <format dxfId="16">
      <pivotArea dataOnly="0" labelOnly="1" outline="0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31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3">
          <reference field="5" count="1" selected="0">
            <x v="1"/>
          </reference>
          <reference field="6" count="1" selected="0">
            <x v="1"/>
          </reference>
          <reference field="31" count="2">
            <x v="1"/>
            <x v="2"/>
          </reference>
        </references>
      </pivotArea>
    </format>
    <format dxfId="14">
      <pivotArea dataOnly="0" labelOnly="1" outline="0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31" count="1">
            <x v="3"/>
          </reference>
        </references>
      </pivotArea>
    </format>
    <format dxfId="13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3">
            <x v="0"/>
            <x v="1"/>
            <x v="2"/>
          </reference>
          <reference field="31" count="1" selected="0">
            <x v="0"/>
          </reference>
        </references>
      </pivotArea>
    </format>
    <format dxfId="12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11">
      <pivotArea dataOnly="0" labelOnly="1" outline="0" fieldPosition="0">
        <references count="4">
          <reference field="5" count="1" selected="0">
            <x v="0"/>
          </reference>
          <reference field="6" count="1" selected="0">
            <x v="0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10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3"/>
          </reference>
          <reference field="31" count="1" selected="0">
            <x v="1"/>
          </reference>
        </references>
      </pivotArea>
    </format>
    <format dxfId="9">
      <pivotArea dataOnly="0" labelOnly="1" outline="0" fieldPosition="0">
        <references count="4">
          <reference field="5" count="1" selected="0">
            <x v="1"/>
          </reference>
          <reference field="6" count="1" selected="0">
            <x v="1"/>
          </reference>
          <reference field="28" count="1">
            <x v="4"/>
          </reference>
          <reference field="31" count="1" selected="0">
            <x v="2"/>
          </reference>
        </references>
      </pivotArea>
    </format>
    <format dxfId="8">
      <pivotArea dataOnly="0" labelOnly="1" outline="0" fieldPosition="0">
        <references count="4">
          <reference field="5" count="1" selected="0">
            <x v="2"/>
          </reference>
          <reference field="6" count="1" selected="0">
            <x v="2"/>
          </reference>
          <reference field="28" count="1">
            <x v="5"/>
          </reference>
          <reference field="31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3:K578" firstHeaderRow="1" firstDataRow="6" firstDataCol="2"/>
  <pivotFields count="39">
    <pivotField axis="axisRow" compact="0" outline="0" showAll="0" defaultSubtotal="0">
      <items count="48">
        <item x="18"/>
        <item x="10"/>
        <item x="11"/>
        <item x="6"/>
        <item x="42"/>
        <item x="33"/>
        <item x="37"/>
        <item x="17"/>
        <item x="16"/>
        <item x="13"/>
        <item x="5"/>
        <item x="40"/>
        <item x="3"/>
        <item x="46"/>
        <item x="2"/>
        <item x="26"/>
        <item x="7"/>
        <item x="36"/>
        <item x="43"/>
        <item x="9"/>
        <item x="22"/>
        <item x="34"/>
        <item x="21"/>
        <item x="24"/>
        <item x="35"/>
        <item x="30"/>
        <item x="1"/>
        <item x="27"/>
        <item x="20"/>
        <item x="28"/>
        <item x="39"/>
        <item x="25"/>
        <item x="23"/>
        <item x="38"/>
        <item x="29"/>
        <item x="31"/>
        <item x="12"/>
        <item x="19"/>
        <item x="4"/>
        <item x="8"/>
        <item x="15"/>
        <item x="45"/>
        <item x="32"/>
        <item x="44"/>
        <item x="14"/>
        <item x="47"/>
        <item x="41"/>
        <item x="0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multipleItemSelectionAllowed="1" showAll="0" defaultSubtotal="0">
      <items count="7">
        <item x="2"/>
        <item x="0"/>
        <item x="1"/>
        <item x="3"/>
        <item x="4"/>
        <item m="1" x="5"/>
        <item m="1"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10">
        <item m="1" x="8"/>
        <item m="1" x="7"/>
        <item x="5"/>
        <item m="1" x="6"/>
        <item m="1" x="9"/>
        <item x="0"/>
        <item x="4"/>
        <item x="3"/>
        <item x="2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4">
        <item x="0"/>
        <item x="1"/>
        <item x="2"/>
        <item m="1" x="3"/>
      </items>
    </pivotField>
    <pivotField axis="axisRow" compact="0" outline="0" showAll="0" defaultSubtotal="0">
      <items count="38">
        <item x="10"/>
        <item x="11"/>
        <item x="26"/>
        <item x="0"/>
        <item x="12"/>
        <item x="13"/>
        <item x="29"/>
        <item x="28"/>
        <item x="27"/>
        <item x="18"/>
        <item x="23"/>
        <item x="20"/>
        <item x="3"/>
        <item x="30"/>
        <item x="35"/>
        <item x="9"/>
        <item x="32"/>
        <item x="19"/>
        <item x="33"/>
        <item x="25"/>
        <item x="31"/>
        <item x="2"/>
        <item x="22"/>
        <item x="34"/>
        <item x="7"/>
        <item x="5"/>
        <item x="17"/>
        <item x="1"/>
        <item x="15"/>
        <item x="24"/>
        <item x="14"/>
        <item x="4"/>
        <item x="21"/>
        <item x="6"/>
        <item x="8"/>
        <item x="37"/>
        <item x="16"/>
        <item x="36"/>
      </items>
    </pivotField>
    <pivotField compact="0" outline="0" showAll="0" sortType="ascending" defaultSubtotal="0"/>
    <pivotField axis="axisCol" compact="0" outline="0" showAll="0" defaultSubtotal="0">
      <items count="3">
        <item x="0"/>
        <item x="2"/>
        <item x="1"/>
      </items>
    </pivotField>
    <pivotField axis="axisCol" compact="0" outline="0" showAll="0" defaultSubtotal="0">
      <items count="3">
        <item x="0"/>
        <item x="2"/>
        <item x="1"/>
      </items>
    </pivotField>
  </pivotFields>
  <rowFields count="2">
    <field x="0"/>
    <field x="35"/>
  </rowFields>
  <rowItems count="570">
    <i>
      <x/>
      <x/>
    </i>
    <i r="1">
      <x v="1"/>
    </i>
    <i r="1">
      <x v="3"/>
    </i>
    <i r="1">
      <x v="11"/>
    </i>
    <i r="1">
      <x v="12"/>
    </i>
    <i r="1">
      <x v="14"/>
    </i>
    <i r="1">
      <x v="15"/>
    </i>
    <i r="1">
      <x v="17"/>
    </i>
    <i r="1">
      <x v="21"/>
    </i>
    <i r="1">
      <x v="24"/>
    </i>
    <i r="1">
      <x v="25"/>
    </i>
    <i r="1">
      <x v="27"/>
    </i>
    <i r="1">
      <x v="31"/>
    </i>
    <i r="1">
      <x v="32"/>
    </i>
    <i r="1">
      <x v="33"/>
    </i>
    <i r="1">
      <x v="34"/>
    </i>
    <i>
      <x v="1"/>
      <x/>
    </i>
    <i r="1">
      <x v="1"/>
    </i>
    <i r="1">
      <x v="3"/>
    </i>
    <i r="1">
      <x v="4"/>
    </i>
    <i r="1">
      <x v="5"/>
    </i>
    <i r="1">
      <x v="12"/>
    </i>
    <i r="1">
      <x v="15"/>
    </i>
    <i r="1">
      <x v="19"/>
    </i>
    <i r="1">
      <x v="24"/>
    </i>
    <i r="1">
      <x v="25"/>
    </i>
    <i r="1">
      <x v="27"/>
    </i>
    <i r="1">
      <x v="31"/>
    </i>
    <i r="1">
      <x v="33"/>
    </i>
    <i r="1">
      <x v="34"/>
    </i>
    <i>
      <x v="2"/>
      <x/>
    </i>
    <i r="1">
      <x v="1"/>
    </i>
    <i r="1">
      <x v="3"/>
    </i>
    <i r="1">
      <x v="4"/>
    </i>
    <i r="1">
      <x v="15"/>
    </i>
    <i r="1">
      <x v="25"/>
    </i>
    <i r="1">
      <x v="27"/>
    </i>
    <i r="1">
      <x v="31"/>
    </i>
    <i r="1">
      <x v="33"/>
    </i>
    <i r="1">
      <x v="34"/>
    </i>
    <i>
      <x v="3"/>
      <x/>
    </i>
    <i r="1">
      <x v="1"/>
    </i>
    <i r="1">
      <x v="3"/>
    </i>
    <i r="1">
      <x v="4"/>
    </i>
    <i r="1">
      <x v="5"/>
    </i>
    <i r="1">
      <x v="12"/>
    </i>
    <i r="1">
      <x v="15"/>
    </i>
    <i r="1">
      <x v="25"/>
    </i>
    <i r="1">
      <x v="27"/>
    </i>
    <i r="1">
      <x v="28"/>
    </i>
    <i r="1">
      <x v="30"/>
    </i>
    <i r="1">
      <x v="31"/>
    </i>
    <i r="1">
      <x v="33"/>
    </i>
    <i r="1">
      <x v="34"/>
    </i>
    <i>
      <x v="4"/>
      <x/>
    </i>
    <i r="1">
      <x v="1"/>
    </i>
    <i r="1">
      <x v="3"/>
    </i>
    <i r="1">
      <x v="4"/>
    </i>
    <i r="1">
      <x v="5"/>
    </i>
    <i r="1">
      <x v="13"/>
    </i>
    <i r="1">
      <x v="15"/>
    </i>
    <i r="1">
      <x v="25"/>
    </i>
    <i r="1">
      <x v="27"/>
    </i>
    <i r="1">
      <x v="31"/>
    </i>
    <i r="1">
      <x v="33"/>
    </i>
    <i r="1">
      <x v="34"/>
    </i>
    <i>
      <x v="5"/>
      <x/>
    </i>
    <i r="1">
      <x v="1"/>
    </i>
    <i r="1">
      <x v="3"/>
    </i>
    <i r="1">
      <x v="4"/>
    </i>
    <i r="1">
      <x v="5"/>
    </i>
    <i r="1">
      <x v="15"/>
    </i>
    <i r="1">
      <x v="25"/>
    </i>
    <i r="1">
      <x v="27"/>
    </i>
    <i r="1">
      <x v="28"/>
    </i>
    <i r="1">
      <x v="30"/>
    </i>
    <i r="1">
      <x v="31"/>
    </i>
    <i r="1">
      <x v="33"/>
    </i>
    <i r="1">
      <x v="34"/>
    </i>
    <i>
      <x v="6"/>
      <x/>
    </i>
    <i r="1">
      <x v="1"/>
    </i>
    <i r="1">
      <x v="3"/>
    </i>
    <i r="1">
      <x v="4"/>
    </i>
    <i r="1">
      <x v="5"/>
    </i>
    <i r="1">
      <x v="12"/>
    </i>
    <i r="1">
      <x v="25"/>
    </i>
    <i r="1">
      <x v="27"/>
    </i>
    <i r="1">
      <x v="28"/>
    </i>
    <i r="1">
      <x v="33"/>
    </i>
    <i r="1">
      <x v="34"/>
    </i>
    <i r="1">
      <x v="36"/>
    </i>
    <i>
      <x v="7"/>
      <x/>
    </i>
    <i r="1">
      <x v="1"/>
    </i>
    <i r="1">
      <x v="3"/>
    </i>
    <i r="1">
      <x v="4"/>
    </i>
    <i r="1">
      <x v="5"/>
    </i>
    <i r="1">
      <x v="10"/>
    </i>
    <i r="1">
      <x v="12"/>
    </i>
    <i r="1">
      <x v="15"/>
    </i>
    <i r="1">
      <x v="22"/>
    </i>
    <i r="1">
      <x v="25"/>
    </i>
    <i r="1">
      <x v="27"/>
    </i>
    <i r="1">
      <x v="31"/>
    </i>
    <i r="1">
      <x v="33"/>
    </i>
    <i r="1">
      <x v="34"/>
    </i>
    <i>
      <x v="8"/>
      <x/>
    </i>
    <i r="1">
      <x v="3"/>
    </i>
    <i r="1">
      <x v="4"/>
    </i>
    <i r="1">
      <x v="5"/>
    </i>
    <i r="1">
      <x v="12"/>
    </i>
    <i r="1">
      <x v="15"/>
    </i>
    <i r="1">
      <x v="25"/>
    </i>
    <i r="1">
      <x v="27"/>
    </i>
    <i r="1">
      <x v="31"/>
    </i>
    <i r="1">
      <x v="32"/>
    </i>
    <i r="1">
      <x v="33"/>
    </i>
    <i r="1">
      <x v="34"/>
    </i>
    <i>
      <x v="9"/>
      <x/>
    </i>
    <i r="1">
      <x v="1"/>
    </i>
    <i r="1">
      <x v="3"/>
    </i>
    <i r="1">
      <x v="4"/>
    </i>
    <i r="1">
      <x v="5"/>
    </i>
    <i r="1">
      <x v="25"/>
    </i>
    <i r="1">
      <x v="27"/>
    </i>
    <i r="1">
      <x v="31"/>
    </i>
    <i r="1">
      <x v="33"/>
    </i>
    <i r="1">
      <x v="34"/>
    </i>
    <i>
      <x v="10"/>
      <x/>
    </i>
    <i r="1">
      <x v="3"/>
    </i>
    <i r="1">
      <x v="4"/>
    </i>
    <i r="1">
      <x v="5"/>
    </i>
    <i r="1">
      <x v="25"/>
    </i>
    <i r="1">
      <x v="27"/>
    </i>
    <i r="1">
      <x v="28"/>
    </i>
    <i r="1">
      <x v="30"/>
    </i>
    <i r="1">
      <x v="31"/>
    </i>
    <i r="1">
      <x v="33"/>
    </i>
    <i r="1">
      <x v="34"/>
    </i>
    <i>
      <x v="11"/>
      <x/>
    </i>
    <i r="1">
      <x v="1"/>
    </i>
    <i r="1">
      <x v="3"/>
    </i>
    <i r="1">
      <x v="4"/>
    </i>
    <i r="1">
      <x v="5"/>
    </i>
    <i r="1">
      <x v="12"/>
    </i>
    <i r="1">
      <x v="15"/>
    </i>
    <i r="1">
      <x v="23"/>
    </i>
    <i r="1">
      <x v="25"/>
    </i>
    <i r="1">
      <x v="27"/>
    </i>
    <i r="1">
      <x v="31"/>
    </i>
    <i r="1">
      <x v="33"/>
    </i>
    <i r="1">
      <x v="34"/>
    </i>
    <i>
      <x v="12"/>
      <x/>
    </i>
    <i r="1">
      <x v="1"/>
    </i>
    <i r="1">
      <x v="3"/>
    </i>
    <i r="1">
      <x v="4"/>
    </i>
    <i r="1">
      <x v="5"/>
    </i>
    <i r="1">
      <x v="15"/>
    </i>
    <i r="1">
      <x v="25"/>
    </i>
    <i r="1">
      <x v="27"/>
    </i>
    <i r="1">
      <x v="28"/>
    </i>
    <i r="1">
      <x v="30"/>
    </i>
    <i r="1">
      <x v="31"/>
    </i>
    <i r="1">
      <x v="33"/>
    </i>
    <i r="1">
      <x v="34"/>
    </i>
    <i>
      <x v="13"/>
      <x/>
    </i>
    <i r="1">
      <x v="1"/>
    </i>
    <i r="1">
      <x v="3"/>
    </i>
    <i r="1">
      <x v="4"/>
    </i>
    <i r="1">
      <x v="5"/>
    </i>
    <i r="1">
      <x v="12"/>
    </i>
    <i r="1">
      <x v="25"/>
    </i>
    <i r="1">
      <x v="27"/>
    </i>
    <i r="1">
      <x v="31"/>
    </i>
    <i r="1">
      <x v="33"/>
    </i>
    <i r="1">
      <x v="34"/>
    </i>
    <i>
      <x v="14"/>
      <x/>
    </i>
    <i r="1">
      <x v="3"/>
    </i>
    <i r="1">
      <x v="4"/>
    </i>
    <i r="1">
      <x v="5"/>
    </i>
    <i r="1">
      <x v="12"/>
    </i>
    <i r="1">
      <x v="15"/>
    </i>
    <i r="1">
      <x v="25"/>
    </i>
    <i r="1">
      <x v="27"/>
    </i>
    <i r="1">
      <x v="31"/>
    </i>
    <i r="1">
      <x v="33"/>
    </i>
    <i r="1">
      <x v="34"/>
    </i>
    <i>
      <x v="15"/>
      <x/>
    </i>
    <i r="1">
      <x v="1"/>
    </i>
    <i r="1">
      <x v="3"/>
    </i>
    <i r="1">
      <x v="4"/>
    </i>
    <i r="1">
      <x v="5"/>
    </i>
    <i r="1">
      <x v="15"/>
    </i>
    <i r="1">
      <x v="25"/>
    </i>
    <i r="1">
      <x v="27"/>
    </i>
    <i r="1">
      <x v="31"/>
    </i>
    <i r="1">
      <x v="33"/>
    </i>
    <i r="1">
      <x v="34"/>
    </i>
    <i>
      <x v="16"/>
      <x/>
    </i>
    <i r="1">
      <x v="1"/>
    </i>
    <i r="1">
      <x v="3"/>
    </i>
    <i r="1">
      <x v="4"/>
    </i>
    <i r="1">
      <x v="5"/>
    </i>
    <i r="1">
      <x v="12"/>
    </i>
    <i r="1">
      <x v="15"/>
    </i>
    <i r="1">
      <x v="25"/>
    </i>
    <i r="1">
      <x v="27"/>
    </i>
    <i r="1">
      <x v="28"/>
    </i>
    <i r="1">
      <x v="31"/>
    </i>
    <i r="1">
      <x v="33"/>
    </i>
    <i r="1">
      <x v="34"/>
    </i>
    <i>
      <x v="17"/>
      <x/>
    </i>
    <i r="1">
      <x v="1"/>
    </i>
    <i r="1">
      <x v="3"/>
    </i>
    <i r="1">
      <x v="4"/>
    </i>
    <i r="1">
      <x v="5"/>
    </i>
    <i r="1">
      <x v="12"/>
    </i>
    <i r="1">
      <x v="15"/>
    </i>
    <i r="1">
      <x v="25"/>
    </i>
    <i r="1">
      <x v="27"/>
    </i>
    <i r="1">
      <x v="31"/>
    </i>
    <i r="1">
      <x v="33"/>
    </i>
    <i r="1">
      <x v="34"/>
    </i>
    <i>
      <x v="18"/>
      <x/>
    </i>
    <i r="1">
      <x v="1"/>
    </i>
    <i r="1">
      <x v="3"/>
    </i>
    <i r="1">
      <x v="4"/>
    </i>
    <i r="1">
      <x v="5"/>
    </i>
    <i r="1">
      <x v="12"/>
    </i>
    <i r="1">
      <x v="25"/>
    </i>
    <i r="1">
      <x v="27"/>
    </i>
    <i r="1">
      <x v="31"/>
    </i>
    <i r="1">
      <x v="33"/>
    </i>
    <i r="1">
      <x v="34"/>
    </i>
    <i>
      <x v="19"/>
      <x/>
    </i>
    <i r="1">
      <x v="1"/>
    </i>
    <i r="1">
      <x v="3"/>
    </i>
    <i r="1">
      <x v="4"/>
    </i>
    <i r="1">
      <x v="5"/>
    </i>
    <i r="1">
      <x v="25"/>
    </i>
    <i r="1">
      <x v="27"/>
    </i>
    <i r="1">
      <x v="31"/>
    </i>
    <i r="1">
      <x v="33"/>
    </i>
    <i r="1">
      <x v="34"/>
    </i>
    <i>
      <x v="20"/>
      <x/>
    </i>
    <i r="1">
      <x v="1"/>
    </i>
    <i r="1">
      <x v="3"/>
    </i>
    <i r="1">
      <x v="4"/>
    </i>
    <i r="1">
      <x v="5"/>
    </i>
    <i r="1">
      <x v="25"/>
    </i>
    <i r="1">
      <x v="27"/>
    </i>
    <i r="1">
      <x v="31"/>
    </i>
    <i r="1">
      <x v="33"/>
    </i>
    <i r="1">
      <x v="34"/>
    </i>
    <i>
      <x v="21"/>
      <x/>
    </i>
    <i r="1">
      <x v="1"/>
    </i>
    <i r="1">
      <x v="3"/>
    </i>
    <i r="1">
      <x v="4"/>
    </i>
    <i r="1">
      <x v="5"/>
    </i>
    <i r="1">
      <x v="25"/>
    </i>
    <i r="1">
      <x v="27"/>
    </i>
    <i r="1">
      <x v="31"/>
    </i>
    <i r="1">
      <x v="33"/>
    </i>
    <i r="1">
      <x v="34"/>
    </i>
    <i r="1">
      <x v="37"/>
    </i>
    <i>
      <x v="22"/>
      <x/>
    </i>
    <i r="1">
      <x v="1"/>
    </i>
    <i r="1">
      <x v="3"/>
    </i>
    <i r="1">
      <x v="4"/>
    </i>
    <i r="1">
      <x v="5"/>
    </i>
    <i r="1">
      <x v="25"/>
    </i>
    <i r="1">
      <x v="27"/>
    </i>
    <i r="1">
      <x v="31"/>
    </i>
    <i r="1">
      <x v="33"/>
    </i>
    <i r="1">
      <x v="34"/>
    </i>
    <i>
      <x v="23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2"/>
    </i>
    <i r="1">
      <x v="15"/>
    </i>
    <i r="1">
      <x v="24"/>
    </i>
    <i r="1">
      <x v="25"/>
    </i>
    <i r="1">
      <x v="27"/>
    </i>
    <i r="1">
      <x v="28"/>
    </i>
    <i r="1">
      <x v="30"/>
    </i>
    <i r="1">
      <x v="31"/>
    </i>
    <i r="1">
      <x v="32"/>
    </i>
    <i r="1">
      <x v="33"/>
    </i>
    <i r="1">
      <x v="34"/>
    </i>
    <i>
      <x v="24"/>
      <x/>
    </i>
    <i r="1">
      <x v="1"/>
    </i>
    <i r="1">
      <x v="3"/>
    </i>
    <i r="1">
      <x v="4"/>
    </i>
    <i r="1">
      <x v="5"/>
    </i>
    <i r="1">
      <x v="25"/>
    </i>
    <i r="1">
      <x v="27"/>
    </i>
    <i r="1">
      <x v="28"/>
    </i>
    <i r="1">
      <x v="30"/>
    </i>
    <i r="1">
      <x v="31"/>
    </i>
    <i r="1">
      <x v="33"/>
    </i>
    <i r="1">
      <x v="34"/>
    </i>
    <i>
      <x v="25"/>
      <x/>
    </i>
    <i r="1">
      <x v="3"/>
    </i>
    <i r="1">
      <x v="15"/>
    </i>
    <i r="1">
      <x v="20"/>
    </i>
    <i r="1">
      <x v="24"/>
    </i>
    <i r="1">
      <x v="25"/>
    </i>
    <i r="1">
      <x v="27"/>
    </i>
    <i r="1">
      <x v="29"/>
    </i>
    <i r="1">
      <x v="31"/>
    </i>
    <i r="1">
      <x v="34"/>
    </i>
    <i r="1">
      <x v="36"/>
    </i>
    <i>
      <x v="26"/>
      <x/>
    </i>
    <i r="1">
      <x v="1"/>
    </i>
    <i r="1">
      <x v="3"/>
    </i>
    <i r="1">
      <x v="4"/>
    </i>
    <i r="1">
      <x v="12"/>
    </i>
    <i r="1">
      <x v="15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6"/>
    </i>
    <i>
      <x v="27"/>
      <x/>
    </i>
    <i r="1">
      <x v="2"/>
    </i>
    <i r="1">
      <x v="3"/>
    </i>
    <i r="1">
      <x v="12"/>
    </i>
    <i r="1">
      <x v="15"/>
    </i>
    <i r="1">
      <x v="24"/>
    </i>
    <i r="1">
      <x v="25"/>
    </i>
    <i r="1">
      <x v="27"/>
    </i>
    <i r="1">
      <x v="31"/>
    </i>
    <i r="1">
      <x v="33"/>
    </i>
    <i r="1">
      <x v="34"/>
    </i>
    <i r="1">
      <x v="36"/>
    </i>
    <i>
      <x v="28"/>
      <x/>
    </i>
    <i r="1">
      <x v="1"/>
    </i>
    <i r="1">
      <x v="2"/>
    </i>
    <i r="1">
      <x v="3"/>
    </i>
    <i r="1">
      <x v="4"/>
    </i>
    <i r="1">
      <x v="5"/>
    </i>
    <i r="1">
      <x v="24"/>
    </i>
    <i r="1">
      <x v="25"/>
    </i>
    <i r="1">
      <x v="27"/>
    </i>
    <i r="1">
      <x v="31"/>
    </i>
    <i r="1">
      <x v="33"/>
    </i>
    <i r="1">
      <x v="34"/>
    </i>
    <i>
      <x v="29"/>
      <x/>
    </i>
    <i r="1">
      <x v="1"/>
    </i>
    <i r="1">
      <x v="3"/>
    </i>
    <i r="1">
      <x v="4"/>
    </i>
    <i r="1">
      <x v="5"/>
    </i>
    <i r="1">
      <x v="12"/>
    </i>
    <i r="1">
      <x v="15"/>
    </i>
    <i r="1">
      <x v="24"/>
    </i>
    <i r="1">
      <x v="25"/>
    </i>
    <i r="1">
      <x v="27"/>
    </i>
    <i r="1">
      <x v="31"/>
    </i>
    <i r="1">
      <x v="33"/>
    </i>
    <i r="1">
      <x v="34"/>
    </i>
    <i>
      <x v="30"/>
      <x/>
    </i>
    <i r="1">
      <x v="1"/>
    </i>
    <i r="1">
      <x v="3"/>
    </i>
    <i r="1">
      <x v="12"/>
    </i>
    <i r="1">
      <x v="15"/>
    </i>
    <i r="1">
      <x v="24"/>
    </i>
    <i r="1">
      <x v="25"/>
    </i>
    <i r="1">
      <x v="27"/>
    </i>
    <i r="1">
      <x v="31"/>
    </i>
    <i r="1">
      <x v="33"/>
    </i>
    <i r="1">
      <x v="34"/>
    </i>
    <i>
      <x v="31"/>
      <x/>
    </i>
    <i r="1">
      <x v="1"/>
    </i>
    <i r="1">
      <x v="3"/>
    </i>
    <i r="1">
      <x v="12"/>
    </i>
    <i r="1">
      <x v="18"/>
    </i>
    <i r="1">
      <x v="25"/>
    </i>
    <i r="1">
      <x v="27"/>
    </i>
    <i r="1">
      <x v="31"/>
    </i>
    <i r="1">
      <x v="33"/>
    </i>
    <i r="1">
      <x v="34"/>
    </i>
    <i r="1">
      <x v="36"/>
    </i>
    <i>
      <x v="32"/>
      <x/>
    </i>
    <i r="1">
      <x v="1"/>
    </i>
    <i r="1">
      <x v="3"/>
    </i>
    <i r="1">
      <x v="25"/>
    </i>
    <i r="1">
      <x v="27"/>
    </i>
    <i r="1">
      <x v="31"/>
    </i>
    <i r="1">
      <x v="33"/>
    </i>
    <i r="1">
      <x v="34"/>
    </i>
    <i>
      <x v="33"/>
      <x/>
    </i>
    <i r="1">
      <x v="1"/>
    </i>
    <i r="1">
      <x v="3"/>
    </i>
    <i r="1">
      <x v="5"/>
    </i>
    <i r="1">
      <x v="12"/>
    </i>
    <i r="1">
      <x v="25"/>
    </i>
    <i r="1">
      <x v="27"/>
    </i>
    <i r="1">
      <x v="31"/>
    </i>
    <i r="1">
      <x v="33"/>
    </i>
    <i r="1">
      <x v="34"/>
    </i>
    <i>
      <x v="34"/>
      <x/>
    </i>
    <i r="1">
      <x v="3"/>
    </i>
    <i r="1">
      <x v="13"/>
    </i>
    <i r="1">
      <x v="15"/>
    </i>
    <i r="1">
      <x v="16"/>
    </i>
    <i r="1">
      <x v="24"/>
    </i>
    <i r="1">
      <x v="25"/>
    </i>
    <i r="1">
      <x v="27"/>
    </i>
    <i r="1">
      <x v="31"/>
    </i>
    <i r="1">
      <x v="33"/>
    </i>
    <i r="1">
      <x v="34"/>
    </i>
    <i>
      <x v="35"/>
      <x/>
    </i>
    <i r="1">
      <x v="1"/>
    </i>
    <i r="1">
      <x v="3"/>
    </i>
    <i r="1">
      <x v="25"/>
    </i>
    <i r="1">
      <x v="27"/>
    </i>
    <i r="1">
      <x v="31"/>
    </i>
    <i r="1">
      <x v="33"/>
    </i>
    <i r="1">
      <x v="34"/>
    </i>
    <i r="1">
      <x v="36"/>
    </i>
    <i>
      <x v="36"/>
      <x/>
    </i>
    <i r="1">
      <x v="1"/>
    </i>
    <i r="1">
      <x v="3"/>
    </i>
    <i r="1">
      <x v="4"/>
    </i>
    <i r="1">
      <x v="5"/>
    </i>
    <i r="1">
      <x v="9"/>
    </i>
    <i r="1">
      <x v="15"/>
    </i>
    <i r="1">
      <x v="24"/>
    </i>
    <i r="1">
      <x v="25"/>
    </i>
    <i r="1">
      <x v="27"/>
    </i>
    <i r="1">
      <x v="28"/>
    </i>
    <i r="1">
      <x v="30"/>
    </i>
    <i r="1">
      <x v="31"/>
    </i>
    <i r="1">
      <x v="33"/>
    </i>
    <i r="1">
      <x v="34"/>
    </i>
    <i>
      <x v="37"/>
      <x/>
    </i>
    <i r="1">
      <x v="1"/>
    </i>
    <i r="1">
      <x v="3"/>
    </i>
    <i r="1">
      <x v="4"/>
    </i>
    <i r="1">
      <x v="5"/>
    </i>
    <i r="1">
      <x v="12"/>
    </i>
    <i r="1">
      <x v="25"/>
    </i>
    <i r="1">
      <x v="27"/>
    </i>
    <i r="1">
      <x v="28"/>
    </i>
    <i r="1">
      <x v="30"/>
    </i>
    <i r="1">
      <x v="31"/>
    </i>
    <i r="1">
      <x v="33"/>
    </i>
    <i r="1">
      <x v="34"/>
    </i>
    <i>
      <x v="38"/>
      <x/>
    </i>
    <i r="1">
      <x v="1"/>
    </i>
    <i r="1">
      <x v="3"/>
    </i>
    <i r="1">
      <x v="4"/>
    </i>
    <i r="1">
      <x v="5"/>
    </i>
    <i r="1">
      <x v="12"/>
    </i>
    <i r="1">
      <x v="25"/>
    </i>
    <i r="1">
      <x v="27"/>
    </i>
    <i r="1">
      <x v="31"/>
    </i>
    <i r="1">
      <x v="33"/>
    </i>
    <i r="1">
      <x v="34"/>
    </i>
    <i>
      <x v="39"/>
      <x/>
    </i>
    <i r="1">
      <x v="1"/>
    </i>
    <i r="1">
      <x v="3"/>
    </i>
    <i r="1">
      <x v="4"/>
    </i>
    <i r="1">
      <x v="5"/>
    </i>
    <i r="1">
      <x v="12"/>
    </i>
    <i r="1">
      <x v="27"/>
    </i>
    <i r="1">
      <x v="31"/>
    </i>
    <i r="1">
      <x v="33"/>
    </i>
    <i r="1">
      <x v="34"/>
    </i>
    <i>
      <x v="40"/>
      <x/>
    </i>
    <i r="1">
      <x v="1"/>
    </i>
    <i r="1">
      <x v="3"/>
    </i>
    <i r="1">
      <x v="4"/>
    </i>
    <i r="1">
      <x v="11"/>
    </i>
    <i r="1">
      <x v="15"/>
    </i>
    <i r="1">
      <x v="17"/>
    </i>
    <i r="1">
      <x v="21"/>
    </i>
    <i r="1">
      <x v="24"/>
    </i>
    <i r="1">
      <x v="25"/>
    </i>
    <i r="1">
      <x v="27"/>
    </i>
    <i r="1">
      <x v="31"/>
    </i>
    <i r="1">
      <x v="32"/>
    </i>
    <i r="1">
      <x v="33"/>
    </i>
    <i r="1">
      <x v="34"/>
    </i>
    <i>
      <x v="41"/>
      <x/>
    </i>
    <i r="1">
      <x v="1"/>
    </i>
    <i r="1">
      <x v="3"/>
    </i>
    <i r="1">
      <x v="4"/>
    </i>
    <i r="1">
      <x v="15"/>
    </i>
    <i r="1">
      <x v="25"/>
    </i>
    <i r="1">
      <x v="27"/>
    </i>
    <i r="1">
      <x v="31"/>
    </i>
    <i r="1">
      <x v="33"/>
    </i>
    <i r="1">
      <x v="34"/>
    </i>
    <i r="1">
      <x v="36"/>
    </i>
    <i>
      <x v="42"/>
      <x/>
    </i>
    <i r="1">
      <x v="1"/>
    </i>
    <i r="1">
      <x v="3"/>
    </i>
    <i r="1">
      <x v="4"/>
    </i>
    <i r="1">
      <x v="5"/>
    </i>
    <i r="1">
      <x v="11"/>
    </i>
    <i r="1">
      <x v="12"/>
    </i>
    <i r="1">
      <x v="15"/>
    </i>
    <i r="1">
      <x v="17"/>
    </i>
    <i r="1">
      <x v="21"/>
    </i>
    <i r="1">
      <x v="24"/>
    </i>
    <i r="1">
      <x v="25"/>
    </i>
    <i r="1">
      <x v="27"/>
    </i>
    <i r="1">
      <x v="31"/>
    </i>
    <i r="1">
      <x v="32"/>
    </i>
    <i r="1">
      <x v="33"/>
    </i>
    <i r="1">
      <x v="34"/>
    </i>
    <i>
      <x v="43"/>
      <x/>
    </i>
    <i r="1">
      <x v="1"/>
    </i>
    <i r="1">
      <x v="3"/>
    </i>
    <i r="1">
      <x v="4"/>
    </i>
    <i r="1">
      <x v="12"/>
    </i>
    <i r="1">
      <x v="15"/>
    </i>
    <i r="1">
      <x v="24"/>
    </i>
    <i r="1">
      <x v="25"/>
    </i>
    <i r="1">
      <x v="27"/>
    </i>
    <i r="1">
      <x v="31"/>
    </i>
    <i r="1">
      <x v="33"/>
    </i>
    <i r="1">
      <x v="34"/>
    </i>
    <i>
      <x v="44"/>
      <x/>
    </i>
    <i r="1">
      <x v="1"/>
    </i>
    <i r="1">
      <x v="3"/>
    </i>
    <i r="1">
      <x v="4"/>
    </i>
    <i r="1">
      <x v="12"/>
    </i>
    <i r="1">
      <x v="25"/>
    </i>
    <i r="1">
      <x v="27"/>
    </i>
    <i r="1">
      <x v="31"/>
    </i>
    <i r="1">
      <x v="33"/>
    </i>
    <i r="1">
      <x v="34"/>
    </i>
    <i r="1">
      <x v="36"/>
    </i>
    <i>
      <x v="45"/>
      <x v="35"/>
    </i>
    <i>
      <x v="46"/>
      <x/>
    </i>
    <i r="1">
      <x v="1"/>
    </i>
    <i r="1">
      <x v="3"/>
    </i>
    <i r="1">
      <x v="4"/>
    </i>
    <i r="1">
      <x v="5"/>
    </i>
    <i r="1">
      <x v="12"/>
    </i>
    <i r="1">
      <x v="15"/>
    </i>
    <i r="1">
      <x v="25"/>
    </i>
    <i r="1">
      <x v="27"/>
    </i>
    <i r="1">
      <x v="31"/>
    </i>
    <i r="1">
      <x v="33"/>
    </i>
    <i r="1">
      <x v="34"/>
    </i>
    <i r="1">
      <x v="36"/>
    </i>
    <i>
      <x v="47"/>
      <x/>
    </i>
    <i r="1">
      <x v="1"/>
    </i>
    <i r="1">
      <x v="3"/>
    </i>
    <i r="1">
      <x v="12"/>
    </i>
    <i r="1">
      <x v="15"/>
    </i>
    <i r="1">
      <x v="21"/>
    </i>
    <i r="1">
      <x v="24"/>
    </i>
    <i r="1">
      <x v="25"/>
    </i>
    <i r="1">
      <x v="27"/>
    </i>
    <i r="1">
      <x v="31"/>
    </i>
    <i r="1">
      <x v="33"/>
    </i>
    <i r="1">
      <x v="34"/>
    </i>
    <i t="grand">
      <x/>
    </i>
  </rowItems>
  <colFields count="5">
    <field x="34"/>
    <field x="37"/>
    <field x="38"/>
    <field x="10"/>
    <field x="25"/>
  </colFields>
  <colItems count="9">
    <i>
      <x/>
      <x/>
      <x/>
      <x/>
      <x v="5"/>
    </i>
    <i r="3">
      <x v="1"/>
      <x v="5"/>
    </i>
    <i r="4">
      <x v="7"/>
    </i>
    <i r="4">
      <x v="8"/>
    </i>
    <i r="4">
      <x v="9"/>
    </i>
    <i r="3">
      <x v="2"/>
      <x v="5"/>
    </i>
    <i>
      <x v="1"/>
      <x v="2"/>
      <x v="2"/>
      <x v="3"/>
      <x v="6"/>
    </i>
    <i>
      <x v="2"/>
      <x v="1"/>
      <x v="1"/>
      <x v="4"/>
      <x v="2"/>
    </i>
    <i t="grand">
      <x/>
    </i>
  </colItems>
  <dataFields count="1">
    <dataField name="นับจำนวน ของ เลขที่คำร้อง" fld="2" subtotal="count" baseField="0" baseItem="0"/>
  </dataFields>
  <formats count="4">
    <format dxfId="7">
      <pivotArea type="all" dataOnly="0" outline="0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ค่า" updatedVersion="4" minRefreshableVersion="3" useAutoFormatting="1" itemPrintTitles="1" createdVersion="4" indent="0" compact="0" compactData="0" multipleFieldFilters="0">
  <location ref="A3:AE43" firstHeaderRow="1" firstDataRow="2" firstDataCol="1"/>
  <pivotFields count="39"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3">
        <item m="1" x="30"/>
        <item x="10"/>
        <item x="21"/>
        <item x="0"/>
        <item x="14"/>
        <item x="19"/>
        <item x="16"/>
        <item x="3"/>
        <item x="22"/>
        <item x="27"/>
        <item x="9"/>
        <item x="24"/>
        <item x="15"/>
        <item x="25"/>
        <item x="20"/>
        <item x="23"/>
        <item x="2"/>
        <item x="18"/>
        <item x="26"/>
        <item m="1" x="29"/>
        <item x="7"/>
        <item x="5"/>
        <item x="13"/>
        <item x="1"/>
        <item x="11"/>
        <item x="4"/>
        <item x="17"/>
        <item x="6"/>
        <item m="1" x="32"/>
        <item x="8"/>
        <item m="1" x="31"/>
        <item x="28"/>
        <item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8">
        <item x="10"/>
        <item x="11"/>
        <item x="26"/>
        <item x="0"/>
        <item x="12"/>
        <item x="13"/>
        <item x="29"/>
        <item x="28"/>
        <item x="27"/>
        <item x="18"/>
        <item x="23"/>
        <item x="20"/>
        <item x="3"/>
        <item x="30"/>
        <item x="35"/>
        <item x="9"/>
        <item x="32"/>
        <item x="19"/>
        <item x="33"/>
        <item x="25"/>
        <item x="31"/>
        <item x="2"/>
        <item x="22"/>
        <item x="34"/>
        <item x="7"/>
        <item x="5"/>
        <item x="17"/>
        <item x="1"/>
        <item x="15"/>
        <item x="24"/>
        <item x="14"/>
        <item x="4"/>
        <item x="21"/>
        <item x="6"/>
        <item x="8"/>
        <item x="37"/>
        <item x="16"/>
        <item x="36"/>
      </items>
    </pivotField>
    <pivotField compact="0" outline="0" showAll="0" sortType="ascending" defaultSubtotal="0"/>
    <pivotField compact="0" outline="0" showAll="0" defaultSubtotal="0"/>
    <pivotField compact="0" outline="0" showAll="0" defaultSubtotal="0"/>
  </pivotFields>
  <rowFields count="1">
    <field x="35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29"/>
  </colFields>
  <colItems count="3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1"/>
    </i>
    <i>
      <x v="32"/>
    </i>
    <i t="grand">
      <x/>
    </i>
  </colItems>
  <dataFields count="1">
    <dataField name="นับจำนวน ของ เลขที่คำร้อง" fld="2" subtotal="count" baseField="0" baseItem="0"/>
  </dataFields>
  <formats count="4">
    <format dxfId="3">
      <pivotArea type="all" dataOnly="0" outline="0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2:H58"/>
  <sheetViews>
    <sheetView zoomScale="70" zoomScaleNormal="70" workbookViewId="0">
      <pane xSplit="2" ySplit="4" topLeftCell="C32" activePane="bottomRight" state="frozen"/>
      <selection activeCell="I480" sqref="A1:XFD1048576"/>
      <selection pane="topRight" activeCell="I480" sqref="A1:XFD1048576"/>
      <selection pane="bottomLeft" activeCell="I480" sqref="A1:XFD1048576"/>
      <selection pane="bottomRight" activeCell="E45" sqref="E45"/>
    </sheetView>
  </sheetViews>
  <sheetFormatPr defaultRowHeight="14.25" x14ac:dyDescent="0.2"/>
  <cols>
    <col min="1" max="1" width="28.25" bestFit="1" customWidth="1"/>
    <col min="2" max="2" width="15.25" bestFit="1" customWidth="1"/>
    <col min="3" max="8" width="17.25" style="15" bestFit="1" customWidth="1"/>
    <col min="9" max="11" width="16" bestFit="1" customWidth="1"/>
    <col min="12" max="12" width="12.375" bestFit="1" customWidth="1"/>
    <col min="13" max="608" width="12" bestFit="1" customWidth="1"/>
    <col min="609" max="609" width="5.875" bestFit="1" customWidth="1"/>
  </cols>
  <sheetData>
    <row r="2" spans="1:8" x14ac:dyDescent="0.2">
      <c r="A2" s="9" t="s">
        <v>14</v>
      </c>
      <c r="B2" t="s">
        <v>1335</v>
      </c>
    </row>
    <row r="3" spans="1:8" x14ac:dyDescent="0.2">
      <c r="A3" s="9" t="s">
        <v>203</v>
      </c>
      <c r="B3" t="s">
        <v>1335</v>
      </c>
    </row>
    <row r="5" spans="1:8" x14ac:dyDescent="0.2">
      <c r="A5" s="9" t="s">
        <v>1369</v>
      </c>
      <c r="C5" s="16" t="s">
        <v>5</v>
      </c>
      <c r="D5" s="16" t="s">
        <v>6</v>
      </c>
      <c r="E5" s="16" t="s">
        <v>1263</v>
      </c>
      <c r="F5" s="9" t="s">
        <v>205</v>
      </c>
    </row>
    <row r="6" spans="1:8" x14ac:dyDescent="0.2">
      <c r="C6" s="8" t="s">
        <v>16</v>
      </c>
      <c r="D6" s="8"/>
      <c r="E6" s="8"/>
      <c r="F6" s="8"/>
      <c r="G6" s="8" t="s">
        <v>1173</v>
      </c>
      <c r="H6" s="8" t="s">
        <v>1212</v>
      </c>
    </row>
    <row r="7" spans="1:8" x14ac:dyDescent="0.2">
      <c r="C7" s="8" t="s">
        <v>17</v>
      </c>
      <c r="D7" s="8"/>
      <c r="E7" s="8"/>
      <c r="F7" s="8"/>
      <c r="G7" s="8" t="s">
        <v>1174</v>
      </c>
      <c r="H7" s="8" t="s">
        <v>1212</v>
      </c>
    </row>
    <row r="8" spans="1:8" x14ac:dyDescent="0.2">
      <c r="C8" s="8" t="s">
        <v>1346</v>
      </c>
      <c r="D8" s="8"/>
      <c r="E8" s="8"/>
      <c r="F8" s="8" t="s">
        <v>1368</v>
      </c>
      <c r="G8" s="8" t="s">
        <v>1368</v>
      </c>
      <c r="H8" s="8" t="s">
        <v>1212</v>
      </c>
    </row>
    <row r="9" spans="1:8" x14ac:dyDescent="0.2">
      <c r="A9" s="9" t="s">
        <v>7</v>
      </c>
      <c r="B9" s="9" t="s">
        <v>641</v>
      </c>
      <c r="C9" s="8" t="s">
        <v>1273</v>
      </c>
      <c r="D9" s="8" t="s">
        <v>165</v>
      </c>
      <c r="E9" s="8" t="s">
        <v>155</v>
      </c>
      <c r="F9" s="8" t="s">
        <v>1368</v>
      </c>
      <c r="G9" s="8" t="s">
        <v>1368</v>
      </c>
      <c r="H9" s="8" t="s">
        <v>1212</v>
      </c>
    </row>
    <row r="10" spans="1:8" x14ac:dyDescent="0.2">
      <c r="A10" t="s">
        <v>104</v>
      </c>
      <c r="B10" t="s">
        <v>582</v>
      </c>
      <c r="C10" s="17">
        <v>3</v>
      </c>
      <c r="D10" s="17">
        <v>10</v>
      </c>
      <c r="E10" s="17">
        <v>6</v>
      </c>
      <c r="F10" s="17"/>
      <c r="G10" s="17">
        <v>1</v>
      </c>
      <c r="H10" s="17"/>
    </row>
    <row r="11" spans="1:8" x14ac:dyDescent="0.2">
      <c r="A11" t="s">
        <v>58</v>
      </c>
      <c r="B11" t="s">
        <v>585</v>
      </c>
      <c r="C11" s="17">
        <v>1</v>
      </c>
      <c r="D11" s="17">
        <v>13</v>
      </c>
      <c r="E11" s="17"/>
      <c r="F11" s="17"/>
      <c r="G11" s="17"/>
      <c r="H11" s="17"/>
    </row>
    <row r="12" spans="1:8" x14ac:dyDescent="0.2">
      <c r="A12" t="s">
        <v>21</v>
      </c>
      <c r="B12" t="s">
        <v>624</v>
      </c>
      <c r="C12" s="17"/>
      <c r="D12" s="17">
        <v>11</v>
      </c>
      <c r="E12" s="17">
        <v>1</v>
      </c>
      <c r="F12" s="17"/>
      <c r="G12" s="17">
        <v>1</v>
      </c>
      <c r="H12" s="17"/>
    </row>
    <row r="13" spans="1:8" x14ac:dyDescent="0.2">
      <c r="A13" t="s">
        <v>2522</v>
      </c>
      <c r="B13" t="s">
        <v>615</v>
      </c>
      <c r="C13" s="17"/>
      <c r="D13" s="17">
        <v>12</v>
      </c>
      <c r="E13" s="17">
        <v>2</v>
      </c>
      <c r="F13" s="17"/>
      <c r="G13" s="17">
        <v>1</v>
      </c>
      <c r="H13" s="17"/>
    </row>
    <row r="14" spans="1:8" x14ac:dyDescent="0.2">
      <c r="A14" t="s">
        <v>80</v>
      </c>
      <c r="B14" t="s">
        <v>584</v>
      </c>
      <c r="C14" s="17"/>
      <c r="D14" s="17">
        <v>10</v>
      </c>
      <c r="E14" s="17"/>
      <c r="F14" s="17"/>
      <c r="G14" s="17"/>
      <c r="H14" s="17"/>
    </row>
    <row r="15" spans="1:8" x14ac:dyDescent="0.2">
      <c r="A15" t="s">
        <v>64</v>
      </c>
      <c r="B15" t="s">
        <v>634</v>
      </c>
      <c r="C15" s="17">
        <v>2</v>
      </c>
      <c r="D15" s="17">
        <v>12</v>
      </c>
      <c r="E15" s="17">
        <v>3</v>
      </c>
      <c r="F15" s="17"/>
      <c r="G15" s="17">
        <v>1</v>
      </c>
      <c r="H15" s="17"/>
    </row>
    <row r="16" spans="1:8" x14ac:dyDescent="0.2">
      <c r="A16" t="s">
        <v>40</v>
      </c>
      <c r="B16" t="s">
        <v>635</v>
      </c>
      <c r="C16" s="17">
        <v>2</v>
      </c>
      <c r="D16" s="17">
        <v>13</v>
      </c>
      <c r="E16" s="17">
        <v>4</v>
      </c>
      <c r="F16" s="17"/>
      <c r="G16" s="17"/>
      <c r="H16" s="17"/>
    </row>
    <row r="17" spans="1:8" x14ac:dyDescent="0.2">
      <c r="A17" t="s">
        <v>27</v>
      </c>
      <c r="B17" t="s">
        <v>617</v>
      </c>
      <c r="C17" s="17"/>
      <c r="D17" s="17">
        <v>14</v>
      </c>
      <c r="E17" s="17">
        <v>4</v>
      </c>
      <c r="F17" s="17"/>
      <c r="G17" s="17"/>
      <c r="H17" s="17"/>
    </row>
    <row r="18" spans="1:8" x14ac:dyDescent="0.2">
      <c r="A18" t="s">
        <v>24</v>
      </c>
      <c r="B18" t="s">
        <v>612</v>
      </c>
      <c r="C18" s="17"/>
      <c r="D18" s="17">
        <v>15</v>
      </c>
      <c r="E18" s="17"/>
      <c r="F18" s="17"/>
      <c r="G18" s="17">
        <v>1</v>
      </c>
      <c r="H18" s="17"/>
    </row>
    <row r="19" spans="1:8" x14ac:dyDescent="0.2">
      <c r="A19" t="s">
        <v>36</v>
      </c>
      <c r="B19" t="s">
        <v>618</v>
      </c>
      <c r="C19" s="17"/>
      <c r="D19" s="17">
        <v>13</v>
      </c>
      <c r="E19" s="17"/>
      <c r="F19" s="17"/>
      <c r="G19" s="17"/>
      <c r="H19" s="17"/>
    </row>
    <row r="20" spans="1:8" x14ac:dyDescent="0.2">
      <c r="A20" t="s">
        <v>39</v>
      </c>
      <c r="B20" t="s">
        <v>593</v>
      </c>
      <c r="C20" s="17"/>
      <c r="D20" s="17">
        <v>12</v>
      </c>
      <c r="E20" s="17">
        <v>1</v>
      </c>
      <c r="F20" s="17"/>
      <c r="G20" s="17"/>
      <c r="H20" s="17"/>
    </row>
    <row r="21" spans="1:8" x14ac:dyDescent="0.2">
      <c r="A21" t="s">
        <v>88</v>
      </c>
      <c r="B21" t="s">
        <v>629</v>
      </c>
      <c r="C21" s="17"/>
      <c r="D21" s="17">
        <v>14</v>
      </c>
      <c r="E21" s="17"/>
      <c r="F21" s="17"/>
      <c r="G21" s="17"/>
      <c r="H21" s="17"/>
    </row>
    <row r="22" spans="1:8" x14ac:dyDescent="0.2">
      <c r="A22" t="s">
        <v>54</v>
      </c>
      <c r="B22" t="s">
        <v>626</v>
      </c>
      <c r="C22" s="17"/>
      <c r="D22" s="17">
        <v>11</v>
      </c>
      <c r="E22" s="17">
        <v>5</v>
      </c>
      <c r="F22" s="17"/>
      <c r="G22" s="17"/>
      <c r="H22" s="17"/>
    </row>
    <row r="23" spans="1:8" x14ac:dyDescent="0.2">
      <c r="A23" t="s">
        <v>99</v>
      </c>
      <c r="B23" t="s">
        <v>600</v>
      </c>
      <c r="C23" s="17"/>
      <c r="D23" s="17">
        <v>10</v>
      </c>
      <c r="E23" s="17"/>
      <c r="F23" s="17"/>
      <c r="G23" s="17">
        <v>1</v>
      </c>
      <c r="H23" s="17"/>
    </row>
    <row r="24" spans="1:8" x14ac:dyDescent="0.2">
      <c r="A24" t="s">
        <v>45</v>
      </c>
      <c r="B24" t="s">
        <v>606</v>
      </c>
      <c r="C24" s="17"/>
      <c r="D24" s="17">
        <v>11</v>
      </c>
      <c r="E24" s="17"/>
      <c r="F24" s="17"/>
      <c r="G24" s="17"/>
      <c r="H24" s="17"/>
    </row>
    <row r="25" spans="1:8" x14ac:dyDescent="0.2">
      <c r="A25" t="s">
        <v>68</v>
      </c>
      <c r="B25" t="s">
        <v>558</v>
      </c>
      <c r="C25" s="17">
        <v>1</v>
      </c>
      <c r="D25" s="17">
        <v>12</v>
      </c>
      <c r="E25" s="17">
        <v>1</v>
      </c>
      <c r="F25" s="17"/>
      <c r="G25" s="17"/>
      <c r="H25" s="17"/>
    </row>
    <row r="26" spans="1:8" x14ac:dyDescent="0.2">
      <c r="A26" t="s">
        <v>56</v>
      </c>
      <c r="B26" t="s">
        <v>599</v>
      </c>
      <c r="C26" s="17"/>
      <c r="D26" s="17">
        <v>13</v>
      </c>
      <c r="E26" s="17"/>
      <c r="F26" s="17"/>
      <c r="G26" s="17"/>
      <c r="H26" s="17"/>
    </row>
    <row r="27" spans="1:8" x14ac:dyDescent="0.2">
      <c r="A27" t="s">
        <v>90</v>
      </c>
      <c r="B27" t="s">
        <v>567</v>
      </c>
      <c r="C27" s="17"/>
      <c r="D27" s="17">
        <v>11</v>
      </c>
      <c r="E27" s="17"/>
      <c r="F27" s="17"/>
      <c r="G27" s="17"/>
      <c r="H27" s="17"/>
    </row>
    <row r="28" spans="1:8" x14ac:dyDescent="0.2">
      <c r="A28" t="s">
        <v>30</v>
      </c>
      <c r="B28" t="s">
        <v>562</v>
      </c>
      <c r="C28" s="17">
        <v>1</v>
      </c>
      <c r="D28" s="17">
        <v>11</v>
      </c>
      <c r="E28" s="17">
        <v>3</v>
      </c>
      <c r="F28" s="17">
        <v>1</v>
      </c>
      <c r="G28" s="17">
        <v>1</v>
      </c>
      <c r="H28" s="17"/>
    </row>
    <row r="29" spans="1:8" x14ac:dyDescent="0.2">
      <c r="A29" t="s">
        <v>101</v>
      </c>
      <c r="B29" t="s">
        <v>570</v>
      </c>
      <c r="C29" s="17"/>
      <c r="D29" s="17">
        <v>11</v>
      </c>
      <c r="E29" s="17"/>
      <c r="F29" s="17"/>
      <c r="G29" s="17"/>
      <c r="H29" s="17"/>
    </row>
    <row r="30" spans="1:8" x14ac:dyDescent="0.2">
      <c r="A30" t="s">
        <v>62</v>
      </c>
      <c r="B30" t="s">
        <v>565</v>
      </c>
      <c r="C30" s="17"/>
      <c r="D30" s="17">
        <v>11</v>
      </c>
      <c r="E30" s="17"/>
      <c r="F30" s="17"/>
      <c r="G30" s="17">
        <v>1</v>
      </c>
      <c r="H30" s="17"/>
    </row>
    <row r="31" spans="1:8" x14ac:dyDescent="0.2">
      <c r="A31" t="s">
        <v>86</v>
      </c>
      <c r="B31" t="s">
        <v>554</v>
      </c>
      <c r="C31" s="17"/>
      <c r="D31" s="17">
        <v>13</v>
      </c>
      <c r="E31" s="17">
        <v>2</v>
      </c>
      <c r="F31" s="17"/>
      <c r="G31" s="17"/>
      <c r="H31" s="17"/>
    </row>
    <row r="32" spans="1:8" x14ac:dyDescent="0.2">
      <c r="A32" t="s">
        <v>82</v>
      </c>
      <c r="B32" t="s">
        <v>564</v>
      </c>
      <c r="C32" s="17"/>
      <c r="D32" s="17">
        <v>10</v>
      </c>
      <c r="E32" s="17"/>
      <c r="F32" s="17"/>
      <c r="G32" s="17">
        <v>1</v>
      </c>
      <c r="H32" s="17"/>
    </row>
    <row r="33" spans="1:8" x14ac:dyDescent="0.2">
      <c r="A33" t="s">
        <v>60</v>
      </c>
      <c r="B33" t="s">
        <v>566</v>
      </c>
      <c r="C33" s="17"/>
      <c r="D33" s="17">
        <v>12</v>
      </c>
      <c r="E33" s="17"/>
      <c r="F33" s="17"/>
      <c r="G33" s="17">
        <v>1</v>
      </c>
      <c r="H33" s="17"/>
    </row>
    <row r="34" spans="1:8" x14ac:dyDescent="0.2">
      <c r="A34" t="s">
        <v>50</v>
      </c>
      <c r="B34" t="s">
        <v>594</v>
      </c>
      <c r="C34" s="17"/>
      <c r="D34" s="17">
        <v>11</v>
      </c>
      <c r="E34" s="17">
        <v>1</v>
      </c>
      <c r="F34" s="17"/>
      <c r="G34" s="17">
        <v>1</v>
      </c>
      <c r="H34" s="17"/>
    </row>
    <row r="35" spans="1:8" x14ac:dyDescent="0.2">
      <c r="A35" t="s">
        <v>35</v>
      </c>
      <c r="B35" t="s">
        <v>579</v>
      </c>
      <c r="C35" s="17"/>
      <c r="D35" s="17">
        <v>10</v>
      </c>
      <c r="E35" s="17"/>
      <c r="F35" s="17"/>
      <c r="G35" s="17">
        <v>5</v>
      </c>
      <c r="H35" s="17"/>
    </row>
    <row r="36" spans="1:8" x14ac:dyDescent="0.2">
      <c r="A36" t="s">
        <v>49</v>
      </c>
      <c r="B36" t="s">
        <v>588</v>
      </c>
      <c r="C36" s="17"/>
      <c r="D36" s="17">
        <v>10</v>
      </c>
      <c r="E36" s="17"/>
      <c r="F36" s="17"/>
      <c r="G36" s="17"/>
      <c r="H36" s="17"/>
    </row>
    <row r="37" spans="1:8" x14ac:dyDescent="0.2">
      <c r="A37" t="s">
        <v>29</v>
      </c>
      <c r="B37" t="s">
        <v>597</v>
      </c>
      <c r="C37" s="17"/>
      <c r="D37" s="17"/>
      <c r="E37" s="17"/>
      <c r="F37" s="17"/>
      <c r="G37" s="17">
        <v>1</v>
      </c>
      <c r="H37" s="17"/>
    </row>
    <row r="38" spans="1:8" x14ac:dyDescent="0.2">
      <c r="A38" t="s">
        <v>43</v>
      </c>
      <c r="B38" t="s">
        <v>632</v>
      </c>
      <c r="C38" s="17"/>
      <c r="D38" s="17">
        <v>10</v>
      </c>
      <c r="E38" s="17"/>
      <c r="F38" s="17"/>
      <c r="G38" s="17"/>
      <c r="H38" s="17"/>
    </row>
    <row r="39" spans="1:8" x14ac:dyDescent="0.2">
      <c r="A39" t="s">
        <v>18</v>
      </c>
      <c r="B39" t="s">
        <v>578</v>
      </c>
      <c r="C39" s="17"/>
      <c r="D39" s="17">
        <v>18</v>
      </c>
      <c r="E39" s="17">
        <v>4</v>
      </c>
      <c r="F39" s="17"/>
      <c r="G39" s="17">
        <v>1</v>
      </c>
      <c r="H39" s="17"/>
    </row>
    <row r="40" spans="1:8" x14ac:dyDescent="0.2">
      <c r="A40" t="s">
        <v>34</v>
      </c>
      <c r="B40" t="s">
        <v>1349</v>
      </c>
      <c r="C40" s="17"/>
      <c r="D40" s="17">
        <v>12</v>
      </c>
      <c r="E40" s="17">
        <v>2</v>
      </c>
      <c r="F40" s="17"/>
      <c r="G40" s="17"/>
      <c r="H40" s="17"/>
    </row>
    <row r="41" spans="1:8" x14ac:dyDescent="0.2">
      <c r="A41" t="s">
        <v>72</v>
      </c>
      <c r="B41" t="s">
        <v>560</v>
      </c>
      <c r="C41" s="17">
        <v>1</v>
      </c>
      <c r="D41" s="17">
        <v>10</v>
      </c>
      <c r="E41" s="17"/>
      <c r="F41" s="17">
        <v>2</v>
      </c>
      <c r="G41" s="17"/>
      <c r="H41" s="17"/>
    </row>
    <row r="42" spans="1:8" x14ac:dyDescent="0.2">
      <c r="A42" t="s">
        <v>52</v>
      </c>
      <c r="B42" t="s">
        <v>557</v>
      </c>
      <c r="C42" s="17">
        <v>1</v>
      </c>
      <c r="D42" s="17">
        <v>15</v>
      </c>
      <c r="E42" s="17">
        <v>2</v>
      </c>
      <c r="F42" s="17"/>
      <c r="G42" s="17"/>
      <c r="H42" s="17"/>
    </row>
    <row r="43" spans="1:8" x14ac:dyDescent="0.2">
      <c r="A43" t="s">
        <v>106</v>
      </c>
      <c r="B43" t="s">
        <v>616</v>
      </c>
      <c r="C43" s="17"/>
      <c r="D43" s="17">
        <v>13</v>
      </c>
      <c r="E43" s="17">
        <v>1</v>
      </c>
      <c r="F43" s="17"/>
      <c r="G43" s="17"/>
      <c r="H43" s="17"/>
    </row>
    <row r="44" spans="1:8" x14ac:dyDescent="0.2">
      <c r="A44" t="s">
        <v>38</v>
      </c>
      <c r="B44" t="s">
        <v>625</v>
      </c>
      <c r="C44" s="17">
        <v>1</v>
      </c>
      <c r="D44" s="17">
        <v>11</v>
      </c>
      <c r="E44" s="17"/>
      <c r="F44" s="17"/>
      <c r="G44" s="17"/>
      <c r="H44" s="17"/>
    </row>
    <row r="45" spans="1:8" x14ac:dyDescent="0.2">
      <c r="A45" t="s">
        <v>74</v>
      </c>
      <c r="B45" t="s">
        <v>580</v>
      </c>
      <c r="C45" s="17">
        <v>1</v>
      </c>
      <c r="D45" s="17">
        <v>11</v>
      </c>
      <c r="E45" s="17"/>
      <c r="F45" s="17"/>
      <c r="G45" s="17"/>
      <c r="H45" s="17"/>
    </row>
    <row r="46" spans="1:8" x14ac:dyDescent="0.2">
      <c r="A46" t="s">
        <v>41</v>
      </c>
      <c r="B46" t="s">
        <v>607</v>
      </c>
      <c r="C46" s="17"/>
      <c r="D46" s="17">
        <v>13</v>
      </c>
      <c r="E46" s="17">
        <v>1</v>
      </c>
      <c r="F46" s="17"/>
      <c r="G46" s="17"/>
      <c r="H46" s="17"/>
    </row>
    <row r="47" spans="1:8" x14ac:dyDescent="0.2">
      <c r="A47" t="s">
        <v>96</v>
      </c>
      <c r="B47" t="s">
        <v>622</v>
      </c>
      <c r="C47" s="17"/>
      <c r="D47" s="17">
        <v>11</v>
      </c>
      <c r="E47" s="17">
        <v>1</v>
      </c>
      <c r="F47" s="17"/>
      <c r="G47" s="17"/>
      <c r="H47" s="17"/>
    </row>
    <row r="48" spans="1:8" x14ac:dyDescent="0.2">
      <c r="A48" t="s">
        <v>70</v>
      </c>
      <c r="B48" t="s">
        <v>3163</v>
      </c>
      <c r="C48" s="17"/>
      <c r="D48" s="17">
        <v>12</v>
      </c>
      <c r="E48" s="17">
        <v>3</v>
      </c>
      <c r="F48" s="17">
        <v>1</v>
      </c>
      <c r="G48" s="17">
        <v>1</v>
      </c>
      <c r="H48" s="17"/>
    </row>
    <row r="49" spans="1:8" x14ac:dyDescent="0.2">
      <c r="A49" t="s">
        <v>77</v>
      </c>
      <c r="B49" t="s">
        <v>608</v>
      </c>
      <c r="C49" s="17">
        <v>1</v>
      </c>
      <c r="D49" s="17">
        <v>10</v>
      </c>
      <c r="E49" s="17">
        <v>1</v>
      </c>
      <c r="F49" s="17">
        <v>1</v>
      </c>
      <c r="G49" s="17"/>
      <c r="H49" s="17"/>
    </row>
    <row r="50" spans="1:8" x14ac:dyDescent="0.2">
      <c r="A50" t="s">
        <v>66</v>
      </c>
      <c r="B50" t="s">
        <v>553</v>
      </c>
      <c r="C50" s="17"/>
      <c r="D50" s="17">
        <v>11</v>
      </c>
      <c r="E50" s="17">
        <v>2</v>
      </c>
      <c r="F50" s="17"/>
      <c r="G50" s="17"/>
      <c r="H50" s="17"/>
    </row>
    <row r="51" spans="1:8" x14ac:dyDescent="0.2">
      <c r="A51" t="s">
        <v>76</v>
      </c>
      <c r="B51" t="s">
        <v>592</v>
      </c>
      <c r="C51" s="17"/>
      <c r="D51" s="17">
        <v>8</v>
      </c>
      <c r="E51" s="17">
        <v>2</v>
      </c>
      <c r="F51" s="17"/>
      <c r="G51" s="17"/>
      <c r="H51" s="17"/>
    </row>
    <row r="52" spans="1:8" x14ac:dyDescent="0.2">
      <c r="A52" t="s">
        <v>94</v>
      </c>
      <c r="B52" t="s">
        <v>1350</v>
      </c>
      <c r="C52" s="17"/>
      <c r="D52" s="17">
        <v>10</v>
      </c>
      <c r="E52" s="17"/>
      <c r="F52" s="17"/>
      <c r="G52" s="17"/>
      <c r="H52" s="17"/>
    </row>
    <row r="53" spans="1:8" x14ac:dyDescent="0.2">
      <c r="A53" t="s">
        <v>32</v>
      </c>
      <c r="B53" t="s">
        <v>574</v>
      </c>
      <c r="C53" s="17">
        <v>1</v>
      </c>
      <c r="D53" s="17">
        <v>10</v>
      </c>
      <c r="E53" s="17">
        <v>1</v>
      </c>
      <c r="F53" s="17"/>
      <c r="G53" s="17">
        <v>1</v>
      </c>
      <c r="H53" s="17"/>
    </row>
    <row r="54" spans="1:8" x14ac:dyDescent="0.2">
      <c r="A54" t="s">
        <v>84</v>
      </c>
      <c r="B54" t="s">
        <v>619</v>
      </c>
      <c r="C54" s="17"/>
      <c r="D54" s="17">
        <v>9</v>
      </c>
      <c r="E54" s="17"/>
      <c r="F54" s="17"/>
      <c r="G54" s="17">
        <v>1</v>
      </c>
      <c r="H54" s="17"/>
    </row>
    <row r="55" spans="1:8" x14ac:dyDescent="0.2">
      <c r="A55" t="s">
        <v>92</v>
      </c>
      <c r="B55" t="s">
        <v>572</v>
      </c>
      <c r="C55" s="17">
        <v>1</v>
      </c>
      <c r="D55" s="17">
        <v>14</v>
      </c>
      <c r="E55" s="17"/>
      <c r="F55" s="17"/>
      <c r="G55" s="17">
        <v>4</v>
      </c>
      <c r="H55" s="17"/>
    </row>
    <row r="56" spans="1:8" x14ac:dyDescent="0.2">
      <c r="A56" t="s">
        <v>47</v>
      </c>
      <c r="B56" t="s">
        <v>604</v>
      </c>
      <c r="C56" s="17"/>
      <c r="D56" s="17">
        <v>13</v>
      </c>
      <c r="E56" s="17"/>
      <c r="F56" s="17">
        <v>3</v>
      </c>
      <c r="G56" s="17">
        <v>4</v>
      </c>
      <c r="H56" s="17"/>
    </row>
    <row r="57" spans="1:8" x14ac:dyDescent="0.2">
      <c r="A57" t="s">
        <v>1212</v>
      </c>
      <c r="B57" t="s">
        <v>1212</v>
      </c>
      <c r="C57" s="17"/>
      <c r="D57" s="17"/>
      <c r="E57" s="17"/>
      <c r="F57" s="17"/>
      <c r="G57" s="17"/>
      <c r="H57" s="17">
        <v>1</v>
      </c>
    </row>
    <row r="58" spans="1:8" x14ac:dyDescent="0.2">
      <c r="A58" t="s">
        <v>1227</v>
      </c>
      <c r="C58" s="17">
        <v>17</v>
      </c>
      <c r="D58" s="17">
        <v>537</v>
      </c>
      <c r="E58" s="17">
        <v>53</v>
      </c>
      <c r="F58" s="17">
        <v>8</v>
      </c>
      <c r="G58" s="17">
        <v>29</v>
      </c>
      <c r="H58" s="1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WG604"/>
  <sheetViews>
    <sheetView topLeftCell="D1" zoomScale="70" zoomScaleNormal="70" workbookViewId="0">
      <selection activeCell="K20" sqref="K20"/>
    </sheetView>
  </sheetViews>
  <sheetFormatPr defaultColWidth="9" defaultRowHeight="18.75" x14ac:dyDescent="0.3"/>
  <cols>
    <col min="1" max="1" width="19.625" style="4" customWidth="1"/>
    <col min="2" max="29" width="14" style="4" customWidth="1"/>
    <col min="30" max="30" width="11.5" style="4" customWidth="1"/>
    <col min="31" max="32" width="14" style="4" bestFit="1" customWidth="1"/>
    <col min="33" max="33" width="14" style="4" customWidth="1"/>
    <col min="34" max="34" width="11.375" style="4" customWidth="1"/>
    <col min="35" max="49" width="14" style="4" customWidth="1"/>
    <col min="50" max="604" width="14" style="4" bestFit="1" customWidth="1"/>
    <col min="605" max="605" width="11.375" style="4" bestFit="1" customWidth="1"/>
    <col min="606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605" x14ac:dyDescent="0.3">
      <c r="A1"/>
      <c r="B1"/>
    </row>
    <row r="3" spans="1:605" x14ac:dyDescent="0.3">
      <c r="A3" s="83" t="s">
        <v>1370</v>
      </c>
      <c r="B3" s="83" t="s">
        <v>1264</v>
      </c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</row>
    <row r="4" spans="1:605" x14ac:dyDescent="0.3">
      <c r="A4" s="83" t="s">
        <v>1353</v>
      </c>
      <c r="B4" s="4" t="s">
        <v>206</v>
      </c>
      <c r="C4" s="4" t="s">
        <v>646</v>
      </c>
      <c r="D4" s="4" t="s">
        <v>220</v>
      </c>
      <c r="E4" s="4" t="s">
        <v>649</v>
      </c>
      <c r="F4" s="4" t="s">
        <v>671</v>
      </c>
      <c r="G4" s="4" t="s">
        <v>645</v>
      </c>
      <c r="H4" s="4" t="s">
        <v>212</v>
      </c>
      <c r="I4" s="4" t="s">
        <v>236</v>
      </c>
      <c r="J4" s="4" t="s">
        <v>656</v>
      </c>
      <c r="K4" s="4" t="s">
        <v>211</v>
      </c>
      <c r="L4" s="4" t="s">
        <v>658</v>
      </c>
      <c r="M4" s="4" t="s">
        <v>643</v>
      </c>
      <c r="N4" s="4" t="s">
        <v>657</v>
      </c>
      <c r="O4" s="4" t="s">
        <v>644</v>
      </c>
      <c r="P4" s="4" t="s">
        <v>659</v>
      </c>
      <c r="Q4" s="4" t="s">
        <v>224</v>
      </c>
      <c r="R4" s="4" t="s">
        <v>669</v>
      </c>
      <c r="S4" s="4" t="s">
        <v>655</v>
      </c>
      <c r="T4" s="4" t="s">
        <v>218</v>
      </c>
      <c r="U4" s="4" t="s">
        <v>640</v>
      </c>
      <c r="V4" s="4" t="s">
        <v>653</v>
      </c>
      <c r="W4" s="4" t="s">
        <v>219</v>
      </c>
      <c r="X4" s="4" t="s">
        <v>1260</v>
      </c>
      <c r="Y4" s="4" t="s">
        <v>214</v>
      </c>
      <c r="Z4" s="4" t="s">
        <v>221</v>
      </c>
      <c r="AA4" s="4" t="s">
        <v>213</v>
      </c>
      <c r="AB4" s="4" t="s">
        <v>216</v>
      </c>
      <c r="AC4" s="4" t="s">
        <v>3179</v>
      </c>
      <c r="AD4" s="84" t="s">
        <v>1227</v>
      </c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</row>
    <row r="5" spans="1:605" x14ac:dyDescent="0.3">
      <c r="A5" s="4" t="s">
        <v>206</v>
      </c>
      <c r="B5" s="84">
        <v>56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>
        <v>56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</row>
    <row r="6" spans="1:605" x14ac:dyDescent="0.3">
      <c r="A6" s="4" t="s">
        <v>225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>
        <v>41</v>
      </c>
      <c r="Y6" s="84"/>
      <c r="Z6" s="84"/>
      <c r="AA6" s="84"/>
      <c r="AB6" s="84"/>
      <c r="AC6" s="84"/>
      <c r="AD6" s="84">
        <v>41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</row>
    <row r="7" spans="1:605" x14ac:dyDescent="0.3">
      <c r="A7" s="4" t="s">
        <v>646</v>
      </c>
      <c r="B7" s="84"/>
      <c r="C7" s="84">
        <v>3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>
        <v>3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</row>
    <row r="8" spans="1:605" x14ac:dyDescent="0.3">
      <c r="A8" s="4" t="s">
        <v>220</v>
      </c>
      <c r="B8" s="84"/>
      <c r="C8" s="84"/>
      <c r="D8" s="84">
        <v>66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>
        <v>66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</row>
    <row r="9" spans="1:605" x14ac:dyDescent="0.3">
      <c r="A9" s="4" t="s">
        <v>222</v>
      </c>
      <c r="B9" s="84"/>
      <c r="C9" s="84"/>
      <c r="D9" s="84">
        <v>38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>
        <v>38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</row>
    <row r="10" spans="1:605" x14ac:dyDescent="0.3">
      <c r="A10" s="4" t="s">
        <v>215</v>
      </c>
      <c r="B10" s="84"/>
      <c r="C10" s="84"/>
      <c r="D10" s="84">
        <v>39</v>
      </c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>
        <v>39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</row>
    <row r="11" spans="1:605" x14ac:dyDescent="0.3">
      <c r="A11" s="4" t="s">
        <v>1190</v>
      </c>
      <c r="B11" s="84"/>
      <c r="C11" s="84"/>
      <c r="D11" s="84">
        <v>1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</row>
    <row r="12" spans="1:605" x14ac:dyDescent="0.3">
      <c r="A12" s="4" t="s">
        <v>1188</v>
      </c>
      <c r="B12" s="84"/>
      <c r="C12" s="84"/>
      <c r="D12" s="84">
        <v>1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>
        <v>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</row>
    <row r="13" spans="1:605" x14ac:dyDescent="0.3">
      <c r="A13" s="4" t="s">
        <v>1189</v>
      </c>
      <c r="B13" s="84"/>
      <c r="C13" s="84"/>
      <c r="D13" s="84">
        <v>2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>
        <v>2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</row>
    <row r="14" spans="1:605" x14ac:dyDescent="0.3">
      <c r="A14" s="4" t="s">
        <v>649</v>
      </c>
      <c r="B14" s="84"/>
      <c r="C14" s="84"/>
      <c r="D14" s="84"/>
      <c r="E14" s="84">
        <v>1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>
        <v>1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</row>
    <row r="15" spans="1:605" x14ac:dyDescent="0.3">
      <c r="A15" s="4" t="s">
        <v>671</v>
      </c>
      <c r="B15" s="84"/>
      <c r="C15" s="84"/>
      <c r="D15" s="84"/>
      <c r="E15" s="84"/>
      <c r="F15" s="84">
        <v>1</v>
      </c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>
        <v>1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</row>
    <row r="16" spans="1:605" x14ac:dyDescent="0.3">
      <c r="A16" s="4" t="s">
        <v>645</v>
      </c>
      <c r="B16" s="84"/>
      <c r="C16" s="84"/>
      <c r="D16" s="84"/>
      <c r="E16" s="84"/>
      <c r="F16" s="84"/>
      <c r="G16" s="84">
        <v>4</v>
      </c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>
        <v>4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</row>
    <row r="17" spans="1:605" x14ac:dyDescent="0.3">
      <c r="A17" s="4" t="s">
        <v>212</v>
      </c>
      <c r="B17" s="84"/>
      <c r="C17" s="84"/>
      <c r="D17" s="84"/>
      <c r="E17" s="84"/>
      <c r="F17" s="84"/>
      <c r="G17" s="84"/>
      <c r="H17" s="84">
        <v>29</v>
      </c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>
        <v>29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</row>
    <row r="18" spans="1:605" x14ac:dyDescent="0.3">
      <c r="A18" s="4" t="s">
        <v>236</v>
      </c>
      <c r="B18" s="84"/>
      <c r="C18" s="84"/>
      <c r="D18" s="84"/>
      <c r="E18" s="84"/>
      <c r="F18" s="84"/>
      <c r="G18" s="84"/>
      <c r="H18" s="84"/>
      <c r="I18" s="84">
        <v>5</v>
      </c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>
        <v>5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</row>
    <row r="19" spans="1:605" x14ac:dyDescent="0.3">
      <c r="A19" s="4" t="s">
        <v>656</v>
      </c>
      <c r="B19" s="84"/>
      <c r="C19" s="84"/>
      <c r="D19" s="84"/>
      <c r="E19" s="84"/>
      <c r="F19" s="84"/>
      <c r="G19" s="84"/>
      <c r="H19" s="84"/>
      <c r="I19" s="84"/>
      <c r="J19" s="84">
        <v>1</v>
      </c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>
        <v>1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</row>
    <row r="20" spans="1:605" x14ac:dyDescent="0.3">
      <c r="A20" s="4" t="s">
        <v>211</v>
      </c>
      <c r="B20" s="84"/>
      <c r="C20" s="84"/>
      <c r="D20" s="84"/>
      <c r="E20" s="84"/>
      <c r="F20" s="84"/>
      <c r="G20" s="84"/>
      <c r="H20" s="84"/>
      <c r="I20" s="84"/>
      <c r="J20" s="84"/>
      <c r="K20" s="84">
        <v>31</v>
      </c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>
        <v>31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</row>
    <row r="21" spans="1:605" x14ac:dyDescent="0.3">
      <c r="A21" s="4" t="s">
        <v>658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>
        <v>1</v>
      </c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>
        <v>1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</row>
    <row r="22" spans="1:605" x14ac:dyDescent="0.3">
      <c r="A22" s="4" t="s">
        <v>643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>
        <v>3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>
        <v>3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</row>
    <row r="23" spans="1:605" x14ac:dyDescent="0.3">
      <c r="A23" s="4" t="s">
        <v>657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>
        <v>2</v>
      </c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>
        <v>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</row>
    <row r="24" spans="1:605" x14ac:dyDescent="0.3">
      <c r="A24" s="4" t="s">
        <v>644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>
        <v>1</v>
      </c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</row>
    <row r="25" spans="1:605" x14ac:dyDescent="0.3">
      <c r="A25" s="4" t="s">
        <v>659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>
        <v>1</v>
      </c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>
        <v>1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</row>
    <row r="26" spans="1:605" x14ac:dyDescent="0.3">
      <c r="A26" s="4" t="s">
        <v>224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>
        <v>6</v>
      </c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>
        <v>6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</row>
    <row r="27" spans="1:605" x14ac:dyDescent="0.3">
      <c r="A27" s="4" t="s">
        <v>669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>
        <v>1</v>
      </c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>
        <v>1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</row>
    <row r="28" spans="1:605" x14ac:dyDescent="0.3">
      <c r="A28" s="4" t="s">
        <v>655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>
        <v>1</v>
      </c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>
        <v>1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</row>
    <row r="29" spans="1:605" x14ac:dyDescent="0.3">
      <c r="A29" s="4" t="s">
        <v>218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>
        <v>15</v>
      </c>
      <c r="U29" s="84"/>
      <c r="V29" s="84"/>
      <c r="W29" s="84"/>
      <c r="X29" s="84"/>
      <c r="Y29" s="84"/>
      <c r="Z29" s="84"/>
      <c r="AA29" s="84"/>
      <c r="AB29" s="84"/>
      <c r="AC29" s="84"/>
      <c r="AD29" s="84">
        <v>15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</row>
    <row r="30" spans="1:605" x14ac:dyDescent="0.3">
      <c r="A30" s="4" t="s">
        <v>640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>
        <v>62</v>
      </c>
      <c r="V30" s="84"/>
      <c r="W30" s="84"/>
      <c r="X30" s="84"/>
      <c r="Y30" s="84"/>
      <c r="Z30" s="84"/>
      <c r="AA30" s="84"/>
      <c r="AB30" s="84"/>
      <c r="AC30" s="84"/>
      <c r="AD30" s="84">
        <v>62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</row>
    <row r="31" spans="1:605" x14ac:dyDescent="0.3">
      <c r="A31" s="4" t="s">
        <v>653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>
        <v>1</v>
      </c>
      <c r="W31" s="84"/>
      <c r="X31" s="84"/>
      <c r="Y31" s="84"/>
      <c r="Z31" s="84"/>
      <c r="AA31" s="84"/>
      <c r="AB31" s="84"/>
      <c r="AC31" s="84"/>
      <c r="AD31" s="84">
        <v>1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</row>
    <row r="32" spans="1:605" x14ac:dyDescent="0.3">
      <c r="A32" s="4" t="s">
        <v>219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>
        <v>91</v>
      </c>
      <c r="X32" s="84"/>
      <c r="Y32" s="84"/>
      <c r="Z32" s="84"/>
      <c r="AA32" s="84"/>
      <c r="AB32" s="84"/>
      <c r="AC32" s="84"/>
      <c r="AD32" s="84">
        <v>91</v>
      </c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</row>
    <row r="33" spans="1:605" x14ac:dyDescent="0.3">
      <c r="A33" s="4" t="s">
        <v>210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>
        <v>16</v>
      </c>
      <c r="X33" s="84"/>
      <c r="Y33" s="84"/>
      <c r="Z33" s="84"/>
      <c r="AA33" s="84"/>
      <c r="AB33" s="84"/>
      <c r="AC33" s="84"/>
      <c r="AD33" s="84">
        <v>16</v>
      </c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</row>
    <row r="34" spans="1:605" x14ac:dyDescent="0.3">
      <c r="A34" s="4" t="s">
        <v>235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>
        <v>1</v>
      </c>
      <c r="X34" s="84"/>
      <c r="Y34" s="84"/>
      <c r="Z34" s="84"/>
      <c r="AA34" s="84"/>
      <c r="AB34" s="84"/>
      <c r="AC34" s="84"/>
      <c r="AD34" s="84">
        <v>1</v>
      </c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</row>
    <row r="35" spans="1:605" x14ac:dyDescent="0.3">
      <c r="A35" s="4" t="s">
        <v>223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>
        <v>14</v>
      </c>
      <c r="X35" s="84"/>
      <c r="Y35" s="84"/>
      <c r="Z35" s="84"/>
      <c r="AA35" s="84"/>
      <c r="AB35" s="84"/>
      <c r="AC35" s="84"/>
      <c r="AD35" s="84">
        <v>14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</row>
    <row r="36" spans="1:605" x14ac:dyDescent="0.3">
      <c r="A36" s="4" t="s">
        <v>214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>
        <v>48</v>
      </c>
      <c r="Z36" s="84"/>
      <c r="AA36" s="84"/>
      <c r="AB36" s="84"/>
      <c r="AC36" s="84"/>
      <c r="AD36" s="84">
        <v>48</v>
      </c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</row>
    <row r="37" spans="1:605" x14ac:dyDescent="0.3">
      <c r="A37" s="4" t="s">
        <v>221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>
        <v>6</v>
      </c>
      <c r="AA37" s="84"/>
      <c r="AB37" s="84"/>
      <c r="AC37" s="84"/>
      <c r="AD37" s="84">
        <v>6</v>
      </c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</row>
    <row r="38" spans="1:605" x14ac:dyDescent="0.3">
      <c r="A38" s="4" t="s">
        <v>213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>
        <v>61</v>
      </c>
      <c r="AB38" s="84"/>
      <c r="AC38" s="84"/>
      <c r="AD38" s="84">
        <v>61</v>
      </c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</row>
    <row r="39" spans="1:605" x14ac:dyDescent="0.3">
      <c r="A39" s="4" t="s">
        <v>216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>
        <v>51</v>
      </c>
      <c r="AC39" s="84"/>
      <c r="AD39" s="84">
        <v>51</v>
      </c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</row>
    <row r="40" spans="1:605" x14ac:dyDescent="0.3">
      <c r="A40" s="4" t="s">
        <v>2508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>
        <v>9</v>
      </c>
      <c r="AD40" s="84">
        <v>9</v>
      </c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</row>
    <row r="41" spans="1:605" x14ac:dyDescent="0.3">
      <c r="A41" s="4" t="s">
        <v>1227</v>
      </c>
      <c r="B41" s="84">
        <v>56</v>
      </c>
      <c r="C41" s="84">
        <v>3</v>
      </c>
      <c r="D41" s="84">
        <v>147</v>
      </c>
      <c r="E41" s="84">
        <v>1</v>
      </c>
      <c r="F41" s="84">
        <v>1</v>
      </c>
      <c r="G41" s="84">
        <v>4</v>
      </c>
      <c r="H41" s="84">
        <v>29</v>
      </c>
      <c r="I41" s="84">
        <v>5</v>
      </c>
      <c r="J41" s="84">
        <v>1</v>
      </c>
      <c r="K41" s="84">
        <v>31</v>
      </c>
      <c r="L41" s="84">
        <v>1</v>
      </c>
      <c r="M41" s="84">
        <v>3</v>
      </c>
      <c r="N41" s="84">
        <v>2</v>
      </c>
      <c r="O41" s="84">
        <v>1</v>
      </c>
      <c r="P41" s="84">
        <v>1</v>
      </c>
      <c r="Q41" s="84">
        <v>6</v>
      </c>
      <c r="R41" s="84">
        <v>1</v>
      </c>
      <c r="S41" s="84">
        <v>1</v>
      </c>
      <c r="T41" s="84">
        <v>15</v>
      </c>
      <c r="U41" s="84">
        <v>62</v>
      </c>
      <c r="V41" s="84">
        <v>1</v>
      </c>
      <c r="W41" s="84">
        <v>122</v>
      </c>
      <c r="X41" s="84">
        <v>41</v>
      </c>
      <c r="Y41" s="84">
        <v>48</v>
      </c>
      <c r="Z41" s="84">
        <v>6</v>
      </c>
      <c r="AA41" s="84">
        <v>61</v>
      </c>
      <c r="AB41" s="84">
        <v>51</v>
      </c>
      <c r="AC41" s="84">
        <v>9</v>
      </c>
      <c r="AD41" s="84">
        <v>710</v>
      </c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</row>
    <row r="42" spans="1:605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</row>
    <row r="43" spans="1:605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</row>
    <row r="44" spans="1:605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</row>
    <row r="45" spans="1:605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</row>
    <row r="46" spans="1:605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605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605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  <row r="101" spans="1:50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</row>
    <row r="102" spans="1:50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</row>
    <row r="103" spans="1:50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</row>
    <row r="104" spans="1:50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</row>
    <row r="105" spans="1:50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:50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</row>
    <row r="107" spans="1:50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</row>
    <row r="108" spans="1:50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</row>
    <row r="109" spans="1:50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</row>
    <row r="110" spans="1:50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</row>
    <row r="111" spans="1:50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</row>
    <row r="112" spans="1:50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</row>
    <row r="113" spans="1:50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</row>
    <row r="114" spans="1:50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</row>
    <row r="115" spans="1:50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</row>
    <row r="116" spans="1:50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</row>
    <row r="117" spans="1:50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</row>
    <row r="118" spans="1:50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</row>
    <row r="119" spans="1:50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</row>
    <row r="120" spans="1:50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</row>
    <row r="121" spans="1:50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</row>
    <row r="122" spans="1:50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</row>
    <row r="123" spans="1:50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</row>
    <row r="124" spans="1:50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</row>
    <row r="125" spans="1:50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</row>
    <row r="126" spans="1:50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</row>
    <row r="127" spans="1:50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</row>
    <row r="128" spans="1:50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</row>
    <row r="129" spans="1:50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</row>
    <row r="130" spans="1:50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</row>
    <row r="131" spans="1:50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</row>
    <row r="132" spans="1:50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</row>
    <row r="133" spans="1:50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</row>
    <row r="134" spans="1:50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</row>
    <row r="135" spans="1:50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</row>
    <row r="136" spans="1:50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</row>
    <row r="137" spans="1:50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</row>
    <row r="138" spans="1:50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</row>
    <row r="139" spans="1:50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</row>
    <row r="140" spans="1:50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</row>
    <row r="141" spans="1:50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</row>
    <row r="142" spans="1:50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</row>
    <row r="143" spans="1:50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</row>
    <row r="144" spans="1:50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</row>
    <row r="145" spans="1:50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</row>
    <row r="146" spans="1:50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</row>
    <row r="147" spans="1:50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</row>
    <row r="148" spans="1:50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</row>
    <row r="149" spans="1:50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</row>
    <row r="150" spans="1:50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</row>
    <row r="151" spans="1:50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</row>
    <row r="152" spans="1:50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</row>
    <row r="153" spans="1:50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</row>
    <row r="154" spans="1:50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</row>
    <row r="155" spans="1:50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</row>
    <row r="156" spans="1:50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</row>
    <row r="157" spans="1:50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</row>
    <row r="158" spans="1:50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</row>
    <row r="159" spans="1:50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</row>
    <row r="160" spans="1:50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</row>
    <row r="161" spans="1:50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</row>
    <row r="162" spans="1:50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</row>
    <row r="163" spans="1:50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</row>
    <row r="164" spans="1:50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</row>
    <row r="165" spans="1:50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</row>
    <row r="166" spans="1:50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</row>
    <row r="167" spans="1:50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</row>
    <row r="168" spans="1:50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</row>
    <row r="169" spans="1:50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</row>
    <row r="170" spans="1:50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</row>
    <row r="171" spans="1:50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</row>
    <row r="172" spans="1:50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</row>
    <row r="173" spans="1:50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</row>
    <row r="174" spans="1:50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</row>
    <row r="175" spans="1:50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</row>
    <row r="176" spans="1:50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</row>
    <row r="177" spans="1:50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</row>
    <row r="178" spans="1:50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</row>
    <row r="179" spans="1:50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</row>
    <row r="180" spans="1:50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</row>
    <row r="181" spans="1:50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</row>
    <row r="182" spans="1:50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</row>
    <row r="183" spans="1:50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</row>
    <row r="184" spans="1:50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</row>
    <row r="185" spans="1:50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</row>
    <row r="186" spans="1:50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</row>
    <row r="187" spans="1:50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</row>
    <row r="188" spans="1:50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</row>
    <row r="189" spans="1:50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</row>
    <row r="190" spans="1:50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</row>
    <row r="191" spans="1:50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</row>
    <row r="192" spans="1:50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:50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</row>
    <row r="194" spans="1:50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</row>
    <row r="195" spans="1:50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</row>
    <row r="196" spans="1:50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</row>
    <row r="197" spans="1:50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</row>
    <row r="198" spans="1:50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</row>
    <row r="199" spans="1:50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</row>
    <row r="200" spans="1:50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</row>
    <row r="201" spans="1:50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</row>
    <row r="202" spans="1:50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</row>
    <row r="203" spans="1:50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</row>
    <row r="204" spans="1:50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</row>
    <row r="205" spans="1:50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</row>
    <row r="206" spans="1:50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</row>
    <row r="207" spans="1:50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</row>
    <row r="208" spans="1:50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</row>
    <row r="209" spans="1:50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</row>
    <row r="210" spans="1:50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</row>
    <row r="211" spans="1:50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</row>
    <row r="212" spans="1:50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</row>
    <row r="213" spans="1:50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</row>
    <row r="214" spans="1:50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</row>
    <row r="215" spans="1:50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</row>
    <row r="216" spans="1:50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</row>
    <row r="217" spans="1:50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</row>
    <row r="218" spans="1:50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</row>
    <row r="219" spans="1:50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</row>
    <row r="220" spans="1:50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</row>
    <row r="221" spans="1:50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</row>
    <row r="222" spans="1:50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</row>
    <row r="223" spans="1:50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</row>
    <row r="224" spans="1:50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</row>
    <row r="225" spans="1:50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</row>
    <row r="226" spans="1:50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</row>
    <row r="227" spans="1:50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</row>
    <row r="228" spans="1:50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</row>
    <row r="229" spans="1:50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</row>
    <row r="230" spans="1:50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</row>
    <row r="231" spans="1:50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</row>
    <row r="232" spans="1:50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</row>
    <row r="233" spans="1:50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</row>
    <row r="234" spans="1:50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</row>
    <row r="235" spans="1:50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</row>
    <row r="236" spans="1:50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</row>
    <row r="237" spans="1:50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</row>
    <row r="238" spans="1:50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</row>
    <row r="239" spans="1:50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</row>
    <row r="240" spans="1:50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</row>
    <row r="241" spans="1:50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</row>
    <row r="242" spans="1:50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</row>
    <row r="243" spans="1:50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</row>
    <row r="244" spans="1:50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</row>
    <row r="245" spans="1:50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</row>
    <row r="246" spans="1:50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</row>
    <row r="247" spans="1:50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</row>
    <row r="248" spans="1:50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</row>
    <row r="249" spans="1:50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</row>
    <row r="250" spans="1:50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</row>
    <row r="251" spans="1:50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</row>
    <row r="252" spans="1:50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</row>
    <row r="253" spans="1:50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</row>
    <row r="254" spans="1:50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</row>
    <row r="255" spans="1:50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</row>
    <row r="256" spans="1:50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</row>
    <row r="257" spans="1:50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</row>
    <row r="258" spans="1:50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</row>
    <row r="259" spans="1:50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</row>
    <row r="260" spans="1:50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</row>
    <row r="261" spans="1:50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</row>
    <row r="262" spans="1:50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</row>
    <row r="263" spans="1:50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</row>
    <row r="264" spans="1:50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</row>
    <row r="265" spans="1:50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</row>
    <row r="266" spans="1:50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</row>
    <row r="267" spans="1:50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</row>
    <row r="268" spans="1:50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</row>
    <row r="269" spans="1:50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</row>
    <row r="270" spans="1:50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</row>
    <row r="271" spans="1:50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</row>
    <row r="272" spans="1:50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</row>
    <row r="273" spans="1:50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</row>
    <row r="274" spans="1:50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</row>
    <row r="275" spans="1:50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</row>
    <row r="276" spans="1:50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</row>
    <row r="277" spans="1:50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</row>
    <row r="278" spans="1:50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</row>
    <row r="279" spans="1:50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</row>
    <row r="280" spans="1:50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</row>
    <row r="281" spans="1:50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</row>
    <row r="282" spans="1:50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</row>
    <row r="283" spans="1:50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</row>
    <row r="284" spans="1:50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</row>
    <row r="285" spans="1:50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</row>
    <row r="286" spans="1:50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</row>
    <row r="287" spans="1:50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</row>
    <row r="288" spans="1:50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</row>
    <row r="289" spans="1:50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</row>
    <row r="290" spans="1:50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</row>
    <row r="291" spans="1:50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</row>
    <row r="292" spans="1:50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</row>
    <row r="293" spans="1:50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</row>
    <row r="294" spans="1:50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</row>
    <row r="295" spans="1:50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</row>
    <row r="296" spans="1:50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</row>
    <row r="297" spans="1:50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</row>
    <row r="298" spans="1:50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</row>
    <row r="299" spans="1:50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</row>
    <row r="300" spans="1:50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</row>
    <row r="301" spans="1:50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</row>
    <row r="302" spans="1:50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</row>
    <row r="303" spans="1:50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</row>
    <row r="304" spans="1:50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</row>
    <row r="305" spans="1:50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</row>
    <row r="306" spans="1:50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</row>
    <row r="307" spans="1:50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</row>
    <row r="308" spans="1:50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</row>
    <row r="309" spans="1:50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</row>
    <row r="310" spans="1:50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</row>
    <row r="311" spans="1:50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</row>
    <row r="312" spans="1:50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</row>
    <row r="313" spans="1:50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</row>
    <row r="314" spans="1:50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</row>
    <row r="315" spans="1:50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</row>
    <row r="316" spans="1:50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</row>
    <row r="317" spans="1:50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</row>
    <row r="318" spans="1:50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</row>
    <row r="319" spans="1:50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</row>
    <row r="320" spans="1:50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</row>
    <row r="321" spans="1:50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</row>
    <row r="322" spans="1:50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</row>
    <row r="323" spans="1:50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</row>
    <row r="324" spans="1:50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</row>
    <row r="325" spans="1:50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</row>
    <row r="326" spans="1:50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</row>
    <row r="327" spans="1:50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</row>
    <row r="328" spans="1:50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</row>
    <row r="329" spans="1:50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</row>
    <row r="330" spans="1:50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</row>
    <row r="331" spans="1:50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</row>
    <row r="332" spans="1:50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</row>
    <row r="333" spans="1:50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</row>
    <row r="334" spans="1:50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</row>
    <row r="335" spans="1:50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</row>
    <row r="336" spans="1:50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</row>
    <row r="337" spans="1:50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</row>
    <row r="338" spans="1:50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</row>
    <row r="339" spans="1:50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</row>
    <row r="340" spans="1:50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</row>
    <row r="341" spans="1:50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</row>
    <row r="342" spans="1:50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</row>
    <row r="343" spans="1:50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</row>
    <row r="344" spans="1:50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</row>
    <row r="345" spans="1:50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</row>
    <row r="346" spans="1:50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</row>
    <row r="347" spans="1:50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</row>
    <row r="348" spans="1:50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</row>
    <row r="349" spans="1:50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</row>
    <row r="350" spans="1:50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</row>
    <row r="351" spans="1:50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</row>
    <row r="352" spans="1:50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</row>
    <row r="353" spans="1:50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</row>
    <row r="354" spans="1:50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</row>
    <row r="355" spans="1:50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</row>
    <row r="356" spans="1:50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</row>
    <row r="357" spans="1:50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</row>
    <row r="358" spans="1:50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</row>
    <row r="359" spans="1:50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</row>
    <row r="360" spans="1:50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</row>
    <row r="361" spans="1:50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</row>
    <row r="362" spans="1:50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</row>
    <row r="363" spans="1:50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</row>
    <row r="364" spans="1:50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</row>
    <row r="365" spans="1:50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</row>
    <row r="366" spans="1:50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</row>
    <row r="367" spans="1:50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</row>
    <row r="368" spans="1:50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</row>
    <row r="369" spans="1:50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</row>
    <row r="370" spans="1:50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</row>
    <row r="371" spans="1:50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</row>
    <row r="372" spans="1:50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</row>
    <row r="373" spans="1:50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</row>
    <row r="374" spans="1:50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</row>
    <row r="375" spans="1:50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</row>
    <row r="376" spans="1:50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</row>
    <row r="377" spans="1:50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</row>
    <row r="378" spans="1:50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</row>
    <row r="379" spans="1:50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</row>
    <row r="380" spans="1:50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</row>
    <row r="381" spans="1:50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</row>
    <row r="382" spans="1:50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</row>
    <row r="383" spans="1:50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</row>
    <row r="384" spans="1:50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</row>
    <row r="385" spans="1:50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</row>
    <row r="386" spans="1:50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</row>
    <row r="387" spans="1:50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</row>
    <row r="388" spans="1:50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</row>
    <row r="389" spans="1:50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</row>
    <row r="390" spans="1:50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</row>
    <row r="391" spans="1:50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</row>
    <row r="392" spans="1:50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</row>
    <row r="393" spans="1:50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</row>
    <row r="394" spans="1:50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</row>
    <row r="395" spans="1:50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</row>
    <row r="396" spans="1:50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</row>
    <row r="397" spans="1:50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</row>
    <row r="398" spans="1:50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</row>
    <row r="399" spans="1:50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</row>
    <row r="400" spans="1:50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</row>
    <row r="401" spans="1:50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</row>
    <row r="402" spans="1:50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</row>
    <row r="403" spans="1:50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</row>
    <row r="404" spans="1:50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</row>
    <row r="405" spans="1:50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</row>
    <row r="406" spans="1:50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</row>
    <row r="407" spans="1:50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</row>
    <row r="408" spans="1:50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</row>
    <row r="409" spans="1:50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</row>
    <row r="410" spans="1:50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</row>
    <row r="411" spans="1:50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</row>
    <row r="412" spans="1:50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</row>
    <row r="413" spans="1:50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</row>
    <row r="414" spans="1:50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</row>
    <row r="415" spans="1:50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</row>
    <row r="416" spans="1:50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</row>
    <row r="417" spans="1:50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</row>
    <row r="418" spans="1:50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</row>
    <row r="419" spans="1:50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</row>
    <row r="420" spans="1:50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</row>
    <row r="421" spans="1:50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</row>
    <row r="422" spans="1:50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</row>
    <row r="423" spans="1:50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</row>
    <row r="424" spans="1:50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</row>
    <row r="425" spans="1:50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</row>
    <row r="426" spans="1:50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</row>
    <row r="427" spans="1:50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</row>
    <row r="428" spans="1:50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</row>
    <row r="429" spans="1:50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</row>
    <row r="430" spans="1:50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</row>
    <row r="431" spans="1:50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</row>
    <row r="432" spans="1:50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</row>
    <row r="433" spans="1:50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</row>
    <row r="434" spans="1:50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</row>
    <row r="435" spans="1:50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</row>
    <row r="436" spans="1:50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</row>
    <row r="437" spans="1:50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</row>
    <row r="438" spans="1:50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</row>
    <row r="439" spans="1:50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</row>
    <row r="440" spans="1:50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</row>
    <row r="441" spans="1:50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</row>
    <row r="442" spans="1:50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</row>
    <row r="443" spans="1:50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</row>
    <row r="444" spans="1:50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</row>
    <row r="445" spans="1:50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</row>
    <row r="446" spans="1:50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</row>
    <row r="447" spans="1:50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</row>
    <row r="448" spans="1:50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</row>
    <row r="449" spans="1:50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</row>
    <row r="450" spans="1:50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</row>
    <row r="451" spans="1:50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</row>
    <row r="452" spans="1:50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</row>
    <row r="453" spans="1:50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</row>
    <row r="454" spans="1:50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</row>
    <row r="455" spans="1:50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</row>
    <row r="456" spans="1:50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</row>
    <row r="457" spans="1:50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</row>
    <row r="458" spans="1:50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</row>
    <row r="459" spans="1:50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</row>
    <row r="460" spans="1:50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</row>
    <row r="461" spans="1:50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</row>
    <row r="462" spans="1:50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</row>
    <row r="463" spans="1:50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</row>
    <row r="464" spans="1:50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</row>
    <row r="465" spans="1:50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</row>
    <row r="466" spans="1:50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</row>
    <row r="467" spans="1:50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</row>
    <row r="468" spans="1:50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</row>
    <row r="469" spans="1:50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</row>
    <row r="470" spans="1:50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</row>
    <row r="471" spans="1:50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</row>
    <row r="472" spans="1:50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</row>
    <row r="473" spans="1:50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</row>
    <row r="474" spans="1:50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</row>
    <row r="475" spans="1:50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</row>
    <row r="476" spans="1:50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</row>
    <row r="477" spans="1:50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</row>
    <row r="478" spans="1:50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</row>
    <row r="479" spans="1:50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</row>
    <row r="480" spans="1:50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</row>
    <row r="481" spans="1:50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</row>
    <row r="482" spans="1:50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</row>
    <row r="483" spans="1:50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</row>
    <row r="484" spans="1:50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</row>
    <row r="485" spans="1:50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</row>
    <row r="486" spans="1:50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</row>
    <row r="487" spans="1:50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</row>
    <row r="488" spans="1:50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</row>
    <row r="489" spans="1:50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</row>
    <row r="490" spans="1:50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</row>
    <row r="491" spans="1:50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</row>
    <row r="492" spans="1:50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</row>
    <row r="493" spans="1:50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</row>
    <row r="494" spans="1:50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</row>
    <row r="495" spans="1:50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</row>
    <row r="496" spans="1:50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</row>
    <row r="497" spans="1:50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</row>
    <row r="498" spans="1:50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</row>
    <row r="499" spans="1:50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</row>
    <row r="500" spans="1:50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</row>
    <row r="501" spans="1:50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</row>
    <row r="502" spans="1:50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</row>
    <row r="503" spans="1:50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</row>
    <row r="504" spans="1:50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</row>
    <row r="505" spans="1:50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</row>
    <row r="506" spans="1:50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</row>
    <row r="507" spans="1:50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</row>
    <row r="508" spans="1:50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</row>
    <row r="509" spans="1:50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</row>
    <row r="510" spans="1:50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</row>
    <row r="511" spans="1:50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</row>
    <row r="512" spans="1:50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</row>
    <row r="513" spans="1:50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</row>
    <row r="514" spans="1:50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</row>
    <row r="515" spans="1:50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</row>
    <row r="516" spans="1:50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</row>
    <row r="517" spans="1:50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</row>
    <row r="518" spans="1:50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</row>
    <row r="519" spans="1:50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</row>
    <row r="520" spans="1:50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</row>
    <row r="521" spans="1:50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</row>
    <row r="522" spans="1:50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</row>
    <row r="523" spans="1:50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</row>
    <row r="524" spans="1:50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</row>
    <row r="525" spans="1:50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</row>
    <row r="526" spans="1:50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</row>
    <row r="527" spans="1:50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</row>
    <row r="528" spans="1:50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</row>
    <row r="529" spans="1:50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</row>
    <row r="530" spans="1:50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</row>
    <row r="531" spans="1:50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</row>
    <row r="532" spans="1:50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</row>
    <row r="533" spans="1:50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</row>
    <row r="534" spans="1:50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</row>
    <row r="535" spans="1:50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</row>
    <row r="536" spans="1:50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</row>
    <row r="537" spans="1:50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</row>
    <row r="538" spans="1:50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</row>
    <row r="539" spans="1:50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</row>
    <row r="540" spans="1:50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</row>
    <row r="541" spans="1:50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</row>
    <row r="542" spans="1:50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</row>
    <row r="543" spans="1:50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</row>
    <row r="544" spans="1:50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</row>
    <row r="545" spans="1:50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</row>
    <row r="546" spans="1:50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</row>
    <row r="547" spans="1:50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</row>
    <row r="548" spans="1:50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</row>
    <row r="549" spans="1:50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</row>
    <row r="550" spans="1:50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</row>
    <row r="551" spans="1:50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</row>
    <row r="552" spans="1:50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</row>
    <row r="553" spans="1:50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</row>
    <row r="554" spans="1:50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</row>
    <row r="555" spans="1:50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50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50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50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50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50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</row>
    <row r="597" spans="1:35" x14ac:dyDescent="0.3">
      <c r="A597"/>
      <c r="B597"/>
      <c r="C597"/>
      <c r="D597"/>
      <c r="E597"/>
      <c r="F597"/>
      <c r="G597"/>
    </row>
    <row r="598" spans="1:35" x14ac:dyDescent="0.3">
      <c r="A598"/>
      <c r="B598"/>
      <c r="C598"/>
      <c r="D598"/>
      <c r="E598"/>
      <c r="F598"/>
      <c r="G598"/>
    </row>
    <row r="599" spans="1:35" x14ac:dyDescent="0.3">
      <c r="A599"/>
      <c r="B599"/>
      <c r="C599"/>
      <c r="D599"/>
      <c r="E599"/>
      <c r="F599"/>
      <c r="G599"/>
    </row>
    <row r="600" spans="1:35" x14ac:dyDescent="0.3">
      <c r="A600"/>
      <c r="B600"/>
      <c r="C600"/>
      <c r="D600"/>
      <c r="E600"/>
      <c r="F600"/>
      <c r="G600"/>
    </row>
    <row r="601" spans="1:35" x14ac:dyDescent="0.3">
      <c r="A601"/>
      <c r="B601"/>
      <c r="C601"/>
      <c r="D601"/>
      <c r="E601"/>
      <c r="F601"/>
      <c r="G601"/>
    </row>
    <row r="602" spans="1:35" x14ac:dyDescent="0.3">
      <c r="A602"/>
      <c r="B602"/>
      <c r="C602"/>
      <c r="D602"/>
      <c r="E602"/>
      <c r="F602"/>
      <c r="G602"/>
    </row>
    <row r="603" spans="1:35" x14ac:dyDescent="0.3">
      <c r="A603"/>
      <c r="B603"/>
      <c r="C603"/>
      <c r="D603"/>
      <c r="E603"/>
      <c r="F603"/>
      <c r="G603"/>
    </row>
    <row r="604" spans="1:35" x14ac:dyDescent="0.3">
      <c r="A604"/>
      <c r="B604"/>
      <c r="C604"/>
      <c r="D604"/>
      <c r="E604"/>
      <c r="F604"/>
      <c r="G604"/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672"/>
  <sheetViews>
    <sheetView zoomScale="70" zoomScaleNormal="70" workbookViewId="0">
      <selection activeCell="E11" sqref="E11"/>
    </sheetView>
  </sheetViews>
  <sheetFormatPr defaultColWidth="9.125" defaultRowHeight="23.25" x14ac:dyDescent="0.35"/>
  <cols>
    <col min="1" max="1" width="16.875" style="67" customWidth="1"/>
    <col min="2" max="2" width="17.75" style="57" bestFit="1" customWidth="1"/>
    <col min="3" max="3" width="15.375" style="57" bestFit="1" customWidth="1"/>
    <col min="4" max="4" width="45.125" style="55" bestFit="1" customWidth="1"/>
    <col min="5" max="5" width="36.25" style="55" bestFit="1" customWidth="1"/>
    <col min="6" max="6" width="13.375" style="55" bestFit="1" customWidth="1"/>
    <col min="7" max="7" width="13.125" style="55" bestFit="1" customWidth="1"/>
    <col min="8" max="8" width="13.75" style="55" bestFit="1" customWidth="1"/>
    <col min="9" max="12" width="17.25" style="68" bestFit="1" customWidth="1"/>
    <col min="13" max="13" width="18" style="57" bestFit="1" customWidth="1"/>
    <col min="14" max="14" width="13.375" style="55" bestFit="1" customWidth="1"/>
    <col min="15" max="15" width="13.625" style="55" bestFit="1" customWidth="1"/>
    <col min="16" max="16" width="55.375" style="55" bestFit="1" customWidth="1"/>
    <col min="17" max="17" width="11.75" style="64" bestFit="1" customWidth="1"/>
    <col min="18" max="18" width="11.375" style="55" bestFit="1" customWidth="1"/>
    <col min="19" max="19" width="11.25" style="55" bestFit="1" customWidth="1"/>
    <col min="20" max="20" width="16.25" style="55" bestFit="1" customWidth="1"/>
    <col min="21" max="26" width="12.125" style="55" bestFit="1" customWidth="1"/>
    <col min="27" max="27" width="11.375" style="55" bestFit="1" customWidth="1"/>
    <col min="28" max="28" width="13.875" style="64" bestFit="1" customWidth="1"/>
    <col min="29" max="29" width="15" style="65" bestFit="1" customWidth="1"/>
    <col min="30" max="30" width="14.25" style="65" bestFit="1" customWidth="1"/>
    <col min="31" max="31" width="23" style="66" bestFit="1" customWidth="1"/>
    <col min="32" max="32" width="13.375" style="66" bestFit="1" customWidth="1"/>
    <col min="33" max="33" width="13" style="55" bestFit="1" customWidth="1"/>
    <col min="34" max="34" width="14.125" style="62" bestFit="1" customWidth="1"/>
    <col min="35" max="35" width="22.875" style="62" bestFit="1" customWidth="1"/>
    <col min="36" max="36" width="40" style="62" bestFit="1" customWidth="1"/>
    <col min="37" max="37" width="42.625" style="62" bestFit="1" customWidth="1"/>
    <col min="38" max="38" width="26.25" style="62" bestFit="1" customWidth="1"/>
    <col min="39" max="39" width="21.125" style="62" bestFit="1" customWidth="1"/>
    <col min="40" max="40" width="27.875" style="62" bestFit="1" customWidth="1"/>
    <col min="41" max="41" width="28.875" style="62" bestFit="1" customWidth="1"/>
    <col min="42" max="42" width="28.125" style="62" bestFit="1" customWidth="1"/>
    <col min="43" max="43" width="31.625" style="62" bestFit="1" customWidth="1"/>
    <col min="44" max="44" width="33" style="61" bestFit="1" customWidth="1"/>
    <col min="45" max="45" width="21.75" style="63" bestFit="1" customWidth="1"/>
    <col min="46" max="62" width="9.125" style="62"/>
    <col min="63" max="16384" width="9.125" style="55"/>
  </cols>
  <sheetData>
    <row r="1" spans="1:62" x14ac:dyDescent="0.35">
      <c r="A1" s="41" t="s">
        <v>0</v>
      </c>
      <c r="B1" s="42" t="s">
        <v>1</v>
      </c>
      <c r="C1" s="42" t="s">
        <v>2</v>
      </c>
      <c r="D1" s="43" t="s">
        <v>3</v>
      </c>
      <c r="E1" s="43" t="s">
        <v>4</v>
      </c>
      <c r="F1" s="43" t="s">
        <v>5</v>
      </c>
      <c r="G1" s="43" t="s">
        <v>6</v>
      </c>
      <c r="H1" s="43" t="s">
        <v>7</v>
      </c>
      <c r="I1" s="44" t="s">
        <v>8</v>
      </c>
      <c r="J1" s="44" t="s">
        <v>9</v>
      </c>
      <c r="K1" s="44" t="s">
        <v>10</v>
      </c>
      <c r="L1" s="44" t="s">
        <v>11</v>
      </c>
      <c r="M1" s="42" t="s">
        <v>12</v>
      </c>
      <c r="N1" s="43" t="s">
        <v>13</v>
      </c>
      <c r="O1" s="43" t="s">
        <v>14</v>
      </c>
      <c r="P1" s="45" t="s">
        <v>110</v>
      </c>
      <c r="Q1" s="46" t="s">
        <v>204</v>
      </c>
      <c r="R1" s="45" t="s">
        <v>196</v>
      </c>
      <c r="S1" s="45" t="s">
        <v>197</v>
      </c>
      <c r="T1" s="45" t="s">
        <v>12</v>
      </c>
      <c r="U1" s="47" t="s">
        <v>198</v>
      </c>
      <c r="V1" s="47" t="s">
        <v>199</v>
      </c>
      <c r="W1" s="47" t="s">
        <v>200</v>
      </c>
      <c r="X1" s="47" t="s">
        <v>201</v>
      </c>
      <c r="Y1" s="47" t="s">
        <v>202</v>
      </c>
      <c r="Z1" s="47" t="s">
        <v>203</v>
      </c>
      <c r="AA1" s="48" t="s">
        <v>226</v>
      </c>
      <c r="AB1" s="46" t="s">
        <v>642</v>
      </c>
      <c r="AC1" s="48" t="s">
        <v>205</v>
      </c>
      <c r="AD1" s="48" t="s">
        <v>154</v>
      </c>
      <c r="AE1" s="49" t="s">
        <v>227</v>
      </c>
      <c r="AF1" s="50" t="s">
        <v>1263</v>
      </c>
      <c r="AG1" s="51" t="s">
        <v>641</v>
      </c>
      <c r="AH1" s="52" t="s">
        <v>228</v>
      </c>
      <c r="AI1" s="52" t="s">
        <v>229</v>
      </c>
      <c r="AJ1" s="52" t="s">
        <v>1278</v>
      </c>
      <c r="AK1" s="52" t="s">
        <v>1117</v>
      </c>
      <c r="AL1" s="52" t="s">
        <v>230</v>
      </c>
      <c r="AM1" s="52" t="s">
        <v>231</v>
      </c>
      <c r="AN1" s="52" t="s">
        <v>232</v>
      </c>
      <c r="AO1" s="52" t="s">
        <v>233</v>
      </c>
      <c r="AP1" s="52" t="s">
        <v>234</v>
      </c>
      <c r="AQ1" s="52" t="s">
        <v>639</v>
      </c>
      <c r="AR1" s="52" t="s">
        <v>1116</v>
      </c>
      <c r="AS1" s="53" t="s">
        <v>2324</v>
      </c>
      <c r="AT1" s="52"/>
      <c r="AU1" s="52"/>
      <c r="AV1" s="52"/>
      <c r="AW1" s="52"/>
      <c r="AX1" s="52"/>
      <c r="AY1" s="52"/>
      <c r="AZ1" s="52"/>
      <c r="BA1" s="52"/>
      <c r="BB1" s="52"/>
      <c r="BC1" s="54"/>
      <c r="BD1" s="54"/>
      <c r="BE1" s="54"/>
      <c r="BF1" s="54"/>
      <c r="BG1" s="54"/>
      <c r="BH1" s="54"/>
      <c r="BI1" s="54"/>
      <c r="BJ1" s="54"/>
    </row>
    <row r="2" spans="1:62" x14ac:dyDescent="0.35">
      <c r="A2" s="56">
        <v>130000739106</v>
      </c>
      <c r="B2" s="57" t="s">
        <v>79</v>
      </c>
      <c r="C2" s="57">
        <v>1015748391</v>
      </c>
      <c r="D2" s="58" t="s">
        <v>2510</v>
      </c>
      <c r="E2" s="58" t="s">
        <v>98</v>
      </c>
      <c r="F2" s="58" t="s">
        <v>16</v>
      </c>
      <c r="G2" s="58" t="s">
        <v>17</v>
      </c>
      <c r="H2" s="58" t="s">
        <v>70</v>
      </c>
      <c r="I2" s="59"/>
      <c r="J2" s="59">
        <v>43459</v>
      </c>
      <c r="K2" s="59">
        <v>43460</v>
      </c>
      <c r="L2" s="59">
        <v>43459</v>
      </c>
      <c r="M2" s="60">
        <v>4016316841</v>
      </c>
      <c r="N2" s="58" t="s">
        <v>2123</v>
      </c>
      <c r="O2" s="58" t="s">
        <v>20</v>
      </c>
      <c r="P2" s="55" t="str">
        <f>VLOOKUP(C2,Constrain!W:Y,3,0)</f>
        <v>หจก.เอ พี ดี เทเลวิชั่น</v>
      </c>
      <c r="Q2" s="64" t="str">
        <f>VLOOKUP(C2,Constrain!W:X,2,0)</f>
        <v>APDTV</v>
      </c>
      <c r="R2" s="55" t="str">
        <f t="shared" ref="R2:R65" si="0">LEFT(E2,4)</f>
        <v xml:space="preserve">REL </v>
      </c>
      <c r="S2" s="55" t="str">
        <f t="shared" ref="S2:S65" si="1">MID(E2,6,4)</f>
        <v>NMAT</v>
      </c>
      <c r="T2" s="55" t="str">
        <f t="shared" ref="T2:T65" si="2">IF(OR(M2&gt;0,M2&lt;&gt;""),"มี พท.ซ่อมบำรุง","-")</f>
        <v>มี พท.ซ่อมบำรุง</v>
      </c>
      <c r="U2" s="55" t="str">
        <f t="shared" ref="U2:U65" si="3">LEFT(D2,6)</f>
        <v>นับเสา</v>
      </c>
      <c r="V2" s="55" t="str">
        <f t="shared" ref="V2:V65" si="4">MID(D2,8,2)</f>
        <v>61</v>
      </c>
      <c r="W2" s="55" t="str">
        <f t="shared" ref="W2:W65" si="5">MID(D2,11,FIND("-",D2,11)-11)</f>
        <v>สายสื่อสาร</v>
      </c>
      <c r="X2" s="55" t="str">
        <f t="shared" ref="X2:X65" si="6">MID(D2,LEN(W2)+10+2,FIND("-",D2,LEN(W2)+10+2)-(LEN(W2)+10+2))</f>
        <v>APDTV</v>
      </c>
      <c r="Y2" s="55" t="str">
        <f t="shared" ref="Y2:Y65" si="7">MID(D2,LEN(W2)+10+LEN(X2)+3,FIND("-",D2,LEN(W2)+10+LEN(X2)+3)-(LEN(W2)+10+LEN(X2)+3))</f>
        <v>PTC</v>
      </c>
      <c r="Z2" s="55" t="str">
        <f t="shared" ref="Z2:Z65" si="8">MID(D2,LEN(W2)+10+LEN(X2)+LEN(Y2)+4,LEN(D2)-(LEN(W2)+10+LEN(X2)+LEN(Y2)+3))</f>
        <v>ปกติ</v>
      </c>
      <c r="AA2" s="55" t="str">
        <f t="shared" ref="AA2:AA65" si="9">RIGHT_TEXT(X2)</f>
        <v>CABLE TV</v>
      </c>
      <c r="AB2" s="64">
        <f t="shared" ref="AB2:AB65" si="10">COUNTIF(D:D,D:D)</f>
        <v>1</v>
      </c>
      <c r="AC2" s="65" t="e">
        <f>VLOOKUP(B2,DATA_ZCSR181!C:K,9,0)</f>
        <v>#N/A</v>
      </c>
      <c r="AD2" s="65" t="e">
        <f>VLOOKUP(B2,DATA_ZCSR181!C:H,6,0)</f>
        <v>#N/A</v>
      </c>
      <c r="AE2" s="66" t="e">
        <f>VLOOKUP(B2,DATA_ZCSR181!C:Z,24,0)</f>
        <v>#N/A</v>
      </c>
      <c r="AF2" s="66" t="e">
        <f>LEFT(VLOOKUP(B2,DATA_ZCSR181!C:D,2,0),4)</f>
        <v>#N/A</v>
      </c>
      <c r="AG2" s="55" t="str">
        <f t="shared" ref="AG2:AG65" si="11">MID(N2,2,3)</f>
        <v>PTC</v>
      </c>
      <c r="AH2" s="61" t="str">
        <f t="shared" ref="AH2:AH65" si="12">IF(B2="","ไม่สร้างคำร้อง","")</f>
        <v>ไม่สร้างคำร้อง</v>
      </c>
      <c r="AI2" s="61" t="str">
        <f t="shared" ref="AI2:AI65" si="13">IF(M2="","ไม่กรอกพื้นที่ซ่อมบำรุง","")</f>
        <v/>
      </c>
      <c r="AJ2" s="61" t="str">
        <f t="shared" ref="AJ2:AJ65" si="14">IF(OR(R2="TECO",R2="CLSD"),"","สถานะใบสั่งงานไม่ถูกต้อง")</f>
        <v>สถานะใบสั่งงานไม่ถูกต้อง</v>
      </c>
      <c r="AK2" s="61" t="str">
        <f t="shared" ref="AK2:AK65" si="15">IF(S2&lt;&gt;"CNF ","ยังไม่ยืนยันชั่วโมงการทำงาน Time Confirm","")</f>
        <v>ยังไม่ยืนยันชั่วโมงการทำงาน Time Confirm</v>
      </c>
      <c r="AL2" s="61" t="str">
        <f t="shared" ref="AL2:AL65" si="16">IF(U2&lt;&gt;"นับเสา","คำอธิบายไม่เขียนคำว่า: นับเสา","")</f>
        <v/>
      </c>
      <c r="AM2" s="61" t="str">
        <f t="shared" ref="AM2:AM65" si="17">IF(V2&lt;&gt;"61","ไม่เขียนคำว่า: 61","")</f>
        <v/>
      </c>
      <c r="AN2" s="61" t="str">
        <f t="shared" ref="AN2:AN65" si="18">IF(NOT(OR(W2="สายสื่อสาร",W2="อุปกรณ์")),"ประเภทงานผิด","")</f>
        <v/>
      </c>
      <c r="AO2" s="61" t="str">
        <f t="shared" ref="AO2:AO65" si="19">value_vlookup(X2)</f>
        <v/>
      </c>
      <c r="AP2" s="61" t="str">
        <f t="shared" ref="AP2:AP65" si="20">check_AbbrPEA(Y2)</f>
        <v/>
      </c>
      <c r="AQ2" s="62" t="str">
        <f t="shared" ref="AQ2:AQ65" si="21">IF(NOT(OR(Z2="ปกติ",Z2="ละเมิด",Z2="ยกเลิก")),"ลักษณะงานผิด","")</f>
        <v/>
      </c>
      <c r="AR2" s="61" t="e">
        <f t="shared" ref="AR2:AR65" si="22">check_CorSerMat(AA2,W2,Z2,AC2)</f>
        <v>#VALUE!</v>
      </c>
      <c r="AS2" s="63" t="e">
        <f>VLOOKUP(B2,ziw58!AV:BB,7,0)</f>
        <v>#N/A</v>
      </c>
    </row>
    <row r="3" spans="1:62" x14ac:dyDescent="0.35">
      <c r="A3" s="56">
        <v>130000726461</v>
      </c>
      <c r="B3" s="57">
        <v>140001545276</v>
      </c>
      <c r="C3" s="57">
        <v>1018950475</v>
      </c>
      <c r="D3" s="58" t="s">
        <v>2511</v>
      </c>
      <c r="E3" s="58" t="s">
        <v>15</v>
      </c>
      <c r="F3" s="58" t="s">
        <v>16</v>
      </c>
      <c r="G3" s="58" t="s">
        <v>17</v>
      </c>
      <c r="H3" s="58" t="s">
        <v>43</v>
      </c>
      <c r="I3" s="59">
        <v>43462</v>
      </c>
      <c r="J3" s="59">
        <v>43462</v>
      </c>
      <c r="K3" s="59">
        <v>43462</v>
      </c>
      <c r="L3" s="59">
        <v>43483</v>
      </c>
      <c r="M3" s="60">
        <v>4019859155</v>
      </c>
      <c r="N3" s="58" t="s">
        <v>44</v>
      </c>
      <c r="O3" s="58" t="s">
        <v>23</v>
      </c>
      <c r="P3" s="55" t="str">
        <f>VLOOKUP(C3,Constrain!W:Y,3,0)</f>
        <v>บริษัท ทีโอที จำกัด (มหาชน) (AWN)</v>
      </c>
      <c r="Q3" s="64" t="str">
        <f>VLOOKUP(C3,Constrain!W:X,2,0)</f>
        <v>AWN/AIS</v>
      </c>
      <c r="R3" s="55" t="str">
        <f t="shared" si="0"/>
        <v>CLSD</v>
      </c>
      <c r="S3" s="55" t="str">
        <f t="shared" si="1"/>
        <v xml:space="preserve">CNF </v>
      </c>
      <c r="T3" s="55" t="str">
        <f t="shared" si="2"/>
        <v>มี พท.ซ่อมบำรุง</v>
      </c>
      <c r="U3" s="55" t="str">
        <f t="shared" si="3"/>
        <v>นับเสา</v>
      </c>
      <c r="V3" s="55" t="str">
        <f t="shared" si="4"/>
        <v>61</v>
      </c>
      <c r="W3" s="55" t="str">
        <f t="shared" si="5"/>
        <v>สายสื่อสาร</v>
      </c>
      <c r="X3" s="55" t="str">
        <f t="shared" si="6"/>
        <v>AWN/AIS</v>
      </c>
      <c r="Y3" s="55" t="str">
        <f t="shared" si="7"/>
        <v>BKR</v>
      </c>
      <c r="Z3" s="55" t="str">
        <f t="shared" si="8"/>
        <v>ปกติ</v>
      </c>
      <c r="AA3" s="55" t="str">
        <f t="shared" si="9"/>
        <v>TELECOM</v>
      </c>
      <c r="AB3" s="64">
        <f t="shared" si="10"/>
        <v>1</v>
      </c>
      <c r="AC3" s="65" t="str">
        <f>VLOOKUP(B3,DATA_ZCSR181!C:K,9,0)</f>
        <v>S-4G-001</v>
      </c>
      <c r="AD3" s="65">
        <f>VLOOKUP(B3,DATA_ZCSR181!C:H,6,0)</f>
        <v>9009416452</v>
      </c>
      <c r="AE3" s="66">
        <f>VLOOKUP(B3,DATA_ZCSR181!C:Z,24,0)</f>
        <v>43496</v>
      </c>
      <c r="AF3" s="66" t="str">
        <f>LEFT(VLOOKUP(B3,DATA_ZCSR181!C:D,2,0),4)</f>
        <v>S4B3</v>
      </c>
      <c r="AG3" s="55" t="str">
        <f t="shared" si="11"/>
        <v>BKR</v>
      </c>
      <c r="AH3" s="61" t="str">
        <f t="shared" si="12"/>
        <v/>
      </c>
      <c r="AI3" s="61" t="str">
        <f t="shared" si="13"/>
        <v/>
      </c>
      <c r="AJ3" s="61" t="str">
        <f t="shared" si="14"/>
        <v/>
      </c>
      <c r="AK3" s="61" t="str">
        <f t="shared" si="15"/>
        <v/>
      </c>
      <c r="AL3" s="61" t="str">
        <f t="shared" si="16"/>
        <v/>
      </c>
      <c r="AM3" s="61" t="str">
        <f t="shared" si="17"/>
        <v/>
      </c>
      <c r="AN3" s="61" t="str">
        <f t="shared" si="18"/>
        <v/>
      </c>
      <c r="AO3" s="61" t="str">
        <f t="shared" si="19"/>
        <v/>
      </c>
      <c r="AP3" s="61" t="str">
        <f t="shared" si="20"/>
        <v/>
      </c>
      <c r="AQ3" s="62" t="str">
        <f t="shared" si="21"/>
        <v/>
      </c>
      <c r="AR3" s="61" t="str">
        <f t="shared" si="22"/>
        <v/>
      </c>
      <c r="AS3" s="63" t="e">
        <f>VLOOKUP(B3,ziw58!AV:BB,7,0)</f>
        <v>#N/A</v>
      </c>
    </row>
    <row r="4" spans="1:62" x14ac:dyDescent="0.35">
      <c r="A4" s="56">
        <v>130000724072</v>
      </c>
      <c r="B4" s="57">
        <v>140001546193</v>
      </c>
      <c r="C4" s="57">
        <v>1018950475</v>
      </c>
      <c r="D4" s="58" t="s">
        <v>2512</v>
      </c>
      <c r="E4" s="58" t="s">
        <v>15</v>
      </c>
      <c r="F4" s="58" t="s">
        <v>16</v>
      </c>
      <c r="G4" s="58" t="s">
        <v>17</v>
      </c>
      <c r="H4" s="58" t="s">
        <v>88</v>
      </c>
      <c r="I4" s="59">
        <v>43483</v>
      </c>
      <c r="J4" s="59">
        <v>43483</v>
      </c>
      <c r="K4" s="59">
        <v>43484</v>
      </c>
      <c r="L4" s="59">
        <v>43483</v>
      </c>
      <c r="M4" s="60">
        <v>4016316953</v>
      </c>
      <c r="N4" s="58" t="s">
        <v>2513</v>
      </c>
      <c r="O4" s="58" t="s">
        <v>23</v>
      </c>
      <c r="P4" s="55" t="str">
        <f>VLOOKUP(C4,Constrain!W:Y,3,0)</f>
        <v>บริษัท ทีโอที จำกัด (มหาชน) (AWN)</v>
      </c>
      <c r="Q4" s="64" t="str">
        <f>VLOOKUP(C4,Constrain!W:X,2,0)</f>
        <v>AWN/AIS</v>
      </c>
      <c r="R4" s="55" t="str">
        <f t="shared" si="0"/>
        <v>CLSD</v>
      </c>
      <c r="S4" s="55" t="str">
        <f t="shared" si="1"/>
        <v xml:space="preserve">CNF </v>
      </c>
      <c r="T4" s="55" t="str">
        <f t="shared" si="2"/>
        <v>มี พท.ซ่อมบำรุง</v>
      </c>
      <c r="U4" s="55" t="str">
        <f t="shared" si="3"/>
        <v>นับเสา</v>
      </c>
      <c r="V4" s="55" t="str">
        <f t="shared" si="4"/>
        <v>61</v>
      </c>
      <c r="W4" s="55" t="str">
        <f t="shared" si="5"/>
        <v>สายสื่อสาร</v>
      </c>
      <c r="X4" s="55" t="str">
        <f t="shared" si="6"/>
        <v>AWN/AIS</v>
      </c>
      <c r="Y4" s="55" t="str">
        <f t="shared" si="7"/>
        <v>BNG</v>
      </c>
      <c r="Z4" s="55" t="str">
        <f t="shared" si="8"/>
        <v>ปกติ</v>
      </c>
      <c r="AA4" s="55" t="str">
        <f t="shared" si="9"/>
        <v>TELECOM</v>
      </c>
      <c r="AB4" s="64">
        <f t="shared" si="10"/>
        <v>1</v>
      </c>
      <c r="AC4" s="65" t="str">
        <f>VLOOKUP(B4,DATA_ZCSR181!C:K,9,0)</f>
        <v>S-4G-001</v>
      </c>
      <c r="AD4" s="65">
        <f>VLOOKUP(B4,DATA_ZCSR181!C:H,6,0)</f>
        <v>9009417566</v>
      </c>
      <c r="AE4" s="66">
        <f>VLOOKUP(B4,DATA_ZCSR181!C:Z,24,0)</f>
        <v>43496</v>
      </c>
      <c r="AF4" s="66" t="str">
        <f>LEFT(VLOOKUP(B4,DATA_ZCSR181!C:D,2,0),4)</f>
        <v>S4B3</v>
      </c>
      <c r="AG4" s="55" t="str">
        <f t="shared" si="11"/>
        <v>BNG</v>
      </c>
      <c r="AH4" s="61" t="str">
        <f t="shared" si="12"/>
        <v/>
      </c>
      <c r="AI4" s="61" t="str">
        <f t="shared" si="13"/>
        <v/>
      </c>
      <c r="AJ4" s="61" t="str">
        <f t="shared" si="14"/>
        <v/>
      </c>
      <c r="AK4" s="61" t="str">
        <f t="shared" si="15"/>
        <v/>
      </c>
      <c r="AL4" s="61" t="str">
        <f t="shared" si="16"/>
        <v/>
      </c>
      <c r="AM4" s="61" t="str">
        <f t="shared" si="17"/>
        <v/>
      </c>
      <c r="AN4" s="61" t="str">
        <f t="shared" si="18"/>
        <v/>
      </c>
      <c r="AO4" s="61" t="str">
        <f t="shared" si="19"/>
        <v/>
      </c>
      <c r="AP4" s="61" t="str">
        <f t="shared" si="20"/>
        <v/>
      </c>
      <c r="AQ4" s="62" t="str">
        <f t="shared" si="21"/>
        <v/>
      </c>
      <c r="AR4" s="61" t="str">
        <f t="shared" si="22"/>
        <v/>
      </c>
      <c r="AS4" s="63" t="e">
        <f>VLOOKUP(B4,ziw58!AV:BB,7,0)</f>
        <v>#N/A</v>
      </c>
    </row>
    <row r="5" spans="1:62" x14ac:dyDescent="0.35">
      <c r="A5" s="56">
        <v>130000731886</v>
      </c>
      <c r="B5" s="57" t="s">
        <v>79</v>
      </c>
      <c r="C5" s="57">
        <v>1018950475</v>
      </c>
      <c r="D5" s="58" t="s">
        <v>3224</v>
      </c>
      <c r="E5" s="58" t="s">
        <v>3222</v>
      </c>
      <c r="F5" s="58" t="s">
        <v>16</v>
      </c>
      <c r="G5" s="58" t="s">
        <v>17</v>
      </c>
      <c r="H5" s="58" t="s">
        <v>38</v>
      </c>
      <c r="I5" s="59">
        <v>43453</v>
      </c>
      <c r="J5" s="59">
        <v>43438</v>
      </c>
      <c r="K5" s="59">
        <v>43438</v>
      </c>
      <c r="L5" s="59">
        <v>43485</v>
      </c>
      <c r="M5" s="60">
        <v>4016317286</v>
      </c>
      <c r="N5" s="58" t="s">
        <v>1119</v>
      </c>
      <c r="O5" s="58" t="s">
        <v>1280</v>
      </c>
      <c r="P5" s="55" t="str">
        <f>VLOOKUP(C5,Constrain!W:Y,3,0)</f>
        <v>บริษัท ทีโอที จำกัด (มหาชน) (AWN)</v>
      </c>
      <c r="Q5" s="64" t="str">
        <f>VLOOKUP(C5,Constrain!W:X,2,0)</f>
        <v>AWN/AIS</v>
      </c>
      <c r="R5" s="55" t="str">
        <f t="shared" si="0"/>
        <v>CLSD</v>
      </c>
      <c r="S5" s="55" t="str">
        <f t="shared" si="1"/>
        <v xml:space="preserve">CNF </v>
      </c>
      <c r="T5" s="55" t="str">
        <f t="shared" si="2"/>
        <v>มี พท.ซ่อมบำรุง</v>
      </c>
      <c r="U5" s="55" t="str">
        <f t="shared" si="3"/>
        <v>นับเสา</v>
      </c>
      <c r="V5" s="55" t="str">
        <f t="shared" si="4"/>
        <v>61</v>
      </c>
      <c r="W5" s="55" t="str">
        <f t="shared" si="5"/>
        <v>สายสื่อสาร</v>
      </c>
      <c r="X5" s="55" t="str">
        <f t="shared" si="6"/>
        <v>AWN/AIS</v>
      </c>
      <c r="Y5" s="55" t="str">
        <f t="shared" si="7"/>
        <v>BYI</v>
      </c>
      <c r="Z5" s="55" t="str">
        <f t="shared" si="8"/>
        <v>ยกเลิก</v>
      </c>
      <c r="AA5" s="55" t="str">
        <f t="shared" si="9"/>
        <v>TELECOM</v>
      </c>
      <c r="AB5" s="64">
        <f t="shared" si="10"/>
        <v>1</v>
      </c>
      <c r="AC5" s="65" t="e">
        <f>VLOOKUP(B5,DATA_ZCSR181!C:K,9,0)</f>
        <v>#N/A</v>
      </c>
      <c r="AD5" s="65" t="e">
        <f>VLOOKUP(B5,DATA_ZCSR181!C:H,6,0)</f>
        <v>#N/A</v>
      </c>
      <c r="AE5" s="66" t="e">
        <f>VLOOKUP(B5,DATA_ZCSR181!C:Z,24,0)</f>
        <v>#N/A</v>
      </c>
      <c r="AF5" s="66" t="e">
        <f>LEFT(VLOOKUP(B5,DATA_ZCSR181!C:D,2,0),4)</f>
        <v>#N/A</v>
      </c>
      <c r="AG5" s="55" t="str">
        <f t="shared" si="11"/>
        <v>BYI</v>
      </c>
      <c r="AH5" s="61" t="str">
        <f t="shared" si="12"/>
        <v>ไม่สร้างคำร้อง</v>
      </c>
      <c r="AI5" s="61" t="str">
        <f t="shared" si="13"/>
        <v/>
      </c>
      <c r="AJ5" s="61" t="str">
        <f t="shared" si="14"/>
        <v/>
      </c>
      <c r="AK5" s="61" t="str">
        <f t="shared" si="15"/>
        <v/>
      </c>
      <c r="AL5" s="61" t="str">
        <f t="shared" si="16"/>
        <v/>
      </c>
      <c r="AM5" s="61" t="str">
        <f t="shared" si="17"/>
        <v/>
      </c>
      <c r="AN5" s="61" t="str">
        <f t="shared" si="18"/>
        <v/>
      </c>
      <c r="AO5" s="61" t="str">
        <f t="shared" si="19"/>
        <v/>
      </c>
      <c r="AP5" s="61" t="str">
        <f t="shared" si="20"/>
        <v/>
      </c>
      <c r="AQ5" s="62" t="str">
        <f t="shared" si="21"/>
        <v/>
      </c>
      <c r="AR5" s="61" t="e">
        <f t="shared" si="22"/>
        <v>#VALUE!</v>
      </c>
      <c r="AS5" s="63" t="e">
        <f>VLOOKUP(B5,ziw58!AV:BB,7,0)</f>
        <v>#N/A</v>
      </c>
    </row>
    <row r="6" spans="1:62" x14ac:dyDescent="0.35">
      <c r="A6" s="56">
        <v>130000739845</v>
      </c>
      <c r="B6" s="57">
        <v>140001545447</v>
      </c>
      <c r="C6" s="57">
        <v>1018950475</v>
      </c>
      <c r="D6" s="58" t="s">
        <v>2514</v>
      </c>
      <c r="E6" s="58" t="s">
        <v>15</v>
      </c>
      <c r="F6" s="58" t="s">
        <v>16</v>
      </c>
      <c r="G6" s="58" t="s">
        <v>17</v>
      </c>
      <c r="H6" s="58" t="s">
        <v>21</v>
      </c>
      <c r="I6" s="59">
        <v>43460</v>
      </c>
      <c r="J6" s="59">
        <v>43460</v>
      </c>
      <c r="K6" s="59">
        <v>43461</v>
      </c>
      <c r="L6" s="59">
        <v>43483</v>
      </c>
      <c r="M6" s="60">
        <v>4016317144</v>
      </c>
      <c r="N6" s="58" t="s">
        <v>22</v>
      </c>
      <c r="O6" s="58" t="s">
        <v>23</v>
      </c>
      <c r="P6" s="55" t="str">
        <f>VLOOKUP(C6,Constrain!W:Y,3,0)</f>
        <v>บริษัท ทีโอที จำกัด (มหาชน) (AWN)</v>
      </c>
      <c r="Q6" s="64" t="str">
        <f>VLOOKUP(C6,Constrain!W:X,2,0)</f>
        <v>AWN/AIS</v>
      </c>
      <c r="R6" s="55" t="str">
        <f t="shared" si="0"/>
        <v>CLSD</v>
      </c>
      <c r="S6" s="55" t="str">
        <f t="shared" si="1"/>
        <v xml:space="preserve">CNF </v>
      </c>
      <c r="T6" s="55" t="str">
        <f t="shared" si="2"/>
        <v>มี พท.ซ่อมบำรุง</v>
      </c>
      <c r="U6" s="55" t="str">
        <f t="shared" si="3"/>
        <v>นับเสา</v>
      </c>
      <c r="V6" s="55" t="str">
        <f t="shared" si="4"/>
        <v>61</v>
      </c>
      <c r="W6" s="55" t="str">
        <f t="shared" si="5"/>
        <v>สายสื่อสาร</v>
      </c>
      <c r="X6" s="55" t="str">
        <f t="shared" si="6"/>
        <v>AWN/AIS</v>
      </c>
      <c r="Y6" s="55" t="str">
        <f t="shared" si="7"/>
        <v>CAR</v>
      </c>
      <c r="Z6" s="55" t="str">
        <f t="shared" si="8"/>
        <v>ปกติ</v>
      </c>
      <c r="AA6" s="55" t="str">
        <f t="shared" si="9"/>
        <v>TELECOM</v>
      </c>
      <c r="AB6" s="64">
        <f t="shared" si="10"/>
        <v>1</v>
      </c>
      <c r="AC6" s="65" t="str">
        <f>VLOOKUP(B6,DATA_ZCSR181!C:K,9,0)</f>
        <v>S-4G-001</v>
      </c>
      <c r="AD6" s="65">
        <f>VLOOKUP(B6,DATA_ZCSR181!C:H,6,0)</f>
        <v>9009416913</v>
      </c>
      <c r="AE6" s="66">
        <f>VLOOKUP(B6,DATA_ZCSR181!C:Z,24,0)</f>
        <v>43496</v>
      </c>
      <c r="AF6" s="66" t="str">
        <f>LEFT(VLOOKUP(B6,DATA_ZCSR181!C:D,2,0),4)</f>
        <v>S4B3</v>
      </c>
      <c r="AG6" s="55" t="str">
        <f t="shared" si="11"/>
        <v>CAR</v>
      </c>
      <c r="AH6" s="61" t="str">
        <f t="shared" si="12"/>
        <v/>
      </c>
      <c r="AI6" s="61" t="str">
        <f t="shared" si="13"/>
        <v/>
      </c>
      <c r="AJ6" s="61" t="str">
        <f t="shared" si="14"/>
        <v/>
      </c>
      <c r="AK6" s="61" t="str">
        <f t="shared" si="15"/>
        <v/>
      </c>
      <c r="AL6" s="61" t="str">
        <f t="shared" si="16"/>
        <v/>
      </c>
      <c r="AM6" s="61" t="str">
        <f t="shared" si="17"/>
        <v/>
      </c>
      <c r="AN6" s="61" t="str">
        <f t="shared" si="18"/>
        <v/>
      </c>
      <c r="AO6" s="61" t="str">
        <f t="shared" si="19"/>
        <v/>
      </c>
      <c r="AP6" s="61" t="str">
        <f t="shared" si="20"/>
        <v/>
      </c>
      <c r="AQ6" s="62" t="str">
        <f t="shared" si="21"/>
        <v/>
      </c>
      <c r="AR6" s="61" t="str">
        <f t="shared" si="22"/>
        <v/>
      </c>
      <c r="AS6" s="63" t="e">
        <f>VLOOKUP(B6,ziw58!AV:BB,7,0)</f>
        <v>#N/A</v>
      </c>
    </row>
    <row r="7" spans="1:62" x14ac:dyDescent="0.35">
      <c r="A7" s="56">
        <v>130000729905</v>
      </c>
      <c r="B7" s="57">
        <v>140001545458</v>
      </c>
      <c r="C7" s="57">
        <v>1018950475</v>
      </c>
      <c r="D7" s="58" t="s">
        <v>2515</v>
      </c>
      <c r="E7" s="58" t="s">
        <v>1267</v>
      </c>
      <c r="F7" s="58" t="s">
        <v>16</v>
      </c>
      <c r="G7" s="58" t="s">
        <v>17</v>
      </c>
      <c r="H7" s="58" t="s">
        <v>96</v>
      </c>
      <c r="I7" s="59">
        <v>43433</v>
      </c>
      <c r="J7" s="59">
        <v>43433</v>
      </c>
      <c r="K7" s="59">
        <v>43433</v>
      </c>
      <c r="L7" s="59">
        <v>43483</v>
      </c>
      <c r="M7" s="60">
        <v>4016316818</v>
      </c>
      <c r="N7" s="58" t="s">
        <v>97</v>
      </c>
      <c r="O7" s="58" t="s">
        <v>20</v>
      </c>
      <c r="P7" s="55" t="str">
        <f>VLOOKUP(C7,Constrain!W:Y,3,0)</f>
        <v>บริษัท ทีโอที จำกัด (มหาชน) (AWN)</v>
      </c>
      <c r="Q7" s="64" t="str">
        <f>VLOOKUP(C7,Constrain!W:X,2,0)</f>
        <v>AWN/AIS</v>
      </c>
      <c r="R7" s="55" t="str">
        <f t="shared" si="0"/>
        <v>TECO</v>
      </c>
      <c r="S7" s="55" t="str">
        <f t="shared" si="1"/>
        <v xml:space="preserve">CNF </v>
      </c>
      <c r="T7" s="55" t="str">
        <f t="shared" si="2"/>
        <v>มี พท.ซ่อมบำรุง</v>
      </c>
      <c r="U7" s="55" t="str">
        <f t="shared" si="3"/>
        <v>นับเสา</v>
      </c>
      <c r="V7" s="55" t="str">
        <f t="shared" si="4"/>
        <v>61</v>
      </c>
      <c r="W7" s="55" t="str">
        <f t="shared" si="5"/>
        <v>สายสื่อสาร</v>
      </c>
      <c r="X7" s="55" t="str">
        <f t="shared" si="6"/>
        <v>AWN/AIS</v>
      </c>
      <c r="Y7" s="55" t="str">
        <f t="shared" si="7"/>
        <v>CHC</v>
      </c>
      <c r="Z7" s="55" t="str">
        <f t="shared" si="8"/>
        <v>ปกติ</v>
      </c>
      <c r="AA7" s="55" t="str">
        <f t="shared" si="9"/>
        <v>TELECOM</v>
      </c>
      <c r="AB7" s="64">
        <f t="shared" si="10"/>
        <v>1</v>
      </c>
      <c r="AC7" s="65" t="str">
        <f>VLOOKUP(B7,DATA_ZCSR181!C:K,9,0)</f>
        <v>S-4G-001</v>
      </c>
      <c r="AD7" s="65">
        <f>VLOOKUP(B7,DATA_ZCSR181!C:H,6,0)</f>
        <v>9009416604</v>
      </c>
      <c r="AE7" s="66">
        <f>VLOOKUP(B7,DATA_ZCSR181!C:Z,24,0)</f>
        <v>43496</v>
      </c>
      <c r="AF7" s="66" t="str">
        <f>LEFT(VLOOKUP(B7,DATA_ZCSR181!C:D,2,0),4)</f>
        <v>S4B3</v>
      </c>
      <c r="AG7" s="55" t="str">
        <f t="shared" si="11"/>
        <v>CHC</v>
      </c>
      <c r="AH7" s="61" t="str">
        <f t="shared" si="12"/>
        <v/>
      </c>
      <c r="AI7" s="61" t="str">
        <f t="shared" si="13"/>
        <v/>
      </c>
      <c r="AJ7" s="61" t="str">
        <f t="shared" si="14"/>
        <v/>
      </c>
      <c r="AK7" s="61" t="str">
        <f t="shared" si="15"/>
        <v/>
      </c>
      <c r="AL7" s="61" t="str">
        <f t="shared" si="16"/>
        <v/>
      </c>
      <c r="AM7" s="61" t="str">
        <f t="shared" si="17"/>
        <v/>
      </c>
      <c r="AN7" s="61" t="str">
        <f t="shared" si="18"/>
        <v/>
      </c>
      <c r="AO7" s="61" t="str">
        <f t="shared" si="19"/>
        <v/>
      </c>
      <c r="AP7" s="61" t="str">
        <f t="shared" si="20"/>
        <v/>
      </c>
      <c r="AQ7" s="62" t="str">
        <f t="shared" si="21"/>
        <v/>
      </c>
      <c r="AR7" s="61" t="str">
        <f t="shared" si="22"/>
        <v/>
      </c>
      <c r="AS7" s="63" t="e">
        <f>VLOOKUP(B7,ziw58!AV:BB,7,0)</f>
        <v>#N/A</v>
      </c>
    </row>
    <row r="8" spans="1:62" x14ac:dyDescent="0.35">
      <c r="A8" s="56">
        <v>130000726980</v>
      </c>
      <c r="B8" s="57">
        <v>140001545952</v>
      </c>
      <c r="C8" s="57">
        <v>1018950475</v>
      </c>
      <c r="D8" s="58" t="s">
        <v>2516</v>
      </c>
      <c r="E8" s="58" t="s">
        <v>15</v>
      </c>
      <c r="F8" s="58" t="s">
        <v>16</v>
      </c>
      <c r="G8" s="58" t="s">
        <v>17</v>
      </c>
      <c r="H8" s="58" t="s">
        <v>84</v>
      </c>
      <c r="I8" s="59">
        <v>43426</v>
      </c>
      <c r="J8" s="59">
        <v>43426</v>
      </c>
      <c r="K8" s="59">
        <v>43426</v>
      </c>
      <c r="L8" s="59">
        <v>43483</v>
      </c>
      <c r="M8" s="60">
        <v>4016316787</v>
      </c>
      <c r="N8" s="58" t="s">
        <v>85</v>
      </c>
      <c r="O8" s="58" t="s">
        <v>23</v>
      </c>
      <c r="P8" s="55" t="str">
        <f>VLOOKUP(C8,Constrain!W:Y,3,0)</f>
        <v>บริษัท ทีโอที จำกัด (มหาชน) (AWN)</v>
      </c>
      <c r="Q8" s="64" t="str">
        <f>VLOOKUP(C8,Constrain!W:X,2,0)</f>
        <v>AWN/AIS</v>
      </c>
      <c r="R8" s="55" t="str">
        <f t="shared" si="0"/>
        <v>CLSD</v>
      </c>
      <c r="S8" s="55" t="str">
        <f t="shared" si="1"/>
        <v xml:space="preserve">CNF </v>
      </c>
      <c r="T8" s="55" t="str">
        <f t="shared" si="2"/>
        <v>มี พท.ซ่อมบำรุง</v>
      </c>
      <c r="U8" s="55" t="str">
        <f t="shared" si="3"/>
        <v>นับเสา</v>
      </c>
      <c r="V8" s="55" t="str">
        <f t="shared" si="4"/>
        <v>61</v>
      </c>
      <c r="W8" s="55" t="str">
        <f t="shared" si="5"/>
        <v>สายสื่อสาร</v>
      </c>
      <c r="X8" s="55" t="str">
        <f t="shared" si="6"/>
        <v>AWN/AIS</v>
      </c>
      <c r="Y8" s="55" t="str">
        <f t="shared" si="7"/>
        <v>CUP</v>
      </c>
      <c r="Z8" s="55" t="str">
        <f t="shared" si="8"/>
        <v>ปกติ</v>
      </c>
      <c r="AA8" s="55" t="str">
        <f t="shared" si="9"/>
        <v>TELECOM</v>
      </c>
      <c r="AB8" s="64">
        <f t="shared" si="10"/>
        <v>1</v>
      </c>
      <c r="AC8" s="65" t="str">
        <f>VLOOKUP(B8,DATA_ZCSR181!C:K,9,0)</f>
        <v>S-4G-001</v>
      </c>
      <c r="AD8" s="65">
        <f>VLOOKUP(B8,DATA_ZCSR181!C:H,6,0)</f>
        <v>9009417306</v>
      </c>
      <c r="AE8" s="66">
        <f>VLOOKUP(B8,DATA_ZCSR181!C:Z,24,0)</f>
        <v>43496</v>
      </c>
      <c r="AF8" s="66" t="str">
        <f>LEFT(VLOOKUP(B8,DATA_ZCSR181!C:D,2,0),4)</f>
        <v>S4B3</v>
      </c>
      <c r="AG8" s="55" t="str">
        <f t="shared" si="11"/>
        <v>CUP</v>
      </c>
      <c r="AH8" s="61" t="str">
        <f t="shared" si="12"/>
        <v/>
      </c>
      <c r="AI8" s="61" t="str">
        <f t="shared" si="13"/>
        <v/>
      </c>
      <c r="AJ8" s="61" t="str">
        <f t="shared" si="14"/>
        <v/>
      </c>
      <c r="AK8" s="61" t="str">
        <f t="shared" si="15"/>
        <v/>
      </c>
      <c r="AL8" s="61" t="str">
        <f t="shared" si="16"/>
        <v/>
      </c>
      <c r="AM8" s="61" t="str">
        <f t="shared" si="17"/>
        <v/>
      </c>
      <c r="AN8" s="61" t="str">
        <f t="shared" si="18"/>
        <v/>
      </c>
      <c r="AO8" s="61" t="str">
        <f t="shared" si="19"/>
        <v/>
      </c>
      <c r="AP8" s="61" t="str">
        <f t="shared" si="20"/>
        <v/>
      </c>
      <c r="AQ8" s="62" t="str">
        <f t="shared" si="21"/>
        <v/>
      </c>
      <c r="AR8" s="61" t="str">
        <f t="shared" si="22"/>
        <v/>
      </c>
      <c r="AS8" s="63" t="e">
        <f>VLOOKUP(B8,ziw58!AV:BB,7,0)</f>
        <v>#N/A</v>
      </c>
    </row>
    <row r="9" spans="1:62" x14ac:dyDescent="0.35">
      <c r="A9" s="56">
        <v>130000727164</v>
      </c>
      <c r="B9" s="57">
        <v>140001546272</v>
      </c>
      <c r="C9" s="57">
        <v>1018950475</v>
      </c>
      <c r="D9" s="58" t="s">
        <v>2517</v>
      </c>
      <c r="E9" s="58" t="s">
        <v>15</v>
      </c>
      <c r="F9" s="58" t="s">
        <v>16</v>
      </c>
      <c r="G9" s="58" t="s">
        <v>17</v>
      </c>
      <c r="H9" s="58" t="s">
        <v>36</v>
      </c>
      <c r="I9" s="59">
        <v>43417</v>
      </c>
      <c r="J9" s="59">
        <v>43482</v>
      </c>
      <c r="K9" s="59">
        <v>43483</v>
      </c>
      <c r="L9" s="59">
        <v>43483</v>
      </c>
      <c r="M9" s="60">
        <v>4016316798</v>
      </c>
      <c r="N9" s="58" t="s">
        <v>37</v>
      </c>
      <c r="O9" s="58" t="s">
        <v>23</v>
      </c>
      <c r="P9" s="55" t="str">
        <f>VLOOKUP(C9,Constrain!W:Y,3,0)</f>
        <v>บริษัท ทีโอที จำกัด (มหาชน) (AWN)</v>
      </c>
      <c r="Q9" s="64" t="str">
        <f>VLOOKUP(C9,Constrain!W:X,2,0)</f>
        <v>AWN/AIS</v>
      </c>
      <c r="R9" s="55" t="str">
        <f t="shared" si="0"/>
        <v>CLSD</v>
      </c>
      <c r="S9" s="55" t="str">
        <f t="shared" si="1"/>
        <v xml:space="preserve">CNF </v>
      </c>
      <c r="T9" s="55" t="str">
        <f t="shared" si="2"/>
        <v>มี พท.ซ่อมบำรุง</v>
      </c>
      <c r="U9" s="55" t="str">
        <f t="shared" si="3"/>
        <v>นับเสา</v>
      </c>
      <c r="V9" s="55" t="str">
        <f t="shared" si="4"/>
        <v>61</v>
      </c>
      <c r="W9" s="55" t="str">
        <f t="shared" si="5"/>
        <v>สายสื่อสาร</v>
      </c>
      <c r="X9" s="55" t="str">
        <f t="shared" si="6"/>
        <v>AWN/AIS</v>
      </c>
      <c r="Y9" s="55" t="str">
        <f t="shared" si="7"/>
        <v>CUR</v>
      </c>
      <c r="Z9" s="55" t="str">
        <f t="shared" si="8"/>
        <v>ปกติ</v>
      </c>
      <c r="AA9" s="55" t="str">
        <f t="shared" si="9"/>
        <v>TELECOM</v>
      </c>
      <c r="AB9" s="64">
        <f t="shared" si="10"/>
        <v>1</v>
      </c>
      <c r="AC9" s="65" t="str">
        <f>VLOOKUP(B9,DATA_ZCSR181!C:K,9,0)</f>
        <v>S-4G-001</v>
      </c>
      <c r="AD9" s="65">
        <f>VLOOKUP(B9,DATA_ZCSR181!C:H,6,0)</f>
        <v>9009417697</v>
      </c>
      <c r="AE9" s="66">
        <f>VLOOKUP(B9,DATA_ZCSR181!C:Z,24,0)</f>
        <v>43496</v>
      </c>
      <c r="AF9" s="66" t="str">
        <f>LEFT(VLOOKUP(B9,DATA_ZCSR181!C:D,2,0),4)</f>
        <v>S4B3</v>
      </c>
      <c r="AG9" s="55" t="str">
        <f t="shared" si="11"/>
        <v>CUR</v>
      </c>
      <c r="AH9" s="61" t="str">
        <f t="shared" si="12"/>
        <v/>
      </c>
      <c r="AI9" s="61" t="str">
        <f t="shared" si="13"/>
        <v/>
      </c>
      <c r="AJ9" s="61" t="str">
        <f t="shared" si="14"/>
        <v/>
      </c>
      <c r="AK9" s="61" t="str">
        <f t="shared" si="15"/>
        <v/>
      </c>
      <c r="AL9" s="61" t="str">
        <f t="shared" si="16"/>
        <v/>
      </c>
      <c r="AM9" s="61" t="str">
        <f t="shared" si="17"/>
        <v/>
      </c>
      <c r="AN9" s="61" t="str">
        <f t="shared" si="18"/>
        <v/>
      </c>
      <c r="AO9" s="61" t="str">
        <f t="shared" si="19"/>
        <v/>
      </c>
      <c r="AP9" s="61" t="str">
        <f t="shared" si="20"/>
        <v/>
      </c>
      <c r="AQ9" s="62" t="str">
        <f t="shared" si="21"/>
        <v/>
      </c>
      <c r="AR9" s="61" t="str">
        <f t="shared" si="22"/>
        <v/>
      </c>
      <c r="AS9" s="63" t="e">
        <f>VLOOKUP(B9,ziw58!AV:BB,7,0)</f>
        <v>#N/A</v>
      </c>
    </row>
    <row r="10" spans="1:62" x14ac:dyDescent="0.35">
      <c r="A10" s="56">
        <v>130000720528</v>
      </c>
      <c r="B10" s="57">
        <v>140001542693</v>
      </c>
      <c r="C10" s="57">
        <v>1018950475</v>
      </c>
      <c r="D10" s="58" t="s">
        <v>2519</v>
      </c>
      <c r="E10" s="58" t="s">
        <v>15</v>
      </c>
      <c r="F10" s="58" t="s">
        <v>16</v>
      </c>
      <c r="G10" s="58" t="s">
        <v>17</v>
      </c>
      <c r="H10" s="58" t="s">
        <v>27</v>
      </c>
      <c r="I10" s="59">
        <v>43420</v>
      </c>
      <c r="J10" s="59">
        <v>43411</v>
      </c>
      <c r="K10" s="59">
        <v>43411</v>
      </c>
      <c r="L10" s="59">
        <v>43483</v>
      </c>
      <c r="M10" s="60">
        <v>4016316794</v>
      </c>
      <c r="N10" s="58" t="s">
        <v>28</v>
      </c>
      <c r="O10" s="58" t="s">
        <v>23</v>
      </c>
      <c r="P10" s="55" t="str">
        <f>VLOOKUP(C10,Constrain!W:Y,3,0)</f>
        <v>บริษัท ทีโอที จำกัด (มหาชน) (AWN)</v>
      </c>
      <c r="Q10" s="64" t="str">
        <f>VLOOKUP(C10,Constrain!W:X,2,0)</f>
        <v>AWN/AIS</v>
      </c>
      <c r="R10" s="55" t="str">
        <f t="shared" si="0"/>
        <v>CLSD</v>
      </c>
      <c r="S10" s="55" t="str">
        <f t="shared" si="1"/>
        <v xml:space="preserve">CNF </v>
      </c>
      <c r="T10" s="55" t="str">
        <f t="shared" si="2"/>
        <v>มี พท.ซ่อมบำรุง</v>
      </c>
      <c r="U10" s="55" t="str">
        <f t="shared" si="3"/>
        <v>นับเสา</v>
      </c>
      <c r="V10" s="55" t="str">
        <f t="shared" si="4"/>
        <v>61</v>
      </c>
      <c r="W10" s="55" t="str">
        <f t="shared" si="5"/>
        <v>สายสื่อสาร</v>
      </c>
      <c r="X10" s="55" t="str">
        <f t="shared" si="6"/>
        <v>AWN/AIS</v>
      </c>
      <c r="Y10" s="55" t="str">
        <f t="shared" si="7"/>
        <v>CYP</v>
      </c>
      <c r="Z10" s="55" t="str">
        <f t="shared" si="8"/>
        <v>ปกติ</v>
      </c>
      <c r="AA10" s="55" t="str">
        <f t="shared" si="9"/>
        <v>TELECOM</v>
      </c>
      <c r="AB10" s="64">
        <f t="shared" si="10"/>
        <v>1</v>
      </c>
      <c r="AC10" s="65" t="str">
        <f>VLOOKUP(B10,DATA_ZCSR181!C:K,9,0)</f>
        <v>S-4G-001</v>
      </c>
      <c r="AD10" s="65">
        <f>VLOOKUP(B10,DATA_ZCSR181!C:H,6,0)</f>
        <v>9009410849</v>
      </c>
      <c r="AE10" s="66">
        <f>VLOOKUP(B10,DATA_ZCSR181!C:Z,24,0)</f>
        <v>43496</v>
      </c>
      <c r="AF10" s="66" t="str">
        <f>LEFT(VLOOKUP(B10,DATA_ZCSR181!C:D,2,0),4)</f>
        <v>S4B3</v>
      </c>
      <c r="AG10" s="55" t="str">
        <f t="shared" si="11"/>
        <v>CYP</v>
      </c>
      <c r="AH10" s="61" t="str">
        <f t="shared" si="12"/>
        <v/>
      </c>
      <c r="AI10" s="61" t="str">
        <f t="shared" si="13"/>
        <v/>
      </c>
      <c r="AJ10" s="61" t="str">
        <f t="shared" si="14"/>
        <v/>
      </c>
      <c r="AK10" s="61" t="str">
        <f t="shared" si="15"/>
        <v/>
      </c>
      <c r="AL10" s="61" t="str">
        <f t="shared" si="16"/>
        <v/>
      </c>
      <c r="AM10" s="61" t="str">
        <f t="shared" si="17"/>
        <v/>
      </c>
      <c r="AN10" s="61" t="str">
        <f t="shared" si="18"/>
        <v/>
      </c>
      <c r="AO10" s="61" t="str">
        <f t="shared" si="19"/>
        <v/>
      </c>
      <c r="AP10" s="61" t="str">
        <f t="shared" si="20"/>
        <v/>
      </c>
      <c r="AQ10" s="62" t="str">
        <f t="shared" si="21"/>
        <v/>
      </c>
      <c r="AR10" s="61" t="str">
        <f t="shared" si="22"/>
        <v/>
      </c>
      <c r="AS10" s="63" t="e">
        <f>VLOOKUP(B10,ziw58!AV:BB,7,0)</f>
        <v>#N/A</v>
      </c>
    </row>
    <row r="11" spans="1:62" x14ac:dyDescent="0.35">
      <c r="A11" s="56">
        <v>130000734742</v>
      </c>
      <c r="B11" s="57">
        <v>140001546234</v>
      </c>
      <c r="C11" s="57">
        <v>1018950475</v>
      </c>
      <c r="D11" s="58" t="s">
        <v>2520</v>
      </c>
      <c r="E11" s="58" t="s">
        <v>3199</v>
      </c>
      <c r="F11" s="58" t="s">
        <v>16</v>
      </c>
      <c r="G11" s="58" t="s">
        <v>17</v>
      </c>
      <c r="H11" s="58" t="s">
        <v>106</v>
      </c>
      <c r="I11" s="59"/>
      <c r="J11" s="59">
        <v>43447</v>
      </c>
      <c r="K11" s="59">
        <v>43447</v>
      </c>
      <c r="L11" s="59">
        <v>43483</v>
      </c>
      <c r="M11" s="60">
        <v>4016316829</v>
      </c>
      <c r="N11" s="58" t="s">
        <v>107</v>
      </c>
      <c r="O11" s="58" t="s">
        <v>23</v>
      </c>
      <c r="P11" s="55" t="str">
        <f>VLOOKUP(C11,Constrain!W:Y,3,0)</f>
        <v>บริษัท ทีโอที จำกัด (มหาชน) (AWN)</v>
      </c>
      <c r="Q11" s="64" t="str">
        <f>VLOOKUP(C11,Constrain!W:X,2,0)</f>
        <v>AWN/AIS</v>
      </c>
      <c r="R11" s="55" t="str">
        <f t="shared" si="0"/>
        <v>TECO</v>
      </c>
      <c r="S11" s="55" t="str">
        <f t="shared" si="1"/>
        <v>NMAT</v>
      </c>
      <c r="T11" s="55" t="str">
        <f t="shared" si="2"/>
        <v>มี พท.ซ่อมบำรุง</v>
      </c>
      <c r="U11" s="55" t="str">
        <f t="shared" si="3"/>
        <v>นับเสา</v>
      </c>
      <c r="V11" s="55" t="str">
        <f t="shared" si="4"/>
        <v>61</v>
      </c>
      <c r="W11" s="55" t="str">
        <f t="shared" si="5"/>
        <v>สายสื่อสาร</v>
      </c>
      <c r="X11" s="55" t="str">
        <f t="shared" si="6"/>
        <v>AWN/AIS</v>
      </c>
      <c r="Y11" s="55" t="str">
        <f t="shared" si="7"/>
        <v>DAN</v>
      </c>
      <c r="Z11" s="55" t="str">
        <f t="shared" si="8"/>
        <v>ปกติ</v>
      </c>
      <c r="AA11" s="55" t="str">
        <f t="shared" si="9"/>
        <v>TELECOM</v>
      </c>
      <c r="AB11" s="64">
        <f t="shared" si="10"/>
        <v>1</v>
      </c>
      <c r="AC11" s="65" t="str">
        <f>VLOOKUP(B11,DATA_ZCSR181!C:K,9,0)</f>
        <v>S-4G-001</v>
      </c>
      <c r="AD11" s="65">
        <f>VLOOKUP(B11,DATA_ZCSR181!C:H,6,0)</f>
        <v>9009417616</v>
      </c>
      <c r="AE11" s="66">
        <f>VLOOKUP(B11,DATA_ZCSR181!C:Z,24,0)</f>
        <v>43496</v>
      </c>
      <c r="AF11" s="66" t="str">
        <f>LEFT(VLOOKUP(B11,DATA_ZCSR181!C:D,2,0),4)</f>
        <v>S4B3</v>
      </c>
      <c r="AG11" s="55" t="str">
        <f t="shared" si="11"/>
        <v>DAN</v>
      </c>
      <c r="AH11" s="61" t="str">
        <f t="shared" si="12"/>
        <v/>
      </c>
      <c r="AI11" s="61" t="str">
        <f t="shared" si="13"/>
        <v/>
      </c>
      <c r="AJ11" s="61" t="str">
        <f t="shared" si="14"/>
        <v/>
      </c>
      <c r="AK11" s="61" t="str">
        <f t="shared" si="15"/>
        <v>ยังไม่ยืนยันชั่วโมงการทำงาน Time Confirm</v>
      </c>
      <c r="AL11" s="61" t="str">
        <f t="shared" si="16"/>
        <v/>
      </c>
      <c r="AM11" s="61" t="str">
        <f t="shared" si="17"/>
        <v/>
      </c>
      <c r="AN11" s="61" t="str">
        <f t="shared" si="18"/>
        <v/>
      </c>
      <c r="AO11" s="61" t="str">
        <f t="shared" si="19"/>
        <v/>
      </c>
      <c r="AP11" s="61" t="str">
        <f t="shared" si="20"/>
        <v/>
      </c>
      <c r="AQ11" s="62" t="str">
        <f t="shared" si="21"/>
        <v/>
      </c>
      <c r="AR11" s="61" t="str">
        <f t="shared" si="22"/>
        <v/>
      </c>
      <c r="AS11" s="63" t="e">
        <f>VLOOKUP(B11,ziw58!AV:BB,7,0)</f>
        <v>#N/A</v>
      </c>
    </row>
    <row r="12" spans="1:62" x14ac:dyDescent="0.35">
      <c r="A12" s="56">
        <v>130000711597</v>
      </c>
      <c r="B12" s="57">
        <v>140001546027</v>
      </c>
      <c r="C12" s="57">
        <v>1018950475</v>
      </c>
      <c r="D12" s="58" t="s">
        <v>2521</v>
      </c>
      <c r="E12" s="58" t="s">
        <v>98</v>
      </c>
      <c r="F12" s="58" t="s">
        <v>16</v>
      </c>
      <c r="G12" s="58" t="s">
        <v>17</v>
      </c>
      <c r="H12" s="58" t="s">
        <v>2522</v>
      </c>
      <c r="I12" s="59"/>
      <c r="J12" s="59">
        <v>43383</v>
      </c>
      <c r="K12" s="59">
        <v>43383</v>
      </c>
      <c r="L12" s="59">
        <v>43383</v>
      </c>
      <c r="M12" s="60">
        <v>4021794296</v>
      </c>
      <c r="N12" s="58" t="s">
        <v>2523</v>
      </c>
      <c r="O12" s="58" t="s">
        <v>26</v>
      </c>
      <c r="P12" s="55" t="str">
        <f>VLOOKUP(C12,Constrain!W:Y,3,0)</f>
        <v>บริษัท ทีโอที จำกัด (มหาชน) (AWN)</v>
      </c>
      <c r="Q12" s="64" t="str">
        <f>VLOOKUP(C12,Constrain!W:X,2,0)</f>
        <v>AWN/AIS</v>
      </c>
      <c r="R12" s="55" t="str">
        <f t="shared" si="0"/>
        <v xml:space="preserve">REL </v>
      </c>
      <c r="S12" s="55" t="str">
        <f t="shared" si="1"/>
        <v>NMAT</v>
      </c>
      <c r="T12" s="55" t="str">
        <f t="shared" si="2"/>
        <v>มี พท.ซ่อมบำรุง</v>
      </c>
      <c r="U12" s="55" t="str">
        <f t="shared" si="3"/>
        <v>นับเสา</v>
      </c>
      <c r="V12" s="55" t="str">
        <f t="shared" si="4"/>
        <v>61</v>
      </c>
      <c r="W12" s="55" t="str">
        <f t="shared" si="5"/>
        <v>สายสื่อสาร</v>
      </c>
      <c r="X12" s="55" t="str">
        <f t="shared" si="6"/>
        <v>AWN/AIS</v>
      </c>
      <c r="Y12" s="55" t="str">
        <f t="shared" si="7"/>
        <v>HOH</v>
      </c>
      <c r="Z12" s="55" t="str">
        <f t="shared" si="8"/>
        <v>ปกติ</v>
      </c>
      <c r="AA12" s="55" t="str">
        <f t="shared" si="9"/>
        <v>TELECOM</v>
      </c>
      <c r="AB12" s="64">
        <f t="shared" si="10"/>
        <v>1</v>
      </c>
      <c r="AC12" s="65" t="str">
        <f>VLOOKUP(B12,DATA_ZCSR181!C:K,9,0)</f>
        <v>S-4G-001</v>
      </c>
      <c r="AD12" s="65">
        <f>VLOOKUP(B12,DATA_ZCSR181!C:H,6,0)</f>
        <v>9009417471</v>
      </c>
      <c r="AE12" s="66">
        <f>VLOOKUP(B12,DATA_ZCSR181!C:Z,24,0)</f>
        <v>43496</v>
      </c>
      <c r="AF12" s="66" t="str">
        <f>LEFT(VLOOKUP(B12,DATA_ZCSR181!C:D,2,0),4)</f>
        <v>S4B3</v>
      </c>
      <c r="AG12" s="55" t="str">
        <f t="shared" si="11"/>
        <v>HOH</v>
      </c>
      <c r="AH12" s="61" t="str">
        <f t="shared" si="12"/>
        <v/>
      </c>
      <c r="AI12" s="61" t="str">
        <f t="shared" si="13"/>
        <v/>
      </c>
      <c r="AJ12" s="61" t="str">
        <f t="shared" si="14"/>
        <v>สถานะใบสั่งงานไม่ถูกต้อง</v>
      </c>
      <c r="AK12" s="61" t="str">
        <f t="shared" si="15"/>
        <v>ยังไม่ยืนยันชั่วโมงการทำงาน Time Confirm</v>
      </c>
      <c r="AL12" s="61" t="str">
        <f t="shared" si="16"/>
        <v/>
      </c>
      <c r="AM12" s="61" t="str">
        <f t="shared" si="17"/>
        <v/>
      </c>
      <c r="AN12" s="61" t="str">
        <f t="shared" si="18"/>
        <v/>
      </c>
      <c r="AO12" s="61" t="str">
        <f t="shared" si="19"/>
        <v/>
      </c>
      <c r="AP12" s="61" t="str">
        <f t="shared" si="20"/>
        <v/>
      </c>
      <c r="AQ12" s="62" t="str">
        <f t="shared" si="21"/>
        <v/>
      </c>
      <c r="AR12" s="61" t="str">
        <f t="shared" si="22"/>
        <v/>
      </c>
      <c r="AS12" s="63" t="e">
        <f>VLOOKUP(B12,ziw58!AV:BB,7,0)</f>
        <v>#N/A</v>
      </c>
    </row>
    <row r="13" spans="1:62" x14ac:dyDescent="0.35">
      <c r="A13" s="56">
        <v>130000734891</v>
      </c>
      <c r="B13" s="57">
        <v>140001546134</v>
      </c>
      <c r="C13" s="57">
        <v>1018950475</v>
      </c>
      <c r="D13" s="58" t="s">
        <v>2524</v>
      </c>
      <c r="E13" s="58" t="s">
        <v>15</v>
      </c>
      <c r="F13" s="58" t="s">
        <v>16</v>
      </c>
      <c r="G13" s="58" t="s">
        <v>17</v>
      </c>
      <c r="H13" s="58" t="s">
        <v>24</v>
      </c>
      <c r="I13" s="59">
        <v>43405</v>
      </c>
      <c r="J13" s="59">
        <v>43405</v>
      </c>
      <c r="K13" s="59">
        <v>43454</v>
      </c>
      <c r="L13" s="59">
        <v>43483</v>
      </c>
      <c r="M13" s="60">
        <v>4016316885</v>
      </c>
      <c r="N13" s="58" t="s">
        <v>688</v>
      </c>
      <c r="O13" s="58" t="s">
        <v>23</v>
      </c>
      <c r="P13" s="55" t="str">
        <f>VLOOKUP(C13,Constrain!W:Y,3,0)</f>
        <v>บริษัท ทีโอที จำกัด (มหาชน) (AWN)</v>
      </c>
      <c r="Q13" s="64" t="str">
        <f>VLOOKUP(C13,Constrain!W:X,2,0)</f>
        <v>AWN/AIS</v>
      </c>
      <c r="R13" s="55" t="str">
        <f t="shared" si="0"/>
        <v>CLSD</v>
      </c>
      <c r="S13" s="55" t="str">
        <f t="shared" si="1"/>
        <v xml:space="preserve">CNF </v>
      </c>
      <c r="T13" s="55" t="str">
        <f t="shared" si="2"/>
        <v>มี พท.ซ่อมบำรุง</v>
      </c>
      <c r="U13" s="55" t="str">
        <f t="shared" si="3"/>
        <v>นับเสา</v>
      </c>
      <c r="V13" s="55" t="str">
        <f t="shared" si="4"/>
        <v>61</v>
      </c>
      <c r="W13" s="55" t="str">
        <f t="shared" si="5"/>
        <v>สายสื่อสาร</v>
      </c>
      <c r="X13" s="55" t="str">
        <f t="shared" si="6"/>
        <v>AWN/AIS</v>
      </c>
      <c r="Y13" s="55" t="str">
        <f t="shared" si="7"/>
        <v>KKA</v>
      </c>
      <c r="Z13" s="55" t="str">
        <f t="shared" si="8"/>
        <v>ปกติ</v>
      </c>
      <c r="AA13" s="55" t="str">
        <f t="shared" si="9"/>
        <v>TELECOM</v>
      </c>
      <c r="AB13" s="64">
        <f t="shared" si="10"/>
        <v>1</v>
      </c>
      <c r="AC13" s="65" t="str">
        <f>VLOOKUP(B13,DATA_ZCSR181!C:K,9,0)</f>
        <v>S-4G-001</v>
      </c>
      <c r="AD13" s="65">
        <f>VLOOKUP(B13,DATA_ZCSR181!C:H,6,0)</f>
        <v>9009417386</v>
      </c>
      <c r="AE13" s="66">
        <f>VLOOKUP(B13,DATA_ZCSR181!C:Z,24,0)</f>
        <v>43496</v>
      </c>
      <c r="AF13" s="66" t="str">
        <f>LEFT(VLOOKUP(B13,DATA_ZCSR181!C:D,2,0),4)</f>
        <v>S4B3</v>
      </c>
      <c r="AG13" s="55" t="str">
        <f t="shared" si="11"/>
        <v>KKA</v>
      </c>
      <c r="AH13" s="61" t="str">
        <f t="shared" si="12"/>
        <v/>
      </c>
      <c r="AI13" s="61" t="str">
        <f t="shared" si="13"/>
        <v/>
      </c>
      <c r="AJ13" s="61" t="str">
        <f t="shared" si="14"/>
        <v/>
      </c>
      <c r="AK13" s="61" t="str">
        <f t="shared" si="15"/>
        <v/>
      </c>
      <c r="AL13" s="61" t="str">
        <f t="shared" si="16"/>
        <v/>
      </c>
      <c r="AM13" s="61" t="str">
        <f t="shared" si="17"/>
        <v/>
      </c>
      <c r="AN13" s="61" t="str">
        <f t="shared" si="18"/>
        <v/>
      </c>
      <c r="AO13" s="61" t="str">
        <f t="shared" si="19"/>
        <v/>
      </c>
      <c r="AP13" s="61" t="str">
        <f t="shared" si="20"/>
        <v/>
      </c>
      <c r="AQ13" s="62" t="str">
        <f t="shared" si="21"/>
        <v/>
      </c>
      <c r="AR13" s="61" t="str">
        <f t="shared" si="22"/>
        <v/>
      </c>
      <c r="AS13" s="63" t="e">
        <f>VLOOKUP(B13,ziw58!AV:BB,7,0)</f>
        <v>#N/A</v>
      </c>
    </row>
    <row r="14" spans="1:62" x14ac:dyDescent="0.35">
      <c r="A14" s="56">
        <v>130000732893</v>
      </c>
      <c r="B14" s="57">
        <v>140001547918</v>
      </c>
      <c r="C14" s="57">
        <v>1018950475</v>
      </c>
      <c r="D14" s="58" t="s">
        <v>2525</v>
      </c>
      <c r="E14" s="58" t="s">
        <v>15</v>
      </c>
      <c r="F14" s="58" t="s">
        <v>16</v>
      </c>
      <c r="G14" s="58" t="s">
        <v>17</v>
      </c>
      <c r="H14" s="58" t="s">
        <v>77</v>
      </c>
      <c r="I14" s="59">
        <v>43443</v>
      </c>
      <c r="J14" s="59">
        <v>43441</v>
      </c>
      <c r="K14" s="59">
        <v>43441</v>
      </c>
      <c r="L14" s="59">
        <v>43493</v>
      </c>
      <c r="M14" s="60">
        <v>4016316861</v>
      </c>
      <c r="N14" s="58" t="s">
        <v>78</v>
      </c>
      <c r="O14" s="58" t="s">
        <v>20</v>
      </c>
      <c r="P14" s="55" t="str">
        <f>VLOOKUP(C14,Constrain!W:Y,3,0)</f>
        <v>บริษัท ทีโอที จำกัด (มหาชน) (AWN)</v>
      </c>
      <c r="Q14" s="64" t="str">
        <f>VLOOKUP(C14,Constrain!W:X,2,0)</f>
        <v>AWN/AIS</v>
      </c>
      <c r="R14" s="55" t="str">
        <f t="shared" si="0"/>
        <v>CLSD</v>
      </c>
      <c r="S14" s="55" t="str">
        <f t="shared" si="1"/>
        <v xml:space="preserve">CNF </v>
      </c>
      <c r="T14" s="55" t="str">
        <f t="shared" si="2"/>
        <v>มี พท.ซ่อมบำรุง</v>
      </c>
      <c r="U14" s="55" t="str">
        <f t="shared" si="3"/>
        <v>นับเสา</v>
      </c>
      <c r="V14" s="55" t="str">
        <f t="shared" si="4"/>
        <v>61</v>
      </c>
      <c r="W14" s="55" t="str">
        <f t="shared" si="5"/>
        <v>สายสื่อสาร</v>
      </c>
      <c r="X14" s="55" t="str">
        <f t="shared" si="6"/>
        <v>AWN/AIS</v>
      </c>
      <c r="Y14" s="55" t="str">
        <f t="shared" si="7"/>
        <v>KOB</v>
      </c>
      <c r="Z14" s="55" t="str">
        <f t="shared" si="8"/>
        <v>ปกติ</v>
      </c>
      <c r="AA14" s="55" t="str">
        <f t="shared" si="9"/>
        <v>TELECOM</v>
      </c>
      <c r="AB14" s="64">
        <f t="shared" si="10"/>
        <v>1</v>
      </c>
      <c r="AC14" s="65" t="str">
        <f>VLOOKUP(B14,DATA_ZCSR181!C:K,9,0)</f>
        <v>S-4G-001</v>
      </c>
      <c r="AD14" s="65">
        <f>VLOOKUP(B14,DATA_ZCSR181!C:H,6,0)</f>
        <v>9009422071</v>
      </c>
      <c r="AE14" s="66">
        <f>VLOOKUP(B14,DATA_ZCSR181!C:Z,24,0)</f>
        <v>43496</v>
      </c>
      <c r="AF14" s="66" t="str">
        <f>LEFT(VLOOKUP(B14,DATA_ZCSR181!C:D,2,0),4)</f>
        <v>S4B3</v>
      </c>
      <c r="AG14" s="55" t="str">
        <f t="shared" si="11"/>
        <v>KOB</v>
      </c>
      <c r="AH14" s="61" t="str">
        <f t="shared" si="12"/>
        <v/>
      </c>
      <c r="AI14" s="61" t="str">
        <f t="shared" si="13"/>
        <v/>
      </c>
      <c r="AJ14" s="61" t="str">
        <f t="shared" si="14"/>
        <v/>
      </c>
      <c r="AK14" s="61" t="str">
        <f t="shared" si="15"/>
        <v/>
      </c>
      <c r="AL14" s="61" t="str">
        <f t="shared" si="16"/>
        <v/>
      </c>
      <c r="AM14" s="61" t="str">
        <f t="shared" si="17"/>
        <v/>
      </c>
      <c r="AN14" s="61" t="str">
        <f t="shared" si="18"/>
        <v/>
      </c>
      <c r="AO14" s="61" t="str">
        <f t="shared" si="19"/>
        <v/>
      </c>
      <c r="AP14" s="61" t="str">
        <f t="shared" si="20"/>
        <v/>
      </c>
      <c r="AQ14" s="62" t="str">
        <f t="shared" si="21"/>
        <v/>
      </c>
      <c r="AR14" s="61" t="str">
        <f t="shared" si="22"/>
        <v/>
      </c>
      <c r="AS14" s="63" t="e">
        <f>VLOOKUP(B14,ziw58!AV:BB,7,0)</f>
        <v>#N/A</v>
      </c>
    </row>
    <row r="15" spans="1:62" x14ac:dyDescent="0.35">
      <c r="A15" s="56">
        <v>130000727732</v>
      </c>
      <c r="B15" s="57">
        <v>140001545431</v>
      </c>
      <c r="C15" s="57">
        <v>1018950475</v>
      </c>
      <c r="D15" s="58" t="s">
        <v>2526</v>
      </c>
      <c r="E15" s="58" t="s">
        <v>1267</v>
      </c>
      <c r="F15" s="58" t="s">
        <v>16</v>
      </c>
      <c r="G15" s="58" t="s">
        <v>17</v>
      </c>
      <c r="H15" s="58" t="s">
        <v>41</v>
      </c>
      <c r="I15" s="59">
        <v>43429</v>
      </c>
      <c r="J15" s="59">
        <v>43429</v>
      </c>
      <c r="K15" s="59">
        <v>43430</v>
      </c>
      <c r="L15" s="59">
        <v>43483</v>
      </c>
      <c r="M15" s="60">
        <v>4021794296</v>
      </c>
      <c r="N15" s="58" t="s">
        <v>42</v>
      </c>
      <c r="O15" s="58" t="s">
        <v>23</v>
      </c>
      <c r="P15" s="55" t="str">
        <f>VLOOKUP(C15,Constrain!W:Y,3,0)</f>
        <v>บริษัท ทีโอที จำกัด (มหาชน) (AWN)</v>
      </c>
      <c r="Q15" s="64" t="str">
        <f>VLOOKUP(C15,Constrain!W:X,2,0)</f>
        <v>AWN/AIS</v>
      </c>
      <c r="R15" s="55" t="str">
        <f t="shared" si="0"/>
        <v>TECO</v>
      </c>
      <c r="S15" s="55" t="str">
        <f t="shared" si="1"/>
        <v xml:space="preserve">CNF </v>
      </c>
      <c r="T15" s="55" t="str">
        <f t="shared" si="2"/>
        <v>มี พท.ซ่อมบำรุง</v>
      </c>
      <c r="U15" s="55" t="str">
        <f t="shared" si="3"/>
        <v>นับเสา</v>
      </c>
      <c r="V15" s="55" t="str">
        <f t="shared" si="4"/>
        <v>61</v>
      </c>
      <c r="W15" s="55" t="str">
        <f t="shared" si="5"/>
        <v>สายสื่อสาร</v>
      </c>
      <c r="X15" s="55" t="str">
        <f t="shared" si="6"/>
        <v>AWN/AIS</v>
      </c>
      <c r="Y15" s="55" t="str">
        <f t="shared" si="7"/>
        <v>KOG</v>
      </c>
      <c r="Z15" s="55" t="str">
        <f t="shared" si="8"/>
        <v>ปกติ</v>
      </c>
      <c r="AA15" s="55" t="str">
        <f t="shared" si="9"/>
        <v>TELECOM</v>
      </c>
      <c r="AB15" s="64">
        <f t="shared" si="10"/>
        <v>1</v>
      </c>
      <c r="AC15" s="65" t="str">
        <f>VLOOKUP(B15,DATA_ZCSR181!C:K,9,0)</f>
        <v>S-4G-001</v>
      </c>
      <c r="AD15" s="65">
        <f>VLOOKUP(B15,DATA_ZCSR181!C:H,6,0)</f>
        <v>9009416702</v>
      </c>
      <c r="AE15" s="66">
        <f>VLOOKUP(B15,DATA_ZCSR181!C:Z,24,0)</f>
        <v>43496</v>
      </c>
      <c r="AF15" s="66" t="str">
        <f>LEFT(VLOOKUP(B15,DATA_ZCSR181!C:D,2,0),4)</f>
        <v>S4B3</v>
      </c>
      <c r="AG15" s="55" t="str">
        <f t="shared" si="11"/>
        <v>KOG</v>
      </c>
      <c r="AH15" s="61" t="str">
        <f t="shared" si="12"/>
        <v/>
      </c>
      <c r="AI15" s="61" t="str">
        <f t="shared" si="13"/>
        <v/>
      </c>
      <c r="AJ15" s="61" t="str">
        <f t="shared" si="14"/>
        <v/>
      </c>
      <c r="AK15" s="61" t="str">
        <f t="shared" si="15"/>
        <v/>
      </c>
      <c r="AL15" s="61" t="str">
        <f t="shared" si="16"/>
        <v/>
      </c>
      <c r="AM15" s="61" t="str">
        <f t="shared" si="17"/>
        <v/>
      </c>
      <c r="AN15" s="61" t="str">
        <f t="shared" si="18"/>
        <v/>
      </c>
      <c r="AO15" s="61" t="str">
        <f t="shared" si="19"/>
        <v/>
      </c>
      <c r="AP15" s="61" t="str">
        <f t="shared" si="20"/>
        <v/>
      </c>
      <c r="AQ15" s="62" t="str">
        <f t="shared" si="21"/>
        <v/>
      </c>
      <c r="AR15" s="61" t="str">
        <f t="shared" si="22"/>
        <v/>
      </c>
      <c r="AS15" s="63" t="e">
        <f>VLOOKUP(B15,ziw58!AV:BB,7,0)</f>
        <v>#N/A</v>
      </c>
    </row>
    <row r="16" spans="1:62" x14ac:dyDescent="0.35">
      <c r="A16" s="56">
        <v>130000724997</v>
      </c>
      <c r="B16" s="57">
        <v>140001546078</v>
      </c>
      <c r="C16" s="57">
        <v>1018950475</v>
      </c>
      <c r="D16" s="58" t="s">
        <v>2527</v>
      </c>
      <c r="E16" s="58" t="s">
        <v>25</v>
      </c>
      <c r="F16" s="58" t="s">
        <v>16</v>
      </c>
      <c r="G16" s="58" t="s">
        <v>17</v>
      </c>
      <c r="H16" s="58" t="s">
        <v>47</v>
      </c>
      <c r="I16" s="59">
        <v>43422</v>
      </c>
      <c r="J16" s="59">
        <v>43422</v>
      </c>
      <c r="K16" s="59">
        <v>43482</v>
      </c>
      <c r="L16" s="59">
        <v>43422</v>
      </c>
      <c r="M16" s="60">
        <v>4016317081</v>
      </c>
      <c r="N16" s="58" t="s">
        <v>48</v>
      </c>
      <c r="O16" s="58" t="s">
        <v>23</v>
      </c>
      <c r="P16" s="55" t="str">
        <f>VLOOKUP(C16,Constrain!W:Y,3,0)</f>
        <v>บริษัท ทีโอที จำกัด (มหาชน) (AWN)</v>
      </c>
      <c r="Q16" s="64" t="str">
        <f>VLOOKUP(C16,Constrain!W:X,2,0)</f>
        <v>AWN/AIS</v>
      </c>
      <c r="R16" s="55" t="str">
        <f t="shared" si="0"/>
        <v xml:space="preserve">REL </v>
      </c>
      <c r="S16" s="55" t="str">
        <f t="shared" si="1"/>
        <v xml:space="preserve">CNF </v>
      </c>
      <c r="T16" s="55" t="str">
        <f t="shared" si="2"/>
        <v>มี พท.ซ่อมบำรุง</v>
      </c>
      <c r="U16" s="55" t="str">
        <f t="shared" si="3"/>
        <v>นับเสา</v>
      </c>
      <c r="V16" s="55" t="str">
        <f t="shared" si="4"/>
        <v>61</v>
      </c>
      <c r="W16" s="55" t="str">
        <f t="shared" si="5"/>
        <v>สายสื่อสาร</v>
      </c>
      <c r="X16" s="55" t="str">
        <f t="shared" si="6"/>
        <v>AWN/AIS</v>
      </c>
      <c r="Y16" s="55" t="str">
        <f t="shared" si="7"/>
        <v>KSN</v>
      </c>
      <c r="Z16" s="55" t="str">
        <f t="shared" si="8"/>
        <v>ปกติ</v>
      </c>
      <c r="AA16" s="55" t="str">
        <f t="shared" si="9"/>
        <v>TELECOM</v>
      </c>
      <c r="AB16" s="64">
        <f t="shared" si="10"/>
        <v>1</v>
      </c>
      <c r="AC16" s="65" t="str">
        <f>VLOOKUP(B16,DATA_ZCSR181!C:K,9,0)</f>
        <v>S-4G-001</v>
      </c>
      <c r="AD16" s="65">
        <f>VLOOKUP(B16,DATA_ZCSR181!C:H,6,0)</f>
        <v>9009425346</v>
      </c>
      <c r="AE16" s="66">
        <f>VLOOKUP(B16,DATA_ZCSR181!C:Z,24,0)</f>
        <v>43496</v>
      </c>
      <c r="AF16" s="66" t="str">
        <f>LEFT(VLOOKUP(B16,DATA_ZCSR181!C:D,2,0),4)</f>
        <v>S4B3</v>
      </c>
      <c r="AG16" s="55" t="str">
        <f t="shared" si="11"/>
        <v>KSN</v>
      </c>
      <c r="AH16" s="61" t="str">
        <f t="shared" si="12"/>
        <v/>
      </c>
      <c r="AI16" s="61" t="str">
        <f t="shared" si="13"/>
        <v/>
      </c>
      <c r="AJ16" s="61" t="str">
        <f t="shared" si="14"/>
        <v>สถานะใบสั่งงานไม่ถูกต้อง</v>
      </c>
      <c r="AK16" s="61" t="str">
        <f t="shared" si="15"/>
        <v/>
      </c>
      <c r="AL16" s="61" t="str">
        <f t="shared" si="16"/>
        <v/>
      </c>
      <c r="AM16" s="61" t="str">
        <f t="shared" si="17"/>
        <v/>
      </c>
      <c r="AN16" s="61" t="str">
        <f t="shared" si="18"/>
        <v/>
      </c>
      <c r="AO16" s="61" t="str">
        <f t="shared" si="19"/>
        <v/>
      </c>
      <c r="AP16" s="61" t="str">
        <f t="shared" si="20"/>
        <v/>
      </c>
      <c r="AQ16" s="62" t="str">
        <f t="shared" si="21"/>
        <v/>
      </c>
      <c r="AR16" s="61" t="str">
        <f t="shared" si="22"/>
        <v/>
      </c>
      <c r="AS16" s="63" t="e">
        <f>VLOOKUP(B16,ziw58!AV:BB,7,0)</f>
        <v>#N/A</v>
      </c>
    </row>
    <row r="17" spans="1:45" x14ac:dyDescent="0.35">
      <c r="A17" s="56">
        <v>130000721889</v>
      </c>
      <c r="B17" s="57">
        <v>140001545612</v>
      </c>
      <c r="C17" s="57">
        <v>1018950475</v>
      </c>
      <c r="D17" s="58" t="s">
        <v>2528</v>
      </c>
      <c r="E17" s="58" t="s">
        <v>15</v>
      </c>
      <c r="F17" s="58" t="s">
        <v>16</v>
      </c>
      <c r="G17" s="58" t="s">
        <v>17</v>
      </c>
      <c r="H17" s="58" t="s">
        <v>99</v>
      </c>
      <c r="I17" s="59">
        <v>43447</v>
      </c>
      <c r="J17" s="59">
        <v>43413</v>
      </c>
      <c r="K17" s="59">
        <v>43414</v>
      </c>
      <c r="L17" s="59">
        <v>43483</v>
      </c>
      <c r="M17" s="60">
        <v>4016316766</v>
      </c>
      <c r="N17" s="58" t="s">
        <v>100</v>
      </c>
      <c r="O17" s="58" t="s">
        <v>23</v>
      </c>
      <c r="P17" s="55" t="str">
        <f>VLOOKUP(C17,Constrain!W:Y,3,0)</f>
        <v>บริษัท ทีโอที จำกัด (มหาชน) (AWN)</v>
      </c>
      <c r="Q17" s="64" t="str">
        <f>VLOOKUP(C17,Constrain!W:X,2,0)</f>
        <v>AWN/AIS</v>
      </c>
      <c r="R17" s="55" t="str">
        <f t="shared" si="0"/>
        <v>CLSD</v>
      </c>
      <c r="S17" s="55" t="str">
        <f t="shared" si="1"/>
        <v xml:space="preserve">CNF </v>
      </c>
      <c r="T17" s="55" t="str">
        <f t="shared" si="2"/>
        <v>มี พท.ซ่อมบำรุง</v>
      </c>
      <c r="U17" s="55" t="str">
        <f t="shared" si="3"/>
        <v>นับเสา</v>
      </c>
      <c r="V17" s="55" t="str">
        <f t="shared" si="4"/>
        <v>61</v>
      </c>
      <c r="W17" s="55" t="str">
        <f t="shared" si="5"/>
        <v>สายสื่อสาร</v>
      </c>
      <c r="X17" s="55" t="str">
        <f t="shared" si="6"/>
        <v>AWN/AIS</v>
      </c>
      <c r="Y17" s="55" t="str">
        <f t="shared" si="7"/>
        <v>KUM</v>
      </c>
      <c r="Z17" s="55" t="str">
        <f t="shared" si="8"/>
        <v>ปกติ</v>
      </c>
      <c r="AA17" s="55" t="str">
        <f t="shared" si="9"/>
        <v>TELECOM</v>
      </c>
      <c r="AB17" s="64">
        <f t="shared" si="10"/>
        <v>1</v>
      </c>
      <c r="AC17" s="65" t="str">
        <f>VLOOKUP(B17,DATA_ZCSR181!C:K,9,0)</f>
        <v>S-4G-001</v>
      </c>
      <c r="AD17" s="65">
        <f>VLOOKUP(B17,DATA_ZCSR181!C:H,6,0)</f>
        <v>9009416810</v>
      </c>
      <c r="AE17" s="66">
        <f>VLOOKUP(B17,DATA_ZCSR181!C:Z,24,0)</f>
        <v>43496</v>
      </c>
      <c r="AF17" s="66" t="str">
        <f>LEFT(VLOOKUP(B17,DATA_ZCSR181!C:D,2,0),4)</f>
        <v>S4B3</v>
      </c>
      <c r="AG17" s="55" t="str">
        <f t="shared" si="11"/>
        <v>KUM</v>
      </c>
      <c r="AH17" s="61" t="str">
        <f t="shared" si="12"/>
        <v/>
      </c>
      <c r="AI17" s="61" t="str">
        <f t="shared" si="13"/>
        <v/>
      </c>
      <c r="AJ17" s="61" t="str">
        <f t="shared" si="14"/>
        <v/>
      </c>
      <c r="AK17" s="61" t="str">
        <f t="shared" si="15"/>
        <v/>
      </c>
      <c r="AL17" s="61" t="str">
        <f t="shared" si="16"/>
        <v/>
      </c>
      <c r="AM17" s="61" t="str">
        <f t="shared" si="17"/>
        <v/>
      </c>
      <c r="AN17" s="61" t="str">
        <f t="shared" si="18"/>
        <v/>
      </c>
      <c r="AO17" s="61" t="str">
        <f t="shared" si="19"/>
        <v/>
      </c>
      <c r="AP17" s="61" t="str">
        <f t="shared" si="20"/>
        <v/>
      </c>
      <c r="AQ17" s="62" t="str">
        <f t="shared" si="21"/>
        <v/>
      </c>
      <c r="AR17" s="61" t="str">
        <f t="shared" si="22"/>
        <v/>
      </c>
      <c r="AS17" s="63" t="e">
        <f>VLOOKUP(B17,ziw58!AV:BB,7,0)</f>
        <v>#N/A</v>
      </c>
    </row>
    <row r="18" spans="1:45" x14ac:dyDescent="0.35">
      <c r="A18" s="56">
        <v>130000719833</v>
      </c>
      <c r="B18" s="57">
        <v>140001545451</v>
      </c>
      <c r="C18" s="57">
        <v>1018950475</v>
      </c>
      <c r="D18" s="58" t="s">
        <v>2529</v>
      </c>
      <c r="E18" s="58" t="s">
        <v>15</v>
      </c>
      <c r="F18" s="58" t="s">
        <v>16</v>
      </c>
      <c r="G18" s="58" t="s">
        <v>17</v>
      </c>
      <c r="H18" s="58" t="s">
        <v>56</v>
      </c>
      <c r="I18" s="59">
        <v>43423</v>
      </c>
      <c r="J18" s="59">
        <v>43408</v>
      </c>
      <c r="K18" s="59">
        <v>43409</v>
      </c>
      <c r="L18" s="59">
        <v>43483</v>
      </c>
      <c r="M18" s="60">
        <v>4016316773</v>
      </c>
      <c r="N18" s="58" t="s">
        <v>57</v>
      </c>
      <c r="O18" s="58" t="s">
        <v>23</v>
      </c>
      <c r="P18" s="55" t="str">
        <f>VLOOKUP(C18,Constrain!W:Y,3,0)</f>
        <v>บริษัท ทีโอที จำกัด (มหาชน) (AWN)</v>
      </c>
      <c r="Q18" s="64" t="str">
        <f>VLOOKUP(C18,Constrain!W:X,2,0)</f>
        <v>AWN/AIS</v>
      </c>
      <c r="R18" s="55" t="str">
        <f t="shared" si="0"/>
        <v>CLSD</v>
      </c>
      <c r="S18" s="55" t="str">
        <f t="shared" si="1"/>
        <v xml:space="preserve">CNF </v>
      </c>
      <c r="T18" s="55" t="str">
        <f t="shared" si="2"/>
        <v>มี พท.ซ่อมบำรุง</v>
      </c>
      <c r="U18" s="55" t="str">
        <f t="shared" si="3"/>
        <v>นับเสา</v>
      </c>
      <c r="V18" s="55" t="str">
        <f t="shared" si="4"/>
        <v>61</v>
      </c>
      <c r="W18" s="55" t="str">
        <f t="shared" si="5"/>
        <v>สายสื่อสาร</v>
      </c>
      <c r="X18" s="55" t="str">
        <f t="shared" si="6"/>
        <v>AWN/AIS</v>
      </c>
      <c r="Y18" s="55" t="str">
        <f t="shared" si="7"/>
        <v>LAM</v>
      </c>
      <c r="Z18" s="55" t="str">
        <f t="shared" si="8"/>
        <v>ปกติ</v>
      </c>
      <c r="AA18" s="55" t="str">
        <f t="shared" si="9"/>
        <v>TELECOM</v>
      </c>
      <c r="AB18" s="64">
        <f t="shared" si="10"/>
        <v>1</v>
      </c>
      <c r="AC18" s="65" t="str">
        <f>VLOOKUP(B18,DATA_ZCSR181!C:K,9,0)</f>
        <v>S-4G-001</v>
      </c>
      <c r="AD18" s="65">
        <f>VLOOKUP(B18,DATA_ZCSR181!C:H,6,0)</f>
        <v>9009416607</v>
      </c>
      <c r="AE18" s="66">
        <f>VLOOKUP(B18,DATA_ZCSR181!C:Z,24,0)</f>
        <v>43496</v>
      </c>
      <c r="AF18" s="66" t="str">
        <f>LEFT(VLOOKUP(B18,DATA_ZCSR181!C:D,2,0),4)</f>
        <v>S4B3</v>
      </c>
      <c r="AG18" s="55" t="str">
        <f t="shared" si="11"/>
        <v>LAM</v>
      </c>
      <c r="AH18" s="61" t="str">
        <f t="shared" si="12"/>
        <v/>
      </c>
      <c r="AI18" s="61" t="str">
        <f t="shared" si="13"/>
        <v/>
      </c>
      <c r="AJ18" s="61" t="str">
        <f t="shared" si="14"/>
        <v/>
      </c>
      <c r="AK18" s="61" t="str">
        <f t="shared" si="15"/>
        <v/>
      </c>
      <c r="AL18" s="61" t="str">
        <f t="shared" si="16"/>
        <v/>
      </c>
      <c r="AM18" s="61" t="str">
        <f t="shared" si="17"/>
        <v/>
      </c>
      <c r="AN18" s="61" t="str">
        <f t="shared" si="18"/>
        <v/>
      </c>
      <c r="AO18" s="61" t="str">
        <f t="shared" si="19"/>
        <v/>
      </c>
      <c r="AP18" s="61" t="str">
        <f t="shared" si="20"/>
        <v/>
      </c>
      <c r="AQ18" s="62" t="str">
        <f t="shared" si="21"/>
        <v/>
      </c>
      <c r="AR18" s="61" t="str">
        <f t="shared" si="22"/>
        <v/>
      </c>
      <c r="AS18" s="63" t="e">
        <f>VLOOKUP(B18,ziw58!AV:BB,7,0)</f>
        <v>#N/A</v>
      </c>
    </row>
    <row r="19" spans="1:45" x14ac:dyDescent="0.35">
      <c r="A19" s="56">
        <v>130000727197</v>
      </c>
      <c r="B19" s="57">
        <v>140001542514</v>
      </c>
      <c r="C19" s="57">
        <v>1018950475</v>
      </c>
      <c r="D19" s="58" t="s">
        <v>2530</v>
      </c>
      <c r="E19" s="58" t="s">
        <v>15</v>
      </c>
      <c r="F19" s="58" t="s">
        <v>16</v>
      </c>
      <c r="G19" s="58" t="s">
        <v>17</v>
      </c>
      <c r="H19" s="58" t="s">
        <v>29</v>
      </c>
      <c r="I19" s="59">
        <v>43427</v>
      </c>
      <c r="J19" s="59">
        <v>43427</v>
      </c>
      <c r="K19" s="59">
        <v>43427</v>
      </c>
      <c r="L19" s="59">
        <v>43483</v>
      </c>
      <c r="M19" s="60">
        <v>4016316832</v>
      </c>
      <c r="N19" s="58" t="s">
        <v>1121</v>
      </c>
      <c r="O19" s="58" t="s">
        <v>3198</v>
      </c>
      <c r="P19" s="55" t="str">
        <f>VLOOKUP(C19,Constrain!W:Y,3,0)</f>
        <v>บริษัท ทีโอที จำกัด (มหาชน) (AWN)</v>
      </c>
      <c r="Q19" s="64" t="str">
        <f>VLOOKUP(C19,Constrain!W:X,2,0)</f>
        <v>AWN/AIS</v>
      </c>
      <c r="R19" s="55" t="str">
        <f t="shared" si="0"/>
        <v>CLSD</v>
      </c>
      <c r="S19" s="55" t="str">
        <f t="shared" si="1"/>
        <v xml:space="preserve">CNF </v>
      </c>
      <c r="T19" s="55" t="str">
        <f t="shared" si="2"/>
        <v>มี พท.ซ่อมบำรุง</v>
      </c>
      <c r="U19" s="55" t="str">
        <f t="shared" si="3"/>
        <v>นับเสา</v>
      </c>
      <c r="V19" s="55" t="str">
        <f t="shared" si="4"/>
        <v>61</v>
      </c>
      <c r="W19" s="55" t="str">
        <f t="shared" si="5"/>
        <v>สายสื่อสาร</v>
      </c>
      <c r="X19" s="55" t="str">
        <f t="shared" si="6"/>
        <v>AWN/AIS</v>
      </c>
      <c r="Y19" s="55" t="str">
        <f t="shared" si="7"/>
        <v>LHS</v>
      </c>
      <c r="Z19" s="55" t="str">
        <f t="shared" si="8"/>
        <v>ปกติ</v>
      </c>
      <c r="AA19" s="55" t="str">
        <f t="shared" si="9"/>
        <v>TELECOM</v>
      </c>
      <c r="AB19" s="64">
        <f t="shared" si="10"/>
        <v>1</v>
      </c>
      <c r="AC19" s="65" t="str">
        <f>VLOOKUP(B19,DATA_ZCSR181!C:K,9,0)</f>
        <v>S-4G-001</v>
      </c>
      <c r="AD19" s="65">
        <f>VLOOKUP(B19,DATA_ZCSR181!C:H,6,0)</f>
        <v>9009410685</v>
      </c>
      <c r="AE19" s="66">
        <f>VLOOKUP(B19,DATA_ZCSR181!C:Z,24,0)</f>
        <v>43496</v>
      </c>
      <c r="AF19" s="66" t="str">
        <f>LEFT(VLOOKUP(B19,DATA_ZCSR181!C:D,2,0),4)</f>
        <v>S4B3</v>
      </c>
      <c r="AG19" s="55" t="str">
        <f t="shared" si="11"/>
        <v>LHS</v>
      </c>
      <c r="AH19" s="61" t="str">
        <f t="shared" si="12"/>
        <v/>
      </c>
      <c r="AI19" s="61" t="str">
        <f t="shared" si="13"/>
        <v/>
      </c>
      <c r="AJ19" s="61" t="str">
        <f t="shared" si="14"/>
        <v/>
      </c>
      <c r="AK19" s="61" t="str">
        <f t="shared" si="15"/>
        <v/>
      </c>
      <c r="AL19" s="61" t="str">
        <f t="shared" si="16"/>
        <v/>
      </c>
      <c r="AM19" s="61" t="str">
        <f t="shared" si="17"/>
        <v/>
      </c>
      <c r="AN19" s="61" t="str">
        <f t="shared" si="18"/>
        <v/>
      </c>
      <c r="AO19" s="61" t="str">
        <f t="shared" si="19"/>
        <v/>
      </c>
      <c r="AP19" s="61" t="str">
        <f t="shared" si="20"/>
        <v/>
      </c>
      <c r="AQ19" s="62" t="str">
        <f t="shared" si="21"/>
        <v/>
      </c>
      <c r="AR19" s="61" t="str">
        <f t="shared" si="22"/>
        <v/>
      </c>
      <c r="AS19" s="63" t="e">
        <f>VLOOKUP(B19,ziw58!AV:BB,7,0)</f>
        <v>#N/A</v>
      </c>
    </row>
    <row r="20" spans="1:45" x14ac:dyDescent="0.35">
      <c r="A20" s="56">
        <v>130000737045</v>
      </c>
      <c r="B20" s="57">
        <v>140001547103</v>
      </c>
      <c r="C20" s="57">
        <v>1018950475</v>
      </c>
      <c r="D20" s="58" t="s">
        <v>2531</v>
      </c>
      <c r="E20" s="58" t="s">
        <v>15</v>
      </c>
      <c r="F20" s="58" t="s">
        <v>16</v>
      </c>
      <c r="G20" s="58" t="s">
        <v>17</v>
      </c>
      <c r="H20" s="58" t="s">
        <v>50</v>
      </c>
      <c r="I20" s="59">
        <v>43453</v>
      </c>
      <c r="J20" s="59">
        <v>43453</v>
      </c>
      <c r="K20" s="59">
        <v>43456</v>
      </c>
      <c r="L20" s="59">
        <v>43483</v>
      </c>
      <c r="M20" s="60">
        <v>4016316804</v>
      </c>
      <c r="N20" s="58" t="s">
        <v>51</v>
      </c>
      <c r="O20" s="58" t="s">
        <v>23</v>
      </c>
      <c r="P20" s="55" t="str">
        <f>VLOOKUP(C20,Constrain!W:Y,3,0)</f>
        <v>บริษัท ทีโอที จำกัด (มหาชน) (AWN)</v>
      </c>
      <c r="Q20" s="64" t="str">
        <f>VLOOKUP(C20,Constrain!W:X,2,0)</f>
        <v>AWN/AIS</v>
      </c>
      <c r="R20" s="55" t="str">
        <f t="shared" si="0"/>
        <v>CLSD</v>
      </c>
      <c r="S20" s="55" t="str">
        <f t="shared" si="1"/>
        <v xml:space="preserve">CNF </v>
      </c>
      <c r="T20" s="55" t="str">
        <f t="shared" si="2"/>
        <v>มี พท.ซ่อมบำรุง</v>
      </c>
      <c r="U20" s="55" t="str">
        <f t="shared" si="3"/>
        <v>นับเสา</v>
      </c>
      <c r="V20" s="55" t="str">
        <f t="shared" si="4"/>
        <v>61</v>
      </c>
      <c r="W20" s="55" t="str">
        <f t="shared" si="5"/>
        <v>สายสื่อสาร</v>
      </c>
      <c r="X20" s="55" t="str">
        <f t="shared" si="6"/>
        <v>AWN/AIS</v>
      </c>
      <c r="Y20" s="55" t="str">
        <f t="shared" si="7"/>
        <v>NAR</v>
      </c>
      <c r="Z20" s="55" t="str">
        <f t="shared" si="8"/>
        <v>ปกติ</v>
      </c>
      <c r="AA20" s="55" t="str">
        <f t="shared" si="9"/>
        <v>TELECOM</v>
      </c>
      <c r="AB20" s="64">
        <f t="shared" si="10"/>
        <v>1</v>
      </c>
      <c r="AC20" s="65" t="str">
        <f>VLOOKUP(B20,DATA_ZCSR181!C:K,9,0)</f>
        <v>S-4G-001</v>
      </c>
      <c r="AD20" s="65">
        <f>VLOOKUP(B20,DATA_ZCSR181!C:H,6,0)</f>
        <v>9009420891</v>
      </c>
      <c r="AE20" s="66">
        <f>VLOOKUP(B20,DATA_ZCSR181!C:Z,24,0)</f>
        <v>43496</v>
      </c>
      <c r="AF20" s="66" t="str">
        <f>LEFT(VLOOKUP(B20,DATA_ZCSR181!C:D,2,0),4)</f>
        <v>S4B3</v>
      </c>
      <c r="AG20" s="55" t="str">
        <f t="shared" si="11"/>
        <v>NAR</v>
      </c>
      <c r="AH20" s="61" t="str">
        <f t="shared" si="12"/>
        <v/>
      </c>
      <c r="AI20" s="61" t="str">
        <f t="shared" si="13"/>
        <v/>
      </c>
      <c r="AJ20" s="61" t="str">
        <f t="shared" si="14"/>
        <v/>
      </c>
      <c r="AK20" s="61" t="str">
        <f t="shared" si="15"/>
        <v/>
      </c>
      <c r="AL20" s="61" t="str">
        <f t="shared" si="16"/>
        <v/>
      </c>
      <c r="AM20" s="61" t="str">
        <f t="shared" si="17"/>
        <v/>
      </c>
      <c r="AN20" s="61" t="str">
        <f t="shared" si="18"/>
        <v/>
      </c>
      <c r="AO20" s="61" t="str">
        <f t="shared" si="19"/>
        <v/>
      </c>
      <c r="AP20" s="61" t="str">
        <f t="shared" si="20"/>
        <v/>
      </c>
      <c r="AQ20" s="62" t="str">
        <f t="shared" si="21"/>
        <v/>
      </c>
      <c r="AR20" s="61" t="str">
        <f t="shared" si="22"/>
        <v/>
      </c>
      <c r="AS20" s="63" t="e">
        <f>VLOOKUP(B20,ziw58!AV:BB,7,0)</f>
        <v>#N/A</v>
      </c>
    </row>
    <row r="21" spans="1:45" x14ac:dyDescent="0.35">
      <c r="A21" s="56">
        <v>130000728301</v>
      </c>
      <c r="B21" s="57">
        <v>140001546224</v>
      </c>
      <c r="C21" s="57">
        <v>1018950475</v>
      </c>
      <c r="D21" s="58" t="s">
        <v>2532</v>
      </c>
      <c r="E21" s="58" t="s">
        <v>15</v>
      </c>
      <c r="F21" s="58" t="s">
        <v>16</v>
      </c>
      <c r="G21" s="58" t="s">
        <v>17</v>
      </c>
      <c r="H21" s="58" t="s">
        <v>39</v>
      </c>
      <c r="I21" s="59">
        <v>43381</v>
      </c>
      <c r="J21" s="59">
        <v>43430</v>
      </c>
      <c r="K21" s="59">
        <v>43430</v>
      </c>
      <c r="L21" s="59">
        <v>43483</v>
      </c>
      <c r="M21" s="60">
        <v>4016316806</v>
      </c>
      <c r="N21" s="58" t="s">
        <v>2533</v>
      </c>
      <c r="O21" s="58" t="s">
        <v>23</v>
      </c>
      <c r="P21" s="55" t="str">
        <f>VLOOKUP(C21,Constrain!W:Y,3,0)</f>
        <v>บริษัท ทีโอที จำกัด (มหาชน) (AWN)</v>
      </c>
      <c r="Q21" s="64" t="str">
        <f>VLOOKUP(C21,Constrain!W:X,2,0)</f>
        <v>AWN/AIS</v>
      </c>
      <c r="R21" s="55" t="str">
        <f t="shared" si="0"/>
        <v>CLSD</v>
      </c>
      <c r="S21" s="55" t="str">
        <f t="shared" si="1"/>
        <v xml:space="preserve">CNF </v>
      </c>
      <c r="T21" s="55" t="str">
        <f t="shared" si="2"/>
        <v>มี พท.ซ่อมบำรุง</v>
      </c>
      <c r="U21" s="55" t="str">
        <f t="shared" si="3"/>
        <v>นับเสา</v>
      </c>
      <c r="V21" s="55" t="str">
        <f t="shared" si="4"/>
        <v>61</v>
      </c>
      <c r="W21" s="55" t="str">
        <f t="shared" si="5"/>
        <v>สายสื่อสาร</v>
      </c>
      <c r="X21" s="55" t="str">
        <f t="shared" si="6"/>
        <v>AWN/AIS</v>
      </c>
      <c r="Y21" s="55" t="str">
        <f t="shared" si="7"/>
        <v>NBD</v>
      </c>
      <c r="Z21" s="55" t="str">
        <f t="shared" si="8"/>
        <v>ปกติ</v>
      </c>
      <c r="AA21" s="55" t="str">
        <f t="shared" si="9"/>
        <v>TELECOM</v>
      </c>
      <c r="AB21" s="64">
        <f t="shared" si="10"/>
        <v>1</v>
      </c>
      <c r="AC21" s="65" t="str">
        <f>VLOOKUP(B21,DATA_ZCSR181!C:K,9,0)</f>
        <v>S-4G-001</v>
      </c>
      <c r="AD21" s="65">
        <f>VLOOKUP(B21,DATA_ZCSR181!C:H,6,0)</f>
        <v>9009417639</v>
      </c>
      <c r="AE21" s="66">
        <f>VLOOKUP(B21,DATA_ZCSR181!C:Z,24,0)</f>
        <v>43496</v>
      </c>
      <c r="AF21" s="66" t="str">
        <f>LEFT(VLOOKUP(B21,DATA_ZCSR181!C:D,2,0),4)</f>
        <v>S4B3</v>
      </c>
      <c r="AG21" s="55" t="str">
        <f t="shared" si="11"/>
        <v>NBD</v>
      </c>
      <c r="AH21" s="61" t="str">
        <f t="shared" si="12"/>
        <v/>
      </c>
      <c r="AI21" s="61" t="str">
        <f t="shared" si="13"/>
        <v/>
      </c>
      <c r="AJ21" s="61" t="str">
        <f t="shared" si="14"/>
        <v/>
      </c>
      <c r="AK21" s="61" t="str">
        <f t="shared" si="15"/>
        <v/>
      </c>
      <c r="AL21" s="61" t="str">
        <f t="shared" si="16"/>
        <v/>
      </c>
      <c r="AM21" s="61" t="str">
        <f t="shared" si="17"/>
        <v/>
      </c>
      <c r="AN21" s="61" t="str">
        <f t="shared" si="18"/>
        <v/>
      </c>
      <c r="AO21" s="61" t="str">
        <f t="shared" si="19"/>
        <v/>
      </c>
      <c r="AP21" s="61" t="str">
        <f t="shared" si="20"/>
        <v/>
      </c>
      <c r="AQ21" s="62" t="str">
        <f t="shared" si="21"/>
        <v/>
      </c>
      <c r="AR21" s="61" t="str">
        <f t="shared" si="22"/>
        <v/>
      </c>
      <c r="AS21" s="63" t="e">
        <f>VLOOKUP(B21,ziw58!AV:BB,7,0)</f>
        <v>#N/A</v>
      </c>
    </row>
    <row r="22" spans="1:45" x14ac:dyDescent="0.35">
      <c r="A22" s="56">
        <v>130000726873</v>
      </c>
      <c r="B22" s="57">
        <v>140001545422</v>
      </c>
      <c r="C22" s="57">
        <v>1018950475</v>
      </c>
      <c r="D22" s="58" t="s">
        <v>2534</v>
      </c>
      <c r="E22" s="58" t="s">
        <v>15</v>
      </c>
      <c r="F22" s="58" t="s">
        <v>16</v>
      </c>
      <c r="G22" s="58" t="s">
        <v>17</v>
      </c>
      <c r="H22" s="58" t="s">
        <v>76</v>
      </c>
      <c r="I22" s="59">
        <v>43480</v>
      </c>
      <c r="J22" s="59">
        <v>43426</v>
      </c>
      <c r="K22" s="59">
        <v>43426</v>
      </c>
      <c r="L22" s="59">
        <v>43483</v>
      </c>
      <c r="M22" s="60">
        <v>4018198107</v>
      </c>
      <c r="N22" s="58" t="s">
        <v>3166</v>
      </c>
      <c r="O22" s="58" t="s">
        <v>23</v>
      </c>
      <c r="P22" s="55" t="str">
        <f>VLOOKUP(C22,Constrain!W:Y,3,0)</f>
        <v>บริษัท ทีโอที จำกัด (มหาชน) (AWN)</v>
      </c>
      <c r="Q22" s="64" t="str">
        <f>VLOOKUP(C22,Constrain!W:X,2,0)</f>
        <v>AWN/AIS</v>
      </c>
      <c r="R22" s="55" t="str">
        <f t="shared" si="0"/>
        <v>CLSD</v>
      </c>
      <c r="S22" s="55" t="str">
        <f t="shared" si="1"/>
        <v xml:space="preserve">CNF </v>
      </c>
      <c r="T22" s="55" t="str">
        <f t="shared" si="2"/>
        <v>มี พท.ซ่อมบำรุง</v>
      </c>
      <c r="U22" s="55" t="str">
        <f t="shared" si="3"/>
        <v>นับเสา</v>
      </c>
      <c r="V22" s="55" t="str">
        <f t="shared" si="4"/>
        <v>61</v>
      </c>
      <c r="W22" s="55" t="str">
        <f t="shared" si="5"/>
        <v>สายสื่อสาร</v>
      </c>
      <c r="X22" s="55" t="str">
        <f t="shared" si="6"/>
        <v>AWN/AIS</v>
      </c>
      <c r="Y22" s="55" t="str">
        <f t="shared" si="7"/>
        <v>NBM</v>
      </c>
      <c r="Z22" s="55" t="str">
        <f t="shared" si="8"/>
        <v>ปกติ</v>
      </c>
      <c r="AA22" s="55" t="str">
        <f t="shared" si="9"/>
        <v>TELECOM</v>
      </c>
      <c r="AB22" s="64">
        <f t="shared" si="10"/>
        <v>1</v>
      </c>
      <c r="AC22" s="65" t="str">
        <f>VLOOKUP(B22,DATA_ZCSR181!C:K,9,0)</f>
        <v>S-4G-001</v>
      </c>
      <c r="AD22" s="65">
        <f>VLOOKUP(B22,DATA_ZCSR181!C:H,6,0)</f>
        <v>9009416548</v>
      </c>
      <c r="AE22" s="66">
        <f>VLOOKUP(B22,DATA_ZCSR181!C:Z,24,0)</f>
        <v>43496</v>
      </c>
      <c r="AF22" s="66" t="str">
        <f>LEFT(VLOOKUP(B22,DATA_ZCSR181!C:D,2,0),4)</f>
        <v>S4B3</v>
      </c>
      <c r="AG22" s="55" t="str">
        <f t="shared" si="11"/>
        <v>NBM</v>
      </c>
      <c r="AH22" s="61" t="str">
        <f t="shared" si="12"/>
        <v/>
      </c>
      <c r="AI22" s="61" t="str">
        <f t="shared" si="13"/>
        <v/>
      </c>
      <c r="AJ22" s="61" t="str">
        <f t="shared" si="14"/>
        <v/>
      </c>
      <c r="AK22" s="61" t="str">
        <f t="shared" si="15"/>
        <v/>
      </c>
      <c r="AL22" s="61" t="str">
        <f t="shared" si="16"/>
        <v/>
      </c>
      <c r="AM22" s="61" t="str">
        <f t="shared" si="17"/>
        <v/>
      </c>
      <c r="AN22" s="61" t="str">
        <f t="shared" si="18"/>
        <v/>
      </c>
      <c r="AO22" s="61" t="str">
        <f t="shared" si="19"/>
        <v/>
      </c>
      <c r="AP22" s="61" t="str">
        <f t="shared" si="20"/>
        <v/>
      </c>
      <c r="AQ22" s="62" t="str">
        <f t="shared" si="21"/>
        <v/>
      </c>
      <c r="AR22" s="61" t="str">
        <f t="shared" si="22"/>
        <v/>
      </c>
      <c r="AS22" s="63" t="e">
        <f>VLOOKUP(B22,ziw58!AV:BB,7,0)</f>
        <v>#N/A</v>
      </c>
    </row>
    <row r="23" spans="1:45" x14ac:dyDescent="0.35">
      <c r="A23" s="56">
        <v>130000726819</v>
      </c>
      <c r="B23" s="57">
        <v>140001543918</v>
      </c>
      <c r="C23" s="57">
        <v>1018950475</v>
      </c>
      <c r="D23" s="58" t="s">
        <v>2535</v>
      </c>
      <c r="E23" s="58" t="s">
        <v>15</v>
      </c>
      <c r="F23" s="58" t="s">
        <v>16</v>
      </c>
      <c r="G23" s="58" t="s">
        <v>17</v>
      </c>
      <c r="H23" s="58" t="s">
        <v>49</v>
      </c>
      <c r="I23" s="59">
        <v>43437</v>
      </c>
      <c r="J23" s="59">
        <v>43437</v>
      </c>
      <c r="K23" s="59">
        <v>43438</v>
      </c>
      <c r="L23" s="59">
        <v>43482</v>
      </c>
      <c r="M23" s="60">
        <v>4016316786</v>
      </c>
      <c r="N23" s="58" t="s">
        <v>723</v>
      </c>
      <c r="O23" s="58" t="s">
        <v>23</v>
      </c>
      <c r="P23" s="55" t="str">
        <f>VLOOKUP(C23,Constrain!W:Y,3,0)</f>
        <v>บริษัท ทีโอที จำกัด (มหาชน) (AWN)</v>
      </c>
      <c r="Q23" s="64" t="str">
        <f>VLOOKUP(C23,Constrain!W:X,2,0)</f>
        <v>AWN/AIS</v>
      </c>
      <c r="R23" s="55" t="str">
        <f t="shared" si="0"/>
        <v>CLSD</v>
      </c>
      <c r="S23" s="55" t="str">
        <f t="shared" si="1"/>
        <v xml:space="preserve">CNF </v>
      </c>
      <c r="T23" s="55" t="str">
        <f t="shared" si="2"/>
        <v>มี พท.ซ่อมบำรุง</v>
      </c>
      <c r="U23" s="55" t="str">
        <f t="shared" si="3"/>
        <v>นับเสา</v>
      </c>
      <c r="V23" s="55" t="str">
        <f t="shared" si="4"/>
        <v>61</v>
      </c>
      <c r="W23" s="55" t="str">
        <f t="shared" si="5"/>
        <v>สายสื่อสาร</v>
      </c>
      <c r="X23" s="55" t="str">
        <f t="shared" si="6"/>
        <v>AWN/AIS</v>
      </c>
      <c r="Y23" s="55" t="str">
        <f t="shared" si="7"/>
        <v>NKE</v>
      </c>
      <c r="Z23" s="55" t="str">
        <f t="shared" si="8"/>
        <v>ปกติ</v>
      </c>
      <c r="AA23" s="55" t="str">
        <f t="shared" si="9"/>
        <v>TELECOM</v>
      </c>
      <c r="AB23" s="64">
        <f t="shared" si="10"/>
        <v>1</v>
      </c>
      <c r="AC23" s="65" t="str">
        <f>VLOOKUP(B23,DATA_ZCSR181!C:K,9,0)</f>
        <v>S-4G-001</v>
      </c>
      <c r="AD23" s="65">
        <f>VLOOKUP(B23,DATA_ZCSR181!C:H,6,0)</f>
        <v>9009415441</v>
      </c>
      <c r="AE23" s="66">
        <f>VLOOKUP(B23,DATA_ZCSR181!C:Z,24,0)</f>
        <v>43496</v>
      </c>
      <c r="AF23" s="66" t="str">
        <f>LEFT(VLOOKUP(B23,DATA_ZCSR181!C:D,2,0),4)</f>
        <v>S4B3</v>
      </c>
      <c r="AG23" s="55" t="str">
        <f t="shared" si="11"/>
        <v>NKE</v>
      </c>
      <c r="AH23" s="61" t="str">
        <f t="shared" si="12"/>
        <v/>
      </c>
      <c r="AI23" s="61" t="str">
        <f t="shared" si="13"/>
        <v/>
      </c>
      <c r="AJ23" s="61" t="str">
        <f t="shared" si="14"/>
        <v/>
      </c>
      <c r="AK23" s="61" t="str">
        <f t="shared" si="15"/>
        <v/>
      </c>
      <c r="AL23" s="61" t="str">
        <f t="shared" si="16"/>
        <v/>
      </c>
      <c r="AM23" s="61" t="str">
        <f t="shared" si="17"/>
        <v/>
      </c>
      <c r="AN23" s="61" t="str">
        <f t="shared" si="18"/>
        <v/>
      </c>
      <c r="AO23" s="61" t="str">
        <f t="shared" si="19"/>
        <v/>
      </c>
      <c r="AP23" s="61" t="str">
        <f t="shared" si="20"/>
        <v/>
      </c>
      <c r="AQ23" s="62" t="str">
        <f t="shared" si="21"/>
        <v/>
      </c>
      <c r="AR23" s="61" t="str">
        <f t="shared" si="22"/>
        <v/>
      </c>
      <c r="AS23" s="63" t="e">
        <f>VLOOKUP(B23,ziw58!AV:BB,7,0)</f>
        <v>#N/A</v>
      </c>
    </row>
    <row r="24" spans="1:45" x14ac:dyDescent="0.35">
      <c r="A24" s="56">
        <v>130000726893</v>
      </c>
      <c r="B24" s="57">
        <v>140001550129</v>
      </c>
      <c r="C24" s="57">
        <v>1018950475</v>
      </c>
      <c r="D24" s="58" t="s">
        <v>2536</v>
      </c>
      <c r="E24" s="58" t="s">
        <v>1267</v>
      </c>
      <c r="F24" s="58" t="s">
        <v>16</v>
      </c>
      <c r="G24" s="58" t="s">
        <v>17</v>
      </c>
      <c r="H24" s="58" t="s">
        <v>58</v>
      </c>
      <c r="I24" s="59">
        <v>43438</v>
      </c>
      <c r="J24" s="59">
        <v>43438</v>
      </c>
      <c r="K24" s="59">
        <v>43440</v>
      </c>
      <c r="L24" s="59">
        <v>43493</v>
      </c>
      <c r="M24" s="60">
        <v>4016316809</v>
      </c>
      <c r="N24" s="58" t="s">
        <v>59</v>
      </c>
      <c r="O24" s="58" t="s">
        <v>23</v>
      </c>
      <c r="P24" s="55" t="str">
        <f>VLOOKUP(C24,Constrain!W:Y,3,0)</f>
        <v>บริษัท ทีโอที จำกัด (มหาชน) (AWN)</v>
      </c>
      <c r="Q24" s="64" t="str">
        <f>VLOOKUP(C24,Constrain!W:X,2,0)</f>
        <v>AWN/AIS</v>
      </c>
      <c r="R24" s="55" t="str">
        <f t="shared" si="0"/>
        <v>TECO</v>
      </c>
      <c r="S24" s="55" t="str">
        <f t="shared" si="1"/>
        <v xml:space="preserve">CNF </v>
      </c>
      <c r="T24" s="55" t="str">
        <f t="shared" si="2"/>
        <v>มี พท.ซ่อมบำรุง</v>
      </c>
      <c r="U24" s="55" t="str">
        <f t="shared" si="3"/>
        <v>นับเสา</v>
      </c>
      <c r="V24" s="55" t="str">
        <f t="shared" si="4"/>
        <v>61</v>
      </c>
      <c r="W24" s="55" t="str">
        <f t="shared" si="5"/>
        <v>สายสื่อสาร</v>
      </c>
      <c r="X24" s="55" t="str">
        <f t="shared" si="6"/>
        <v>AWN/AIS</v>
      </c>
      <c r="Y24" s="55" t="str">
        <f t="shared" si="7"/>
        <v>NOS</v>
      </c>
      <c r="Z24" s="55" t="str">
        <f t="shared" si="8"/>
        <v>ปกติ</v>
      </c>
      <c r="AA24" s="55" t="str">
        <f t="shared" si="9"/>
        <v>TELECOM</v>
      </c>
      <c r="AB24" s="64">
        <f t="shared" si="10"/>
        <v>1</v>
      </c>
      <c r="AC24" s="65" t="str">
        <f>VLOOKUP(B24,DATA_ZCSR181!C:K,9,0)</f>
        <v>S-4G-001</v>
      </c>
      <c r="AD24" s="65">
        <f>VLOOKUP(B24,DATA_ZCSR181!C:H,6,0)</f>
        <v>9009427928</v>
      </c>
      <c r="AE24" s="66">
        <f>VLOOKUP(B24,DATA_ZCSR181!C:Z,24,0)</f>
        <v>43496</v>
      </c>
      <c r="AF24" s="66" t="str">
        <f>LEFT(VLOOKUP(B24,DATA_ZCSR181!C:D,2,0),4)</f>
        <v>S4B3</v>
      </c>
      <c r="AG24" s="55" t="str">
        <f t="shared" si="11"/>
        <v>NOS</v>
      </c>
      <c r="AH24" s="61" t="str">
        <f t="shared" si="12"/>
        <v/>
      </c>
      <c r="AI24" s="61" t="str">
        <f t="shared" si="13"/>
        <v/>
      </c>
      <c r="AJ24" s="61" t="str">
        <f t="shared" si="14"/>
        <v/>
      </c>
      <c r="AK24" s="61" t="str">
        <f t="shared" si="15"/>
        <v/>
      </c>
      <c r="AL24" s="61" t="str">
        <f t="shared" si="16"/>
        <v/>
      </c>
      <c r="AM24" s="61" t="str">
        <f t="shared" si="17"/>
        <v/>
      </c>
      <c r="AN24" s="61" t="str">
        <f t="shared" si="18"/>
        <v/>
      </c>
      <c r="AO24" s="61" t="str">
        <f t="shared" si="19"/>
        <v/>
      </c>
      <c r="AP24" s="61" t="str">
        <f t="shared" si="20"/>
        <v/>
      </c>
      <c r="AQ24" s="62" t="str">
        <f t="shared" si="21"/>
        <v/>
      </c>
      <c r="AR24" s="61" t="str">
        <f t="shared" si="22"/>
        <v/>
      </c>
      <c r="AS24" s="63" t="e">
        <f>VLOOKUP(B24,ziw58!AV:BB,7,0)</f>
        <v>#N/A</v>
      </c>
    </row>
    <row r="25" spans="1:45" x14ac:dyDescent="0.35">
      <c r="A25" s="56">
        <v>130000721546</v>
      </c>
      <c r="B25" s="57">
        <v>140001545943</v>
      </c>
      <c r="C25" s="57">
        <v>1018950475</v>
      </c>
      <c r="D25" s="58" t="s">
        <v>2537</v>
      </c>
      <c r="E25" s="58" t="s">
        <v>1267</v>
      </c>
      <c r="F25" s="58" t="s">
        <v>16</v>
      </c>
      <c r="G25" s="58" t="s">
        <v>17</v>
      </c>
      <c r="H25" s="58" t="s">
        <v>80</v>
      </c>
      <c r="I25" s="59">
        <v>43441</v>
      </c>
      <c r="J25" s="59">
        <v>43412</v>
      </c>
      <c r="K25" s="59">
        <v>43412</v>
      </c>
      <c r="L25" s="59">
        <v>43482</v>
      </c>
      <c r="M25" s="60">
        <v>4016317417</v>
      </c>
      <c r="N25" s="58" t="s">
        <v>81</v>
      </c>
      <c r="O25" s="58" t="s">
        <v>23</v>
      </c>
      <c r="P25" s="55" t="str">
        <f>VLOOKUP(C25,Constrain!W:Y,3,0)</f>
        <v>บริษัท ทีโอที จำกัด (มหาชน) (AWN)</v>
      </c>
      <c r="Q25" s="64" t="str">
        <f>VLOOKUP(C25,Constrain!W:X,2,0)</f>
        <v>AWN/AIS</v>
      </c>
      <c r="R25" s="55" t="str">
        <f t="shared" si="0"/>
        <v>TECO</v>
      </c>
      <c r="S25" s="55" t="str">
        <f t="shared" si="1"/>
        <v xml:space="preserve">CNF </v>
      </c>
      <c r="T25" s="55" t="str">
        <f t="shared" si="2"/>
        <v>มี พท.ซ่อมบำรุง</v>
      </c>
      <c r="U25" s="55" t="str">
        <f t="shared" si="3"/>
        <v>นับเสา</v>
      </c>
      <c r="V25" s="55" t="str">
        <f t="shared" si="4"/>
        <v>61</v>
      </c>
      <c r="W25" s="55" t="str">
        <f t="shared" si="5"/>
        <v>สายสื่อสาร</v>
      </c>
      <c r="X25" s="55" t="str">
        <f t="shared" si="6"/>
        <v>AWN/AIS</v>
      </c>
      <c r="Y25" s="55" t="str">
        <f t="shared" si="7"/>
        <v>NOT</v>
      </c>
      <c r="Z25" s="55" t="str">
        <f t="shared" si="8"/>
        <v>ปกติ</v>
      </c>
      <c r="AA25" s="55" t="str">
        <f t="shared" si="9"/>
        <v>TELECOM</v>
      </c>
      <c r="AB25" s="64">
        <f t="shared" si="10"/>
        <v>1</v>
      </c>
      <c r="AC25" s="65" t="str">
        <f>VLOOKUP(B25,DATA_ZCSR181!C:K,9,0)</f>
        <v>S-4G-001</v>
      </c>
      <c r="AD25" s="65">
        <f>VLOOKUP(B25,DATA_ZCSR181!C:H,6,0)</f>
        <v>9009417185</v>
      </c>
      <c r="AE25" s="66">
        <f>VLOOKUP(B25,DATA_ZCSR181!C:Z,24,0)</f>
        <v>43496</v>
      </c>
      <c r="AF25" s="66" t="str">
        <f>LEFT(VLOOKUP(B25,DATA_ZCSR181!C:D,2,0),4)</f>
        <v>S4B3</v>
      </c>
      <c r="AG25" s="55" t="str">
        <f t="shared" si="11"/>
        <v>NOT</v>
      </c>
      <c r="AH25" s="61" t="str">
        <f t="shared" si="12"/>
        <v/>
      </c>
      <c r="AI25" s="61" t="str">
        <f t="shared" si="13"/>
        <v/>
      </c>
      <c r="AJ25" s="61" t="str">
        <f t="shared" si="14"/>
        <v/>
      </c>
      <c r="AK25" s="61" t="str">
        <f t="shared" si="15"/>
        <v/>
      </c>
      <c r="AL25" s="61" t="str">
        <f t="shared" si="16"/>
        <v/>
      </c>
      <c r="AM25" s="61" t="str">
        <f t="shared" si="17"/>
        <v/>
      </c>
      <c r="AN25" s="61" t="str">
        <f t="shared" si="18"/>
        <v/>
      </c>
      <c r="AO25" s="61" t="str">
        <f t="shared" si="19"/>
        <v/>
      </c>
      <c r="AP25" s="61" t="str">
        <f t="shared" si="20"/>
        <v/>
      </c>
      <c r="AQ25" s="62" t="str">
        <f t="shared" si="21"/>
        <v/>
      </c>
      <c r="AR25" s="61" t="str">
        <f t="shared" si="22"/>
        <v/>
      </c>
      <c r="AS25" s="63" t="e">
        <f>VLOOKUP(B25,ziw58!AV:BB,7,0)</f>
        <v>#N/A</v>
      </c>
    </row>
    <row r="26" spans="1:45" x14ac:dyDescent="0.35">
      <c r="A26" s="56">
        <v>130000737659</v>
      </c>
      <c r="B26" s="57">
        <v>140001546045</v>
      </c>
      <c r="C26" s="57">
        <v>1018950475</v>
      </c>
      <c r="D26" s="58" t="s">
        <v>2538</v>
      </c>
      <c r="E26" s="58" t="s">
        <v>15</v>
      </c>
      <c r="F26" s="58" t="s">
        <v>16</v>
      </c>
      <c r="G26" s="58" t="s">
        <v>17</v>
      </c>
      <c r="H26" s="58" t="s">
        <v>64</v>
      </c>
      <c r="I26" s="59">
        <v>43455</v>
      </c>
      <c r="J26" s="59">
        <v>43455</v>
      </c>
      <c r="K26" s="59">
        <v>43456</v>
      </c>
      <c r="L26" s="59">
        <v>43483</v>
      </c>
      <c r="M26" s="60">
        <v>4016316844</v>
      </c>
      <c r="N26" s="58" t="s">
        <v>65</v>
      </c>
      <c r="O26" s="58" t="s">
        <v>23</v>
      </c>
      <c r="P26" s="55" t="str">
        <f>VLOOKUP(C26,Constrain!W:Y,3,0)</f>
        <v>บริษัท ทีโอที จำกัด (มหาชน) (AWN)</v>
      </c>
      <c r="Q26" s="64" t="str">
        <f>VLOOKUP(C26,Constrain!W:X,2,0)</f>
        <v>AWN/AIS</v>
      </c>
      <c r="R26" s="55" t="str">
        <f t="shared" si="0"/>
        <v>CLSD</v>
      </c>
      <c r="S26" s="55" t="str">
        <f t="shared" si="1"/>
        <v xml:space="preserve">CNF </v>
      </c>
      <c r="T26" s="55" t="str">
        <f t="shared" si="2"/>
        <v>มี พท.ซ่อมบำรุง</v>
      </c>
      <c r="U26" s="55" t="str">
        <f t="shared" si="3"/>
        <v>นับเสา</v>
      </c>
      <c r="V26" s="55" t="str">
        <f t="shared" si="4"/>
        <v>61</v>
      </c>
      <c r="W26" s="55" t="str">
        <f t="shared" si="5"/>
        <v>สายสื่อสาร</v>
      </c>
      <c r="X26" s="55" t="str">
        <f t="shared" si="6"/>
        <v>AWN/AIS</v>
      </c>
      <c r="Y26" s="55" t="str">
        <f t="shared" si="7"/>
        <v>NR2</v>
      </c>
      <c r="Z26" s="55" t="str">
        <f t="shared" si="8"/>
        <v>ปกติ</v>
      </c>
      <c r="AA26" s="55" t="str">
        <f t="shared" si="9"/>
        <v>TELECOM</v>
      </c>
      <c r="AB26" s="64">
        <f t="shared" si="10"/>
        <v>1</v>
      </c>
      <c r="AC26" s="65" t="str">
        <f>VLOOKUP(B26,DATA_ZCSR181!C:K,9,0)</f>
        <v>S-4G-001</v>
      </c>
      <c r="AD26" s="65">
        <f>VLOOKUP(B26,DATA_ZCSR181!C:H,6,0)</f>
        <v>9009417418</v>
      </c>
      <c r="AE26" s="66">
        <f>VLOOKUP(B26,DATA_ZCSR181!C:Z,24,0)</f>
        <v>43496</v>
      </c>
      <c r="AF26" s="66" t="str">
        <f>LEFT(VLOOKUP(B26,DATA_ZCSR181!C:D,2,0),4)</f>
        <v>S4B3</v>
      </c>
      <c r="AG26" s="55" t="str">
        <f t="shared" si="11"/>
        <v>NR2</v>
      </c>
      <c r="AH26" s="61" t="str">
        <f t="shared" si="12"/>
        <v/>
      </c>
      <c r="AI26" s="61" t="str">
        <f t="shared" si="13"/>
        <v/>
      </c>
      <c r="AJ26" s="61" t="str">
        <f t="shared" si="14"/>
        <v/>
      </c>
      <c r="AK26" s="61" t="str">
        <f t="shared" si="15"/>
        <v/>
      </c>
      <c r="AL26" s="61" t="str">
        <f t="shared" si="16"/>
        <v/>
      </c>
      <c r="AM26" s="61" t="str">
        <f t="shared" si="17"/>
        <v/>
      </c>
      <c r="AN26" s="61" t="str">
        <f t="shared" si="18"/>
        <v/>
      </c>
      <c r="AO26" s="61" t="str">
        <f t="shared" si="19"/>
        <v/>
      </c>
      <c r="AP26" s="61" t="str">
        <f t="shared" si="20"/>
        <v/>
      </c>
      <c r="AQ26" s="62" t="str">
        <f t="shared" si="21"/>
        <v/>
      </c>
      <c r="AR26" s="61" t="str">
        <f t="shared" si="22"/>
        <v/>
      </c>
      <c r="AS26" s="63" t="e">
        <f>VLOOKUP(B26,ziw58!AV:BB,7,0)</f>
        <v>#N/A</v>
      </c>
    </row>
    <row r="27" spans="1:45" x14ac:dyDescent="0.35">
      <c r="A27" s="56">
        <v>130000727556</v>
      </c>
      <c r="B27" s="57">
        <v>140001545270</v>
      </c>
      <c r="C27" s="57">
        <v>1018950475</v>
      </c>
      <c r="D27" s="58" t="s">
        <v>2539</v>
      </c>
      <c r="E27" s="58" t="s">
        <v>1267</v>
      </c>
      <c r="F27" s="58" t="s">
        <v>16</v>
      </c>
      <c r="G27" s="58" t="s">
        <v>17</v>
      </c>
      <c r="H27" s="58" t="s">
        <v>40</v>
      </c>
      <c r="I27" s="59">
        <v>43391</v>
      </c>
      <c r="J27" s="59">
        <v>43427</v>
      </c>
      <c r="K27" s="59">
        <v>43427</v>
      </c>
      <c r="L27" s="59">
        <v>43483</v>
      </c>
      <c r="M27" s="60">
        <v>4018198105</v>
      </c>
      <c r="N27" s="58" t="s">
        <v>1279</v>
      </c>
      <c r="O27" s="58" t="s">
        <v>23</v>
      </c>
      <c r="P27" s="55" t="str">
        <f>VLOOKUP(C27,Constrain!W:Y,3,0)</f>
        <v>บริษัท ทีโอที จำกัด (มหาชน) (AWN)</v>
      </c>
      <c r="Q27" s="64" t="str">
        <f>VLOOKUP(C27,Constrain!W:X,2,0)</f>
        <v>AWN/AIS</v>
      </c>
      <c r="R27" s="55" t="str">
        <f t="shared" si="0"/>
        <v>TECO</v>
      </c>
      <c r="S27" s="55" t="str">
        <f t="shared" si="1"/>
        <v xml:space="preserve">CNF </v>
      </c>
      <c r="T27" s="55" t="str">
        <f t="shared" si="2"/>
        <v>มี พท.ซ่อมบำรุง</v>
      </c>
      <c r="U27" s="55" t="str">
        <f t="shared" si="3"/>
        <v>นับเสา</v>
      </c>
      <c r="V27" s="55" t="str">
        <f t="shared" si="4"/>
        <v>61</v>
      </c>
      <c r="W27" s="55" t="str">
        <f t="shared" si="5"/>
        <v>สายสื่อสาร</v>
      </c>
      <c r="X27" s="55" t="str">
        <f t="shared" si="6"/>
        <v>AWN/AIS</v>
      </c>
      <c r="Y27" s="55" t="str">
        <f t="shared" si="7"/>
        <v>NR3</v>
      </c>
      <c r="Z27" s="55" t="str">
        <f t="shared" si="8"/>
        <v>ปกติ</v>
      </c>
      <c r="AA27" s="55" t="str">
        <f t="shared" si="9"/>
        <v>TELECOM</v>
      </c>
      <c r="AB27" s="64">
        <f t="shared" si="10"/>
        <v>1</v>
      </c>
      <c r="AC27" s="65" t="str">
        <f>VLOOKUP(B27,DATA_ZCSR181!C:K,9,0)</f>
        <v>S-4G-001</v>
      </c>
      <c r="AD27" s="65">
        <f>VLOOKUP(B27,DATA_ZCSR181!C:H,6,0)</f>
        <v>9009416424</v>
      </c>
      <c r="AE27" s="66">
        <f>VLOOKUP(B27,DATA_ZCSR181!C:Z,24,0)</f>
        <v>43482</v>
      </c>
      <c r="AF27" s="66" t="str">
        <f>LEFT(VLOOKUP(B27,DATA_ZCSR181!C:D,2,0),4)</f>
        <v>S4B3</v>
      </c>
      <c r="AG27" s="55" t="str">
        <f t="shared" si="11"/>
        <v>NR3</v>
      </c>
      <c r="AH27" s="61" t="str">
        <f t="shared" si="12"/>
        <v/>
      </c>
      <c r="AI27" s="61" t="str">
        <f t="shared" si="13"/>
        <v/>
      </c>
      <c r="AJ27" s="61" t="str">
        <f t="shared" si="14"/>
        <v/>
      </c>
      <c r="AK27" s="61" t="str">
        <f t="shared" si="15"/>
        <v/>
      </c>
      <c r="AL27" s="61" t="str">
        <f t="shared" si="16"/>
        <v/>
      </c>
      <c r="AM27" s="61" t="str">
        <f t="shared" si="17"/>
        <v/>
      </c>
      <c r="AN27" s="61" t="str">
        <f t="shared" si="18"/>
        <v/>
      </c>
      <c r="AO27" s="61" t="str">
        <f t="shared" si="19"/>
        <v/>
      </c>
      <c r="AP27" s="61" t="str">
        <f t="shared" si="20"/>
        <v/>
      </c>
      <c r="AQ27" s="62" t="str">
        <f t="shared" si="21"/>
        <v/>
      </c>
      <c r="AR27" s="61" t="str">
        <f t="shared" si="22"/>
        <v/>
      </c>
      <c r="AS27" s="63" t="e">
        <f>VLOOKUP(B27,ziw58!AV:BB,7,0)</f>
        <v>#N/A</v>
      </c>
    </row>
    <row r="28" spans="1:45" x14ac:dyDescent="0.35">
      <c r="A28" s="56">
        <v>130000724521</v>
      </c>
      <c r="B28" s="57">
        <v>140001546026</v>
      </c>
      <c r="C28" s="57">
        <v>1018950475</v>
      </c>
      <c r="D28" s="58" t="s">
        <v>2540</v>
      </c>
      <c r="E28" s="58" t="s">
        <v>15</v>
      </c>
      <c r="F28" s="58" t="s">
        <v>16</v>
      </c>
      <c r="G28" s="58" t="s">
        <v>17</v>
      </c>
      <c r="H28" s="58" t="s">
        <v>104</v>
      </c>
      <c r="I28" s="59">
        <v>43405</v>
      </c>
      <c r="J28" s="59">
        <v>43426</v>
      </c>
      <c r="K28" s="59">
        <v>43430</v>
      </c>
      <c r="L28" s="59">
        <v>43487</v>
      </c>
      <c r="M28" s="60">
        <v>4016317417</v>
      </c>
      <c r="N28" s="58" t="s">
        <v>105</v>
      </c>
      <c r="O28" s="58" t="s">
        <v>23</v>
      </c>
      <c r="P28" s="55" t="str">
        <f>VLOOKUP(C28,Constrain!W:Y,3,0)</f>
        <v>บริษัท ทีโอที จำกัด (มหาชน) (AWN)</v>
      </c>
      <c r="Q28" s="64" t="str">
        <f>VLOOKUP(C28,Constrain!W:X,2,0)</f>
        <v>AWN/AIS</v>
      </c>
      <c r="R28" s="55" t="str">
        <f t="shared" si="0"/>
        <v>CLSD</v>
      </c>
      <c r="S28" s="55" t="str">
        <f t="shared" si="1"/>
        <v xml:space="preserve">CNF </v>
      </c>
      <c r="T28" s="55" t="str">
        <f t="shared" si="2"/>
        <v>มี พท.ซ่อมบำรุง</v>
      </c>
      <c r="U28" s="55" t="str">
        <f t="shared" si="3"/>
        <v>นับเสา</v>
      </c>
      <c r="V28" s="55" t="str">
        <f t="shared" si="4"/>
        <v>61</v>
      </c>
      <c r="W28" s="55" t="str">
        <f t="shared" si="5"/>
        <v>สายสื่อสาร</v>
      </c>
      <c r="X28" s="55" t="str">
        <f t="shared" si="6"/>
        <v>AWN/AIS</v>
      </c>
      <c r="Y28" s="55" t="str">
        <f t="shared" si="7"/>
        <v>NRM</v>
      </c>
      <c r="Z28" s="55" t="str">
        <f t="shared" si="8"/>
        <v>ปกติ</v>
      </c>
      <c r="AA28" s="55" t="str">
        <f t="shared" si="9"/>
        <v>TELECOM</v>
      </c>
      <c r="AB28" s="64">
        <f t="shared" si="10"/>
        <v>1</v>
      </c>
      <c r="AC28" s="65" t="str">
        <f>VLOOKUP(B28,DATA_ZCSR181!C:K,9,0)</f>
        <v>S-4G-001</v>
      </c>
      <c r="AD28" s="65">
        <f>VLOOKUP(B28,DATA_ZCSR181!C:H,6,0)</f>
        <v>9009417472</v>
      </c>
      <c r="AE28" s="66">
        <f>VLOOKUP(B28,DATA_ZCSR181!C:Z,24,0)</f>
        <v>43496</v>
      </c>
      <c r="AF28" s="66" t="str">
        <f>LEFT(VLOOKUP(B28,DATA_ZCSR181!C:D,2,0),4)</f>
        <v>S4B3</v>
      </c>
      <c r="AG28" s="55" t="str">
        <f t="shared" si="11"/>
        <v>NRM</v>
      </c>
      <c r="AH28" s="61" t="str">
        <f t="shared" si="12"/>
        <v/>
      </c>
      <c r="AI28" s="61" t="str">
        <f t="shared" si="13"/>
        <v/>
      </c>
      <c r="AJ28" s="61" t="str">
        <f t="shared" si="14"/>
        <v/>
      </c>
      <c r="AK28" s="61" t="str">
        <f t="shared" si="15"/>
        <v/>
      </c>
      <c r="AL28" s="61" t="str">
        <f t="shared" si="16"/>
        <v/>
      </c>
      <c r="AM28" s="61" t="str">
        <f t="shared" si="17"/>
        <v/>
      </c>
      <c r="AN28" s="61" t="str">
        <f t="shared" si="18"/>
        <v/>
      </c>
      <c r="AO28" s="61" t="str">
        <f t="shared" si="19"/>
        <v/>
      </c>
      <c r="AP28" s="61" t="str">
        <f t="shared" si="20"/>
        <v/>
      </c>
      <c r="AQ28" s="62" t="str">
        <f t="shared" si="21"/>
        <v/>
      </c>
      <c r="AR28" s="61" t="str">
        <f t="shared" si="22"/>
        <v/>
      </c>
      <c r="AS28" s="63" t="e">
        <f>VLOOKUP(B28,ziw58!AV:BB,7,0)</f>
        <v>#N/A</v>
      </c>
    </row>
    <row r="29" spans="1:45" x14ac:dyDescent="0.35">
      <c r="A29" s="56">
        <v>130000727492</v>
      </c>
      <c r="B29" s="57">
        <v>140001545449</v>
      </c>
      <c r="C29" s="57">
        <v>1018950475</v>
      </c>
      <c r="D29" s="58" t="s">
        <v>2541</v>
      </c>
      <c r="E29" s="58" t="s">
        <v>15</v>
      </c>
      <c r="F29" s="58" t="s">
        <v>16</v>
      </c>
      <c r="G29" s="58" t="s">
        <v>17</v>
      </c>
      <c r="H29" s="58" t="s">
        <v>74</v>
      </c>
      <c r="I29" s="59">
        <v>43451</v>
      </c>
      <c r="J29" s="59">
        <v>43427</v>
      </c>
      <c r="K29" s="59">
        <v>43427</v>
      </c>
      <c r="L29" s="59">
        <v>43483</v>
      </c>
      <c r="M29" s="60">
        <v>4016316819</v>
      </c>
      <c r="N29" s="58" t="s">
        <v>75</v>
      </c>
      <c r="O29" s="58" t="s">
        <v>26</v>
      </c>
      <c r="P29" s="55" t="str">
        <f>VLOOKUP(C29,Constrain!W:Y,3,0)</f>
        <v>บริษัท ทีโอที จำกัด (มหาชน) (AWN)</v>
      </c>
      <c r="Q29" s="64" t="str">
        <f>VLOOKUP(C29,Constrain!W:X,2,0)</f>
        <v>AWN/AIS</v>
      </c>
      <c r="R29" s="55" t="str">
        <f t="shared" si="0"/>
        <v>CLSD</v>
      </c>
      <c r="S29" s="55" t="str">
        <f t="shared" si="1"/>
        <v xml:space="preserve">CNF </v>
      </c>
      <c r="T29" s="55" t="str">
        <f t="shared" si="2"/>
        <v>มี พท.ซ่อมบำรุง</v>
      </c>
      <c r="U29" s="55" t="str">
        <f t="shared" si="3"/>
        <v>นับเสา</v>
      </c>
      <c r="V29" s="55" t="str">
        <f t="shared" si="4"/>
        <v>61</v>
      </c>
      <c r="W29" s="55" t="str">
        <f t="shared" si="5"/>
        <v>สายสื่อสาร</v>
      </c>
      <c r="X29" s="55" t="str">
        <f t="shared" si="6"/>
        <v>AWN/AIS</v>
      </c>
      <c r="Y29" s="55" t="str">
        <f t="shared" si="7"/>
        <v>PAY</v>
      </c>
      <c r="Z29" s="55" t="str">
        <f t="shared" si="8"/>
        <v>ปกติ</v>
      </c>
      <c r="AA29" s="55" t="str">
        <f t="shared" si="9"/>
        <v>TELECOM</v>
      </c>
      <c r="AB29" s="64">
        <f t="shared" si="10"/>
        <v>1</v>
      </c>
      <c r="AC29" s="65" t="str">
        <f>VLOOKUP(B29,DATA_ZCSR181!C:K,9,0)</f>
        <v>S-4G-001</v>
      </c>
      <c r="AD29" s="65">
        <f>VLOOKUP(B29,DATA_ZCSR181!C:H,6,0)</f>
        <v>9009416606</v>
      </c>
      <c r="AE29" s="66">
        <f>VLOOKUP(B29,DATA_ZCSR181!C:Z,24,0)</f>
        <v>43496</v>
      </c>
      <c r="AF29" s="66" t="str">
        <f>LEFT(VLOOKUP(B29,DATA_ZCSR181!C:D,2,0),4)</f>
        <v>S4B3</v>
      </c>
      <c r="AG29" s="55" t="str">
        <f t="shared" si="11"/>
        <v>PAY</v>
      </c>
      <c r="AH29" s="61" t="str">
        <f t="shared" si="12"/>
        <v/>
      </c>
      <c r="AI29" s="61" t="str">
        <f t="shared" si="13"/>
        <v/>
      </c>
      <c r="AJ29" s="61" t="str">
        <f t="shared" si="14"/>
        <v/>
      </c>
      <c r="AK29" s="61" t="str">
        <f t="shared" si="15"/>
        <v/>
      </c>
      <c r="AL29" s="61" t="str">
        <f t="shared" si="16"/>
        <v/>
      </c>
      <c r="AM29" s="61" t="str">
        <f t="shared" si="17"/>
        <v/>
      </c>
      <c r="AN29" s="61" t="str">
        <f t="shared" si="18"/>
        <v/>
      </c>
      <c r="AO29" s="61" t="str">
        <f t="shared" si="19"/>
        <v/>
      </c>
      <c r="AP29" s="61" t="str">
        <f t="shared" si="20"/>
        <v/>
      </c>
      <c r="AQ29" s="62" t="str">
        <f t="shared" si="21"/>
        <v/>
      </c>
      <c r="AR29" s="61" t="str">
        <f t="shared" si="22"/>
        <v/>
      </c>
      <c r="AS29" s="63" t="e">
        <f>VLOOKUP(B29,ziw58!AV:BB,7,0)</f>
        <v>#N/A</v>
      </c>
    </row>
    <row r="30" spans="1:45" x14ac:dyDescent="0.35">
      <c r="A30" s="56">
        <v>130000721321</v>
      </c>
      <c r="B30" s="57">
        <v>140001545154</v>
      </c>
      <c r="C30" s="57">
        <v>1018950475</v>
      </c>
      <c r="D30" s="58" t="s">
        <v>3145</v>
      </c>
      <c r="E30" s="58" t="s">
        <v>15</v>
      </c>
      <c r="F30" s="58" t="s">
        <v>16</v>
      </c>
      <c r="G30" s="58" t="s">
        <v>17</v>
      </c>
      <c r="H30" s="58" t="s">
        <v>35</v>
      </c>
      <c r="I30" s="59">
        <v>43418</v>
      </c>
      <c r="J30" s="59">
        <v>43413</v>
      </c>
      <c r="K30" s="59">
        <v>43415</v>
      </c>
      <c r="L30" s="59">
        <v>43482</v>
      </c>
      <c r="M30" s="60">
        <v>4016316857</v>
      </c>
      <c r="N30" s="58" t="s">
        <v>1200</v>
      </c>
      <c r="O30" s="58" t="s">
        <v>20</v>
      </c>
      <c r="P30" s="55" t="str">
        <f>VLOOKUP(C30,Constrain!W:Y,3,0)</f>
        <v>บริษัท ทีโอที จำกัด (มหาชน) (AWN)</v>
      </c>
      <c r="Q30" s="64" t="str">
        <f>VLOOKUP(C30,Constrain!W:X,2,0)</f>
        <v>AWN/AIS</v>
      </c>
      <c r="R30" s="55" t="str">
        <f t="shared" si="0"/>
        <v>CLSD</v>
      </c>
      <c r="S30" s="55" t="str">
        <f t="shared" si="1"/>
        <v xml:space="preserve">CNF </v>
      </c>
      <c r="T30" s="55" t="str">
        <f t="shared" si="2"/>
        <v>มี พท.ซ่อมบำรุง</v>
      </c>
      <c r="U30" s="55" t="str">
        <f t="shared" si="3"/>
        <v>นับเสา</v>
      </c>
      <c r="V30" s="55" t="str">
        <f t="shared" si="4"/>
        <v>61</v>
      </c>
      <c r="W30" s="55" t="str">
        <f t="shared" si="5"/>
        <v>สายสื่อสาร</v>
      </c>
      <c r="X30" s="55" t="str">
        <f t="shared" si="6"/>
        <v>AWN/AIS</v>
      </c>
      <c r="Y30" s="55" t="str">
        <f t="shared" si="7"/>
        <v>PCC</v>
      </c>
      <c r="Z30" s="55" t="str">
        <f t="shared" si="8"/>
        <v>ปกติ</v>
      </c>
      <c r="AA30" s="55" t="str">
        <f t="shared" si="9"/>
        <v>TELECOM</v>
      </c>
      <c r="AB30" s="64">
        <f t="shared" si="10"/>
        <v>1</v>
      </c>
      <c r="AC30" s="65" t="str">
        <f>VLOOKUP(B30,DATA_ZCSR181!C:K,9,0)</f>
        <v>S-4G-001</v>
      </c>
      <c r="AD30" s="65">
        <f>VLOOKUP(B30,DATA_ZCSR181!C:H,6,0)</f>
        <v>9009416297</v>
      </c>
      <c r="AE30" s="66">
        <f>VLOOKUP(B30,DATA_ZCSR181!C:Z,24,0)</f>
        <v>43496</v>
      </c>
      <c r="AF30" s="66" t="str">
        <f>LEFT(VLOOKUP(B30,DATA_ZCSR181!C:D,2,0),4)</f>
        <v>S4B3</v>
      </c>
      <c r="AG30" s="55" t="str">
        <f t="shared" si="11"/>
        <v>PCC</v>
      </c>
      <c r="AH30" s="61" t="str">
        <f t="shared" si="12"/>
        <v/>
      </c>
      <c r="AI30" s="61" t="str">
        <f t="shared" si="13"/>
        <v/>
      </c>
      <c r="AJ30" s="61" t="str">
        <f t="shared" si="14"/>
        <v/>
      </c>
      <c r="AK30" s="61" t="str">
        <f t="shared" si="15"/>
        <v/>
      </c>
      <c r="AL30" s="61" t="str">
        <f t="shared" si="16"/>
        <v/>
      </c>
      <c r="AM30" s="61" t="str">
        <f t="shared" si="17"/>
        <v/>
      </c>
      <c r="AN30" s="61" t="str">
        <f t="shared" si="18"/>
        <v/>
      </c>
      <c r="AO30" s="61" t="str">
        <f t="shared" si="19"/>
        <v/>
      </c>
      <c r="AP30" s="61" t="str">
        <f t="shared" si="20"/>
        <v/>
      </c>
      <c r="AQ30" s="62" t="str">
        <f t="shared" si="21"/>
        <v/>
      </c>
      <c r="AR30" s="61" t="str">
        <f t="shared" si="22"/>
        <v/>
      </c>
      <c r="AS30" s="63" t="e">
        <f>VLOOKUP(B30,ziw58!AV:BB,7,0)</f>
        <v>#N/A</v>
      </c>
    </row>
    <row r="31" spans="1:45" x14ac:dyDescent="0.35">
      <c r="A31" s="56">
        <v>130000726871</v>
      </c>
      <c r="B31" s="57">
        <v>140001542658</v>
      </c>
      <c r="C31" s="57">
        <v>1018950475</v>
      </c>
      <c r="D31" s="58" t="s">
        <v>2542</v>
      </c>
      <c r="E31" s="58" t="s">
        <v>15</v>
      </c>
      <c r="F31" s="58" t="s">
        <v>16</v>
      </c>
      <c r="G31" s="58" t="s">
        <v>17</v>
      </c>
      <c r="H31" s="58" t="s">
        <v>18</v>
      </c>
      <c r="I31" s="59">
        <v>43427</v>
      </c>
      <c r="J31" s="59">
        <v>43427</v>
      </c>
      <c r="K31" s="59">
        <v>43428</v>
      </c>
      <c r="L31" s="59">
        <v>43482</v>
      </c>
      <c r="M31" s="60">
        <v>4016316875</v>
      </c>
      <c r="N31" s="58" t="s">
        <v>19</v>
      </c>
      <c r="O31" s="58" t="s">
        <v>23</v>
      </c>
      <c r="P31" s="55" t="str">
        <f>VLOOKUP(C31,Constrain!W:Y,3,0)</f>
        <v>บริษัท ทีโอที จำกัด (มหาชน) (AWN)</v>
      </c>
      <c r="Q31" s="64" t="str">
        <f>VLOOKUP(C31,Constrain!W:X,2,0)</f>
        <v>AWN/AIS</v>
      </c>
      <c r="R31" s="55" t="str">
        <f t="shared" si="0"/>
        <v>CLSD</v>
      </c>
      <c r="S31" s="55" t="str">
        <f t="shared" si="1"/>
        <v xml:space="preserve">CNF </v>
      </c>
      <c r="T31" s="55" t="str">
        <f t="shared" si="2"/>
        <v>มี พท.ซ่อมบำรุง</v>
      </c>
      <c r="U31" s="55" t="str">
        <f t="shared" si="3"/>
        <v>นับเสา</v>
      </c>
      <c r="V31" s="55" t="str">
        <f t="shared" si="4"/>
        <v>61</v>
      </c>
      <c r="W31" s="55" t="str">
        <f t="shared" si="5"/>
        <v>สายสื่อสาร</v>
      </c>
      <c r="X31" s="55" t="str">
        <f t="shared" si="6"/>
        <v>AWN/AIS</v>
      </c>
      <c r="Y31" s="55" t="str">
        <f t="shared" si="7"/>
        <v>PCG</v>
      </c>
      <c r="Z31" s="55" t="str">
        <f t="shared" si="8"/>
        <v>ปกติ</v>
      </c>
      <c r="AA31" s="55" t="str">
        <f t="shared" si="9"/>
        <v>TELECOM</v>
      </c>
      <c r="AB31" s="64">
        <f t="shared" si="10"/>
        <v>1</v>
      </c>
      <c r="AC31" s="65" t="str">
        <f>VLOOKUP(B31,DATA_ZCSR181!C:K,9,0)</f>
        <v>S-4G-001</v>
      </c>
      <c r="AD31" s="65">
        <f>VLOOKUP(B31,DATA_ZCSR181!C:H,6,0)</f>
        <v>9009410801</v>
      </c>
      <c r="AE31" s="66">
        <f>VLOOKUP(B31,DATA_ZCSR181!C:Z,24,0)</f>
        <v>43496</v>
      </c>
      <c r="AF31" s="66" t="str">
        <f>LEFT(VLOOKUP(B31,DATA_ZCSR181!C:D,2,0),4)</f>
        <v>S4B3</v>
      </c>
      <c r="AG31" s="55" t="str">
        <f t="shared" si="11"/>
        <v>PCG</v>
      </c>
      <c r="AH31" s="61" t="str">
        <f t="shared" si="12"/>
        <v/>
      </c>
      <c r="AI31" s="61" t="str">
        <f t="shared" si="13"/>
        <v/>
      </c>
      <c r="AJ31" s="61" t="str">
        <f t="shared" si="14"/>
        <v/>
      </c>
      <c r="AK31" s="61" t="str">
        <f t="shared" si="15"/>
        <v/>
      </c>
      <c r="AL31" s="61" t="str">
        <f t="shared" si="16"/>
        <v/>
      </c>
      <c r="AM31" s="61" t="str">
        <f t="shared" si="17"/>
        <v/>
      </c>
      <c r="AN31" s="61" t="str">
        <f t="shared" si="18"/>
        <v/>
      </c>
      <c r="AO31" s="61" t="str">
        <f t="shared" si="19"/>
        <v/>
      </c>
      <c r="AP31" s="61" t="str">
        <f t="shared" si="20"/>
        <v/>
      </c>
      <c r="AQ31" s="62" t="str">
        <f t="shared" si="21"/>
        <v/>
      </c>
      <c r="AR31" s="61" t="str">
        <f t="shared" si="22"/>
        <v/>
      </c>
      <c r="AS31" s="63" t="e">
        <f>VLOOKUP(B31,ziw58!AV:BB,7,0)</f>
        <v>#N/A</v>
      </c>
    </row>
    <row r="32" spans="1:45" x14ac:dyDescent="0.35">
      <c r="A32" s="56">
        <v>130000721906</v>
      </c>
      <c r="B32" s="57">
        <v>140001544237</v>
      </c>
      <c r="C32" s="57">
        <v>1018950475</v>
      </c>
      <c r="D32" s="58" t="s">
        <v>2543</v>
      </c>
      <c r="E32" s="58" t="s">
        <v>15</v>
      </c>
      <c r="F32" s="58" t="s">
        <v>16</v>
      </c>
      <c r="G32" s="58" t="s">
        <v>17</v>
      </c>
      <c r="H32" s="58" t="s">
        <v>92</v>
      </c>
      <c r="I32" s="59">
        <v>43423</v>
      </c>
      <c r="J32" s="59">
        <v>43423</v>
      </c>
      <c r="K32" s="59">
        <v>43423</v>
      </c>
      <c r="L32" s="59">
        <v>43483</v>
      </c>
      <c r="M32" s="60">
        <v>4016316821</v>
      </c>
      <c r="N32" s="58" t="s">
        <v>93</v>
      </c>
      <c r="O32" s="58" t="s">
        <v>23</v>
      </c>
      <c r="P32" s="55" t="str">
        <f>VLOOKUP(C32,Constrain!W:Y,3,0)</f>
        <v>บริษัท ทีโอที จำกัด (มหาชน) (AWN)</v>
      </c>
      <c r="Q32" s="64" t="str">
        <f>VLOOKUP(C32,Constrain!W:X,2,0)</f>
        <v>AWN/AIS</v>
      </c>
      <c r="R32" s="55" t="str">
        <f t="shared" si="0"/>
        <v>CLSD</v>
      </c>
      <c r="S32" s="55" t="str">
        <f t="shared" si="1"/>
        <v xml:space="preserve">CNF </v>
      </c>
      <c r="T32" s="55" t="str">
        <f t="shared" si="2"/>
        <v>มี พท.ซ่อมบำรุง</v>
      </c>
      <c r="U32" s="55" t="str">
        <f t="shared" si="3"/>
        <v>นับเสา</v>
      </c>
      <c r="V32" s="55" t="str">
        <f t="shared" si="4"/>
        <v>61</v>
      </c>
      <c r="W32" s="55" t="str">
        <f t="shared" si="5"/>
        <v>สายสื่อสาร</v>
      </c>
      <c r="X32" s="55" t="str">
        <f t="shared" si="6"/>
        <v>AWN/AIS</v>
      </c>
      <c r="Y32" s="55" t="str">
        <f t="shared" si="7"/>
        <v>PKY</v>
      </c>
      <c r="Z32" s="55" t="str">
        <f t="shared" si="8"/>
        <v>ปกติ</v>
      </c>
      <c r="AA32" s="55" t="str">
        <f t="shared" si="9"/>
        <v>TELECOM</v>
      </c>
      <c r="AB32" s="64">
        <f t="shared" si="10"/>
        <v>1</v>
      </c>
      <c r="AC32" s="65" t="str">
        <f>VLOOKUP(B32,DATA_ZCSR181!C:K,9,0)</f>
        <v>S-4G-001</v>
      </c>
      <c r="AD32" s="65">
        <f>VLOOKUP(B32,DATA_ZCSR181!C:H,6,0)</f>
        <v>9009415997</v>
      </c>
      <c r="AE32" s="66">
        <f>VLOOKUP(B32,DATA_ZCSR181!C:Z,24,0)</f>
        <v>43496</v>
      </c>
      <c r="AF32" s="66" t="str">
        <f>LEFT(VLOOKUP(B32,DATA_ZCSR181!C:D,2,0),4)</f>
        <v>S4B3</v>
      </c>
      <c r="AG32" s="55" t="str">
        <f t="shared" si="11"/>
        <v>PKY</v>
      </c>
      <c r="AH32" s="61" t="str">
        <f t="shared" si="12"/>
        <v/>
      </c>
      <c r="AI32" s="61" t="str">
        <f t="shared" si="13"/>
        <v/>
      </c>
      <c r="AJ32" s="61" t="str">
        <f t="shared" si="14"/>
        <v/>
      </c>
      <c r="AK32" s="61" t="str">
        <f t="shared" si="15"/>
        <v/>
      </c>
      <c r="AL32" s="61" t="str">
        <f t="shared" si="16"/>
        <v/>
      </c>
      <c r="AM32" s="61" t="str">
        <f t="shared" si="17"/>
        <v/>
      </c>
      <c r="AN32" s="61" t="str">
        <f t="shared" si="18"/>
        <v/>
      </c>
      <c r="AO32" s="61" t="str">
        <f t="shared" si="19"/>
        <v/>
      </c>
      <c r="AP32" s="61" t="str">
        <f t="shared" si="20"/>
        <v/>
      </c>
      <c r="AQ32" s="62" t="str">
        <f t="shared" si="21"/>
        <v/>
      </c>
      <c r="AR32" s="61" t="str">
        <f t="shared" si="22"/>
        <v/>
      </c>
      <c r="AS32" s="63" t="e">
        <f>VLOOKUP(B32,ziw58!AV:BB,7,0)</f>
        <v>#N/A</v>
      </c>
    </row>
    <row r="33" spans="1:45" x14ac:dyDescent="0.35">
      <c r="A33" s="56">
        <v>130000726868</v>
      </c>
      <c r="B33" s="57">
        <v>140001542630</v>
      </c>
      <c r="C33" s="57">
        <v>1018950475</v>
      </c>
      <c r="D33" s="58" t="s">
        <v>2544</v>
      </c>
      <c r="E33" s="58" t="s">
        <v>15</v>
      </c>
      <c r="F33" s="58" t="s">
        <v>16</v>
      </c>
      <c r="G33" s="58" t="s">
        <v>17</v>
      </c>
      <c r="H33" s="58" t="s">
        <v>101</v>
      </c>
      <c r="I33" s="59">
        <v>43426</v>
      </c>
      <c r="J33" s="59">
        <v>43426</v>
      </c>
      <c r="K33" s="59">
        <v>43426</v>
      </c>
      <c r="L33" s="59">
        <v>43482</v>
      </c>
      <c r="M33" s="60">
        <v>4016316767</v>
      </c>
      <c r="N33" s="58" t="s">
        <v>102</v>
      </c>
      <c r="O33" s="58" t="s">
        <v>20</v>
      </c>
      <c r="P33" s="55" t="str">
        <f>VLOOKUP(C33,Constrain!W:Y,3,0)</f>
        <v>บริษัท ทีโอที จำกัด (มหาชน) (AWN)</v>
      </c>
      <c r="Q33" s="64" t="str">
        <f>VLOOKUP(C33,Constrain!W:X,2,0)</f>
        <v>AWN/AIS</v>
      </c>
      <c r="R33" s="55" t="str">
        <f t="shared" si="0"/>
        <v>CLSD</v>
      </c>
      <c r="S33" s="55" t="str">
        <f t="shared" si="1"/>
        <v xml:space="preserve">CNF </v>
      </c>
      <c r="T33" s="55" t="str">
        <f t="shared" si="2"/>
        <v>มี พท.ซ่อมบำรุง</v>
      </c>
      <c r="U33" s="55" t="str">
        <f t="shared" si="3"/>
        <v>นับเสา</v>
      </c>
      <c r="V33" s="55" t="str">
        <f t="shared" si="4"/>
        <v>61</v>
      </c>
      <c r="W33" s="55" t="str">
        <f t="shared" si="5"/>
        <v>สายสื่อสาร</v>
      </c>
      <c r="X33" s="55" t="str">
        <f t="shared" si="6"/>
        <v>AWN/AIS</v>
      </c>
      <c r="Y33" s="55" t="str">
        <f t="shared" si="7"/>
        <v>PRS</v>
      </c>
      <c r="Z33" s="55" t="str">
        <f t="shared" si="8"/>
        <v>ปกติ</v>
      </c>
      <c r="AA33" s="55" t="str">
        <f t="shared" si="9"/>
        <v>TELECOM</v>
      </c>
      <c r="AB33" s="64">
        <f t="shared" si="10"/>
        <v>1</v>
      </c>
      <c r="AC33" s="65" t="str">
        <f>VLOOKUP(B33,DATA_ZCSR181!C:K,9,0)</f>
        <v>S-4G-001</v>
      </c>
      <c r="AD33" s="65">
        <f>VLOOKUP(B33,DATA_ZCSR181!C:H,6,0)</f>
        <v>9009410668</v>
      </c>
      <c r="AE33" s="66">
        <f>VLOOKUP(B33,DATA_ZCSR181!C:Z,24,0)</f>
        <v>43496</v>
      </c>
      <c r="AF33" s="66" t="str">
        <f>LEFT(VLOOKUP(B33,DATA_ZCSR181!C:D,2,0),4)</f>
        <v>S4B3</v>
      </c>
      <c r="AG33" s="55" t="str">
        <f t="shared" si="11"/>
        <v>PRS</v>
      </c>
      <c r="AH33" s="61" t="str">
        <f t="shared" si="12"/>
        <v/>
      </c>
      <c r="AI33" s="61" t="str">
        <f t="shared" si="13"/>
        <v/>
      </c>
      <c r="AJ33" s="61" t="str">
        <f t="shared" si="14"/>
        <v/>
      </c>
      <c r="AK33" s="61" t="str">
        <f t="shared" si="15"/>
        <v/>
      </c>
      <c r="AL33" s="61" t="str">
        <f t="shared" si="16"/>
        <v/>
      </c>
      <c r="AM33" s="61" t="str">
        <f t="shared" si="17"/>
        <v/>
      </c>
      <c r="AN33" s="61" t="str">
        <f t="shared" si="18"/>
        <v/>
      </c>
      <c r="AO33" s="61" t="str">
        <f t="shared" si="19"/>
        <v/>
      </c>
      <c r="AP33" s="61" t="str">
        <f t="shared" si="20"/>
        <v/>
      </c>
      <c r="AQ33" s="62" t="str">
        <f t="shared" si="21"/>
        <v/>
      </c>
      <c r="AR33" s="61" t="str">
        <f t="shared" si="22"/>
        <v/>
      </c>
      <c r="AS33" s="63" t="e">
        <f>VLOOKUP(B33,ziw58!AV:BB,7,0)</f>
        <v>#N/A</v>
      </c>
    </row>
    <row r="34" spans="1:45" x14ac:dyDescent="0.35">
      <c r="A34" s="56">
        <v>130000739063</v>
      </c>
      <c r="B34" s="57">
        <v>140001547241</v>
      </c>
      <c r="C34" s="57">
        <v>1018950475</v>
      </c>
      <c r="D34" s="58" t="s">
        <v>2545</v>
      </c>
      <c r="E34" s="58" t="s">
        <v>1267</v>
      </c>
      <c r="F34" s="58" t="s">
        <v>16</v>
      </c>
      <c r="G34" s="58" t="s">
        <v>17</v>
      </c>
      <c r="H34" s="58" t="s">
        <v>70</v>
      </c>
      <c r="I34" s="59">
        <v>43406</v>
      </c>
      <c r="J34" s="59">
        <v>43459</v>
      </c>
      <c r="K34" s="59">
        <v>43460</v>
      </c>
      <c r="L34" s="59">
        <v>43483</v>
      </c>
      <c r="M34" s="60">
        <v>4016316841</v>
      </c>
      <c r="N34" s="58" t="s">
        <v>2123</v>
      </c>
      <c r="O34" s="58" t="s">
        <v>23</v>
      </c>
      <c r="P34" s="55" t="str">
        <f>VLOOKUP(C34,Constrain!W:Y,3,0)</f>
        <v>บริษัท ทีโอที จำกัด (มหาชน) (AWN)</v>
      </c>
      <c r="Q34" s="64" t="str">
        <f>VLOOKUP(C34,Constrain!W:X,2,0)</f>
        <v>AWN/AIS</v>
      </c>
      <c r="R34" s="55" t="str">
        <f t="shared" si="0"/>
        <v>TECO</v>
      </c>
      <c r="S34" s="55" t="str">
        <f t="shared" si="1"/>
        <v xml:space="preserve">CNF </v>
      </c>
      <c r="T34" s="55" t="str">
        <f t="shared" si="2"/>
        <v>มี พท.ซ่อมบำรุง</v>
      </c>
      <c r="U34" s="55" t="str">
        <f t="shared" si="3"/>
        <v>นับเสา</v>
      </c>
      <c r="V34" s="55" t="str">
        <f t="shared" si="4"/>
        <v>61</v>
      </c>
      <c r="W34" s="55" t="str">
        <f t="shared" si="5"/>
        <v>สายสื่อสาร</v>
      </c>
      <c r="X34" s="55" t="str">
        <f t="shared" si="6"/>
        <v>AWN/AIS</v>
      </c>
      <c r="Y34" s="55" t="str">
        <f t="shared" si="7"/>
        <v>PTC</v>
      </c>
      <c r="Z34" s="55" t="str">
        <f t="shared" si="8"/>
        <v>ปกติ</v>
      </c>
      <c r="AA34" s="55" t="str">
        <f t="shared" si="9"/>
        <v>TELECOM</v>
      </c>
      <c r="AB34" s="64">
        <f t="shared" si="10"/>
        <v>1</v>
      </c>
      <c r="AC34" s="65" t="str">
        <f>VLOOKUP(B34,DATA_ZCSR181!C:K,9,0)</f>
        <v>S-4G-001</v>
      </c>
      <c r="AD34" s="65">
        <f>VLOOKUP(B34,DATA_ZCSR181!C:H,6,0)</f>
        <v>9009420968</v>
      </c>
      <c r="AE34" s="66">
        <f>VLOOKUP(B34,DATA_ZCSR181!C:Z,24,0)</f>
        <v>43496</v>
      </c>
      <c r="AF34" s="66" t="str">
        <f>LEFT(VLOOKUP(B34,DATA_ZCSR181!C:D,2,0),4)</f>
        <v>S4B3</v>
      </c>
      <c r="AG34" s="55" t="str">
        <f t="shared" si="11"/>
        <v>PTC</v>
      </c>
      <c r="AH34" s="61" t="str">
        <f t="shared" si="12"/>
        <v/>
      </c>
      <c r="AI34" s="61" t="str">
        <f t="shared" si="13"/>
        <v/>
      </c>
      <c r="AJ34" s="61" t="str">
        <f t="shared" si="14"/>
        <v/>
      </c>
      <c r="AK34" s="61" t="str">
        <f t="shared" si="15"/>
        <v/>
      </c>
      <c r="AL34" s="61" t="str">
        <f t="shared" si="16"/>
        <v/>
      </c>
      <c r="AM34" s="61" t="str">
        <f t="shared" si="17"/>
        <v/>
      </c>
      <c r="AN34" s="61" t="str">
        <f t="shared" si="18"/>
        <v/>
      </c>
      <c r="AO34" s="61" t="str">
        <f t="shared" si="19"/>
        <v/>
      </c>
      <c r="AP34" s="61" t="str">
        <f t="shared" si="20"/>
        <v/>
      </c>
      <c r="AQ34" s="62" t="str">
        <f t="shared" si="21"/>
        <v/>
      </c>
      <c r="AR34" s="61" t="str">
        <f t="shared" si="22"/>
        <v/>
      </c>
      <c r="AS34" s="63" t="e">
        <f>VLOOKUP(B34,ziw58!AV:BB,7,0)</f>
        <v>#N/A</v>
      </c>
    </row>
    <row r="35" spans="1:45" x14ac:dyDescent="0.35">
      <c r="A35" s="56">
        <v>130000727580</v>
      </c>
      <c r="B35" s="57">
        <v>140001545381</v>
      </c>
      <c r="C35" s="57">
        <v>1018950475</v>
      </c>
      <c r="D35" s="58" t="s">
        <v>2546</v>
      </c>
      <c r="E35" s="58" t="s">
        <v>25</v>
      </c>
      <c r="F35" s="58" t="s">
        <v>16</v>
      </c>
      <c r="G35" s="58" t="s">
        <v>17</v>
      </c>
      <c r="H35" s="58" t="s">
        <v>34</v>
      </c>
      <c r="I35" s="59">
        <v>43410</v>
      </c>
      <c r="J35" s="59">
        <v>43427</v>
      </c>
      <c r="K35" s="59">
        <v>43427</v>
      </c>
      <c r="L35" s="59">
        <v>43427</v>
      </c>
      <c r="M35" s="60">
        <v>4018198113</v>
      </c>
      <c r="N35" s="58" t="s">
        <v>1127</v>
      </c>
      <c r="O35" s="58" t="s">
        <v>26</v>
      </c>
      <c r="P35" s="55" t="str">
        <f>VLOOKUP(C35,Constrain!W:Y,3,0)</f>
        <v>บริษัท ทีโอที จำกัด (มหาชน) (AWN)</v>
      </c>
      <c r="Q35" s="64" t="str">
        <f>VLOOKUP(C35,Constrain!W:X,2,0)</f>
        <v>AWN/AIS</v>
      </c>
      <c r="R35" s="55" t="str">
        <f t="shared" si="0"/>
        <v xml:space="preserve">REL </v>
      </c>
      <c r="S35" s="55" t="str">
        <f t="shared" si="1"/>
        <v xml:space="preserve">CNF </v>
      </c>
      <c r="T35" s="55" t="str">
        <f t="shared" si="2"/>
        <v>มี พท.ซ่อมบำรุง</v>
      </c>
      <c r="U35" s="55" t="str">
        <f t="shared" si="3"/>
        <v>นับเสา</v>
      </c>
      <c r="V35" s="55" t="str">
        <f t="shared" si="4"/>
        <v>61</v>
      </c>
      <c r="W35" s="55" t="str">
        <f t="shared" si="5"/>
        <v>สายสื่อสาร</v>
      </c>
      <c r="X35" s="55" t="str">
        <f t="shared" si="6"/>
        <v>AWN/AIS</v>
      </c>
      <c r="Y35" s="55" t="str">
        <f t="shared" si="7"/>
        <v>PUI</v>
      </c>
      <c r="Z35" s="55" t="str">
        <f t="shared" si="8"/>
        <v>ปกติ</v>
      </c>
      <c r="AA35" s="55" t="str">
        <f t="shared" si="9"/>
        <v>TELECOM</v>
      </c>
      <c r="AB35" s="64">
        <f t="shared" si="10"/>
        <v>1</v>
      </c>
      <c r="AC35" s="65" t="str">
        <f>VLOOKUP(B35,DATA_ZCSR181!C:K,9,0)</f>
        <v>S-4G-001</v>
      </c>
      <c r="AD35" s="65">
        <f>VLOOKUP(B35,DATA_ZCSR181!C:H,6,0)</f>
        <v>9009416559</v>
      </c>
      <c r="AE35" s="66">
        <f>VLOOKUP(B35,DATA_ZCSR181!C:Z,24,0)</f>
        <v>43496</v>
      </c>
      <c r="AF35" s="66" t="str">
        <f>LEFT(VLOOKUP(B35,DATA_ZCSR181!C:D,2,0),4)</f>
        <v>S4B3</v>
      </c>
      <c r="AG35" s="55" t="str">
        <f t="shared" si="11"/>
        <v>MUS</v>
      </c>
      <c r="AH35" s="61" t="str">
        <f t="shared" si="12"/>
        <v/>
      </c>
      <c r="AI35" s="61" t="str">
        <f t="shared" si="13"/>
        <v/>
      </c>
      <c r="AJ35" s="61" t="str">
        <f t="shared" si="14"/>
        <v>สถานะใบสั่งงานไม่ถูกต้อง</v>
      </c>
      <c r="AK35" s="61" t="str">
        <f t="shared" si="15"/>
        <v/>
      </c>
      <c r="AL35" s="61" t="str">
        <f t="shared" si="16"/>
        <v/>
      </c>
      <c r="AM35" s="61" t="str">
        <f t="shared" si="17"/>
        <v/>
      </c>
      <c r="AN35" s="61" t="str">
        <f t="shared" si="18"/>
        <v/>
      </c>
      <c r="AO35" s="61" t="str">
        <f t="shared" si="19"/>
        <v/>
      </c>
      <c r="AP35" s="61" t="str">
        <f t="shared" si="20"/>
        <v/>
      </c>
      <c r="AQ35" s="62" t="str">
        <f t="shared" si="21"/>
        <v/>
      </c>
      <c r="AR35" s="61" t="str">
        <f t="shared" si="22"/>
        <v/>
      </c>
      <c r="AS35" s="63" t="e">
        <f>VLOOKUP(B35,ziw58!AV:BB,7,0)</f>
        <v>#N/A</v>
      </c>
    </row>
    <row r="36" spans="1:45" x14ac:dyDescent="0.35">
      <c r="A36" s="56">
        <v>130000740037</v>
      </c>
      <c r="B36" s="57">
        <v>140001545534</v>
      </c>
      <c r="C36" s="57">
        <v>1018950475</v>
      </c>
      <c r="D36" s="58" t="s">
        <v>2548</v>
      </c>
      <c r="E36" s="58" t="s">
        <v>15</v>
      </c>
      <c r="F36" s="58" t="s">
        <v>16</v>
      </c>
      <c r="G36" s="58" t="s">
        <v>17</v>
      </c>
      <c r="H36" s="58" t="s">
        <v>90</v>
      </c>
      <c r="I36" s="59">
        <v>43437</v>
      </c>
      <c r="J36" s="59">
        <v>43460</v>
      </c>
      <c r="K36" s="59">
        <v>43460</v>
      </c>
      <c r="L36" s="59">
        <v>43482</v>
      </c>
      <c r="M36" s="60">
        <v>4016316915</v>
      </c>
      <c r="N36" s="58" t="s">
        <v>91</v>
      </c>
      <c r="O36" s="58" t="s">
        <v>23</v>
      </c>
      <c r="P36" s="55" t="str">
        <f>VLOOKUP(C36,Constrain!W:Y,3,0)</f>
        <v>บริษัท ทีโอที จำกัด (มหาชน) (AWN)</v>
      </c>
      <c r="Q36" s="64" t="str">
        <f>VLOOKUP(C36,Constrain!W:X,2,0)</f>
        <v>AWN/AIS</v>
      </c>
      <c r="R36" s="55" t="str">
        <f t="shared" si="0"/>
        <v>CLSD</v>
      </c>
      <c r="S36" s="55" t="str">
        <f t="shared" si="1"/>
        <v xml:space="preserve">CNF </v>
      </c>
      <c r="T36" s="55" t="str">
        <f t="shared" si="2"/>
        <v>มี พท.ซ่อมบำรุง</v>
      </c>
      <c r="U36" s="55" t="str">
        <f t="shared" si="3"/>
        <v>นับเสา</v>
      </c>
      <c r="V36" s="55" t="str">
        <f t="shared" si="4"/>
        <v>61</v>
      </c>
      <c r="W36" s="55" t="str">
        <f t="shared" si="5"/>
        <v>สายสื่อสาร</v>
      </c>
      <c r="X36" s="55" t="str">
        <f t="shared" si="6"/>
        <v>AWN/AIS</v>
      </c>
      <c r="Y36" s="55" t="str">
        <f t="shared" si="7"/>
        <v>PUS</v>
      </c>
      <c r="Z36" s="55" t="str">
        <f t="shared" si="8"/>
        <v>ปกติ</v>
      </c>
      <c r="AA36" s="55" t="str">
        <f t="shared" si="9"/>
        <v>TELECOM</v>
      </c>
      <c r="AB36" s="64">
        <f t="shared" si="10"/>
        <v>1</v>
      </c>
      <c r="AC36" s="65" t="str">
        <f>VLOOKUP(B36,DATA_ZCSR181!C:K,9,0)</f>
        <v>S-4G-001</v>
      </c>
      <c r="AD36" s="65">
        <f>VLOOKUP(B36,DATA_ZCSR181!C:H,6,0)</f>
        <v>9009416671</v>
      </c>
      <c r="AE36" s="66">
        <f>VLOOKUP(B36,DATA_ZCSR181!C:Z,24,0)</f>
        <v>43496</v>
      </c>
      <c r="AF36" s="66" t="str">
        <f>LEFT(VLOOKUP(B36,DATA_ZCSR181!C:D,2,0),4)</f>
        <v>S4B3</v>
      </c>
      <c r="AG36" s="55" t="str">
        <f t="shared" si="11"/>
        <v>PUS</v>
      </c>
      <c r="AH36" s="61" t="str">
        <f t="shared" si="12"/>
        <v/>
      </c>
      <c r="AI36" s="61" t="str">
        <f t="shared" si="13"/>
        <v/>
      </c>
      <c r="AJ36" s="61" t="str">
        <f t="shared" si="14"/>
        <v/>
      </c>
      <c r="AK36" s="61" t="str">
        <f t="shared" si="15"/>
        <v/>
      </c>
      <c r="AL36" s="61" t="str">
        <f t="shared" si="16"/>
        <v/>
      </c>
      <c r="AM36" s="61" t="str">
        <f t="shared" si="17"/>
        <v/>
      </c>
      <c r="AN36" s="61" t="str">
        <f t="shared" si="18"/>
        <v/>
      </c>
      <c r="AO36" s="61" t="str">
        <f t="shared" si="19"/>
        <v/>
      </c>
      <c r="AP36" s="61" t="str">
        <f t="shared" si="20"/>
        <v/>
      </c>
      <c r="AQ36" s="62" t="str">
        <f t="shared" si="21"/>
        <v/>
      </c>
      <c r="AR36" s="61" t="str">
        <f t="shared" si="22"/>
        <v/>
      </c>
      <c r="AS36" s="63" t="e">
        <f>VLOOKUP(B36,ziw58!AV:BB,7,0)</f>
        <v>#N/A</v>
      </c>
    </row>
    <row r="37" spans="1:45" x14ac:dyDescent="0.35">
      <c r="A37" s="56">
        <v>130000727498</v>
      </c>
      <c r="B37" s="57">
        <v>140001545829</v>
      </c>
      <c r="C37" s="57">
        <v>1018950475</v>
      </c>
      <c r="D37" s="58" t="s">
        <v>2549</v>
      </c>
      <c r="E37" s="58" t="s">
        <v>15</v>
      </c>
      <c r="F37" s="58" t="s">
        <v>16</v>
      </c>
      <c r="G37" s="58" t="s">
        <v>17</v>
      </c>
      <c r="H37" s="58" t="s">
        <v>60</v>
      </c>
      <c r="I37" s="59">
        <v>43447</v>
      </c>
      <c r="J37" s="59">
        <v>43429</v>
      </c>
      <c r="K37" s="59">
        <v>43432</v>
      </c>
      <c r="L37" s="59">
        <v>43483</v>
      </c>
      <c r="M37" s="60">
        <v>4016316852</v>
      </c>
      <c r="N37" s="58" t="s">
        <v>61</v>
      </c>
      <c r="O37" s="58" t="s">
        <v>23</v>
      </c>
      <c r="P37" s="55" t="str">
        <f>VLOOKUP(C37,Constrain!W:Y,3,0)</f>
        <v>บริษัท ทีโอที จำกัด (มหาชน) (AWN)</v>
      </c>
      <c r="Q37" s="64" t="str">
        <f>VLOOKUP(C37,Constrain!W:X,2,0)</f>
        <v>AWN/AIS</v>
      </c>
      <c r="R37" s="55" t="str">
        <f t="shared" si="0"/>
        <v>CLSD</v>
      </c>
      <c r="S37" s="55" t="str">
        <f t="shared" si="1"/>
        <v xml:space="preserve">CNF </v>
      </c>
      <c r="T37" s="55" t="str">
        <f t="shared" si="2"/>
        <v>มี พท.ซ่อมบำรุง</v>
      </c>
      <c r="U37" s="55" t="str">
        <f t="shared" si="3"/>
        <v>นับเสา</v>
      </c>
      <c r="V37" s="55" t="str">
        <f t="shared" si="4"/>
        <v>61</v>
      </c>
      <c r="W37" s="55" t="str">
        <f t="shared" si="5"/>
        <v>สายสื่อสาร</v>
      </c>
      <c r="X37" s="55" t="str">
        <f t="shared" si="6"/>
        <v>AWN/AIS</v>
      </c>
      <c r="Y37" s="55" t="str">
        <f t="shared" si="7"/>
        <v>RAB</v>
      </c>
      <c r="Z37" s="55" t="str">
        <f t="shared" si="8"/>
        <v>ปกติ</v>
      </c>
      <c r="AA37" s="55" t="str">
        <f t="shared" si="9"/>
        <v>TELECOM</v>
      </c>
      <c r="AB37" s="64">
        <f t="shared" si="10"/>
        <v>1</v>
      </c>
      <c r="AC37" s="65" t="str">
        <f>VLOOKUP(B37,DATA_ZCSR181!C:K,9,0)</f>
        <v>S-4G-001</v>
      </c>
      <c r="AD37" s="65">
        <f>VLOOKUP(B37,DATA_ZCSR181!C:H,6,0)</f>
        <v>9009417095</v>
      </c>
      <c r="AE37" s="66">
        <f>VLOOKUP(B37,DATA_ZCSR181!C:Z,24,0)</f>
        <v>43496</v>
      </c>
      <c r="AF37" s="66" t="str">
        <f>LEFT(VLOOKUP(B37,DATA_ZCSR181!C:D,2,0),4)</f>
        <v>S4B3</v>
      </c>
      <c r="AG37" s="55" t="str">
        <f t="shared" si="11"/>
        <v>RAB</v>
      </c>
      <c r="AH37" s="61" t="str">
        <f t="shared" si="12"/>
        <v/>
      </c>
      <c r="AI37" s="61" t="str">
        <f t="shared" si="13"/>
        <v/>
      </c>
      <c r="AJ37" s="61" t="str">
        <f t="shared" si="14"/>
        <v/>
      </c>
      <c r="AK37" s="61" t="str">
        <f t="shared" si="15"/>
        <v/>
      </c>
      <c r="AL37" s="61" t="str">
        <f t="shared" si="16"/>
        <v/>
      </c>
      <c r="AM37" s="61" t="str">
        <f t="shared" si="17"/>
        <v/>
      </c>
      <c r="AN37" s="61" t="str">
        <f t="shared" si="18"/>
        <v/>
      </c>
      <c r="AO37" s="61" t="str">
        <f t="shared" si="19"/>
        <v/>
      </c>
      <c r="AP37" s="61" t="str">
        <f t="shared" si="20"/>
        <v/>
      </c>
      <c r="AQ37" s="62" t="str">
        <f t="shared" si="21"/>
        <v/>
      </c>
      <c r="AR37" s="61" t="str">
        <f t="shared" si="22"/>
        <v/>
      </c>
      <c r="AS37" s="63" t="e">
        <f>VLOOKUP(B37,ziw58!AV:BB,7,0)</f>
        <v>#N/A</v>
      </c>
    </row>
    <row r="38" spans="1:45" x14ac:dyDescent="0.35">
      <c r="A38" s="56">
        <v>130000727205</v>
      </c>
      <c r="B38" s="57">
        <v>140001545030</v>
      </c>
      <c r="C38" s="57">
        <v>1018950475</v>
      </c>
      <c r="D38" s="58" t="s">
        <v>2550</v>
      </c>
      <c r="E38" s="58" t="s">
        <v>1267</v>
      </c>
      <c r="F38" s="58" t="s">
        <v>16</v>
      </c>
      <c r="G38" s="58" t="s">
        <v>17</v>
      </c>
      <c r="H38" s="58" t="s">
        <v>62</v>
      </c>
      <c r="I38" s="59">
        <v>43427</v>
      </c>
      <c r="J38" s="59">
        <v>43427</v>
      </c>
      <c r="K38" s="59">
        <v>43427</v>
      </c>
      <c r="L38" s="59">
        <v>43483</v>
      </c>
      <c r="M38" s="60">
        <v>4016316842</v>
      </c>
      <c r="N38" s="58" t="s">
        <v>63</v>
      </c>
      <c r="O38" s="58" t="s">
        <v>23</v>
      </c>
      <c r="P38" s="55" t="str">
        <f>VLOOKUP(C38,Constrain!W:Y,3,0)</f>
        <v>บริษัท ทีโอที จำกัด (มหาชน) (AWN)</v>
      </c>
      <c r="Q38" s="64" t="str">
        <f>VLOOKUP(C38,Constrain!W:X,2,0)</f>
        <v>AWN/AIS</v>
      </c>
      <c r="R38" s="55" t="str">
        <f t="shared" si="0"/>
        <v>TECO</v>
      </c>
      <c r="S38" s="55" t="str">
        <f t="shared" si="1"/>
        <v xml:space="preserve">CNF </v>
      </c>
      <c r="T38" s="55" t="str">
        <f t="shared" si="2"/>
        <v>มี พท.ซ่อมบำรุง</v>
      </c>
      <c r="U38" s="55" t="str">
        <f t="shared" si="3"/>
        <v>นับเสา</v>
      </c>
      <c r="V38" s="55" t="str">
        <f t="shared" si="4"/>
        <v>61</v>
      </c>
      <c r="W38" s="55" t="str">
        <f t="shared" si="5"/>
        <v>สายสื่อสาร</v>
      </c>
      <c r="X38" s="55" t="str">
        <f t="shared" si="6"/>
        <v>AWN/AIS</v>
      </c>
      <c r="Y38" s="55" t="str">
        <f t="shared" si="7"/>
        <v>SIP</v>
      </c>
      <c r="Z38" s="55" t="str">
        <f t="shared" si="8"/>
        <v>ปกติ</v>
      </c>
      <c r="AA38" s="55" t="str">
        <f t="shared" si="9"/>
        <v>TELECOM</v>
      </c>
      <c r="AB38" s="64">
        <f t="shared" si="10"/>
        <v>1</v>
      </c>
      <c r="AC38" s="65" t="str">
        <f>VLOOKUP(B38,DATA_ZCSR181!C:K,9,0)</f>
        <v>S-4G-001</v>
      </c>
      <c r="AD38" s="65">
        <f>VLOOKUP(B38,DATA_ZCSR181!C:H,6,0)</f>
        <v>9009416079</v>
      </c>
      <c r="AE38" s="66">
        <f>VLOOKUP(B38,DATA_ZCSR181!C:Z,24,0)</f>
        <v>43496</v>
      </c>
      <c r="AF38" s="66" t="str">
        <f>LEFT(VLOOKUP(B38,DATA_ZCSR181!C:D,2,0),4)</f>
        <v>S4B3</v>
      </c>
      <c r="AG38" s="55" t="str">
        <f t="shared" si="11"/>
        <v>SIP</v>
      </c>
      <c r="AH38" s="61" t="str">
        <f t="shared" si="12"/>
        <v/>
      </c>
      <c r="AI38" s="61" t="str">
        <f t="shared" si="13"/>
        <v/>
      </c>
      <c r="AJ38" s="61" t="str">
        <f t="shared" si="14"/>
        <v/>
      </c>
      <c r="AK38" s="61" t="str">
        <f t="shared" si="15"/>
        <v/>
      </c>
      <c r="AL38" s="61" t="str">
        <f t="shared" si="16"/>
        <v/>
      </c>
      <c r="AM38" s="61" t="str">
        <f t="shared" si="17"/>
        <v/>
      </c>
      <c r="AN38" s="61" t="str">
        <f t="shared" si="18"/>
        <v/>
      </c>
      <c r="AO38" s="61" t="str">
        <f t="shared" si="19"/>
        <v/>
      </c>
      <c r="AP38" s="61" t="str">
        <f t="shared" si="20"/>
        <v/>
      </c>
      <c r="AQ38" s="62" t="str">
        <f t="shared" si="21"/>
        <v/>
      </c>
      <c r="AR38" s="61" t="str">
        <f t="shared" si="22"/>
        <v/>
      </c>
      <c r="AS38" s="63" t="e">
        <f>VLOOKUP(B38,ziw58!AV:BB,7,0)</f>
        <v>#N/A</v>
      </c>
    </row>
    <row r="39" spans="1:45" x14ac:dyDescent="0.35">
      <c r="A39" s="56">
        <v>130000730586</v>
      </c>
      <c r="B39" s="57">
        <v>140001543938</v>
      </c>
      <c r="C39" s="57">
        <v>1018950475</v>
      </c>
      <c r="D39" s="58" t="s">
        <v>2551</v>
      </c>
      <c r="E39" s="58" t="s">
        <v>25</v>
      </c>
      <c r="F39" s="58" t="s">
        <v>16</v>
      </c>
      <c r="G39" s="58" t="s">
        <v>17</v>
      </c>
      <c r="H39" s="58" t="s">
        <v>82</v>
      </c>
      <c r="I39" s="59">
        <v>43434</v>
      </c>
      <c r="J39" s="59">
        <v>43435</v>
      </c>
      <c r="K39" s="59">
        <v>43436</v>
      </c>
      <c r="L39" s="59">
        <v>43435</v>
      </c>
      <c r="M39" s="60">
        <v>4016317191</v>
      </c>
      <c r="N39" s="58" t="s">
        <v>2552</v>
      </c>
      <c r="O39" s="58" t="s">
        <v>26</v>
      </c>
      <c r="P39" s="55" t="str">
        <f>VLOOKUP(C39,Constrain!W:Y,3,0)</f>
        <v>บริษัท ทีโอที จำกัด (มหาชน) (AWN)</v>
      </c>
      <c r="Q39" s="64" t="str">
        <f>VLOOKUP(C39,Constrain!W:X,2,0)</f>
        <v>AWN/AIS</v>
      </c>
      <c r="R39" s="55" t="str">
        <f t="shared" si="0"/>
        <v xml:space="preserve">REL </v>
      </c>
      <c r="S39" s="55" t="str">
        <f t="shared" si="1"/>
        <v xml:space="preserve">CNF </v>
      </c>
      <c r="T39" s="55" t="str">
        <f t="shared" si="2"/>
        <v>มี พท.ซ่อมบำรุง</v>
      </c>
      <c r="U39" s="55" t="str">
        <f t="shared" si="3"/>
        <v>นับเสา</v>
      </c>
      <c r="V39" s="55" t="str">
        <f t="shared" si="4"/>
        <v>61</v>
      </c>
      <c r="W39" s="55" t="str">
        <f t="shared" si="5"/>
        <v>สายสื่อสาร</v>
      </c>
      <c r="X39" s="55" t="str">
        <f t="shared" si="6"/>
        <v>AWN/AIS</v>
      </c>
      <c r="Y39" s="55" t="str">
        <f t="shared" si="7"/>
        <v>SKA</v>
      </c>
      <c r="Z39" s="55" t="str">
        <f t="shared" si="8"/>
        <v>ปกติ</v>
      </c>
      <c r="AA39" s="55" t="str">
        <f t="shared" si="9"/>
        <v>TELECOM</v>
      </c>
      <c r="AB39" s="64">
        <f t="shared" si="10"/>
        <v>1</v>
      </c>
      <c r="AC39" s="65" t="str">
        <f>VLOOKUP(B39,DATA_ZCSR181!C:K,9,0)</f>
        <v>S-4G-001</v>
      </c>
      <c r="AD39" s="65">
        <f>VLOOKUP(B39,DATA_ZCSR181!C:H,6,0)</f>
        <v>9009414770</v>
      </c>
      <c r="AE39" s="66">
        <f>VLOOKUP(B39,DATA_ZCSR181!C:Z,24,0)</f>
        <v>43496</v>
      </c>
      <c r="AF39" s="66" t="str">
        <f>LEFT(VLOOKUP(B39,DATA_ZCSR181!C:D,2,0),4)</f>
        <v>S4B3</v>
      </c>
      <c r="AG39" s="55" t="str">
        <f t="shared" si="11"/>
        <v>SKA</v>
      </c>
      <c r="AH39" s="61" t="str">
        <f t="shared" si="12"/>
        <v/>
      </c>
      <c r="AI39" s="61" t="str">
        <f t="shared" si="13"/>
        <v/>
      </c>
      <c r="AJ39" s="61" t="str">
        <f t="shared" si="14"/>
        <v>สถานะใบสั่งงานไม่ถูกต้อง</v>
      </c>
      <c r="AK39" s="61" t="str">
        <f t="shared" si="15"/>
        <v/>
      </c>
      <c r="AL39" s="61" t="str">
        <f t="shared" si="16"/>
        <v/>
      </c>
      <c r="AM39" s="61" t="str">
        <f t="shared" si="17"/>
        <v/>
      </c>
      <c r="AN39" s="61" t="str">
        <f t="shared" si="18"/>
        <v/>
      </c>
      <c r="AO39" s="61" t="str">
        <f t="shared" si="19"/>
        <v/>
      </c>
      <c r="AP39" s="61" t="str">
        <f t="shared" si="20"/>
        <v/>
      </c>
      <c r="AQ39" s="62" t="str">
        <f t="shared" si="21"/>
        <v/>
      </c>
      <c r="AR39" s="61" t="str">
        <f t="shared" si="22"/>
        <v/>
      </c>
      <c r="AS39" s="63" t="e">
        <f>VLOOKUP(B39,ziw58!AV:BB,7,0)</f>
        <v>#N/A</v>
      </c>
    </row>
    <row r="40" spans="1:45" x14ac:dyDescent="0.35">
      <c r="A40" s="56">
        <v>130000729156</v>
      </c>
      <c r="B40" s="57">
        <v>140001547026</v>
      </c>
      <c r="C40" s="57">
        <v>1018950475</v>
      </c>
      <c r="D40" s="58" t="s">
        <v>2553</v>
      </c>
      <c r="E40" s="58" t="s">
        <v>1267</v>
      </c>
      <c r="F40" s="58" t="s">
        <v>16</v>
      </c>
      <c r="G40" s="58" t="s">
        <v>17</v>
      </c>
      <c r="H40" s="58" t="s">
        <v>94</v>
      </c>
      <c r="I40" s="59">
        <v>43431</v>
      </c>
      <c r="J40" s="59">
        <v>43431</v>
      </c>
      <c r="K40" s="59">
        <v>43431</v>
      </c>
      <c r="L40" s="59">
        <v>43493</v>
      </c>
      <c r="M40" s="60">
        <v>4018198109</v>
      </c>
      <c r="N40" s="58" t="s">
        <v>95</v>
      </c>
      <c r="O40" s="58" t="s">
        <v>23</v>
      </c>
      <c r="P40" s="55" t="str">
        <f>VLOOKUP(C40,Constrain!W:Y,3,0)</f>
        <v>บริษัท ทีโอที จำกัด (มหาชน) (AWN)</v>
      </c>
      <c r="Q40" s="64" t="str">
        <f>VLOOKUP(C40,Constrain!W:X,2,0)</f>
        <v>AWN/AIS</v>
      </c>
      <c r="R40" s="55" t="str">
        <f t="shared" si="0"/>
        <v>TECO</v>
      </c>
      <c r="S40" s="55" t="str">
        <f t="shared" si="1"/>
        <v xml:space="preserve">CNF </v>
      </c>
      <c r="T40" s="55" t="str">
        <f t="shared" si="2"/>
        <v>มี พท.ซ่อมบำรุง</v>
      </c>
      <c r="U40" s="55" t="str">
        <f t="shared" si="3"/>
        <v>นับเสา</v>
      </c>
      <c r="V40" s="55" t="str">
        <f t="shared" si="4"/>
        <v>61</v>
      </c>
      <c r="W40" s="55" t="str">
        <f t="shared" si="5"/>
        <v>สายสื่อสาร</v>
      </c>
      <c r="X40" s="55" t="str">
        <f t="shared" si="6"/>
        <v>AWN/AIS</v>
      </c>
      <c r="Y40" s="55" t="str">
        <f t="shared" si="7"/>
        <v>SSG</v>
      </c>
      <c r="Z40" s="55" t="str">
        <f t="shared" si="8"/>
        <v>ปกติ</v>
      </c>
      <c r="AA40" s="55" t="str">
        <f t="shared" si="9"/>
        <v>TELECOM</v>
      </c>
      <c r="AB40" s="64">
        <f t="shared" si="10"/>
        <v>1</v>
      </c>
      <c r="AC40" s="65" t="str">
        <f>VLOOKUP(B40,DATA_ZCSR181!C:K,9,0)</f>
        <v>S-4G-001</v>
      </c>
      <c r="AD40" s="65">
        <f>VLOOKUP(B40,DATA_ZCSR181!C:H,6,0)</f>
        <v>9009421934</v>
      </c>
      <c r="AE40" s="66">
        <f>VLOOKUP(B40,DATA_ZCSR181!C:Z,24,0)</f>
        <v>43496</v>
      </c>
      <c r="AF40" s="66" t="str">
        <f>LEFT(VLOOKUP(B40,DATA_ZCSR181!C:D,2,0),4)</f>
        <v>S4B3</v>
      </c>
      <c r="AG40" s="55" t="str">
        <f t="shared" si="11"/>
        <v>SES</v>
      </c>
      <c r="AH40" s="61" t="str">
        <f t="shared" si="12"/>
        <v/>
      </c>
      <c r="AI40" s="61" t="str">
        <f t="shared" si="13"/>
        <v/>
      </c>
      <c r="AJ40" s="61" t="str">
        <f t="shared" si="14"/>
        <v/>
      </c>
      <c r="AK40" s="61" t="str">
        <f t="shared" si="15"/>
        <v/>
      </c>
      <c r="AL40" s="61" t="str">
        <f t="shared" si="16"/>
        <v/>
      </c>
      <c r="AM40" s="61" t="str">
        <f t="shared" si="17"/>
        <v/>
      </c>
      <c r="AN40" s="61" t="str">
        <f t="shared" si="18"/>
        <v/>
      </c>
      <c r="AO40" s="61" t="str">
        <f t="shared" si="19"/>
        <v/>
      </c>
      <c r="AP40" s="61" t="str">
        <f t="shared" si="20"/>
        <v/>
      </c>
      <c r="AQ40" s="62" t="str">
        <f t="shared" si="21"/>
        <v/>
      </c>
      <c r="AR40" s="61" t="str">
        <f t="shared" si="22"/>
        <v/>
      </c>
      <c r="AS40" s="63" t="e">
        <f>VLOOKUP(B40,ziw58!AV:BB,7,0)</f>
        <v>#N/A</v>
      </c>
    </row>
    <row r="41" spans="1:45" x14ac:dyDescent="0.35">
      <c r="A41" s="56">
        <v>130000733820</v>
      </c>
      <c r="B41" s="57">
        <v>140001545576</v>
      </c>
      <c r="C41" s="57">
        <v>1018950475</v>
      </c>
      <c r="D41" s="58" t="s">
        <v>3170</v>
      </c>
      <c r="E41" s="58" t="s">
        <v>1267</v>
      </c>
      <c r="F41" s="58" t="s">
        <v>16</v>
      </c>
      <c r="G41" s="58" t="s">
        <v>17</v>
      </c>
      <c r="H41" s="58" t="s">
        <v>68</v>
      </c>
      <c r="I41" s="59">
        <v>43423</v>
      </c>
      <c r="J41" s="59">
        <v>43446</v>
      </c>
      <c r="K41" s="59">
        <v>43447</v>
      </c>
      <c r="L41" s="59">
        <v>43487</v>
      </c>
      <c r="M41" s="60">
        <v>4016316754</v>
      </c>
      <c r="N41" s="58" t="s">
        <v>69</v>
      </c>
      <c r="O41" s="58" t="s">
        <v>23</v>
      </c>
      <c r="P41" s="55" t="str">
        <f>VLOOKUP(C41,Constrain!W:Y,3,0)</f>
        <v>บริษัท ทีโอที จำกัด (มหาชน) (AWN)</v>
      </c>
      <c r="Q41" s="64" t="str">
        <f>VLOOKUP(C41,Constrain!W:X,2,0)</f>
        <v>AWN/AIS</v>
      </c>
      <c r="R41" s="55" t="str">
        <f t="shared" si="0"/>
        <v>TECO</v>
      </c>
      <c r="S41" s="55" t="str">
        <f t="shared" si="1"/>
        <v xml:space="preserve">CNF </v>
      </c>
      <c r="T41" s="55" t="str">
        <f t="shared" si="2"/>
        <v>มี พท.ซ่อมบำรุง</v>
      </c>
      <c r="U41" s="55" t="str">
        <f t="shared" si="3"/>
        <v>นับเสา</v>
      </c>
      <c r="V41" s="55" t="str">
        <f t="shared" si="4"/>
        <v>61</v>
      </c>
      <c r="W41" s="55" t="str">
        <f t="shared" si="5"/>
        <v>สายสื่อสาร</v>
      </c>
      <c r="X41" s="55" t="str">
        <f t="shared" si="6"/>
        <v>AWN/AIS</v>
      </c>
      <c r="Y41" s="55" t="str">
        <f t="shared" si="7"/>
        <v>STU</v>
      </c>
      <c r="Z41" s="55" t="str">
        <f t="shared" si="8"/>
        <v>ปกติ</v>
      </c>
      <c r="AA41" s="55" t="str">
        <f t="shared" si="9"/>
        <v>TELECOM</v>
      </c>
      <c r="AB41" s="64">
        <f t="shared" si="10"/>
        <v>1</v>
      </c>
      <c r="AC41" s="65" t="str">
        <f>VLOOKUP(B41,DATA_ZCSR181!C:K,9,0)</f>
        <v>S-4G-001</v>
      </c>
      <c r="AD41" s="65">
        <f>VLOOKUP(B41,DATA_ZCSR181!C:H,6,0)</f>
        <v>9009416778</v>
      </c>
      <c r="AE41" s="66">
        <f>VLOOKUP(B41,DATA_ZCSR181!C:Z,24,0)</f>
        <v>43496</v>
      </c>
      <c r="AF41" s="66" t="str">
        <f>LEFT(VLOOKUP(B41,DATA_ZCSR181!C:D,2,0),4)</f>
        <v>S4B3</v>
      </c>
      <c r="AG41" s="55" t="str">
        <f t="shared" si="11"/>
        <v>STU</v>
      </c>
      <c r="AH41" s="61" t="str">
        <f t="shared" si="12"/>
        <v/>
      </c>
      <c r="AI41" s="61" t="str">
        <f t="shared" si="13"/>
        <v/>
      </c>
      <c r="AJ41" s="61" t="str">
        <f t="shared" si="14"/>
        <v/>
      </c>
      <c r="AK41" s="61" t="str">
        <f t="shared" si="15"/>
        <v/>
      </c>
      <c r="AL41" s="61" t="str">
        <f t="shared" si="16"/>
        <v/>
      </c>
      <c r="AM41" s="61" t="str">
        <f t="shared" si="17"/>
        <v/>
      </c>
      <c r="AN41" s="61" t="str">
        <f t="shared" si="18"/>
        <v/>
      </c>
      <c r="AO41" s="61" t="str">
        <f t="shared" si="19"/>
        <v/>
      </c>
      <c r="AP41" s="61" t="str">
        <f t="shared" si="20"/>
        <v/>
      </c>
      <c r="AQ41" s="62" t="str">
        <f t="shared" si="21"/>
        <v/>
      </c>
      <c r="AR41" s="61" t="str">
        <f t="shared" si="22"/>
        <v/>
      </c>
      <c r="AS41" s="63" t="e">
        <f>VLOOKUP(B41,ziw58!AV:BB,7,0)</f>
        <v>#N/A</v>
      </c>
    </row>
    <row r="42" spans="1:45" x14ac:dyDescent="0.35">
      <c r="A42" s="56">
        <v>130000727541</v>
      </c>
      <c r="B42" s="57">
        <v>140001546906</v>
      </c>
      <c r="C42" s="57">
        <v>1018950475</v>
      </c>
      <c r="D42" s="58" t="s">
        <v>2554</v>
      </c>
      <c r="E42" s="58" t="s">
        <v>1267</v>
      </c>
      <c r="F42" s="58" t="s">
        <v>16</v>
      </c>
      <c r="G42" s="58" t="s">
        <v>17</v>
      </c>
      <c r="H42" s="58" t="s">
        <v>52</v>
      </c>
      <c r="I42" s="59">
        <v>43425</v>
      </c>
      <c r="J42" s="59">
        <v>43425</v>
      </c>
      <c r="K42" s="59">
        <v>43483</v>
      </c>
      <c r="L42" s="59">
        <v>43483</v>
      </c>
      <c r="M42" s="60">
        <v>4016316922</v>
      </c>
      <c r="N42" s="58" t="s">
        <v>53</v>
      </c>
      <c r="O42" s="58" t="s">
        <v>23</v>
      </c>
      <c r="P42" s="55" t="str">
        <f>VLOOKUP(C42,Constrain!W:Y,3,0)</f>
        <v>บริษัท ทีโอที จำกัด (มหาชน) (AWN)</v>
      </c>
      <c r="Q42" s="64" t="str">
        <f>VLOOKUP(C42,Constrain!W:X,2,0)</f>
        <v>AWN/AIS</v>
      </c>
      <c r="R42" s="55" t="str">
        <f t="shared" si="0"/>
        <v>TECO</v>
      </c>
      <c r="S42" s="55" t="str">
        <f t="shared" si="1"/>
        <v xml:space="preserve">CNF </v>
      </c>
      <c r="T42" s="55" t="str">
        <f t="shared" si="2"/>
        <v>มี พท.ซ่อมบำรุง</v>
      </c>
      <c r="U42" s="55" t="str">
        <f t="shared" si="3"/>
        <v>นับเสา</v>
      </c>
      <c r="V42" s="55" t="str">
        <f t="shared" si="4"/>
        <v>61</v>
      </c>
      <c r="W42" s="55" t="str">
        <f t="shared" si="5"/>
        <v>สายสื่อสาร</v>
      </c>
      <c r="X42" s="55" t="str">
        <f t="shared" si="6"/>
        <v>AWN/AIS</v>
      </c>
      <c r="Y42" s="55" t="str">
        <f t="shared" si="7"/>
        <v>SUN</v>
      </c>
      <c r="Z42" s="55" t="str">
        <f t="shared" si="8"/>
        <v>ปกติ</v>
      </c>
      <c r="AA42" s="55" t="str">
        <f t="shared" si="9"/>
        <v>TELECOM</v>
      </c>
      <c r="AB42" s="64">
        <f t="shared" si="10"/>
        <v>1</v>
      </c>
      <c r="AC42" s="65" t="str">
        <f>VLOOKUP(B42,DATA_ZCSR181!C:K,9,0)</f>
        <v>S-4G-001</v>
      </c>
      <c r="AD42" s="65">
        <f>VLOOKUP(B42,DATA_ZCSR181!C:H,6,0)</f>
        <v>9009420598</v>
      </c>
      <c r="AE42" s="66">
        <f>VLOOKUP(B42,DATA_ZCSR181!C:Z,24,0)</f>
        <v>43496</v>
      </c>
      <c r="AF42" s="66" t="str">
        <f>LEFT(VLOOKUP(B42,DATA_ZCSR181!C:D,2,0),4)</f>
        <v>S4B3</v>
      </c>
      <c r="AG42" s="55" t="str">
        <f t="shared" si="11"/>
        <v>SUN</v>
      </c>
      <c r="AH42" s="61" t="str">
        <f t="shared" si="12"/>
        <v/>
      </c>
      <c r="AI42" s="61" t="str">
        <f t="shared" si="13"/>
        <v/>
      </c>
      <c r="AJ42" s="61" t="str">
        <f t="shared" si="14"/>
        <v/>
      </c>
      <c r="AK42" s="61" t="str">
        <f t="shared" si="15"/>
        <v/>
      </c>
      <c r="AL42" s="61" t="str">
        <f t="shared" si="16"/>
        <v/>
      </c>
      <c r="AM42" s="61" t="str">
        <f t="shared" si="17"/>
        <v/>
      </c>
      <c r="AN42" s="61" t="str">
        <f t="shared" si="18"/>
        <v/>
      </c>
      <c r="AO42" s="61" t="str">
        <f t="shared" si="19"/>
        <v/>
      </c>
      <c r="AP42" s="61" t="str">
        <f t="shared" si="20"/>
        <v/>
      </c>
      <c r="AQ42" s="62" t="str">
        <f t="shared" si="21"/>
        <v/>
      </c>
      <c r="AR42" s="61" t="str">
        <f t="shared" si="22"/>
        <v/>
      </c>
      <c r="AS42" s="63" t="e">
        <f>VLOOKUP(B42,ziw58!AV:BB,7,0)</f>
        <v>#N/A</v>
      </c>
    </row>
    <row r="43" spans="1:45" x14ac:dyDescent="0.35">
      <c r="A43" s="56">
        <v>130000720743</v>
      </c>
      <c r="B43" s="57">
        <v>140001545844</v>
      </c>
      <c r="C43" s="57">
        <v>1018950475</v>
      </c>
      <c r="D43" s="58" t="s">
        <v>2555</v>
      </c>
      <c r="E43" s="58" t="s">
        <v>15</v>
      </c>
      <c r="F43" s="58" t="s">
        <v>16</v>
      </c>
      <c r="G43" s="58" t="s">
        <v>17</v>
      </c>
      <c r="H43" s="58" t="s">
        <v>86</v>
      </c>
      <c r="I43" s="59">
        <v>43454</v>
      </c>
      <c r="J43" s="59">
        <v>43410</v>
      </c>
      <c r="K43" s="59">
        <v>43410</v>
      </c>
      <c r="L43" s="59">
        <v>43483</v>
      </c>
      <c r="M43" s="60">
        <v>4016316992</v>
      </c>
      <c r="N43" s="58" t="s">
        <v>87</v>
      </c>
      <c r="O43" s="58" t="s">
        <v>23</v>
      </c>
      <c r="P43" s="55" t="str">
        <f>VLOOKUP(C43,Constrain!W:Y,3,0)</f>
        <v>บริษัท ทีโอที จำกัด (มหาชน) (AWN)</v>
      </c>
      <c r="Q43" s="64" t="str">
        <f>VLOOKUP(C43,Constrain!W:X,2,0)</f>
        <v>AWN/AIS</v>
      </c>
      <c r="R43" s="55" t="str">
        <f t="shared" si="0"/>
        <v>CLSD</v>
      </c>
      <c r="S43" s="55" t="str">
        <f t="shared" si="1"/>
        <v xml:space="preserve">CNF </v>
      </c>
      <c r="T43" s="55" t="str">
        <f t="shared" si="2"/>
        <v>มี พท.ซ่อมบำรุง</v>
      </c>
      <c r="U43" s="55" t="str">
        <f t="shared" si="3"/>
        <v>นับเสา</v>
      </c>
      <c r="V43" s="55" t="str">
        <f t="shared" si="4"/>
        <v>61</v>
      </c>
      <c r="W43" s="55" t="str">
        <f t="shared" si="5"/>
        <v>สายสื่อสาร</v>
      </c>
      <c r="X43" s="55" t="str">
        <f t="shared" si="6"/>
        <v>AWN/AIS</v>
      </c>
      <c r="Y43" s="55" t="str">
        <f t="shared" si="7"/>
        <v>TTM</v>
      </c>
      <c r="Z43" s="55" t="str">
        <f t="shared" si="8"/>
        <v>ปกติ</v>
      </c>
      <c r="AA43" s="55" t="str">
        <f t="shared" si="9"/>
        <v>TELECOM</v>
      </c>
      <c r="AB43" s="64">
        <f t="shared" si="10"/>
        <v>1</v>
      </c>
      <c r="AC43" s="65" t="str">
        <f>VLOOKUP(B43,DATA_ZCSR181!C:K,9,0)</f>
        <v>S-4G-001</v>
      </c>
      <c r="AD43" s="65">
        <f>VLOOKUP(B43,DATA_ZCSR181!C:H,6,0)</f>
        <v>9009417138</v>
      </c>
      <c r="AE43" s="66">
        <f>VLOOKUP(B43,DATA_ZCSR181!C:Z,24,0)</f>
        <v>43496</v>
      </c>
      <c r="AF43" s="66" t="str">
        <f>LEFT(VLOOKUP(B43,DATA_ZCSR181!C:D,2,0),4)</f>
        <v>S4B3</v>
      </c>
      <c r="AG43" s="55" t="str">
        <f t="shared" si="11"/>
        <v>TTM</v>
      </c>
      <c r="AH43" s="61" t="str">
        <f t="shared" si="12"/>
        <v/>
      </c>
      <c r="AI43" s="61" t="str">
        <f t="shared" si="13"/>
        <v/>
      </c>
      <c r="AJ43" s="61" t="str">
        <f t="shared" si="14"/>
        <v/>
      </c>
      <c r="AK43" s="61" t="str">
        <f t="shared" si="15"/>
        <v/>
      </c>
      <c r="AL43" s="61" t="str">
        <f t="shared" si="16"/>
        <v/>
      </c>
      <c r="AM43" s="61" t="str">
        <f t="shared" si="17"/>
        <v/>
      </c>
      <c r="AN43" s="61" t="str">
        <f t="shared" si="18"/>
        <v/>
      </c>
      <c r="AO43" s="61" t="str">
        <f t="shared" si="19"/>
        <v/>
      </c>
      <c r="AP43" s="61" t="str">
        <f t="shared" si="20"/>
        <v/>
      </c>
      <c r="AQ43" s="62" t="str">
        <f t="shared" si="21"/>
        <v/>
      </c>
      <c r="AR43" s="61" t="str">
        <f t="shared" si="22"/>
        <v/>
      </c>
      <c r="AS43" s="63" t="e">
        <f>VLOOKUP(B43,ziw58!AV:BB,7,0)</f>
        <v>#N/A</v>
      </c>
    </row>
    <row r="44" spans="1:45" x14ac:dyDescent="0.35">
      <c r="A44" s="56">
        <v>130000724812</v>
      </c>
      <c r="B44" s="57">
        <v>140001545382</v>
      </c>
      <c r="C44" s="57">
        <v>1018950475</v>
      </c>
      <c r="D44" s="58" t="s">
        <v>2556</v>
      </c>
      <c r="E44" s="58" t="s">
        <v>1267</v>
      </c>
      <c r="F44" s="58" t="s">
        <v>16</v>
      </c>
      <c r="G44" s="58" t="s">
        <v>17</v>
      </c>
      <c r="H44" s="58" t="s">
        <v>66</v>
      </c>
      <c r="I44" s="59">
        <v>43441</v>
      </c>
      <c r="J44" s="59">
        <v>43421</v>
      </c>
      <c r="K44" s="59">
        <v>43421</v>
      </c>
      <c r="L44" s="59">
        <v>43495</v>
      </c>
      <c r="M44" s="60">
        <v>4018201845</v>
      </c>
      <c r="N44" s="58" t="s">
        <v>67</v>
      </c>
      <c r="O44" s="58" t="s">
        <v>23</v>
      </c>
      <c r="P44" s="55" t="str">
        <f>VLOOKUP(C44,Constrain!W:Y,3,0)</f>
        <v>บริษัท ทีโอที จำกัด (มหาชน) (AWN)</v>
      </c>
      <c r="Q44" s="64" t="str">
        <f>VLOOKUP(C44,Constrain!W:X,2,0)</f>
        <v>AWN/AIS</v>
      </c>
      <c r="R44" s="55" t="str">
        <f t="shared" si="0"/>
        <v>TECO</v>
      </c>
      <c r="S44" s="55" t="str">
        <f t="shared" si="1"/>
        <v xml:space="preserve">CNF </v>
      </c>
      <c r="T44" s="55" t="str">
        <f t="shared" si="2"/>
        <v>มี พท.ซ่อมบำรุง</v>
      </c>
      <c r="U44" s="55" t="str">
        <f t="shared" si="3"/>
        <v>นับเสา</v>
      </c>
      <c r="V44" s="55" t="str">
        <f t="shared" si="4"/>
        <v>61</v>
      </c>
      <c r="W44" s="55" t="str">
        <f t="shared" si="5"/>
        <v>สายสื่อสาร</v>
      </c>
      <c r="X44" s="55" t="str">
        <f t="shared" si="6"/>
        <v>AWN/AIS</v>
      </c>
      <c r="Y44" s="55" t="str">
        <f t="shared" si="7"/>
        <v>WNK</v>
      </c>
      <c r="Z44" s="55" t="str">
        <f t="shared" si="8"/>
        <v>ปกติ</v>
      </c>
      <c r="AA44" s="55" t="str">
        <f t="shared" si="9"/>
        <v>TELECOM</v>
      </c>
      <c r="AB44" s="64">
        <f t="shared" si="10"/>
        <v>1</v>
      </c>
      <c r="AC44" s="65" t="str">
        <f>VLOOKUP(B44,DATA_ZCSR181!C:K,9,0)</f>
        <v>S-4G-001</v>
      </c>
      <c r="AD44" s="65">
        <f>VLOOKUP(B44,DATA_ZCSR181!C:H,6,0)</f>
        <v>9009416521</v>
      </c>
      <c r="AE44" s="66">
        <f>VLOOKUP(B44,DATA_ZCSR181!C:Z,24,0)</f>
        <v>43496</v>
      </c>
      <c r="AF44" s="66" t="str">
        <f>LEFT(VLOOKUP(B44,DATA_ZCSR181!C:D,2,0),4)</f>
        <v>S4B3</v>
      </c>
      <c r="AG44" s="55" t="str">
        <f t="shared" si="11"/>
        <v>WNK</v>
      </c>
      <c r="AH44" s="61" t="str">
        <f t="shared" si="12"/>
        <v/>
      </c>
      <c r="AI44" s="61" t="str">
        <f t="shared" si="13"/>
        <v/>
      </c>
      <c r="AJ44" s="61" t="str">
        <f t="shared" si="14"/>
        <v/>
      </c>
      <c r="AK44" s="61" t="str">
        <f t="shared" si="15"/>
        <v/>
      </c>
      <c r="AL44" s="61" t="str">
        <f t="shared" si="16"/>
        <v/>
      </c>
      <c r="AM44" s="61" t="str">
        <f t="shared" si="17"/>
        <v/>
      </c>
      <c r="AN44" s="61" t="str">
        <f t="shared" si="18"/>
        <v/>
      </c>
      <c r="AO44" s="61" t="str">
        <f t="shared" si="19"/>
        <v/>
      </c>
      <c r="AP44" s="61" t="str">
        <f t="shared" si="20"/>
        <v/>
      </c>
      <c r="AQ44" s="62" t="str">
        <f t="shared" si="21"/>
        <v/>
      </c>
      <c r="AR44" s="61" t="str">
        <f t="shared" si="22"/>
        <v/>
      </c>
      <c r="AS44" s="63" t="e">
        <f>VLOOKUP(B44,ziw58!AV:BB,7,0)</f>
        <v>#N/A</v>
      </c>
    </row>
    <row r="45" spans="1:45" x14ac:dyDescent="0.35">
      <c r="A45" s="56">
        <v>130000726502</v>
      </c>
      <c r="B45" s="57">
        <v>140001545178</v>
      </c>
      <c r="C45" s="57">
        <v>1016894925</v>
      </c>
      <c r="D45" s="58" t="s">
        <v>2557</v>
      </c>
      <c r="E45" s="58" t="s">
        <v>15</v>
      </c>
      <c r="F45" s="58" t="s">
        <v>16</v>
      </c>
      <c r="G45" s="58" t="s">
        <v>17</v>
      </c>
      <c r="H45" s="58" t="s">
        <v>43</v>
      </c>
      <c r="I45" s="59">
        <v>43462</v>
      </c>
      <c r="J45" s="59">
        <v>43462</v>
      </c>
      <c r="K45" s="59">
        <v>43462</v>
      </c>
      <c r="L45" s="59">
        <v>43483</v>
      </c>
      <c r="M45" s="60">
        <v>4019859155</v>
      </c>
      <c r="N45" s="58" t="s">
        <v>44</v>
      </c>
      <c r="O45" s="58" t="s">
        <v>23</v>
      </c>
      <c r="P45" s="55" t="str">
        <f>VLOOKUP(C45,Constrain!W:Y,3,0)</f>
        <v>บริษัท แอดวานซ์ ไวเลส เน็ทเวอร์ค จำกัด</v>
      </c>
      <c r="Q45" s="64" t="str">
        <f>VLOOKUP(C45,Constrain!W:X,2,0)</f>
        <v>AWN</v>
      </c>
      <c r="R45" s="55" t="str">
        <f t="shared" si="0"/>
        <v>CLSD</v>
      </c>
      <c r="S45" s="55" t="str">
        <f t="shared" si="1"/>
        <v xml:space="preserve">CNF </v>
      </c>
      <c r="T45" s="55" t="str">
        <f t="shared" si="2"/>
        <v>มี พท.ซ่อมบำรุง</v>
      </c>
      <c r="U45" s="55" t="str">
        <f t="shared" si="3"/>
        <v>นับเสา</v>
      </c>
      <c r="V45" s="55" t="str">
        <f t="shared" si="4"/>
        <v>61</v>
      </c>
      <c r="W45" s="55" t="str">
        <f t="shared" si="5"/>
        <v>สายสื่อสาร</v>
      </c>
      <c r="X45" s="55" t="str">
        <f t="shared" si="6"/>
        <v>AWN</v>
      </c>
      <c r="Y45" s="55" t="str">
        <f t="shared" si="7"/>
        <v>BKR</v>
      </c>
      <c r="Z45" s="55" t="str">
        <f t="shared" si="8"/>
        <v>ปกติ</v>
      </c>
      <c r="AA45" s="55" t="str">
        <f t="shared" si="9"/>
        <v>TELECOM</v>
      </c>
      <c r="AB45" s="64">
        <f t="shared" si="10"/>
        <v>1</v>
      </c>
      <c r="AC45" s="65" t="str">
        <f>VLOOKUP(B45,DATA_ZCSR181!C:K,9,0)</f>
        <v>S-4G-001</v>
      </c>
      <c r="AD45" s="65">
        <f>VLOOKUP(B45,DATA_ZCSR181!C:H,6,0)</f>
        <v>9009416337</v>
      </c>
      <c r="AE45" s="66">
        <f>VLOOKUP(B45,DATA_ZCSR181!C:Z,24,0)</f>
        <v>43496</v>
      </c>
      <c r="AF45" s="66" t="str">
        <f>LEFT(VLOOKUP(B45,DATA_ZCSR181!C:D,2,0),4)</f>
        <v>S4B3</v>
      </c>
      <c r="AG45" s="55" t="str">
        <f t="shared" si="11"/>
        <v>BKR</v>
      </c>
      <c r="AH45" s="61" t="str">
        <f t="shared" si="12"/>
        <v/>
      </c>
      <c r="AI45" s="61" t="str">
        <f t="shared" si="13"/>
        <v/>
      </c>
      <c r="AJ45" s="61" t="str">
        <f t="shared" si="14"/>
        <v/>
      </c>
      <c r="AK45" s="61" t="str">
        <f t="shared" si="15"/>
        <v/>
      </c>
      <c r="AL45" s="61" t="str">
        <f t="shared" si="16"/>
        <v/>
      </c>
      <c r="AM45" s="61" t="str">
        <f t="shared" si="17"/>
        <v/>
      </c>
      <c r="AN45" s="61" t="str">
        <f t="shared" si="18"/>
        <v/>
      </c>
      <c r="AO45" s="61" t="str">
        <f t="shared" si="19"/>
        <v/>
      </c>
      <c r="AP45" s="61" t="str">
        <f t="shared" si="20"/>
        <v/>
      </c>
      <c r="AQ45" s="62" t="str">
        <f t="shared" si="21"/>
        <v/>
      </c>
      <c r="AR45" s="61" t="str">
        <f t="shared" si="22"/>
        <v/>
      </c>
      <c r="AS45" s="63" t="e">
        <f>VLOOKUP(B45,ziw58!AV:BB,7,0)</f>
        <v>#N/A</v>
      </c>
    </row>
    <row r="46" spans="1:45" x14ac:dyDescent="0.35">
      <c r="A46" s="56">
        <v>130000724095</v>
      </c>
      <c r="B46" s="57">
        <v>140001545530</v>
      </c>
      <c r="C46" s="57">
        <v>1016894925</v>
      </c>
      <c r="D46" s="58" t="s">
        <v>2558</v>
      </c>
      <c r="E46" s="58" t="s">
        <v>15</v>
      </c>
      <c r="F46" s="58" t="s">
        <v>16</v>
      </c>
      <c r="G46" s="58" t="s">
        <v>17</v>
      </c>
      <c r="H46" s="58" t="s">
        <v>88</v>
      </c>
      <c r="I46" s="59">
        <v>43419</v>
      </c>
      <c r="J46" s="59">
        <v>43419</v>
      </c>
      <c r="K46" s="59">
        <v>43420</v>
      </c>
      <c r="L46" s="59">
        <v>43483</v>
      </c>
      <c r="M46" s="60">
        <v>4016316953</v>
      </c>
      <c r="N46" s="58" t="s">
        <v>2513</v>
      </c>
      <c r="O46" s="58" t="s">
        <v>23</v>
      </c>
      <c r="P46" s="55" t="str">
        <f>VLOOKUP(C46,Constrain!W:Y,3,0)</f>
        <v>บริษัท แอดวานซ์ ไวเลส เน็ทเวอร์ค จำกัด</v>
      </c>
      <c r="Q46" s="64" t="str">
        <f>VLOOKUP(C46,Constrain!W:X,2,0)</f>
        <v>AWN</v>
      </c>
      <c r="R46" s="55" t="str">
        <f t="shared" si="0"/>
        <v>CLSD</v>
      </c>
      <c r="S46" s="55" t="str">
        <f t="shared" si="1"/>
        <v xml:space="preserve">CNF </v>
      </c>
      <c r="T46" s="55" t="str">
        <f t="shared" si="2"/>
        <v>มี พท.ซ่อมบำรุง</v>
      </c>
      <c r="U46" s="55" t="str">
        <f t="shared" si="3"/>
        <v>นับเสา</v>
      </c>
      <c r="V46" s="55" t="str">
        <f t="shared" si="4"/>
        <v>61</v>
      </c>
      <c r="W46" s="55" t="str">
        <f t="shared" si="5"/>
        <v>สายสื่อสาร</v>
      </c>
      <c r="X46" s="55" t="str">
        <f t="shared" si="6"/>
        <v>AWN</v>
      </c>
      <c r="Y46" s="55" t="str">
        <f t="shared" si="7"/>
        <v>BNG</v>
      </c>
      <c r="Z46" s="55" t="str">
        <f t="shared" si="8"/>
        <v>ปกติ</v>
      </c>
      <c r="AA46" s="55" t="str">
        <f t="shared" si="9"/>
        <v>TELECOM</v>
      </c>
      <c r="AB46" s="64">
        <f t="shared" si="10"/>
        <v>1</v>
      </c>
      <c r="AC46" s="65" t="str">
        <f>VLOOKUP(B46,DATA_ZCSR181!C:K,9,0)</f>
        <v>S-4G-001</v>
      </c>
      <c r="AD46" s="65">
        <f>VLOOKUP(B46,DATA_ZCSR181!C:H,6,0)</f>
        <v>9009416760</v>
      </c>
      <c r="AE46" s="66">
        <f>VLOOKUP(B46,DATA_ZCSR181!C:Z,24,0)</f>
        <v>43496</v>
      </c>
      <c r="AF46" s="66" t="str">
        <f>LEFT(VLOOKUP(B46,DATA_ZCSR181!C:D,2,0),4)</f>
        <v>S4B3</v>
      </c>
      <c r="AG46" s="55" t="str">
        <f t="shared" si="11"/>
        <v>BNG</v>
      </c>
      <c r="AH46" s="61" t="str">
        <f t="shared" si="12"/>
        <v/>
      </c>
      <c r="AI46" s="61" t="str">
        <f t="shared" si="13"/>
        <v/>
      </c>
      <c r="AJ46" s="61" t="str">
        <f t="shared" si="14"/>
        <v/>
      </c>
      <c r="AK46" s="61" t="str">
        <f t="shared" si="15"/>
        <v/>
      </c>
      <c r="AL46" s="61" t="str">
        <f t="shared" si="16"/>
        <v/>
      </c>
      <c r="AM46" s="61" t="str">
        <f t="shared" si="17"/>
        <v/>
      </c>
      <c r="AN46" s="61" t="str">
        <f t="shared" si="18"/>
        <v/>
      </c>
      <c r="AO46" s="61" t="str">
        <f t="shared" si="19"/>
        <v/>
      </c>
      <c r="AP46" s="61" t="str">
        <f t="shared" si="20"/>
        <v/>
      </c>
      <c r="AQ46" s="62" t="str">
        <f t="shared" si="21"/>
        <v/>
      </c>
      <c r="AR46" s="61" t="str">
        <f t="shared" si="22"/>
        <v/>
      </c>
      <c r="AS46" s="63" t="e">
        <f>VLOOKUP(B46,ziw58!AV:BB,7,0)</f>
        <v>#N/A</v>
      </c>
    </row>
    <row r="47" spans="1:45" x14ac:dyDescent="0.35">
      <c r="A47" s="56">
        <v>130000723684</v>
      </c>
      <c r="B47" s="57">
        <v>140001545271</v>
      </c>
      <c r="C47" s="57">
        <v>1016894925</v>
      </c>
      <c r="D47" s="58" t="s">
        <v>2559</v>
      </c>
      <c r="E47" s="58" t="s">
        <v>1267</v>
      </c>
      <c r="F47" s="58" t="s">
        <v>16</v>
      </c>
      <c r="G47" s="58" t="s">
        <v>17</v>
      </c>
      <c r="H47" s="58" t="s">
        <v>54</v>
      </c>
      <c r="I47" s="59">
        <v>43405</v>
      </c>
      <c r="J47" s="59">
        <v>43447</v>
      </c>
      <c r="K47" s="59">
        <v>43454</v>
      </c>
      <c r="L47" s="59">
        <v>43483</v>
      </c>
      <c r="M47" s="60">
        <v>4016316790</v>
      </c>
      <c r="N47" s="58" t="s">
        <v>55</v>
      </c>
      <c r="O47" s="58" t="s">
        <v>23</v>
      </c>
      <c r="P47" s="55" t="str">
        <f>VLOOKUP(C47,Constrain!W:Y,3,0)</f>
        <v>บริษัท แอดวานซ์ ไวเลส เน็ทเวอร์ค จำกัด</v>
      </c>
      <c r="Q47" s="64" t="str">
        <f>VLOOKUP(C47,Constrain!W:X,2,0)</f>
        <v>AWN</v>
      </c>
      <c r="R47" s="55" t="str">
        <f t="shared" si="0"/>
        <v>TECO</v>
      </c>
      <c r="S47" s="55" t="str">
        <f t="shared" si="1"/>
        <v xml:space="preserve">CNF </v>
      </c>
      <c r="T47" s="55" t="str">
        <f t="shared" si="2"/>
        <v>มี พท.ซ่อมบำรุง</v>
      </c>
      <c r="U47" s="55" t="str">
        <f t="shared" si="3"/>
        <v>นับเสา</v>
      </c>
      <c r="V47" s="55" t="str">
        <f t="shared" si="4"/>
        <v>61</v>
      </c>
      <c r="W47" s="55" t="str">
        <f t="shared" si="5"/>
        <v>สายสื่อสาร</v>
      </c>
      <c r="X47" s="55" t="str">
        <f t="shared" si="6"/>
        <v>AWN</v>
      </c>
      <c r="Y47" s="55" t="str">
        <f t="shared" si="7"/>
        <v>BRR</v>
      </c>
      <c r="Z47" s="55" t="str">
        <f t="shared" si="8"/>
        <v>ปกติ</v>
      </c>
      <c r="AA47" s="55" t="str">
        <f t="shared" si="9"/>
        <v>TELECOM</v>
      </c>
      <c r="AB47" s="64">
        <f t="shared" si="10"/>
        <v>1</v>
      </c>
      <c r="AC47" s="65" t="str">
        <f>VLOOKUP(B47,DATA_ZCSR181!C:K,9,0)</f>
        <v>S-4G-001</v>
      </c>
      <c r="AD47" s="65">
        <f>VLOOKUP(B47,DATA_ZCSR181!C:H,6,0)</f>
        <v>9009416451</v>
      </c>
      <c r="AE47" s="66">
        <f>VLOOKUP(B47,DATA_ZCSR181!C:Z,24,0)</f>
        <v>43496</v>
      </c>
      <c r="AF47" s="66" t="str">
        <f>LEFT(VLOOKUP(B47,DATA_ZCSR181!C:D,2,0),4)</f>
        <v>S4B3</v>
      </c>
      <c r="AG47" s="55" t="str">
        <f t="shared" si="11"/>
        <v>BRR</v>
      </c>
      <c r="AH47" s="61" t="str">
        <f t="shared" si="12"/>
        <v/>
      </c>
      <c r="AI47" s="61" t="str">
        <f t="shared" si="13"/>
        <v/>
      </c>
      <c r="AJ47" s="61" t="str">
        <f t="shared" si="14"/>
        <v/>
      </c>
      <c r="AK47" s="61" t="str">
        <f t="shared" si="15"/>
        <v/>
      </c>
      <c r="AL47" s="61" t="str">
        <f t="shared" si="16"/>
        <v/>
      </c>
      <c r="AM47" s="61" t="str">
        <f t="shared" si="17"/>
        <v/>
      </c>
      <c r="AN47" s="61" t="str">
        <f t="shared" si="18"/>
        <v/>
      </c>
      <c r="AO47" s="61" t="str">
        <f t="shared" si="19"/>
        <v/>
      </c>
      <c r="AP47" s="61" t="str">
        <f t="shared" si="20"/>
        <v/>
      </c>
      <c r="AQ47" s="62" t="str">
        <f t="shared" si="21"/>
        <v/>
      </c>
      <c r="AR47" s="61" t="str">
        <f t="shared" si="22"/>
        <v/>
      </c>
      <c r="AS47" s="63" t="e">
        <f>VLOOKUP(B47,ziw58!AV:BB,7,0)</f>
        <v>#N/A</v>
      </c>
    </row>
    <row r="48" spans="1:45" x14ac:dyDescent="0.35">
      <c r="A48" s="56">
        <v>130000731842</v>
      </c>
      <c r="B48" s="57">
        <v>140001548072</v>
      </c>
      <c r="C48" s="57">
        <v>1016894925</v>
      </c>
      <c r="D48" s="58" t="s">
        <v>2560</v>
      </c>
      <c r="E48" s="58" t="s">
        <v>15</v>
      </c>
      <c r="F48" s="58" t="s">
        <v>16</v>
      </c>
      <c r="G48" s="58" t="s">
        <v>17</v>
      </c>
      <c r="H48" s="58" t="s">
        <v>38</v>
      </c>
      <c r="I48" s="59">
        <v>43453</v>
      </c>
      <c r="J48" s="59">
        <v>43438</v>
      </c>
      <c r="K48" s="59">
        <v>43438</v>
      </c>
      <c r="L48" s="59">
        <v>43487</v>
      </c>
      <c r="M48" s="60">
        <v>4016317286</v>
      </c>
      <c r="N48" s="58" t="s">
        <v>1119</v>
      </c>
      <c r="O48" s="58" t="s">
        <v>23</v>
      </c>
      <c r="P48" s="55" t="str">
        <f>VLOOKUP(C48,Constrain!W:Y,3,0)</f>
        <v>บริษัท แอดวานซ์ ไวเลส เน็ทเวอร์ค จำกัด</v>
      </c>
      <c r="Q48" s="64" t="str">
        <f>VLOOKUP(C48,Constrain!W:X,2,0)</f>
        <v>AWN</v>
      </c>
      <c r="R48" s="55" t="str">
        <f t="shared" si="0"/>
        <v>CLSD</v>
      </c>
      <c r="S48" s="55" t="str">
        <f t="shared" si="1"/>
        <v xml:space="preserve">CNF </v>
      </c>
      <c r="T48" s="55" t="str">
        <f t="shared" si="2"/>
        <v>มี พท.ซ่อมบำรุง</v>
      </c>
      <c r="U48" s="55" t="str">
        <f t="shared" si="3"/>
        <v>นับเสา</v>
      </c>
      <c r="V48" s="55" t="str">
        <f t="shared" si="4"/>
        <v>61</v>
      </c>
      <c r="W48" s="55" t="str">
        <f t="shared" si="5"/>
        <v>สายสื่อสาร</v>
      </c>
      <c r="X48" s="55" t="str">
        <f t="shared" si="6"/>
        <v>AWN</v>
      </c>
      <c r="Y48" s="55" t="str">
        <f t="shared" si="7"/>
        <v>BYI</v>
      </c>
      <c r="Z48" s="55" t="str">
        <f t="shared" si="8"/>
        <v>ปกติ</v>
      </c>
      <c r="AA48" s="55" t="str">
        <f t="shared" si="9"/>
        <v>TELECOM</v>
      </c>
      <c r="AB48" s="64">
        <f t="shared" si="10"/>
        <v>1</v>
      </c>
      <c r="AC48" s="65" t="str">
        <f>VLOOKUP(B48,DATA_ZCSR181!C:K,9,0)</f>
        <v>S-4G-001</v>
      </c>
      <c r="AD48" s="65">
        <f>VLOOKUP(B48,DATA_ZCSR181!C:H,6,0)</f>
        <v>9009422245</v>
      </c>
      <c r="AE48" s="66">
        <f>VLOOKUP(B48,DATA_ZCSR181!C:Z,24,0)</f>
        <v>43496</v>
      </c>
      <c r="AF48" s="66" t="str">
        <f>LEFT(VLOOKUP(B48,DATA_ZCSR181!C:D,2,0),4)</f>
        <v>S4B3</v>
      </c>
      <c r="AG48" s="55" t="str">
        <f t="shared" si="11"/>
        <v>BYI</v>
      </c>
      <c r="AH48" s="61" t="str">
        <f t="shared" si="12"/>
        <v/>
      </c>
      <c r="AI48" s="61" t="str">
        <f t="shared" si="13"/>
        <v/>
      </c>
      <c r="AJ48" s="61" t="str">
        <f t="shared" si="14"/>
        <v/>
      </c>
      <c r="AK48" s="61" t="str">
        <f t="shared" si="15"/>
        <v/>
      </c>
      <c r="AL48" s="61" t="str">
        <f t="shared" si="16"/>
        <v/>
      </c>
      <c r="AM48" s="61" t="str">
        <f t="shared" si="17"/>
        <v/>
      </c>
      <c r="AN48" s="61" t="str">
        <f t="shared" si="18"/>
        <v/>
      </c>
      <c r="AO48" s="61" t="str">
        <f t="shared" si="19"/>
        <v/>
      </c>
      <c r="AP48" s="61" t="str">
        <f t="shared" si="20"/>
        <v/>
      </c>
      <c r="AQ48" s="62" t="str">
        <f t="shared" si="21"/>
        <v/>
      </c>
      <c r="AR48" s="61" t="str">
        <f t="shared" si="22"/>
        <v/>
      </c>
      <c r="AS48" s="63" t="e">
        <f>VLOOKUP(B48,ziw58!AV:BB,7,0)</f>
        <v>#N/A</v>
      </c>
    </row>
    <row r="49" spans="1:45" x14ac:dyDescent="0.35">
      <c r="A49" s="56">
        <v>130000739869</v>
      </c>
      <c r="B49" s="57">
        <v>140001545997</v>
      </c>
      <c r="C49" s="57">
        <v>1016894925</v>
      </c>
      <c r="D49" s="58" t="s">
        <v>2561</v>
      </c>
      <c r="E49" s="58" t="s">
        <v>15</v>
      </c>
      <c r="F49" s="58" t="s">
        <v>16</v>
      </c>
      <c r="G49" s="58" t="s">
        <v>17</v>
      </c>
      <c r="H49" s="58" t="s">
        <v>21</v>
      </c>
      <c r="I49" s="59">
        <v>43434</v>
      </c>
      <c r="J49" s="59">
        <v>43460</v>
      </c>
      <c r="K49" s="59">
        <v>43461</v>
      </c>
      <c r="L49" s="59">
        <v>43483</v>
      </c>
      <c r="M49" s="60">
        <v>4016317144</v>
      </c>
      <c r="N49" s="58" t="s">
        <v>22</v>
      </c>
      <c r="O49" s="58" t="s">
        <v>23</v>
      </c>
      <c r="P49" s="55" t="str">
        <f>VLOOKUP(C49,Constrain!W:Y,3,0)</f>
        <v>บริษัท แอดวานซ์ ไวเลส เน็ทเวอร์ค จำกัด</v>
      </c>
      <c r="Q49" s="64" t="str">
        <f>VLOOKUP(C49,Constrain!W:X,2,0)</f>
        <v>AWN</v>
      </c>
      <c r="R49" s="55" t="str">
        <f t="shared" si="0"/>
        <v>CLSD</v>
      </c>
      <c r="S49" s="55" t="str">
        <f t="shared" si="1"/>
        <v xml:space="preserve">CNF </v>
      </c>
      <c r="T49" s="55" t="str">
        <f t="shared" si="2"/>
        <v>มี พท.ซ่อมบำรุง</v>
      </c>
      <c r="U49" s="55" t="str">
        <f t="shared" si="3"/>
        <v>นับเสา</v>
      </c>
      <c r="V49" s="55" t="str">
        <f t="shared" si="4"/>
        <v>61</v>
      </c>
      <c r="W49" s="55" t="str">
        <f t="shared" si="5"/>
        <v>สายสื่อสาร</v>
      </c>
      <c r="X49" s="55" t="str">
        <f t="shared" si="6"/>
        <v>AWN</v>
      </c>
      <c r="Y49" s="55" t="str">
        <f t="shared" si="7"/>
        <v>CAR</v>
      </c>
      <c r="Z49" s="55" t="str">
        <f t="shared" si="8"/>
        <v>ปกติ</v>
      </c>
      <c r="AA49" s="55" t="str">
        <f t="shared" si="9"/>
        <v>TELECOM</v>
      </c>
      <c r="AB49" s="64">
        <f t="shared" si="10"/>
        <v>1</v>
      </c>
      <c r="AC49" s="65" t="str">
        <f>VLOOKUP(B49,DATA_ZCSR181!C:K,9,0)</f>
        <v>S-4G-001</v>
      </c>
      <c r="AD49" s="65">
        <f>VLOOKUP(B49,DATA_ZCSR181!C:H,6,0)</f>
        <v>9009417279</v>
      </c>
      <c r="AE49" s="66">
        <f>VLOOKUP(B49,DATA_ZCSR181!C:Z,24,0)</f>
        <v>43496</v>
      </c>
      <c r="AF49" s="66" t="str">
        <f>LEFT(VLOOKUP(B49,DATA_ZCSR181!C:D,2,0),4)</f>
        <v>S4B3</v>
      </c>
      <c r="AG49" s="55" t="str">
        <f t="shared" si="11"/>
        <v>CAR</v>
      </c>
      <c r="AH49" s="61" t="str">
        <f t="shared" si="12"/>
        <v/>
      </c>
      <c r="AI49" s="61" t="str">
        <f t="shared" si="13"/>
        <v/>
      </c>
      <c r="AJ49" s="61" t="str">
        <f t="shared" si="14"/>
        <v/>
      </c>
      <c r="AK49" s="61" t="str">
        <f t="shared" si="15"/>
        <v/>
      </c>
      <c r="AL49" s="61" t="str">
        <f t="shared" si="16"/>
        <v/>
      </c>
      <c r="AM49" s="61" t="str">
        <f t="shared" si="17"/>
        <v/>
      </c>
      <c r="AN49" s="61" t="str">
        <f t="shared" si="18"/>
        <v/>
      </c>
      <c r="AO49" s="61" t="str">
        <f t="shared" si="19"/>
        <v/>
      </c>
      <c r="AP49" s="61" t="str">
        <f t="shared" si="20"/>
        <v/>
      </c>
      <c r="AQ49" s="62" t="str">
        <f t="shared" si="21"/>
        <v/>
      </c>
      <c r="AR49" s="61" t="str">
        <f t="shared" si="22"/>
        <v/>
      </c>
      <c r="AS49" s="63" t="e">
        <f>VLOOKUP(B49,ziw58!AV:BB,7,0)</f>
        <v>#N/A</v>
      </c>
    </row>
    <row r="50" spans="1:45" x14ac:dyDescent="0.35">
      <c r="A50" s="56">
        <v>130000729870</v>
      </c>
      <c r="B50" s="57">
        <v>140001545557</v>
      </c>
      <c r="C50" s="57">
        <v>1016894925</v>
      </c>
      <c r="D50" s="58" t="s">
        <v>2562</v>
      </c>
      <c r="E50" s="58" t="s">
        <v>15</v>
      </c>
      <c r="F50" s="58" t="s">
        <v>16</v>
      </c>
      <c r="G50" s="58" t="s">
        <v>17</v>
      </c>
      <c r="H50" s="58" t="s">
        <v>96</v>
      </c>
      <c r="I50" s="59">
        <v>43433</v>
      </c>
      <c r="J50" s="59">
        <v>43433</v>
      </c>
      <c r="K50" s="59">
        <v>43433</v>
      </c>
      <c r="L50" s="59">
        <v>43483</v>
      </c>
      <c r="M50" s="60">
        <v>4016316818</v>
      </c>
      <c r="N50" s="58" t="s">
        <v>97</v>
      </c>
      <c r="O50" s="58" t="s">
        <v>20</v>
      </c>
      <c r="P50" s="55" t="str">
        <f>VLOOKUP(C50,Constrain!W:Y,3,0)</f>
        <v>บริษัท แอดวานซ์ ไวเลส เน็ทเวอร์ค จำกัด</v>
      </c>
      <c r="Q50" s="64" t="str">
        <f>VLOOKUP(C50,Constrain!W:X,2,0)</f>
        <v>AWN</v>
      </c>
      <c r="R50" s="55" t="str">
        <f t="shared" si="0"/>
        <v>CLSD</v>
      </c>
      <c r="S50" s="55" t="str">
        <f t="shared" si="1"/>
        <v xml:space="preserve">CNF </v>
      </c>
      <c r="T50" s="55" t="str">
        <f t="shared" si="2"/>
        <v>มี พท.ซ่อมบำรุง</v>
      </c>
      <c r="U50" s="55" t="str">
        <f t="shared" si="3"/>
        <v>นับเสา</v>
      </c>
      <c r="V50" s="55" t="str">
        <f t="shared" si="4"/>
        <v>61</v>
      </c>
      <c r="W50" s="55" t="str">
        <f t="shared" si="5"/>
        <v>สายสื่อสาร</v>
      </c>
      <c r="X50" s="55" t="str">
        <f t="shared" si="6"/>
        <v>AWN</v>
      </c>
      <c r="Y50" s="55" t="str">
        <f t="shared" si="7"/>
        <v>CHC</v>
      </c>
      <c r="Z50" s="55" t="str">
        <f t="shared" si="8"/>
        <v>ปกติ</v>
      </c>
      <c r="AA50" s="55" t="str">
        <f t="shared" si="9"/>
        <v>TELECOM</v>
      </c>
      <c r="AB50" s="64">
        <f t="shared" si="10"/>
        <v>1</v>
      </c>
      <c r="AC50" s="65" t="str">
        <f>VLOOKUP(B50,DATA_ZCSR181!C:K,9,0)</f>
        <v>S-4G-001</v>
      </c>
      <c r="AD50" s="65">
        <f>VLOOKUP(B50,DATA_ZCSR181!C:H,6,0)</f>
        <v>9009416754</v>
      </c>
      <c r="AE50" s="66">
        <f>VLOOKUP(B50,DATA_ZCSR181!C:Z,24,0)</f>
        <v>43496</v>
      </c>
      <c r="AF50" s="66" t="str">
        <f>LEFT(VLOOKUP(B50,DATA_ZCSR181!C:D,2,0),4)</f>
        <v>S4B3</v>
      </c>
      <c r="AG50" s="55" t="str">
        <f t="shared" si="11"/>
        <v>CHC</v>
      </c>
      <c r="AH50" s="61" t="str">
        <f t="shared" si="12"/>
        <v/>
      </c>
      <c r="AI50" s="61" t="str">
        <f t="shared" si="13"/>
        <v/>
      </c>
      <c r="AJ50" s="61" t="str">
        <f t="shared" si="14"/>
        <v/>
      </c>
      <c r="AK50" s="61" t="str">
        <f t="shared" si="15"/>
        <v/>
      </c>
      <c r="AL50" s="61" t="str">
        <f t="shared" si="16"/>
        <v/>
      </c>
      <c r="AM50" s="61" t="str">
        <f t="shared" si="17"/>
        <v/>
      </c>
      <c r="AN50" s="61" t="str">
        <f t="shared" si="18"/>
        <v/>
      </c>
      <c r="AO50" s="61" t="str">
        <f t="shared" si="19"/>
        <v/>
      </c>
      <c r="AP50" s="61" t="str">
        <f t="shared" si="20"/>
        <v/>
      </c>
      <c r="AQ50" s="62" t="str">
        <f t="shared" si="21"/>
        <v/>
      </c>
      <c r="AR50" s="61" t="str">
        <f t="shared" si="22"/>
        <v/>
      </c>
      <c r="AS50" s="63" t="e">
        <f>VLOOKUP(B50,ziw58!AV:BB,7,0)</f>
        <v>#N/A</v>
      </c>
    </row>
    <row r="51" spans="1:45" x14ac:dyDescent="0.35">
      <c r="A51" s="56">
        <v>130000726981</v>
      </c>
      <c r="B51" s="57">
        <v>140001545546</v>
      </c>
      <c r="C51" s="57">
        <v>1016894925</v>
      </c>
      <c r="D51" s="58" t="s">
        <v>2563</v>
      </c>
      <c r="E51" s="58" t="s">
        <v>15</v>
      </c>
      <c r="F51" s="58" t="s">
        <v>16</v>
      </c>
      <c r="G51" s="58" t="s">
        <v>17</v>
      </c>
      <c r="H51" s="58" t="s">
        <v>84</v>
      </c>
      <c r="I51" s="59">
        <v>43426</v>
      </c>
      <c r="J51" s="59">
        <v>43426</v>
      </c>
      <c r="K51" s="59">
        <v>43426</v>
      </c>
      <c r="L51" s="59">
        <v>43483</v>
      </c>
      <c r="M51" s="60">
        <v>4016316787</v>
      </c>
      <c r="N51" s="58" t="s">
        <v>85</v>
      </c>
      <c r="O51" s="58" t="s">
        <v>23</v>
      </c>
      <c r="P51" s="55" t="str">
        <f>VLOOKUP(C51,Constrain!W:Y,3,0)</f>
        <v>บริษัท แอดวานซ์ ไวเลส เน็ทเวอร์ค จำกัด</v>
      </c>
      <c r="Q51" s="64" t="str">
        <f>VLOOKUP(C51,Constrain!W:X,2,0)</f>
        <v>AWN</v>
      </c>
      <c r="R51" s="55" t="str">
        <f t="shared" si="0"/>
        <v>CLSD</v>
      </c>
      <c r="S51" s="55" t="str">
        <f t="shared" si="1"/>
        <v xml:space="preserve">CNF </v>
      </c>
      <c r="T51" s="55" t="str">
        <f t="shared" si="2"/>
        <v>มี พท.ซ่อมบำรุง</v>
      </c>
      <c r="U51" s="55" t="str">
        <f t="shared" si="3"/>
        <v>นับเสา</v>
      </c>
      <c r="V51" s="55" t="str">
        <f t="shared" si="4"/>
        <v>61</v>
      </c>
      <c r="W51" s="55" t="str">
        <f t="shared" si="5"/>
        <v>สายสื่อสาร</v>
      </c>
      <c r="X51" s="55" t="str">
        <f t="shared" si="6"/>
        <v>AWN</v>
      </c>
      <c r="Y51" s="55" t="str">
        <f t="shared" si="7"/>
        <v>CUP</v>
      </c>
      <c r="Z51" s="55" t="str">
        <f t="shared" si="8"/>
        <v>ปกติ</v>
      </c>
      <c r="AA51" s="55" t="str">
        <f t="shared" si="9"/>
        <v>TELECOM</v>
      </c>
      <c r="AB51" s="64">
        <f t="shared" si="10"/>
        <v>1</v>
      </c>
      <c r="AC51" s="65" t="str">
        <f>VLOOKUP(B51,DATA_ZCSR181!C:K,9,0)</f>
        <v>S-4G-001</v>
      </c>
      <c r="AD51" s="65">
        <f>VLOOKUP(B51,DATA_ZCSR181!C:H,6,0)</f>
        <v>9009416774</v>
      </c>
      <c r="AE51" s="66">
        <f>VLOOKUP(B51,DATA_ZCSR181!C:Z,24,0)</f>
        <v>43496</v>
      </c>
      <c r="AF51" s="66" t="str">
        <f>LEFT(VLOOKUP(B51,DATA_ZCSR181!C:D,2,0),4)</f>
        <v>S4B3</v>
      </c>
      <c r="AG51" s="55" t="str">
        <f t="shared" si="11"/>
        <v>CUP</v>
      </c>
      <c r="AH51" s="61" t="str">
        <f t="shared" si="12"/>
        <v/>
      </c>
      <c r="AI51" s="61" t="str">
        <f t="shared" si="13"/>
        <v/>
      </c>
      <c r="AJ51" s="61" t="str">
        <f t="shared" si="14"/>
        <v/>
      </c>
      <c r="AK51" s="61" t="str">
        <f t="shared" si="15"/>
        <v/>
      </c>
      <c r="AL51" s="61" t="str">
        <f t="shared" si="16"/>
        <v/>
      </c>
      <c r="AM51" s="61" t="str">
        <f t="shared" si="17"/>
        <v/>
      </c>
      <c r="AN51" s="61" t="str">
        <f t="shared" si="18"/>
        <v/>
      </c>
      <c r="AO51" s="61" t="str">
        <f t="shared" si="19"/>
        <v/>
      </c>
      <c r="AP51" s="61" t="str">
        <f t="shared" si="20"/>
        <v/>
      </c>
      <c r="AQ51" s="62" t="str">
        <f t="shared" si="21"/>
        <v/>
      </c>
      <c r="AR51" s="61" t="str">
        <f t="shared" si="22"/>
        <v/>
      </c>
      <c r="AS51" s="63" t="e">
        <f>VLOOKUP(B51,ziw58!AV:BB,7,0)</f>
        <v>#N/A</v>
      </c>
    </row>
    <row r="52" spans="1:45" x14ac:dyDescent="0.35">
      <c r="A52" s="56">
        <v>130000727157</v>
      </c>
      <c r="B52" s="57">
        <v>140001546290</v>
      </c>
      <c r="C52" s="57">
        <v>1016894925</v>
      </c>
      <c r="D52" s="58" t="s">
        <v>2564</v>
      </c>
      <c r="E52" s="58" t="s">
        <v>15</v>
      </c>
      <c r="F52" s="58" t="s">
        <v>16</v>
      </c>
      <c r="G52" s="58" t="s">
        <v>17</v>
      </c>
      <c r="H52" s="58" t="s">
        <v>36</v>
      </c>
      <c r="I52" s="59">
        <v>43417</v>
      </c>
      <c r="J52" s="59">
        <v>43482</v>
      </c>
      <c r="K52" s="59">
        <v>43483</v>
      </c>
      <c r="L52" s="59">
        <v>43483</v>
      </c>
      <c r="M52" s="60">
        <v>4016316798</v>
      </c>
      <c r="N52" s="58" t="s">
        <v>37</v>
      </c>
      <c r="O52" s="58" t="s">
        <v>23</v>
      </c>
      <c r="P52" s="55" t="str">
        <f>VLOOKUP(C52,Constrain!W:Y,3,0)</f>
        <v>บริษัท แอดวานซ์ ไวเลส เน็ทเวอร์ค จำกัด</v>
      </c>
      <c r="Q52" s="64" t="str">
        <f>VLOOKUP(C52,Constrain!W:X,2,0)</f>
        <v>AWN</v>
      </c>
      <c r="R52" s="55" t="str">
        <f t="shared" si="0"/>
        <v>CLSD</v>
      </c>
      <c r="S52" s="55" t="str">
        <f t="shared" si="1"/>
        <v xml:space="preserve">CNF </v>
      </c>
      <c r="T52" s="55" t="str">
        <f t="shared" si="2"/>
        <v>มี พท.ซ่อมบำรุง</v>
      </c>
      <c r="U52" s="55" t="str">
        <f t="shared" si="3"/>
        <v>นับเสา</v>
      </c>
      <c r="V52" s="55" t="str">
        <f t="shared" si="4"/>
        <v>61</v>
      </c>
      <c r="W52" s="55" t="str">
        <f t="shared" si="5"/>
        <v>สายสื่อสาร</v>
      </c>
      <c r="X52" s="55" t="str">
        <f t="shared" si="6"/>
        <v>AWN</v>
      </c>
      <c r="Y52" s="55" t="str">
        <f t="shared" si="7"/>
        <v>CUR</v>
      </c>
      <c r="Z52" s="55" t="str">
        <f t="shared" si="8"/>
        <v>ปกติ</v>
      </c>
      <c r="AA52" s="55" t="str">
        <f t="shared" si="9"/>
        <v>TELECOM</v>
      </c>
      <c r="AB52" s="64">
        <f t="shared" si="10"/>
        <v>1</v>
      </c>
      <c r="AC52" s="65" t="str">
        <f>VLOOKUP(B52,DATA_ZCSR181!C:K,9,0)</f>
        <v>S-4G-001</v>
      </c>
      <c r="AD52" s="65">
        <f>VLOOKUP(B52,DATA_ZCSR181!C:H,6,0)</f>
        <v>9009417700</v>
      </c>
      <c r="AE52" s="66">
        <f>VLOOKUP(B52,DATA_ZCSR181!C:Z,24,0)</f>
        <v>43496</v>
      </c>
      <c r="AF52" s="66" t="str">
        <f>LEFT(VLOOKUP(B52,DATA_ZCSR181!C:D,2,0),4)</f>
        <v>S4B3</v>
      </c>
      <c r="AG52" s="55" t="str">
        <f t="shared" si="11"/>
        <v>CUR</v>
      </c>
      <c r="AH52" s="61" t="str">
        <f t="shared" si="12"/>
        <v/>
      </c>
      <c r="AI52" s="61" t="str">
        <f t="shared" si="13"/>
        <v/>
      </c>
      <c r="AJ52" s="61" t="str">
        <f t="shared" si="14"/>
        <v/>
      </c>
      <c r="AK52" s="61" t="str">
        <f t="shared" si="15"/>
        <v/>
      </c>
      <c r="AL52" s="61" t="str">
        <f t="shared" si="16"/>
        <v/>
      </c>
      <c r="AM52" s="61" t="str">
        <f t="shared" si="17"/>
        <v/>
      </c>
      <c r="AN52" s="61" t="str">
        <f t="shared" si="18"/>
        <v/>
      </c>
      <c r="AO52" s="61" t="str">
        <f t="shared" si="19"/>
        <v/>
      </c>
      <c r="AP52" s="61" t="str">
        <f t="shared" si="20"/>
        <v/>
      </c>
      <c r="AQ52" s="62" t="str">
        <f t="shared" si="21"/>
        <v/>
      </c>
      <c r="AR52" s="61" t="str">
        <f t="shared" si="22"/>
        <v/>
      </c>
      <c r="AS52" s="63" t="e">
        <f>VLOOKUP(B52,ziw58!AV:BB,7,0)</f>
        <v>#N/A</v>
      </c>
    </row>
    <row r="53" spans="1:45" x14ac:dyDescent="0.35">
      <c r="A53" s="56">
        <v>130000720512</v>
      </c>
      <c r="B53" s="57">
        <v>140001543823</v>
      </c>
      <c r="C53" s="57">
        <v>1016894925</v>
      </c>
      <c r="D53" s="58" t="s">
        <v>2565</v>
      </c>
      <c r="E53" s="58" t="s">
        <v>15</v>
      </c>
      <c r="F53" s="58" t="s">
        <v>16</v>
      </c>
      <c r="G53" s="58" t="s">
        <v>17</v>
      </c>
      <c r="H53" s="58" t="s">
        <v>27</v>
      </c>
      <c r="I53" s="59">
        <v>43420</v>
      </c>
      <c r="J53" s="59">
        <v>43411</v>
      </c>
      <c r="K53" s="59">
        <v>43411</v>
      </c>
      <c r="L53" s="59">
        <v>43483</v>
      </c>
      <c r="M53" s="60">
        <v>4016316794</v>
      </c>
      <c r="N53" s="58" t="s">
        <v>28</v>
      </c>
      <c r="O53" s="58" t="s">
        <v>23</v>
      </c>
      <c r="P53" s="55" t="str">
        <f>VLOOKUP(C53,Constrain!W:Y,3,0)</f>
        <v>บริษัท แอดวานซ์ ไวเลส เน็ทเวอร์ค จำกัด</v>
      </c>
      <c r="Q53" s="64" t="str">
        <f>VLOOKUP(C53,Constrain!W:X,2,0)</f>
        <v>AWN</v>
      </c>
      <c r="R53" s="55" t="str">
        <f t="shared" si="0"/>
        <v>CLSD</v>
      </c>
      <c r="S53" s="55" t="str">
        <f t="shared" si="1"/>
        <v xml:space="preserve">CNF </v>
      </c>
      <c r="T53" s="55" t="str">
        <f t="shared" si="2"/>
        <v>มี พท.ซ่อมบำรุง</v>
      </c>
      <c r="U53" s="55" t="str">
        <f t="shared" si="3"/>
        <v>นับเสา</v>
      </c>
      <c r="V53" s="55" t="str">
        <f t="shared" si="4"/>
        <v>61</v>
      </c>
      <c r="W53" s="55" t="str">
        <f t="shared" si="5"/>
        <v>สายสื่อสาร</v>
      </c>
      <c r="X53" s="55" t="str">
        <f t="shared" si="6"/>
        <v>AWN</v>
      </c>
      <c r="Y53" s="55" t="str">
        <f t="shared" si="7"/>
        <v>CYP</v>
      </c>
      <c r="Z53" s="55" t="str">
        <f t="shared" si="8"/>
        <v>ปกติ</v>
      </c>
      <c r="AA53" s="55" t="str">
        <f t="shared" si="9"/>
        <v>TELECOM</v>
      </c>
      <c r="AB53" s="64">
        <f t="shared" si="10"/>
        <v>1</v>
      </c>
      <c r="AC53" s="65" t="str">
        <f>VLOOKUP(B53,DATA_ZCSR181!C:K,9,0)</f>
        <v>S-4G-001</v>
      </c>
      <c r="AD53" s="65">
        <f>VLOOKUP(B53,DATA_ZCSR181!C:H,6,0)</f>
        <v>9009414607</v>
      </c>
      <c r="AE53" s="66">
        <f>VLOOKUP(B53,DATA_ZCSR181!C:Z,24,0)</f>
        <v>43496</v>
      </c>
      <c r="AF53" s="66" t="str">
        <f>LEFT(VLOOKUP(B53,DATA_ZCSR181!C:D,2,0),4)</f>
        <v>S4B3</v>
      </c>
      <c r="AG53" s="55" t="str">
        <f t="shared" si="11"/>
        <v>CYP</v>
      </c>
      <c r="AH53" s="61" t="str">
        <f t="shared" si="12"/>
        <v/>
      </c>
      <c r="AI53" s="61" t="str">
        <f t="shared" si="13"/>
        <v/>
      </c>
      <c r="AJ53" s="61" t="str">
        <f t="shared" si="14"/>
        <v/>
      </c>
      <c r="AK53" s="61" t="str">
        <f t="shared" si="15"/>
        <v/>
      </c>
      <c r="AL53" s="61" t="str">
        <f t="shared" si="16"/>
        <v/>
      </c>
      <c r="AM53" s="61" t="str">
        <f t="shared" si="17"/>
        <v/>
      </c>
      <c r="AN53" s="61" t="str">
        <f t="shared" si="18"/>
        <v/>
      </c>
      <c r="AO53" s="61" t="str">
        <f t="shared" si="19"/>
        <v/>
      </c>
      <c r="AP53" s="61" t="str">
        <f t="shared" si="20"/>
        <v/>
      </c>
      <c r="AQ53" s="62" t="str">
        <f t="shared" si="21"/>
        <v/>
      </c>
      <c r="AR53" s="61" t="str">
        <f t="shared" si="22"/>
        <v/>
      </c>
      <c r="AS53" s="63" t="e">
        <f>VLOOKUP(B53,ziw58!AV:BB,7,0)</f>
        <v>#N/A</v>
      </c>
    </row>
    <row r="54" spans="1:45" x14ac:dyDescent="0.35">
      <c r="A54" s="56">
        <v>130000734739</v>
      </c>
      <c r="B54" s="57">
        <v>140001547139</v>
      </c>
      <c r="C54" s="57">
        <v>1016894925</v>
      </c>
      <c r="D54" s="58" t="s">
        <v>2566</v>
      </c>
      <c r="E54" s="58" t="s">
        <v>3199</v>
      </c>
      <c r="F54" s="58" t="s">
        <v>16</v>
      </c>
      <c r="G54" s="58" t="s">
        <v>17</v>
      </c>
      <c r="H54" s="58" t="s">
        <v>106</v>
      </c>
      <c r="I54" s="59"/>
      <c r="J54" s="59">
        <v>43447</v>
      </c>
      <c r="K54" s="59">
        <v>43447</v>
      </c>
      <c r="L54" s="59">
        <v>43483</v>
      </c>
      <c r="M54" s="60">
        <v>4016316829</v>
      </c>
      <c r="N54" s="58" t="s">
        <v>107</v>
      </c>
      <c r="O54" s="58" t="s">
        <v>23</v>
      </c>
      <c r="P54" s="55" t="str">
        <f>VLOOKUP(C54,Constrain!W:Y,3,0)</f>
        <v>บริษัท แอดวานซ์ ไวเลส เน็ทเวอร์ค จำกัด</v>
      </c>
      <c r="Q54" s="64" t="str">
        <f>VLOOKUP(C54,Constrain!W:X,2,0)</f>
        <v>AWN</v>
      </c>
      <c r="R54" s="55" t="str">
        <f t="shared" si="0"/>
        <v>TECO</v>
      </c>
      <c r="S54" s="55" t="str">
        <f t="shared" si="1"/>
        <v>NMAT</v>
      </c>
      <c r="T54" s="55" t="str">
        <f t="shared" si="2"/>
        <v>มี พท.ซ่อมบำรุง</v>
      </c>
      <c r="U54" s="55" t="str">
        <f t="shared" si="3"/>
        <v>นับเสา</v>
      </c>
      <c r="V54" s="55" t="str">
        <f t="shared" si="4"/>
        <v>61</v>
      </c>
      <c r="W54" s="55" t="str">
        <f t="shared" si="5"/>
        <v>สายสื่อสาร</v>
      </c>
      <c r="X54" s="55" t="str">
        <f t="shared" si="6"/>
        <v>AWN</v>
      </c>
      <c r="Y54" s="55" t="str">
        <f t="shared" si="7"/>
        <v>DAN</v>
      </c>
      <c r="Z54" s="55" t="str">
        <f t="shared" si="8"/>
        <v>ปกติ</v>
      </c>
      <c r="AA54" s="55" t="str">
        <f t="shared" si="9"/>
        <v>TELECOM</v>
      </c>
      <c r="AB54" s="64">
        <f t="shared" si="10"/>
        <v>1</v>
      </c>
      <c r="AC54" s="65" t="str">
        <f>VLOOKUP(B54,DATA_ZCSR181!C:K,9,0)</f>
        <v>S-4G-001</v>
      </c>
      <c r="AD54" s="65">
        <f>VLOOKUP(B54,DATA_ZCSR181!C:H,6,0)</f>
        <v>9009420911</v>
      </c>
      <c r="AE54" s="66">
        <f>VLOOKUP(B54,DATA_ZCSR181!C:Z,24,0)</f>
        <v>43496</v>
      </c>
      <c r="AF54" s="66" t="str">
        <f>LEFT(VLOOKUP(B54,DATA_ZCSR181!C:D,2,0),4)</f>
        <v>S4B3</v>
      </c>
      <c r="AG54" s="55" t="str">
        <f t="shared" si="11"/>
        <v>DAN</v>
      </c>
      <c r="AH54" s="61" t="str">
        <f t="shared" si="12"/>
        <v/>
      </c>
      <c r="AI54" s="61" t="str">
        <f t="shared" si="13"/>
        <v/>
      </c>
      <c r="AJ54" s="61" t="str">
        <f t="shared" si="14"/>
        <v/>
      </c>
      <c r="AK54" s="61" t="str">
        <f t="shared" si="15"/>
        <v>ยังไม่ยืนยันชั่วโมงการทำงาน Time Confirm</v>
      </c>
      <c r="AL54" s="61" t="str">
        <f t="shared" si="16"/>
        <v/>
      </c>
      <c r="AM54" s="61" t="str">
        <f t="shared" si="17"/>
        <v/>
      </c>
      <c r="AN54" s="61" t="str">
        <f t="shared" si="18"/>
        <v/>
      </c>
      <c r="AO54" s="61" t="str">
        <f t="shared" si="19"/>
        <v/>
      </c>
      <c r="AP54" s="61" t="str">
        <f t="shared" si="20"/>
        <v/>
      </c>
      <c r="AQ54" s="62" t="str">
        <f t="shared" si="21"/>
        <v/>
      </c>
      <c r="AR54" s="61" t="str">
        <f t="shared" si="22"/>
        <v/>
      </c>
      <c r="AS54" s="63" t="e">
        <f>VLOOKUP(B54,ziw58!AV:BB,7,0)</f>
        <v>#N/A</v>
      </c>
    </row>
    <row r="55" spans="1:45" x14ac:dyDescent="0.35">
      <c r="A55" s="56">
        <v>130000711591</v>
      </c>
      <c r="B55" s="57">
        <v>140001546186</v>
      </c>
      <c r="C55" s="57">
        <v>1016894925</v>
      </c>
      <c r="D55" s="58" t="s">
        <v>2567</v>
      </c>
      <c r="E55" s="58" t="s">
        <v>98</v>
      </c>
      <c r="F55" s="58" t="s">
        <v>16</v>
      </c>
      <c r="G55" s="58" t="s">
        <v>17</v>
      </c>
      <c r="H55" s="58" t="s">
        <v>2522</v>
      </c>
      <c r="I55" s="59"/>
      <c r="J55" s="59">
        <v>43383</v>
      </c>
      <c r="K55" s="59">
        <v>43383</v>
      </c>
      <c r="L55" s="59">
        <v>43383</v>
      </c>
      <c r="M55" s="60">
        <v>4021794296</v>
      </c>
      <c r="N55" s="58" t="s">
        <v>2523</v>
      </c>
      <c r="O55" s="58" t="s">
        <v>26</v>
      </c>
      <c r="P55" s="55" t="str">
        <f>VLOOKUP(C55,Constrain!W:Y,3,0)</f>
        <v>บริษัท แอดวานซ์ ไวเลส เน็ทเวอร์ค จำกัด</v>
      </c>
      <c r="Q55" s="64" t="str">
        <f>VLOOKUP(C55,Constrain!W:X,2,0)</f>
        <v>AWN</v>
      </c>
      <c r="R55" s="55" t="str">
        <f t="shared" si="0"/>
        <v xml:space="preserve">REL </v>
      </c>
      <c r="S55" s="55" t="str">
        <f t="shared" si="1"/>
        <v>NMAT</v>
      </c>
      <c r="T55" s="55" t="str">
        <f t="shared" si="2"/>
        <v>มี พท.ซ่อมบำรุง</v>
      </c>
      <c r="U55" s="55" t="str">
        <f t="shared" si="3"/>
        <v>นับเสา</v>
      </c>
      <c r="V55" s="55" t="str">
        <f t="shared" si="4"/>
        <v>61</v>
      </c>
      <c r="W55" s="55" t="str">
        <f t="shared" si="5"/>
        <v>สายสื่อสาร</v>
      </c>
      <c r="X55" s="55" t="str">
        <f t="shared" si="6"/>
        <v>AWN</v>
      </c>
      <c r="Y55" s="55" t="str">
        <f t="shared" si="7"/>
        <v>HOH</v>
      </c>
      <c r="Z55" s="55" t="str">
        <f t="shared" si="8"/>
        <v>ปกติ</v>
      </c>
      <c r="AA55" s="55" t="str">
        <f t="shared" si="9"/>
        <v>TELECOM</v>
      </c>
      <c r="AB55" s="64">
        <f t="shared" si="10"/>
        <v>1</v>
      </c>
      <c r="AC55" s="65" t="str">
        <f>VLOOKUP(B55,DATA_ZCSR181!C:K,9,0)</f>
        <v>S-4G-001</v>
      </c>
      <c r="AD55" s="65">
        <f>VLOOKUP(B55,DATA_ZCSR181!C:H,6,0)</f>
        <v>9009427453</v>
      </c>
      <c r="AE55" s="66">
        <f>VLOOKUP(B55,DATA_ZCSR181!C:Z,24,0)</f>
        <v>43496</v>
      </c>
      <c r="AF55" s="66" t="str">
        <f>LEFT(VLOOKUP(B55,DATA_ZCSR181!C:D,2,0),4)</f>
        <v>S4B3</v>
      </c>
      <c r="AG55" s="55" t="str">
        <f t="shared" si="11"/>
        <v>HOH</v>
      </c>
      <c r="AH55" s="61" t="str">
        <f t="shared" si="12"/>
        <v/>
      </c>
      <c r="AI55" s="61" t="str">
        <f t="shared" si="13"/>
        <v/>
      </c>
      <c r="AJ55" s="61" t="str">
        <f t="shared" si="14"/>
        <v>สถานะใบสั่งงานไม่ถูกต้อง</v>
      </c>
      <c r="AK55" s="61" t="str">
        <f t="shared" si="15"/>
        <v>ยังไม่ยืนยันชั่วโมงการทำงาน Time Confirm</v>
      </c>
      <c r="AL55" s="61" t="str">
        <f t="shared" si="16"/>
        <v/>
      </c>
      <c r="AM55" s="61" t="str">
        <f t="shared" si="17"/>
        <v/>
      </c>
      <c r="AN55" s="61" t="str">
        <f t="shared" si="18"/>
        <v/>
      </c>
      <c r="AO55" s="61" t="str">
        <f t="shared" si="19"/>
        <v/>
      </c>
      <c r="AP55" s="61" t="str">
        <f t="shared" si="20"/>
        <v/>
      </c>
      <c r="AQ55" s="62" t="str">
        <f t="shared" si="21"/>
        <v/>
      </c>
      <c r="AR55" s="61" t="str">
        <f t="shared" si="22"/>
        <v/>
      </c>
      <c r="AS55" s="63" t="e">
        <f>VLOOKUP(B55,ziw58!AV:BB,7,0)</f>
        <v>#N/A</v>
      </c>
    </row>
    <row r="56" spans="1:45" x14ac:dyDescent="0.35">
      <c r="A56" s="56">
        <v>130000734895</v>
      </c>
      <c r="B56" s="57">
        <v>140001546172</v>
      </c>
      <c r="C56" s="57">
        <v>1016894925</v>
      </c>
      <c r="D56" s="58" t="s">
        <v>2568</v>
      </c>
      <c r="E56" s="58" t="s">
        <v>15</v>
      </c>
      <c r="F56" s="58" t="s">
        <v>16</v>
      </c>
      <c r="G56" s="58" t="s">
        <v>17</v>
      </c>
      <c r="H56" s="58" t="s">
        <v>24</v>
      </c>
      <c r="I56" s="59">
        <v>43405</v>
      </c>
      <c r="J56" s="59">
        <v>43405</v>
      </c>
      <c r="K56" s="59">
        <v>43454</v>
      </c>
      <c r="L56" s="59">
        <v>43483</v>
      </c>
      <c r="M56" s="60">
        <v>4016316885</v>
      </c>
      <c r="N56" s="58" t="s">
        <v>688</v>
      </c>
      <c r="O56" s="58" t="s">
        <v>23</v>
      </c>
      <c r="P56" s="55" t="str">
        <f>VLOOKUP(C56,Constrain!W:Y,3,0)</f>
        <v>บริษัท แอดวานซ์ ไวเลส เน็ทเวอร์ค จำกัด</v>
      </c>
      <c r="Q56" s="64" t="str">
        <f>VLOOKUP(C56,Constrain!W:X,2,0)</f>
        <v>AWN</v>
      </c>
      <c r="R56" s="55" t="str">
        <f t="shared" si="0"/>
        <v>CLSD</v>
      </c>
      <c r="S56" s="55" t="str">
        <f t="shared" si="1"/>
        <v xml:space="preserve">CNF </v>
      </c>
      <c r="T56" s="55" t="str">
        <f t="shared" si="2"/>
        <v>มี พท.ซ่อมบำรุง</v>
      </c>
      <c r="U56" s="55" t="str">
        <f t="shared" si="3"/>
        <v>นับเสา</v>
      </c>
      <c r="V56" s="55" t="str">
        <f t="shared" si="4"/>
        <v>61</v>
      </c>
      <c r="W56" s="55" t="str">
        <f t="shared" si="5"/>
        <v>สายสื่อสาร</v>
      </c>
      <c r="X56" s="55" t="str">
        <f t="shared" si="6"/>
        <v>AWN</v>
      </c>
      <c r="Y56" s="55" t="str">
        <f t="shared" si="7"/>
        <v>KKA</v>
      </c>
      <c r="Z56" s="55" t="str">
        <f t="shared" si="8"/>
        <v>ปกติ</v>
      </c>
      <c r="AA56" s="55" t="str">
        <f t="shared" si="9"/>
        <v>TELECOM</v>
      </c>
      <c r="AB56" s="64">
        <f t="shared" si="10"/>
        <v>1</v>
      </c>
      <c r="AC56" s="65" t="str">
        <f>VLOOKUP(B56,DATA_ZCSR181!C:K,9,0)</f>
        <v>S-4G-001</v>
      </c>
      <c r="AD56" s="65">
        <f>VLOOKUP(B56,DATA_ZCSR181!C:H,6,0)</f>
        <v>9009417610</v>
      </c>
      <c r="AE56" s="66">
        <f>VLOOKUP(B56,DATA_ZCSR181!C:Z,24,0)</f>
        <v>43496</v>
      </c>
      <c r="AF56" s="66" t="str">
        <f>LEFT(VLOOKUP(B56,DATA_ZCSR181!C:D,2,0),4)</f>
        <v>S4B3</v>
      </c>
      <c r="AG56" s="55" t="str">
        <f t="shared" si="11"/>
        <v>KKA</v>
      </c>
      <c r="AH56" s="61" t="str">
        <f t="shared" si="12"/>
        <v/>
      </c>
      <c r="AI56" s="61" t="str">
        <f t="shared" si="13"/>
        <v/>
      </c>
      <c r="AJ56" s="61" t="str">
        <f t="shared" si="14"/>
        <v/>
      </c>
      <c r="AK56" s="61" t="str">
        <f t="shared" si="15"/>
        <v/>
      </c>
      <c r="AL56" s="61" t="str">
        <f t="shared" si="16"/>
        <v/>
      </c>
      <c r="AM56" s="61" t="str">
        <f t="shared" si="17"/>
        <v/>
      </c>
      <c r="AN56" s="61" t="str">
        <f t="shared" si="18"/>
        <v/>
      </c>
      <c r="AO56" s="61" t="str">
        <f t="shared" si="19"/>
        <v/>
      </c>
      <c r="AP56" s="61" t="str">
        <f t="shared" si="20"/>
        <v/>
      </c>
      <c r="AQ56" s="62" t="str">
        <f t="shared" si="21"/>
        <v/>
      </c>
      <c r="AR56" s="61" t="str">
        <f t="shared" si="22"/>
        <v/>
      </c>
      <c r="AS56" s="63" t="e">
        <f>VLOOKUP(B56,ziw58!AV:BB,7,0)</f>
        <v>#N/A</v>
      </c>
    </row>
    <row r="57" spans="1:45" x14ac:dyDescent="0.35">
      <c r="A57" s="56">
        <v>130000732903</v>
      </c>
      <c r="B57" s="57">
        <v>140001547433</v>
      </c>
      <c r="C57" s="57">
        <v>1016894925</v>
      </c>
      <c r="D57" s="58" t="s">
        <v>2569</v>
      </c>
      <c r="E57" s="58" t="s">
        <v>15</v>
      </c>
      <c r="F57" s="58" t="s">
        <v>16</v>
      </c>
      <c r="G57" s="58" t="s">
        <v>17</v>
      </c>
      <c r="H57" s="58" t="s">
        <v>77</v>
      </c>
      <c r="I57" s="59">
        <v>43441</v>
      </c>
      <c r="J57" s="59">
        <v>43441</v>
      </c>
      <c r="K57" s="59">
        <v>43441</v>
      </c>
      <c r="L57" s="59">
        <v>43493</v>
      </c>
      <c r="M57" s="60">
        <v>4016316861</v>
      </c>
      <c r="N57" s="58" t="s">
        <v>78</v>
      </c>
      <c r="O57" s="58" t="s">
        <v>20</v>
      </c>
      <c r="P57" s="55" t="str">
        <f>VLOOKUP(C57,Constrain!W:Y,3,0)</f>
        <v>บริษัท แอดวานซ์ ไวเลส เน็ทเวอร์ค จำกัด</v>
      </c>
      <c r="Q57" s="64" t="str">
        <f>VLOOKUP(C57,Constrain!W:X,2,0)</f>
        <v>AWN</v>
      </c>
      <c r="R57" s="55" t="str">
        <f t="shared" si="0"/>
        <v>CLSD</v>
      </c>
      <c r="S57" s="55" t="str">
        <f t="shared" si="1"/>
        <v xml:space="preserve">CNF </v>
      </c>
      <c r="T57" s="55" t="str">
        <f t="shared" si="2"/>
        <v>มี พท.ซ่อมบำรุง</v>
      </c>
      <c r="U57" s="55" t="str">
        <f t="shared" si="3"/>
        <v>นับเสา</v>
      </c>
      <c r="V57" s="55" t="str">
        <f t="shared" si="4"/>
        <v>61</v>
      </c>
      <c r="W57" s="55" t="str">
        <f t="shared" si="5"/>
        <v>สายสื่อสาร</v>
      </c>
      <c r="X57" s="55" t="str">
        <f t="shared" si="6"/>
        <v>AWN</v>
      </c>
      <c r="Y57" s="55" t="str">
        <f t="shared" si="7"/>
        <v>KOB</v>
      </c>
      <c r="Z57" s="55" t="str">
        <f t="shared" si="8"/>
        <v>ปกติ</v>
      </c>
      <c r="AA57" s="55" t="str">
        <f t="shared" si="9"/>
        <v>TELECOM</v>
      </c>
      <c r="AB57" s="64">
        <f t="shared" si="10"/>
        <v>1</v>
      </c>
      <c r="AC57" s="65" t="str">
        <f>VLOOKUP(B57,DATA_ZCSR181!C:K,9,0)</f>
        <v>S-4G-001</v>
      </c>
      <c r="AD57" s="65">
        <f>VLOOKUP(B57,DATA_ZCSR181!C:H,6,0)</f>
        <v>9009421411</v>
      </c>
      <c r="AE57" s="66">
        <f>VLOOKUP(B57,DATA_ZCSR181!C:Z,24,0)</f>
        <v>43496</v>
      </c>
      <c r="AF57" s="66" t="str">
        <f>LEFT(VLOOKUP(B57,DATA_ZCSR181!C:D,2,0),4)</f>
        <v>S4B3</v>
      </c>
      <c r="AG57" s="55" t="str">
        <f t="shared" si="11"/>
        <v>KOB</v>
      </c>
      <c r="AH57" s="61" t="str">
        <f t="shared" si="12"/>
        <v/>
      </c>
      <c r="AI57" s="61" t="str">
        <f t="shared" si="13"/>
        <v/>
      </c>
      <c r="AJ57" s="61" t="str">
        <f t="shared" si="14"/>
        <v/>
      </c>
      <c r="AK57" s="61" t="str">
        <f t="shared" si="15"/>
        <v/>
      </c>
      <c r="AL57" s="61" t="str">
        <f t="shared" si="16"/>
        <v/>
      </c>
      <c r="AM57" s="61" t="str">
        <f t="shared" si="17"/>
        <v/>
      </c>
      <c r="AN57" s="61" t="str">
        <f t="shared" si="18"/>
        <v/>
      </c>
      <c r="AO57" s="61" t="str">
        <f t="shared" si="19"/>
        <v/>
      </c>
      <c r="AP57" s="61" t="str">
        <f t="shared" si="20"/>
        <v/>
      </c>
      <c r="AQ57" s="62" t="str">
        <f t="shared" si="21"/>
        <v/>
      </c>
      <c r="AR57" s="61" t="str">
        <f t="shared" si="22"/>
        <v/>
      </c>
      <c r="AS57" s="63" t="e">
        <f>VLOOKUP(B57,ziw58!AV:BB,7,0)</f>
        <v>#N/A</v>
      </c>
    </row>
    <row r="58" spans="1:45" x14ac:dyDescent="0.35">
      <c r="A58" s="56">
        <v>130000727715</v>
      </c>
      <c r="B58" s="57">
        <v>140001545583</v>
      </c>
      <c r="C58" s="57">
        <v>1016894925</v>
      </c>
      <c r="D58" s="58" t="s">
        <v>2570</v>
      </c>
      <c r="E58" s="58" t="s">
        <v>1267</v>
      </c>
      <c r="F58" s="58" t="s">
        <v>16</v>
      </c>
      <c r="G58" s="58" t="s">
        <v>17</v>
      </c>
      <c r="H58" s="58" t="s">
        <v>41</v>
      </c>
      <c r="I58" s="59">
        <v>43429</v>
      </c>
      <c r="J58" s="59">
        <v>43429</v>
      </c>
      <c r="K58" s="59">
        <v>43430</v>
      </c>
      <c r="L58" s="59">
        <v>43483</v>
      </c>
      <c r="M58" s="60">
        <v>4021794296</v>
      </c>
      <c r="N58" s="58" t="s">
        <v>42</v>
      </c>
      <c r="O58" s="58" t="s">
        <v>23</v>
      </c>
      <c r="P58" s="55" t="str">
        <f>VLOOKUP(C58,Constrain!W:Y,3,0)</f>
        <v>บริษัท แอดวานซ์ ไวเลส เน็ทเวอร์ค จำกัด</v>
      </c>
      <c r="Q58" s="64" t="str">
        <f>VLOOKUP(C58,Constrain!W:X,2,0)</f>
        <v>AWN</v>
      </c>
      <c r="R58" s="55" t="str">
        <f t="shared" si="0"/>
        <v>TECO</v>
      </c>
      <c r="S58" s="55" t="str">
        <f t="shared" si="1"/>
        <v xml:space="preserve">CNF </v>
      </c>
      <c r="T58" s="55" t="str">
        <f t="shared" si="2"/>
        <v>มี พท.ซ่อมบำรุง</v>
      </c>
      <c r="U58" s="55" t="str">
        <f t="shared" si="3"/>
        <v>นับเสา</v>
      </c>
      <c r="V58" s="55" t="str">
        <f t="shared" si="4"/>
        <v>61</v>
      </c>
      <c r="W58" s="55" t="str">
        <f t="shared" si="5"/>
        <v>สายสื่อสาร</v>
      </c>
      <c r="X58" s="55" t="str">
        <f t="shared" si="6"/>
        <v>AWN</v>
      </c>
      <c r="Y58" s="55" t="str">
        <f t="shared" si="7"/>
        <v>KOG</v>
      </c>
      <c r="Z58" s="55" t="str">
        <f t="shared" si="8"/>
        <v>ปกติ</v>
      </c>
      <c r="AA58" s="55" t="str">
        <f t="shared" si="9"/>
        <v>TELECOM</v>
      </c>
      <c r="AB58" s="64">
        <f t="shared" si="10"/>
        <v>1</v>
      </c>
      <c r="AC58" s="65" t="str">
        <f>VLOOKUP(B58,DATA_ZCSR181!C:K,9,0)</f>
        <v>S-4G-001</v>
      </c>
      <c r="AD58" s="65">
        <f>VLOOKUP(B58,DATA_ZCSR181!C:H,6,0)</f>
        <v>9009416784</v>
      </c>
      <c r="AE58" s="66">
        <f>VLOOKUP(B58,DATA_ZCSR181!C:Z,24,0)</f>
        <v>43496</v>
      </c>
      <c r="AF58" s="66" t="str">
        <f>LEFT(VLOOKUP(B58,DATA_ZCSR181!C:D,2,0),4)</f>
        <v>S4B3</v>
      </c>
      <c r="AG58" s="55" t="str">
        <f t="shared" si="11"/>
        <v>KOG</v>
      </c>
      <c r="AH58" s="61" t="str">
        <f t="shared" si="12"/>
        <v/>
      </c>
      <c r="AI58" s="61" t="str">
        <f t="shared" si="13"/>
        <v/>
      </c>
      <c r="AJ58" s="61" t="str">
        <f t="shared" si="14"/>
        <v/>
      </c>
      <c r="AK58" s="61" t="str">
        <f t="shared" si="15"/>
        <v/>
      </c>
      <c r="AL58" s="61" t="str">
        <f t="shared" si="16"/>
        <v/>
      </c>
      <c r="AM58" s="61" t="str">
        <f t="shared" si="17"/>
        <v/>
      </c>
      <c r="AN58" s="61" t="str">
        <f t="shared" si="18"/>
        <v/>
      </c>
      <c r="AO58" s="61" t="str">
        <f t="shared" si="19"/>
        <v/>
      </c>
      <c r="AP58" s="61" t="str">
        <f t="shared" si="20"/>
        <v/>
      </c>
      <c r="AQ58" s="62" t="str">
        <f t="shared" si="21"/>
        <v/>
      </c>
      <c r="AR58" s="61" t="str">
        <f t="shared" si="22"/>
        <v/>
      </c>
      <c r="AS58" s="63" t="e">
        <f>VLOOKUP(B58,ziw58!AV:BB,7,0)</f>
        <v>#N/A</v>
      </c>
    </row>
    <row r="59" spans="1:45" x14ac:dyDescent="0.35">
      <c r="A59" s="56">
        <v>130000720285</v>
      </c>
      <c r="B59" s="57">
        <v>140001545595</v>
      </c>
      <c r="C59" s="57">
        <v>1016894925</v>
      </c>
      <c r="D59" s="58" t="s">
        <v>2571</v>
      </c>
      <c r="E59" s="58" t="s">
        <v>15</v>
      </c>
      <c r="F59" s="58" t="s">
        <v>16</v>
      </c>
      <c r="G59" s="58" t="s">
        <v>17</v>
      </c>
      <c r="H59" s="58" t="s">
        <v>45</v>
      </c>
      <c r="I59" s="59">
        <v>43445</v>
      </c>
      <c r="J59" s="59">
        <v>43445</v>
      </c>
      <c r="K59" s="59">
        <v>43445</v>
      </c>
      <c r="L59" s="59">
        <v>43482</v>
      </c>
      <c r="M59" s="60">
        <v>4016316796</v>
      </c>
      <c r="N59" s="58" t="s">
        <v>46</v>
      </c>
      <c r="O59" s="58" t="s">
        <v>23</v>
      </c>
      <c r="P59" s="55" t="str">
        <f>VLOOKUP(C59,Constrain!W:Y,3,0)</f>
        <v>บริษัท แอดวานซ์ ไวเลส เน็ทเวอร์ค จำกัด</v>
      </c>
      <c r="Q59" s="64" t="str">
        <f>VLOOKUP(C59,Constrain!W:X,2,0)</f>
        <v>AWN</v>
      </c>
      <c r="R59" s="55" t="str">
        <f t="shared" si="0"/>
        <v>CLSD</v>
      </c>
      <c r="S59" s="55" t="str">
        <f t="shared" si="1"/>
        <v xml:space="preserve">CNF </v>
      </c>
      <c r="T59" s="55" t="str">
        <f t="shared" si="2"/>
        <v>มี พท.ซ่อมบำรุง</v>
      </c>
      <c r="U59" s="55" t="str">
        <f t="shared" si="3"/>
        <v>นับเสา</v>
      </c>
      <c r="V59" s="55" t="str">
        <f t="shared" si="4"/>
        <v>61</v>
      </c>
      <c r="W59" s="55" t="str">
        <f t="shared" si="5"/>
        <v>สายสื่อสาร</v>
      </c>
      <c r="X59" s="55" t="str">
        <f t="shared" si="6"/>
        <v>AWN</v>
      </c>
      <c r="Y59" s="55" t="str">
        <f t="shared" si="7"/>
        <v>KSA</v>
      </c>
      <c r="Z59" s="55" t="str">
        <f t="shared" si="8"/>
        <v>ปกติ</v>
      </c>
      <c r="AA59" s="55" t="str">
        <f t="shared" si="9"/>
        <v>TELECOM</v>
      </c>
      <c r="AB59" s="64">
        <f t="shared" si="10"/>
        <v>1</v>
      </c>
      <c r="AC59" s="65" t="str">
        <f>VLOOKUP(B59,DATA_ZCSR181!C:K,9,0)</f>
        <v>S-4G-001</v>
      </c>
      <c r="AD59" s="65">
        <f>VLOOKUP(B59,DATA_ZCSR181!C:H,6,0)</f>
        <v>9009416744</v>
      </c>
      <c r="AE59" s="66">
        <f>VLOOKUP(B59,DATA_ZCSR181!C:Z,24,0)</f>
        <v>43496</v>
      </c>
      <c r="AF59" s="66" t="str">
        <f>LEFT(VLOOKUP(B59,DATA_ZCSR181!C:D,2,0),4)</f>
        <v>S4B3</v>
      </c>
      <c r="AG59" s="55" t="str">
        <f t="shared" si="11"/>
        <v>KSA</v>
      </c>
      <c r="AH59" s="61" t="str">
        <f t="shared" si="12"/>
        <v/>
      </c>
      <c r="AI59" s="61" t="str">
        <f t="shared" si="13"/>
        <v/>
      </c>
      <c r="AJ59" s="61" t="str">
        <f t="shared" si="14"/>
        <v/>
      </c>
      <c r="AK59" s="61" t="str">
        <f t="shared" si="15"/>
        <v/>
      </c>
      <c r="AL59" s="61" t="str">
        <f t="shared" si="16"/>
        <v/>
      </c>
      <c r="AM59" s="61" t="str">
        <f t="shared" si="17"/>
        <v/>
      </c>
      <c r="AN59" s="61" t="str">
        <f t="shared" si="18"/>
        <v/>
      </c>
      <c r="AO59" s="61" t="str">
        <f t="shared" si="19"/>
        <v/>
      </c>
      <c r="AP59" s="61" t="str">
        <f t="shared" si="20"/>
        <v/>
      </c>
      <c r="AQ59" s="62" t="str">
        <f t="shared" si="21"/>
        <v/>
      </c>
      <c r="AR59" s="61" t="str">
        <f t="shared" si="22"/>
        <v/>
      </c>
      <c r="AS59" s="63" t="e">
        <f>VLOOKUP(B59,ziw58!AV:BB,7,0)</f>
        <v>#N/A</v>
      </c>
    </row>
    <row r="60" spans="1:45" x14ac:dyDescent="0.35">
      <c r="A60" s="56">
        <v>130000724996</v>
      </c>
      <c r="B60" s="57">
        <v>140001545666</v>
      </c>
      <c r="C60" s="57">
        <v>1016894925</v>
      </c>
      <c r="D60" s="58" t="s">
        <v>2572</v>
      </c>
      <c r="E60" s="58" t="s">
        <v>1267</v>
      </c>
      <c r="F60" s="58" t="s">
        <v>16</v>
      </c>
      <c r="G60" s="58" t="s">
        <v>17</v>
      </c>
      <c r="H60" s="58" t="s">
        <v>47</v>
      </c>
      <c r="I60" s="59">
        <v>43422</v>
      </c>
      <c r="J60" s="59">
        <v>43422</v>
      </c>
      <c r="K60" s="59">
        <v>43428</v>
      </c>
      <c r="L60" s="59">
        <v>43483</v>
      </c>
      <c r="M60" s="60">
        <v>4016317081</v>
      </c>
      <c r="N60" s="58" t="s">
        <v>48</v>
      </c>
      <c r="O60" s="58" t="s">
        <v>23</v>
      </c>
      <c r="P60" s="55" t="str">
        <f>VLOOKUP(C60,Constrain!W:Y,3,0)</f>
        <v>บริษัท แอดวานซ์ ไวเลส เน็ทเวอร์ค จำกัด</v>
      </c>
      <c r="Q60" s="64" t="str">
        <f>VLOOKUP(C60,Constrain!W:X,2,0)</f>
        <v>AWN</v>
      </c>
      <c r="R60" s="55" t="str">
        <f t="shared" si="0"/>
        <v>TECO</v>
      </c>
      <c r="S60" s="55" t="str">
        <f t="shared" si="1"/>
        <v xml:space="preserve">CNF </v>
      </c>
      <c r="T60" s="55" t="str">
        <f t="shared" si="2"/>
        <v>มี พท.ซ่อมบำรุง</v>
      </c>
      <c r="U60" s="55" t="str">
        <f t="shared" si="3"/>
        <v>นับเสา</v>
      </c>
      <c r="V60" s="55" t="str">
        <f t="shared" si="4"/>
        <v>61</v>
      </c>
      <c r="W60" s="55" t="str">
        <f t="shared" si="5"/>
        <v>สายสื่อสาร</v>
      </c>
      <c r="X60" s="55" t="str">
        <f t="shared" si="6"/>
        <v>AWN</v>
      </c>
      <c r="Y60" s="55" t="str">
        <f t="shared" si="7"/>
        <v>KSN</v>
      </c>
      <c r="Z60" s="55" t="str">
        <f t="shared" si="8"/>
        <v>ปกติ</v>
      </c>
      <c r="AA60" s="55" t="str">
        <f t="shared" si="9"/>
        <v>TELECOM</v>
      </c>
      <c r="AB60" s="64">
        <f t="shared" si="10"/>
        <v>1</v>
      </c>
      <c r="AC60" s="65" t="str">
        <f>VLOOKUP(B60,DATA_ZCSR181!C:K,9,0)</f>
        <v>S-4G-001</v>
      </c>
      <c r="AD60" s="65">
        <f>VLOOKUP(B60,DATA_ZCSR181!C:H,6,0)</f>
        <v>9009416937</v>
      </c>
      <c r="AE60" s="66">
        <f>VLOOKUP(B60,DATA_ZCSR181!C:Z,24,0)</f>
        <v>43496</v>
      </c>
      <c r="AF60" s="66" t="str">
        <f>LEFT(VLOOKUP(B60,DATA_ZCSR181!C:D,2,0),4)</f>
        <v>S4B3</v>
      </c>
      <c r="AG60" s="55" t="str">
        <f t="shared" si="11"/>
        <v>KSN</v>
      </c>
      <c r="AH60" s="61" t="str">
        <f t="shared" si="12"/>
        <v/>
      </c>
      <c r="AI60" s="61" t="str">
        <f t="shared" si="13"/>
        <v/>
      </c>
      <c r="AJ60" s="61" t="str">
        <f t="shared" si="14"/>
        <v/>
      </c>
      <c r="AK60" s="61" t="str">
        <f t="shared" si="15"/>
        <v/>
      </c>
      <c r="AL60" s="61" t="str">
        <f t="shared" si="16"/>
        <v/>
      </c>
      <c r="AM60" s="61" t="str">
        <f t="shared" si="17"/>
        <v/>
      </c>
      <c r="AN60" s="61" t="str">
        <f t="shared" si="18"/>
        <v/>
      </c>
      <c r="AO60" s="61" t="str">
        <f t="shared" si="19"/>
        <v/>
      </c>
      <c r="AP60" s="61" t="str">
        <f t="shared" si="20"/>
        <v/>
      </c>
      <c r="AQ60" s="62" t="str">
        <f t="shared" si="21"/>
        <v/>
      </c>
      <c r="AR60" s="61" t="str">
        <f t="shared" si="22"/>
        <v/>
      </c>
      <c r="AS60" s="63" t="e">
        <f>VLOOKUP(B60,ziw58!AV:BB,7,0)</f>
        <v>#N/A</v>
      </c>
    </row>
    <row r="61" spans="1:45" x14ac:dyDescent="0.35">
      <c r="A61" s="56">
        <v>130000721892</v>
      </c>
      <c r="B61" s="57">
        <v>140001545452</v>
      </c>
      <c r="C61" s="57">
        <v>1016894925</v>
      </c>
      <c r="D61" s="58" t="s">
        <v>2573</v>
      </c>
      <c r="E61" s="58" t="s">
        <v>15</v>
      </c>
      <c r="F61" s="58" t="s">
        <v>16</v>
      </c>
      <c r="G61" s="58" t="s">
        <v>17</v>
      </c>
      <c r="H61" s="58" t="s">
        <v>99</v>
      </c>
      <c r="I61" s="59">
        <v>43455</v>
      </c>
      <c r="J61" s="59">
        <v>43414</v>
      </c>
      <c r="K61" s="59">
        <v>43415</v>
      </c>
      <c r="L61" s="59">
        <v>43483</v>
      </c>
      <c r="M61" s="60">
        <v>4016316766</v>
      </c>
      <c r="N61" s="58" t="s">
        <v>100</v>
      </c>
      <c r="O61" s="58" t="s">
        <v>23</v>
      </c>
      <c r="P61" s="55" t="str">
        <f>VLOOKUP(C61,Constrain!W:Y,3,0)</f>
        <v>บริษัท แอดวานซ์ ไวเลส เน็ทเวอร์ค จำกัด</v>
      </c>
      <c r="Q61" s="64" t="str">
        <f>VLOOKUP(C61,Constrain!W:X,2,0)</f>
        <v>AWN</v>
      </c>
      <c r="R61" s="55" t="str">
        <f t="shared" si="0"/>
        <v>CLSD</v>
      </c>
      <c r="S61" s="55" t="str">
        <f t="shared" si="1"/>
        <v xml:space="preserve">CNF </v>
      </c>
      <c r="T61" s="55" t="str">
        <f t="shared" si="2"/>
        <v>มี พท.ซ่อมบำรุง</v>
      </c>
      <c r="U61" s="55" t="str">
        <f t="shared" si="3"/>
        <v>นับเสา</v>
      </c>
      <c r="V61" s="55" t="str">
        <f t="shared" si="4"/>
        <v>61</v>
      </c>
      <c r="W61" s="55" t="str">
        <f t="shared" si="5"/>
        <v>สายสื่อสาร</v>
      </c>
      <c r="X61" s="55" t="str">
        <f t="shared" si="6"/>
        <v>AWN</v>
      </c>
      <c r="Y61" s="55" t="str">
        <f t="shared" si="7"/>
        <v>KUM</v>
      </c>
      <c r="Z61" s="55" t="str">
        <f t="shared" si="8"/>
        <v>ปกติ</v>
      </c>
      <c r="AA61" s="55" t="str">
        <f t="shared" si="9"/>
        <v>TELECOM</v>
      </c>
      <c r="AB61" s="64">
        <f t="shared" si="10"/>
        <v>1</v>
      </c>
      <c r="AC61" s="65" t="str">
        <f>VLOOKUP(B61,DATA_ZCSR181!C:K,9,0)</f>
        <v>S-4G-001</v>
      </c>
      <c r="AD61" s="65">
        <f>VLOOKUP(B61,DATA_ZCSR181!C:H,6,0)</f>
        <v>9009416605</v>
      </c>
      <c r="AE61" s="66">
        <f>VLOOKUP(B61,DATA_ZCSR181!C:Z,24,0)</f>
        <v>43496</v>
      </c>
      <c r="AF61" s="66" t="str">
        <f>LEFT(VLOOKUP(B61,DATA_ZCSR181!C:D,2,0),4)</f>
        <v>S4B3</v>
      </c>
      <c r="AG61" s="55" t="str">
        <f t="shared" si="11"/>
        <v>KUM</v>
      </c>
      <c r="AH61" s="61" t="str">
        <f t="shared" si="12"/>
        <v/>
      </c>
      <c r="AI61" s="61" t="str">
        <f t="shared" si="13"/>
        <v/>
      </c>
      <c r="AJ61" s="61" t="str">
        <f t="shared" si="14"/>
        <v/>
      </c>
      <c r="AK61" s="61" t="str">
        <f t="shared" si="15"/>
        <v/>
      </c>
      <c r="AL61" s="61" t="str">
        <f t="shared" si="16"/>
        <v/>
      </c>
      <c r="AM61" s="61" t="str">
        <f t="shared" si="17"/>
        <v/>
      </c>
      <c r="AN61" s="61" t="str">
        <f t="shared" si="18"/>
        <v/>
      </c>
      <c r="AO61" s="61" t="str">
        <f t="shared" si="19"/>
        <v/>
      </c>
      <c r="AP61" s="61" t="str">
        <f t="shared" si="20"/>
        <v/>
      </c>
      <c r="AQ61" s="62" t="str">
        <f t="shared" si="21"/>
        <v/>
      </c>
      <c r="AR61" s="61" t="str">
        <f t="shared" si="22"/>
        <v/>
      </c>
      <c r="AS61" s="63" t="e">
        <f>VLOOKUP(B61,ziw58!AV:BB,7,0)</f>
        <v>#N/A</v>
      </c>
    </row>
    <row r="62" spans="1:45" x14ac:dyDescent="0.35">
      <c r="A62" s="56">
        <v>130000719829</v>
      </c>
      <c r="B62" s="57">
        <v>140001545607</v>
      </c>
      <c r="C62" s="57">
        <v>1016894925</v>
      </c>
      <c r="D62" s="58" t="s">
        <v>2574</v>
      </c>
      <c r="E62" s="58" t="s">
        <v>15</v>
      </c>
      <c r="F62" s="58" t="s">
        <v>16</v>
      </c>
      <c r="G62" s="58" t="s">
        <v>17</v>
      </c>
      <c r="H62" s="58" t="s">
        <v>56</v>
      </c>
      <c r="I62" s="59">
        <v>43423</v>
      </c>
      <c r="J62" s="59">
        <v>43408</v>
      </c>
      <c r="K62" s="59">
        <v>43409</v>
      </c>
      <c r="L62" s="59">
        <v>43483</v>
      </c>
      <c r="M62" s="60">
        <v>4016316773</v>
      </c>
      <c r="N62" s="58" t="s">
        <v>57</v>
      </c>
      <c r="O62" s="58" t="s">
        <v>23</v>
      </c>
      <c r="P62" s="55" t="str">
        <f>VLOOKUP(C62,Constrain!W:Y,3,0)</f>
        <v>บริษัท แอดวานซ์ ไวเลส เน็ทเวอร์ค จำกัด</v>
      </c>
      <c r="Q62" s="64" t="str">
        <f>VLOOKUP(C62,Constrain!W:X,2,0)</f>
        <v>AWN</v>
      </c>
      <c r="R62" s="55" t="str">
        <f t="shared" si="0"/>
        <v>CLSD</v>
      </c>
      <c r="S62" s="55" t="str">
        <f t="shared" si="1"/>
        <v xml:space="preserve">CNF </v>
      </c>
      <c r="T62" s="55" t="str">
        <f t="shared" si="2"/>
        <v>มี พท.ซ่อมบำรุง</v>
      </c>
      <c r="U62" s="55" t="str">
        <f t="shared" si="3"/>
        <v>นับเสา</v>
      </c>
      <c r="V62" s="55" t="str">
        <f t="shared" si="4"/>
        <v>61</v>
      </c>
      <c r="W62" s="55" t="str">
        <f t="shared" si="5"/>
        <v>สายสื่อสาร</v>
      </c>
      <c r="X62" s="55" t="str">
        <f t="shared" si="6"/>
        <v>AWN</v>
      </c>
      <c r="Y62" s="55" t="str">
        <f t="shared" si="7"/>
        <v>LAM</v>
      </c>
      <c r="Z62" s="55" t="str">
        <f t="shared" si="8"/>
        <v>ปกติ</v>
      </c>
      <c r="AA62" s="55" t="str">
        <f t="shared" si="9"/>
        <v>TELECOM</v>
      </c>
      <c r="AB62" s="64">
        <f t="shared" si="10"/>
        <v>1</v>
      </c>
      <c r="AC62" s="65" t="str">
        <f>VLOOKUP(B62,DATA_ZCSR181!C:K,9,0)</f>
        <v>S-4G-001</v>
      </c>
      <c r="AD62" s="65">
        <f>VLOOKUP(B62,DATA_ZCSR181!C:H,6,0)</f>
        <v>9009416813</v>
      </c>
      <c r="AE62" s="66">
        <f>VLOOKUP(B62,DATA_ZCSR181!C:Z,24,0)</f>
        <v>43496</v>
      </c>
      <c r="AF62" s="66" t="str">
        <f>LEFT(VLOOKUP(B62,DATA_ZCSR181!C:D,2,0),4)</f>
        <v>S4B3</v>
      </c>
      <c r="AG62" s="55" t="str">
        <f t="shared" si="11"/>
        <v>LAM</v>
      </c>
      <c r="AH62" s="61" t="str">
        <f t="shared" si="12"/>
        <v/>
      </c>
      <c r="AI62" s="61" t="str">
        <f t="shared" si="13"/>
        <v/>
      </c>
      <c r="AJ62" s="61" t="str">
        <f t="shared" si="14"/>
        <v/>
      </c>
      <c r="AK62" s="61" t="str">
        <f t="shared" si="15"/>
        <v/>
      </c>
      <c r="AL62" s="61" t="str">
        <f t="shared" si="16"/>
        <v/>
      </c>
      <c r="AM62" s="61" t="str">
        <f t="shared" si="17"/>
        <v/>
      </c>
      <c r="AN62" s="61" t="str">
        <f t="shared" si="18"/>
        <v/>
      </c>
      <c r="AO62" s="61" t="str">
        <f t="shared" si="19"/>
        <v/>
      </c>
      <c r="AP62" s="61" t="str">
        <f t="shared" si="20"/>
        <v/>
      </c>
      <c r="AQ62" s="62" t="str">
        <f t="shared" si="21"/>
        <v/>
      </c>
      <c r="AR62" s="61" t="str">
        <f t="shared" si="22"/>
        <v/>
      </c>
      <c r="AS62" s="63" t="e">
        <f>VLOOKUP(B62,ziw58!AV:BB,7,0)</f>
        <v>#N/A</v>
      </c>
    </row>
    <row r="63" spans="1:45" x14ac:dyDescent="0.35">
      <c r="A63" s="56">
        <v>130000727200</v>
      </c>
      <c r="B63" s="57">
        <v>140001542495</v>
      </c>
      <c r="C63" s="57">
        <v>1016894925</v>
      </c>
      <c r="D63" s="58" t="s">
        <v>2575</v>
      </c>
      <c r="E63" s="58" t="s">
        <v>15</v>
      </c>
      <c r="F63" s="58" t="s">
        <v>16</v>
      </c>
      <c r="G63" s="58" t="s">
        <v>17</v>
      </c>
      <c r="H63" s="58" t="s">
        <v>29</v>
      </c>
      <c r="I63" s="59">
        <v>43427</v>
      </c>
      <c r="J63" s="59">
        <v>43427</v>
      </c>
      <c r="K63" s="59">
        <v>43427</v>
      </c>
      <c r="L63" s="59">
        <v>43483</v>
      </c>
      <c r="M63" s="60">
        <v>4016316832</v>
      </c>
      <c r="N63" s="58" t="s">
        <v>1121</v>
      </c>
      <c r="O63" s="58" t="s">
        <v>3198</v>
      </c>
      <c r="P63" s="55" t="str">
        <f>VLOOKUP(C63,Constrain!W:Y,3,0)</f>
        <v>บริษัท แอดวานซ์ ไวเลส เน็ทเวอร์ค จำกัด</v>
      </c>
      <c r="Q63" s="64" t="str">
        <f>VLOOKUP(C63,Constrain!W:X,2,0)</f>
        <v>AWN</v>
      </c>
      <c r="R63" s="55" t="str">
        <f t="shared" si="0"/>
        <v>CLSD</v>
      </c>
      <c r="S63" s="55" t="str">
        <f t="shared" si="1"/>
        <v xml:space="preserve">CNF </v>
      </c>
      <c r="T63" s="55" t="str">
        <f t="shared" si="2"/>
        <v>มี พท.ซ่อมบำรุง</v>
      </c>
      <c r="U63" s="55" t="str">
        <f t="shared" si="3"/>
        <v>นับเสา</v>
      </c>
      <c r="V63" s="55" t="str">
        <f t="shared" si="4"/>
        <v>61</v>
      </c>
      <c r="W63" s="55" t="str">
        <f t="shared" si="5"/>
        <v>สายสื่อสาร</v>
      </c>
      <c r="X63" s="55" t="str">
        <f t="shared" si="6"/>
        <v>AWN</v>
      </c>
      <c r="Y63" s="55" t="str">
        <f t="shared" si="7"/>
        <v>LHS</v>
      </c>
      <c r="Z63" s="55" t="str">
        <f t="shared" si="8"/>
        <v>ปกติ</v>
      </c>
      <c r="AA63" s="55" t="str">
        <f t="shared" si="9"/>
        <v>TELECOM</v>
      </c>
      <c r="AB63" s="64">
        <f t="shared" si="10"/>
        <v>1</v>
      </c>
      <c r="AC63" s="65" t="str">
        <f>VLOOKUP(B63,DATA_ZCSR181!C:K,9,0)</f>
        <v>S-4G-001</v>
      </c>
      <c r="AD63" s="65">
        <f>VLOOKUP(B63,DATA_ZCSR181!C:H,6,0)</f>
        <v>9009410680</v>
      </c>
      <c r="AE63" s="66">
        <f>VLOOKUP(B63,DATA_ZCSR181!C:Z,24,0)</f>
        <v>43496</v>
      </c>
      <c r="AF63" s="66" t="str">
        <f>LEFT(VLOOKUP(B63,DATA_ZCSR181!C:D,2,0),4)</f>
        <v>S4B3</v>
      </c>
      <c r="AG63" s="55" t="str">
        <f t="shared" si="11"/>
        <v>LHS</v>
      </c>
      <c r="AH63" s="61" t="str">
        <f t="shared" si="12"/>
        <v/>
      </c>
      <c r="AI63" s="61" t="str">
        <f t="shared" si="13"/>
        <v/>
      </c>
      <c r="AJ63" s="61" t="str">
        <f t="shared" si="14"/>
        <v/>
      </c>
      <c r="AK63" s="61" t="str">
        <f t="shared" si="15"/>
        <v/>
      </c>
      <c r="AL63" s="61" t="str">
        <f t="shared" si="16"/>
        <v/>
      </c>
      <c r="AM63" s="61" t="str">
        <f t="shared" si="17"/>
        <v/>
      </c>
      <c r="AN63" s="61" t="str">
        <f t="shared" si="18"/>
        <v/>
      </c>
      <c r="AO63" s="61" t="str">
        <f t="shared" si="19"/>
        <v/>
      </c>
      <c r="AP63" s="61" t="str">
        <f t="shared" si="20"/>
        <v/>
      </c>
      <c r="AQ63" s="62" t="str">
        <f t="shared" si="21"/>
        <v/>
      </c>
      <c r="AR63" s="61" t="str">
        <f t="shared" si="22"/>
        <v/>
      </c>
      <c r="AS63" s="63" t="e">
        <f>VLOOKUP(B63,ziw58!AV:BB,7,0)</f>
        <v>#N/A</v>
      </c>
    </row>
    <row r="64" spans="1:45" x14ac:dyDescent="0.35">
      <c r="A64" s="56">
        <v>130000737039</v>
      </c>
      <c r="B64" s="57">
        <v>140001546930</v>
      </c>
      <c r="C64" s="57">
        <v>1016894925</v>
      </c>
      <c r="D64" s="58" t="s">
        <v>2576</v>
      </c>
      <c r="E64" s="58" t="s">
        <v>3208</v>
      </c>
      <c r="F64" s="58" t="s">
        <v>16</v>
      </c>
      <c r="G64" s="58" t="s">
        <v>17</v>
      </c>
      <c r="H64" s="58" t="s">
        <v>50</v>
      </c>
      <c r="I64" s="59">
        <v>43453</v>
      </c>
      <c r="J64" s="59">
        <v>43453</v>
      </c>
      <c r="K64" s="59">
        <v>43456</v>
      </c>
      <c r="L64" s="59">
        <v>43483</v>
      </c>
      <c r="M64" s="60">
        <v>4016316804</v>
      </c>
      <c r="N64" s="58" t="s">
        <v>51</v>
      </c>
      <c r="O64" s="58" t="s">
        <v>23</v>
      </c>
      <c r="P64" s="55" t="str">
        <f>VLOOKUP(C64,Constrain!W:Y,3,0)</f>
        <v>บริษัท แอดวานซ์ ไวเลส เน็ทเวอร์ค จำกัด</v>
      </c>
      <c r="Q64" s="64" t="str">
        <f>VLOOKUP(C64,Constrain!W:X,2,0)</f>
        <v>AWN</v>
      </c>
      <c r="R64" s="55" t="str">
        <f t="shared" si="0"/>
        <v>CLSD</v>
      </c>
      <c r="S64" s="55" t="str">
        <f t="shared" si="1"/>
        <v>PCNF</v>
      </c>
      <c r="T64" s="55" t="str">
        <f t="shared" si="2"/>
        <v>มี พท.ซ่อมบำรุง</v>
      </c>
      <c r="U64" s="55" t="str">
        <f t="shared" si="3"/>
        <v>นับเสา</v>
      </c>
      <c r="V64" s="55" t="str">
        <f t="shared" si="4"/>
        <v>61</v>
      </c>
      <c r="W64" s="55" t="str">
        <f t="shared" si="5"/>
        <v>สายสื่อสาร</v>
      </c>
      <c r="X64" s="55" t="str">
        <f t="shared" si="6"/>
        <v>AWN</v>
      </c>
      <c r="Y64" s="55" t="str">
        <f t="shared" si="7"/>
        <v>NAR</v>
      </c>
      <c r="Z64" s="55" t="str">
        <f t="shared" si="8"/>
        <v>ปกติ</v>
      </c>
      <c r="AA64" s="55" t="str">
        <f t="shared" si="9"/>
        <v>TELECOM</v>
      </c>
      <c r="AB64" s="64">
        <f t="shared" si="10"/>
        <v>1</v>
      </c>
      <c r="AC64" s="65" t="str">
        <f>VLOOKUP(B64,DATA_ZCSR181!C:K,9,0)</f>
        <v>S-4G-001</v>
      </c>
      <c r="AD64" s="65">
        <f>VLOOKUP(B64,DATA_ZCSR181!C:H,6,0)</f>
        <v>9009420564</v>
      </c>
      <c r="AE64" s="66">
        <f>VLOOKUP(B64,DATA_ZCSR181!C:Z,24,0)</f>
        <v>43496</v>
      </c>
      <c r="AF64" s="66" t="str">
        <f>LEFT(VLOOKUP(B64,DATA_ZCSR181!C:D,2,0),4)</f>
        <v>S4B3</v>
      </c>
      <c r="AG64" s="55" t="str">
        <f t="shared" si="11"/>
        <v>NAR</v>
      </c>
      <c r="AH64" s="61" t="str">
        <f t="shared" si="12"/>
        <v/>
      </c>
      <c r="AI64" s="61" t="str">
        <f t="shared" si="13"/>
        <v/>
      </c>
      <c r="AJ64" s="61" t="str">
        <f t="shared" si="14"/>
        <v/>
      </c>
      <c r="AK64" s="61" t="str">
        <f t="shared" si="15"/>
        <v>ยังไม่ยืนยันชั่วโมงการทำงาน Time Confirm</v>
      </c>
      <c r="AL64" s="61" t="str">
        <f t="shared" si="16"/>
        <v/>
      </c>
      <c r="AM64" s="61" t="str">
        <f t="shared" si="17"/>
        <v/>
      </c>
      <c r="AN64" s="61" t="str">
        <f t="shared" si="18"/>
        <v/>
      </c>
      <c r="AO64" s="61" t="str">
        <f t="shared" si="19"/>
        <v/>
      </c>
      <c r="AP64" s="61" t="str">
        <f t="shared" si="20"/>
        <v/>
      </c>
      <c r="AQ64" s="62" t="str">
        <f t="shared" si="21"/>
        <v/>
      </c>
      <c r="AR64" s="61" t="str">
        <f t="shared" si="22"/>
        <v/>
      </c>
      <c r="AS64" s="63" t="e">
        <f>VLOOKUP(B64,ziw58!AV:BB,7,0)</f>
        <v>#N/A</v>
      </c>
    </row>
    <row r="65" spans="1:45" x14ac:dyDescent="0.35">
      <c r="A65" s="56">
        <v>130000728297</v>
      </c>
      <c r="B65" s="57">
        <v>140001545989</v>
      </c>
      <c r="C65" s="57">
        <v>1016894925</v>
      </c>
      <c r="D65" s="58" t="s">
        <v>2577</v>
      </c>
      <c r="E65" s="58" t="s">
        <v>15</v>
      </c>
      <c r="F65" s="58" t="s">
        <v>16</v>
      </c>
      <c r="G65" s="58" t="s">
        <v>17</v>
      </c>
      <c r="H65" s="58" t="s">
        <v>39</v>
      </c>
      <c r="I65" s="59">
        <v>43382</v>
      </c>
      <c r="J65" s="59">
        <v>43430</v>
      </c>
      <c r="K65" s="59">
        <v>43430</v>
      </c>
      <c r="L65" s="59">
        <v>43483</v>
      </c>
      <c r="M65" s="60">
        <v>4016316806</v>
      </c>
      <c r="N65" s="58" t="s">
        <v>2533</v>
      </c>
      <c r="O65" s="58" t="s">
        <v>23</v>
      </c>
      <c r="P65" s="55" t="str">
        <f>VLOOKUP(C65,Constrain!W:Y,3,0)</f>
        <v>บริษัท แอดวานซ์ ไวเลส เน็ทเวอร์ค จำกัด</v>
      </c>
      <c r="Q65" s="64" t="str">
        <f>VLOOKUP(C65,Constrain!W:X,2,0)</f>
        <v>AWN</v>
      </c>
      <c r="R65" s="55" t="str">
        <f t="shared" si="0"/>
        <v>CLSD</v>
      </c>
      <c r="S65" s="55" t="str">
        <f t="shared" si="1"/>
        <v xml:space="preserve">CNF </v>
      </c>
      <c r="T65" s="55" t="str">
        <f t="shared" si="2"/>
        <v>มี พท.ซ่อมบำรุง</v>
      </c>
      <c r="U65" s="55" t="str">
        <f t="shared" si="3"/>
        <v>นับเสา</v>
      </c>
      <c r="V65" s="55" t="str">
        <f t="shared" si="4"/>
        <v>61</v>
      </c>
      <c r="W65" s="55" t="str">
        <f t="shared" si="5"/>
        <v>สายสื่อสาร</v>
      </c>
      <c r="X65" s="55" t="str">
        <f t="shared" si="6"/>
        <v>AWN</v>
      </c>
      <c r="Y65" s="55" t="str">
        <f t="shared" si="7"/>
        <v>NBD</v>
      </c>
      <c r="Z65" s="55" t="str">
        <f t="shared" si="8"/>
        <v>ปกติ</v>
      </c>
      <c r="AA65" s="55" t="str">
        <f t="shared" si="9"/>
        <v>TELECOM</v>
      </c>
      <c r="AB65" s="64">
        <f t="shared" si="10"/>
        <v>1</v>
      </c>
      <c r="AC65" s="65" t="str">
        <f>VLOOKUP(B65,DATA_ZCSR181!C:K,9,0)</f>
        <v>S-4G-001</v>
      </c>
      <c r="AD65" s="65">
        <f>VLOOKUP(B65,DATA_ZCSR181!C:H,6,0)</f>
        <v>9009417324</v>
      </c>
      <c r="AE65" s="66">
        <f>VLOOKUP(B65,DATA_ZCSR181!C:Z,24,0)</f>
        <v>43496</v>
      </c>
      <c r="AF65" s="66" t="str">
        <f>LEFT(VLOOKUP(B65,DATA_ZCSR181!C:D,2,0),4)</f>
        <v>S4B3</v>
      </c>
      <c r="AG65" s="55" t="str">
        <f t="shared" si="11"/>
        <v>NBD</v>
      </c>
      <c r="AH65" s="61" t="str">
        <f t="shared" si="12"/>
        <v/>
      </c>
      <c r="AI65" s="61" t="str">
        <f t="shared" si="13"/>
        <v/>
      </c>
      <c r="AJ65" s="61" t="str">
        <f t="shared" si="14"/>
        <v/>
      </c>
      <c r="AK65" s="61" t="str">
        <f t="shared" si="15"/>
        <v/>
      </c>
      <c r="AL65" s="61" t="str">
        <f t="shared" si="16"/>
        <v/>
      </c>
      <c r="AM65" s="61" t="str">
        <f t="shared" si="17"/>
        <v/>
      </c>
      <c r="AN65" s="61" t="str">
        <f t="shared" si="18"/>
        <v/>
      </c>
      <c r="AO65" s="61" t="str">
        <f t="shared" si="19"/>
        <v/>
      </c>
      <c r="AP65" s="61" t="str">
        <f t="shared" si="20"/>
        <v/>
      </c>
      <c r="AQ65" s="62" t="str">
        <f t="shared" si="21"/>
        <v/>
      </c>
      <c r="AR65" s="61" t="str">
        <f t="shared" si="22"/>
        <v/>
      </c>
      <c r="AS65" s="63" t="e">
        <f>VLOOKUP(B65,ziw58!AV:BB,7,0)</f>
        <v>#N/A</v>
      </c>
    </row>
    <row r="66" spans="1:45" x14ac:dyDescent="0.35">
      <c r="A66" s="56">
        <v>130000726859</v>
      </c>
      <c r="B66" s="57">
        <v>140001546679</v>
      </c>
      <c r="C66" s="57">
        <v>1016894925</v>
      </c>
      <c r="D66" s="58" t="s">
        <v>2578</v>
      </c>
      <c r="E66" s="58" t="s">
        <v>15</v>
      </c>
      <c r="F66" s="58" t="s">
        <v>16</v>
      </c>
      <c r="G66" s="58" t="s">
        <v>17</v>
      </c>
      <c r="H66" s="58" t="s">
        <v>76</v>
      </c>
      <c r="I66" s="59">
        <v>43480</v>
      </c>
      <c r="J66" s="59">
        <v>43426</v>
      </c>
      <c r="K66" s="59">
        <v>43426</v>
      </c>
      <c r="L66" s="59">
        <v>43483</v>
      </c>
      <c r="M66" s="60">
        <v>4018198107</v>
      </c>
      <c r="N66" s="58" t="s">
        <v>3166</v>
      </c>
      <c r="O66" s="58" t="s">
        <v>23</v>
      </c>
      <c r="P66" s="55" t="str">
        <f>VLOOKUP(C66,Constrain!W:Y,3,0)</f>
        <v>บริษัท แอดวานซ์ ไวเลส เน็ทเวอร์ค จำกัด</v>
      </c>
      <c r="Q66" s="64" t="str">
        <f>VLOOKUP(C66,Constrain!W:X,2,0)</f>
        <v>AWN</v>
      </c>
      <c r="R66" s="55" t="str">
        <f t="shared" ref="R66:R129" si="23">LEFT(E66,4)</f>
        <v>CLSD</v>
      </c>
      <c r="S66" s="55" t="str">
        <f t="shared" ref="S66:S129" si="24">MID(E66,6,4)</f>
        <v xml:space="preserve">CNF </v>
      </c>
      <c r="T66" s="55" t="str">
        <f t="shared" ref="T66:T129" si="25">IF(OR(M66&gt;0,M66&lt;&gt;""),"มี พท.ซ่อมบำรุง","-")</f>
        <v>มี พท.ซ่อมบำรุง</v>
      </c>
      <c r="U66" s="55" t="str">
        <f t="shared" ref="U66:U129" si="26">LEFT(D66,6)</f>
        <v>นับเสา</v>
      </c>
      <c r="V66" s="55" t="str">
        <f t="shared" ref="V66:V129" si="27">MID(D66,8,2)</f>
        <v>61</v>
      </c>
      <c r="W66" s="55" t="str">
        <f t="shared" ref="W66:W129" si="28">MID(D66,11,FIND("-",D66,11)-11)</f>
        <v>สายสื่อสาร</v>
      </c>
      <c r="X66" s="55" t="str">
        <f t="shared" ref="X66:X129" si="29">MID(D66,LEN(W66)+10+2,FIND("-",D66,LEN(W66)+10+2)-(LEN(W66)+10+2))</f>
        <v>AWN</v>
      </c>
      <c r="Y66" s="55" t="str">
        <f t="shared" ref="Y66:Y129" si="30">MID(D66,LEN(W66)+10+LEN(X66)+3,FIND("-",D66,LEN(W66)+10+LEN(X66)+3)-(LEN(W66)+10+LEN(X66)+3))</f>
        <v>NBM</v>
      </c>
      <c r="Z66" s="55" t="str">
        <f t="shared" ref="Z66:Z129" si="31">MID(D66,LEN(W66)+10+LEN(X66)+LEN(Y66)+4,LEN(D66)-(LEN(W66)+10+LEN(X66)+LEN(Y66)+3))</f>
        <v>ปกติ</v>
      </c>
      <c r="AA66" s="55" t="str">
        <f t="shared" ref="AA66:AA129" si="32">RIGHT_TEXT(X66)</f>
        <v>TELECOM</v>
      </c>
      <c r="AB66" s="64">
        <f t="shared" ref="AB66:AB129" si="33">COUNTIF(D:D,D:D)</f>
        <v>1</v>
      </c>
      <c r="AC66" s="65" t="str">
        <f>VLOOKUP(B66,DATA_ZCSR181!C:K,9,0)</f>
        <v>S-4G-001</v>
      </c>
      <c r="AD66" s="65">
        <f>VLOOKUP(B66,DATA_ZCSR181!C:H,6,0)</f>
        <v>9009420248</v>
      </c>
      <c r="AE66" s="66">
        <f>VLOOKUP(B66,DATA_ZCSR181!C:Z,24,0)</f>
        <v>43496</v>
      </c>
      <c r="AF66" s="66" t="str">
        <f>LEFT(VLOOKUP(B66,DATA_ZCSR181!C:D,2,0),4)</f>
        <v>S4B3</v>
      </c>
      <c r="AG66" s="55" t="str">
        <f t="shared" ref="AG66:AG129" si="34">MID(N66,2,3)</f>
        <v>NBM</v>
      </c>
      <c r="AH66" s="61" t="str">
        <f t="shared" ref="AH66:AH129" si="35">IF(B66="","ไม่สร้างคำร้อง","")</f>
        <v/>
      </c>
      <c r="AI66" s="61" t="str">
        <f t="shared" ref="AI66:AI129" si="36">IF(M66="","ไม่กรอกพื้นที่ซ่อมบำรุง","")</f>
        <v/>
      </c>
      <c r="AJ66" s="61" t="str">
        <f t="shared" ref="AJ66:AJ129" si="37">IF(OR(R66="TECO",R66="CLSD"),"","สถานะใบสั่งงานไม่ถูกต้อง")</f>
        <v/>
      </c>
      <c r="AK66" s="61" t="str">
        <f t="shared" ref="AK66:AK129" si="38">IF(S66&lt;&gt;"CNF ","ยังไม่ยืนยันชั่วโมงการทำงาน Time Confirm","")</f>
        <v/>
      </c>
      <c r="AL66" s="61" t="str">
        <f t="shared" ref="AL66:AL129" si="39">IF(U66&lt;&gt;"นับเสา","คำอธิบายไม่เขียนคำว่า: นับเสา","")</f>
        <v/>
      </c>
      <c r="AM66" s="61" t="str">
        <f t="shared" ref="AM66:AM129" si="40">IF(V66&lt;&gt;"61","ไม่เขียนคำว่า: 61","")</f>
        <v/>
      </c>
      <c r="AN66" s="61" t="str">
        <f t="shared" ref="AN66:AN129" si="41">IF(NOT(OR(W66="สายสื่อสาร",W66="อุปกรณ์")),"ประเภทงานผิด","")</f>
        <v/>
      </c>
      <c r="AO66" s="61" t="str">
        <f t="shared" ref="AO66:AO129" si="42">value_vlookup(X66)</f>
        <v/>
      </c>
      <c r="AP66" s="61" t="str">
        <f t="shared" ref="AP66:AP129" si="43">check_AbbrPEA(Y66)</f>
        <v/>
      </c>
      <c r="AQ66" s="62" t="str">
        <f t="shared" ref="AQ66:AQ129" si="44">IF(NOT(OR(Z66="ปกติ",Z66="ละเมิด",Z66="ยกเลิก")),"ลักษณะงานผิด","")</f>
        <v/>
      </c>
      <c r="AR66" s="61" t="str">
        <f t="shared" ref="AR66:AR129" si="45">check_CorSerMat(AA66,W66,Z66,AC66)</f>
        <v/>
      </c>
      <c r="AS66" s="63" t="e">
        <f>VLOOKUP(B66,ziw58!AV:BB,7,0)</f>
        <v>#N/A</v>
      </c>
    </row>
    <row r="67" spans="1:45" x14ac:dyDescent="0.35">
      <c r="A67" s="56">
        <v>130000726866</v>
      </c>
      <c r="B67" s="57">
        <v>140001545095</v>
      </c>
      <c r="C67" s="57">
        <v>1016894925</v>
      </c>
      <c r="D67" s="58" t="s">
        <v>2579</v>
      </c>
      <c r="E67" s="58" t="s">
        <v>15</v>
      </c>
      <c r="F67" s="58" t="s">
        <v>16</v>
      </c>
      <c r="G67" s="58" t="s">
        <v>17</v>
      </c>
      <c r="H67" s="58" t="s">
        <v>49</v>
      </c>
      <c r="I67" s="59">
        <v>43410</v>
      </c>
      <c r="J67" s="59">
        <v>43426</v>
      </c>
      <c r="K67" s="59">
        <v>43427</v>
      </c>
      <c r="L67" s="59">
        <v>43482</v>
      </c>
      <c r="M67" s="60">
        <v>4016316786</v>
      </c>
      <c r="N67" s="58" t="s">
        <v>723</v>
      </c>
      <c r="O67" s="58" t="s">
        <v>23</v>
      </c>
      <c r="P67" s="55" t="str">
        <f>VLOOKUP(C67,Constrain!W:Y,3,0)</f>
        <v>บริษัท แอดวานซ์ ไวเลส เน็ทเวอร์ค จำกัด</v>
      </c>
      <c r="Q67" s="64" t="str">
        <f>VLOOKUP(C67,Constrain!W:X,2,0)</f>
        <v>AWN</v>
      </c>
      <c r="R67" s="55" t="str">
        <f t="shared" si="23"/>
        <v>CLSD</v>
      </c>
      <c r="S67" s="55" t="str">
        <f t="shared" si="24"/>
        <v xml:space="preserve">CNF </v>
      </c>
      <c r="T67" s="55" t="str">
        <f t="shared" si="25"/>
        <v>มี พท.ซ่อมบำรุง</v>
      </c>
      <c r="U67" s="55" t="str">
        <f t="shared" si="26"/>
        <v>นับเสา</v>
      </c>
      <c r="V67" s="55" t="str">
        <f t="shared" si="27"/>
        <v>61</v>
      </c>
      <c r="W67" s="55" t="str">
        <f t="shared" si="28"/>
        <v>สายสื่อสาร</v>
      </c>
      <c r="X67" s="55" t="str">
        <f t="shared" si="29"/>
        <v>AWN</v>
      </c>
      <c r="Y67" s="55" t="str">
        <f t="shared" si="30"/>
        <v>NKE</v>
      </c>
      <c r="Z67" s="55" t="str">
        <f t="shared" si="31"/>
        <v>ปกติ</v>
      </c>
      <c r="AA67" s="55" t="str">
        <f t="shared" si="32"/>
        <v>TELECOM</v>
      </c>
      <c r="AB67" s="64">
        <f t="shared" si="33"/>
        <v>1</v>
      </c>
      <c r="AC67" s="65" t="str">
        <f>VLOOKUP(B67,DATA_ZCSR181!C:K,9,0)</f>
        <v>S-4G-001</v>
      </c>
      <c r="AD67" s="65">
        <f>VLOOKUP(B67,DATA_ZCSR181!C:H,6,0)</f>
        <v>9009416224</v>
      </c>
      <c r="AE67" s="66">
        <f>VLOOKUP(B67,DATA_ZCSR181!C:Z,24,0)</f>
        <v>43496</v>
      </c>
      <c r="AF67" s="66" t="str">
        <f>LEFT(VLOOKUP(B67,DATA_ZCSR181!C:D,2,0),4)</f>
        <v>S4B3</v>
      </c>
      <c r="AG67" s="55" t="str">
        <f t="shared" si="34"/>
        <v>NKE</v>
      </c>
      <c r="AH67" s="61" t="str">
        <f t="shared" si="35"/>
        <v/>
      </c>
      <c r="AI67" s="61" t="str">
        <f t="shared" si="36"/>
        <v/>
      </c>
      <c r="AJ67" s="61" t="str">
        <f t="shared" si="37"/>
        <v/>
      </c>
      <c r="AK67" s="61" t="str">
        <f t="shared" si="38"/>
        <v/>
      </c>
      <c r="AL67" s="61" t="str">
        <f t="shared" si="39"/>
        <v/>
      </c>
      <c r="AM67" s="61" t="str">
        <f t="shared" si="40"/>
        <v/>
      </c>
      <c r="AN67" s="61" t="str">
        <f t="shared" si="41"/>
        <v/>
      </c>
      <c r="AO67" s="61" t="str">
        <f t="shared" si="42"/>
        <v/>
      </c>
      <c r="AP67" s="61" t="str">
        <f t="shared" si="43"/>
        <v/>
      </c>
      <c r="AQ67" s="62" t="str">
        <f t="shared" si="44"/>
        <v/>
      </c>
      <c r="AR67" s="61" t="str">
        <f t="shared" si="45"/>
        <v/>
      </c>
      <c r="AS67" s="63" t="e">
        <f>VLOOKUP(B67,ziw58!AV:BB,7,0)</f>
        <v>#N/A</v>
      </c>
    </row>
    <row r="68" spans="1:45" x14ac:dyDescent="0.35">
      <c r="A68" s="56">
        <v>130000726827</v>
      </c>
      <c r="B68" s="57">
        <v>140001550113</v>
      </c>
      <c r="C68" s="57">
        <v>1016894925</v>
      </c>
      <c r="D68" s="58" t="s">
        <v>2580</v>
      </c>
      <c r="E68" s="58" t="s">
        <v>1267</v>
      </c>
      <c r="F68" s="58" t="s">
        <v>16</v>
      </c>
      <c r="G68" s="58" t="s">
        <v>17</v>
      </c>
      <c r="H68" s="58" t="s">
        <v>58</v>
      </c>
      <c r="I68" s="59">
        <v>43438</v>
      </c>
      <c r="J68" s="59">
        <v>43438</v>
      </c>
      <c r="K68" s="59">
        <v>43440</v>
      </c>
      <c r="L68" s="59">
        <v>43493</v>
      </c>
      <c r="M68" s="60">
        <v>4016316809</v>
      </c>
      <c r="N68" s="58" t="s">
        <v>59</v>
      </c>
      <c r="O68" s="58" t="s">
        <v>23</v>
      </c>
      <c r="P68" s="55" t="str">
        <f>VLOOKUP(C68,Constrain!W:Y,3,0)</f>
        <v>บริษัท แอดวานซ์ ไวเลส เน็ทเวอร์ค จำกัด</v>
      </c>
      <c r="Q68" s="64" t="str">
        <f>VLOOKUP(C68,Constrain!W:X,2,0)</f>
        <v>AWN</v>
      </c>
      <c r="R68" s="55" t="str">
        <f t="shared" si="23"/>
        <v>TECO</v>
      </c>
      <c r="S68" s="55" t="str">
        <f t="shared" si="24"/>
        <v xml:space="preserve">CNF </v>
      </c>
      <c r="T68" s="55" t="str">
        <f t="shared" si="25"/>
        <v>มี พท.ซ่อมบำรุง</v>
      </c>
      <c r="U68" s="55" t="str">
        <f t="shared" si="26"/>
        <v>นับเสา</v>
      </c>
      <c r="V68" s="55" t="str">
        <f t="shared" si="27"/>
        <v>61</v>
      </c>
      <c r="W68" s="55" t="str">
        <f t="shared" si="28"/>
        <v>สายสื่อสาร</v>
      </c>
      <c r="X68" s="55" t="str">
        <f t="shared" si="29"/>
        <v>AWN</v>
      </c>
      <c r="Y68" s="55" t="str">
        <f t="shared" si="30"/>
        <v>NOS</v>
      </c>
      <c r="Z68" s="55" t="str">
        <f t="shared" si="31"/>
        <v>ปกติ</v>
      </c>
      <c r="AA68" s="55" t="str">
        <f t="shared" si="32"/>
        <v>TELECOM</v>
      </c>
      <c r="AB68" s="64">
        <f t="shared" si="33"/>
        <v>1</v>
      </c>
      <c r="AC68" s="65" t="str">
        <f>VLOOKUP(B68,DATA_ZCSR181!C:K,9,0)</f>
        <v>S-4G-001</v>
      </c>
      <c r="AD68" s="65">
        <f>VLOOKUP(B68,DATA_ZCSR181!C:H,6,0)</f>
        <v>9009427742</v>
      </c>
      <c r="AE68" s="66">
        <f>VLOOKUP(B68,DATA_ZCSR181!C:Z,24,0)</f>
        <v>43496</v>
      </c>
      <c r="AF68" s="66" t="str">
        <f>LEFT(VLOOKUP(B68,DATA_ZCSR181!C:D,2,0),4)</f>
        <v>S4B3</v>
      </c>
      <c r="AG68" s="55" t="str">
        <f t="shared" si="34"/>
        <v>NOS</v>
      </c>
      <c r="AH68" s="61" t="str">
        <f t="shared" si="35"/>
        <v/>
      </c>
      <c r="AI68" s="61" t="str">
        <f t="shared" si="36"/>
        <v/>
      </c>
      <c r="AJ68" s="61" t="str">
        <f t="shared" si="37"/>
        <v/>
      </c>
      <c r="AK68" s="61" t="str">
        <f t="shared" si="38"/>
        <v/>
      </c>
      <c r="AL68" s="61" t="str">
        <f t="shared" si="39"/>
        <v/>
      </c>
      <c r="AM68" s="61" t="str">
        <f t="shared" si="40"/>
        <v/>
      </c>
      <c r="AN68" s="61" t="str">
        <f t="shared" si="41"/>
        <v/>
      </c>
      <c r="AO68" s="61" t="str">
        <f t="shared" si="42"/>
        <v/>
      </c>
      <c r="AP68" s="61" t="str">
        <f t="shared" si="43"/>
        <v/>
      </c>
      <c r="AQ68" s="62" t="str">
        <f t="shared" si="44"/>
        <v/>
      </c>
      <c r="AR68" s="61" t="str">
        <f t="shared" si="45"/>
        <v/>
      </c>
      <c r="AS68" s="63" t="e">
        <f>VLOOKUP(B68,ziw58!AV:BB,7,0)</f>
        <v>#N/A</v>
      </c>
    </row>
    <row r="69" spans="1:45" x14ac:dyDescent="0.35">
      <c r="A69" s="56">
        <v>130000721536</v>
      </c>
      <c r="B69" s="57">
        <v>140001545893</v>
      </c>
      <c r="C69" s="57">
        <v>1016894925</v>
      </c>
      <c r="D69" s="58" t="s">
        <v>2581</v>
      </c>
      <c r="E69" s="58" t="s">
        <v>1267</v>
      </c>
      <c r="F69" s="58" t="s">
        <v>16</v>
      </c>
      <c r="G69" s="58" t="s">
        <v>17</v>
      </c>
      <c r="H69" s="58" t="s">
        <v>80</v>
      </c>
      <c r="I69" s="59">
        <v>43451</v>
      </c>
      <c r="J69" s="59">
        <v>43412</v>
      </c>
      <c r="K69" s="59">
        <v>43412</v>
      </c>
      <c r="L69" s="59">
        <v>43482</v>
      </c>
      <c r="M69" s="60">
        <v>4016317417</v>
      </c>
      <c r="N69" s="58" t="s">
        <v>81</v>
      </c>
      <c r="O69" s="58" t="s">
        <v>23</v>
      </c>
      <c r="P69" s="55" t="str">
        <f>VLOOKUP(C69,Constrain!W:Y,3,0)</f>
        <v>บริษัท แอดวานซ์ ไวเลส เน็ทเวอร์ค จำกัด</v>
      </c>
      <c r="Q69" s="64" t="str">
        <f>VLOOKUP(C69,Constrain!W:X,2,0)</f>
        <v>AWN</v>
      </c>
      <c r="R69" s="55" t="str">
        <f t="shared" si="23"/>
        <v>TECO</v>
      </c>
      <c r="S69" s="55" t="str">
        <f t="shared" si="24"/>
        <v xml:space="preserve">CNF </v>
      </c>
      <c r="T69" s="55" t="str">
        <f t="shared" si="25"/>
        <v>มี พท.ซ่อมบำรุง</v>
      </c>
      <c r="U69" s="55" t="str">
        <f t="shared" si="26"/>
        <v>นับเสา</v>
      </c>
      <c r="V69" s="55" t="str">
        <f t="shared" si="27"/>
        <v>61</v>
      </c>
      <c r="W69" s="55" t="str">
        <f t="shared" si="28"/>
        <v>สายสื่อสาร</v>
      </c>
      <c r="X69" s="55" t="str">
        <f t="shared" si="29"/>
        <v>AWN</v>
      </c>
      <c r="Y69" s="55" t="str">
        <f t="shared" si="30"/>
        <v>NOT</v>
      </c>
      <c r="Z69" s="55" t="str">
        <f t="shared" si="31"/>
        <v>ปกติ</v>
      </c>
      <c r="AA69" s="55" t="str">
        <f t="shared" si="32"/>
        <v>TELECOM</v>
      </c>
      <c r="AB69" s="64">
        <f t="shared" si="33"/>
        <v>1</v>
      </c>
      <c r="AC69" s="65" t="str">
        <f>VLOOKUP(B69,DATA_ZCSR181!C:K,9,0)</f>
        <v>S-4G-001</v>
      </c>
      <c r="AD69" s="65">
        <f>VLOOKUP(B69,DATA_ZCSR181!C:H,6,0)</f>
        <v>9009417178</v>
      </c>
      <c r="AE69" s="66">
        <f>VLOOKUP(B69,DATA_ZCSR181!C:Z,24,0)</f>
        <v>43496</v>
      </c>
      <c r="AF69" s="66" t="str">
        <f>LEFT(VLOOKUP(B69,DATA_ZCSR181!C:D,2,0),4)</f>
        <v>S4B3</v>
      </c>
      <c r="AG69" s="55" t="str">
        <f t="shared" si="34"/>
        <v>NOT</v>
      </c>
      <c r="AH69" s="61" t="str">
        <f t="shared" si="35"/>
        <v/>
      </c>
      <c r="AI69" s="61" t="str">
        <f t="shared" si="36"/>
        <v/>
      </c>
      <c r="AJ69" s="61" t="str">
        <f t="shared" si="37"/>
        <v/>
      </c>
      <c r="AK69" s="61" t="str">
        <f t="shared" si="38"/>
        <v/>
      </c>
      <c r="AL69" s="61" t="str">
        <f t="shared" si="39"/>
        <v/>
      </c>
      <c r="AM69" s="61" t="str">
        <f t="shared" si="40"/>
        <v/>
      </c>
      <c r="AN69" s="61" t="str">
        <f t="shared" si="41"/>
        <v/>
      </c>
      <c r="AO69" s="61" t="str">
        <f t="shared" si="42"/>
        <v/>
      </c>
      <c r="AP69" s="61" t="str">
        <f t="shared" si="43"/>
        <v/>
      </c>
      <c r="AQ69" s="62" t="str">
        <f t="shared" si="44"/>
        <v/>
      </c>
      <c r="AR69" s="61" t="str">
        <f t="shared" si="45"/>
        <v/>
      </c>
      <c r="AS69" s="63" t="e">
        <f>VLOOKUP(B69,ziw58!AV:BB,7,0)</f>
        <v>#N/A</v>
      </c>
    </row>
    <row r="70" spans="1:45" x14ac:dyDescent="0.35">
      <c r="A70" s="56">
        <v>130000722915</v>
      </c>
      <c r="B70" s="57">
        <v>140001546005</v>
      </c>
      <c r="C70" s="57">
        <v>1016894925</v>
      </c>
      <c r="D70" s="58" t="s">
        <v>2582</v>
      </c>
      <c r="E70" s="58" t="s">
        <v>15</v>
      </c>
      <c r="F70" s="58" t="s">
        <v>16</v>
      </c>
      <c r="G70" s="58" t="s">
        <v>17</v>
      </c>
      <c r="H70" s="58" t="s">
        <v>64</v>
      </c>
      <c r="I70" s="59">
        <v>43418</v>
      </c>
      <c r="J70" s="59">
        <v>43418</v>
      </c>
      <c r="K70" s="59">
        <v>43419</v>
      </c>
      <c r="L70" s="59">
        <v>43483</v>
      </c>
      <c r="M70" s="60">
        <v>4016316844</v>
      </c>
      <c r="N70" s="58" t="s">
        <v>65</v>
      </c>
      <c r="O70" s="58" t="s">
        <v>23</v>
      </c>
      <c r="P70" s="55" t="str">
        <f>VLOOKUP(C70,Constrain!W:Y,3,0)</f>
        <v>บริษัท แอดวานซ์ ไวเลส เน็ทเวอร์ค จำกัด</v>
      </c>
      <c r="Q70" s="64" t="str">
        <f>VLOOKUP(C70,Constrain!W:X,2,0)</f>
        <v>AWN</v>
      </c>
      <c r="R70" s="55" t="str">
        <f t="shared" si="23"/>
        <v>CLSD</v>
      </c>
      <c r="S70" s="55" t="str">
        <f t="shared" si="24"/>
        <v xml:space="preserve">CNF </v>
      </c>
      <c r="T70" s="55" t="str">
        <f t="shared" si="25"/>
        <v>มี พท.ซ่อมบำรุง</v>
      </c>
      <c r="U70" s="55" t="str">
        <f t="shared" si="26"/>
        <v>นับเสา</v>
      </c>
      <c r="V70" s="55" t="str">
        <f t="shared" si="27"/>
        <v>61</v>
      </c>
      <c r="W70" s="55" t="str">
        <f t="shared" si="28"/>
        <v>สายสื่อสาร</v>
      </c>
      <c r="X70" s="55" t="str">
        <f t="shared" si="29"/>
        <v>AWN</v>
      </c>
      <c r="Y70" s="55" t="str">
        <f t="shared" si="30"/>
        <v>NR2</v>
      </c>
      <c r="Z70" s="55" t="str">
        <f t="shared" si="31"/>
        <v>ปกติ</v>
      </c>
      <c r="AA70" s="55" t="str">
        <f t="shared" si="32"/>
        <v>TELECOM</v>
      </c>
      <c r="AB70" s="64">
        <f t="shared" si="33"/>
        <v>1</v>
      </c>
      <c r="AC70" s="65" t="str">
        <f>VLOOKUP(B70,DATA_ZCSR181!C:K,9,0)</f>
        <v>S-4G-001</v>
      </c>
      <c r="AD70" s="65">
        <f>VLOOKUP(B70,DATA_ZCSR181!C:H,6,0)</f>
        <v>9009417325</v>
      </c>
      <c r="AE70" s="66">
        <f>VLOOKUP(B70,DATA_ZCSR181!C:Z,24,0)</f>
        <v>43496</v>
      </c>
      <c r="AF70" s="66" t="str">
        <f>LEFT(VLOOKUP(B70,DATA_ZCSR181!C:D,2,0),4)</f>
        <v>S4B3</v>
      </c>
      <c r="AG70" s="55" t="str">
        <f t="shared" si="34"/>
        <v>NR2</v>
      </c>
      <c r="AH70" s="61" t="str">
        <f t="shared" si="35"/>
        <v/>
      </c>
      <c r="AI70" s="61" t="str">
        <f t="shared" si="36"/>
        <v/>
      </c>
      <c r="AJ70" s="61" t="str">
        <f t="shared" si="37"/>
        <v/>
      </c>
      <c r="AK70" s="61" t="str">
        <f t="shared" si="38"/>
        <v/>
      </c>
      <c r="AL70" s="61" t="str">
        <f t="shared" si="39"/>
        <v/>
      </c>
      <c r="AM70" s="61" t="str">
        <f t="shared" si="40"/>
        <v/>
      </c>
      <c r="AN70" s="61" t="str">
        <f t="shared" si="41"/>
        <v/>
      </c>
      <c r="AO70" s="61" t="str">
        <f t="shared" si="42"/>
        <v/>
      </c>
      <c r="AP70" s="61" t="str">
        <f t="shared" si="43"/>
        <v/>
      </c>
      <c r="AQ70" s="62" t="str">
        <f t="shared" si="44"/>
        <v/>
      </c>
      <c r="AR70" s="61" t="str">
        <f t="shared" si="45"/>
        <v/>
      </c>
      <c r="AS70" s="63" t="e">
        <f>VLOOKUP(B70,ziw58!AV:BB,7,0)</f>
        <v>#N/A</v>
      </c>
    </row>
    <row r="71" spans="1:45" x14ac:dyDescent="0.35">
      <c r="A71" s="56">
        <v>130000727056</v>
      </c>
      <c r="B71" s="57">
        <v>140001545380</v>
      </c>
      <c r="C71" s="57">
        <v>1016894925</v>
      </c>
      <c r="D71" s="58" t="s">
        <v>2583</v>
      </c>
      <c r="E71" s="58" t="s">
        <v>1267</v>
      </c>
      <c r="F71" s="58" t="s">
        <v>16</v>
      </c>
      <c r="G71" s="58" t="s">
        <v>17</v>
      </c>
      <c r="H71" s="58" t="s">
        <v>40</v>
      </c>
      <c r="I71" s="59">
        <v>43392</v>
      </c>
      <c r="J71" s="59">
        <v>43426</v>
      </c>
      <c r="K71" s="59">
        <v>43426</v>
      </c>
      <c r="L71" s="59">
        <v>43483</v>
      </c>
      <c r="M71" s="60">
        <v>4018198105</v>
      </c>
      <c r="N71" s="58" t="s">
        <v>1279</v>
      </c>
      <c r="O71" s="58" t="s">
        <v>23</v>
      </c>
      <c r="P71" s="55" t="str">
        <f>VLOOKUP(C71,Constrain!W:Y,3,0)</f>
        <v>บริษัท แอดวานซ์ ไวเลส เน็ทเวอร์ค จำกัด</v>
      </c>
      <c r="Q71" s="64" t="str">
        <f>VLOOKUP(C71,Constrain!W:X,2,0)</f>
        <v>AWN</v>
      </c>
      <c r="R71" s="55" t="str">
        <f t="shared" si="23"/>
        <v>TECO</v>
      </c>
      <c r="S71" s="55" t="str">
        <f t="shared" si="24"/>
        <v xml:space="preserve">CNF </v>
      </c>
      <c r="T71" s="55" t="str">
        <f t="shared" si="25"/>
        <v>มี พท.ซ่อมบำรุง</v>
      </c>
      <c r="U71" s="55" t="str">
        <f t="shared" si="26"/>
        <v>นับเสา</v>
      </c>
      <c r="V71" s="55" t="str">
        <f t="shared" si="27"/>
        <v>61</v>
      </c>
      <c r="W71" s="55" t="str">
        <f t="shared" si="28"/>
        <v>สายสื่อสาร</v>
      </c>
      <c r="X71" s="55" t="str">
        <f t="shared" si="29"/>
        <v>AWN</v>
      </c>
      <c r="Y71" s="55" t="str">
        <f t="shared" si="30"/>
        <v>NR3</v>
      </c>
      <c r="Z71" s="55" t="str">
        <f t="shared" si="31"/>
        <v>ปกติ</v>
      </c>
      <c r="AA71" s="55" t="str">
        <f t="shared" si="32"/>
        <v>TELECOM</v>
      </c>
      <c r="AB71" s="64">
        <f t="shared" si="33"/>
        <v>1</v>
      </c>
      <c r="AC71" s="65" t="str">
        <f>VLOOKUP(B71,DATA_ZCSR181!C:K,9,0)</f>
        <v>S-4G-001</v>
      </c>
      <c r="AD71" s="65">
        <f>VLOOKUP(B71,DATA_ZCSR181!C:H,6,0)</f>
        <v>9009420469</v>
      </c>
      <c r="AE71" s="66">
        <f>VLOOKUP(B71,DATA_ZCSR181!C:Z,24,0)</f>
        <v>43496</v>
      </c>
      <c r="AF71" s="66" t="str">
        <f>LEFT(VLOOKUP(B71,DATA_ZCSR181!C:D,2,0),4)</f>
        <v>S4B3</v>
      </c>
      <c r="AG71" s="55" t="str">
        <f t="shared" si="34"/>
        <v>NR3</v>
      </c>
      <c r="AH71" s="61" t="str">
        <f t="shared" si="35"/>
        <v/>
      </c>
      <c r="AI71" s="61" t="str">
        <f t="shared" si="36"/>
        <v/>
      </c>
      <c r="AJ71" s="61" t="str">
        <f t="shared" si="37"/>
        <v/>
      </c>
      <c r="AK71" s="61" t="str">
        <f t="shared" si="38"/>
        <v/>
      </c>
      <c r="AL71" s="61" t="str">
        <f t="shared" si="39"/>
        <v/>
      </c>
      <c r="AM71" s="61" t="str">
        <f t="shared" si="40"/>
        <v/>
      </c>
      <c r="AN71" s="61" t="str">
        <f t="shared" si="41"/>
        <v/>
      </c>
      <c r="AO71" s="61" t="str">
        <f t="shared" si="42"/>
        <v/>
      </c>
      <c r="AP71" s="61" t="str">
        <f t="shared" si="43"/>
        <v/>
      </c>
      <c r="AQ71" s="62" t="str">
        <f t="shared" si="44"/>
        <v/>
      </c>
      <c r="AR71" s="61" t="str">
        <f t="shared" si="45"/>
        <v/>
      </c>
      <c r="AS71" s="63" t="e">
        <f>VLOOKUP(B71,ziw58!AV:BB,7,0)</f>
        <v>#N/A</v>
      </c>
    </row>
    <row r="72" spans="1:45" x14ac:dyDescent="0.35">
      <c r="A72" s="56">
        <v>130000724517</v>
      </c>
      <c r="B72" s="57">
        <v>140001546185</v>
      </c>
      <c r="C72" s="57">
        <v>1016894925</v>
      </c>
      <c r="D72" s="58" t="s">
        <v>2584</v>
      </c>
      <c r="E72" s="58" t="s">
        <v>15</v>
      </c>
      <c r="F72" s="58" t="s">
        <v>16</v>
      </c>
      <c r="G72" s="58" t="s">
        <v>17</v>
      </c>
      <c r="H72" s="58" t="s">
        <v>104</v>
      </c>
      <c r="I72" s="59">
        <v>43406</v>
      </c>
      <c r="J72" s="59">
        <v>43426</v>
      </c>
      <c r="K72" s="59">
        <v>43430</v>
      </c>
      <c r="L72" s="59">
        <v>43487</v>
      </c>
      <c r="M72" s="60">
        <v>4016317417</v>
      </c>
      <c r="N72" s="58" t="s">
        <v>105</v>
      </c>
      <c r="O72" s="58" t="s">
        <v>23</v>
      </c>
      <c r="P72" s="55" t="str">
        <f>VLOOKUP(C72,Constrain!W:Y,3,0)</f>
        <v>บริษัท แอดวานซ์ ไวเลส เน็ทเวอร์ค จำกัด</v>
      </c>
      <c r="Q72" s="64" t="str">
        <f>VLOOKUP(C72,Constrain!W:X,2,0)</f>
        <v>AWN</v>
      </c>
      <c r="R72" s="55" t="str">
        <f t="shared" si="23"/>
        <v>CLSD</v>
      </c>
      <c r="S72" s="55" t="str">
        <f t="shared" si="24"/>
        <v xml:space="preserve">CNF </v>
      </c>
      <c r="T72" s="55" t="str">
        <f t="shared" si="25"/>
        <v>มี พท.ซ่อมบำรุง</v>
      </c>
      <c r="U72" s="55" t="str">
        <f t="shared" si="26"/>
        <v>นับเสา</v>
      </c>
      <c r="V72" s="55" t="str">
        <f t="shared" si="27"/>
        <v>61</v>
      </c>
      <c r="W72" s="55" t="str">
        <f t="shared" si="28"/>
        <v>สายสื่อสาร</v>
      </c>
      <c r="X72" s="55" t="str">
        <f t="shared" si="29"/>
        <v>AWN</v>
      </c>
      <c r="Y72" s="55" t="str">
        <f t="shared" si="30"/>
        <v>NRM</v>
      </c>
      <c r="Z72" s="55" t="str">
        <f t="shared" si="31"/>
        <v>ปกติ</v>
      </c>
      <c r="AA72" s="55" t="str">
        <f t="shared" si="32"/>
        <v>TELECOM</v>
      </c>
      <c r="AB72" s="64">
        <f t="shared" si="33"/>
        <v>1</v>
      </c>
      <c r="AC72" s="65" t="str">
        <f>VLOOKUP(B72,DATA_ZCSR181!C:K,9,0)</f>
        <v>S-4G-001</v>
      </c>
      <c r="AD72" s="65">
        <f>VLOOKUP(B72,DATA_ZCSR181!C:H,6,0)</f>
        <v>9009427611</v>
      </c>
      <c r="AE72" s="66">
        <f>VLOOKUP(B72,DATA_ZCSR181!C:Z,24,0)</f>
        <v>43482</v>
      </c>
      <c r="AF72" s="66" t="str">
        <f>LEFT(VLOOKUP(B72,DATA_ZCSR181!C:D,2,0),4)</f>
        <v>S4B3</v>
      </c>
      <c r="AG72" s="55" t="str">
        <f t="shared" si="34"/>
        <v>NRM</v>
      </c>
      <c r="AH72" s="61" t="str">
        <f t="shared" si="35"/>
        <v/>
      </c>
      <c r="AI72" s="61" t="str">
        <f t="shared" si="36"/>
        <v/>
      </c>
      <c r="AJ72" s="61" t="str">
        <f t="shared" si="37"/>
        <v/>
      </c>
      <c r="AK72" s="61" t="str">
        <f t="shared" si="38"/>
        <v/>
      </c>
      <c r="AL72" s="61" t="str">
        <f t="shared" si="39"/>
        <v/>
      </c>
      <c r="AM72" s="61" t="str">
        <f t="shared" si="40"/>
        <v/>
      </c>
      <c r="AN72" s="61" t="str">
        <f t="shared" si="41"/>
        <v/>
      </c>
      <c r="AO72" s="61" t="str">
        <f t="shared" si="42"/>
        <v/>
      </c>
      <c r="AP72" s="61" t="str">
        <f t="shared" si="43"/>
        <v/>
      </c>
      <c r="AQ72" s="62" t="str">
        <f t="shared" si="44"/>
        <v/>
      </c>
      <c r="AR72" s="61" t="str">
        <f t="shared" si="45"/>
        <v/>
      </c>
      <c r="AS72" s="63" t="e">
        <f>VLOOKUP(B72,ziw58!AV:BB,7,0)</f>
        <v>#N/A</v>
      </c>
    </row>
    <row r="73" spans="1:45" x14ac:dyDescent="0.35">
      <c r="A73" s="56">
        <v>130000726891</v>
      </c>
      <c r="B73" s="57">
        <v>140001545286</v>
      </c>
      <c r="C73" s="57">
        <v>1016894925</v>
      </c>
      <c r="D73" s="58" t="s">
        <v>2585</v>
      </c>
      <c r="E73" s="58" t="s">
        <v>15</v>
      </c>
      <c r="F73" s="58" t="s">
        <v>16</v>
      </c>
      <c r="G73" s="58" t="s">
        <v>17</v>
      </c>
      <c r="H73" s="58" t="s">
        <v>74</v>
      </c>
      <c r="I73" s="59">
        <v>43451</v>
      </c>
      <c r="J73" s="59">
        <v>43427</v>
      </c>
      <c r="K73" s="59">
        <v>43428</v>
      </c>
      <c r="L73" s="59">
        <v>43483</v>
      </c>
      <c r="M73" s="60">
        <v>4016316819</v>
      </c>
      <c r="N73" s="58" t="s">
        <v>75</v>
      </c>
      <c r="O73" s="58" t="s">
        <v>26</v>
      </c>
      <c r="P73" s="55" t="str">
        <f>VLOOKUP(C73,Constrain!W:Y,3,0)</f>
        <v>บริษัท แอดวานซ์ ไวเลส เน็ทเวอร์ค จำกัด</v>
      </c>
      <c r="Q73" s="64" t="str">
        <f>VLOOKUP(C73,Constrain!W:X,2,0)</f>
        <v>AWN</v>
      </c>
      <c r="R73" s="55" t="str">
        <f t="shared" si="23"/>
        <v>CLSD</v>
      </c>
      <c r="S73" s="55" t="str">
        <f t="shared" si="24"/>
        <v xml:space="preserve">CNF </v>
      </c>
      <c r="T73" s="55" t="str">
        <f t="shared" si="25"/>
        <v>มี พท.ซ่อมบำรุง</v>
      </c>
      <c r="U73" s="55" t="str">
        <f t="shared" si="26"/>
        <v>นับเสา</v>
      </c>
      <c r="V73" s="55" t="str">
        <f t="shared" si="27"/>
        <v>61</v>
      </c>
      <c r="W73" s="55" t="str">
        <f t="shared" si="28"/>
        <v>สายสื่อสาร</v>
      </c>
      <c r="X73" s="55" t="str">
        <f t="shared" si="29"/>
        <v>AWN</v>
      </c>
      <c r="Y73" s="55" t="str">
        <f t="shared" si="30"/>
        <v>PAY</v>
      </c>
      <c r="Z73" s="55" t="str">
        <f t="shared" si="31"/>
        <v>ปกติ</v>
      </c>
      <c r="AA73" s="55" t="str">
        <f t="shared" si="32"/>
        <v>TELECOM</v>
      </c>
      <c r="AB73" s="64">
        <f t="shared" si="33"/>
        <v>1</v>
      </c>
      <c r="AC73" s="65" t="str">
        <f>VLOOKUP(B73,DATA_ZCSR181!C:K,9,0)</f>
        <v>S-4G-001</v>
      </c>
      <c r="AD73" s="65">
        <f>VLOOKUP(B73,DATA_ZCSR181!C:H,6,0)</f>
        <v>9009416494</v>
      </c>
      <c r="AE73" s="66">
        <f>VLOOKUP(B73,DATA_ZCSR181!C:Z,24,0)</f>
        <v>43496</v>
      </c>
      <c r="AF73" s="66" t="str">
        <f>LEFT(VLOOKUP(B73,DATA_ZCSR181!C:D,2,0),4)</f>
        <v>S4B3</v>
      </c>
      <c r="AG73" s="55" t="str">
        <f t="shared" si="34"/>
        <v>PAY</v>
      </c>
      <c r="AH73" s="61" t="str">
        <f t="shared" si="35"/>
        <v/>
      </c>
      <c r="AI73" s="61" t="str">
        <f t="shared" si="36"/>
        <v/>
      </c>
      <c r="AJ73" s="61" t="str">
        <f t="shared" si="37"/>
        <v/>
      </c>
      <c r="AK73" s="61" t="str">
        <f t="shared" si="38"/>
        <v/>
      </c>
      <c r="AL73" s="61" t="str">
        <f t="shared" si="39"/>
        <v/>
      </c>
      <c r="AM73" s="61" t="str">
        <f t="shared" si="40"/>
        <v/>
      </c>
      <c r="AN73" s="61" t="str">
        <f t="shared" si="41"/>
        <v/>
      </c>
      <c r="AO73" s="61" t="str">
        <f t="shared" si="42"/>
        <v/>
      </c>
      <c r="AP73" s="61" t="str">
        <f t="shared" si="43"/>
        <v/>
      </c>
      <c r="AQ73" s="62" t="str">
        <f t="shared" si="44"/>
        <v/>
      </c>
      <c r="AR73" s="61" t="str">
        <f t="shared" si="45"/>
        <v/>
      </c>
      <c r="AS73" s="63" t="e">
        <f>VLOOKUP(B73,ziw58!AV:BB,7,0)</f>
        <v>#N/A</v>
      </c>
    </row>
    <row r="74" spans="1:45" x14ac:dyDescent="0.35">
      <c r="A74" s="56">
        <v>130000721317</v>
      </c>
      <c r="B74" s="57">
        <v>140001545122</v>
      </c>
      <c r="C74" s="57">
        <v>1016894925</v>
      </c>
      <c r="D74" s="58" t="s">
        <v>3146</v>
      </c>
      <c r="E74" s="58" t="s">
        <v>15</v>
      </c>
      <c r="F74" s="58" t="s">
        <v>16</v>
      </c>
      <c r="G74" s="58" t="s">
        <v>17</v>
      </c>
      <c r="H74" s="58" t="s">
        <v>35</v>
      </c>
      <c r="I74" s="59">
        <v>43418</v>
      </c>
      <c r="J74" s="59">
        <v>43413</v>
      </c>
      <c r="K74" s="59">
        <v>43415</v>
      </c>
      <c r="L74" s="59">
        <v>43482</v>
      </c>
      <c r="M74" s="60">
        <v>4016316857</v>
      </c>
      <c r="N74" s="58" t="s">
        <v>1200</v>
      </c>
      <c r="O74" s="58" t="s">
        <v>20</v>
      </c>
      <c r="P74" s="55" t="str">
        <f>VLOOKUP(C74,Constrain!W:Y,3,0)</f>
        <v>บริษัท แอดวานซ์ ไวเลส เน็ทเวอร์ค จำกัด</v>
      </c>
      <c r="Q74" s="64" t="str">
        <f>VLOOKUP(C74,Constrain!W:X,2,0)</f>
        <v>AWN</v>
      </c>
      <c r="R74" s="55" t="str">
        <f t="shared" si="23"/>
        <v>CLSD</v>
      </c>
      <c r="S74" s="55" t="str">
        <f t="shared" si="24"/>
        <v xml:space="preserve">CNF </v>
      </c>
      <c r="T74" s="55" t="str">
        <f t="shared" si="25"/>
        <v>มี พท.ซ่อมบำรุง</v>
      </c>
      <c r="U74" s="55" t="str">
        <f t="shared" si="26"/>
        <v>นับเสา</v>
      </c>
      <c r="V74" s="55" t="str">
        <f t="shared" si="27"/>
        <v>61</v>
      </c>
      <c r="W74" s="55" t="str">
        <f t="shared" si="28"/>
        <v>สายสื่อสาร</v>
      </c>
      <c r="X74" s="55" t="str">
        <f t="shared" si="29"/>
        <v>AWN</v>
      </c>
      <c r="Y74" s="55" t="str">
        <f t="shared" si="30"/>
        <v>PCC</v>
      </c>
      <c r="Z74" s="55" t="str">
        <f t="shared" si="31"/>
        <v>ปกติ</v>
      </c>
      <c r="AA74" s="55" t="str">
        <f t="shared" si="32"/>
        <v>TELECOM</v>
      </c>
      <c r="AB74" s="64">
        <f t="shared" si="33"/>
        <v>1</v>
      </c>
      <c r="AC74" s="65" t="str">
        <f>VLOOKUP(B74,DATA_ZCSR181!C:K,9,0)</f>
        <v>S-4G-001</v>
      </c>
      <c r="AD74" s="65">
        <f>VLOOKUP(B74,DATA_ZCSR181!C:H,6,0)</f>
        <v>9009416293</v>
      </c>
      <c r="AE74" s="66">
        <f>VLOOKUP(B74,DATA_ZCSR181!C:Z,24,0)</f>
        <v>43496</v>
      </c>
      <c r="AF74" s="66" t="str">
        <f>LEFT(VLOOKUP(B74,DATA_ZCSR181!C:D,2,0),4)</f>
        <v>S4B3</v>
      </c>
      <c r="AG74" s="55" t="str">
        <f t="shared" si="34"/>
        <v>PCC</v>
      </c>
      <c r="AH74" s="61" t="str">
        <f t="shared" si="35"/>
        <v/>
      </c>
      <c r="AI74" s="61" t="str">
        <f t="shared" si="36"/>
        <v/>
      </c>
      <c r="AJ74" s="61" t="str">
        <f t="shared" si="37"/>
        <v/>
      </c>
      <c r="AK74" s="61" t="str">
        <f t="shared" si="38"/>
        <v/>
      </c>
      <c r="AL74" s="61" t="str">
        <f t="shared" si="39"/>
        <v/>
      </c>
      <c r="AM74" s="61" t="str">
        <f t="shared" si="40"/>
        <v/>
      </c>
      <c r="AN74" s="61" t="str">
        <f t="shared" si="41"/>
        <v/>
      </c>
      <c r="AO74" s="61" t="str">
        <f t="shared" si="42"/>
        <v/>
      </c>
      <c r="AP74" s="61" t="str">
        <f t="shared" si="43"/>
        <v/>
      </c>
      <c r="AQ74" s="62" t="str">
        <f t="shared" si="44"/>
        <v/>
      </c>
      <c r="AR74" s="61" t="str">
        <f t="shared" si="45"/>
        <v/>
      </c>
      <c r="AS74" s="63" t="e">
        <f>VLOOKUP(B74,ziw58!AV:BB,7,0)</f>
        <v>#N/A</v>
      </c>
    </row>
    <row r="75" spans="1:45" x14ac:dyDescent="0.35">
      <c r="A75" s="56">
        <v>130000726865</v>
      </c>
      <c r="B75" s="57">
        <v>140001542720</v>
      </c>
      <c r="C75" s="57">
        <v>1016894925</v>
      </c>
      <c r="D75" s="58" t="s">
        <v>2586</v>
      </c>
      <c r="E75" s="58" t="s">
        <v>15</v>
      </c>
      <c r="F75" s="58" t="s">
        <v>16</v>
      </c>
      <c r="G75" s="58" t="s">
        <v>17</v>
      </c>
      <c r="H75" s="58" t="s">
        <v>18</v>
      </c>
      <c r="I75" s="59">
        <v>43427</v>
      </c>
      <c r="J75" s="59">
        <v>43427</v>
      </c>
      <c r="K75" s="59">
        <v>43428</v>
      </c>
      <c r="L75" s="59">
        <v>43482</v>
      </c>
      <c r="M75" s="60">
        <v>4016316875</v>
      </c>
      <c r="N75" s="58" t="s">
        <v>19</v>
      </c>
      <c r="O75" s="58" t="s">
        <v>23</v>
      </c>
      <c r="P75" s="55" t="str">
        <f>VLOOKUP(C75,Constrain!W:Y,3,0)</f>
        <v>บริษัท แอดวานซ์ ไวเลส เน็ทเวอร์ค จำกัด</v>
      </c>
      <c r="Q75" s="64" t="str">
        <f>VLOOKUP(C75,Constrain!W:X,2,0)</f>
        <v>AWN</v>
      </c>
      <c r="R75" s="55" t="str">
        <f t="shared" si="23"/>
        <v>CLSD</v>
      </c>
      <c r="S75" s="55" t="str">
        <f t="shared" si="24"/>
        <v xml:space="preserve">CNF </v>
      </c>
      <c r="T75" s="55" t="str">
        <f t="shared" si="25"/>
        <v>มี พท.ซ่อมบำรุง</v>
      </c>
      <c r="U75" s="55" t="str">
        <f t="shared" si="26"/>
        <v>นับเสา</v>
      </c>
      <c r="V75" s="55" t="str">
        <f t="shared" si="27"/>
        <v>61</v>
      </c>
      <c r="W75" s="55" t="str">
        <f t="shared" si="28"/>
        <v>สายสื่อสาร</v>
      </c>
      <c r="X75" s="55" t="str">
        <f t="shared" si="29"/>
        <v>AWN</v>
      </c>
      <c r="Y75" s="55" t="str">
        <f t="shared" si="30"/>
        <v>PCG</v>
      </c>
      <c r="Z75" s="55" t="str">
        <f t="shared" si="31"/>
        <v>ปกติ</v>
      </c>
      <c r="AA75" s="55" t="str">
        <f t="shared" si="32"/>
        <v>TELECOM</v>
      </c>
      <c r="AB75" s="64">
        <f t="shared" si="33"/>
        <v>1</v>
      </c>
      <c r="AC75" s="65" t="str">
        <f>VLOOKUP(B75,DATA_ZCSR181!C:K,9,0)</f>
        <v>S-4G-001</v>
      </c>
      <c r="AD75" s="65">
        <f>VLOOKUP(B75,DATA_ZCSR181!C:H,6,0)</f>
        <v>9009410972</v>
      </c>
      <c r="AE75" s="66">
        <f>VLOOKUP(B75,DATA_ZCSR181!C:Z,24,0)</f>
        <v>43496</v>
      </c>
      <c r="AF75" s="66" t="str">
        <f>LEFT(VLOOKUP(B75,DATA_ZCSR181!C:D,2,0),4)</f>
        <v>S4B3</v>
      </c>
      <c r="AG75" s="55" t="str">
        <f t="shared" si="34"/>
        <v>PCG</v>
      </c>
      <c r="AH75" s="61" t="str">
        <f t="shared" si="35"/>
        <v/>
      </c>
      <c r="AI75" s="61" t="str">
        <f t="shared" si="36"/>
        <v/>
      </c>
      <c r="AJ75" s="61" t="str">
        <f t="shared" si="37"/>
        <v/>
      </c>
      <c r="AK75" s="61" t="str">
        <f t="shared" si="38"/>
        <v/>
      </c>
      <c r="AL75" s="61" t="str">
        <f t="shared" si="39"/>
        <v/>
      </c>
      <c r="AM75" s="61" t="str">
        <f t="shared" si="40"/>
        <v/>
      </c>
      <c r="AN75" s="61" t="str">
        <f t="shared" si="41"/>
        <v/>
      </c>
      <c r="AO75" s="61" t="str">
        <f t="shared" si="42"/>
        <v/>
      </c>
      <c r="AP75" s="61" t="str">
        <f t="shared" si="43"/>
        <v/>
      </c>
      <c r="AQ75" s="62" t="str">
        <f t="shared" si="44"/>
        <v/>
      </c>
      <c r="AR75" s="61" t="str">
        <f t="shared" si="45"/>
        <v/>
      </c>
      <c r="AS75" s="63" t="e">
        <f>VLOOKUP(B75,ziw58!AV:BB,7,0)</f>
        <v>#N/A</v>
      </c>
    </row>
    <row r="76" spans="1:45" x14ac:dyDescent="0.35">
      <c r="A76" s="56">
        <v>130000727479</v>
      </c>
      <c r="B76" s="57">
        <v>140001545246</v>
      </c>
      <c r="C76" s="57">
        <v>1016894925</v>
      </c>
      <c r="D76" s="58" t="s">
        <v>2587</v>
      </c>
      <c r="E76" s="58" t="s">
        <v>15</v>
      </c>
      <c r="F76" s="58" t="s">
        <v>16</v>
      </c>
      <c r="G76" s="58" t="s">
        <v>17</v>
      </c>
      <c r="H76" s="58" t="s">
        <v>32</v>
      </c>
      <c r="I76" s="59">
        <v>43446</v>
      </c>
      <c r="J76" s="59">
        <v>43446</v>
      </c>
      <c r="K76" s="59">
        <v>43448</v>
      </c>
      <c r="L76" s="59">
        <v>43483</v>
      </c>
      <c r="M76" s="60">
        <v>4016317310</v>
      </c>
      <c r="N76" s="58" t="s">
        <v>33</v>
      </c>
      <c r="O76" s="58" t="s">
        <v>23</v>
      </c>
      <c r="P76" s="55" t="str">
        <f>VLOOKUP(C76,Constrain!W:Y,3,0)</f>
        <v>บริษัท แอดวานซ์ ไวเลส เน็ทเวอร์ค จำกัด</v>
      </c>
      <c r="Q76" s="64" t="str">
        <f>VLOOKUP(C76,Constrain!W:X,2,0)</f>
        <v>AWN</v>
      </c>
      <c r="R76" s="55" t="str">
        <f t="shared" si="23"/>
        <v>CLSD</v>
      </c>
      <c r="S76" s="55" t="str">
        <f t="shared" si="24"/>
        <v xml:space="preserve">CNF </v>
      </c>
      <c r="T76" s="55" t="str">
        <f t="shared" si="25"/>
        <v>มี พท.ซ่อมบำรุง</v>
      </c>
      <c r="U76" s="55" t="str">
        <f t="shared" si="26"/>
        <v>นับเสา</v>
      </c>
      <c r="V76" s="55" t="str">
        <f t="shared" si="27"/>
        <v>61</v>
      </c>
      <c r="W76" s="55" t="str">
        <f t="shared" si="28"/>
        <v>สายสื่อสาร</v>
      </c>
      <c r="X76" s="55" t="str">
        <f t="shared" si="29"/>
        <v>AWN</v>
      </c>
      <c r="Y76" s="55" t="str">
        <f t="shared" si="30"/>
        <v>PIM</v>
      </c>
      <c r="Z76" s="55" t="str">
        <f t="shared" si="31"/>
        <v>ปกติ</v>
      </c>
      <c r="AA76" s="55" t="str">
        <f t="shared" si="32"/>
        <v>TELECOM</v>
      </c>
      <c r="AB76" s="64">
        <f t="shared" si="33"/>
        <v>1</v>
      </c>
      <c r="AC76" s="65" t="str">
        <f>VLOOKUP(B76,DATA_ZCSR181!C:K,9,0)</f>
        <v>S-4G-001</v>
      </c>
      <c r="AD76" s="65">
        <f>VLOOKUP(B76,DATA_ZCSR181!C:H,6,0)</f>
        <v>9009416388</v>
      </c>
      <c r="AE76" s="66">
        <f>VLOOKUP(B76,DATA_ZCSR181!C:Z,24,0)</f>
        <v>43496</v>
      </c>
      <c r="AF76" s="66" t="str">
        <f>LEFT(VLOOKUP(B76,DATA_ZCSR181!C:D,2,0),4)</f>
        <v>S4B3</v>
      </c>
      <c r="AG76" s="55" t="str">
        <f t="shared" si="34"/>
        <v>PIM</v>
      </c>
      <c r="AH76" s="61" t="str">
        <f t="shared" si="35"/>
        <v/>
      </c>
      <c r="AI76" s="61" t="str">
        <f t="shared" si="36"/>
        <v/>
      </c>
      <c r="AJ76" s="61" t="str">
        <f t="shared" si="37"/>
        <v/>
      </c>
      <c r="AK76" s="61" t="str">
        <f t="shared" si="38"/>
        <v/>
      </c>
      <c r="AL76" s="61" t="str">
        <f t="shared" si="39"/>
        <v/>
      </c>
      <c r="AM76" s="61" t="str">
        <f t="shared" si="40"/>
        <v/>
      </c>
      <c r="AN76" s="61" t="str">
        <f t="shared" si="41"/>
        <v/>
      </c>
      <c r="AO76" s="61" t="str">
        <f t="shared" si="42"/>
        <v/>
      </c>
      <c r="AP76" s="61" t="str">
        <f t="shared" si="43"/>
        <v/>
      </c>
      <c r="AQ76" s="62" t="str">
        <f t="shared" si="44"/>
        <v/>
      </c>
      <c r="AR76" s="61" t="str">
        <f t="shared" si="45"/>
        <v/>
      </c>
      <c r="AS76" s="63" t="e">
        <f>VLOOKUP(B76,ziw58!AV:BB,7,0)</f>
        <v>#N/A</v>
      </c>
    </row>
    <row r="77" spans="1:45" x14ac:dyDescent="0.35">
      <c r="A77" s="56">
        <v>130000721921</v>
      </c>
      <c r="B77" s="57">
        <v>140001543916</v>
      </c>
      <c r="C77" s="57">
        <v>1016894925</v>
      </c>
      <c r="D77" s="58" t="s">
        <v>2588</v>
      </c>
      <c r="E77" s="58" t="s">
        <v>1267</v>
      </c>
      <c r="F77" s="58" t="s">
        <v>16</v>
      </c>
      <c r="G77" s="58" t="s">
        <v>17</v>
      </c>
      <c r="H77" s="58" t="s">
        <v>92</v>
      </c>
      <c r="I77" s="59">
        <v>43460</v>
      </c>
      <c r="J77" s="59">
        <v>43483</v>
      </c>
      <c r="K77" s="59">
        <v>43484</v>
      </c>
      <c r="L77" s="59">
        <v>43483</v>
      </c>
      <c r="M77" s="60">
        <v>4016316821</v>
      </c>
      <c r="N77" s="58" t="s">
        <v>93</v>
      </c>
      <c r="O77" s="58" t="s">
        <v>23</v>
      </c>
      <c r="P77" s="55" t="str">
        <f>VLOOKUP(C77,Constrain!W:Y,3,0)</f>
        <v>บริษัท แอดวานซ์ ไวเลส เน็ทเวอร์ค จำกัด</v>
      </c>
      <c r="Q77" s="64" t="str">
        <f>VLOOKUP(C77,Constrain!W:X,2,0)</f>
        <v>AWN</v>
      </c>
      <c r="R77" s="55" t="str">
        <f t="shared" si="23"/>
        <v>TECO</v>
      </c>
      <c r="S77" s="55" t="str">
        <f t="shared" si="24"/>
        <v xml:space="preserve">CNF </v>
      </c>
      <c r="T77" s="55" t="str">
        <f t="shared" si="25"/>
        <v>มี พท.ซ่อมบำรุง</v>
      </c>
      <c r="U77" s="55" t="str">
        <f t="shared" si="26"/>
        <v>นับเสา</v>
      </c>
      <c r="V77" s="55" t="str">
        <f t="shared" si="27"/>
        <v>61</v>
      </c>
      <c r="W77" s="55" t="str">
        <f t="shared" si="28"/>
        <v>สายสื่อสาร</v>
      </c>
      <c r="X77" s="55" t="str">
        <f t="shared" si="29"/>
        <v>AWN</v>
      </c>
      <c r="Y77" s="55" t="str">
        <f t="shared" si="30"/>
        <v>PKY</v>
      </c>
      <c r="Z77" s="55" t="str">
        <f t="shared" si="31"/>
        <v>ปกติ</v>
      </c>
      <c r="AA77" s="55" t="str">
        <f t="shared" si="32"/>
        <v>TELECOM</v>
      </c>
      <c r="AB77" s="64">
        <f t="shared" si="33"/>
        <v>1</v>
      </c>
      <c r="AC77" s="65" t="str">
        <f>VLOOKUP(B77,DATA_ZCSR181!C:K,9,0)</f>
        <v>S-4G-001</v>
      </c>
      <c r="AD77" s="65">
        <f>VLOOKUP(B77,DATA_ZCSR181!C:H,6,0)</f>
        <v>9009415917</v>
      </c>
      <c r="AE77" s="66">
        <f>VLOOKUP(B77,DATA_ZCSR181!C:Z,24,0)</f>
        <v>43496</v>
      </c>
      <c r="AF77" s="66" t="str">
        <f>LEFT(VLOOKUP(B77,DATA_ZCSR181!C:D,2,0),4)</f>
        <v>S4B3</v>
      </c>
      <c r="AG77" s="55" t="str">
        <f t="shared" si="34"/>
        <v>PKY</v>
      </c>
      <c r="AH77" s="61" t="str">
        <f t="shared" si="35"/>
        <v/>
      </c>
      <c r="AI77" s="61" t="str">
        <f t="shared" si="36"/>
        <v/>
      </c>
      <c r="AJ77" s="61" t="str">
        <f t="shared" si="37"/>
        <v/>
      </c>
      <c r="AK77" s="61" t="str">
        <f t="shared" si="38"/>
        <v/>
      </c>
      <c r="AL77" s="61" t="str">
        <f t="shared" si="39"/>
        <v/>
      </c>
      <c r="AM77" s="61" t="str">
        <f t="shared" si="40"/>
        <v/>
      </c>
      <c r="AN77" s="61" t="str">
        <f t="shared" si="41"/>
        <v/>
      </c>
      <c r="AO77" s="61" t="str">
        <f t="shared" si="42"/>
        <v/>
      </c>
      <c r="AP77" s="61" t="str">
        <f t="shared" si="43"/>
        <v/>
      </c>
      <c r="AQ77" s="62" t="str">
        <f t="shared" si="44"/>
        <v/>
      </c>
      <c r="AR77" s="61" t="str">
        <f t="shared" si="45"/>
        <v/>
      </c>
      <c r="AS77" s="63" t="e">
        <f>VLOOKUP(B77,ziw58!AV:BB,7,0)</f>
        <v>#N/A</v>
      </c>
    </row>
    <row r="78" spans="1:45" x14ac:dyDescent="0.35">
      <c r="A78" s="56">
        <v>140009020489</v>
      </c>
      <c r="B78" s="57" t="s">
        <v>79</v>
      </c>
      <c r="C78" s="57">
        <v>1016894925</v>
      </c>
      <c r="D78" s="58" t="s">
        <v>2589</v>
      </c>
      <c r="E78" s="58" t="s">
        <v>98</v>
      </c>
      <c r="F78" s="58" t="s">
        <v>1173</v>
      </c>
      <c r="G78" s="58" t="s">
        <v>1174</v>
      </c>
      <c r="H78" s="58" t="s">
        <v>92</v>
      </c>
      <c r="I78" s="59"/>
      <c r="J78" s="59">
        <v>43426</v>
      </c>
      <c r="K78" s="59">
        <v>43426</v>
      </c>
      <c r="L78" s="59">
        <v>43426</v>
      </c>
      <c r="M78" s="60">
        <v>4016316821</v>
      </c>
      <c r="N78" s="58" t="s">
        <v>93</v>
      </c>
      <c r="O78" s="58" t="s">
        <v>1387</v>
      </c>
      <c r="P78" s="55" t="str">
        <f>VLOOKUP(C78,Constrain!W:Y,3,0)</f>
        <v>บริษัท แอดวานซ์ ไวเลส เน็ทเวอร์ค จำกัด</v>
      </c>
      <c r="Q78" s="64" t="str">
        <f>VLOOKUP(C78,Constrain!W:X,2,0)</f>
        <v>AWN</v>
      </c>
      <c r="R78" s="55" t="str">
        <f t="shared" si="23"/>
        <v xml:space="preserve">REL </v>
      </c>
      <c r="S78" s="55" t="str">
        <f t="shared" si="24"/>
        <v>NMAT</v>
      </c>
      <c r="T78" s="55" t="str">
        <f t="shared" si="25"/>
        <v>มี พท.ซ่อมบำรุง</v>
      </c>
      <c r="U78" s="55" t="str">
        <f t="shared" si="26"/>
        <v>นับเสา</v>
      </c>
      <c r="V78" s="55" t="str">
        <f t="shared" si="27"/>
        <v>61</v>
      </c>
      <c r="W78" s="55" t="str">
        <f t="shared" si="28"/>
        <v>สายสื่อสาร</v>
      </c>
      <c r="X78" s="55" t="str">
        <f t="shared" si="29"/>
        <v>AWN</v>
      </c>
      <c r="Y78" s="55" t="str">
        <f t="shared" si="30"/>
        <v>PKY</v>
      </c>
      <c r="Z78" s="55" t="str">
        <f t="shared" si="31"/>
        <v>ละเมิด</v>
      </c>
      <c r="AA78" s="55" t="str">
        <f t="shared" si="32"/>
        <v>TELECOM</v>
      </c>
      <c r="AB78" s="64">
        <f t="shared" si="33"/>
        <v>1</v>
      </c>
      <c r="AC78" s="65" t="e">
        <f>VLOOKUP(B78,DATA_ZCSR181!C:K,9,0)</f>
        <v>#N/A</v>
      </c>
      <c r="AD78" s="65" t="e">
        <f>VLOOKUP(B78,DATA_ZCSR181!C:H,6,0)</f>
        <v>#N/A</v>
      </c>
      <c r="AE78" s="66" t="e">
        <f>VLOOKUP(B78,DATA_ZCSR181!C:Z,24,0)</f>
        <v>#N/A</v>
      </c>
      <c r="AF78" s="66" t="e">
        <f>LEFT(VLOOKUP(B78,DATA_ZCSR181!C:D,2,0),4)</f>
        <v>#N/A</v>
      </c>
      <c r="AG78" s="55" t="str">
        <f t="shared" si="34"/>
        <v>PKY</v>
      </c>
      <c r="AH78" s="61" t="str">
        <f t="shared" si="35"/>
        <v>ไม่สร้างคำร้อง</v>
      </c>
      <c r="AI78" s="61" t="str">
        <f t="shared" si="36"/>
        <v/>
      </c>
      <c r="AJ78" s="61" t="str">
        <f t="shared" si="37"/>
        <v>สถานะใบสั่งงานไม่ถูกต้อง</v>
      </c>
      <c r="AK78" s="61" t="str">
        <f t="shared" si="38"/>
        <v>ยังไม่ยืนยันชั่วโมงการทำงาน Time Confirm</v>
      </c>
      <c r="AL78" s="61" t="str">
        <f t="shared" si="39"/>
        <v/>
      </c>
      <c r="AM78" s="61" t="str">
        <f t="shared" si="40"/>
        <v/>
      </c>
      <c r="AN78" s="61" t="str">
        <f t="shared" si="41"/>
        <v/>
      </c>
      <c r="AO78" s="61" t="str">
        <f t="shared" si="42"/>
        <v/>
      </c>
      <c r="AP78" s="61" t="str">
        <f t="shared" si="43"/>
        <v/>
      </c>
      <c r="AQ78" s="62" t="str">
        <f t="shared" si="44"/>
        <v/>
      </c>
      <c r="AR78" s="61" t="e">
        <f t="shared" si="45"/>
        <v>#VALUE!</v>
      </c>
      <c r="AS78" s="63" t="e">
        <f>VLOOKUP(B78,ziw58!AV:BB,7,0)</f>
        <v>#N/A</v>
      </c>
    </row>
    <row r="79" spans="1:45" x14ac:dyDescent="0.35">
      <c r="A79" s="56">
        <v>130000726876</v>
      </c>
      <c r="B79" s="57">
        <v>140001542728</v>
      </c>
      <c r="C79" s="57">
        <v>1016894925</v>
      </c>
      <c r="D79" s="58" t="s">
        <v>2590</v>
      </c>
      <c r="E79" s="58" t="s">
        <v>15</v>
      </c>
      <c r="F79" s="58" t="s">
        <v>16</v>
      </c>
      <c r="G79" s="58" t="s">
        <v>17</v>
      </c>
      <c r="H79" s="58" t="s">
        <v>101</v>
      </c>
      <c r="I79" s="59">
        <v>43429</v>
      </c>
      <c r="J79" s="59">
        <v>43426</v>
      </c>
      <c r="K79" s="59">
        <v>43426</v>
      </c>
      <c r="L79" s="59">
        <v>43482</v>
      </c>
      <c r="M79" s="60">
        <v>4016316767</v>
      </c>
      <c r="N79" s="58" t="s">
        <v>102</v>
      </c>
      <c r="O79" s="58" t="s">
        <v>23</v>
      </c>
      <c r="P79" s="55" t="str">
        <f>VLOOKUP(C79,Constrain!W:Y,3,0)</f>
        <v>บริษัท แอดวานซ์ ไวเลส เน็ทเวอร์ค จำกัด</v>
      </c>
      <c r="Q79" s="64" t="str">
        <f>VLOOKUP(C79,Constrain!W:X,2,0)</f>
        <v>AWN</v>
      </c>
      <c r="R79" s="55" t="str">
        <f t="shared" si="23"/>
        <v>CLSD</v>
      </c>
      <c r="S79" s="55" t="str">
        <f t="shared" si="24"/>
        <v xml:space="preserve">CNF </v>
      </c>
      <c r="T79" s="55" t="str">
        <f t="shared" si="25"/>
        <v>มี พท.ซ่อมบำรุง</v>
      </c>
      <c r="U79" s="55" t="str">
        <f t="shared" si="26"/>
        <v>นับเสา</v>
      </c>
      <c r="V79" s="55" t="str">
        <f t="shared" si="27"/>
        <v>61</v>
      </c>
      <c r="W79" s="55" t="str">
        <f t="shared" si="28"/>
        <v>สายสื่อสาร</v>
      </c>
      <c r="X79" s="55" t="str">
        <f t="shared" si="29"/>
        <v>AWN</v>
      </c>
      <c r="Y79" s="55" t="str">
        <f t="shared" si="30"/>
        <v>PRS</v>
      </c>
      <c r="Z79" s="55" t="str">
        <f t="shared" si="31"/>
        <v>ปกติ</v>
      </c>
      <c r="AA79" s="55" t="str">
        <f t="shared" si="32"/>
        <v>TELECOM</v>
      </c>
      <c r="AB79" s="64">
        <f t="shared" si="33"/>
        <v>1</v>
      </c>
      <c r="AC79" s="65" t="str">
        <f>VLOOKUP(B79,DATA_ZCSR181!C:K,9,0)</f>
        <v>S-4G-001</v>
      </c>
      <c r="AD79" s="65">
        <f>VLOOKUP(B79,DATA_ZCSR181!C:H,6,0)</f>
        <v>9009410916</v>
      </c>
      <c r="AE79" s="66">
        <f>VLOOKUP(B79,DATA_ZCSR181!C:Z,24,0)</f>
        <v>43496</v>
      </c>
      <c r="AF79" s="66" t="str">
        <f>LEFT(VLOOKUP(B79,DATA_ZCSR181!C:D,2,0),4)</f>
        <v>S4B3</v>
      </c>
      <c r="AG79" s="55" t="str">
        <f t="shared" si="34"/>
        <v>PRS</v>
      </c>
      <c r="AH79" s="61" t="str">
        <f t="shared" si="35"/>
        <v/>
      </c>
      <c r="AI79" s="61" t="str">
        <f t="shared" si="36"/>
        <v/>
      </c>
      <c r="AJ79" s="61" t="str">
        <f t="shared" si="37"/>
        <v/>
      </c>
      <c r="AK79" s="61" t="str">
        <f t="shared" si="38"/>
        <v/>
      </c>
      <c r="AL79" s="61" t="str">
        <f t="shared" si="39"/>
        <v/>
      </c>
      <c r="AM79" s="61" t="str">
        <f t="shared" si="40"/>
        <v/>
      </c>
      <c r="AN79" s="61" t="str">
        <f t="shared" si="41"/>
        <v/>
      </c>
      <c r="AO79" s="61" t="str">
        <f t="shared" si="42"/>
        <v/>
      </c>
      <c r="AP79" s="61" t="str">
        <f t="shared" si="43"/>
        <v/>
      </c>
      <c r="AQ79" s="62" t="str">
        <f t="shared" si="44"/>
        <v/>
      </c>
      <c r="AR79" s="61" t="str">
        <f t="shared" si="45"/>
        <v/>
      </c>
      <c r="AS79" s="63" t="e">
        <f>VLOOKUP(B79,ziw58!AV:BB,7,0)</f>
        <v>#N/A</v>
      </c>
    </row>
    <row r="80" spans="1:45" x14ac:dyDescent="0.35">
      <c r="A80" s="56">
        <v>130000739034</v>
      </c>
      <c r="B80" s="57">
        <v>140001547375</v>
      </c>
      <c r="C80" s="57">
        <v>1016894925</v>
      </c>
      <c r="D80" s="58" t="s">
        <v>2591</v>
      </c>
      <c r="E80" s="58" t="s">
        <v>1267</v>
      </c>
      <c r="F80" s="58" t="s">
        <v>16</v>
      </c>
      <c r="G80" s="58" t="s">
        <v>17</v>
      </c>
      <c r="H80" s="58" t="s">
        <v>70</v>
      </c>
      <c r="I80" s="59">
        <v>43406</v>
      </c>
      <c r="J80" s="59">
        <v>43459</v>
      </c>
      <c r="K80" s="59">
        <v>43460</v>
      </c>
      <c r="L80" s="59">
        <v>43483</v>
      </c>
      <c r="M80" s="60">
        <v>4016316841</v>
      </c>
      <c r="N80" s="58" t="s">
        <v>2123</v>
      </c>
      <c r="O80" s="58" t="s">
        <v>23</v>
      </c>
      <c r="P80" s="55" t="str">
        <f>VLOOKUP(C80,Constrain!W:Y,3,0)</f>
        <v>บริษัท แอดวานซ์ ไวเลส เน็ทเวอร์ค จำกัด</v>
      </c>
      <c r="Q80" s="64" t="str">
        <f>VLOOKUP(C80,Constrain!W:X,2,0)</f>
        <v>AWN</v>
      </c>
      <c r="R80" s="55" t="str">
        <f t="shared" si="23"/>
        <v>TECO</v>
      </c>
      <c r="S80" s="55" t="str">
        <f t="shared" si="24"/>
        <v xml:space="preserve">CNF </v>
      </c>
      <c r="T80" s="55" t="str">
        <f t="shared" si="25"/>
        <v>มี พท.ซ่อมบำรุง</v>
      </c>
      <c r="U80" s="55" t="str">
        <f t="shared" si="26"/>
        <v>นับเสา</v>
      </c>
      <c r="V80" s="55" t="str">
        <f t="shared" si="27"/>
        <v>61</v>
      </c>
      <c r="W80" s="55" t="str">
        <f t="shared" si="28"/>
        <v>สายสื่อสาร</v>
      </c>
      <c r="X80" s="55" t="str">
        <f t="shared" si="29"/>
        <v>AWN</v>
      </c>
      <c r="Y80" s="55" t="str">
        <f t="shared" si="30"/>
        <v>PTC</v>
      </c>
      <c r="Z80" s="55" t="str">
        <f t="shared" si="31"/>
        <v>ปกติ</v>
      </c>
      <c r="AA80" s="55" t="str">
        <f t="shared" si="32"/>
        <v>TELECOM</v>
      </c>
      <c r="AB80" s="64">
        <f t="shared" si="33"/>
        <v>1</v>
      </c>
      <c r="AC80" s="65" t="str">
        <f>VLOOKUP(B80,DATA_ZCSR181!C:K,9,0)</f>
        <v>S-4G-001</v>
      </c>
      <c r="AD80" s="65">
        <f>VLOOKUP(B80,DATA_ZCSR181!C:H,6,0)</f>
        <v>9009421102</v>
      </c>
      <c r="AE80" s="66">
        <f>VLOOKUP(B80,DATA_ZCSR181!C:Z,24,0)</f>
        <v>43496</v>
      </c>
      <c r="AF80" s="66" t="str">
        <f>LEFT(VLOOKUP(B80,DATA_ZCSR181!C:D,2,0),4)</f>
        <v>S4B3</v>
      </c>
      <c r="AG80" s="55" t="str">
        <f t="shared" si="34"/>
        <v>PTC</v>
      </c>
      <c r="AH80" s="61" t="str">
        <f t="shared" si="35"/>
        <v/>
      </c>
      <c r="AI80" s="61" t="str">
        <f t="shared" si="36"/>
        <v/>
      </c>
      <c r="AJ80" s="61" t="str">
        <f t="shared" si="37"/>
        <v/>
      </c>
      <c r="AK80" s="61" t="str">
        <f t="shared" si="38"/>
        <v/>
      </c>
      <c r="AL80" s="61" t="str">
        <f t="shared" si="39"/>
        <v/>
      </c>
      <c r="AM80" s="61" t="str">
        <f t="shared" si="40"/>
        <v/>
      </c>
      <c r="AN80" s="61" t="str">
        <f t="shared" si="41"/>
        <v/>
      </c>
      <c r="AO80" s="61" t="str">
        <f t="shared" si="42"/>
        <v/>
      </c>
      <c r="AP80" s="61" t="str">
        <f t="shared" si="43"/>
        <v/>
      </c>
      <c r="AQ80" s="62" t="str">
        <f t="shared" si="44"/>
        <v/>
      </c>
      <c r="AR80" s="61" t="str">
        <f t="shared" si="45"/>
        <v/>
      </c>
      <c r="AS80" s="63" t="e">
        <f>VLOOKUP(B80,ziw58!AV:BB,7,0)</f>
        <v>#N/A</v>
      </c>
    </row>
    <row r="81" spans="1:45" x14ac:dyDescent="0.35">
      <c r="A81" s="56">
        <v>130000727567</v>
      </c>
      <c r="B81" s="57">
        <v>140001545805</v>
      </c>
      <c r="C81" s="57">
        <v>1016894925</v>
      </c>
      <c r="D81" s="58" t="s">
        <v>2592</v>
      </c>
      <c r="E81" s="58" t="s">
        <v>25</v>
      </c>
      <c r="F81" s="58" t="s">
        <v>16</v>
      </c>
      <c r="G81" s="58" t="s">
        <v>17</v>
      </c>
      <c r="H81" s="58" t="s">
        <v>34</v>
      </c>
      <c r="I81" s="59">
        <v>43410</v>
      </c>
      <c r="J81" s="59">
        <v>43427</v>
      </c>
      <c r="K81" s="59">
        <v>43427</v>
      </c>
      <c r="L81" s="59">
        <v>43427</v>
      </c>
      <c r="M81" s="60">
        <v>4018198113</v>
      </c>
      <c r="N81" s="58" t="s">
        <v>1127</v>
      </c>
      <c r="O81" s="58" t="s">
        <v>26</v>
      </c>
      <c r="P81" s="55" t="str">
        <f>VLOOKUP(C81,Constrain!W:Y,3,0)</f>
        <v>บริษัท แอดวานซ์ ไวเลส เน็ทเวอร์ค จำกัด</v>
      </c>
      <c r="Q81" s="64" t="str">
        <f>VLOOKUP(C81,Constrain!W:X,2,0)</f>
        <v>AWN</v>
      </c>
      <c r="R81" s="55" t="str">
        <f t="shared" si="23"/>
        <v xml:space="preserve">REL </v>
      </c>
      <c r="S81" s="55" t="str">
        <f t="shared" si="24"/>
        <v xml:space="preserve">CNF </v>
      </c>
      <c r="T81" s="55" t="str">
        <f t="shared" si="25"/>
        <v>มี พท.ซ่อมบำรุง</v>
      </c>
      <c r="U81" s="55" t="str">
        <f t="shared" si="26"/>
        <v>นับเสา</v>
      </c>
      <c r="V81" s="55" t="str">
        <f t="shared" si="27"/>
        <v>61</v>
      </c>
      <c r="W81" s="55" t="str">
        <f t="shared" si="28"/>
        <v>สายสื่อสาร</v>
      </c>
      <c r="X81" s="55" t="str">
        <f t="shared" si="29"/>
        <v>AWN</v>
      </c>
      <c r="Y81" s="55" t="str">
        <f t="shared" si="30"/>
        <v>PUI</v>
      </c>
      <c r="Z81" s="55" t="str">
        <f t="shared" si="31"/>
        <v>ปกติ</v>
      </c>
      <c r="AA81" s="55" t="str">
        <f t="shared" si="32"/>
        <v>TELECOM</v>
      </c>
      <c r="AB81" s="64">
        <f t="shared" si="33"/>
        <v>1</v>
      </c>
      <c r="AC81" s="65" t="str">
        <f>VLOOKUP(B81,DATA_ZCSR181!C:K,9,0)</f>
        <v>S-4G-001</v>
      </c>
      <c r="AD81" s="65">
        <f>VLOOKUP(B81,DATA_ZCSR181!C:H,6,0)</f>
        <v>9009417066</v>
      </c>
      <c r="AE81" s="66">
        <f>VLOOKUP(B81,DATA_ZCSR181!C:Z,24,0)</f>
        <v>43496</v>
      </c>
      <c r="AF81" s="66" t="str">
        <f>LEFT(VLOOKUP(B81,DATA_ZCSR181!C:D,2,0),4)</f>
        <v>S4B3</v>
      </c>
      <c r="AG81" s="55" t="str">
        <f t="shared" si="34"/>
        <v>MUS</v>
      </c>
      <c r="AH81" s="61" t="str">
        <f t="shared" si="35"/>
        <v/>
      </c>
      <c r="AI81" s="61" t="str">
        <f t="shared" si="36"/>
        <v/>
      </c>
      <c r="AJ81" s="61" t="str">
        <f t="shared" si="37"/>
        <v>สถานะใบสั่งงานไม่ถูกต้อง</v>
      </c>
      <c r="AK81" s="61" t="str">
        <f t="shared" si="38"/>
        <v/>
      </c>
      <c r="AL81" s="61" t="str">
        <f t="shared" si="39"/>
        <v/>
      </c>
      <c r="AM81" s="61" t="str">
        <f t="shared" si="40"/>
        <v/>
      </c>
      <c r="AN81" s="61" t="str">
        <f t="shared" si="41"/>
        <v/>
      </c>
      <c r="AO81" s="61" t="str">
        <f t="shared" si="42"/>
        <v/>
      </c>
      <c r="AP81" s="61" t="str">
        <f t="shared" si="43"/>
        <v/>
      </c>
      <c r="AQ81" s="62" t="str">
        <f t="shared" si="44"/>
        <v/>
      </c>
      <c r="AR81" s="61" t="str">
        <f t="shared" si="45"/>
        <v/>
      </c>
      <c r="AS81" s="63" t="e">
        <f>VLOOKUP(B81,ziw58!AV:BB,7,0)</f>
        <v>#N/A</v>
      </c>
    </row>
    <row r="82" spans="1:45" x14ac:dyDescent="0.35">
      <c r="A82" s="56">
        <v>130000740042</v>
      </c>
      <c r="B82" s="57">
        <v>140001545654</v>
      </c>
      <c r="C82" s="57">
        <v>1016894925</v>
      </c>
      <c r="D82" s="58" t="s">
        <v>2593</v>
      </c>
      <c r="E82" s="58" t="s">
        <v>15</v>
      </c>
      <c r="F82" s="58" t="s">
        <v>16</v>
      </c>
      <c r="G82" s="58" t="s">
        <v>17</v>
      </c>
      <c r="H82" s="58" t="s">
        <v>90</v>
      </c>
      <c r="I82" s="59">
        <v>43438</v>
      </c>
      <c r="J82" s="59">
        <v>43460</v>
      </c>
      <c r="K82" s="59">
        <v>43460</v>
      </c>
      <c r="L82" s="59">
        <v>43482</v>
      </c>
      <c r="M82" s="60">
        <v>4016316915</v>
      </c>
      <c r="N82" s="58" t="s">
        <v>91</v>
      </c>
      <c r="O82" s="58" t="s">
        <v>23</v>
      </c>
      <c r="P82" s="55" t="str">
        <f>VLOOKUP(C82,Constrain!W:Y,3,0)</f>
        <v>บริษัท แอดวานซ์ ไวเลส เน็ทเวอร์ค จำกัด</v>
      </c>
      <c r="Q82" s="64" t="str">
        <f>VLOOKUP(C82,Constrain!W:X,2,0)</f>
        <v>AWN</v>
      </c>
      <c r="R82" s="55" t="str">
        <f t="shared" si="23"/>
        <v>CLSD</v>
      </c>
      <c r="S82" s="55" t="str">
        <f t="shared" si="24"/>
        <v xml:space="preserve">CNF </v>
      </c>
      <c r="T82" s="55" t="str">
        <f t="shared" si="25"/>
        <v>มี พท.ซ่อมบำรุง</v>
      </c>
      <c r="U82" s="55" t="str">
        <f t="shared" si="26"/>
        <v>นับเสา</v>
      </c>
      <c r="V82" s="55" t="str">
        <f t="shared" si="27"/>
        <v>61</v>
      </c>
      <c r="W82" s="55" t="str">
        <f t="shared" si="28"/>
        <v>สายสื่อสาร</v>
      </c>
      <c r="X82" s="55" t="str">
        <f t="shared" si="29"/>
        <v>AWN</v>
      </c>
      <c r="Y82" s="55" t="str">
        <f t="shared" si="30"/>
        <v>PUS</v>
      </c>
      <c r="Z82" s="55" t="str">
        <f t="shared" si="31"/>
        <v>ปกติ</v>
      </c>
      <c r="AA82" s="55" t="str">
        <f t="shared" si="32"/>
        <v>TELECOM</v>
      </c>
      <c r="AB82" s="64">
        <f t="shared" si="33"/>
        <v>1</v>
      </c>
      <c r="AC82" s="65" t="str">
        <f>VLOOKUP(B82,DATA_ZCSR181!C:K,9,0)</f>
        <v>S-4G-001</v>
      </c>
      <c r="AD82" s="65">
        <f>VLOOKUP(B82,DATA_ZCSR181!C:H,6,0)</f>
        <v>9009416674</v>
      </c>
      <c r="AE82" s="66">
        <f>VLOOKUP(B82,DATA_ZCSR181!C:Z,24,0)</f>
        <v>43496</v>
      </c>
      <c r="AF82" s="66" t="str">
        <f>LEFT(VLOOKUP(B82,DATA_ZCSR181!C:D,2,0),4)</f>
        <v>S4B3</v>
      </c>
      <c r="AG82" s="55" t="str">
        <f t="shared" si="34"/>
        <v>PUS</v>
      </c>
      <c r="AH82" s="61" t="str">
        <f t="shared" si="35"/>
        <v/>
      </c>
      <c r="AI82" s="61" t="str">
        <f t="shared" si="36"/>
        <v/>
      </c>
      <c r="AJ82" s="61" t="str">
        <f t="shared" si="37"/>
        <v/>
      </c>
      <c r="AK82" s="61" t="str">
        <f t="shared" si="38"/>
        <v/>
      </c>
      <c r="AL82" s="61" t="str">
        <f t="shared" si="39"/>
        <v/>
      </c>
      <c r="AM82" s="61" t="str">
        <f t="shared" si="40"/>
        <v/>
      </c>
      <c r="AN82" s="61" t="str">
        <f t="shared" si="41"/>
        <v/>
      </c>
      <c r="AO82" s="61" t="str">
        <f t="shared" si="42"/>
        <v/>
      </c>
      <c r="AP82" s="61" t="str">
        <f t="shared" si="43"/>
        <v/>
      </c>
      <c r="AQ82" s="62" t="str">
        <f t="shared" si="44"/>
        <v/>
      </c>
      <c r="AR82" s="61" t="str">
        <f t="shared" si="45"/>
        <v/>
      </c>
      <c r="AS82" s="63" t="e">
        <f>VLOOKUP(B82,ziw58!AV:BB,7,0)</f>
        <v>#N/A</v>
      </c>
    </row>
    <row r="83" spans="1:45" x14ac:dyDescent="0.35">
      <c r="A83" s="56">
        <v>130000727500</v>
      </c>
      <c r="B83" s="57">
        <v>140001545768</v>
      </c>
      <c r="C83" s="57">
        <v>1016894925</v>
      </c>
      <c r="D83" s="58" t="s">
        <v>2594</v>
      </c>
      <c r="E83" s="58" t="s">
        <v>15</v>
      </c>
      <c r="F83" s="58" t="s">
        <v>16</v>
      </c>
      <c r="G83" s="58" t="s">
        <v>17</v>
      </c>
      <c r="H83" s="58" t="s">
        <v>60</v>
      </c>
      <c r="I83" s="59">
        <v>43446</v>
      </c>
      <c r="J83" s="59">
        <v>43429</v>
      </c>
      <c r="K83" s="59">
        <v>43432</v>
      </c>
      <c r="L83" s="59">
        <v>43483</v>
      </c>
      <c r="M83" s="60">
        <v>4016316852</v>
      </c>
      <c r="N83" s="58" t="s">
        <v>61</v>
      </c>
      <c r="O83" s="58" t="s">
        <v>23</v>
      </c>
      <c r="P83" s="55" t="str">
        <f>VLOOKUP(C83,Constrain!W:Y,3,0)</f>
        <v>บริษัท แอดวานซ์ ไวเลส เน็ทเวอร์ค จำกัด</v>
      </c>
      <c r="Q83" s="64" t="str">
        <f>VLOOKUP(C83,Constrain!W:X,2,0)</f>
        <v>AWN</v>
      </c>
      <c r="R83" s="55" t="str">
        <f t="shared" si="23"/>
        <v>CLSD</v>
      </c>
      <c r="S83" s="55" t="str">
        <f t="shared" si="24"/>
        <v xml:space="preserve">CNF </v>
      </c>
      <c r="T83" s="55" t="str">
        <f t="shared" si="25"/>
        <v>มี พท.ซ่อมบำรุง</v>
      </c>
      <c r="U83" s="55" t="str">
        <f t="shared" si="26"/>
        <v>นับเสา</v>
      </c>
      <c r="V83" s="55" t="str">
        <f t="shared" si="27"/>
        <v>61</v>
      </c>
      <c r="W83" s="55" t="str">
        <f t="shared" si="28"/>
        <v>สายสื่อสาร</v>
      </c>
      <c r="X83" s="55" t="str">
        <f t="shared" si="29"/>
        <v>AWN</v>
      </c>
      <c r="Y83" s="55" t="str">
        <f t="shared" si="30"/>
        <v>RAB</v>
      </c>
      <c r="Z83" s="55" t="str">
        <f t="shared" si="31"/>
        <v>ปกติ</v>
      </c>
      <c r="AA83" s="55" t="str">
        <f t="shared" si="32"/>
        <v>TELECOM</v>
      </c>
      <c r="AB83" s="64">
        <f t="shared" si="33"/>
        <v>1</v>
      </c>
      <c r="AC83" s="65" t="str">
        <f>VLOOKUP(B83,DATA_ZCSR181!C:K,9,0)</f>
        <v>S-4G-001</v>
      </c>
      <c r="AD83" s="65">
        <f>VLOOKUP(B83,DATA_ZCSR181!C:H,6,0)</f>
        <v>9009417047</v>
      </c>
      <c r="AE83" s="66">
        <f>VLOOKUP(B83,DATA_ZCSR181!C:Z,24,0)</f>
        <v>43496</v>
      </c>
      <c r="AF83" s="66" t="str">
        <f>LEFT(VLOOKUP(B83,DATA_ZCSR181!C:D,2,0),4)</f>
        <v>S4B3</v>
      </c>
      <c r="AG83" s="55" t="str">
        <f t="shared" si="34"/>
        <v>RAB</v>
      </c>
      <c r="AH83" s="61" t="str">
        <f t="shared" si="35"/>
        <v/>
      </c>
      <c r="AI83" s="61" t="str">
        <f t="shared" si="36"/>
        <v/>
      </c>
      <c r="AJ83" s="61" t="str">
        <f t="shared" si="37"/>
        <v/>
      </c>
      <c r="AK83" s="61" t="str">
        <f t="shared" si="38"/>
        <v/>
      </c>
      <c r="AL83" s="61" t="str">
        <f t="shared" si="39"/>
        <v/>
      </c>
      <c r="AM83" s="61" t="str">
        <f t="shared" si="40"/>
        <v/>
      </c>
      <c r="AN83" s="61" t="str">
        <f t="shared" si="41"/>
        <v/>
      </c>
      <c r="AO83" s="61" t="str">
        <f t="shared" si="42"/>
        <v/>
      </c>
      <c r="AP83" s="61" t="str">
        <f t="shared" si="43"/>
        <v/>
      </c>
      <c r="AQ83" s="62" t="str">
        <f t="shared" si="44"/>
        <v/>
      </c>
      <c r="AR83" s="61" t="str">
        <f t="shared" si="45"/>
        <v/>
      </c>
      <c r="AS83" s="63" t="e">
        <f>VLOOKUP(B83,ziw58!AV:BB,7,0)</f>
        <v>#N/A</v>
      </c>
    </row>
    <row r="84" spans="1:45" x14ac:dyDescent="0.35">
      <c r="A84" s="56">
        <v>130000726842</v>
      </c>
      <c r="B84" s="57">
        <v>140001545059</v>
      </c>
      <c r="C84" s="57">
        <v>1016894925</v>
      </c>
      <c r="D84" s="58" t="s">
        <v>2595</v>
      </c>
      <c r="E84" s="58" t="s">
        <v>1267</v>
      </c>
      <c r="F84" s="58" t="s">
        <v>16</v>
      </c>
      <c r="G84" s="58" t="s">
        <v>17</v>
      </c>
      <c r="H84" s="58" t="s">
        <v>62</v>
      </c>
      <c r="I84" s="59">
        <v>43426</v>
      </c>
      <c r="J84" s="59">
        <v>43426</v>
      </c>
      <c r="K84" s="59">
        <v>43426</v>
      </c>
      <c r="L84" s="59">
        <v>43483</v>
      </c>
      <c r="M84" s="60">
        <v>4016316842</v>
      </c>
      <c r="N84" s="58" t="s">
        <v>2596</v>
      </c>
      <c r="O84" s="58" t="s">
        <v>23</v>
      </c>
      <c r="P84" s="55" t="str">
        <f>VLOOKUP(C84,Constrain!W:Y,3,0)</f>
        <v>บริษัท แอดวานซ์ ไวเลส เน็ทเวอร์ค จำกัด</v>
      </c>
      <c r="Q84" s="64" t="str">
        <f>VLOOKUP(C84,Constrain!W:X,2,0)</f>
        <v>AWN</v>
      </c>
      <c r="R84" s="55" t="str">
        <f t="shared" si="23"/>
        <v>TECO</v>
      </c>
      <c r="S84" s="55" t="str">
        <f t="shared" si="24"/>
        <v xml:space="preserve">CNF </v>
      </c>
      <c r="T84" s="55" t="str">
        <f t="shared" si="25"/>
        <v>มี พท.ซ่อมบำรุง</v>
      </c>
      <c r="U84" s="55" t="str">
        <f t="shared" si="26"/>
        <v>นับเสา</v>
      </c>
      <c r="V84" s="55" t="str">
        <f t="shared" si="27"/>
        <v>61</v>
      </c>
      <c r="W84" s="55" t="str">
        <f t="shared" si="28"/>
        <v>สายสื่อสาร</v>
      </c>
      <c r="X84" s="55" t="str">
        <f t="shared" si="29"/>
        <v>AWN</v>
      </c>
      <c r="Y84" s="55" t="str">
        <f t="shared" si="30"/>
        <v>SIP</v>
      </c>
      <c r="Z84" s="55" t="str">
        <f t="shared" si="31"/>
        <v>ปกติ</v>
      </c>
      <c r="AA84" s="55" t="str">
        <f t="shared" si="32"/>
        <v>TELECOM</v>
      </c>
      <c r="AB84" s="64">
        <f t="shared" si="33"/>
        <v>1</v>
      </c>
      <c r="AC84" s="65" t="str">
        <f>VLOOKUP(B84,DATA_ZCSR181!C:K,9,0)</f>
        <v>S-4G-001</v>
      </c>
      <c r="AD84" s="65">
        <f>VLOOKUP(B84,DATA_ZCSR181!C:H,6,0)</f>
        <v>9009416086</v>
      </c>
      <c r="AE84" s="66">
        <f>VLOOKUP(B84,DATA_ZCSR181!C:Z,24,0)</f>
        <v>43496</v>
      </c>
      <c r="AF84" s="66" t="str">
        <f>LEFT(VLOOKUP(B84,DATA_ZCSR181!C:D,2,0),4)</f>
        <v>S4B3</v>
      </c>
      <c r="AG84" s="55" t="str">
        <f t="shared" si="34"/>
        <v>SIP</v>
      </c>
      <c r="AH84" s="61" t="str">
        <f t="shared" si="35"/>
        <v/>
      </c>
      <c r="AI84" s="61" t="str">
        <f t="shared" si="36"/>
        <v/>
      </c>
      <c r="AJ84" s="61" t="str">
        <f t="shared" si="37"/>
        <v/>
      </c>
      <c r="AK84" s="61" t="str">
        <f t="shared" si="38"/>
        <v/>
      </c>
      <c r="AL84" s="61" t="str">
        <f t="shared" si="39"/>
        <v/>
      </c>
      <c r="AM84" s="61" t="str">
        <f t="shared" si="40"/>
        <v/>
      </c>
      <c r="AN84" s="61" t="str">
        <f t="shared" si="41"/>
        <v/>
      </c>
      <c r="AO84" s="61" t="str">
        <f t="shared" si="42"/>
        <v/>
      </c>
      <c r="AP84" s="61" t="str">
        <f t="shared" si="43"/>
        <v/>
      </c>
      <c r="AQ84" s="62" t="str">
        <f t="shared" si="44"/>
        <v/>
      </c>
      <c r="AR84" s="61" t="str">
        <f t="shared" si="45"/>
        <v/>
      </c>
      <c r="AS84" s="63" t="e">
        <f>VLOOKUP(B84,ziw58!AV:BB,7,0)</f>
        <v>#N/A</v>
      </c>
    </row>
    <row r="85" spans="1:45" x14ac:dyDescent="0.35">
      <c r="A85" s="56">
        <v>130000730604</v>
      </c>
      <c r="B85" s="57">
        <v>140001545049</v>
      </c>
      <c r="C85" s="57">
        <v>1016894925</v>
      </c>
      <c r="D85" s="58" t="s">
        <v>2597</v>
      </c>
      <c r="E85" s="58" t="s">
        <v>25</v>
      </c>
      <c r="F85" s="58" t="s">
        <v>16</v>
      </c>
      <c r="G85" s="58" t="s">
        <v>17</v>
      </c>
      <c r="H85" s="58" t="s">
        <v>82</v>
      </c>
      <c r="I85" s="59">
        <v>43434</v>
      </c>
      <c r="J85" s="59">
        <v>43435</v>
      </c>
      <c r="K85" s="59">
        <v>43436</v>
      </c>
      <c r="L85" s="59">
        <v>43435</v>
      </c>
      <c r="M85" s="60">
        <v>4016317191</v>
      </c>
      <c r="N85" s="58" t="s">
        <v>2552</v>
      </c>
      <c r="O85" s="58" t="s">
        <v>26</v>
      </c>
      <c r="P85" s="55" t="str">
        <f>VLOOKUP(C85,Constrain!W:Y,3,0)</f>
        <v>บริษัท แอดวานซ์ ไวเลส เน็ทเวอร์ค จำกัด</v>
      </c>
      <c r="Q85" s="64" t="str">
        <f>VLOOKUP(C85,Constrain!W:X,2,0)</f>
        <v>AWN</v>
      </c>
      <c r="R85" s="55" t="str">
        <f t="shared" si="23"/>
        <v xml:space="preserve">REL </v>
      </c>
      <c r="S85" s="55" t="str">
        <f t="shared" si="24"/>
        <v xml:space="preserve">CNF </v>
      </c>
      <c r="T85" s="55" t="str">
        <f t="shared" si="25"/>
        <v>มี พท.ซ่อมบำรุง</v>
      </c>
      <c r="U85" s="55" t="str">
        <f t="shared" si="26"/>
        <v>นับเสา</v>
      </c>
      <c r="V85" s="55" t="str">
        <f t="shared" si="27"/>
        <v>61</v>
      </c>
      <c r="W85" s="55" t="str">
        <f t="shared" si="28"/>
        <v>สายสื่อสาร</v>
      </c>
      <c r="X85" s="55" t="str">
        <f t="shared" si="29"/>
        <v>AWN</v>
      </c>
      <c r="Y85" s="55" t="str">
        <f t="shared" si="30"/>
        <v>SKA</v>
      </c>
      <c r="Z85" s="55" t="str">
        <f t="shared" si="31"/>
        <v>ปกติ</v>
      </c>
      <c r="AA85" s="55" t="str">
        <f t="shared" si="32"/>
        <v>TELECOM</v>
      </c>
      <c r="AB85" s="64">
        <f t="shared" si="33"/>
        <v>1</v>
      </c>
      <c r="AC85" s="65" t="str">
        <f>VLOOKUP(B85,DATA_ZCSR181!C:K,9,0)</f>
        <v>S-4G-001</v>
      </c>
      <c r="AD85" s="65">
        <f>VLOOKUP(B85,DATA_ZCSR181!C:H,6,0)</f>
        <v>9009416192</v>
      </c>
      <c r="AE85" s="66">
        <f>VLOOKUP(B85,DATA_ZCSR181!C:Z,24,0)</f>
        <v>43496</v>
      </c>
      <c r="AF85" s="66" t="str">
        <f>LEFT(VLOOKUP(B85,DATA_ZCSR181!C:D,2,0),4)</f>
        <v>S4B3</v>
      </c>
      <c r="AG85" s="55" t="str">
        <f t="shared" si="34"/>
        <v>SKA</v>
      </c>
      <c r="AH85" s="61" t="str">
        <f t="shared" si="35"/>
        <v/>
      </c>
      <c r="AI85" s="61" t="str">
        <f t="shared" si="36"/>
        <v/>
      </c>
      <c r="AJ85" s="61" t="str">
        <f t="shared" si="37"/>
        <v>สถานะใบสั่งงานไม่ถูกต้อง</v>
      </c>
      <c r="AK85" s="61" t="str">
        <f t="shared" si="38"/>
        <v/>
      </c>
      <c r="AL85" s="61" t="str">
        <f t="shared" si="39"/>
        <v/>
      </c>
      <c r="AM85" s="61" t="str">
        <f t="shared" si="40"/>
        <v/>
      </c>
      <c r="AN85" s="61" t="str">
        <f t="shared" si="41"/>
        <v/>
      </c>
      <c r="AO85" s="61" t="str">
        <f t="shared" si="42"/>
        <v/>
      </c>
      <c r="AP85" s="61" t="str">
        <f t="shared" si="43"/>
        <v/>
      </c>
      <c r="AQ85" s="62" t="str">
        <f t="shared" si="44"/>
        <v/>
      </c>
      <c r="AR85" s="61" t="str">
        <f t="shared" si="45"/>
        <v/>
      </c>
      <c r="AS85" s="63" t="e">
        <f>VLOOKUP(B85,ziw58!AV:BB,7,0)</f>
        <v>#N/A</v>
      </c>
    </row>
    <row r="86" spans="1:45" x14ac:dyDescent="0.35">
      <c r="A86" s="56">
        <v>130000716862</v>
      </c>
      <c r="B86" s="57">
        <v>140001543948</v>
      </c>
      <c r="C86" s="57">
        <v>1016894925</v>
      </c>
      <c r="D86" s="58" t="s">
        <v>2598</v>
      </c>
      <c r="E86" s="58" t="s">
        <v>1267</v>
      </c>
      <c r="F86" s="58" t="s">
        <v>16</v>
      </c>
      <c r="G86" s="58" t="s">
        <v>17</v>
      </c>
      <c r="H86" s="58" t="s">
        <v>30</v>
      </c>
      <c r="I86" s="59">
        <v>43434</v>
      </c>
      <c r="J86" s="59">
        <v>43400</v>
      </c>
      <c r="K86" s="59">
        <v>43401</v>
      </c>
      <c r="L86" s="59">
        <v>43483</v>
      </c>
      <c r="M86" s="60">
        <v>4016316839</v>
      </c>
      <c r="N86" s="58" t="s">
        <v>31</v>
      </c>
      <c r="O86" s="58" t="s">
        <v>23</v>
      </c>
      <c r="P86" s="55" t="str">
        <f>VLOOKUP(C86,Constrain!W:Y,3,0)</f>
        <v>บริษัท แอดวานซ์ ไวเลส เน็ทเวอร์ค จำกัด</v>
      </c>
      <c r="Q86" s="64" t="str">
        <f>VLOOKUP(C86,Constrain!W:X,2,0)</f>
        <v>AWN</v>
      </c>
      <c r="R86" s="55" t="str">
        <f t="shared" si="23"/>
        <v>TECO</v>
      </c>
      <c r="S86" s="55" t="str">
        <f t="shared" si="24"/>
        <v xml:space="preserve">CNF </v>
      </c>
      <c r="T86" s="55" t="str">
        <f t="shared" si="25"/>
        <v>มี พท.ซ่อมบำรุง</v>
      </c>
      <c r="U86" s="55" t="str">
        <f t="shared" si="26"/>
        <v>นับเสา</v>
      </c>
      <c r="V86" s="55" t="str">
        <f t="shared" si="27"/>
        <v>61</v>
      </c>
      <c r="W86" s="55" t="str">
        <f t="shared" si="28"/>
        <v>สายสื่อสาร</v>
      </c>
      <c r="X86" s="55" t="str">
        <f t="shared" si="29"/>
        <v>AWN</v>
      </c>
      <c r="Y86" s="55" t="str">
        <f t="shared" si="30"/>
        <v>SRN</v>
      </c>
      <c r="Z86" s="55" t="str">
        <f t="shared" si="31"/>
        <v>ปกติ</v>
      </c>
      <c r="AA86" s="55" t="str">
        <f t="shared" si="32"/>
        <v>TELECOM</v>
      </c>
      <c r="AB86" s="64">
        <f t="shared" si="33"/>
        <v>1</v>
      </c>
      <c r="AC86" s="65" t="str">
        <f>VLOOKUP(B86,DATA_ZCSR181!C:K,9,0)</f>
        <v>S-4G-001</v>
      </c>
      <c r="AD86" s="65">
        <f>VLOOKUP(B86,DATA_ZCSR181!C:H,6,0)</f>
        <v>9009414771</v>
      </c>
      <c r="AE86" s="66">
        <f>VLOOKUP(B86,DATA_ZCSR181!C:Z,24,0)</f>
        <v>43496</v>
      </c>
      <c r="AF86" s="66" t="str">
        <f>LEFT(VLOOKUP(B86,DATA_ZCSR181!C:D,2,0),4)</f>
        <v>S4B3</v>
      </c>
      <c r="AG86" s="55" t="str">
        <f t="shared" si="34"/>
        <v>SRN</v>
      </c>
      <c r="AH86" s="61" t="str">
        <f t="shared" si="35"/>
        <v/>
      </c>
      <c r="AI86" s="61" t="str">
        <f t="shared" si="36"/>
        <v/>
      </c>
      <c r="AJ86" s="61" t="str">
        <f t="shared" si="37"/>
        <v/>
      </c>
      <c r="AK86" s="61" t="str">
        <f t="shared" si="38"/>
        <v/>
      </c>
      <c r="AL86" s="61" t="str">
        <f t="shared" si="39"/>
        <v/>
      </c>
      <c r="AM86" s="61" t="str">
        <f t="shared" si="40"/>
        <v/>
      </c>
      <c r="AN86" s="61" t="str">
        <f t="shared" si="41"/>
        <v/>
      </c>
      <c r="AO86" s="61" t="str">
        <f t="shared" si="42"/>
        <v/>
      </c>
      <c r="AP86" s="61" t="str">
        <f t="shared" si="43"/>
        <v/>
      </c>
      <c r="AQ86" s="62" t="str">
        <f t="shared" si="44"/>
        <v/>
      </c>
      <c r="AR86" s="61" t="str">
        <f t="shared" si="45"/>
        <v/>
      </c>
      <c r="AS86" s="63" t="e">
        <f>VLOOKUP(B86,ziw58!AV:BB,7,0)</f>
        <v>#N/A</v>
      </c>
    </row>
    <row r="87" spans="1:45" x14ac:dyDescent="0.35">
      <c r="A87" s="56">
        <v>130000727470</v>
      </c>
      <c r="B87" s="57">
        <v>140001545367</v>
      </c>
      <c r="C87" s="57">
        <v>1016894925</v>
      </c>
      <c r="D87" s="58" t="s">
        <v>2599</v>
      </c>
      <c r="E87" s="58" t="s">
        <v>15</v>
      </c>
      <c r="F87" s="58" t="s">
        <v>16</v>
      </c>
      <c r="G87" s="58" t="s">
        <v>17</v>
      </c>
      <c r="H87" s="58" t="s">
        <v>72</v>
      </c>
      <c r="I87" s="59">
        <v>43427</v>
      </c>
      <c r="J87" s="59">
        <v>43427</v>
      </c>
      <c r="K87" s="59">
        <v>43428</v>
      </c>
      <c r="L87" s="59">
        <v>43483</v>
      </c>
      <c r="M87" s="60">
        <v>4016316820</v>
      </c>
      <c r="N87" s="58" t="s">
        <v>73</v>
      </c>
      <c r="O87" s="58" t="s">
        <v>23</v>
      </c>
      <c r="P87" s="55" t="str">
        <f>VLOOKUP(C87,Constrain!W:Y,3,0)</f>
        <v>บริษัท แอดวานซ์ ไวเลส เน็ทเวอร์ค จำกัด</v>
      </c>
      <c r="Q87" s="64" t="str">
        <f>VLOOKUP(C87,Constrain!W:X,2,0)</f>
        <v>AWN</v>
      </c>
      <c r="R87" s="55" t="str">
        <f t="shared" si="23"/>
        <v>CLSD</v>
      </c>
      <c r="S87" s="55" t="str">
        <f t="shared" si="24"/>
        <v xml:space="preserve">CNF </v>
      </c>
      <c r="T87" s="55" t="str">
        <f t="shared" si="25"/>
        <v>มี พท.ซ่อมบำรุง</v>
      </c>
      <c r="U87" s="55" t="str">
        <f t="shared" si="26"/>
        <v>นับเสา</v>
      </c>
      <c r="V87" s="55" t="str">
        <f t="shared" si="27"/>
        <v>61</v>
      </c>
      <c r="W87" s="55" t="str">
        <f t="shared" si="28"/>
        <v>สายสื่อสาร</v>
      </c>
      <c r="X87" s="55" t="str">
        <f t="shared" si="29"/>
        <v>AWN</v>
      </c>
      <c r="Y87" s="55" t="str">
        <f t="shared" si="30"/>
        <v>SSA</v>
      </c>
      <c r="Z87" s="55" t="str">
        <f t="shared" si="31"/>
        <v>ปกติ</v>
      </c>
      <c r="AA87" s="55" t="str">
        <f t="shared" si="32"/>
        <v>TELECOM</v>
      </c>
      <c r="AB87" s="64">
        <f t="shared" si="33"/>
        <v>1</v>
      </c>
      <c r="AC87" s="65" t="str">
        <f>VLOOKUP(B87,DATA_ZCSR181!C:K,9,0)</f>
        <v>S-4G-001</v>
      </c>
      <c r="AD87" s="65">
        <f>VLOOKUP(B87,DATA_ZCSR181!C:H,6,0)</f>
        <v>9009416520</v>
      </c>
      <c r="AE87" s="66">
        <f>VLOOKUP(B87,DATA_ZCSR181!C:Z,24,0)</f>
        <v>43496</v>
      </c>
      <c r="AF87" s="66" t="str">
        <f>LEFT(VLOOKUP(B87,DATA_ZCSR181!C:D,2,0),4)</f>
        <v>S4B3</v>
      </c>
      <c r="AG87" s="55" t="str">
        <f t="shared" si="34"/>
        <v>SSA</v>
      </c>
      <c r="AH87" s="61" t="str">
        <f t="shared" si="35"/>
        <v/>
      </c>
      <c r="AI87" s="61" t="str">
        <f t="shared" si="36"/>
        <v/>
      </c>
      <c r="AJ87" s="61" t="str">
        <f t="shared" si="37"/>
        <v/>
      </c>
      <c r="AK87" s="61" t="str">
        <f t="shared" si="38"/>
        <v/>
      </c>
      <c r="AL87" s="61" t="str">
        <f t="shared" si="39"/>
        <v/>
      </c>
      <c r="AM87" s="61" t="str">
        <f t="shared" si="40"/>
        <v/>
      </c>
      <c r="AN87" s="61" t="str">
        <f t="shared" si="41"/>
        <v/>
      </c>
      <c r="AO87" s="61" t="str">
        <f t="shared" si="42"/>
        <v/>
      </c>
      <c r="AP87" s="61" t="str">
        <f t="shared" si="43"/>
        <v/>
      </c>
      <c r="AQ87" s="62" t="str">
        <f t="shared" si="44"/>
        <v/>
      </c>
      <c r="AR87" s="61" t="str">
        <f t="shared" si="45"/>
        <v/>
      </c>
      <c r="AS87" s="63" t="e">
        <f>VLOOKUP(B87,ziw58!AV:BB,7,0)</f>
        <v>#N/A</v>
      </c>
    </row>
    <row r="88" spans="1:45" x14ac:dyDescent="0.35">
      <c r="A88" s="56">
        <v>130000729131</v>
      </c>
      <c r="B88" s="57">
        <v>140001546117</v>
      </c>
      <c r="C88" s="57">
        <v>1016894925</v>
      </c>
      <c r="D88" s="58" t="s">
        <v>2600</v>
      </c>
      <c r="E88" s="58" t="s">
        <v>1267</v>
      </c>
      <c r="F88" s="58" t="s">
        <v>16</v>
      </c>
      <c r="G88" s="58" t="s">
        <v>17</v>
      </c>
      <c r="H88" s="58" t="s">
        <v>94</v>
      </c>
      <c r="I88" s="59">
        <v>43431</v>
      </c>
      <c r="J88" s="59">
        <v>43431</v>
      </c>
      <c r="K88" s="59">
        <v>43431</v>
      </c>
      <c r="L88" s="59">
        <v>43493</v>
      </c>
      <c r="M88" s="60">
        <v>4018198109</v>
      </c>
      <c r="N88" s="58" t="s">
        <v>95</v>
      </c>
      <c r="O88" s="58" t="s">
        <v>23</v>
      </c>
      <c r="P88" s="55" t="str">
        <f>VLOOKUP(C88,Constrain!W:Y,3,0)</f>
        <v>บริษัท แอดวานซ์ ไวเลส เน็ทเวอร์ค จำกัด</v>
      </c>
      <c r="Q88" s="64" t="str">
        <f>VLOOKUP(C88,Constrain!W:X,2,0)</f>
        <v>AWN</v>
      </c>
      <c r="R88" s="55" t="str">
        <f t="shared" si="23"/>
        <v>TECO</v>
      </c>
      <c r="S88" s="55" t="str">
        <f t="shared" si="24"/>
        <v xml:space="preserve">CNF </v>
      </c>
      <c r="T88" s="55" t="str">
        <f t="shared" si="25"/>
        <v>มี พท.ซ่อมบำรุง</v>
      </c>
      <c r="U88" s="55" t="str">
        <f t="shared" si="26"/>
        <v>นับเสา</v>
      </c>
      <c r="V88" s="55" t="str">
        <f t="shared" si="27"/>
        <v>61</v>
      </c>
      <c r="W88" s="55" t="str">
        <f t="shared" si="28"/>
        <v>สายสื่อสาร</v>
      </c>
      <c r="X88" s="55" t="str">
        <f t="shared" si="29"/>
        <v>AWN</v>
      </c>
      <c r="Y88" s="55" t="str">
        <f t="shared" si="30"/>
        <v>SSG</v>
      </c>
      <c r="Z88" s="55" t="str">
        <f t="shared" si="31"/>
        <v>ปกติ</v>
      </c>
      <c r="AA88" s="55" t="str">
        <f t="shared" si="32"/>
        <v>TELECOM</v>
      </c>
      <c r="AB88" s="64">
        <f t="shared" si="33"/>
        <v>1</v>
      </c>
      <c r="AC88" s="65" t="str">
        <f>VLOOKUP(B88,DATA_ZCSR181!C:K,9,0)</f>
        <v>S-4G-001</v>
      </c>
      <c r="AD88" s="65">
        <f>VLOOKUP(B88,DATA_ZCSR181!C:H,6,0)</f>
        <v>9009433187</v>
      </c>
      <c r="AE88" s="66">
        <f>VLOOKUP(B88,DATA_ZCSR181!C:Z,24,0)</f>
        <v>43496</v>
      </c>
      <c r="AF88" s="66" t="str">
        <f>LEFT(VLOOKUP(B88,DATA_ZCSR181!C:D,2,0),4)</f>
        <v>S4B3</v>
      </c>
      <c r="AG88" s="55" t="str">
        <f t="shared" si="34"/>
        <v>SES</v>
      </c>
      <c r="AH88" s="61" t="str">
        <f t="shared" si="35"/>
        <v/>
      </c>
      <c r="AI88" s="61" t="str">
        <f t="shared" si="36"/>
        <v/>
      </c>
      <c r="AJ88" s="61" t="str">
        <f t="shared" si="37"/>
        <v/>
      </c>
      <c r="AK88" s="61" t="str">
        <f t="shared" si="38"/>
        <v/>
      </c>
      <c r="AL88" s="61" t="str">
        <f t="shared" si="39"/>
        <v/>
      </c>
      <c r="AM88" s="61" t="str">
        <f t="shared" si="40"/>
        <v/>
      </c>
      <c r="AN88" s="61" t="str">
        <f t="shared" si="41"/>
        <v/>
      </c>
      <c r="AO88" s="61" t="str">
        <f t="shared" si="42"/>
        <v/>
      </c>
      <c r="AP88" s="61" t="str">
        <f t="shared" si="43"/>
        <v/>
      </c>
      <c r="AQ88" s="62" t="str">
        <f t="shared" si="44"/>
        <v/>
      </c>
      <c r="AR88" s="61" t="str">
        <f t="shared" si="45"/>
        <v/>
      </c>
      <c r="AS88" s="63" t="e">
        <f>VLOOKUP(B88,ziw58!AV:BB,7,0)</f>
        <v>#N/A</v>
      </c>
    </row>
    <row r="89" spans="1:45" x14ac:dyDescent="0.35">
      <c r="A89" s="56">
        <v>130000733814</v>
      </c>
      <c r="B89" s="57">
        <v>140001545228</v>
      </c>
      <c r="C89" s="57">
        <v>1016894925</v>
      </c>
      <c r="D89" s="58" t="s">
        <v>2601</v>
      </c>
      <c r="E89" s="58" t="s">
        <v>1267</v>
      </c>
      <c r="F89" s="58" t="s">
        <v>16</v>
      </c>
      <c r="G89" s="58" t="s">
        <v>17</v>
      </c>
      <c r="H89" s="58" t="s">
        <v>68</v>
      </c>
      <c r="I89" s="59">
        <v>43433</v>
      </c>
      <c r="J89" s="59">
        <v>43446</v>
      </c>
      <c r="K89" s="59">
        <v>43447</v>
      </c>
      <c r="L89" s="59">
        <v>43487</v>
      </c>
      <c r="M89" s="60">
        <v>4016316754</v>
      </c>
      <c r="N89" s="58" t="s">
        <v>69</v>
      </c>
      <c r="O89" s="58" t="s">
        <v>23</v>
      </c>
      <c r="P89" s="55" t="str">
        <f>VLOOKUP(C89,Constrain!W:Y,3,0)</f>
        <v>บริษัท แอดวานซ์ ไวเลส เน็ทเวอร์ค จำกัด</v>
      </c>
      <c r="Q89" s="64" t="str">
        <f>VLOOKUP(C89,Constrain!W:X,2,0)</f>
        <v>AWN</v>
      </c>
      <c r="R89" s="55" t="str">
        <f t="shared" si="23"/>
        <v>TECO</v>
      </c>
      <c r="S89" s="55" t="str">
        <f t="shared" si="24"/>
        <v xml:space="preserve">CNF </v>
      </c>
      <c r="T89" s="55" t="str">
        <f t="shared" si="25"/>
        <v>มี พท.ซ่อมบำรุง</v>
      </c>
      <c r="U89" s="55" t="str">
        <f t="shared" si="26"/>
        <v>นับเสา</v>
      </c>
      <c r="V89" s="55" t="str">
        <f t="shared" si="27"/>
        <v>61</v>
      </c>
      <c r="W89" s="55" t="str">
        <f t="shared" si="28"/>
        <v>สายสื่อสาร</v>
      </c>
      <c r="X89" s="55" t="str">
        <f t="shared" si="29"/>
        <v>AWN</v>
      </c>
      <c r="Y89" s="55" t="str">
        <f t="shared" si="30"/>
        <v>STU</v>
      </c>
      <c r="Z89" s="55" t="str">
        <f t="shared" si="31"/>
        <v>ปกติ</v>
      </c>
      <c r="AA89" s="55" t="str">
        <f t="shared" si="32"/>
        <v>TELECOM</v>
      </c>
      <c r="AB89" s="64">
        <f t="shared" si="33"/>
        <v>1</v>
      </c>
      <c r="AC89" s="65" t="str">
        <f>VLOOKUP(B89,DATA_ZCSR181!C:K,9,0)</f>
        <v>S-4G-001</v>
      </c>
      <c r="AD89" s="65">
        <f>VLOOKUP(B89,DATA_ZCSR181!C:H,6,0)</f>
        <v>9009416356</v>
      </c>
      <c r="AE89" s="66">
        <f>VLOOKUP(B89,DATA_ZCSR181!C:Z,24,0)</f>
        <v>43496</v>
      </c>
      <c r="AF89" s="66" t="str">
        <f>LEFT(VLOOKUP(B89,DATA_ZCSR181!C:D,2,0),4)</f>
        <v>S4B3</v>
      </c>
      <c r="AG89" s="55" t="str">
        <f t="shared" si="34"/>
        <v>STU</v>
      </c>
      <c r="AH89" s="61" t="str">
        <f t="shared" si="35"/>
        <v/>
      </c>
      <c r="AI89" s="61" t="str">
        <f t="shared" si="36"/>
        <v/>
      </c>
      <c r="AJ89" s="61" t="str">
        <f t="shared" si="37"/>
        <v/>
      </c>
      <c r="AK89" s="61" t="str">
        <f t="shared" si="38"/>
        <v/>
      </c>
      <c r="AL89" s="61" t="str">
        <f t="shared" si="39"/>
        <v/>
      </c>
      <c r="AM89" s="61" t="str">
        <f t="shared" si="40"/>
        <v/>
      </c>
      <c r="AN89" s="61" t="str">
        <f t="shared" si="41"/>
        <v/>
      </c>
      <c r="AO89" s="61" t="str">
        <f t="shared" si="42"/>
        <v/>
      </c>
      <c r="AP89" s="61" t="str">
        <f t="shared" si="43"/>
        <v/>
      </c>
      <c r="AQ89" s="62" t="str">
        <f t="shared" si="44"/>
        <v/>
      </c>
      <c r="AR89" s="61" t="str">
        <f t="shared" si="45"/>
        <v/>
      </c>
      <c r="AS89" s="63" t="e">
        <f>VLOOKUP(B89,ziw58!AV:BB,7,0)</f>
        <v>#N/A</v>
      </c>
    </row>
    <row r="90" spans="1:45" x14ac:dyDescent="0.35">
      <c r="A90" s="56">
        <v>130000720208</v>
      </c>
      <c r="B90" s="57">
        <v>140001546037</v>
      </c>
      <c r="C90" s="57">
        <v>1016894925</v>
      </c>
      <c r="D90" s="58" t="s">
        <v>2602</v>
      </c>
      <c r="E90" s="58" t="s">
        <v>1267</v>
      </c>
      <c r="F90" s="58" t="s">
        <v>16</v>
      </c>
      <c r="G90" s="58" t="s">
        <v>17</v>
      </c>
      <c r="H90" s="58" t="s">
        <v>52</v>
      </c>
      <c r="I90" s="59">
        <v>43426</v>
      </c>
      <c r="J90" s="59">
        <v>43426</v>
      </c>
      <c r="K90" s="59">
        <v>43426</v>
      </c>
      <c r="L90" s="59">
        <v>43483</v>
      </c>
      <c r="M90" s="60">
        <v>4016316922</v>
      </c>
      <c r="N90" s="58" t="s">
        <v>53</v>
      </c>
      <c r="O90" s="58" t="s">
        <v>23</v>
      </c>
      <c r="P90" s="55" t="str">
        <f>VLOOKUP(C90,Constrain!W:Y,3,0)</f>
        <v>บริษัท แอดวานซ์ ไวเลส เน็ทเวอร์ค จำกัด</v>
      </c>
      <c r="Q90" s="64" t="str">
        <f>VLOOKUP(C90,Constrain!W:X,2,0)</f>
        <v>AWN</v>
      </c>
      <c r="R90" s="55" t="str">
        <f t="shared" si="23"/>
        <v>TECO</v>
      </c>
      <c r="S90" s="55" t="str">
        <f t="shared" si="24"/>
        <v xml:space="preserve">CNF </v>
      </c>
      <c r="T90" s="55" t="str">
        <f t="shared" si="25"/>
        <v>มี พท.ซ่อมบำรุง</v>
      </c>
      <c r="U90" s="55" t="str">
        <f t="shared" si="26"/>
        <v>นับเสา</v>
      </c>
      <c r="V90" s="55" t="str">
        <f t="shared" si="27"/>
        <v>61</v>
      </c>
      <c r="W90" s="55" t="str">
        <f t="shared" si="28"/>
        <v>สายสื่อสาร</v>
      </c>
      <c r="X90" s="55" t="str">
        <f t="shared" si="29"/>
        <v>AWN</v>
      </c>
      <c r="Y90" s="55" t="str">
        <f t="shared" si="30"/>
        <v>SUN</v>
      </c>
      <c r="Z90" s="55" t="str">
        <f t="shared" si="31"/>
        <v>ปกติ</v>
      </c>
      <c r="AA90" s="55" t="str">
        <f t="shared" si="32"/>
        <v>TELECOM</v>
      </c>
      <c r="AB90" s="64">
        <f t="shared" si="33"/>
        <v>1</v>
      </c>
      <c r="AC90" s="65" t="str">
        <f>VLOOKUP(B90,DATA_ZCSR181!C:K,9,0)</f>
        <v>S-4G-001</v>
      </c>
      <c r="AD90" s="65">
        <f>VLOOKUP(B90,DATA_ZCSR181!C:H,6,0)</f>
        <v>9009417404</v>
      </c>
      <c r="AE90" s="66">
        <f>VLOOKUP(B90,DATA_ZCSR181!C:Z,24,0)</f>
        <v>43496</v>
      </c>
      <c r="AF90" s="66" t="str">
        <f>LEFT(VLOOKUP(B90,DATA_ZCSR181!C:D,2,0),4)</f>
        <v>S4B3</v>
      </c>
      <c r="AG90" s="55" t="str">
        <f t="shared" si="34"/>
        <v>SUN</v>
      </c>
      <c r="AH90" s="61" t="str">
        <f t="shared" si="35"/>
        <v/>
      </c>
      <c r="AI90" s="61" t="str">
        <f t="shared" si="36"/>
        <v/>
      </c>
      <c r="AJ90" s="61" t="str">
        <f t="shared" si="37"/>
        <v/>
      </c>
      <c r="AK90" s="61" t="str">
        <f t="shared" si="38"/>
        <v/>
      </c>
      <c r="AL90" s="61" t="str">
        <f t="shared" si="39"/>
        <v/>
      </c>
      <c r="AM90" s="61" t="str">
        <f t="shared" si="40"/>
        <v/>
      </c>
      <c r="AN90" s="61" t="str">
        <f t="shared" si="41"/>
        <v/>
      </c>
      <c r="AO90" s="61" t="str">
        <f t="shared" si="42"/>
        <v/>
      </c>
      <c r="AP90" s="61" t="str">
        <f t="shared" si="43"/>
        <v/>
      </c>
      <c r="AQ90" s="62" t="str">
        <f t="shared" si="44"/>
        <v/>
      </c>
      <c r="AR90" s="61" t="str">
        <f t="shared" si="45"/>
        <v/>
      </c>
      <c r="AS90" s="63" t="e">
        <f>VLOOKUP(B90,ziw58!AV:BB,7,0)</f>
        <v>#N/A</v>
      </c>
    </row>
    <row r="91" spans="1:45" x14ac:dyDescent="0.35">
      <c r="A91" s="56">
        <v>130000720741</v>
      </c>
      <c r="B91" s="57">
        <v>140001545482</v>
      </c>
      <c r="C91" s="57">
        <v>1016894925</v>
      </c>
      <c r="D91" s="58" t="s">
        <v>2603</v>
      </c>
      <c r="E91" s="58" t="s">
        <v>15</v>
      </c>
      <c r="F91" s="58" t="s">
        <v>16</v>
      </c>
      <c r="G91" s="58" t="s">
        <v>17</v>
      </c>
      <c r="H91" s="58" t="s">
        <v>86</v>
      </c>
      <c r="I91" s="59">
        <v>43454</v>
      </c>
      <c r="J91" s="59">
        <v>43410</v>
      </c>
      <c r="K91" s="59">
        <v>43410</v>
      </c>
      <c r="L91" s="59">
        <v>43483</v>
      </c>
      <c r="M91" s="60">
        <v>4016316992</v>
      </c>
      <c r="N91" s="58" t="s">
        <v>87</v>
      </c>
      <c r="O91" s="58" t="s">
        <v>23</v>
      </c>
      <c r="P91" s="55" t="str">
        <f>VLOOKUP(C91,Constrain!W:Y,3,0)</f>
        <v>บริษัท แอดวานซ์ ไวเลส เน็ทเวอร์ค จำกัด</v>
      </c>
      <c r="Q91" s="64" t="str">
        <f>VLOOKUP(C91,Constrain!W:X,2,0)</f>
        <v>AWN</v>
      </c>
      <c r="R91" s="55" t="str">
        <f t="shared" si="23"/>
        <v>CLSD</v>
      </c>
      <c r="S91" s="55" t="str">
        <f t="shared" si="24"/>
        <v xml:space="preserve">CNF </v>
      </c>
      <c r="T91" s="55" t="str">
        <f t="shared" si="25"/>
        <v>มี พท.ซ่อมบำรุง</v>
      </c>
      <c r="U91" s="55" t="str">
        <f t="shared" si="26"/>
        <v>นับเสา</v>
      </c>
      <c r="V91" s="55" t="str">
        <f t="shared" si="27"/>
        <v>61</v>
      </c>
      <c r="W91" s="55" t="str">
        <f t="shared" si="28"/>
        <v>สายสื่อสาร</v>
      </c>
      <c r="X91" s="55" t="str">
        <f t="shared" si="29"/>
        <v>AWN</v>
      </c>
      <c r="Y91" s="55" t="str">
        <f t="shared" si="30"/>
        <v>TTM</v>
      </c>
      <c r="Z91" s="55" t="str">
        <f t="shared" si="31"/>
        <v>ปกติ</v>
      </c>
      <c r="AA91" s="55" t="str">
        <f t="shared" si="32"/>
        <v>TELECOM</v>
      </c>
      <c r="AB91" s="64">
        <f t="shared" si="33"/>
        <v>1</v>
      </c>
      <c r="AC91" s="65" t="str">
        <f>VLOOKUP(B91,DATA_ZCSR181!C:K,9,0)</f>
        <v>S-4G-001</v>
      </c>
      <c r="AD91" s="65">
        <f>VLOOKUP(B91,DATA_ZCSR181!C:H,6,0)</f>
        <v>9009416713</v>
      </c>
      <c r="AE91" s="66">
        <f>VLOOKUP(B91,DATA_ZCSR181!C:Z,24,0)</f>
        <v>43496</v>
      </c>
      <c r="AF91" s="66" t="str">
        <f>LEFT(VLOOKUP(B91,DATA_ZCSR181!C:D,2,0),4)</f>
        <v>S4B3</v>
      </c>
      <c r="AG91" s="55" t="str">
        <f t="shared" si="34"/>
        <v>TTM</v>
      </c>
      <c r="AH91" s="61" t="str">
        <f t="shared" si="35"/>
        <v/>
      </c>
      <c r="AI91" s="61" t="str">
        <f t="shared" si="36"/>
        <v/>
      </c>
      <c r="AJ91" s="61" t="str">
        <f t="shared" si="37"/>
        <v/>
      </c>
      <c r="AK91" s="61" t="str">
        <f t="shared" si="38"/>
        <v/>
      </c>
      <c r="AL91" s="61" t="str">
        <f t="shared" si="39"/>
        <v/>
      </c>
      <c r="AM91" s="61" t="str">
        <f t="shared" si="40"/>
        <v/>
      </c>
      <c r="AN91" s="61" t="str">
        <f t="shared" si="41"/>
        <v/>
      </c>
      <c r="AO91" s="61" t="str">
        <f t="shared" si="42"/>
        <v/>
      </c>
      <c r="AP91" s="61" t="str">
        <f t="shared" si="43"/>
        <v/>
      </c>
      <c r="AQ91" s="62" t="str">
        <f t="shared" si="44"/>
        <v/>
      </c>
      <c r="AR91" s="61" t="str">
        <f t="shared" si="45"/>
        <v/>
      </c>
      <c r="AS91" s="63" t="e">
        <f>VLOOKUP(B91,ziw58!AV:BB,7,0)</f>
        <v>#N/A</v>
      </c>
    </row>
    <row r="92" spans="1:45" x14ac:dyDescent="0.35">
      <c r="A92" s="56">
        <v>130000724809</v>
      </c>
      <c r="B92" s="57">
        <v>140001545579</v>
      </c>
      <c r="C92" s="57">
        <v>1016894925</v>
      </c>
      <c r="D92" s="58" t="s">
        <v>2604</v>
      </c>
      <c r="E92" s="58" t="s">
        <v>1267</v>
      </c>
      <c r="F92" s="58" t="s">
        <v>16</v>
      </c>
      <c r="G92" s="58" t="s">
        <v>17</v>
      </c>
      <c r="H92" s="58" t="s">
        <v>66</v>
      </c>
      <c r="I92" s="59">
        <v>43445</v>
      </c>
      <c r="J92" s="59">
        <v>43421</v>
      </c>
      <c r="K92" s="59">
        <v>43421</v>
      </c>
      <c r="L92" s="59">
        <v>43495</v>
      </c>
      <c r="M92" s="60">
        <v>4018201845</v>
      </c>
      <c r="N92" s="58" t="s">
        <v>3168</v>
      </c>
      <c r="O92" s="58" t="s">
        <v>23</v>
      </c>
      <c r="P92" s="55" t="str">
        <f>VLOOKUP(C92,Constrain!W:Y,3,0)</f>
        <v>บริษัท แอดวานซ์ ไวเลส เน็ทเวอร์ค จำกัด</v>
      </c>
      <c r="Q92" s="64" t="str">
        <f>VLOOKUP(C92,Constrain!W:X,2,0)</f>
        <v>AWN</v>
      </c>
      <c r="R92" s="55" t="str">
        <f t="shared" si="23"/>
        <v>TECO</v>
      </c>
      <c r="S92" s="55" t="str">
        <f t="shared" si="24"/>
        <v xml:space="preserve">CNF </v>
      </c>
      <c r="T92" s="55" t="str">
        <f t="shared" si="25"/>
        <v>มี พท.ซ่อมบำรุง</v>
      </c>
      <c r="U92" s="55" t="str">
        <f t="shared" si="26"/>
        <v>นับเสา</v>
      </c>
      <c r="V92" s="55" t="str">
        <f t="shared" si="27"/>
        <v>61</v>
      </c>
      <c r="W92" s="55" t="str">
        <f t="shared" si="28"/>
        <v>สายสื่อสาร</v>
      </c>
      <c r="X92" s="55" t="str">
        <f t="shared" si="29"/>
        <v>AWN</v>
      </c>
      <c r="Y92" s="55" t="str">
        <f t="shared" si="30"/>
        <v>WNK</v>
      </c>
      <c r="Z92" s="55" t="str">
        <f t="shared" si="31"/>
        <v>ปกติ</v>
      </c>
      <c r="AA92" s="55" t="str">
        <f t="shared" si="32"/>
        <v>TELECOM</v>
      </c>
      <c r="AB92" s="64">
        <f t="shared" si="33"/>
        <v>1</v>
      </c>
      <c r="AC92" s="65" t="str">
        <f>VLOOKUP(B92,DATA_ZCSR181!C:K,9,0)</f>
        <v>S-4G-001</v>
      </c>
      <c r="AD92" s="65">
        <f>VLOOKUP(B92,DATA_ZCSR181!C:H,6,0)</f>
        <v>9009416668</v>
      </c>
      <c r="AE92" s="66">
        <f>VLOOKUP(B92,DATA_ZCSR181!C:Z,24,0)</f>
        <v>43496</v>
      </c>
      <c r="AF92" s="66" t="str">
        <f>LEFT(VLOOKUP(B92,DATA_ZCSR181!C:D,2,0),4)</f>
        <v>S4B3</v>
      </c>
      <c r="AG92" s="55" t="str">
        <f t="shared" si="34"/>
        <v>WNK</v>
      </c>
      <c r="AH92" s="61" t="str">
        <f t="shared" si="35"/>
        <v/>
      </c>
      <c r="AI92" s="61" t="str">
        <f t="shared" si="36"/>
        <v/>
      </c>
      <c r="AJ92" s="61" t="str">
        <f t="shared" si="37"/>
        <v/>
      </c>
      <c r="AK92" s="61" t="str">
        <f t="shared" si="38"/>
        <v/>
      </c>
      <c r="AL92" s="61" t="str">
        <f t="shared" si="39"/>
        <v/>
      </c>
      <c r="AM92" s="61" t="str">
        <f t="shared" si="40"/>
        <v/>
      </c>
      <c r="AN92" s="61" t="str">
        <f t="shared" si="41"/>
        <v/>
      </c>
      <c r="AO92" s="61" t="str">
        <f t="shared" si="42"/>
        <v/>
      </c>
      <c r="AP92" s="61" t="str">
        <f t="shared" si="43"/>
        <v/>
      </c>
      <c r="AQ92" s="62" t="str">
        <f t="shared" si="44"/>
        <v/>
      </c>
      <c r="AR92" s="61" t="str">
        <f t="shared" si="45"/>
        <v/>
      </c>
      <c r="AS92" s="63" t="e">
        <f>VLOOKUP(B92,ziw58!AV:BB,7,0)</f>
        <v>#N/A</v>
      </c>
    </row>
    <row r="93" spans="1:45" x14ac:dyDescent="0.35">
      <c r="A93" s="56">
        <v>130000731890</v>
      </c>
      <c r="B93" s="57">
        <v>140001548251</v>
      </c>
      <c r="C93" s="57">
        <v>1014527887</v>
      </c>
      <c r="D93" s="58" t="s">
        <v>2605</v>
      </c>
      <c r="E93" s="58" t="s">
        <v>15</v>
      </c>
      <c r="F93" s="58" t="s">
        <v>16</v>
      </c>
      <c r="G93" s="58" t="s">
        <v>17</v>
      </c>
      <c r="H93" s="58" t="s">
        <v>38</v>
      </c>
      <c r="I93" s="59">
        <v>43445</v>
      </c>
      <c r="J93" s="59">
        <v>43438</v>
      </c>
      <c r="K93" s="59">
        <v>43438</v>
      </c>
      <c r="L93" s="59">
        <v>43487</v>
      </c>
      <c r="M93" s="60">
        <v>4016317286</v>
      </c>
      <c r="N93" s="58" t="s">
        <v>1119</v>
      </c>
      <c r="O93" s="58" t="s">
        <v>23</v>
      </c>
      <c r="P93" s="55" t="str">
        <f>VLOOKUP(C93,Constrain!W:Y,3,0)</f>
        <v>หจก.บัวใหญ่เคเบิลทีวี</v>
      </c>
      <c r="Q93" s="64" t="str">
        <f>VLOOKUP(C93,Constrain!W:X,2,0)</f>
        <v>BYITV</v>
      </c>
      <c r="R93" s="55" t="str">
        <f t="shared" si="23"/>
        <v>CLSD</v>
      </c>
      <c r="S93" s="55" t="str">
        <f t="shared" si="24"/>
        <v xml:space="preserve">CNF </v>
      </c>
      <c r="T93" s="55" t="str">
        <f t="shared" si="25"/>
        <v>มี พท.ซ่อมบำรุง</v>
      </c>
      <c r="U93" s="55" t="str">
        <f t="shared" si="26"/>
        <v>นับเสา</v>
      </c>
      <c r="V93" s="55" t="str">
        <f t="shared" si="27"/>
        <v>61</v>
      </c>
      <c r="W93" s="55" t="str">
        <f t="shared" si="28"/>
        <v>สายสื่อสาร</v>
      </c>
      <c r="X93" s="55" t="str">
        <f t="shared" si="29"/>
        <v>BYITV</v>
      </c>
      <c r="Y93" s="55" t="str">
        <f t="shared" si="30"/>
        <v>BYI</v>
      </c>
      <c r="Z93" s="55" t="str">
        <f t="shared" si="31"/>
        <v>ปกติ</v>
      </c>
      <c r="AA93" s="55" t="str">
        <f t="shared" si="32"/>
        <v>CABLE TV</v>
      </c>
      <c r="AB93" s="64">
        <f t="shared" si="33"/>
        <v>1</v>
      </c>
      <c r="AC93" s="65" t="str">
        <f>VLOOKUP(B93,DATA_ZCSR181!C:K,9,0)</f>
        <v>S-4C-004</v>
      </c>
      <c r="AD93" s="65">
        <f>VLOOKUP(B93,DATA_ZCSR181!C:H,6,0)</f>
        <v>9009422457</v>
      </c>
      <c r="AE93" s="66">
        <f>VLOOKUP(B93,DATA_ZCSR181!C:Z,24,0)</f>
        <v>43496</v>
      </c>
      <c r="AF93" s="66" t="str">
        <f>LEFT(VLOOKUP(B93,DATA_ZCSR181!C:D,2,0),4)</f>
        <v>S4B3</v>
      </c>
      <c r="AG93" s="55" t="str">
        <f t="shared" si="34"/>
        <v>BYI</v>
      </c>
      <c r="AH93" s="61" t="str">
        <f t="shared" si="35"/>
        <v/>
      </c>
      <c r="AI93" s="61" t="str">
        <f t="shared" si="36"/>
        <v/>
      </c>
      <c r="AJ93" s="61" t="str">
        <f t="shared" si="37"/>
        <v/>
      </c>
      <c r="AK93" s="61" t="str">
        <f t="shared" si="38"/>
        <v/>
      </c>
      <c r="AL93" s="61" t="str">
        <f t="shared" si="39"/>
        <v/>
      </c>
      <c r="AM93" s="61" t="str">
        <f t="shared" si="40"/>
        <v/>
      </c>
      <c r="AN93" s="61" t="str">
        <f t="shared" si="41"/>
        <v/>
      </c>
      <c r="AO93" s="61" t="str">
        <f t="shared" si="42"/>
        <v/>
      </c>
      <c r="AP93" s="61" t="str">
        <f t="shared" si="43"/>
        <v/>
      </c>
      <c r="AQ93" s="62" t="str">
        <f t="shared" si="44"/>
        <v/>
      </c>
      <c r="AR93" s="61" t="str">
        <f t="shared" si="45"/>
        <v/>
      </c>
      <c r="AS93" s="63" t="e">
        <f>VLOOKUP(B93,ziw58!AV:BB,7,0)</f>
        <v>#N/A</v>
      </c>
    </row>
    <row r="94" spans="1:45" x14ac:dyDescent="0.35">
      <c r="A94" s="56">
        <v>130000726908</v>
      </c>
      <c r="B94" s="57">
        <v>140001546740</v>
      </c>
      <c r="C94" s="57">
        <v>1014527887</v>
      </c>
      <c r="D94" s="58" t="s">
        <v>2606</v>
      </c>
      <c r="E94" s="58" t="s">
        <v>15</v>
      </c>
      <c r="F94" s="58" t="s">
        <v>16</v>
      </c>
      <c r="G94" s="58" t="s">
        <v>17</v>
      </c>
      <c r="H94" s="58" t="s">
        <v>74</v>
      </c>
      <c r="I94" s="59">
        <v>43447</v>
      </c>
      <c r="J94" s="59">
        <v>43427</v>
      </c>
      <c r="K94" s="59">
        <v>43428</v>
      </c>
      <c r="L94" s="59">
        <v>43483</v>
      </c>
      <c r="M94" s="60">
        <v>4016316819</v>
      </c>
      <c r="N94" s="58" t="s">
        <v>75</v>
      </c>
      <c r="O94" s="58" t="s">
        <v>26</v>
      </c>
      <c r="P94" s="55" t="str">
        <f>VLOOKUP(C94,Constrain!W:Y,3,0)</f>
        <v>หจก.บัวใหญ่เคเบิลทีวี</v>
      </c>
      <c r="Q94" s="64" t="str">
        <f>VLOOKUP(C94,Constrain!W:X,2,0)</f>
        <v>BYITV</v>
      </c>
      <c r="R94" s="55" t="str">
        <f t="shared" si="23"/>
        <v>CLSD</v>
      </c>
      <c r="S94" s="55" t="str">
        <f t="shared" si="24"/>
        <v xml:space="preserve">CNF </v>
      </c>
      <c r="T94" s="55" t="str">
        <f t="shared" si="25"/>
        <v>มี พท.ซ่อมบำรุง</v>
      </c>
      <c r="U94" s="55" t="str">
        <f t="shared" si="26"/>
        <v>นับเสา</v>
      </c>
      <c r="V94" s="55" t="str">
        <f t="shared" si="27"/>
        <v>61</v>
      </c>
      <c r="W94" s="55" t="str">
        <f t="shared" si="28"/>
        <v>สายสื่อสาร</v>
      </c>
      <c r="X94" s="55" t="str">
        <f t="shared" si="29"/>
        <v>BYITV</v>
      </c>
      <c r="Y94" s="55" t="str">
        <f t="shared" si="30"/>
        <v>PAY</v>
      </c>
      <c r="Z94" s="55" t="str">
        <f t="shared" si="31"/>
        <v>ปกติ</v>
      </c>
      <c r="AA94" s="55" t="str">
        <f t="shared" si="32"/>
        <v>CABLE TV</v>
      </c>
      <c r="AB94" s="64">
        <f t="shared" si="33"/>
        <v>1</v>
      </c>
      <c r="AC94" s="65" t="str">
        <f>VLOOKUP(B94,DATA_ZCSR181!C:K,9,0)</f>
        <v>S-4C-004</v>
      </c>
      <c r="AD94" s="65">
        <f>VLOOKUP(B94,DATA_ZCSR181!C:H,6,0)</f>
        <v>9009420304</v>
      </c>
      <c r="AE94" s="66">
        <f>VLOOKUP(B94,DATA_ZCSR181!C:Z,24,0)</f>
        <v>43496</v>
      </c>
      <c r="AF94" s="66" t="str">
        <f>LEFT(VLOOKUP(B94,DATA_ZCSR181!C:D,2,0),4)</f>
        <v>S4B3</v>
      </c>
      <c r="AG94" s="55" t="str">
        <f t="shared" si="34"/>
        <v>PAY</v>
      </c>
      <c r="AH94" s="61" t="str">
        <f t="shared" si="35"/>
        <v/>
      </c>
      <c r="AI94" s="61" t="str">
        <f t="shared" si="36"/>
        <v/>
      </c>
      <c r="AJ94" s="61" t="str">
        <f t="shared" si="37"/>
        <v/>
      </c>
      <c r="AK94" s="61" t="str">
        <f t="shared" si="38"/>
        <v/>
      </c>
      <c r="AL94" s="61" t="str">
        <f t="shared" si="39"/>
        <v/>
      </c>
      <c r="AM94" s="61" t="str">
        <f t="shared" si="40"/>
        <v/>
      </c>
      <c r="AN94" s="61" t="str">
        <f t="shared" si="41"/>
        <v/>
      </c>
      <c r="AO94" s="61" t="str">
        <f t="shared" si="42"/>
        <v/>
      </c>
      <c r="AP94" s="61" t="str">
        <f t="shared" si="43"/>
        <v/>
      </c>
      <c r="AQ94" s="62" t="str">
        <f t="shared" si="44"/>
        <v/>
      </c>
      <c r="AR94" s="61" t="str">
        <f t="shared" si="45"/>
        <v/>
      </c>
      <c r="AS94" s="63" t="e">
        <f>VLOOKUP(B94,ziw58!AV:BB,7,0)</f>
        <v>#N/A</v>
      </c>
    </row>
    <row r="95" spans="1:45" x14ac:dyDescent="0.35">
      <c r="A95" s="56">
        <v>130000726508</v>
      </c>
      <c r="B95" s="57">
        <v>140001545103</v>
      </c>
      <c r="C95" s="57">
        <v>1016892882</v>
      </c>
      <c r="D95" s="58" t="s">
        <v>2607</v>
      </c>
      <c r="E95" s="58" t="s">
        <v>15</v>
      </c>
      <c r="F95" s="58" t="s">
        <v>16</v>
      </c>
      <c r="G95" s="58" t="s">
        <v>17</v>
      </c>
      <c r="H95" s="58" t="s">
        <v>43</v>
      </c>
      <c r="I95" s="59">
        <v>43462</v>
      </c>
      <c r="J95" s="59">
        <v>43462</v>
      </c>
      <c r="K95" s="59">
        <v>43462</v>
      </c>
      <c r="L95" s="59">
        <v>43483</v>
      </c>
      <c r="M95" s="60">
        <v>4019859155</v>
      </c>
      <c r="N95" s="58" t="s">
        <v>44</v>
      </c>
      <c r="O95" s="58" t="s">
        <v>23</v>
      </c>
      <c r="P95" s="55" t="str">
        <f>VLOOKUP(C95,Constrain!W:Y,3,0)</f>
        <v>บริษัท กสท โทรคมนาคม จำกัด (มหาชน)</v>
      </c>
      <c r="Q95" s="64" t="str">
        <f>VLOOKUP(C95,Constrain!W:X,2,0)</f>
        <v>CAT</v>
      </c>
      <c r="R95" s="55" t="str">
        <f t="shared" si="23"/>
        <v>CLSD</v>
      </c>
      <c r="S95" s="55" t="str">
        <f t="shared" si="24"/>
        <v xml:space="preserve">CNF </v>
      </c>
      <c r="T95" s="55" t="str">
        <f t="shared" si="25"/>
        <v>มี พท.ซ่อมบำรุง</v>
      </c>
      <c r="U95" s="55" t="str">
        <f t="shared" si="26"/>
        <v>นับเสา</v>
      </c>
      <c r="V95" s="55" t="str">
        <f t="shared" si="27"/>
        <v>61</v>
      </c>
      <c r="W95" s="55" t="str">
        <f t="shared" si="28"/>
        <v>สายสื่อสาร</v>
      </c>
      <c r="X95" s="55" t="str">
        <f t="shared" si="29"/>
        <v>CAT/BFKT</v>
      </c>
      <c r="Y95" s="55" t="str">
        <f t="shared" si="30"/>
        <v>BKR</v>
      </c>
      <c r="Z95" s="55" t="str">
        <f t="shared" si="31"/>
        <v>ปกติ</v>
      </c>
      <c r="AA95" s="55" t="str">
        <f t="shared" si="32"/>
        <v>TELECOM</v>
      </c>
      <c r="AB95" s="64">
        <f t="shared" si="33"/>
        <v>1</v>
      </c>
      <c r="AC95" s="65" t="str">
        <f>VLOOKUP(B95,DATA_ZCSR181!C:K,9,0)</f>
        <v>S-4G-001</v>
      </c>
      <c r="AD95" s="65">
        <f>VLOOKUP(B95,DATA_ZCSR181!C:H,6,0)</f>
        <v>9009416185</v>
      </c>
      <c r="AE95" s="66">
        <f>VLOOKUP(B95,DATA_ZCSR181!C:Z,24,0)</f>
        <v>43496</v>
      </c>
      <c r="AF95" s="66" t="str">
        <f>LEFT(VLOOKUP(B95,DATA_ZCSR181!C:D,2,0),4)</f>
        <v>S4B3</v>
      </c>
      <c r="AG95" s="55" t="str">
        <f t="shared" si="34"/>
        <v>BKR</v>
      </c>
      <c r="AH95" s="61" t="str">
        <f t="shared" si="35"/>
        <v/>
      </c>
      <c r="AI95" s="61" t="str">
        <f t="shared" si="36"/>
        <v/>
      </c>
      <c r="AJ95" s="61" t="str">
        <f t="shared" si="37"/>
        <v/>
      </c>
      <c r="AK95" s="61" t="str">
        <f t="shared" si="38"/>
        <v/>
      </c>
      <c r="AL95" s="61" t="str">
        <f t="shared" si="39"/>
        <v/>
      </c>
      <c r="AM95" s="61" t="str">
        <f t="shared" si="40"/>
        <v/>
      </c>
      <c r="AN95" s="61" t="str">
        <f t="shared" si="41"/>
        <v/>
      </c>
      <c r="AO95" s="61" t="str">
        <f t="shared" si="42"/>
        <v/>
      </c>
      <c r="AP95" s="61" t="str">
        <f t="shared" si="43"/>
        <v/>
      </c>
      <c r="AQ95" s="62" t="str">
        <f t="shared" si="44"/>
        <v/>
      </c>
      <c r="AR95" s="61" t="str">
        <f t="shared" si="45"/>
        <v/>
      </c>
      <c r="AS95" s="63" t="e">
        <f>VLOOKUP(B95,ziw58!AV:BB,7,0)</f>
        <v>#N/A</v>
      </c>
    </row>
    <row r="96" spans="1:45" x14ac:dyDescent="0.35">
      <c r="A96" s="56">
        <v>130000724065</v>
      </c>
      <c r="B96" s="57">
        <v>140001545751</v>
      </c>
      <c r="C96" s="57">
        <v>1016892882</v>
      </c>
      <c r="D96" s="58" t="s">
        <v>2608</v>
      </c>
      <c r="E96" s="58" t="s">
        <v>15</v>
      </c>
      <c r="F96" s="58" t="s">
        <v>16</v>
      </c>
      <c r="G96" s="58" t="s">
        <v>17</v>
      </c>
      <c r="H96" s="58" t="s">
        <v>88</v>
      </c>
      <c r="I96" s="59">
        <v>43419</v>
      </c>
      <c r="J96" s="59">
        <v>43419</v>
      </c>
      <c r="K96" s="59">
        <v>43420</v>
      </c>
      <c r="L96" s="59">
        <v>43483</v>
      </c>
      <c r="M96" s="60">
        <v>4016316953</v>
      </c>
      <c r="N96" s="58" t="s">
        <v>2513</v>
      </c>
      <c r="O96" s="58" t="s">
        <v>23</v>
      </c>
      <c r="P96" s="55" t="str">
        <f>VLOOKUP(C96,Constrain!W:Y,3,0)</f>
        <v>บริษัท กสท โทรคมนาคม จำกัด (มหาชน)</v>
      </c>
      <c r="Q96" s="64" t="str">
        <f>VLOOKUP(C96,Constrain!W:X,2,0)</f>
        <v>CAT</v>
      </c>
      <c r="R96" s="55" t="str">
        <f t="shared" si="23"/>
        <v>CLSD</v>
      </c>
      <c r="S96" s="55" t="str">
        <f t="shared" si="24"/>
        <v xml:space="preserve">CNF </v>
      </c>
      <c r="T96" s="55" t="str">
        <f t="shared" si="25"/>
        <v>มี พท.ซ่อมบำรุง</v>
      </c>
      <c r="U96" s="55" t="str">
        <f t="shared" si="26"/>
        <v>นับเสา</v>
      </c>
      <c r="V96" s="55" t="str">
        <f t="shared" si="27"/>
        <v>61</v>
      </c>
      <c r="W96" s="55" t="str">
        <f t="shared" si="28"/>
        <v>สายสื่อสาร</v>
      </c>
      <c r="X96" s="55" t="str">
        <f t="shared" si="29"/>
        <v>CAT/BFKT</v>
      </c>
      <c r="Y96" s="55" t="str">
        <f t="shared" si="30"/>
        <v>BNG</v>
      </c>
      <c r="Z96" s="55" t="str">
        <f t="shared" si="31"/>
        <v>ปกติ</v>
      </c>
      <c r="AA96" s="55" t="str">
        <f t="shared" si="32"/>
        <v>TELECOM</v>
      </c>
      <c r="AB96" s="64">
        <f t="shared" si="33"/>
        <v>1</v>
      </c>
      <c r="AC96" s="65" t="str">
        <f>VLOOKUP(B96,DATA_ZCSR181!C:K,9,0)</f>
        <v>S-4G-001</v>
      </c>
      <c r="AD96" s="65">
        <f>VLOOKUP(B96,DATA_ZCSR181!C:H,6,0)</f>
        <v>9009420813</v>
      </c>
      <c r="AE96" s="66">
        <f>VLOOKUP(B96,DATA_ZCSR181!C:Z,24,0)</f>
        <v>43496</v>
      </c>
      <c r="AF96" s="66" t="str">
        <f>LEFT(VLOOKUP(B96,DATA_ZCSR181!C:D,2,0),4)</f>
        <v>S4B3</v>
      </c>
      <c r="AG96" s="55" t="str">
        <f t="shared" si="34"/>
        <v>BNG</v>
      </c>
      <c r="AH96" s="61" t="str">
        <f t="shared" si="35"/>
        <v/>
      </c>
      <c r="AI96" s="61" t="str">
        <f t="shared" si="36"/>
        <v/>
      </c>
      <c r="AJ96" s="61" t="str">
        <f t="shared" si="37"/>
        <v/>
      </c>
      <c r="AK96" s="61" t="str">
        <f t="shared" si="38"/>
        <v/>
      </c>
      <c r="AL96" s="61" t="str">
        <f t="shared" si="39"/>
        <v/>
      </c>
      <c r="AM96" s="61" t="str">
        <f t="shared" si="40"/>
        <v/>
      </c>
      <c r="AN96" s="61" t="str">
        <f t="shared" si="41"/>
        <v/>
      </c>
      <c r="AO96" s="61" t="str">
        <f t="shared" si="42"/>
        <v/>
      </c>
      <c r="AP96" s="61" t="str">
        <f t="shared" si="43"/>
        <v/>
      </c>
      <c r="AQ96" s="62" t="str">
        <f t="shared" si="44"/>
        <v/>
      </c>
      <c r="AR96" s="61" t="str">
        <f t="shared" si="45"/>
        <v/>
      </c>
      <c r="AS96" s="63" t="e">
        <f>VLOOKUP(B96,ziw58!AV:BB,7,0)</f>
        <v>#N/A</v>
      </c>
    </row>
    <row r="97" spans="1:45" x14ac:dyDescent="0.35">
      <c r="A97" s="56">
        <v>130000740857</v>
      </c>
      <c r="B97" s="57">
        <v>140001545876</v>
      </c>
      <c r="C97" s="57">
        <v>1016892882</v>
      </c>
      <c r="D97" s="58" t="s">
        <v>3155</v>
      </c>
      <c r="E97" s="58" t="s">
        <v>1267</v>
      </c>
      <c r="F97" s="58" t="s">
        <v>16</v>
      </c>
      <c r="G97" s="58" t="s">
        <v>17</v>
      </c>
      <c r="H97" s="58" t="s">
        <v>54</v>
      </c>
      <c r="I97" s="59">
        <v>43419</v>
      </c>
      <c r="J97" s="59">
        <v>43462</v>
      </c>
      <c r="K97" s="59">
        <v>43462</v>
      </c>
      <c r="L97" s="59">
        <v>43483</v>
      </c>
      <c r="M97" s="60">
        <v>4016316790</v>
      </c>
      <c r="N97" s="58" t="s">
        <v>55</v>
      </c>
      <c r="O97" s="58" t="s">
        <v>23</v>
      </c>
      <c r="P97" s="55" t="str">
        <f>VLOOKUP(C97,Constrain!W:Y,3,0)</f>
        <v>บริษัท กสท โทรคมนาคม จำกัด (มหาชน)</v>
      </c>
      <c r="Q97" s="64" t="str">
        <f>VLOOKUP(C97,Constrain!W:X,2,0)</f>
        <v>CAT</v>
      </c>
      <c r="R97" s="55" t="str">
        <f t="shared" si="23"/>
        <v>TECO</v>
      </c>
      <c r="S97" s="55" t="str">
        <f t="shared" si="24"/>
        <v xml:space="preserve">CNF </v>
      </c>
      <c r="T97" s="55" t="str">
        <f t="shared" si="25"/>
        <v>มี พท.ซ่อมบำรุง</v>
      </c>
      <c r="U97" s="55" t="str">
        <f t="shared" si="26"/>
        <v>นับเสา</v>
      </c>
      <c r="V97" s="55" t="str">
        <f t="shared" si="27"/>
        <v>61</v>
      </c>
      <c r="W97" s="55" t="str">
        <f t="shared" si="28"/>
        <v>สายสื่อสาร</v>
      </c>
      <c r="X97" s="55" t="str">
        <f t="shared" si="29"/>
        <v>CAT/BFKT</v>
      </c>
      <c r="Y97" s="55" t="str">
        <f t="shared" si="30"/>
        <v>BRR</v>
      </c>
      <c r="Z97" s="55" t="str">
        <f t="shared" si="31"/>
        <v>ปกติ</v>
      </c>
      <c r="AA97" s="55" t="str">
        <f t="shared" si="32"/>
        <v>TELECOM</v>
      </c>
      <c r="AB97" s="64">
        <f t="shared" si="33"/>
        <v>1</v>
      </c>
      <c r="AC97" s="65" t="str">
        <f>VLOOKUP(B97,DATA_ZCSR181!C:K,9,0)</f>
        <v>S-4G-001</v>
      </c>
      <c r="AD97" s="65">
        <f>VLOOKUP(B97,DATA_ZCSR181!C:H,6,0)</f>
        <v>9009417146</v>
      </c>
      <c r="AE97" s="66">
        <f>VLOOKUP(B97,DATA_ZCSR181!C:Z,24,0)</f>
        <v>43496</v>
      </c>
      <c r="AF97" s="66" t="str">
        <f>LEFT(VLOOKUP(B97,DATA_ZCSR181!C:D,2,0),4)</f>
        <v>S4B3</v>
      </c>
      <c r="AG97" s="55" t="str">
        <f t="shared" si="34"/>
        <v>BRR</v>
      </c>
      <c r="AH97" s="61" t="str">
        <f t="shared" si="35"/>
        <v/>
      </c>
      <c r="AI97" s="61" t="str">
        <f t="shared" si="36"/>
        <v/>
      </c>
      <c r="AJ97" s="61" t="str">
        <f t="shared" si="37"/>
        <v/>
      </c>
      <c r="AK97" s="61" t="str">
        <f t="shared" si="38"/>
        <v/>
      </c>
      <c r="AL97" s="61" t="str">
        <f t="shared" si="39"/>
        <v/>
      </c>
      <c r="AM97" s="61" t="str">
        <f t="shared" si="40"/>
        <v/>
      </c>
      <c r="AN97" s="61" t="str">
        <f t="shared" si="41"/>
        <v/>
      </c>
      <c r="AO97" s="61" t="str">
        <f t="shared" si="42"/>
        <v/>
      </c>
      <c r="AP97" s="61" t="str">
        <f t="shared" si="43"/>
        <v/>
      </c>
      <c r="AQ97" s="62" t="str">
        <f t="shared" si="44"/>
        <v/>
      </c>
      <c r="AR97" s="61" t="str">
        <f t="shared" si="45"/>
        <v/>
      </c>
      <c r="AS97" s="63" t="e">
        <f>VLOOKUP(B97,ziw58!AV:BB,7,0)</f>
        <v>#N/A</v>
      </c>
    </row>
    <row r="98" spans="1:45" x14ac:dyDescent="0.35">
      <c r="A98" s="56">
        <v>130000731892</v>
      </c>
      <c r="B98" s="57" t="s">
        <v>79</v>
      </c>
      <c r="C98" s="57">
        <v>1016892882</v>
      </c>
      <c r="D98" s="58" t="s">
        <v>3225</v>
      </c>
      <c r="E98" s="58" t="s">
        <v>3222</v>
      </c>
      <c r="F98" s="58" t="s">
        <v>16</v>
      </c>
      <c r="G98" s="58" t="s">
        <v>17</v>
      </c>
      <c r="H98" s="58" t="s">
        <v>38</v>
      </c>
      <c r="I98" s="59">
        <v>43438</v>
      </c>
      <c r="J98" s="59">
        <v>43438</v>
      </c>
      <c r="K98" s="59">
        <v>43438</v>
      </c>
      <c r="L98" s="59">
        <v>43485</v>
      </c>
      <c r="M98" s="60">
        <v>4016317286</v>
      </c>
      <c r="N98" s="58" t="s">
        <v>1119</v>
      </c>
      <c r="O98" s="58" t="s">
        <v>1280</v>
      </c>
      <c r="P98" s="55" t="str">
        <f>VLOOKUP(C98,Constrain!W:Y,3,0)</f>
        <v>บริษัท กสท โทรคมนาคม จำกัด (มหาชน)</v>
      </c>
      <c r="Q98" s="64" t="str">
        <f>VLOOKUP(C98,Constrain!W:X,2,0)</f>
        <v>CAT</v>
      </c>
      <c r="R98" s="55" t="str">
        <f t="shared" si="23"/>
        <v>CLSD</v>
      </c>
      <c r="S98" s="55" t="str">
        <f t="shared" si="24"/>
        <v xml:space="preserve">CNF </v>
      </c>
      <c r="T98" s="55" t="str">
        <f t="shared" si="25"/>
        <v>มี พท.ซ่อมบำรุง</v>
      </c>
      <c r="U98" s="55" t="str">
        <f t="shared" si="26"/>
        <v>นับเสา</v>
      </c>
      <c r="V98" s="55" t="str">
        <f t="shared" si="27"/>
        <v>61</v>
      </c>
      <c r="W98" s="55" t="str">
        <f t="shared" si="28"/>
        <v>สายสื่อสาร</v>
      </c>
      <c r="X98" s="55" t="str">
        <f t="shared" si="29"/>
        <v>CAT/BFKT</v>
      </c>
      <c r="Y98" s="55" t="str">
        <f t="shared" si="30"/>
        <v>BYI</v>
      </c>
      <c r="Z98" s="55" t="str">
        <f t="shared" si="31"/>
        <v>ยกเลิก</v>
      </c>
      <c r="AA98" s="55" t="str">
        <f t="shared" si="32"/>
        <v>TELECOM</v>
      </c>
      <c r="AB98" s="64">
        <f t="shared" si="33"/>
        <v>1</v>
      </c>
      <c r="AC98" s="65" t="e">
        <f>VLOOKUP(B98,DATA_ZCSR181!C:K,9,0)</f>
        <v>#N/A</v>
      </c>
      <c r="AD98" s="65" t="e">
        <f>VLOOKUP(B98,DATA_ZCSR181!C:H,6,0)</f>
        <v>#N/A</v>
      </c>
      <c r="AE98" s="66" t="e">
        <f>VLOOKUP(B98,DATA_ZCSR181!C:Z,24,0)</f>
        <v>#N/A</v>
      </c>
      <c r="AF98" s="66" t="e">
        <f>LEFT(VLOOKUP(B98,DATA_ZCSR181!C:D,2,0),4)</f>
        <v>#N/A</v>
      </c>
      <c r="AG98" s="55" t="str">
        <f t="shared" si="34"/>
        <v>BYI</v>
      </c>
      <c r="AH98" s="61" t="str">
        <f t="shared" si="35"/>
        <v>ไม่สร้างคำร้อง</v>
      </c>
      <c r="AI98" s="61" t="str">
        <f t="shared" si="36"/>
        <v/>
      </c>
      <c r="AJ98" s="61" t="str">
        <f t="shared" si="37"/>
        <v/>
      </c>
      <c r="AK98" s="61" t="str">
        <f t="shared" si="38"/>
        <v/>
      </c>
      <c r="AL98" s="61" t="str">
        <f t="shared" si="39"/>
        <v/>
      </c>
      <c r="AM98" s="61" t="str">
        <f t="shared" si="40"/>
        <v/>
      </c>
      <c r="AN98" s="61" t="str">
        <f t="shared" si="41"/>
        <v/>
      </c>
      <c r="AO98" s="61" t="str">
        <f t="shared" si="42"/>
        <v/>
      </c>
      <c r="AP98" s="61" t="str">
        <f t="shared" si="43"/>
        <v/>
      </c>
      <c r="AQ98" s="62" t="str">
        <f t="shared" si="44"/>
        <v/>
      </c>
      <c r="AR98" s="61" t="e">
        <f t="shared" si="45"/>
        <v>#VALUE!</v>
      </c>
      <c r="AS98" s="63" t="e">
        <f>VLOOKUP(B98,ziw58!AV:BB,7,0)</f>
        <v>#N/A</v>
      </c>
    </row>
    <row r="99" spans="1:45" x14ac:dyDescent="0.35">
      <c r="A99" s="56">
        <v>130000739896</v>
      </c>
      <c r="B99" s="57">
        <v>140001546072</v>
      </c>
      <c r="C99" s="57">
        <v>1016892882</v>
      </c>
      <c r="D99" s="58" t="s">
        <v>2609</v>
      </c>
      <c r="E99" s="58" t="s">
        <v>15</v>
      </c>
      <c r="F99" s="58" t="s">
        <v>16</v>
      </c>
      <c r="G99" s="58" t="s">
        <v>17</v>
      </c>
      <c r="H99" s="58" t="s">
        <v>21</v>
      </c>
      <c r="I99" s="59">
        <v>43402</v>
      </c>
      <c r="J99" s="59">
        <v>43460</v>
      </c>
      <c r="K99" s="59">
        <v>43461</v>
      </c>
      <c r="L99" s="59">
        <v>43483</v>
      </c>
      <c r="M99" s="60">
        <v>4016317144</v>
      </c>
      <c r="N99" s="58" t="s">
        <v>22</v>
      </c>
      <c r="O99" s="58" t="s">
        <v>23</v>
      </c>
      <c r="P99" s="55" t="str">
        <f>VLOOKUP(C99,Constrain!W:Y,3,0)</f>
        <v>บริษัท กสท โทรคมนาคม จำกัด (มหาชน)</v>
      </c>
      <c r="Q99" s="64" t="str">
        <f>VLOOKUP(C99,Constrain!W:X,2,0)</f>
        <v>CAT</v>
      </c>
      <c r="R99" s="55" t="str">
        <f t="shared" si="23"/>
        <v>CLSD</v>
      </c>
      <c r="S99" s="55" t="str">
        <f t="shared" si="24"/>
        <v xml:space="preserve">CNF </v>
      </c>
      <c r="T99" s="55" t="str">
        <f t="shared" si="25"/>
        <v>มี พท.ซ่อมบำรุง</v>
      </c>
      <c r="U99" s="55" t="str">
        <f t="shared" si="26"/>
        <v>นับเสา</v>
      </c>
      <c r="V99" s="55" t="str">
        <f t="shared" si="27"/>
        <v>61</v>
      </c>
      <c r="W99" s="55" t="str">
        <f t="shared" si="28"/>
        <v>สายสื่อสาร</v>
      </c>
      <c r="X99" s="55" t="str">
        <f t="shared" si="29"/>
        <v>CAT/BFKT</v>
      </c>
      <c r="Y99" s="55" t="str">
        <f t="shared" si="30"/>
        <v>CAR</v>
      </c>
      <c r="Z99" s="55" t="str">
        <f t="shared" si="31"/>
        <v>ปกติ</v>
      </c>
      <c r="AA99" s="55" t="str">
        <f t="shared" si="32"/>
        <v>TELECOM</v>
      </c>
      <c r="AB99" s="64">
        <f t="shared" si="33"/>
        <v>1</v>
      </c>
      <c r="AC99" s="65" t="str">
        <f>VLOOKUP(B99,DATA_ZCSR181!C:K,9,0)</f>
        <v>S-4G-001</v>
      </c>
      <c r="AD99" s="65">
        <f>VLOOKUP(B99,DATA_ZCSR181!C:H,6,0)</f>
        <v>9009417282</v>
      </c>
      <c r="AE99" s="66">
        <f>VLOOKUP(B99,DATA_ZCSR181!C:Z,24,0)</f>
        <v>43496</v>
      </c>
      <c r="AF99" s="66" t="str">
        <f>LEFT(VLOOKUP(B99,DATA_ZCSR181!C:D,2,0),4)</f>
        <v>S4B3</v>
      </c>
      <c r="AG99" s="55" t="str">
        <f t="shared" si="34"/>
        <v>CAR</v>
      </c>
      <c r="AH99" s="61" t="str">
        <f t="shared" si="35"/>
        <v/>
      </c>
      <c r="AI99" s="61" t="str">
        <f t="shared" si="36"/>
        <v/>
      </c>
      <c r="AJ99" s="61" t="str">
        <f t="shared" si="37"/>
        <v/>
      </c>
      <c r="AK99" s="61" t="str">
        <f t="shared" si="38"/>
        <v/>
      </c>
      <c r="AL99" s="61" t="str">
        <f t="shared" si="39"/>
        <v/>
      </c>
      <c r="AM99" s="61" t="str">
        <f t="shared" si="40"/>
        <v/>
      </c>
      <c r="AN99" s="61" t="str">
        <f t="shared" si="41"/>
        <v/>
      </c>
      <c r="AO99" s="61" t="str">
        <f t="shared" si="42"/>
        <v/>
      </c>
      <c r="AP99" s="61" t="str">
        <f t="shared" si="43"/>
        <v/>
      </c>
      <c r="AQ99" s="62" t="str">
        <f t="shared" si="44"/>
        <v/>
      </c>
      <c r="AR99" s="61" t="str">
        <f t="shared" si="45"/>
        <v/>
      </c>
      <c r="AS99" s="63" t="e">
        <f>VLOOKUP(B99,ziw58!AV:BB,7,0)</f>
        <v>#N/A</v>
      </c>
    </row>
    <row r="100" spans="1:45" x14ac:dyDescent="0.35">
      <c r="A100" s="56">
        <v>130000727163</v>
      </c>
      <c r="B100" s="57">
        <v>140001546875</v>
      </c>
      <c r="C100" s="57">
        <v>1016892882</v>
      </c>
      <c r="D100" s="58" t="s">
        <v>2610</v>
      </c>
      <c r="E100" s="58" t="s">
        <v>15</v>
      </c>
      <c r="F100" s="58" t="s">
        <v>16</v>
      </c>
      <c r="G100" s="58" t="s">
        <v>17</v>
      </c>
      <c r="H100" s="58" t="s">
        <v>36</v>
      </c>
      <c r="I100" s="59">
        <v>43405</v>
      </c>
      <c r="J100" s="59">
        <v>43483</v>
      </c>
      <c r="K100" s="59">
        <v>43484</v>
      </c>
      <c r="L100" s="59">
        <v>43483</v>
      </c>
      <c r="M100" s="60">
        <v>4016316798</v>
      </c>
      <c r="N100" s="58" t="s">
        <v>37</v>
      </c>
      <c r="O100" s="58" t="s">
        <v>23</v>
      </c>
      <c r="P100" s="55" t="str">
        <f>VLOOKUP(C100,Constrain!W:Y,3,0)</f>
        <v>บริษัท กสท โทรคมนาคม จำกัด (มหาชน)</v>
      </c>
      <c r="Q100" s="64" t="str">
        <f>VLOOKUP(C100,Constrain!W:X,2,0)</f>
        <v>CAT</v>
      </c>
      <c r="R100" s="55" t="str">
        <f t="shared" si="23"/>
        <v>CLSD</v>
      </c>
      <c r="S100" s="55" t="str">
        <f t="shared" si="24"/>
        <v xml:space="preserve">CNF </v>
      </c>
      <c r="T100" s="55" t="str">
        <f t="shared" si="25"/>
        <v>มี พท.ซ่อมบำรุง</v>
      </c>
      <c r="U100" s="55" t="str">
        <f t="shared" si="26"/>
        <v>นับเสา</v>
      </c>
      <c r="V100" s="55" t="str">
        <f t="shared" si="27"/>
        <v>61</v>
      </c>
      <c r="W100" s="55" t="str">
        <f t="shared" si="28"/>
        <v>สายสื่อสาร</v>
      </c>
      <c r="X100" s="55" t="str">
        <f t="shared" si="29"/>
        <v>CAT/BFKT</v>
      </c>
      <c r="Y100" s="55" t="str">
        <f t="shared" si="30"/>
        <v>CUR</v>
      </c>
      <c r="Z100" s="55" t="str">
        <f t="shared" si="31"/>
        <v>ปกติ</v>
      </c>
      <c r="AA100" s="55" t="str">
        <f t="shared" si="32"/>
        <v>TELECOM</v>
      </c>
      <c r="AB100" s="64">
        <f t="shared" si="33"/>
        <v>1</v>
      </c>
      <c r="AC100" s="65" t="str">
        <f>VLOOKUP(B100,DATA_ZCSR181!C:K,9,0)</f>
        <v>S-4G-001</v>
      </c>
      <c r="AD100" s="65">
        <f>VLOOKUP(B100,DATA_ZCSR181!C:H,6,0)</f>
        <v>9009420542</v>
      </c>
      <c r="AE100" s="66">
        <f>VLOOKUP(B100,DATA_ZCSR181!C:Z,24,0)</f>
        <v>43496</v>
      </c>
      <c r="AF100" s="66" t="str">
        <f>LEFT(VLOOKUP(B100,DATA_ZCSR181!C:D,2,0),4)</f>
        <v>S4B3</v>
      </c>
      <c r="AG100" s="55" t="str">
        <f t="shared" si="34"/>
        <v>CUR</v>
      </c>
      <c r="AH100" s="61" t="str">
        <f t="shared" si="35"/>
        <v/>
      </c>
      <c r="AI100" s="61" t="str">
        <f t="shared" si="36"/>
        <v/>
      </c>
      <c r="AJ100" s="61" t="str">
        <f t="shared" si="37"/>
        <v/>
      </c>
      <c r="AK100" s="61" t="str">
        <f t="shared" si="38"/>
        <v/>
      </c>
      <c r="AL100" s="61" t="str">
        <f t="shared" si="39"/>
        <v/>
      </c>
      <c r="AM100" s="61" t="str">
        <f t="shared" si="40"/>
        <v/>
      </c>
      <c r="AN100" s="61" t="str">
        <f t="shared" si="41"/>
        <v/>
      </c>
      <c r="AO100" s="61" t="str">
        <f t="shared" si="42"/>
        <v/>
      </c>
      <c r="AP100" s="61" t="str">
        <f t="shared" si="43"/>
        <v/>
      </c>
      <c r="AQ100" s="62" t="str">
        <f t="shared" si="44"/>
        <v/>
      </c>
      <c r="AR100" s="61" t="str">
        <f t="shared" si="45"/>
        <v/>
      </c>
      <c r="AS100" s="63" t="e">
        <f>VLOOKUP(B100,ziw58!AV:BB,7,0)</f>
        <v>#N/A</v>
      </c>
    </row>
    <row r="101" spans="1:45" x14ac:dyDescent="0.35">
      <c r="A101" s="56">
        <v>130000720453</v>
      </c>
      <c r="B101" s="57">
        <v>140001542496</v>
      </c>
      <c r="C101" s="57">
        <v>1016892882</v>
      </c>
      <c r="D101" s="58" t="s">
        <v>2611</v>
      </c>
      <c r="E101" s="58" t="s">
        <v>15</v>
      </c>
      <c r="F101" s="58" t="s">
        <v>16</v>
      </c>
      <c r="G101" s="58" t="s">
        <v>17</v>
      </c>
      <c r="H101" s="58" t="s">
        <v>27</v>
      </c>
      <c r="I101" s="59">
        <v>43433</v>
      </c>
      <c r="J101" s="59">
        <v>43411</v>
      </c>
      <c r="K101" s="59">
        <v>43411</v>
      </c>
      <c r="L101" s="59">
        <v>43483</v>
      </c>
      <c r="M101" s="60">
        <v>4016316794</v>
      </c>
      <c r="N101" s="58" t="s">
        <v>28</v>
      </c>
      <c r="O101" s="58" t="s">
        <v>23</v>
      </c>
      <c r="P101" s="55" t="str">
        <f>VLOOKUP(C101,Constrain!W:Y,3,0)</f>
        <v>บริษัท กสท โทรคมนาคม จำกัด (มหาชน)</v>
      </c>
      <c r="Q101" s="64" t="str">
        <f>VLOOKUP(C101,Constrain!W:X,2,0)</f>
        <v>CAT</v>
      </c>
      <c r="R101" s="55" t="str">
        <f t="shared" si="23"/>
        <v>CLSD</v>
      </c>
      <c r="S101" s="55" t="str">
        <f t="shared" si="24"/>
        <v xml:space="preserve">CNF </v>
      </c>
      <c r="T101" s="55" t="str">
        <f t="shared" si="25"/>
        <v>มี พท.ซ่อมบำรุง</v>
      </c>
      <c r="U101" s="55" t="str">
        <f t="shared" si="26"/>
        <v>นับเสา</v>
      </c>
      <c r="V101" s="55" t="str">
        <f t="shared" si="27"/>
        <v>61</v>
      </c>
      <c r="W101" s="55" t="str">
        <f t="shared" si="28"/>
        <v>สายสื่อสาร</v>
      </c>
      <c r="X101" s="55" t="str">
        <f t="shared" si="29"/>
        <v>CAT/BFKT</v>
      </c>
      <c r="Y101" s="55" t="str">
        <f t="shared" si="30"/>
        <v>CYP</v>
      </c>
      <c r="Z101" s="55" t="str">
        <f t="shared" si="31"/>
        <v>ปกติ</v>
      </c>
      <c r="AA101" s="55" t="str">
        <f t="shared" si="32"/>
        <v>TELECOM</v>
      </c>
      <c r="AB101" s="64">
        <f t="shared" si="33"/>
        <v>1</v>
      </c>
      <c r="AC101" s="65" t="str">
        <f>VLOOKUP(B101,DATA_ZCSR181!C:K,9,0)</f>
        <v>S-4G-001</v>
      </c>
      <c r="AD101" s="65">
        <f>VLOOKUP(B101,DATA_ZCSR181!C:H,6,0)</f>
        <v>9009410645</v>
      </c>
      <c r="AE101" s="66">
        <f>VLOOKUP(B101,DATA_ZCSR181!C:Z,24,0)</f>
        <v>43496</v>
      </c>
      <c r="AF101" s="66" t="str">
        <f>LEFT(VLOOKUP(B101,DATA_ZCSR181!C:D,2,0),4)</f>
        <v>S4B3</v>
      </c>
      <c r="AG101" s="55" t="str">
        <f t="shared" si="34"/>
        <v>CYP</v>
      </c>
      <c r="AH101" s="61" t="str">
        <f t="shared" si="35"/>
        <v/>
      </c>
      <c r="AI101" s="61" t="str">
        <f t="shared" si="36"/>
        <v/>
      </c>
      <c r="AJ101" s="61" t="str">
        <f t="shared" si="37"/>
        <v/>
      </c>
      <c r="AK101" s="61" t="str">
        <f t="shared" si="38"/>
        <v/>
      </c>
      <c r="AL101" s="61" t="str">
        <f t="shared" si="39"/>
        <v/>
      </c>
      <c r="AM101" s="61" t="str">
        <f t="shared" si="40"/>
        <v/>
      </c>
      <c r="AN101" s="61" t="str">
        <f t="shared" si="41"/>
        <v/>
      </c>
      <c r="AO101" s="61" t="str">
        <f t="shared" si="42"/>
        <v/>
      </c>
      <c r="AP101" s="61" t="str">
        <f t="shared" si="43"/>
        <v/>
      </c>
      <c r="AQ101" s="62" t="str">
        <f t="shared" si="44"/>
        <v/>
      </c>
      <c r="AR101" s="61" t="str">
        <f t="shared" si="45"/>
        <v/>
      </c>
      <c r="AS101" s="63" t="e">
        <f>VLOOKUP(B101,ziw58!AV:BB,7,0)</f>
        <v>#N/A</v>
      </c>
    </row>
    <row r="102" spans="1:45" x14ac:dyDescent="0.35">
      <c r="A102" s="56">
        <v>130000740621</v>
      </c>
      <c r="B102" s="57">
        <v>140001545650</v>
      </c>
      <c r="C102" s="57">
        <v>1016892882</v>
      </c>
      <c r="D102" s="58" t="s">
        <v>2612</v>
      </c>
      <c r="E102" s="58" t="s">
        <v>3199</v>
      </c>
      <c r="F102" s="58" t="s">
        <v>16</v>
      </c>
      <c r="G102" s="58" t="s">
        <v>17</v>
      </c>
      <c r="H102" s="58" t="s">
        <v>106</v>
      </c>
      <c r="I102" s="59"/>
      <c r="J102" s="59">
        <v>43462</v>
      </c>
      <c r="K102" s="59">
        <v>43462</v>
      </c>
      <c r="L102" s="59">
        <v>43483</v>
      </c>
      <c r="M102" s="60">
        <v>4016316829</v>
      </c>
      <c r="N102" s="58" t="s">
        <v>107</v>
      </c>
      <c r="O102" s="58" t="s">
        <v>23</v>
      </c>
      <c r="P102" s="55" t="str">
        <f>VLOOKUP(C102,Constrain!W:Y,3,0)</f>
        <v>บริษัท กสท โทรคมนาคม จำกัด (มหาชน)</v>
      </c>
      <c r="Q102" s="64" t="str">
        <f>VLOOKUP(C102,Constrain!W:X,2,0)</f>
        <v>CAT</v>
      </c>
      <c r="R102" s="55" t="str">
        <f t="shared" si="23"/>
        <v>TECO</v>
      </c>
      <c r="S102" s="55" t="str">
        <f t="shared" si="24"/>
        <v>NMAT</v>
      </c>
      <c r="T102" s="55" t="str">
        <f t="shared" si="25"/>
        <v>มี พท.ซ่อมบำรุง</v>
      </c>
      <c r="U102" s="55" t="str">
        <f t="shared" si="26"/>
        <v>นับเสา</v>
      </c>
      <c r="V102" s="55" t="str">
        <f t="shared" si="27"/>
        <v>61</v>
      </c>
      <c r="W102" s="55" t="str">
        <f t="shared" si="28"/>
        <v>สายสื่อสาร</v>
      </c>
      <c r="X102" s="55" t="str">
        <f t="shared" si="29"/>
        <v>CAT/BFKT</v>
      </c>
      <c r="Y102" s="55" t="str">
        <f t="shared" si="30"/>
        <v>DAN</v>
      </c>
      <c r="Z102" s="55" t="str">
        <f t="shared" si="31"/>
        <v>ปกติ</v>
      </c>
      <c r="AA102" s="55" t="str">
        <f t="shared" si="32"/>
        <v>TELECOM</v>
      </c>
      <c r="AB102" s="64">
        <f t="shared" si="33"/>
        <v>1</v>
      </c>
      <c r="AC102" s="65" t="str">
        <f>VLOOKUP(B102,DATA_ZCSR181!C:K,9,0)</f>
        <v>S-4G-001</v>
      </c>
      <c r="AD102" s="65">
        <f>VLOOKUP(B102,DATA_ZCSR181!C:H,6,0)</f>
        <v>9009416877</v>
      </c>
      <c r="AE102" s="66">
        <f>VLOOKUP(B102,DATA_ZCSR181!C:Z,24,0)</f>
        <v>43496</v>
      </c>
      <c r="AF102" s="66" t="str">
        <f>LEFT(VLOOKUP(B102,DATA_ZCSR181!C:D,2,0),4)</f>
        <v>S4B3</v>
      </c>
      <c r="AG102" s="55" t="str">
        <f t="shared" si="34"/>
        <v>DAN</v>
      </c>
      <c r="AH102" s="61" t="str">
        <f t="shared" si="35"/>
        <v/>
      </c>
      <c r="AI102" s="61" t="str">
        <f t="shared" si="36"/>
        <v/>
      </c>
      <c r="AJ102" s="61" t="str">
        <f t="shared" si="37"/>
        <v/>
      </c>
      <c r="AK102" s="61" t="str">
        <f t="shared" si="38"/>
        <v>ยังไม่ยืนยันชั่วโมงการทำงาน Time Confirm</v>
      </c>
      <c r="AL102" s="61" t="str">
        <f t="shared" si="39"/>
        <v/>
      </c>
      <c r="AM102" s="61" t="str">
        <f t="shared" si="40"/>
        <v/>
      </c>
      <c r="AN102" s="61" t="str">
        <f t="shared" si="41"/>
        <v/>
      </c>
      <c r="AO102" s="61" t="str">
        <f t="shared" si="42"/>
        <v/>
      </c>
      <c r="AP102" s="61" t="str">
        <f t="shared" si="43"/>
        <v/>
      </c>
      <c r="AQ102" s="62" t="str">
        <f t="shared" si="44"/>
        <v/>
      </c>
      <c r="AR102" s="61" t="str">
        <f t="shared" si="45"/>
        <v/>
      </c>
      <c r="AS102" s="63" t="e">
        <f>VLOOKUP(B102,ziw58!AV:BB,7,0)</f>
        <v>#N/A</v>
      </c>
    </row>
    <row r="103" spans="1:45" x14ac:dyDescent="0.35">
      <c r="A103" s="56">
        <v>130000734899</v>
      </c>
      <c r="B103" s="57">
        <v>140001546206</v>
      </c>
      <c r="C103" s="57">
        <v>1016892882</v>
      </c>
      <c r="D103" s="58" t="s">
        <v>2613</v>
      </c>
      <c r="E103" s="58" t="s">
        <v>15</v>
      </c>
      <c r="F103" s="58" t="s">
        <v>16</v>
      </c>
      <c r="G103" s="58" t="s">
        <v>17</v>
      </c>
      <c r="H103" s="58" t="s">
        <v>24</v>
      </c>
      <c r="I103" s="59">
        <v>43405</v>
      </c>
      <c r="J103" s="59">
        <v>43405</v>
      </c>
      <c r="K103" s="59">
        <v>43454</v>
      </c>
      <c r="L103" s="59">
        <v>43483</v>
      </c>
      <c r="M103" s="60">
        <v>4016316885</v>
      </c>
      <c r="N103" s="58" t="s">
        <v>688</v>
      </c>
      <c r="O103" s="58" t="s">
        <v>23</v>
      </c>
      <c r="P103" s="55" t="str">
        <f>VLOOKUP(C103,Constrain!W:Y,3,0)</f>
        <v>บริษัท กสท โทรคมนาคม จำกัด (มหาชน)</v>
      </c>
      <c r="Q103" s="64" t="str">
        <f>VLOOKUP(C103,Constrain!W:X,2,0)</f>
        <v>CAT</v>
      </c>
      <c r="R103" s="55" t="str">
        <f t="shared" si="23"/>
        <v>CLSD</v>
      </c>
      <c r="S103" s="55" t="str">
        <f t="shared" si="24"/>
        <v xml:space="preserve">CNF </v>
      </c>
      <c r="T103" s="55" t="str">
        <f t="shared" si="25"/>
        <v>มี พท.ซ่อมบำรุง</v>
      </c>
      <c r="U103" s="55" t="str">
        <f t="shared" si="26"/>
        <v>นับเสา</v>
      </c>
      <c r="V103" s="55" t="str">
        <f t="shared" si="27"/>
        <v>61</v>
      </c>
      <c r="W103" s="55" t="str">
        <f t="shared" si="28"/>
        <v>สายสื่อสาร</v>
      </c>
      <c r="X103" s="55" t="str">
        <f t="shared" si="29"/>
        <v>CAT/BFKT</v>
      </c>
      <c r="Y103" s="55" t="str">
        <f t="shared" si="30"/>
        <v>KKA</v>
      </c>
      <c r="Z103" s="55" t="str">
        <f t="shared" si="31"/>
        <v>ปกติ</v>
      </c>
      <c r="AA103" s="55" t="str">
        <f t="shared" si="32"/>
        <v>TELECOM</v>
      </c>
      <c r="AB103" s="64">
        <f t="shared" si="33"/>
        <v>1</v>
      </c>
      <c r="AC103" s="65" t="str">
        <f>VLOOKUP(B103,DATA_ZCSR181!C:K,9,0)</f>
        <v>S-4G-001</v>
      </c>
      <c r="AD103" s="65">
        <f>VLOOKUP(B103,DATA_ZCSR181!C:H,6,0)</f>
        <v>9009417614</v>
      </c>
      <c r="AE103" s="66">
        <f>VLOOKUP(B103,DATA_ZCSR181!C:Z,24,0)</f>
        <v>43496</v>
      </c>
      <c r="AF103" s="66" t="str">
        <f>LEFT(VLOOKUP(B103,DATA_ZCSR181!C:D,2,0),4)</f>
        <v>S4B3</v>
      </c>
      <c r="AG103" s="55" t="str">
        <f t="shared" si="34"/>
        <v>KKA</v>
      </c>
      <c r="AH103" s="61" t="str">
        <f t="shared" si="35"/>
        <v/>
      </c>
      <c r="AI103" s="61" t="str">
        <f t="shared" si="36"/>
        <v/>
      </c>
      <c r="AJ103" s="61" t="str">
        <f t="shared" si="37"/>
        <v/>
      </c>
      <c r="AK103" s="61" t="str">
        <f t="shared" si="38"/>
        <v/>
      </c>
      <c r="AL103" s="61" t="str">
        <f t="shared" si="39"/>
        <v/>
      </c>
      <c r="AM103" s="61" t="str">
        <f t="shared" si="40"/>
        <v/>
      </c>
      <c r="AN103" s="61" t="str">
        <f t="shared" si="41"/>
        <v/>
      </c>
      <c r="AO103" s="61" t="str">
        <f t="shared" si="42"/>
        <v/>
      </c>
      <c r="AP103" s="61" t="str">
        <f t="shared" si="43"/>
        <v/>
      </c>
      <c r="AQ103" s="62" t="str">
        <f t="shared" si="44"/>
        <v/>
      </c>
      <c r="AR103" s="61" t="str">
        <f t="shared" si="45"/>
        <v/>
      </c>
      <c r="AS103" s="63" t="e">
        <f>VLOOKUP(B103,ziw58!AV:BB,7,0)</f>
        <v>#N/A</v>
      </c>
    </row>
    <row r="104" spans="1:45" x14ac:dyDescent="0.35">
      <c r="A104" s="56">
        <v>130000727560</v>
      </c>
      <c r="B104" s="57">
        <v>140001545931</v>
      </c>
      <c r="C104" s="57">
        <v>1016892882</v>
      </c>
      <c r="D104" s="58" t="s">
        <v>2614</v>
      </c>
      <c r="E104" s="58" t="s">
        <v>1267</v>
      </c>
      <c r="F104" s="58" t="s">
        <v>16</v>
      </c>
      <c r="G104" s="58" t="s">
        <v>17</v>
      </c>
      <c r="H104" s="58" t="s">
        <v>41</v>
      </c>
      <c r="I104" s="59">
        <v>43446</v>
      </c>
      <c r="J104" s="59">
        <v>43428</v>
      </c>
      <c r="K104" s="59">
        <v>43429</v>
      </c>
      <c r="L104" s="59">
        <v>43483</v>
      </c>
      <c r="M104" s="60">
        <v>4016316836</v>
      </c>
      <c r="N104" s="58" t="s">
        <v>42</v>
      </c>
      <c r="O104" s="58" t="s">
        <v>23</v>
      </c>
      <c r="P104" s="55" t="str">
        <f>VLOOKUP(C104,Constrain!W:Y,3,0)</f>
        <v>บริษัท กสท โทรคมนาคม จำกัด (มหาชน)</v>
      </c>
      <c r="Q104" s="64" t="str">
        <f>VLOOKUP(C104,Constrain!W:X,2,0)</f>
        <v>CAT</v>
      </c>
      <c r="R104" s="55" t="str">
        <f t="shared" si="23"/>
        <v>TECO</v>
      </c>
      <c r="S104" s="55" t="str">
        <f t="shared" si="24"/>
        <v xml:space="preserve">CNF </v>
      </c>
      <c r="T104" s="55" t="str">
        <f t="shared" si="25"/>
        <v>มี พท.ซ่อมบำรุง</v>
      </c>
      <c r="U104" s="55" t="str">
        <f t="shared" si="26"/>
        <v>นับเสา</v>
      </c>
      <c r="V104" s="55" t="str">
        <f t="shared" si="27"/>
        <v>61</v>
      </c>
      <c r="W104" s="55" t="str">
        <f t="shared" si="28"/>
        <v>สายสื่อสาร</v>
      </c>
      <c r="X104" s="55" t="str">
        <f t="shared" si="29"/>
        <v>CAT/BFKT</v>
      </c>
      <c r="Y104" s="55" t="str">
        <f t="shared" si="30"/>
        <v>KOG</v>
      </c>
      <c r="Z104" s="55" t="str">
        <f t="shared" si="31"/>
        <v>ปกติ</v>
      </c>
      <c r="AA104" s="55" t="str">
        <f t="shared" si="32"/>
        <v>TELECOM</v>
      </c>
      <c r="AB104" s="64">
        <f t="shared" si="33"/>
        <v>1</v>
      </c>
      <c r="AC104" s="65" t="str">
        <f>VLOOKUP(B104,DATA_ZCSR181!C:K,9,0)</f>
        <v>S-4G-001</v>
      </c>
      <c r="AD104" s="65">
        <f>VLOOKUP(B104,DATA_ZCSR181!C:H,6,0)</f>
        <v>9009417207</v>
      </c>
      <c r="AE104" s="66">
        <f>VLOOKUP(B104,DATA_ZCSR181!C:Z,24,0)</f>
        <v>43496</v>
      </c>
      <c r="AF104" s="66" t="str">
        <f>LEFT(VLOOKUP(B104,DATA_ZCSR181!C:D,2,0),4)</f>
        <v>S4B3</v>
      </c>
      <c r="AG104" s="55" t="str">
        <f t="shared" si="34"/>
        <v>KOG</v>
      </c>
      <c r="AH104" s="61" t="str">
        <f t="shared" si="35"/>
        <v/>
      </c>
      <c r="AI104" s="61" t="str">
        <f t="shared" si="36"/>
        <v/>
      </c>
      <c r="AJ104" s="61" t="str">
        <f t="shared" si="37"/>
        <v/>
      </c>
      <c r="AK104" s="61" t="str">
        <f t="shared" si="38"/>
        <v/>
      </c>
      <c r="AL104" s="61" t="str">
        <f t="shared" si="39"/>
        <v/>
      </c>
      <c r="AM104" s="61" t="str">
        <f t="shared" si="40"/>
        <v/>
      </c>
      <c r="AN104" s="61" t="str">
        <f t="shared" si="41"/>
        <v/>
      </c>
      <c r="AO104" s="61" t="str">
        <f t="shared" si="42"/>
        <v/>
      </c>
      <c r="AP104" s="61" t="str">
        <f t="shared" si="43"/>
        <v/>
      </c>
      <c r="AQ104" s="62" t="str">
        <f t="shared" si="44"/>
        <v/>
      </c>
      <c r="AR104" s="61" t="str">
        <f t="shared" si="45"/>
        <v/>
      </c>
      <c r="AS104" s="63" t="e">
        <f>VLOOKUP(B104,ziw58!AV:BB,7,0)</f>
        <v>#N/A</v>
      </c>
    </row>
    <row r="105" spans="1:45" x14ac:dyDescent="0.35">
      <c r="A105" s="56">
        <v>130000720309</v>
      </c>
      <c r="B105" s="57">
        <v>140001545416</v>
      </c>
      <c r="C105" s="57">
        <v>1016892882</v>
      </c>
      <c r="D105" s="58" t="s">
        <v>2615</v>
      </c>
      <c r="E105" s="58" t="s">
        <v>15</v>
      </c>
      <c r="F105" s="58" t="s">
        <v>16</v>
      </c>
      <c r="G105" s="58" t="s">
        <v>17</v>
      </c>
      <c r="H105" s="58" t="s">
        <v>45</v>
      </c>
      <c r="I105" s="59">
        <v>43420</v>
      </c>
      <c r="J105" s="59">
        <v>43420</v>
      </c>
      <c r="K105" s="59">
        <v>43420</v>
      </c>
      <c r="L105" s="59">
        <v>43482</v>
      </c>
      <c r="M105" s="60">
        <v>4016316796</v>
      </c>
      <c r="N105" s="58" t="s">
        <v>46</v>
      </c>
      <c r="O105" s="58" t="s">
        <v>23</v>
      </c>
      <c r="P105" s="55" t="str">
        <f>VLOOKUP(C105,Constrain!W:Y,3,0)</f>
        <v>บริษัท กสท โทรคมนาคม จำกัด (มหาชน)</v>
      </c>
      <c r="Q105" s="64" t="str">
        <f>VLOOKUP(C105,Constrain!W:X,2,0)</f>
        <v>CAT</v>
      </c>
      <c r="R105" s="55" t="str">
        <f t="shared" si="23"/>
        <v>CLSD</v>
      </c>
      <c r="S105" s="55" t="str">
        <f t="shared" si="24"/>
        <v xml:space="preserve">CNF </v>
      </c>
      <c r="T105" s="55" t="str">
        <f t="shared" si="25"/>
        <v>มี พท.ซ่อมบำรุง</v>
      </c>
      <c r="U105" s="55" t="str">
        <f t="shared" si="26"/>
        <v>นับเสา</v>
      </c>
      <c r="V105" s="55" t="str">
        <f t="shared" si="27"/>
        <v>61</v>
      </c>
      <c r="W105" s="55" t="str">
        <f t="shared" si="28"/>
        <v>สายสื่อสาร</v>
      </c>
      <c r="X105" s="55" t="str">
        <f t="shared" si="29"/>
        <v>CAT/BFKT</v>
      </c>
      <c r="Y105" s="55" t="str">
        <f t="shared" si="30"/>
        <v>KSA</v>
      </c>
      <c r="Z105" s="55" t="str">
        <f t="shared" si="31"/>
        <v>ปกติ</v>
      </c>
      <c r="AA105" s="55" t="str">
        <f t="shared" si="32"/>
        <v>TELECOM</v>
      </c>
      <c r="AB105" s="64">
        <f t="shared" si="33"/>
        <v>1</v>
      </c>
      <c r="AC105" s="65" t="str">
        <f>VLOOKUP(B105,DATA_ZCSR181!C:K,9,0)</f>
        <v>S-4G-001</v>
      </c>
      <c r="AD105" s="65">
        <f>VLOOKUP(B105,DATA_ZCSR181!C:H,6,0)</f>
        <v>9009416574</v>
      </c>
      <c r="AE105" s="66">
        <f>VLOOKUP(B105,DATA_ZCSR181!C:Z,24,0)</f>
        <v>43496</v>
      </c>
      <c r="AF105" s="66" t="str">
        <f>LEFT(VLOOKUP(B105,DATA_ZCSR181!C:D,2,0),4)</f>
        <v>S4B3</v>
      </c>
      <c r="AG105" s="55" t="str">
        <f t="shared" si="34"/>
        <v>KSA</v>
      </c>
      <c r="AH105" s="61" t="str">
        <f t="shared" si="35"/>
        <v/>
      </c>
      <c r="AI105" s="61" t="str">
        <f t="shared" si="36"/>
        <v/>
      </c>
      <c r="AJ105" s="61" t="str">
        <f t="shared" si="37"/>
        <v/>
      </c>
      <c r="AK105" s="61" t="str">
        <f t="shared" si="38"/>
        <v/>
      </c>
      <c r="AL105" s="61" t="str">
        <f t="shared" si="39"/>
        <v/>
      </c>
      <c r="AM105" s="61" t="str">
        <f t="shared" si="40"/>
        <v/>
      </c>
      <c r="AN105" s="61" t="str">
        <f t="shared" si="41"/>
        <v/>
      </c>
      <c r="AO105" s="61" t="str">
        <f t="shared" si="42"/>
        <v/>
      </c>
      <c r="AP105" s="61" t="str">
        <f t="shared" si="43"/>
        <v/>
      </c>
      <c r="AQ105" s="62" t="str">
        <f t="shared" si="44"/>
        <v/>
      </c>
      <c r="AR105" s="61" t="str">
        <f t="shared" si="45"/>
        <v/>
      </c>
      <c r="AS105" s="63" t="e">
        <f>VLOOKUP(B105,ziw58!AV:BB,7,0)</f>
        <v>#N/A</v>
      </c>
    </row>
    <row r="106" spans="1:45" x14ac:dyDescent="0.35">
      <c r="A106" s="56">
        <v>130000724999</v>
      </c>
      <c r="B106" s="57">
        <v>140001545260</v>
      </c>
      <c r="C106" s="57">
        <v>1016892882</v>
      </c>
      <c r="D106" s="58" t="s">
        <v>2616</v>
      </c>
      <c r="E106" s="58" t="s">
        <v>1267</v>
      </c>
      <c r="F106" s="58" t="s">
        <v>16</v>
      </c>
      <c r="G106" s="58" t="s">
        <v>17</v>
      </c>
      <c r="H106" s="58" t="s">
        <v>47</v>
      </c>
      <c r="I106" s="59">
        <v>43422</v>
      </c>
      <c r="J106" s="59">
        <v>43422</v>
      </c>
      <c r="K106" s="59">
        <v>43428</v>
      </c>
      <c r="L106" s="59">
        <v>43483</v>
      </c>
      <c r="M106" s="60">
        <v>4016317081</v>
      </c>
      <c r="N106" s="58" t="s">
        <v>48</v>
      </c>
      <c r="O106" s="58" t="s">
        <v>23</v>
      </c>
      <c r="P106" s="55" t="str">
        <f>VLOOKUP(C106,Constrain!W:Y,3,0)</f>
        <v>บริษัท กสท โทรคมนาคม จำกัด (มหาชน)</v>
      </c>
      <c r="Q106" s="64" t="str">
        <f>VLOOKUP(C106,Constrain!W:X,2,0)</f>
        <v>CAT</v>
      </c>
      <c r="R106" s="55" t="str">
        <f t="shared" si="23"/>
        <v>TECO</v>
      </c>
      <c r="S106" s="55" t="str">
        <f t="shared" si="24"/>
        <v xml:space="preserve">CNF </v>
      </c>
      <c r="T106" s="55" t="str">
        <f t="shared" si="25"/>
        <v>มี พท.ซ่อมบำรุง</v>
      </c>
      <c r="U106" s="55" t="str">
        <f t="shared" si="26"/>
        <v>นับเสา</v>
      </c>
      <c r="V106" s="55" t="str">
        <f t="shared" si="27"/>
        <v>61</v>
      </c>
      <c r="W106" s="55" t="str">
        <f t="shared" si="28"/>
        <v>สายสื่อสาร</v>
      </c>
      <c r="X106" s="55" t="str">
        <f t="shared" si="29"/>
        <v>CAT/BFKT</v>
      </c>
      <c r="Y106" s="55" t="str">
        <f t="shared" si="30"/>
        <v>KSN</v>
      </c>
      <c r="Z106" s="55" t="str">
        <f t="shared" si="31"/>
        <v>ปกติ</v>
      </c>
      <c r="AA106" s="55" t="str">
        <f t="shared" si="32"/>
        <v>TELECOM</v>
      </c>
      <c r="AB106" s="64">
        <f t="shared" si="33"/>
        <v>1</v>
      </c>
      <c r="AC106" s="65" t="str">
        <f>VLOOKUP(B106,DATA_ZCSR181!C:K,9,0)</f>
        <v>S-4G-001</v>
      </c>
      <c r="AD106" s="65">
        <f>VLOOKUP(B106,DATA_ZCSR181!C:H,6,0)</f>
        <v>9009416423</v>
      </c>
      <c r="AE106" s="66">
        <f>VLOOKUP(B106,DATA_ZCSR181!C:Z,24,0)</f>
        <v>43496</v>
      </c>
      <c r="AF106" s="66" t="str">
        <f>LEFT(VLOOKUP(B106,DATA_ZCSR181!C:D,2,0),4)</f>
        <v>S4B3</v>
      </c>
      <c r="AG106" s="55" t="str">
        <f t="shared" si="34"/>
        <v>KSN</v>
      </c>
      <c r="AH106" s="61" t="str">
        <f t="shared" si="35"/>
        <v/>
      </c>
      <c r="AI106" s="61" t="str">
        <f t="shared" si="36"/>
        <v/>
      </c>
      <c r="AJ106" s="61" t="str">
        <f t="shared" si="37"/>
        <v/>
      </c>
      <c r="AK106" s="61" t="str">
        <f t="shared" si="38"/>
        <v/>
      </c>
      <c r="AL106" s="61" t="str">
        <f t="shared" si="39"/>
        <v/>
      </c>
      <c r="AM106" s="61" t="str">
        <f t="shared" si="40"/>
        <v/>
      </c>
      <c r="AN106" s="61" t="str">
        <f t="shared" si="41"/>
        <v/>
      </c>
      <c r="AO106" s="61" t="str">
        <f t="shared" si="42"/>
        <v/>
      </c>
      <c r="AP106" s="61" t="str">
        <f t="shared" si="43"/>
        <v/>
      </c>
      <c r="AQ106" s="62" t="str">
        <f t="shared" si="44"/>
        <v/>
      </c>
      <c r="AR106" s="61" t="str">
        <f t="shared" si="45"/>
        <v/>
      </c>
      <c r="AS106" s="63" t="e">
        <f>VLOOKUP(B106,ziw58!AV:BB,7,0)</f>
        <v>#N/A</v>
      </c>
    </row>
    <row r="107" spans="1:45" x14ac:dyDescent="0.35">
      <c r="A107" s="56">
        <v>130000721894</v>
      </c>
      <c r="B107" s="57">
        <v>140001545738</v>
      </c>
      <c r="C107" s="57">
        <v>1016892882</v>
      </c>
      <c r="D107" s="58" t="s">
        <v>2617</v>
      </c>
      <c r="E107" s="58" t="s">
        <v>15</v>
      </c>
      <c r="F107" s="58" t="s">
        <v>16</v>
      </c>
      <c r="G107" s="58" t="s">
        <v>17</v>
      </c>
      <c r="H107" s="58" t="s">
        <v>99</v>
      </c>
      <c r="I107" s="59">
        <v>43458</v>
      </c>
      <c r="J107" s="59">
        <v>43414</v>
      </c>
      <c r="K107" s="59">
        <v>43415</v>
      </c>
      <c r="L107" s="59">
        <v>43483</v>
      </c>
      <c r="M107" s="60">
        <v>4016316766</v>
      </c>
      <c r="N107" s="58" t="s">
        <v>100</v>
      </c>
      <c r="O107" s="58" t="s">
        <v>23</v>
      </c>
      <c r="P107" s="55" t="str">
        <f>VLOOKUP(C107,Constrain!W:Y,3,0)</f>
        <v>บริษัท กสท โทรคมนาคม จำกัด (มหาชน)</v>
      </c>
      <c r="Q107" s="64" t="str">
        <f>VLOOKUP(C107,Constrain!W:X,2,0)</f>
        <v>CAT</v>
      </c>
      <c r="R107" s="55" t="str">
        <f t="shared" si="23"/>
        <v>CLSD</v>
      </c>
      <c r="S107" s="55" t="str">
        <f t="shared" si="24"/>
        <v xml:space="preserve">CNF </v>
      </c>
      <c r="T107" s="55" t="str">
        <f t="shared" si="25"/>
        <v>มี พท.ซ่อมบำรุง</v>
      </c>
      <c r="U107" s="55" t="str">
        <f t="shared" si="26"/>
        <v>นับเสา</v>
      </c>
      <c r="V107" s="55" t="str">
        <f t="shared" si="27"/>
        <v>61</v>
      </c>
      <c r="W107" s="55" t="str">
        <f t="shared" si="28"/>
        <v>สายสื่อสาร</v>
      </c>
      <c r="X107" s="55" t="str">
        <f t="shared" si="29"/>
        <v>CAT/BFKT</v>
      </c>
      <c r="Y107" s="55" t="str">
        <f t="shared" si="30"/>
        <v>KUM</v>
      </c>
      <c r="Z107" s="55" t="str">
        <f t="shared" si="31"/>
        <v>ปกติ</v>
      </c>
      <c r="AA107" s="55" t="str">
        <f t="shared" si="32"/>
        <v>TELECOM</v>
      </c>
      <c r="AB107" s="64">
        <f t="shared" si="33"/>
        <v>1</v>
      </c>
      <c r="AC107" s="65" t="str">
        <f>VLOOKUP(B107,DATA_ZCSR181!C:K,9,0)</f>
        <v>S-4G-001</v>
      </c>
      <c r="AD107" s="65">
        <f>VLOOKUP(B107,DATA_ZCSR181!C:H,6,0)</f>
        <v>9009416982</v>
      </c>
      <c r="AE107" s="66">
        <f>VLOOKUP(B107,DATA_ZCSR181!C:Z,24,0)</f>
        <v>43496</v>
      </c>
      <c r="AF107" s="66" t="str">
        <f>LEFT(VLOOKUP(B107,DATA_ZCSR181!C:D,2,0),4)</f>
        <v>S4B3</v>
      </c>
      <c r="AG107" s="55" t="str">
        <f t="shared" si="34"/>
        <v>KUM</v>
      </c>
      <c r="AH107" s="61" t="str">
        <f t="shared" si="35"/>
        <v/>
      </c>
      <c r="AI107" s="61" t="str">
        <f t="shared" si="36"/>
        <v/>
      </c>
      <c r="AJ107" s="61" t="str">
        <f t="shared" si="37"/>
        <v/>
      </c>
      <c r="AK107" s="61" t="str">
        <f t="shared" si="38"/>
        <v/>
      </c>
      <c r="AL107" s="61" t="str">
        <f t="shared" si="39"/>
        <v/>
      </c>
      <c r="AM107" s="61" t="str">
        <f t="shared" si="40"/>
        <v/>
      </c>
      <c r="AN107" s="61" t="str">
        <f t="shared" si="41"/>
        <v/>
      </c>
      <c r="AO107" s="61" t="str">
        <f t="shared" si="42"/>
        <v/>
      </c>
      <c r="AP107" s="61" t="str">
        <f t="shared" si="43"/>
        <v/>
      </c>
      <c r="AQ107" s="62" t="str">
        <f t="shared" si="44"/>
        <v/>
      </c>
      <c r="AR107" s="61" t="str">
        <f t="shared" si="45"/>
        <v/>
      </c>
      <c r="AS107" s="63" t="e">
        <f>VLOOKUP(B107,ziw58!AV:BB,7,0)</f>
        <v>#N/A</v>
      </c>
    </row>
    <row r="108" spans="1:45" x14ac:dyDescent="0.35">
      <c r="A108" s="56">
        <v>130000719821</v>
      </c>
      <c r="B108" s="57">
        <v>140001545687</v>
      </c>
      <c r="C108" s="57">
        <v>1016892882</v>
      </c>
      <c r="D108" s="58" t="s">
        <v>2618</v>
      </c>
      <c r="E108" s="58" t="s">
        <v>15</v>
      </c>
      <c r="F108" s="58" t="s">
        <v>16</v>
      </c>
      <c r="G108" s="58" t="s">
        <v>17</v>
      </c>
      <c r="H108" s="58" t="s">
        <v>56</v>
      </c>
      <c r="I108" s="59">
        <v>43417</v>
      </c>
      <c r="J108" s="59">
        <v>43408</v>
      </c>
      <c r="K108" s="59">
        <v>43409</v>
      </c>
      <c r="L108" s="59">
        <v>43483</v>
      </c>
      <c r="M108" s="60">
        <v>4016316773</v>
      </c>
      <c r="N108" s="58" t="s">
        <v>57</v>
      </c>
      <c r="O108" s="58" t="s">
        <v>23</v>
      </c>
      <c r="P108" s="55" t="str">
        <f>VLOOKUP(C108,Constrain!W:Y,3,0)</f>
        <v>บริษัท กสท โทรคมนาคม จำกัด (มหาชน)</v>
      </c>
      <c r="Q108" s="64" t="str">
        <f>VLOOKUP(C108,Constrain!W:X,2,0)</f>
        <v>CAT</v>
      </c>
      <c r="R108" s="55" t="str">
        <f t="shared" si="23"/>
        <v>CLSD</v>
      </c>
      <c r="S108" s="55" t="str">
        <f t="shared" si="24"/>
        <v xml:space="preserve">CNF </v>
      </c>
      <c r="T108" s="55" t="str">
        <f t="shared" si="25"/>
        <v>มี พท.ซ่อมบำรุง</v>
      </c>
      <c r="U108" s="55" t="str">
        <f t="shared" si="26"/>
        <v>นับเสา</v>
      </c>
      <c r="V108" s="55" t="str">
        <f t="shared" si="27"/>
        <v>61</v>
      </c>
      <c r="W108" s="55" t="str">
        <f t="shared" si="28"/>
        <v>สายสื่อสาร</v>
      </c>
      <c r="X108" s="55" t="str">
        <f t="shared" si="29"/>
        <v>CAT/BFKT</v>
      </c>
      <c r="Y108" s="55" t="str">
        <f t="shared" si="30"/>
        <v>LAM</v>
      </c>
      <c r="Z108" s="55" t="str">
        <f t="shared" si="31"/>
        <v>ปกติ</v>
      </c>
      <c r="AA108" s="55" t="str">
        <f t="shared" si="32"/>
        <v>TELECOM</v>
      </c>
      <c r="AB108" s="64">
        <f t="shared" si="33"/>
        <v>1</v>
      </c>
      <c r="AC108" s="65" t="str">
        <f>VLOOKUP(B108,DATA_ZCSR181!C:K,9,0)</f>
        <v>S-4G-001</v>
      </c>
      <c r="AD108" s="65">
        <f>VLOOKUP(B108,DATA_ZCSR181!C:H,6,0)</f>
        <v>9009416946</v>
      </c>
      <c r="AE108" s="66">
        <f>VLOOKUP(B108,DATA_ZCSR181!C:Z,24,0)</f>
        <v>43496</v>
      </c>
      <c r="AF108" s="66" t="str">
        <f>LEFT(VLOOKUP(B108,DATA_ZCSR181!C:D,2,0),4)</f>
        <v>S4B3</v>
      </c>
      <c r="AG108" s="55" t="str">
        <f t="shared" si="34"/>
        <v>LAM</v>
      </c>
      <c r="AH108" s="61" t="str">
        <f t="shared" si="35"/>
        <v/>
      </c>
      <c r="AI108" s="61" t="str">
        <f t="shared" si="36"/>
        <v/>
      </c>
      <c r="AJ108" s="61" t="str">
        <f t="shared" si="37"/>
        <v/>
      </c>
      <c r="AK108" s="61" t="str">
        <f t="shared" si="38"/>
        <v/>
      </c>
      <c r="AL108" s="61" t="str">
        <f t="shared" si="39"/>
        <v/>
      </c>
      <c r="AM108" s="61" t="str">
        <f t="shared" si="40"/>
        <v/>
      </c>
      <c r="AN108" s="61" t="str">
        <f t="shared" si="41"/>
        <v/>
      </c>
      <c r="AO108" s="61" t="str">
        <f t="shared" si="42"/>
        <v/>
      </c>
      <c r="AP108" s="61" t="str">
        <f t="shared" si="43"/>
        <v/>
      </c>
      <c r="AQ108" s="62" t="str">
        <f t="shared" si="44"/>
        <v/>
      </c>
      <c r="AR108" s="61" t="str">
        <f t="shared" si="45"/>
        <v/>
      </c>
      <c r="AS108" s="63" t="e">
        <f>VLOOKUP(B108,ziw58!AV:BB,7,0)</f>
        <v>#N/A</v>
      </c>
    </row>
    <row r="109" spans="1:45" x14ac:dyDescent="0.35">
      <c r="A109" s="56">
        <v>130000727201</v>
      </c>
      <c r="B109" s="57">
        <v>140001542571</v>
      </c>
      <c r="C109" s="57">
        <v>1016892882</v>
      </c>
      <c r="D109" s="58" t="s">
        <v>2619</v>
      </c>
      <c r="E109" s="58" t="s">
        <v>15</v>
      </c>
      <c r="F109" s="58" t="s">
        <v>16</v>
      </c>
      <c r="G109" s="58" t="s">
        <v>17</v>
      </c>
      <c r="H109" s="58" t="s">
        <v>29</v>
      </c>
      <c r="I109" s="59">
        <v>43481</v>
      </c>
      <c r="J109" s="59">
        <v>43481</v>
      </c>
      <c r="K109" s="59">
        <v>43481</v>
      </c>
      <c r="L109" s="59">
        <v>43483</v>
      </c>
      <c r="M109" s="60">
        <v>4016316832</v>
      </c>
      <c r="N109" s="58" t="s">
        <v>1121</v>
      </c>
      <c r="O109" s="58" t="s">
        <v>3198</v>
      </c>
      <c r="P109" s="55" t="str">
        <f>VLOOKUP(C109,Constrain!W:Y,3,0)</f>
        <v>บริษัท กสท โทรคมนาคม จำกัด (มหาชน)</v>
      </c>
      <c r="Q109" s="64" t="str">
        <f>VLOOKUP(C109,Constrain!W:X,2,0)</f>
        <v>CAT</v>
      </c>
      <c r="R109" s="55" t="str">
        <f t="shared" si="23"/>
        <v>CLSD</v>
      </c>
      <c r="S109" s="55" t="str">
        <f t="shared" si="24"/>
        <v xml:space="preserve">CNF </v>
      </c>
      <c r="T109" s="55" t="str">
        <f t="shared" si="25"/>
        <v>มี พท.ซ่อมบำรุง</v>
      </c>
      <c r="U109" s="55" t="str">
        <f t="shared" si="26"/>
        <v>นับเสา</v>
      </c>
      <c r="V109" s="55" t="str">
        <f t="shared" si="27"/>
        <v>61</v>
      </c>
      <c r="W109" s="55" t="str">
        <f t="shared" si="28"/>
        <v>สายสื่อสาร</v>
      </c>
      <c r="X109" s="55" t="str">
        <f t="shared" si="29"/>
        <v>CAT/BFKT</v>
      </c>
      <c r="Y109" s="55" t="str">
        <f t="shared" si="30"/>
        <v>LHS</v>
      </c>
      <c r="Z109" s="55" t="str">
        <f t="shared" si="31"/>
        <v>ปกติ</v>
      </c>
      <c r="AA109" s="55" t="str">
        <f t="shared" si="32"/>
        <v>TELECOM</v>
      </c>
      <c r="AB109" s="64">
        <f t="shared" si="33"/>
        <v>1</v>
      </c>
      <c r="AC109" s="65" t="str">
        <f>VLOOKUP(B109,DATA_ZCSR181!C:K,9,0)</f>
        <v>S-4G-001</v>
      </c>
      <c r="AD109" s="65">
        <f>VLOOKUP(B109,DATA_ZCSR181!C:H,6,0)</f>
        <v>9009410788</v>
      </c>
      <c r="AE109" s="66">
        <f>VLOOKUP(B109,DATA_ZCSR181!C:Z,24,0)</f>
        <v>43496</v>
      </c>
      <c r="AF109" s="66" t="str">
        <f>LEFT(VLOOKUP(B109,DATA_ZCSR181!C:D,2,0),4)</f>
        <v>S4B3</v>
      </c>
      <c r="AG109" s="55" t="str">
        <f t="shared" si="34"/>
        <v>LHS</v>
      </c>
      <c r="AH109" s="61" t="str">
        <f t="shared" si="35"/>
        <v/>
      </c>
      <c r="AI109" s="61" t="str">
        <f t="shared" si="36"/>
        <v/>
      </c>
      <c r="AJ109" s="61" t="str">
        <f t="shared" si="37"/>
        <v/>
      </c>
      <c r="AK109" s="61" t="str">
        <f t="shared" si="38"/>
        <v/>
      </c>
      <c r="AL109" s="61" t="str">
        <f t="shared" si="39"/>
        <v/>
      </c>
      <c r="AM109" s="61" t="str">
        <f t="shared" si="40"/>
        <v/>
      </c>
      <c r="AN109" s="61" t="str">
        <f t="shared" si="41"/>
        <v/>
      </c>
      <c r="AO109" s="61" t="str">
        <f t="shared" si="42"/>
        <v/>
      </c>
      <c r="AP109" s="61" t="str">
        <f t="shared" si="43"/>
        <v/>
      </c>
      <c r="AQ109" s="62" t="str">
        <f t="shared" si="44"/>
        <v/>
      </c>
      <c r="AR109" s="61" t="str">
        <f t="shared" si="45"/>
        <v/>
      </c>
      <c r="AS109" s="63" t="e">
        <f>VLOOKUP(B109,ziw58!AV:BB,7,0)</f>
        <v>#N/A</v>
      </c>
    </row>
    <row r="110" spans="1:45" x14ac:dyDescent="0.35">
      <c r="A110" s="56">
        <v>130000737047</v>
      </c>
      <c r="B110" s="57">
        <v>140001545489</v>
      </c>
      <c r="C110" s="57">
        <v>1016892882</v>
      </c>
      <c r="D110" s="58" t="s">
        <v>2620</v>
      </c>
      <c r="E110" s="58" t="s">
        <v>15</v>
      </c>
      <c r="F110" s="58" t="s">
        <v>16</v>
      </c>
      <c r="G110" s="58" t="s">
        <v>17</v>
      </c>
      <c r="H110" s="58" t="s">
        <v>50</v>
      </c>
      <c r="I110" s="59">
        <v>43453</v>
      </c>
      <c r="J110" s="59">
        <v>43453</v>
      </c>
      <c r="K110" s="59">
        <v>43456</v>
      </c>
      <c r="L110" s="59">
        <v>43483</v>
      </c>
      <c r="M110" s="60">
        <v>4016316804</v>
      </c>
      <c r="N110" s="58" t="s">
        <v>51</v>
      </c>
      <c r="O110" s="58" t="s">
        <v>23</v>
      </c>
      <c r="P110" s="55" t="str">
        <f>VLOOKUP(C110,Constrain!W:Y,3,0)</f>
        <v>บริษัท กสท โทรคมนาคม จำกัด (มหาชน)</v>
      </c>
      <c r="Q110" s="64" t="str">
        <f>VLOOKUP(C110,Constrain!W:X,2,0)</f>
        <v>CAT</v>
      </c>
      <c r="R110" s="55" t="str">
        <f t="shared" si="23"/>
        <v>CLSD</v>
      </c>
      <c r="S110" s="55" t="str">
        <f t="shared" si="24"/>
        <v xml:space="preserve">CNF </v>
      </c>
      <c r="T110" s="55" t="str">
        <f t="shared" si="25"/>
        <v>มี พท.ซ่อมบำรุง</v>
      </c>
      <c r="U110" s="55" t="str">
        <f t="shared" si="26"/>
        <v>นับเสา</v>
      </c>
      <c r="V110" s="55" t="str">
        <f t="shared" si="27"/>
        <v>61</v>
      </c>
      <c r="W110" s="55" t="str">
        <f t="shared" si="28"/>
        <v>สายสื่อสาร</v>
      </c>
      <c r="X110" s="55" t="str">
        <f t="shared" si="29"/>
        <v>CAT/BFKT</v>
      </c>
      <c r="Y110" s="55" t="str">
        <f t="shared" si="30"/>
        <v>NAR</v>
      </c>
      <c r="Z110" s="55" t="str">
        <f t="shared" si="31"/>
        <v>ปกติ</v>
      </c>
      <c r="AA110" s="55" t="str">
        <f t="shared" si="32"/>
        <v>TELECOM</v>
      </c>
      <c r="AB110" s="64">
        <f t="shared" si="33"/>
        <v>1</v>
      </c>
      <c r="AC110" s="65" t="str">
        <f>VLOOKUP(B110,DATA_ZCSR181!C:K,9,0)</f>
        <v>S-4G-001</v>
      </c>
      <c r="AD110" s="65">
        <f>VLOOKUP(B110,DATA_ZCSR181!C:H,6,0)</f>
        <v>9009416658</v>
      </c>
      <c r="AE110" s="66">
        <f>VLOOKUP(B110,DATA_ZCSR181!C:Z,24,0)</f>
        <v>43496</v>
      </c>
      <c r="AF110" s="66" t="str">
        <f>LEFT(VLOOKUP(B110,DATA_ZCSR181!C:D,2,0),4)</f>
        <v>S4B3</v>
      </c>
      <c r="AG110" s="55" t="str">
        <f t="shared" si="34"/>
        <v>NAR</v>
      </c>
      <c r="AH110" s="61" t="str">
        <f t="shared" si="35"/>
        <v/>
      </c>
      <c r="AI110" s="61" t="str">
        <f t="shared" si="36"/>
        <v/>
      </c>
      <c r="AJ110" s="61" t="str">
        <f t="shared" si="37"/>
        <v/>
      </c>
      <c r="AK110" s="61" t="str">
        <f t="shared" si="38"/>
        <v/>
      </c>
      <c r="AL110" s="61" t="str">
        <f t="shared" si="39"/>
        <v/>
      </c>
      <c r="AM110" s="61" t="str">
        <f t="shared" si="40"/>
        <v/>
      </c>
      <c r="AN110" s="61" t="str">
        <f t="shared" si="41"/>
        <v/>
      </c>
      <c r="AO110" s="61" t="str">
        <f t="shared" si="42"/>
        <v/>
      </c>
      <c r="AP110" s="61" t="str">
        <f t="shared" si="43"/>
        <v/>
      </c>
      <c r="AQ110" s="62" t="str">
        <f t="shared" si="44"/>
        <v/>
      </c>
      <c r="AR110" s="61" t="str">
        <f t="shared" si="45"/>
        <v/>
      </c>
      <c r="AS110" s="63" t="e">
        <f>VLOOKUP(B110,ziw58!AV:BB,7,0)</f>
        <v>#N/A</v>
      </c>
    </row>
    <row r="111" spans="1:45" x14ac:dyDescent="0.35">
      <c r="A111" s="56">
        <v>130000728289</v>
      </c>
      <c r="B111" s="57">
        <v>140001545551</v>
      </c>
      <c r="C111" s="57">
        <v>1016892882</v>
      </c>
      <c r="D111" s="58" t="s">
        <v>2621</v>
      </c>
      <c r="E111" s="58" t="s">
        <v>15</v>
      </c>
      <c r="F111" s="58" t="s">
        <v>16</v>
      </c>
      <c r="G111" s="58" t="s">
        <v>17</v>
      </c>
      <c r="H111" s="58" t="s">
        <v>39</v>
      </c>
      <c r="I111" s="59">
        <v>43451</v>
      </c>
      <c r="J111" s="59">
        <v>43430</v>
      </c>
      <c r="K111" s="59">
        <v>43430</v>
      </c>
      <c r="L111" s="59">
        <v>43483</v>
      </c>
      <c r="M111" s="60">
        <v>4016316806</v>
      </c>
      <c r="N111" s="58" t="s">
        <v>2533</v>
      </c>
      <c r="O111" s="58" t="s">
        <v>23</v>
      </c>
      <c r="P111" s="55" t="str">
        <f>VLOOKUP(C111,Constrain!W:Y,3,0)</f>
        <v>บริษัท กสท โทรคมนาคม จำกัด (มหาชน)</v>
      </c>
      <c r="Q111" s="64" t="str">
        <f>VLOOKUP(C111,Constrain!W:X,2,0)</f>
        <v>CAT</v>
      </c>
      <c r="R111" s="55" t="str">
        <f t="shared" si="23"/>
        <v>CLSD</v>
      </c>
      <c r="S111" s="55" t="str">
        <f t="shared" si="24"/>
        <v xml:space="preserve">CNF </v>
      </c>
      <c r="T111" s="55" t="str">
        <f t="shared" si="25"/>
        <v>มี พท.ซ่อมบำรุง</v>
      </c>
      <c r="U111" s="55" t="str">
        <f t="shared" si="26"/>
        <v>นับเสา</v>
      </c>
      <c r="V111" s="55" t="str">
        <f t="shared" si="27"/>
        <v>61</v>
      </c>
      <c r="W111" s="55" t="str">
        <f t="shared" si="28"/>
        <v>สายสื่อสาร</v>
      </c>
      <c r="X111" s="55" t="str">
        <f t="shared" si="29"/>
        <v>CAT/BFKT</v>
      </c>
      <c r="Y111" s="55" t="str">
        <f t="shared" si="30"/>
        <v>NBD</v>
      </c>
      <c r="Z111" s="55" t="str">
        <f t="shared" si="31"/>
        <v>ปกติ</v>
      </c>
      <c r="AA111" s="55" t="str">
        <f t="shared" si="32"/>
        <v>TELECOM</v>
      </c>
      <c r="AB111" s="64">
        <f t="shared" si="33"/>
        <v>1</v>
      </c>
      <c r="AC111" s="65" t="str">
        <f>VLOOKUP(B111,DATA_ZCSR181!C:K,9,0)</f>
        <v>S-4G-001</v>
      </c>
      <c r="AD111" s="65">
        <f>VLOOKUP(B111,DATA_ZCSR181!C:H,6,0)</f>
        <v>9009416648</v>
      </c>
      <c r="AE111" s="66">
        <f>VLOOKUP(B111,DATA_ZCSR181!C:Z,24,0)</f>
        <v>43496</v>
      </c>
      <c r="AF111" s="66" t="str">
        <f>LEFT(VLOOKUP(B111,DATA_ZCSR181!C:D,2,0),4)</f>
        <v>S4B3</v>
      </c>
      <c r="AG111" s="55" t="str">
        <f t="shared" si="34"/>
        <v>NBD</v>
      </c>
      <c r="AH111" s="61" t="str">
        <f t="shared" si="35"/>
        <v/>
      </c>
      <c r="AI111" s="61" t="str">
        <f t="shared" si="36"/>
        <v/>
      </c>
      <c r="AJ111" s="61" t="str">
        <f t="shared" si="37"/>
        <v/>
      </c>
      <c r="AK111" s="61" t="str">
        <f t="shared" si="38"/>
        <v/>
      </c>
      <c r="AL111" s="61" t="str">
        <f t="shared" si="39"/>
        <v/>
      </c>
      <c r="AM111" s="61" t="str">
        <f t="shared" si="40"/>
        <v/>
      </c>
      <c r="AN111" s="61" t="str">
        <f t="shared" si="41"/>
        <v/>
      </c>
      <c r="AO111" s="61" t="str">
        <f t="shared" si="42"/>
        <v/>
      </c>
      <c r="AP111" s="61" t="str">
        <f t="shared" si="43"/>
        <v/>
      </c>
      <c r="AQ111" s="62" t="str">
        <f t="shared" si="44"/>
        <v/>
      </c>
      <c r="AR111" s="61" t="str">
        <f t="shared" si="45"/>
        <v/>
      </c>
      <c r="AS111" s="63" t="e">
        <f>VLOOKUP(B111,ziw58!AV:BB,7,0)</f>
        <v>#N/A</v>
      </c>
    </row>
    <row r="112" spans="1:45" x14ac:dyDescent="0.35">
      <c r="A112" s="56">
        <v>130000726978</v>
      </c>
      <c r="B112" s="57">
        <v>140001545128</v>
      </c>
      <c r="C112" s="57">
        <v>1016892882</v>
      </c>
      <c r="D112" s="58" t="s">
        <v>2622</v>
      </c>
      <c r="E112" s="58" t="s">
        <v>15</v>
      </c>
      <c r="F112" s="58" t="s">
        <v>16</v>
      </c>
      <c r="G112" s="58" t="s">
        <v>17</v>
      </c>
      <c r="H112" s="58" t="s">
        <v>49</v>
      </c>
      <c r="I112" s="59">
        <v>43412</v>
      </c>
      <c r="J112" s="59">
        <v>43426</v>
      </c>
      <c r="K112" s="59">
        <v>43427</v>
      </c>
      <c r="L112" s="59">
        <v>43482</v>
      </c>
      <c r="M112" s="60">
        <v>4016316786</v>
      </c>
      <c r="N112" s="58" t="s">
        <v>723</v>
      </c>
      <c r="O112" s="58" t="s">
        <v>23</v>
      </c>
      <c r="P112" s="55" t="str">
        <f>VLOOKUP(C112,Constrain!W:Y,3,0)</f>
        <v>บริษัท กสท โทรคมนาคม จำกัด (มหาชน)</v>
      </c>
      <c r="Q112" s="64" t="str">
        <f>VLOOKUP(C112,Constrain!W:X,2,0)</f>
        <v>CAT</v>
      </c>
      <c r="R112" s="55" t="str">
        <f t="shared" si="23"/>
        <v>CLSD</v>
      </c>
      <c r="S112" s="55" t="str">
        <f t="shared" si="24"/>
        <v xml:space="preserve">CNF </v>
      </c>
      <c r="T112" s="55" t="str">
        <f t="shared" si="25"/>
        <v>มี พท.ซ่อมบำรุง</v>
      </c>
      <c r="U112" s="55" t="str">
        <f t="shared" si="26"/>
        <v>นับเสา</v>
      </c>
      <c r="V112" s="55" t="str">
        <f t="shared" si="27"/>
        <v>61</v>
      </c>
      <c r="W112" s="55" t="str">
        <f t="shared" si="28"/>
        <v>สายสื่อสาร</v>
      </c>
      <c r="X112" s="55" t="str">
        <f t="shared" si="29"/>
        <v>CAT/BFKT</v>
      </c>
      <c r="Y112" s="55" t="str">
        <f t="shared" si="30"/>
        <v>NKE</v>
      </c>
      <c r="Z112" s="55" t="str">
        <f t="shared" si="31"/>
        <v>ปกติ</v>
      </c>
      <c r="AA112" s="55" t="str">
        <f t="shared" si="32"/>
        <v>TELECOM</v>
      </c>
      <c r="AB112" s="64">
        <f t="shared" si="33"/>
        <v>1</v>
      </c>
      <c r="AC112" s="65" t="str">
        <f>VLOOKUP(B112,DATA_ZCSR181!C:K,9,0)</f>
        <v>S-4G-001</v>
      </c>
      <c r="AD112" s="65">
        <f>VLOOKUP(B112,DATA_ZCSR181!C:H,6,0)</f>
        <v>9009416295</v>
      </c>
      <c r="AE112" s="66">
        <f>VLOOKUP(B112,DATA_ZCSR181!C:Z,24,0)</f>
        <v>43496</v>
      </c>
      <c r="AF112" s="66" t="str">
        <f>LEFT(VLOOKUP(B112,DATA_ZCSR181!C:D,2,0),4)</f>
        <v>S4B3</v>
      </c>
      <c r="AG112" s="55" t="str">
        <f t="shared" si="34"/>
        <v>NKE</v>
      </c>
      <c r="AH112" s="61" t="str">
        <f t="shared" si="35"/>
        <v/>
      </c>
      <c r="AI112" s="61" t="str">
        <f t="shared" si="36"/>
        <v/>
      </c>
      <c r="AJ112" s="61" t="str">
        <f t="shared" si="37"/>
        <v/>
      </c>
      <c r="AK112" s="61" t="str">
        <f t="shared" si="38"/>
        <v/>
      </c>
      <c r="AL112" s="61" t="str">
        <f t="shared" si="39"/>
        <v/>
      </c>
      <c r="AM112" s="61" t="str">
        <f t="shared" si="40"/>
        <v/>
      </c>
      <c r="AN112" s="61" t="str">
        <f t="shared" si="41"/>
        <v/>
      </c>
      <c r="AO112" s="61" t="str">
        <f t="shared" si="42"/>
        <v/>
      </c>
      <c r="AP112" s="61" t="str">
        <f t="shared" si="43"/>
        <v/>
      </c>
      <c r="AQ112" s="62" t="str">
        <f t="shared" si="44"/>
        <v/>
      </c>
      <c r="AR112" s="61" t="str">
        <f t="shared" si="45"/>
        <v/>
      </c>
      <c r="AS112" s="63" t="e">
        <f>VLOOKUP(B112,ziw58!AV:BB,7,0)</f>
        <v>#N/A</v>
      </c>
    </row>
    <row r="113" spans="1:45" x14ac:dyDescent="0.35">
      <c r="A113" s="56">
        <v>130000726890</v>
      </c>
      <c r="B113" s="57">
        <v>140001550023</v>
      </c>
      <c r="C113" s="57">
        <v>1016892882</v>
      </c>
      <c r="D113" s="58" t="s">
        <v>2623</v>
      </c>
      <c r="E113" s="58" t="s">
        <v>1267</v>
      </c>
      <c r="F113" s="58" t="s">
        <v>16</v>
      </c>
      <c r="G113" s="58" t="s">
        <v>17</v>
      </c>
      <c r="H113" s="58" t="s">
        <v>58</v>
      </c>
      <c r="I113" s="59">
        <v>43447</v>
      </c>
      <c r="J113" s="59">
        <v>43447</v>
      </c>
      <c r="K113" s="59">
        <v>43448</v>
      </c>
      <c r="L113" s="59">
        <v>43493</v>
      </c>
      <c r="M113" s="60">
        <v>4016316809</v>
      </c>
      <c r="N113" s="58" t="s">
        <v>59</v>
      </c>
      <c r="O113" s="58" t="s">
        <v>23</v>
      </c>
      <c r="P113" s="55" t="str">
        <f>VLOOKUP(C113,Constrain!W:Y,3,0)</f>
        <v>บริษัท กสท โทรคมนาคม จำกัด (มหาชน)</v>
      </c>
      <c r="Q113" s="64" t="str">
        <f>VLOOKUP(C113,Constrain!W:X,2,0)</f>
        <v>CAT</v>
      </c>
      <c r="R113" s="55" t="str">
        <f t="shared" si="23"/>
        <v>TECO</v>
      </c>
      <c r="S113" s="55" t="str">
        <f t="shared" si="24"/>
        <v xml:space="preserve">CNF </v>
      </c>
      <c r="T113" s="55" t="str">
        <f t="shared" si="25"/>
        <v>มี พท.ซ่อมบำรุง</v>
      </c>
      <c r="U113" s="55" t="str">
        <f t="shared" si="26"/>
        <v>นับเสา</v>
      </c>
      <c r="V113" s="55" t="str">
        <f t="shared" si="27"/>
        <v>61</v>
      </c>
      <c r="W113" s="55" t="str">
        <f t="shared" si="28"/>
        <v>สายสื่อสาร</v>
      </c>
      <c r="X113" s="55" t="str">
        <f t="shared" si="29"/>
        <v>CAT/BFKT</v>
      </c>
      <c r="Y113" s="55" t="str">
        <f t="shared" si="30"/>
        <v>NOS</v>
      </c>
      <c r="Z113" s="55" t="str">
        <f t="shared" si="31"/>
        <v>ปกติ</v>
      </c>
      <c r="AA113" s="55" t="str">
        <f t="shared" si="32"/>
        <v>TELECOM</v>
      </c>
      <c r="AB113" s="64">
        <f t="shared" si="33"/>
        <v>1</v>
      </c>
      <c r="AC113" s="65" t="str">
        <f>VLOOKUP(B113,DATA_ZCSR181!C:K,9,0)</f>
        <v>S-4G-001</v>
      </c>
      <c r="AD113" s="65">
        <f>VLOOKUP(B113,DATA_ZCSR181!C:H,6,0)</f>
        <v>9009427605</v>
      </c>
      <c r="AE113" s="66">
        <f>VLOOKUP(B113,DATA_ZCSR181!C:Z,24,0)</f>
        <v>43496</v>
      </c>
      <c r="AF113" s="66" t="str">
        <f>LEFT(VLOOKUP(B113,DATA_ZCSR181!C:D,2,0),4)</f>
        <v>S4B3</v>
      </c>
      <c r="AG113" s="55" t="str">
        <f t="shared" si="34"/>
        <v>NOS</v>
      </c>
      <c r="AH113" s="61" t="str">
        <f t="shared" si="35"/>
        <v/>
      </c>
      <c r="AI113" s="61" t="str">
        <f t="shared" si="36"/>
        <v/>
      </c>
      <c r="AJ113" s="61" t="str">
        <f t="shared" si="37"/>
        <v/>
      </c>
      <c r="AK113" s="61" t="str">
        <f t="shared" si="38"/>
        <v/>
      </c>
      <c r="AL113" s="61" t="str">
        <f t="shared" si="39"/>
        <v/>
      </c>
      <c r="AM113" s="61" t="str">
        <f t="shared" si="40"/>
        <v/>
      </c>
      <c r="AN113" s="61" t="str">
        <f t="shared" si="41"/>
        <v/>
      </c>
      <c r="AO113" s="61" t="str">
        <f t="shared" si="42"/>
        <v/>
      </c>
      <c r="AP113" s="61" t="str">
        <f t="shared" si="43"/>
        <v/>
      </c>
      <c r="AQ113" s="62" t="str">
        <f t="shared" si="44"/>
        <v/>
      </c>
      <c r="AR113" s="61" t="str">
        <f t="shared" si="45"/>
        <v/>
      </c>
      <c r="AS113" s="63" t="e">
        <f>VLOOKUP(B113,ziw58!AV:BB,7,0)</f>
        <v>#N/A</v>
      </c>
    </row>
    <row r="114" spans="1:45" x14ac:dyDescent="0.35">
      <c r="A114" s="56">
        <v>130000722512</v>
      </c>
      <c r="B114" s="57">
        <v>140001545975</v>
      </c>
      <c r="C114" s="57">
        <v>1016892882</v>
      </c>
      <c r="D114" s="58" t="s">
        <v>2624</v>
      </c>
      <c r="E114" s="58" t="s">
        <v>1267</v>
      </c>
      <c r="F114" s="58" t="s">
        <v>16</v>
      </c>
      <c r="G114" s="58" t="s">
        <v>17</v>
      </c>
      <c r="H114" s="58" t="s">
        <v>80</v>
      </c>
      <c r="I114" s="59">
        <v>43451</v>
      </c>
      <c r="J114" s="59">
        <v>43416</v>
      </c>
      <c r="K114" s="59">
        <v>43416</v>
      </c>
      <c r="L114" s="59">
        <v>43482</v>
      </c>
      <c r="M114" s="60">
        <v>4016317417</v>
      </c>
      <c r="N114" s="58" t="s">
        <v>81</v>
      </c>
      <c r="O114" s="58" t="s">
        <v>23</v>
      </c>
      <c r="P114" s="55" t="str">
        <f>VLOOKUP(C114,Constrain!W:Y,3,0)</f>
        <v>บริษัท กสท โทรคมนาคม จำกัด (มหาชน)</v>
      </c>
      <c r="Q114" s="64" t="str">
        <f>VLOOKUP(C114,Constrain!W:X,2,0)</f>
        <v>CAT</v>
      </c>
      <c r="R114" s="55" t="str">
        <f t="shared" si="23"/>
        <v>TECO</v>
      </c>
      <c r="S114" s="55" t="str">
        <f t="shared" si="24"/>
        <v xml:space="preserve">CNF </v>
      </c>
      <c r="T114" s="55" t="str">
        <f t="shared" si="25"/>
        <v>มี พท.ซ่อมบำรุง</v>
      </c>
      <c r="U114" s="55" t="str">
        <f t="shared" si="26"/>
        <v>นับเสา</v>
      </c>
      <c r="V114" s="55" t="str">
        <f t="shared" si="27"/>
        <v>61</v>
      </c>
      <c r="W114" s="55" t="str">
        <f t="shared" si="28"/>
        <v>สายสื่อสาร</v>
      </c>
      <c r="X114" s="55" t="str">
        <f t="shared" si="29"/>
        <v>CAT/BFKT</v>
      </c>
      <c r="Y114" s="55" t="str">
        <f t="shared" si="30"/>
        <v>NOT</v>
      </c>
      <c r="Z114" s="55" t="str">
        <f t="shared" si="31"/>
        <v>ปกติ</v>
      </c>
      <c r="AA114" s="55" t="str">
        <f t="shared" si="32"/>
        <v>TELECOM</v>
      </c>
      <c r="AB114" s="64">
        <f t="shared" si="33"/>
        <v>1</v>
      </c>
      <c r="AC114" s="65" t="str">
        <f>VLOOKUP(B114,DATA_ZCSR181!C:K,9,0)</f>
        <v>S-4G-001</v>
      </c>
      <c r="AD114" s="65">
        <f>VLOOKUP(B114,DATA_ZCSR181!C:H,6,0)</f>
        <v>9009417372</v>
      </c>
      <c r="AE114" s="66">
        <f>VLOOKUP(B114,DATA_ZCSR181!C:Z,24,0)</f>
        <v>43496</v>
      </c>
      <c r="AF114" s="66" t="str">
        <f>LEFT(VLOOKUP(B114,DATA_ZCSR181!C:D,2,0),4)</f>
        <v>S4B3</v>
      </c>
      <c r="AG114" s="55" t="str">
        <f t="shared" si="34"/>
        <v>NOT</v>
      </c>
      <c r="AH114" s="61" t="str">
        <f t="shared" si="35"/>
        <v/>
      </c>
      <c r="AI114" s="61" t="str">
        <f t="shared" si="36"/>
        <v/>
      </c>
      <c r="AJ114" s="61" t="str">
        <f t="shared" si="37"/>
        <v/>
      </c>
      <c r="AK114" s="61" t="str">
        <f t="shared" si="38"/>
        <v/>
      </c>
      <c r="AL114" s="61" t="str">
        <f t="shared" si="39"/>
        <v/>
      </c>
      <c r="AM114" s="61" t="str">
        <f t="shared" si="40"/>
        <v/>
      </c>
      <c r="AN114" s="61" t="str">
        <f t="shared" si="41"/>
        <v/>
      </c>
      <c r="AO114" s="61" t="str">
        <f t="shared" si="42"/>
        <v/>
      </c>
      <c r="AP114" s="61" t="str">
        <f t="shared" si="43"/>
        <v/>
      </c>
      <c r="AQ114" s="62" t="str">
        <f t="shared" si="44"/>
        <v/>
      </c>
      <c r="AR114" s="61" t="str">
        <f t="shared" si="45"/>
        <v/>
      </c>
      <c r="AS114" s="63" t="e">
        <f>VLOOKUP(B114,ziw58!AV:BB,7,0)</f>
        <v>#N/A</v>
      </c>
    </row>
    <row r="115" spans="1:45" x14ac:dyDescent="0.35">
      <c r="A115" s="56">
        <v>130000722885</v>
      </c>
      <c r="B115" s="57">
        <v>140001545477</v>
      </c>
      <c r="C115" s="57">
        <v>1016892882</v>
      </c>
      <c r="D115" s="58" t="s">
        <v>2625</v>
      </c>
      <c r="E115" s="58" t="s">
        <v>15</v>
      </c>
      <c r="F115" s="58" t="s">
        <v>16</v>
      </c>
      <c r="G115" s="58" t="s">
        <v>17</v>
      </c>
      <c r="H115" s="58" t="s">
        <v>64</v>
      </c>
      <c r="I115" s="59">
        <v>43418</v>
      </c>
      <c r="J115" s="59">
        <v>43418</v>
      </c>
      <c r="K115" s="59">
        <v>43419</v>
      </c>
      <c r="L115" s="59">
        <v>43483</v>
      </c>
      <c r="M115" s="60">
        <v>4016316844</v>
      </c>
      <c r="N115" s="58" t="s">
        <v>65</v>
      </c>
      <c r="O115" s="58" t="s">
        <v>23</v>
      </c>
      <c r="P115" s="55" t="str">
        <f>VLOOKUP(C115,Constrain!W:Y,3,0)</f>
        <v>บริษัท กสท โทรคมนาคม จำกัด (มหาชน)</v>
      </c>
      <c r="Q115" s="64" t="str">
        <f>VLOOKUP(C115,Constrain!W:X,2,0)</f>
        <v>CAT</v>
      </c>
      <c r="R115" s="55" t="str">
        <f t="shared" si="23"/>
        <v>CLSD</v>
      </c>
      <c r="S115" s="55" t="str">
        <f t="shared" si="24"/>
        <v xml:space="preserve">CNF </v>
      </c>
      <c r="T115" s="55" t="str">
        <f t="shared" si="25"/>
        <v>มี พท.ซ่อมบำรุง</v>
      </c>
      <c r="U115" s="55" t="str">
        <f t="shared" si="26"/>
        <v>นับเสา</v>
      </c>
      <c r="V115" s="55" t="str">
        <f t="shared" si="27"/>
        <v>61</v>
      </c>
      <c r="W115" s="55" t="str">
        <f t="shared" si="28"/>
        <v>สายสื่อสาร</v>
      </c>
      <c r="X115" s="55" t="str">
        <f t="shared" si="29"/>
        <v>CAT/BFKT</v>
      </c>
      <c r="Y115" s="55" t="str">
        <f t="shared" si="30"/>
        <v>NR2</v>
      </c>
      <c r="Z115" s="55" t="str">
        <f t="shared" si="31"/>
        <v>ปกติ</v>
      </c>
      <c r="AA115" s="55" t="str">
        <f t="shared" si="32"/>
        <v>TELECOM</v>
      </c>
      <c r="AB115" s="64">
        <f t="shared" si="33"/>
        <v>1</v>
      </c>
      <c r="AC115" s="65" t="str">
        <f>VLOOKUP(B115,DATA_ZCSR181!C:K,9,0)</f>
        <v>S-4G-001</v>
      </c>
      <c r="AD115" s="65">
        <f>VLOOKUP(B115,DATA_ZCSR181!C:H,6,0)</f>
        <v>9009416636</v>
      </c>
      <c r="AE115" s="66">
        <f>VLOOKUP(B115,DATA_ZCSR181!C:Z,24,0)</f>
        <v>43496</v>
      </c>
      <c r="AF115" s="66" t="str">
        <f>LEFT(VLOOKUP(B115,DATA_ZCSR181!C:D,2,0),4)</f>
        <v>S4B3</v>
      </c>
      <c r="AG115" s="55" t="str">
        <f t="shared" si="34"/>
        <v>NR2</v>
      </c>
      <c r="AH115" s="61" t="str">
        <f t="shared" si="35"/>
        <v/>
      </c>
      <c r="AI115" s="61" t="str">
        <f t="shared" si="36"/>
        <v/>
      </c>
      <c r="AJ115" s="61" t="str">
        <f t="shared" si="37"/>
        <v/>
      </c>
      <c r="AK115" s="61" t="str">
        <f t="shared" si="38"/>
        <v/>
      </c>
      <c r="AL115" s="61" t="str">
        <f t="shared" si="39"/>
        <v/>
      </c>
      <c r="AM115" s="61" t="str">
        <f t="shared" si="40"/>
        <v/>
      </c>
      <c r="AN115" s="61" t="str">
        <f t="shared" si="41"/>
        <v/>
      </c>
      <c r="AO115" s="61" t="str">
        <f t="shared" si="42"/>
        <v/>
      </c>
      <c r="AP115" s="61" t="str">
        <f t="shared" si="43"/>
        <v/>
      </c>
      <c r="AQ115" s="62" t="str">
        <f t="shared" si="44"/>
        <v/>
      </c>
      <c r="AR115" s="61" t="str">
        <f t="shared" si="45"/>
        <v/>
      </c>
      <c r="AS115" s="63" t="e">
        <f>VLOOKUP(B115,ziw58!AV:BB,7,0)</f>
        <v>#N/A</v>
      </c>
    </row>
    <row r="116" spans="1:45" x14ac:dyDescent="0.35">
      <c r="A116" s="56">
        <v>130000727562</v>
      </c>
      <c r="B116" s="57">
        <v>140001545518</v>
      </c>
      <c r="C116" s="57">
        <v>1016892882</v>
      </c>
      <c r="D116" s="58" t="s">
        <v>2626</v>
      </c>
      <c r="E116" s="58" t="s">
        <v>1267</v>
      </c>
      <c r="F116" s="58" t="s">
        <v>16</v>
      </c>
      <c r="G116" s="58" t="s">
        <v>17</v>
      </c>
      <c r="H116" s="58" t="s">
        <v>40</v>
      </c>
      <c r="I116" s="59">
        <v>43395</v>
      </c>
      <c r="J116" s="59">
        <v>43427</v>
      </c>
      <c r="K116" s="59">
        <v>43427</v>
      </c>
      <c r="L116" s="59">
        <v>43483</v>
      </c>
      <c r="M116" s="60">
        <v>4018198105</v>
      </c>
      <c r="N116" s="58" t="s">
        <v>1279</v>
      </c>
      <c r="O116" s="58" t="s">
        <v>23</v>
      </c>
      <c r="P116" s="55" t="str">
        <f>VLOOKUP(C116,Constrain!W:Y,3,0)</f>
        <v>บริษัท กสท โทรคมนาคม จำกัด (มหาชน)</v>
      </c>
      <c r="Q116" s="64" t="str">
        <f>VLOOKUP(C116,Constrain!W:X,2,0)</f>
        <v>CAT</v>
      </c>
      <c r="R116" s="55" t="str">
        <f t="shared" si="23"/>
        <v>TECO</v>
      </c>
      <c r="S116" s="55" t="str">
        <f t="shared" si="24"/>
        <v xml:space="preserve">CNF </v>
      </c>
      <c r="T116" s="55" t="str">
        <f t="shared" si="25"/>
        <v>มี พท.ซ่อมบำรุง</v>
      </c>
      <c r="U116" s="55" t="str">
        <f t="shared" si="26"/>
        <v>นับเสา</v>
      </c>
      <c r="V116" s="55" t="str">
        <f t="shared" si="27"/>
        <v>61</v>
      </c>
      <c r="W116" s="55" t="str">
        <f t="shared" si="28"/>
        <v>สายสื่อสาร</v>
      </c>
      <c r="X116" s="55" t="str">
        <f t="shared" si="29"/>
        <v>CAT/BFKT</v>
      </c>
      <c r="Y116" s="55" t="str">
        <f t="shared" si="30"/>
        <v>NR3</v>
      </c>
      <c r="Z116" s="55" t="str">
        <f t="shared" si="31"/>
        <v>ปกติ</v>
      </c>
      <c r="AA116" s="55" t="str">
        <f t="shared" si="32"/>
        <v>TELECOM</v>
      </c>
      <c r="AB116" s="64">
        <f t="shared" si="33"/>
        <v>1</v>
      </c>
      <c r="AC116" s="65" t="str">
        <f>VLOOKUP(B116,DATA_ZCSR181!C:K,9,0)</f>
        <v>S-4G-001</v>
      </c>
      <c r="AD116" s="65">
        <f>VLOOKUP(B116,DATA_ZCSR181!C:H,6,0)</f>
        <v>9009416644</v>
      </c>
      <c r="AE116" s="66">
        <f>VLOOKUP(B116,DATA_ZCSR181!C:Z,24,0)</f>
        <v>43496</v>
      </c>
      <c r="AF116" s="66" t="str">
        <f>LEFT(VLOOKUP(B116,DATA_ZCSR181!C:D,2,0),4)</f>
        <v>S4B3</v>
      </c>
      <c r="AG116" s="55" t="str">
        <f t="shared" si="34"/>
        <v>NR3</v>
      </c>
      <c r="AH116" s="61" t="str">
        <f t="shared" si="35"/>
        <v/>
      </c>
      <c r="AI116" s="61" t="str">
        <f t="shared" si="36"/>
        <v/>
      </c>
      <c r="AJ116" s="61" t="str">
        <f t="shared" si="37"/>
        <v/>
      </c>
      <c r="AK116" s="61" t="str">
        <f t="shared" si="38"/>
        <v/>
      </c>
      <c r="AL116" s="61" t="str">
        <f t="shared" si="39"/>
        <v/>
      </c>
      <c r="AM116" s="61" t="str">
        <f t="shared" si="40"/>
        <v/>
      </c>
      <c r="AN116" s="61" t="str">
        <f t="shared" si="41"/>
        <v/>
      </c>
      <c r="AO116" s="61" t="str">
        <f t="shared" si="42"/>
        <v/>
      </c>
      <c r="AP116" s="61" t="str">
        <f t="shared" si="43"/>
        <v/>
      </c>
      <c r="AQ116" s="62" t="str">
        <f t="shared" si="44"/>
        <v/>
      </c>
      <c r="AR116" s="61" t="str">
        <f t="shared" si="45"/>
        <v/>
      </c>
      <c r="AS116" s="63" t="e">
        <f>VLOOKUP(B116,ziw58!AV:BB,7,0)</f>
        <v>#N/A</v>
      </c>
    </row>
    <row r="117" spans="1:45" x14ac:dyDescent="0.35">
      <c r="A117" s="56">
        <v>130000727550</v>
      </c>
      <c r="B117" s="57">
        <v>140001545697</v>
      </c>
      <c r="C117" s="57">
        <v>1016892882</v>
      </c>
      <c r="D117" s="58" t="s">
        <v>2627</v>
      </c>
      <c r="E117" s="58" t="s">
        <v>15</v>
      </c>
      <c r="F117" s="58" t="s">
        <v>16</v>
      </c>
      <c r="G117" s="58" t="s">
        <v>17</v>
      </c>
      <c r="H117" s="58" t="s">
        <v>74</v>
      </c>
      <c r="I117" s="59">
        <v>43445</v>
      </c>
      <c r="J117" s="59">
        <v>43428</v>
      </c>
      <c r="K117" s="59">
        <v>43429</v>
      </c>
      <c r="L117" s="59">
        <v>43483</v>
      </c>
      <c r="M117" s="60">
        <v>4016316819</v>
      </c>
      <c r="N117" s="58" t="s">
        <v>75</v>
      </c>
      <c r="O117" s="58" t="s">
        <v>26</v>
      </c>
      <c r="P117" s="55" t="str">
        <f>VLOOKUP(C117,Constrain!W:Y,3,0)</f>
        <v>บริษัท กสท โทรคมนาคม จำกัด (มหาชน)</v>
      </c>
      <c r="Q117" s="64" t="str">
        <f>VLOOKUP(C117,Constrain!W:X,2,0)</f>
        <v>CAT</v>
      </c>
      <c r="R117" s="55" t="str">
        <f t="shared" si="23"/>
        <v>CLSD</v>
      </c>
      <c r="S117" s="55" t="str">
        <f t="shared" si="24"/>
        <v xml:space="preserve">CNF </v>
      </c>
      <c r="T117" s="55" t="str">
        <f t="shared" si="25"/>
        <v>มี พท.ซ่อมบำรุง</v>
      </c>
      <c r="U117" s="55" t="str">
        <f t="shared" si="26"/>
        <v>นับเสา</v>
      </c>
      <c r="V117" s="55" t="str">
        <f t="shared" si="27"/>
        <v>61</v>
      </c>
      <c r="W117" s="55" t="str">
        <f t="shared" si="28"/>
        <v>สายสื่อสาร</v>
      </c>
      <c r="X117" s="55" t="str">
        <f t="shared" si="29"/>
        <v>CAT/BFKT</v>
      </c>
      <c r="Y117" s="55" t="str">
        <f t="shared" si="30"/>
        <v>PAY</v>
      </c>
      <c r="Z117" s="55" t="str">
        <f t="shared" si="31"/>
        <v>ปกติ</v>
      </c>
      <c r="AA117" s="55" t="str">
        <f t="shared" si="32"/>
        <v>TELECOM</v>
      </c>
      <c r="AB117" s="64">
        <f t="shared" si="33"/>
        <v>1</v>
      </c>
      <c r="AC117" s="65" t="str">
        <f>VLOOKUP(B117,DATA_ZCSR181!C:K,9,0)</f>
        <v>S-4G-001</v>
      </c>
      <c r="AD117" s="65">
        <f>VLOOKUP(B117,DATA_ZCSR181!C:H,6,0)</f>
        <v>9009416971</v>
      </c>
      <c r="AE117" s="66">
        <f>VLOOKUP(B117,DATA_ZCSR181!C:Z,24,0)</f>
        <v>43496</v>
      </c>
      <c r="AF117" s="66" t="str">
        <f>LEFT(VLOOKUP(B117,DATA_ZCSR181!C:D,2,0),4)</f>
        <v>S4B3</v>
      </c>
      <c r="AG117" s="55" t="str">
        <f t="shared" si="34"/>
        <v>PAY</v>
      </c>
      <c r="AH117" s="61" t="str">
        <f t="shared" si="35"/>
        <v/>
      </c>
      <c r="AI117" s="61" t="str">
        <f t="shared" si="36"/>
        <v/>
      </c>
      <c r="AJ117" s="61" t="str">
        <f t="shared" si="37"/>
        <v/>
      </c>
      <c r="AK117" s="61" t="str">
        <f t="shared" si="38"/>
        <v/>
      </c>
      <c r="AL117" s="61" t="str">
        <f t="shared" si="39"/>
        <v/>
      </c>
      <c r="AM117" s="61" t="str">
        <f t="shared" si="40"/>
        <v/>
      </c>
      <c r="AN117" s="61" t="str">
        <f t="shared" si="41"/>
        <v/>
      </c>
      <c r="AO117" s="61" t="str">
        <f t="shared" si="42"/>
        <v/>
      </c>
      <c r="AP117" s="61" t="str">
        <f t="shared" si="43"/>
        <v/>
      </c>
      <c r="AQ117" s="62" t="str">
        <f t="shared" si="44"/>
        <v/>
      </c>
      <c r="AR117" s="61" t="str">
        <f t="shared" si="45"/>
        <v/>
      </c>
      <c r="AS117" s="63" t="e">
        <f>VLOOKUP(B117,ziw58!AV:BB,7,0)</f>
        <v>#N/A</v>
      </c>
    </row>
    <row r="118" spans="1:45" x14ac:dyDescent="0.35">
      <c r="A118" s="56">
        <v>130000721331</v>
      </c>
      <c r="B118" s="57">
        <v>140001545266</v>
      </c>
      <c r="C118" s="57">
        <v>1016892882</v>
      </c>
      <c r="D118" s="58" t="s">
        <v>3147</v>
      </c>
      <c r="E118" s="58" t="s">
        <v>15</v>
      </c>
      <c r="F118" s="58" t="s">
        <v>16</v>
      </c>
      <c r="G118" s="58" t="s">
        <v>17</v>
      </c>
      <c r="H118" s="58" t="s">
        <v>35</v>
      </c>
      <c r="I118" s="59">
        <v>43427</v>
      </c>
      <c r="J118" s="59">
        <v>43413</v>
      </c>
      <c r="K118" s="59">
        <v>43415</v>
      </c>
      <c r="L118" s="59">
        <v>43482</v>
      </c>
      <c r="M118" s="60">
        <v>4016316857</v>
      </c>
      <c r="N118" s="58" t="s">
        <v>1200</v>
      </c>
      <c r="O118" s="58" t="s">
        <v>20</v>
      </c>
      <c r="P118" s="55" t="str">
        <f>VLOOKUP(C118,Constrain!W:Y,3,0)</f>
        <v>บริษัท กสท โทรคมนาคม จำกัด (มหาชน)</v>
      </c>
      <c r="Q118" s="64" t="str">
        <f>VLOOKUP(C118,Constrain!W:X,2,0)</f>
        <v>CAT</v>
      </c>
      <c r="R118" s="55" t="str">
        <f t="shared" si="23"/>
        <v>CLSD</v>
      </c>
      <c r="S118" s="55" t="str">
        <f t="shared" si="24"/>
        <v xml:space="preserve">CNF </v>
      </c>
      <c r="T118" s="55" t="str">
        <f t="shared" si="25"/>
        <v>มี พท.ซ่อมบำรุง</v>
      </c>
      <c r="U118" s="55" t="str">
        <f t="shared" si="26"/>
        <v>นับเสา</v>
      </c>
      <c r="V118" s="55" t="str">
        <f t="shared" si="27"/>
        <v>61</v>
      </c>
      <c r="W118" s="55" t="str">
        <f t="shared" si="28"/>
        <v>สายสื่อสาร</v>
      </c>
      <c r="X118" s="55" t="str">
        <f t="shared" si="29"/>
        <v>CAT/BFKT</v>
      </c>
      <c r="Y118" s="55" t="str">
        <f t="shared" si="30"/>
        <v>PCC</v>
      </c>
      <c r="Z118" s="55" t="str">
        <f t="shared" si="31"/>
        <v>ปกติ</v>
      </c>
      <c r="AA118" s="55" t="str">
        <f t="shared" si="32"/>
        <v>TELECOM</v>
      </c>
      <c r="AB118" s="64">
        <f t="shared" si="33"/>
        <v>1</v>
      </c>
      <c r="AC118" s="65" t="str">
        <f>VLOOKUP(B118,DATA_ZCSR181!C:K,9,0)</f>
        <v>S-4G-001</v>
      </c>
      <c r="AD118" s="65">
        <f>VLOOKUP(B118,DATA_ZCSR181!C:H,6,0)</f>
        <v>9009416401</v>
      </c>
      <c r="AE118" s="66">
        <f>VLOOKUP(B118,DATA_ZCSR181!C:Z,24,0)</f>
        <v>43496</v>
      </c>
      <c r="AF118" s="66" t="str">
        <f>LEFT(VLOOKUP(B118,DATA_ZCSR181!C:D,2,0),4)</f>
        <v>S4B3</v>
      </c>
      <c r="AG118" s="55" t="str">
        <f t="shared" si="34"/>
        <v>PCC</v>
      </c>
      <c r="AH118" s="61" t="str">
        <f t="shared" si="35"/>
        <v/>
      </c>
      <c r="AI118" s="61" t="str">
        <f t="shared" si="36"/>
        <v/>
      </c>
      <c r="AJ118" s="61" t="str">
        <f t="shared" si="37"/>
        <v/>
      </c>
      <c r="AK118" s="61" t="str">
        <f t="shared" si="38"/>
        <v/>
      </c>
      <c r="AL118" s="61" t="str">
        <f t="shared" si="39"/>
        <v/>
      </c>
      <c r="AM118" s="61" t="str">
        <f t="shared" si="40"/>
        <v/>
      </c>
      <c r="AN118" s="61" t="str">
        <f t="shared" si="41"/>
        <v/>
      </c>
      <c r="AO118" s="61" t="str">
        <f t="shared" si="42"/>
        <v/>
      </c>
      <c r="AP118" s="61" t="str">
        <f t="shared" si="43"/>
        <v/>
      </c>
      <c r="AQ118" s="62" t="str">
        <f t="shared" si="44"/>
        <v/>
      </c>
      <c r="AR118" s="61" t="str">
        <f t="shared" si="45"/>
        <v/>
      </c>
      <c r="AS118" s="63" t="e">
        <f>VLOOKUP(B118,ziw58!AV:BB,7,0)</f>
        <v>#N/A</v>
      </c>
    </row>
    <row r="119" spans="1:45" x14ac:dyDescent="0.35">
      <c r="A119" s="56">
        <v>130000726882</v>
      </c>
      <c r="B119" s="57">
        <v>140001542987</v>
      </c>
      <c r="C119" s="57">
        <v>1016892882</v>
      </c>
      <c r="D119" s="58" t="s">
        <v>2628</v>
      </c>
      <c r="E119" s="58" t="s">
        <v>15</v>
      </c>
      <c r="F119" s="58" t="s">
        <v>16</v>
      </c>
      <c r="G119" s="58" t="s">
        <v>17</v>
      </c>
      <c r="H119" s="58" t="s">
        <v>18</v>
      </c>
      <c r="I119" s="59">
        <v>43427</v>
      </c>
      <c r="J119" s="59">
        <v>43427</v>
      </c>
      <c r="K119" s="59">
        <v>43428</v>
      </c>
      <c r="L119" s="59">
        <v>43482</v>
      </c>
      <c r="M119" s="60">
        <v>4016316875</v>
      </c>
      <c r="N119" s="58" t="s">
        <v>19</v>
      </c>
      <c r="O119" s="58" t="s">
        <v>23</v>
      </c>
      <c r="P119" s="55" t="str">
        <f>VLOOKUP(C119,Constrain!W:Y,3,0)</f>
        <v>บริษัท กสท โทรคมนาคม จำกัด (มหาชน)</v>
      </c>
      <c r="Q119" s="64" t="str">
        <f>VLOOKUP(C119,Constrain!W:X,2,0)</f>
        <v>CAT</v>
      </c>
      <c r="R119" s="55" t="str">
        <f t="shared" si="23"/>
        <v>CLSD</v>
      </c>
      <c r="S119" s="55" t="str">
        <f t="shared" si="24"/>
        <v xml:space="preserve">CNF </v>
      </c>
      <c r="T119" s="55" t="str">
        <f t="shared" si="25"/>
        <v>มี พท.ซ่อมบำรุง</v>
      </c>
      <c r="U119" s="55" t="str">
        <f t="shared" si="26"/>
        <v>นับเสา</v>
      </c>
      <c r="V119" s="55" t="str">
        <f t="shared" si="27"/>
        <v>61</v>
      </c>
      <c r="W119" s="55" t="str">
        <f t="shared" si="28"/>
        <v>สายสื่อสาร</v>
      </c>
      <c r="X119" s="55" t="str">
        <f t="shared" si="29"/>
        <v>CAT/BFKT</v>
      </c>
      <c r="Y119" s="55" t="str">
        <f t="shared" si="30"/>
        <v>PCG</v>
      </c>
      <c r="Z119" s="55" t="str">
        <f t="shared" si="31"/>
        <v>ปกติ</v>
      </c>
      <c r="AA119" s="55" t="str">
        <f t="shared" si="32"/>
        <v>TELECOM</v>
      </c>
      <c r="AB119" s="64">
        <f t="shared" si="33"/>
        <v>1</v>
      </c>
      <c r="AC119" s="65" t="str">
        <f>VLOOKUP(B119,DATA_ZCSR181!C:K,9,0)</f>
        <v>S-4G-001</v>
      </c>
      <c r="AD119" s="65">
        <f>VLOOKUP(B119,DATA_ZCSR181!C:H,6,0)</f>
        <v>9009411165</v>
      </c>
      <c r="AE119" s="66">
        <f>VLOOKUP(B119,DATA_ZCSR181!C:Z,24,0)</f>
        <v>43496</v>
      </c>
      <c r="AF119" s="66" t="str">
        <f>LEFT(VLOOKUP(B119,DATA_ZCSR181!C:D,2,0),4)</f>
        <v>S4B3</v>
      </c>
      <c r="AG119" s="55" t="str">
        <f t="shared" si="34"/>
        <v>PCG</v>
      </c>
      <c r="AH119" s="61" t="str">
        <f t="shared" si="35"/>
        <v/>
      </c>
      <c r="AI119" s="61" t="str">
        <f t="shared" si="36"/>
        <v/>
      </c>
      <c r="AJ119" s="61" t="str">
        <f t="shared" si="37"/>
        <v/>
      </c>
      <c r="AK119" s="61" t="str">
        <f t="shared" si="38"/>
        <v/>
      </c>
      <c r="AL119" s="61" t="str">
        <f t="shared" si="39"/>
        <v/>
      </c>
      <c r="AM119" s="61" t="str">
        <f t="shared" si="40"/>
        <v/>
      </c>
      <c r="AN119" s="61" t="str">
        <f t="shared" si="41"/>
        <v/>
      </c>
      <c r="AO119" s="61" t="str">
        <f t="shared" si="42"/>
        <v/>
      </c>
      <c r="AP119" s="61" t="str">
        <f t="shared" si="43"/>
        <v/>
      </c>
      <c r="AQ119" s="62" t="str">
        <f t="shared" si="44"/>
        <v/>
      </c>
      <c r="AR119" s="61" t="str">
        <f t="shared" si="45"/>
        <v/>
      </c>
      <c r="AS119" s="63" t="e">
        <f>VLOOKUP(B119,ziw58!AV:BB,7,0)</f>
        <v>#N/A</v>
      </c>
    </row>
    <row r="120" spans="1:45" x14ac:dyDescent="0.35">
      <c r="A120" s="56">
        <v>130000721899</v>
      </c>
      <c r="B120" s="57">
        <v>140001545616</v>
      </c>
      <c r="C120" s="57">
        <v>1016892882</v>
      </c>
      <c r="D120" s="58" t="s">
        <v>2629</v>
      </c>
      <c r="E120" s="58" t="s">
        <v>1267</v>
      </c>
      <c r="F120" s="58" t="s">
        <v>16</v>
      </c>
      <c r="G120" s="58" t="s">
        <v>17</v>
      </c>
      <c r="H120" s="58" t="s">
        <v>92</v>
      </c>
      <c r="I120" s="59">
        <v>43427</v>
      </c>
      <c r="J120" s="59">
        <v>43413</v>
      </c>
      <c r="K120" s="59">
        <v>43414</v>
      </c>
      <c r="L120" s="59">
        <v>43483</v>
      </c>
      <c r="M120" s="60">
        <v>4016316821</v>
      </c>
      <c r="N120" s="58" t="s">
        <v>93</v>
      </c>
      <c r="O120" s="58" t="s">
        <v>23</v>
      </c>
      <c r="P120" s="55" t="str">
        <f>VLOOKUP(C120,Constrain!W:Y,3,0)</f>
        <v>บริษัท กสท โทรคมนาคม จำกัด (มหาชน)</v>
      </c>
      <c r="Q120" s="64" t="str">
        <f>VLOOKUP(C120,Constrain!W:X,2,0)</f>
        <v>CAT</v>
      </c>
      <c r="R120" s="55" t="str">
        <f t="shared" si="23"/>
        <v>TECO</v>
      </c>
      <c r="S120" s="55" t="str">
        <f t="shared" si="24"/>
        <v xml:space="preserve">CNF </v>
      </c>
      <c r="T120" s="55" t="str">
        <f t="shared" si="25"/>
        <v>มี พท.ซ่อมบำรุง</v>
      </c>
      <c r="U120" s="55" t="str">
        <f t="shared" si="26"/>
        <v>นับเสา</v>
      </c>
      <c r="V120" s="55" t="str">
        <f t="shared" si="27"/>
        <v>61</v>
      </c>
      <c r="W120" s="55" t="str">
        <f t="shared" si="28"/>
        <v>สายสื่อสาร</v>
      </c>
      <c r="X120" s="55" t="str">
        <f t="shared" si="29"/>
        <v>CAT/BFKT</v>
      </c>
      <c r="Y120" s="55" t="str">
        <f t="shared" si="30"/>
        <v>PKY</v>
      </c>
      <c r="Z120" s="55" t="str">
        <f t="shared" si="31"/>
        <v>ปกติ</v>
      </c>
      <c r="AA120" s="55" t="str">
        <f t="shared" si="32"/>
        <v>TELECOM</v>
      </c>
      <c r="AB120" s="64">
        <f t="shared" si="33"/>
        <v>1</v>
      </c>
      <c r="AC120" s="65" t="str">
        <f>VLOOKUP(B120,DATA_ZCSR181!C:K,9,0)</f>
        <v>S-4G-001</v>
      </c>
      <c r="AD120" s="65">
        <f>VLOOKUP(B120,DATA_ZCSR181!C:H,6,0)</f>
        <v>9009416817</v>
      </c>
      <c r="AE120" s="66">
        <f>VLOOKUP(B120,DATA_ZCSR181!C:Z,24,0)</f>
        <v>43496</v>
      </c>
      <c r="AF120" s="66" t="str">
        <f>LEFT(VLOOKUP(B120,DATA_ZCSR181!C:D,2,0),4)</f>
        <v>S4B3</v>
      </c>
      <c r="AG120" s="55" t="str">
        <f t="shared" si="34"/>
        <v>PKY</v>
      </c>
      <c r="AH120" s="61" t="str">
        <f t="shared" si="35"/>
        <v/>
      </c>
      <c r="AI120" s="61" t="str">
        <f t="shared" si="36"/>
        <v/>
      </c>
      <c r="AJ120" s="61" t="str">
        <f t="shared" si="37"/>
        <v/>
      </c>
      <c r="AK120" s="61" t="str">
        <f t="shared" si="38"/>
        <v/>
      </c>
      <c r="AL120" s="61" t="str">
        <f t="shared" si="39"/>
        <v/>
      </c>
      <c r="AM120" s="61" t="str">
        <f t="shared" si="40"/>
        <v/>
      </c>
      <c r="AN120" s="61" t="str">
        <f t="shared" si="41"/>
        <v/>
      </c>
      <c r="AO120" s="61" t="str">
        <f t="shared" si="42"/>
        <v/>
      </c>
      <c r="AP120" s="61" t="str">
        <f t="shared" si="43"/>
        <v/>
      </c>
      <c r="AQ120" s="62" t="str">
        <f t="shared" si="44"/>
        <v/>
      </c>
      <c r="AR120" s="61" t="str">
        <f t="shared" si="45"/>
        <v/>
      </c>
      <c r="AS120" s="63" t="e">
        <f>VLOOKUP(B120,ziw58!AV:BB,7,0)</f>
        <v>#N/A</v>
      </c>
    </row>
    <row r="121" spans="1:45" x14ac:dyDescent="0.35">
      <c r="A121" s="56">
        <v>130000726838</v>
      </c>
      <c r="B121" s="57">
        <v>140001542478</v>
      </c>
      <c r="C121" s="57">
        <v>1016892882</v>
      </c>
      <c r="D121" s="58" t="s">
        <v>2630</v>
      </c>
      <c r="E121" s="58" t="s">
        <v>15</v>
      </c>
      <c r="F121" s="58" t="s">
        <v>16</v>
      </c>
      <c r="G121" s="58" t="s">
        <v>17</v>
      </c>
      <c r="H121" s="58" t="s">
        <v>101</v>
      </c>
      <c r="I121" s="59">
        <v>43429</v>
      </c>
      <c r="J121" s="59">
        <v>43426</v>
      </c>
      <c r="K121" s="59">
        <v>43426</v>
      </c>
      <c r="L121" s="59">
        <v>43482</v>
      </c>
      <c r="M121" s="60">
        <v>4016316767</v>
      </c>
      <c r="N121" s="58" t="s">
        <v>102</v>
      </c>
      <c r="O121" s="58" t="s">
        <v>23</v>
      </c>
      <c r="P121" s="55" t="str">
        <f>VLOOKUP(C121,Constrain!W:Y,3,0)</f>
        <v>บริษัท กสท โทรคมนาคม จำกัด (มหาชน)</v>
      </c>
      <c r="Q121" s="64" t="str">
        <f>VLOOKUP(C121,Constrain!W:X,2,0)</f>
        <v>CAT</v>
      </c>
      <c r="R121" s="55" t="str">
        <f t="shared" si="23"/>
        <v>CLSD</v>
      </c>
      <c r="S121" s="55" t="str">
        <f t="shared" si="24"/>
        <v xml:space="preserve">CNF </v>
      </c>
      <c r="T121" s="55" t="str">
        <f t="shared" si="25"/>
        <v>มี พท.ซ่อมบำรุง</v>
      </c>
      <c r="U121" s="55" t="str">
        <f t="shared" si="26"/>
        <v>นับเสา</v>
      </c>
      <c r="V121" s="55" t="str">
        <f t="shared" si="27"/>
        <v>61</v>
      </c>
      <c r="W121" s="55" t="str">
        <f t="shared" si="28"/>
        <v>สายสื่อสาร</v>
      </c>
      <c r="X121" s="55" t="str">
        <f t="shared" si="29"/>
        <v>CAT/BFKT</v>
      </c>
      <c r="Y121" s="55" t="str">
        <f t="shared" si="30"/>
        <v>PRS</v>
      </c>
      <c r="Z121" s="55" t="str">
        <f t="shared" si="31"/>
        <v>ปกติ</v>
      </c>
      <c r="AA121" s="55" t="str">
        <f t="shared" si="32"/>
        <v>TELECOM</v>
      </c>
      <c r="AB121" s="64">
        <f t="shared" si="33"/>
        <v>1</v>
      </c>
      <c r="AC121" s="65" t="str">
        <f>VLOOKUP(B121,DATA_ZCSR181!C:K,9,0)</f>
        <v>S-4G-001</v>
      </c>
      <c r="AD121" s="65">
        <f>VLOOKUP(B121,DATA_ZCSR181!C:H,6,0)</f>
        <v>9009410652</v>
      </c>
      <c r="AE121" s="66">
        <f>VLOOKUP(B121,DATA_ZCSR181!C:Z,24,0)</f>
        <v>43496</v>
      </c>
      <c r="AF121" s="66" t="str">
        <f>LEFT(VLOOKUP(B121,DATA_ZCSR181!C:D,2,0),4)</f>
        <v>S4B3</v>
      </c>
      <c r="AG121" s="55" t="str">
        <f t="shared" si="34"/>
        <v>PRS</v>
      </c>
      <c r="AH121" s="61" t="str">
        <f t="shared" si="35"/>
        <v/>
      </c>
      <c r="AI121" s="61" t="str">
        <f t="shared" si="36"/>
        <v/>
      </c>
      <c r="AJ121" s="61" t="str">
        <f t="shared" si="37"/>
        <v/>
      </c>
      <c r="AK121" s="61" t="str">
        <f t="shared" si="38"/>
        <v/>
      </c>
      <c r="AL121" s="61" t="str">
        <f t="shared" si="39"/>
        <v/>
      </c>
      <c r="AM121" s="61" t="str">
        <f t="shared" si="40"/>
        <v/>
      </c>
      <c r="AN121" s="61" t="str">
        <f t="shared" si="41"/>
        <v/>
      </c>
      <c r="AO121" s="61" t="str">
        <f t="shared" si="42"/>
        <v/>
      </c>
      <c r="AP121" s="61" t="str">
        <f t="shared" si="43"/>
        <v/>
      </c>
      <c r="AQ121" s="62" t="str">
        <f t="shared" si="44"/>
        <v/>
      </c>
      <c r="AR121" s="61" t="str">
        <f t="shared" si="45"/>
        <v/>
      </c>
      <c r="AS121" s="63" t="e">
        <f>VLOOKUP(B121,ziw58!AV:BB,7,0)</f>
        <v>#N/A</v>
      </c>
    </row>
    <row r="122" spans="1:45" x14ac:dyDescent="0.35">
      <c r="A122" s="56">
        <v>130000739099</v>
      </c>
      <c r="B122" s="57">
        <v>140001547307</v>
      </c>
      <c r="C122" s="57">
        <v>1016892882</v>
      </c>
      <c r="D122" s="58" t="s">
        <v>2631</v>
      </c>
      <c r="E122" s="58" t="s">
        <v>1267</v>
      </c>
      <c r="F122" s="58" t="s">
        <v>16</v>
      </c>
      <c r="G122" s="58" t="s">
        <v>17</v>
      </c>
      <c r="H122" s="58" t="s">
        <v>70</v>
      </c>
      <c r="I122" s="59">
        <v>43418</v>
      </c>
      <c r="J122" s="59">
        <v>43459</v>
      </c>
      <c r="K122" s="59">
        <v>43460</v>
      </c>
      <c r="L122" s="59">
        <v>43483</v>
      </c>
      <c r="M122" s="58" t="s">
        <v>79</v>
      </c>
      <c r="N122" s="58" t="s">
        <v>2123</v>
      </c>
      <c r="O122" s="58" t="s">
        <v>23</v>
      </c>
      <c r="P122" s="55" t="str">
        <f>VLOOKUP(C122,Constrain!W:Y,3,0)</f>
        <v>บริษัท กสท โทรคมนาคม จำกัด (มหาชน)</v>
      </c>
      <c r="Q122" s="64" t="str">
        <f>VLOOKUP(C122,Constrain!W:X,2,0)</f>
        <v>CAT</v>
      </c>
      <c r="R122" s="55" t="str">
        <f t="shared" si="23"/>
        <v>TECO</v>
      </c>
      <c r="S122" s="55" t="str">
        <f t="shared" si="24"/>
        <v xml:space="preserve">CNF </v>
      </c>
      <c r="T122" s="55" t="str">
        <f t="shared" si="25"/>
        <v>มี พท.ซ่อมบำรุง</v>
      </c>
      <c r="U122" s="55" t="str">
        <f t="shared" si="26"/>
        <v>นับเสา</v>
      </c>
      <c r="V122" s="55" t="str">
        <f t="shared" si="27"/>
        <v>61</v>
      </c>
      <c r="W122" s="55" t="str">
        <f t="shared" si="28"/>
        <v>สายสื่อสาร</v>
      </c>
      <c r="X122" s="55" t="str">
        <f t="shared" si="29"/>
        <v>CAT/BFKT</v>
      </c>
      <c r="Y122" s="55" t="str">
        <f t="shared" si="30"/>
        <v>PTC</v>
      </c>
      <c r="Z122" s="55" t="str">
        <f t="shared" si="31"/>
        <v>ปกติ</v>
      </c>
      <c r="AA122" s="55" t="str">
        <f t="shared" si="32"/>
        <v>TELECOM</v>
      </c>
      <c r="AB122" s="64">
        <f t="shared" si="33"/>
        <v>1</v>
      </c>
      <c r="AC122" s="65" t="str">
        <f>VLOOKUP(B122,DATA_ZCSR181!C:K,9,0)</f>
        <v>S-4G-001</v>
      </c>
      <c r="AD122" s="65">
        <f>VLOOKUP(B122,DATA_ZCSR181!C:H,6,0)</f>
        <v>9009421094</v>
      </c>
      <c r="AE122" s="66">
        <f>VLOOKUP(B122,DATA_ZCSR181!C:Z,24,0)</f>
        <v>43496</v>
      </c>
      <c r="AF122" s="66" t="str">
        <f>LEFT(VLOOKUP(B122,DATA_ZCSR181!C:D,2,0),4)</f>
        <v>S4B3</v>
      </c>
      <c r="AG122" s="55" t="str">
        <f t="shared" si="34"/>
        <v>PTC</v>
      </c>
      <c r="AH122" s="61" t="str">
        <f t="shared" si="35"/>
        <v/>
      </c>
      <c r="AI122" s="61" t="str">
        <f t="shared" si="36"/>
        <v>ไม่กรอกพื้นที่ซ่อมบำรุง</v>
      </c>
      <c r="AJ122" s="61" t="str">
        <f t="shared" si="37"/>
        <v/>
      </c>
      <c r="AK122" s="61" t="str">
        <f t="shared" si="38"/>
        <v/>
      </c>
      <c r="AL122" s="61" t="str">
        <f t="shared" si="39"/>
        <v/>
      </c>
      <c r="AM122" s="61" t="str">
        <f t="shared" si="40"/>
        <v/>
      </c>
      <c r="AN122" s="61" t="str">
        <f t="shared" si="41"/>
        <v/>
      </c>
      <c r="AO122" s="61" t="str">
        <f t="shared" si="42"/>
        <v/>
      </c>
      <c r="AP122" s="61" t="str">
        <f t="shared" si="43"/>
        <v/>
      </c>
      <c r="AQ122" s="62" t="str">
        <f t="shared" si="44"/>
        <v/>
      </c>
      <c r="AR122" s="61" t="str">
        <f t="shared" si="45"/>
        <v/>
      </c>
      <c r="AS122" s="63" t="e">
        <f>VLOOKUP(B122,ziw58!AV:BB,7,0)</f>
        <v>#N/A</v>
      </c>
    </row>
    <row r="123" spans="1:45" x14ac:dyDescent="0.35">
      <c r="A123" s="56">
        <v>130000727486</v>
      </c>
      <c r="B123" s="57">
        <v>140001545590</v>
      </c>
      <c r="C123" s="57">
        <v>1016892882</v>
      </c>
      <c r="D123" s="58" t="s">
        <v>2632</v>
      </c>
      <c r="E123" s="58" t="s">
        <v>25</v>
      </c>
      <c r="F123" s="58" t="s">
        <v>16</v>
      </c>
      <c r="G123" s="58" t="s">
        <v>17</v>
      </c>
      <c r="H123" s="58" t="s">
        <v>34</v>
      </c>
      <c r="I123" s="59">
        <v>43420</v>
      </c>
      <c r="J123" s="59">
        <v>43427</v>
      </c>
      <c r="K123" s="59">
        <v>43427</v>
      </c>
      <c r="L123" s="59">
        <v>43427</v>
      </c>
      <c r="M123" s="60">
        <v>4018198113</v>
      </c>
      <c r="N123" s="58" t="s">
        <v>2547</v>
      </c>
      <c r="O123" s="58" t="s">
        <v>20</v>
      </c>
      <c r="P123" s="55" t="str">
        <f>VLOOKUP(C123,Constrain!W:Y,3,0)</f>
        <v>บริษัท กสท โทรคมนาคม จำกัด (มหาชน)</v>
      </c>
      <c r="Q123" s="64" t="str">
        <f>VLOOKUP(C123,Constrain!W:X,2,0)</f>
        <v>CAT</v>
      </c>
      <c r="R123" s="55" t="str">
        <f t="shared" si="23"/>
        <v xml:space="preserve">REL </v>
      </c>
      <c r="S123" s="55" t="str">
        <f t="shared" si="24"/>
        <v xml:space="preserve">CNF </v>
      </c>
      <c r="T123" s="55" t="str">
        <f t="shared" si="25"/>
        <v>มี พท.ซ่อมบำรุง</v>
      </c>
      <c r="U123" s="55" t="str">
        <f t="shared" si="26"/>
        <v>นับเสา</v>
      </c>
      <c r="V123" s="55" t="str">
        <f t="shared" si="27"/>
        <v>61</v>
      </c>
      <c r="W123" s="55" t="str">
        <f t="shared" si="28"/>
        <v>สายสื่อสาร</v>
      </c>
      <c r="X123" s="55" t="str">
        <f t="shared" si="29"/>
        <v>CAT/BFKT</v>
      </c>
      <c r="Y123" s="55" t="str">
        <f t="shared" si="30"/>
        <v>PUI</v>
      </c>
      <c r="Z123" s="55" t="str">
        <f t="shared" si="31"/>
        <v>ปกติ</v>
      </c>
      <c r="AA123" s="55" t="str">
        <f t="shared" si="32"/>
        <v>TELECOM</v>
      </c>
      <c r="AB123" s="64">
        <f t="shared" si="33"/>
        <v>1</v>
      </c>
      <c r="AC123" s="65" t="str">
        <f>VLOOKUP(B123,DATA_ZCSR181!C:K,9,0)</f>
        <v>S-4G-001</v>
      </c>
      <c r="AD123" s="65">
        <f>VLOOKUP(B123,DATA_ZCSR181!C:H,6,0)</f>
        <v>9009416762</v>
      </c>
      <c r="AE123" s="66">
        <f>VLOOKUP(B123,DATA_ZCSR181!C:Z,24,0)</f>
        <v>43496</v>
      </c>
      <c r="AF123" s="66" t="str">
        <f>LEFT(VLOOKUP(B123,DATA_ZCSR181!C:D,2,0),4)</f>
        <v>S4B3</v>
      </c>
      <c r="AG123" s="55" t="str">
        <f t="shared" si="34"/>
        <v>MUS</v>
      </c>
      <c r="AH123" s="61" t="str">
        <f t="shared" si="35"/>
        <v/>
      </c>
      <c r="AI123" s="61" t="str">
        <f t="shared" si="36"/>
        <v/>
      </c>
      <c r="AJ123" s="61" t="str">
        <f t="shared" si="37"/>
        <v>สถานะใบสั่งงานไม่ถูกต้อง</v>
      </c>
      <c r="AK123" s="61" t="str">
        <f t="shared" si="38"/>
        <v/>
      </c>
      <c r="AL123" s="61" t="str">
        <f t="shared" si="39"/>
        <v/>
      </c>
      <c r="AM123" s="61" t="str">
        <f t="shared" si="40"/>
        <v/>
      </c>
      <c r="AN123" s="61" t="str">
        <f t="shared" si="41"/>
        <v/>
      </c>
      <c r="AO123" s="61" t="str">
        <f t="shared" si="42"/>
        <v/>
      </c>
      <c r="AP123" s="61" t="str">
        <f t="shared" si="43"/>
        <v/>
      </c>
      <c r="AQ123" s="62" t="str">
        <f t="shared" si="44"/>
        <v/>
      </c>
      <c r="AR123" s="61" t="str">
        <f t="shared" si="45"/>
        <v/>
      </c>
      <c r="AS123" s="63" t="e">
        <f>VLOOKUP(B123,ziw58!AV:BB,7,0)</f>
        <v>#N/A</v>
      </c>
    </row>
    <row r="124" spans="1:45" x14ac:dyDescent="0.35">
      <c r="A124" s="56">
        <v>130000740043</v>
      </c>
      <c r="B124" s="57">
        <v>140001545722</v>
      </c>
      <c r="C124" s="57">
        <v>1016892882</v>
      </c>
      <c r="D124" s="58" t="s">
        <v>2633</v>
      </c>
      <c r="E124" s="58" t="s">
        <v>15</v>
      </c>
      <c r="F124" s="58" t="s">
        <v>16</v>
      </c>
      <c r="G124" s="58" t="s">
        <v>17</v>
      </c>
      <c r="H124" s="58" t="s">
        <v>90</v>
      </c>
      <c r="I124" s="59">
        <v>43440</v>
      </c>
      <c r="J124" s="59">
        <v>43460</v>
      </c>
      <c r="K124" s="59">
        <v>43460</v>
      </c>
      <c r="L124" s="59">
        <v>43482</v>
      </c>
      <c r="M124" s="60">
        <v>4016316915</v>
      </c>
      <c r="N124" s="58" t="s">
        <v>91</v>
      </c>
      <c r="O124" s="58" t="s">
        <v>23</v>
      </c>
      <c r="P124" s="55" t="str">
        <f>VLOOKUP(C124,Constrain!W:Y,3,0)</f>
        <v>บริษัท กสท โทรคมนาคม จำกัด (มหาชน)</v>
      </c>
      <c r="Q124" s="64" t="str">
        <f>VLOOKUP(C124,Constrain!W:X,2,0)</f>
        <v>CAT</v>
      </c>
      <c r="R124" s="55" t="str">
        <f t="shared" si="23"/>
        <v>CLSD</v>
      </c>
      <c r="S124" s="55" t="str">
        <f t="shared" si="24"/>
        <v xml:space="preserve">CNF </v>
      </c>
      <c r="T124" s="55" t="str">
        <f t="shared" si="25"/>
        <v>มี พท.ซ่อมบำรุง</v>
      </c>
      <c r="U124" s="55" t="str">
        <f t="shared" si="26"/>
        <v>นับเสา</v>
      </c>
      <c r="V124" s="55" t="str">
        <f t="shared" si="27"/>
        <v>61</v>
      </c>
      <c r="W124" s="55" t="str">
        <f t="shared" si="28"/>
        <v>สายสื่อสาร</v>
      </c>
      <c r="X124" s="55" t="str">
        <f t="shared" si="29"/>
        <v>CAT/BFKT</v>
      </c>
      <c r="Y124" s="55" t="str">
        <f t="shared" si="30"/>
        <v>PUS</v>
      </c>
      <c r="Z124" s="55" t="str">
        <f t="shared" si="31"/>
        <v>ปกติ</v>
      </c>
      <c r="AA124" s="55" t="str">
        <f t="shared" si="32"/>
        <v>TELECOM</v>
      </c>
      <c r="AB124" s="64">
        <f t="shared" si="33"/>
        <v>1</v>
      </c>
      <c r="AC124" s="65" t="str">
        <f>VLOOKUP(B124,DATA_ZCSR181!C:K,9,0)</f>
        <v>S-4G-001</v>
      </c>
      <c r="AD124" s="65">
        <f>VLOOKUP(B124,DATA_ZCSR181!C:H,6,0)</f>
        <v>9009416681</v>
      </c>
      <c r="AE124" s="66">
        <f>VLOOKUP(B124,DATA_ZCSR181!C:Z,24,0)</f>
        <v>43496</v>
      </c>
      <c r="AF124" s="66" t="str">
        <f>LEFT(VLOOKUP(B124,DATA_ZCSR181!C:D,2,0),4)</f>
        <v>S4B3</v>
      </c>
      <c r="AG124" s="55" t="str">
        <f t="shared" si="34"/>
        <v>PUS</v>
      </c>
      <c r="AH124" s="61" t="str">
        <f t="shared" si="35"/>
        <v/>
      </c>
      <c r="AI124" s="61" t="str">
        <f t="shared" si="36"/>
        <v/>
      </c>
      <c r="AJ124" s="61" t="str">
        <f t="shared" si="37"/>
        <v/>
      </c>
      <c r="AK124" s="61" t="str">
        <f t="shared" si="38"/>
        <v/>
      </c>
      <c r="AL124" s="61" t="str">
        <f t="shared" si="39"/>
        <v/>
      </c>
      <c r="AM124" s="61" t="str">
        <f t="shared" si="40"/>
        <v/>
      </c>
      <c r="AN124" s="61" t="str">
        <f t="shared" si="41"/>
        <v/>
      </c>
      <c r="AO124" s="61" t="str">
        <f t="shared" si="42"/>
        <v/>
      </c>
      <c r="AP124" s="61" t="str">
        <f t="shared" si="43"/>
        <v/>
      </c>
      <c r="AQ124" s="62" t="str">
        <f t="shared" si="44"/>
        <v/>
      </c>
      <c r="AR124" s="61" t="str">
        <f t="shared" si="45"/>
        <v/>
      </c>
      <c r="AS124" s="63" t="e">
        <f>VLOOKUP(B124,ziw58!AV:BB,7,0)</f>
        <v>#N/A</v>
      </c>
    </row>
    <row r="125" spans="1:45" x14ac:dyDescent="0.35">
      <c r="A125" s="56">
        <v>130000727502</v>
      </c>
      <c r="B125" s="57">
        <v>140001545695</v>
      </c>
      <c r="C125" s="57">
        <v>1016892882</v>
      </c>
      <c r="D125" s="58" t="s">
        <v>2634</v>
      </c>
      <c r="E125" s="58" t="s">
        <v>15</v>
      </c>
      <c r="F125" s="58" t="s">
        <v>16</v>
      </c>
      <c r="G125" s="58" t="s">
        <v>17</v>
      </c>
      <c r="H125" s="58" t="s">
        <v>60</v>
      </c>
      <c r="I125" s="59">
        <v>43440</v>
      </c>
      <c r="J125" s="59">
        <v>43429</v>
      </c>
      <c r="K125" s="59">
        <v>43432</v>
      </c>
      <c r="L125" s="59">
        <v>43483</v>
      </c>
      <c r="M125" s="60">
        <v>4016316852</v>
      </c>
      <c r="N125" s="58" t="s">
        <v>61</v>
      </c>
      <c r="O125" s="58" t="s">
        <v>23</v>
      </c>
      <c r="P125" s="55" t="str">
        <f>VLOOKUP(C125,Constrain!W:Y,3,0)</f>
        <v>บริษัท กสท โทรคมนาคม จำกัด (มหาชน)</v>
      </c>
      <c r="Q125" s="64" t="str">
        <f>VLOOKUP(C125,Constrain!W:X,2,0)</f>
        <v>CAT</v>
      </c>
      <c r="R125" s="55" t="str">
        <f t="shared" si="23"/>
        <v>CLSD</v>
      </c>
      <c r="S125" s="55" t="str">
        <f t="shared" si="24"/>
        <v xml:space="preserve">CNF </v>
      </c>
      <c r="T125" s="55" t="str">
        <f t="shared" si="25"/>
        <v>มี พท.ซ่อมบำรุง</v>
      </c>
      <c r="U125" s="55" t="str">
        <f t="shared" si="26"/>
        <v>นับเสา</v>
      </c>
      <c r="V125" s="55" t="str">
        <f t="shared" si="27"/>
        <v>61</v>
      </c>
      <c r="W125" s="55" t="str">
        <f t="shared" si="28"/>
        <v>สายสื่อสาร</v>
      </c>
      <c r="X125" s="55" t="str">
        <f t="shared" si="29"/>
        <v>CAT/BFKT</v>
      </c>
      <c r="Y125" s="55" t="str">
        <f t="shared" si="30"/>
        <v>RAB</v>
      </c>
      <c r="Z125" s="55" t="str">
        <f t="shared" si="31"/>
        <v>ปกติ</v>
      </c>
      <c r="AA125" s="55" t="str">
        <f t="shared" si="32"/>
        <v>TELECOM</v>
      </c>
      <c r="AB125" s="64">
        <f t="shared" si="33"/>
        <v>1</v>
      </c>
      <c r="AC125" s="65" t="str">
        <f>VLOOKUP(B125,DATA_ZCSR181!C:K,9,0)</f>
        <v>S-4G-001</v>
      </c>
      <c r="AD125" s="65">
        <f>VLOOKUP(B125,DATA_ZCSR181!C:H,6,0)</f>
        <v>9009416920</v>
      </c>
      <c r="AE125" s="66">
        <f>VLOOKUP(B125,DATA_ZCSR181!C:Z,24,0)</f>
        <v>43496</v>
      </c>
      <c r="AF125" s="66" t="str">
        <f>LEFT(VLOOKUP(B125,DATA_ZCSR181!C:D,2,0),4)</f>
        <v>S4B3</v>
      </c>
      <c r="AG125" s="55" t="str">
        <f t="shared" si="34"/>
        <v>RAB</v>
      </c>
      <c r="AH125" s="61" t="str">
        <f t="shared" si="35"/>
        <v/>
      </c>
      <c r="AI125" s="61" t="str">
        <f t="shared" si="36"/>
        <v/>
      </c>
      <c r="AJ125" s="61" t="str">
        <f t="shared" si="37"/>
        <v/>
      </c>
      <c r="AK125" s="61" t="str">
        <f t="shared" si="38"/>
        <v/>
      </c>
      <c r="AL125" s="61" t="str">
        <f t="shared" si="39"/>
        <v/>
      </c>
      <c r="AM125" s="61" t="str">
        <f t="shared" si="40"/>
        <v/>
      </c>
      <c r="AN125" s="61" t="str">
        <f t="shared" si="41"/>
        <v/>
      </c>
      <c r="AO125" s="61" t="str">
        <f t="shared" si="42"/>
        <v/>
      </c>
      <c r="AP125" s="61" t="str">
        <f t="shared" si="43"/>
        <v/>
      </c>
      <c r="AQ125" s="62" t="str">
        <f t="shared" si="44"/>
        <v/>
      </c>
      <c r="AR125" s="61" t="str">
        <f t="shared" si="45"/>
        <v/>
      </c>
      <c r="AS125" s="63" t="e">
        <f>VLOOKUP(B125,ziw58!AV:BB,7,0)</f>
        <v>#N/A</v>
      </c>
    </row>
    <row r="126" spans="1:45" x14ac:dyDescent="0.35">
      <c r="A126" s="56">
        <v>130000727190</v>
      </c>
      <c r="B126" s="57">
        <v>140001545406</v>
      </c>
      <c r="C126" s="57">
        <v>1016892882</v>
      </c>
      <c r="D126" s="58" t="s">
        <v>2635</v>
      </c>
      <c r="E126" s="58" t="s">
        <v>1267</v>
      </c>
      <c r="F126" s="58" t="s">
        <v>16</v>
      </c>
      <c r="G126" s="58" t="s">
        <v>17</v>
      </c>
      <c r="H126" s="58" t="s">
        <v>62</v>
      </c>
      <c r="I126" s="59">
        <v>43427</v>
      </c>
      <c r="J126" s="59">
        <v>43427</v>
      </c>
      <c r="K126" s="59">
        <v>43427</v>
      </c>
      <c r="L126" s="59">
        <v>43483</v>
      </c>
      <c r="M126" s="60">
        <v>4016316842</v>
      </c>
      <c r="N126" s="58" t="s">
        <v>63</v>
      </c>
      <c r="O126" s="58" t="s">
        <v>23</v>
      </c>
      <c r="P126" s="55" t="str">
        <f>VLOOKUP(C126,Constrain!W:Y,3,0)</f>
        <v>บริษัท กสท โทรคมนาคม จำกัด (มหาชน)</v>
      </c>
      <c r="Q126" s="64" t="str">
        <f>VLOOKUP(C126,Constrain!W:X,2,0)</f>
        <v>CAT</v>
      </c>
      <c r="R126" s="55" t="str">
        <f t="shared" si="23"/>
        <v>TECO</v>
      </c>
      <c r="S126" s="55" t="str">
        <f t="shared" si="24"/>
        <v xml:space="preserve">CNF </v>
      </c>
      <c r="T126" s="55" t="str">
        <f t="shared" si="25"/>
        <v>มี พท.ซ่อมบำรุง</v>
      </c>
      <c r="U126" s="55" t="str">
        <f t="shared" si="26"/>
        <v>นับเสา</v>
      </c>
      <c r="V126" s="55" t="str">
        <f t="shared" si="27"/>
        <v>61</v>
      </c>
      <c r="W126" s="55" t="str">
        <f t="shared" si="28"/>
        <v>สายสื่อสาร</v>
      </c>
      <c r="X126" s="55" t="str">
        <f t="shared" si="29"/>
        <v>CAT/BFKT</v>
      </c>
      <c r="Y126" s="55" t="str">
        <f t="shared" si="30"/>
        <v>SIP</v>
      </c>
      <c r="Z126" s="55" t="str">
        <f t="shared" si="31"/>
        <v>ปกติ</v>
      </c>
      <c r="AA126" s="55" t="str">
        <f t="shared" si="32"/>
        <v>TELECOM</v>
      </c>
      <c r="AB126" s="64">
        <f t="shared" si="33"/>
        <v>1</v>
      </c>
      <c r="AC126" s="65" t="str">
        <f>VLOOKUP(B126,DATA_ZCSR181!C:K,9,0)</f>
        <v>S-4G-001</v>
      </c>
      <c r="AD126" s="65">
        <f>VLOOKUP(B126,DATA_ZCSR181!C:H,6,0)</f>
        <v>9009416572</v>
      </c>
      <c r="AE126" s="66">
        <f>VLOOKUP(B126,DATA_ZCSR181!C:Z,24,0)</f>
        <v>43496</v>
      </c>
      <c r="AF126" s="66" t="str">
        <f>LEFT(VLOOKUP(B126,DATA_ZCSR181!C:D,2,0),4)</f>
        <v>S4B3</v>
      </c>
      <c r="AG126" s="55" t="str">
        <f t="shared" si="34"/>
        <v>SIP</v>
      </c>
      <c r="AH126" s="61" t="str">
        <f t="shared" si="35"/>
        <v/>
      </c>
      <c r="AI126" s="61" t="str">
        <f t="shared" si="36"/>
        <v/>
      </c>
      <c r="AJ126" s="61" t="str">
        <f t="shared" si="37"/>
        <v/>
      </c>
      <c r="AK126" s="61" t="str">
        <f t="shared" si="38"/>
        <v/>
      </c>
      <c r="AL126" s="61" t="str">
        <f t="shared" si="39"/>
        <v/>
      </c>
      <c r="AM126" s="61" t="str">
        <f t="shared" si="40"/>
        <v/>
      </c>
      <c r="AN126" s="61" t="str">
        <f t="shared" si="41"/>
        <v/>
      </c>
      <c r="AO126" s="61" t="str">
        <f t="shared" si="42"/>
        <v/>
      </c>
      <c r="AP126" s="61" t="str">
        <f t="shared" si="43"/>
        <v/>
      </c>
      <c r="AQ126" s="62" t="str">
        <f t="shared" si="44"/>
        <v/>
      </c>
      <c r="AR126" s="61" t="str">
        <f t="shared" si="45"/>
        <v/>
      </c>
      <c r="AS126" s="63" t="e">
        <f>VLOOKUP(B126,ziw58!AV:BB,7,0)</f>
        <v>#N/A</v>
      </c>
    </row>
    <row r="127" spans="1:45" x14ac:dyDescent="0.35">
      <c r="A127" s="56">
        <v>130000730619</v>
      </c>
      <c r="B127" s="57">
        <v>140001544028</v>
      </c>
      <c r="C127" s="57">
        <v>1016892882</v>
      </c>
      <c r="D127" s="58" t="s">
        <v>2636</v>
      </c>
      <c r="E127" s="58" t="s">
        <v>25</v>
      </c>
      <c r="F127" s="58" t="s">
        <v>16</v>
      </c>
      <c r="G127" s="58" t="s">
        <v>17</v>
      </c>
      <c r="H127" s="58" t="s">
        <v>82</v>
      </c>
      <c r="I127" s="59">
        <v>43434</v>
      </c>
      <c r="J127" s="59">
        <v>43435</v>
      </c>
      <c r="K127" s="59">
        <v>43436</v>
      </c>
      <c r="L127" s="59">
        <v>43435</v>
      </c>
      <c r="M127" s="60">
        <v>4016317191</v>
      </c>
      <c r="N127" s="58" t="s">
        <v>2552</v>
      </c>
      <c r="O127" s="58" t="s">
        <v>26</v>
      </c>
      <c r="P127" s="55" t="str">
        <f>VLOOKUP(C127,Constrain!W:Y,3,0)</f>
        <v>บริษัท กสท โทรคมนาคม จำกัด (มหาชน)</v>
      </c>
      <c r="Q127" s="64" t="str">
        <f>VLOOKUP(C127,Constrain!W:X,2,0)</f>
        <v>CAT</v>
      </c>
      <c r="R127" s="55" t="str">
        <f t="shared" si="23"/>
        <v xml:space="preserve">REL </v>
      </c>
      <c r="S127" s="55" t="str">
        <f t="shared" si="24"/>
        <v xml:space="preserve">CNF </v>
      </c>
      <c r="T127" s="55" t="str">
        <f t="shared" si="25"/>
        <v>มี พท.ซ่อมบำรุง</v>
      </c>
      <c r="U127" s="55" t="str">
        <f t="shared" si="26"/>
        <v>นับเสา</v>
      </c>
      <c r="V127" s="55" t="str">
        <f t="shared" si="27"/>
        <v>61</v>
      </c>
      <c r="W127" s="55" t="str">
        <f t="shared" si="28"/>
        <v>สายสื่อสาร</v>
      </c>
      <c r="X127" s="55" t="str">
        <f t="shared" si="29"/>
        <v>CAT/BFKT</v>
      </c>
      <c r="Y127" s="55" t="str">
        <f t="shared" si="30"/>
        <v>SKA</v>
      </c>
      <c r="Z127" s="55" t="str">
        <f t="shared" si="31"/>
        <v>ปกติ</v>
      </c>
      <c r="AA127" s="55" t="str">
        <f t="shared" si="32"/>
        <v>TELECOM</v>
      </c>
      <c r="AB127" s="64">
        <f t="shared" si="33"/>
        <v>1</v>
      </c>
      <c r="AC127" s="65" t="str">
        <f>VLOOKUP(B127,DATA_ZCSR181!C:K,9,0)</f>
        <v>S-4G-001</v>
      </c>
      <c r="AD127" s="65">
        <f>VLOOKUP(B127,DATA_ZCSR181!C:H,6,0)</f>
        <v>9009415247</v>
      </c>
      <c r="AE127" s="66">
        <f>VLOOKUP(B127,DATA_ZCSR181!C:Z,24,0)</f>
        <v>43496</v>
      </c>
      <c r="AF127" s="66" t="str">
        <f>LEFT(VLOOKUP(B127,DATA_ZCSR181!C:D,2,0),4)</f>
        <v>S4B3</v>
      </c>
      <c r="AG127" s="55" t="str">
        <f t="shared" si="34"/>
        <v>SKA</v>
      </c>
      <c r="AH127" s="61" t="str">
        <f t="shared" si="35"/>
        <v/>
      </c>
      <c r="AI127" s="61" t="str">
        <f t="shared" si="36"/>
        <v/>
      </c>
      <c r="AJ127" s="61" t="str">
        <f t="shared" si="37"/>
        <v>สถานะใบสั่งงานไม่ถูกต้อง</v>
      </c>
      <c r="AK127" s="61" t="str">
        <f t="shared" si="38"/>
        <v/>
      </c>
      <c r="AL127" s="61" t="str">
        <f t="shared" si="39"/>
        <v/>
      </c>
      <c r="AM127" s="61" t="str">
        <f t="shared" si="40"/>
        <v/>
      </c>
      <c r="AN127" s="61" t="str">
        <f t="shared" si="41"/>
        <v/>
      </c>
      <c r="AO127" s="61" t="str">
        <f t="shared" si="42"/>
        <v/>
      </c>
      <c r="AP127" s="61" t="str">
        <f t="shared" si="43"/>
        <v/>
      </c>
      <c r="AQ127" s="62" t="str">
        <f t="shared" si="44"/>
        <v/>
      </c>
      <c r="AR127" s="61" t="str">
        <f t="shared" si="45"/>
        <v/>
      </c>
      <c r="AS127" s="63" t="e">
        <f>VLOOKUP(B127,ziw58!AV:BB,7,0)</f>
        <v>#N/A</v>
      </c>
    </row>
    <row r="128" spans="1:45" x14ac:dyDescent="0.35">
      <c r="A128" s="56">
        <v>130000716858</v>
      </c>
      <c r="B128" s="57">
        <v>140001543906</v>
      </c>
      <c r="C128" s="57">
        <v>1016892882</v>
      </c>
      <c r="D128" s="58" t="s">
        <v>2637</v>
      </c>
      <c r="E128" s="58" t="s">
        <v>1267</v>
      </c>
      <c r="F128" s="58" t="s">
        <v>16</v>
      </c>
      <c r="G128" s="58" t="s">
        <v>17</v>
      </c>
      <c r="H128" s="58" t="s">
        <v>30</v>
      </c>
      <c r="I128" s="59">
        <v>43432</v>
      </c>
      <c r="J128" s="59">
        <v>43400</v>
      </c>
      <c r="K128" s="59">
        <v>43401</v>
      </c>
      <c r="L128" s="59">
        <v>43483</v>
      </c>
      <c r="M128" s="60">
        <v>4016316839</v>
      </c>
      <c r="N128" s="58" t="s">
        <v>31</v>
      </c>
      <c r="O128" s="58" t="s">
        <v>23</v>
      </c>
      <c r="P128" s="55" t="str">
        <f>VLOOKUP(C128,Constrain!W:Y,3,0)</f>
        <v>บริษัท กสท โทรคมนาคม จำกัด (มหาชน)</v>
      </c>
      <c r="Q128" s="64" t="str">
        <f>VLOOKUP(C128,Constrain!W:X,2,0)</f>
        <v>CAT</v>
      </c>
      <c r="R128" s="55" t="str">
        <f t="shared" si="23"/>
        <v>TECO</v>
      </c>
      <c r="S128" s="55" t="str">
        <f t="shared" si="24"/>
        <v xml:space="preserve">CNF </v>
      </c>
      <c r="T128" s="55" t="str">
        <f t="shared" si="25"/>
        <v>มี พท.ซ่อมบำรุง</v>
      </c>
      <c r="U128" s="55" t="str">
        <f t="shared" si="26"/>
        <v>นับเสา</v>
      </c>
      <c r="V128" s="55" t="str">
        <f t="shared" si="27"/>
        <v>61</v>
      </c>
      <c r="W128" s="55" t="str">
        <f t="shared" si="28"/>
        <v>สายสื่อสาร</v>
      </c>
      <c r="X128" s="55" t="str">
        <f t="shared" si="29"/>
        <v>CAT/BFKT</v>
      </c>
      <c r="Y128" s="55" t="str">
        <f t="shared" si="30"/>
        <v>SRN</v>
      </c>
      <c r="Z128" s="55" t="str">
        <f t="shared" si="31"/>
        <v>ปกติ</v>
      </c>
      <c r="AA128" s="55" t="str">
        <f t="shared" si="32"/>
        <v>TELECOM</v>
      </c>
      <c r="AB128" s="64">
        <f t="shared" si="33"/>
        <v>1</v>
      </c>
      <c r="AC128" s="65" t="str">
        <f>VLOOKUP(B128,DATA_ZCSR181!C:K,9,0)</f>
        <v>S-4G-001</v>
      </c>
      <c r="AD128" s="65">
        <f>VLOOKUP(B128,DATA_ZCSR181!C:H,6,0)</f>
        <v>9009414680</v>
      </c>
      <c r="AE128" s="66">
        <f>VLOOKUP(B128,DATA_ZCSR181!C:Z,24,0)</f>
        <v>43496</v>
      </c>
      <c r="AF128" s="66" t="str">
        <f>LEFT(VLOOKUP(B128,DATA_ZCSR181!C:D,2,0),4)</f>
        <v>S4B3</v>
      </c>
      <c r="AG128" s="55" t="str">
        <f t="shared" si="34"/>
        <v>SRN</v>
      </c>
      <c r="AH128" s="61" t="str">
        <f t="shared" si="35"/>
        <v/>
      </c>
      <c r="AI128" s="61" t="str">
        <f t="shared" si="36"/>
        <v/>
      </c>
      <c r="AJ128" s="61" t="str">
        <f t="shared" si="37"/>
        <v/>
      </c>
      <c r="AK128" s="61" t="str">
        <f t="shared" si="38"/>
        <v/>
      </c>
      <c r="AL128" s="61" t="str">
        <f t="shared" si="39"/>
        <v/>
      </c>
      <c r="AM128" s="61" t="str">
        <f t="shared" si="40"/>
        <v/>
      </c>
      <c r="AN128" s="61" t="str">
        <f t="shared" si="41"/>
        <v/>
      </c>
      <c r="AO128" s="61" t="str">
        <f t="shared" si="42"/>
        <v/>
      </c>
      <c r="AP128" s="61" t="str">
        <f t="shared" si="43"/>
        <v/>
      </c>
      <c r="AQ128" s="62" t="str">
        <f t="shared" si="44"/>
        <v/>
      </c>
      <c r="AR128" s="61" t="str">
        <f t="shared" si="45"/>
        <v/>
      </c>
      <c r="AS128" s="63" t="e">
        <f>VLOOKUP(B128,ziw58!AV:BB,7,0)</f>
        <v>#N/A</v>
      </c>
    </row>
    <row r="129" spans="1:45" x14ac:dyDescent="0.35">
      <c r="A129" s="56">
        <v>130000733810</v>
      </c>
      <c r="B129" s="57">
        <v>140001545355</v>
      </c>
      <c r="C129" s="57">
        <v>1016892882</v>
      </c>
      <c r="D129" s="58" t="s">
        <v>2638</v>
      </c>
      <c r="E129" s="58" t="s">
        <v>1267</v>
      </c>
      <c r="F129" s="58" t="s">
        <v>16</v>
      </c>
      <c r="G129" s="58" t="s">
        <v>17</v>
      </c>
      <c r="H129" s="58" t="s">
        <v>68</v>
      </c>
      <c r="I129" s="59">
        <v>43430</v>
      </c>
      <c r="J129" s="59">
        <v>43446</v>
      </c>
      <c r="K129" s="59">
        <v>43447</v>
      </c>
      <c r="L129" s="59">
        <v>43487</v>
      </c>
      <c r="M129" s="60">
        <v>4016316754</v>
      </c>
      <c r="N129" s="58" t="s">
        <v>69</v>
      </c>
      <c r="O129" s="58" t="s">
        <v>23</v>
      </c>
      <c r="P129" s="55" t="str">
        <f>VLOOKUP(C129,Constrain!W:Y,3,0)</f>
        <v>บริษัท กสท โทรคมนาคม จำกัด (มหาชน)</v>
      </c>
      <c r="Q129" s="64" t="str">
        <f>VLOOKUP(C129,Constrain!W:X,2,0)</f>
        <v>CAT</v>
      </c>
      <c r="R129" s="55" t="str">
        <f t="shared" si="23"/>
        <v>TECO</v>
      </c>
      <c r="S129" s="55" t="str">
        <f t="shared" si="24"/>
        <v xml:space="preserve">CNF </v>
      </c>
      <c r="T129" s="55" t="str">
        <f t="shared" si="25"/>
        <v>มี พท.ซ่อมบำรุง</v>
      </c>
      <c r="U129" s="55" t="str">
        <f t="shared" si="26"/>
        <v>นับเสา</v>
      </c>
      <c r="V129" s="55" t="str">
        <f t="shared" si="27"/>
        <v>61</v>
      </c>
      <c r="W129" s="55" t="str">
        <f t="shared" si="28"/>
        <v>สายสื่อสาร</v>
      </c>
      <c r="X129" s="55" t="str">
        <f t="shared" si="29"/>
        <v>CAT/BFKT</v>
      </c>
      <c r="Y129" s="55" t="str">
        <f t="shared" si="30"/>
        <v>STU</v>
      </c>
      <c r="Z129" s="55" t="str">
        <f t="shared" si="31"/>
        <v>ปกติ</v>
      </c>
      <c r="AA129" s="55" t="str">
        <f t="shared" si="32"/>
        <v>TELECOM</v>
      </c>
      <c r="AB129" s="64">
        <f t="shared" si="33"/>
        <v>1</v>
      </c>
      <c r="AC129" s="65" t="str">
        <f>VLOOKUP(B129,DATA_ZCSR181!C:K,9,0)</f>
        <v>S-4G-001</v>
      </c>
      <c r="AD129" s="65">
        <f>VLOOKUP(B129,DATA_ZCSR181!C:H,6,0)</f>
        <v>9009416484</v>
      </c>
      <c r="AE129" s="66">
        <f>VLOOKUP(B129,DATA_ZCSR181!C:Z,24,0)</f>
        <v>43496</v>
      </c>
      <c r="AF129" s="66" t="str">
        <f>LEFT(VLOOKUP(B129,DATA_ZCSR181!C:D,2,0),4)</f>
        <v>S4B3</v>
      </c>
      <c r="AG129" s="55" t="str">
        <f t="shared" si="34"/>
        <v>STU</v>
      </c>
      <c r="AH129" s="61" t="str">
        <f t="shared" si="35"/>
        <v/>
      </c>
      <c r="AI129" s="61" t="str">
        <f t="shared" si="36"/>
        <v/>
      </c>
      <c r="AJ129" s="61" t="str">
        <f t="shared" si="37"/>
        <v/>
      </c>
      <c r="AK129" s="61" t="str">
        <f t="shared" si="38"/>
        <v/>
      </c>
      <c r="AL129" s="61" t="str">
        <f t="shared" si="39"/>
        <v/>
      </c>
      <c r="AM129" s="61" t="str">
        <f t="shared" si="40"/>
        <v/>
      </c>
      <c r="AN129" s="61" t="str">
        <f t="shared" si="41"/>
        <v/>
      </c>
      <c r="AO129" s="61" t="str">
        <f t="shared" si="42"/>
        <v/>
      </c>
      <c r="AP129" s="61" t="str">
        <f t="shared" si="43"/>
        <v/>
      </c>
      <c r="AQ129" s="62" t="str">
        <f t="shared" si="44"/>
        <v/>
      </c>
      <c r="AR129" s="61" t="str">
        <f t="shared" si="45"/>
        <v/>
      </c>
      <c r="AS129" s="63" t="e">
        <f>VLOOKUP(B129,ziw58!AV:BB,7,0)</f>
        <v>#N/A</v>
      </c>
    </row>
    <row r="130" spans="1:45" x14ac:dyDescent="0.35">
      <c r="A130" s="56">
        <v>130000728750</v>
      </c>
      <c r="B130" s="57">
        <v>140001547222</v>
      </c>
      <c r="C130" s="57">
        <v>1016892882</v>
      </c>
      <c r="D130" s="58" t="s">
        <v>2639</v>
      </c>
      <c r="E130" s="58" t="s">
        <v>1267</v>
      </c>
      <c r="F130" s="58" t="s">
        <v>16</v>
      </c>
      <c r="G130" s="58" t="s">
        <v>17</v>
      </c>
      <c r="H130" s="58" t="s">
        <v>52</v>
      </c>
      <c r="I130" s="59">
        <v>43434</v>
      </c>
      <c r="J130" s="59">
        <v>43434</v>
      </c>
      <c r="K130" s="59">
        <v>43434</v>
      </c>
      <c r="L130" s="59">
        <v>43483</v>
      </c>
      <c r="M130" s="60">
        <v>4016316922</v>
      </c>
      <c r="N130" s="58" t="s">
        <v>53</v>
      </c>
      <c r="O130" s="58" t="s">
        <v>23</v>
      </c>
      <c r="P130" s="55" t="str">
        <f>VLOOKUP(C130,Constrain!W:Y,3,0)</f>
        <v>บริษัท กสท โทรคมนาคม จำกัด (มหาชน)</v>
      </c>
      <c r="Q130" s="64" t="str">
        <f>VLOOKUP(C130,Constrain!W:X,2,0)</f>
        <v>CAT</v>
      </c>
      <c r="R130" s="55" t="str">
        <f t="shared" ref="R130:R193" si="46">LEFT(E130,4)</f>
        <v>TECO</v>
      </c>
      <c r="S130" s="55" t="str">
        <f t="shared" ref="S130:S193" si="47">MID(E130,6,4)</f>
        <v xml:space="preserve">CNF </v>
      </c>
      <c r="T130" s="55" t="str">
        <f t="shared" ref="T130:T193" si="48">IF(OR(M130&gt;0,M130&lt;&gt;""),"มี พท.ซ่อมบำรุง","-")</f>
        <v>มี พท.ซ่อมบำรุง</v>
      </c>
      <c r="U130" s="55" t="str">
        <f t="shared" ref="U130:U193" si="49">LEFT(D130,6)</f>
        <v>นับเสา</v>
      </c>
      <c r="V130" s="55" t="str">
        <f t="shared" ref="V130:V193" si="50">MID(D130,8,2)</f>
        <v>61</v>
      </c>
      <c r="W130" s="55" t="str">
        <f t="shared" ref="W130:W193" si="51">MID(D130,11,FIND("-",D130,11)-11)</f>
        <v>สายสื่อสาร</v>
      </c>
      <c r="X130" s="55" t="str">
        <f t="shared" ref="X130:X193" si="52">MID(D130,LEN(W130)+10+2,FIND("-",D130,LEN(W130)+10+2)-(LEN(W130)+10+2))</f>
        <v>CAT/BFKT</v>
      </c>
      <c r="Y130" s="55" t="str">
        <f t="shared" ref="Y130:Y193" si="53">MID(D130,LEN(W130)+10+LEN(X130)+3,FIND("-",D130,LEN(W130)+10+LEN(X130)+3)-(LEN(W130)+10+LEN(X130)+3))</f>
        <v>SUN</v>
      </c>
      <c r="Z130" s="55" t="str">
        <f t="shared" ref="Z130:Z193" si="54">MID(D130,LEN(W130)+10+LEN(X130)+LEN(Y130)+4,LEN(D130)-(LEN(W130)+10+LEN(X130)+LEN(Y130)+3))</f>
        <v>ปกติ</v>
      </c>
      <c r="AA130" s="55" t="str">
        <f t="shared" ref="AA130:AA193" si="55">RIGHT_TEXT(X130)</f>
        <v>TELECOM</v>
      </c>
      <c r="AB130" s="64">
        <f t="shared" ref="AB130:AB193" si="56">COUNTIF(D:D,D:D)</f>
        <v>2</v>
      </c>
      <c r="AC130" s="65" t="str">
        <f>VLOOKUP(B130,DATA_ZCSR181!C:K,9,0)</f>
        <v>S-4G-001</v>
      </c>
      <c r="AD130" s="65">
        <f>VLOOKUP(B130,DATA_ZCSR181!C:H,6,0)</f>
        <v>9009420948</v>
      </c>
      <c r="AE130" s="66">
        <f>VLOOKUP(B130,DATA_ZCSR181!C:Z,24,0)</f>
        <v>43496</v>
      </c>
      <c r="AF130" s="66" t="str">
        <f>LEFT(VLOOKUP(B130,DATA_ZCSR181!C:D,2,0),4)</f>
        <v>S4B3</v>
      </c>
      <c r="AG130" s="55" t="str">
        <f t="shared" ref="AG130:AG193" si="57">MID(N130,2,3)</f>
        <v>SUN</v>
      </c>
      <c r="AH130" s="61" t="str">
        <f t="shared" ref="AH130:AH193" si="58">IF(B130="","ไม่สร้างคำร้อง","")</f>
        <v/>
      </c>
      <c r="AI130" s="61" t="str">
        <f t="shared" ref="AI130:AI193" si="59">IF(M130="","ไม่กรอกพื้นที่ซ่อมบำรุง","")</f>
        <v/>
      </c>
      <c r="AJ130" s="61" t="str">
        <f t="shared" ref="AJ130:AJ193" si="60">IF(OR(R130="TECO",R130="CLSD"),"","สถานะใบสั่งงานไม่ถูกต้อง")</f>
        <v/>
      </c>
      <c r="AK130" s="61" t="str">
        <f t="shared" ref="AK130:AK193" si="61">IF(S130&lt;&gt;"CNF ","ยังไม่ยืนยันชั่วโมงการทำงาน Time Confirm","")</f>
        <v/>
      </c>
      <c r="AL130" s="61" t="str">
        <f t="shared" ref="AL130:AL193" si="62">IF(U130&lt;&gt;"นับเสา","คำอธิบายไม่เขียนคำว่า: นับเสา","")</f>
        <v/>
      </c>
      <c r="AM130" s="61" t="str">
        <f t="shared" ref="AM130:AM193" si="63">IF(V130&lt;&gt;"61","ไม่เขียนคำว่า: 61","")</f>
        <v/>
      </c>
      <c r="AN130" s="61" t="str">
        <f t="shared" ref="AN130:AN193" si="64">IF(NOT(OR(W130="สายสื่อสาร",W130="อุปกรณ์")),"ประเภทงานผิด","")</f>
        <v/>
      </c>
      <c r="AO130" s="61" t="str">
        <f t="shared" ref="AO130:AO193" si="65">value_vlookup(X130)</f>
        <v/>
      </c>
      <c r="AP130" s="61" t="str">
        <f t="shared" ref="AP130:AP193" si="66">check_AbbrPEA(Y130)</f>
        <v/>
      </c>
      <c r="AQ130" s="62" t="str">
        <f t="shared" ref="AQ130:AQ193" si="67">IF(NOT(OR(Z130="ปกติ",Z130="ละเมิด",Z130="ยกเลิก")),"ลักษณะงานผิด","")</f>
        <v/>
      </c>
      <c r="AR130" s="61" t="str">
        <f t="shared" ref="AR130:AR193" si="68">check_CorSerMat(AA130,W130,Z130,AC130)</f>
        <v/>
      </c>
      <c r="AS130" s="63" t="e">
        <f>VLOOKUP(B130,ziw58!AV:BB,7,0)</f>
        <v>#N/A</v>
      </c>
    </row>
    <row r="131" spans="1:45" x14ac:dyDescent="0.35">
      <c r="A131" s="56">
        <v>130000728755</v>
      </c>
      <c r="B131" s="57">
        <v>140001547153</v>
      </c>
      <c r="C131" s="57">
        <v>1016892882</v>
      </c>
      <c r="D131" s="58" t="s">
        <v>2639</v>
      </c>
      <c r="E131" s="58" t="s">
        <v>1267</v>
      </c>
      <c r="F131" s="58" t="s">
        <v>16</v>
      </c>
      <c r="G131" s="58" t="s">
        <v>17</v>
      </c>
      <c r="H131" s="58" t="s">
        <v>52</v>
      </c>
      <c r="I131" s="59">
        <v>43434</v>
      </c>
      <c r="J131" s="59">
        <v>43434</v>
      </c>
      <c r="K131" s="59">
        <v>43434</v>
      </c>
      <c r="L131" s="59">
        <v>43483</v>
      </c>
      <c r="M131" s="60">
        <v>4016316922</v>
      </c>
      <c r="N131" s="58" t="s">
        <v>53</v>
      </c>
      <c r="O131" s="58" t="s">
        <v>23</v>
      </c>
      <c r="P131" s="55" t="str">
        <f>VLOOKUP(C131,Constrain!W:Y,3,0)</f>
        <v>บริษัท กสท โทรคมนาคม จำกัด (มหาชน)</v>
      </c>
      <c r="Q131" s="64" t="str">
        <f>VLOOKUP(C131,Constrain!W:X,2,0)</f>
        <v>CAT</v>
      </c>
      <c r="R131" s="55" t="str">
        <f t="shared" si="46"/>
        <v>TECO</v>
      </c>
      <c r="S131" s="55" t="str">
        <f t="shared" si="47"/>
        <v xml:space="preserve">CNF </v>
      </c>
      <c r="T131" s="55" t="str">
        <f t="shared" si="48"/>
        <v>มี พท.ซ่อมบำรุง</v>
      </c>
      <c r="U131" s="55" t="str">
        <f t="shared" si="49"/>
        <v>นับเสา</v>
      </c>
      <c r="V131" s="55" t="str">
        <f t="shared" si="50"/>
        <v>61</v>
      </c>
      <c r="W131" s="55" t="str">
        <f t="shared" si="51"/>
        <v>สายสื่อสาร</v>
      </c>
      <c r="X131" s="55" t="str">
        <f t="shared" si="52"/>
        <v>CAT/BFKT</v>
      </c>
      <c r="Y131" s="55" t="str">
        <f t="shared" si="53"/>
        <v>SUN</v>
      </c>
      <c r="Z131" s="55" t="str">
        <f t="shared" si="54"/>
        <v>ปกติ</v>
      </c>
      <c r="AA131" s="55" t="str">
        <f t="shared" si="55"/>
        <v>TELECOM</v>
      </c>
      <c r="AB131" s="64">
        <f t="shared" si="56"/>
        <v>2</v>
      </c>
      <c r="AC131" s="65" t="str">
        <f>VLOOKUP(B131,DATA_ZCSR181!C:K,9,0)</f>
        <v>S-4G-001</v>
      </c>
      <c r="AD131" s="65">
        <f>VLOOKUP(B131,DATA_ZCSR181!C:H,6,0)</f>
        <v>9009420933</v>
      </c>
      <c r="AE131" s="66">
        <f>VLOOKUP(B131,DATA_ZCSR181!C:Z,24,0)</f>
        <v>43496</v>
      </c>
      <c r="AF131" s="66" t="str">
        <f>LEFT(VLOOKUP(B131,DATA_ZCSR181!C:D,2,0),4)</f>
        <v>S4B3</v>
      </c>
      <c r="AG131" s="55" t="str">
        <f t="shared" si="57"/>
        <v>SUN</v>
      </c>
      <c r="AH131" s="61" t="str">
        <f t="shared" si="58"/>
        <v/>
      </c>
      <c r="AI131" s="61" t="str">
        <f t="shared" si="59"/>
        <v/>
      </c>
      <c r="AJ131" s="61" t="str">
        <f t="shared" si="60"/>
        <v/>
      </c>
      <c r="AK131" s="61" t="str">
        <f t="shared" si="61"/>
        <v/>
      </c>
      <c r="AL131" s="61" t="str">
        <f t="shared" si="62"/>
        <v/>
      </c>
      <c r="AM131" s="61" t="str">
        <f t="shared" si="63"/>
        <v/>
      </c>
      <c r="AN131" s="61" t="str">
        <f t="shared" si="64"/>
        <v/>
      </c>
      <c r="AO131" s="61" t="str">
        <f t="shared" si="65"/>
        <v/>
      </c>
      <c r="AP131" s="61" t="str">
        <f t="shared" si="66"/>
        <v/>
      </c>
      <c r="AQ131" s="62" t="str">
        <f t="shared" si="67"/>
        <v/>
      </c>
      <c r="AR131" s="61" t="str">
        <f t="shared" si="68"/>
        <v/>
      </c>
      <c r="AS131" s="63" t="e">
        <f>VLOOKUP(B131,ziw58!AV:BB,7,0)</f>
        <v>#N/A</v>
      </c>
    </row>
    <row r="132" spans="1:45" x14ac:dyDescent="0.35">
      <c r="A132" s="56">
        <v>130000720753</v>
      </c>
      <c r="B132" s="57">
        <v>140001545432</v>
      </c>
      <c r="C132" s="57">
        <v>1016892882</v>
      </c>
      <c r="D132" s="58" t="s">
        <v>2640</v>
      </c>
      <c r="E132" s="58" t="s">
        <v>15</v>
      </c>
      <c r="F132" s="58" t="s">
        <v>16</v>
      </c>
      <c r="G132" s="58" t="s">
        <v>17</v>
      </c>
      <c r="H132" s="58" t="s">
        <v>86</v>
      </c>
      <c r="I132" s="59">
        <v>43451</v>
      </c>
      <c r="J132" s="59">
        <v>43410</v>
      </c>
      <c r="K132" s="59">
        <v>43410</v>
      </c>
      <c r="L132" s="59">
        <v>43483</v>
      </c>
      <c r="M132" s="60">
        <v>4016316992</v>
      </c>
      <c r="N132" s="58" t="s">
        <v>87</v>
      </c>
      <c r="O132" s="58" t="s">
        <v>23</v>
      </c>
      <c r="P132" s="55" t="str">
        <f>VLOOKUP(C132,Constrain!W:Y,3,0)</f>
        <v>บริษัท กสท โทรคมนาคม จำกัด (มหาชน)</v>
      </c>
      <c r="Q132" s="64" t="str">
        <f>VLOOKUP(C132,Constrain!W:X,2,0)</f>
        <v>CAT</v>
      </c>
      <c r="R132" s="55" t="str">
        <f t="shared" si="46"/>
        <v>CLSD</v>
      </c>
      <c r="S132" s="55" t="str">
        <f t="shared" si="47"/>
        <v xml:space="preserve">CNF </v>
      </c>
      <c r="T132" s="55" t="str">
        <f t="shared" si="48"/>
        <v>มี พท.ซ่อมบำรุง</v>
      </c>
      <c r="U132" s="55" t="str">
        <f t="shared" si="49"/>
        <v>นับเสา</v>
      </c>
      <c r="V132" s="55" t="str">
        <f t="shared" si="50"/>
        <v>61</v>
      </c>
      <c r="W132" s="55" t="str">
        <f t="shared" si="51"/>
        <v>สายสื่อสาร</v>
      </c>
      <c r="X132" s="55" t="str">
        <f t="shared" si="52"/>
        <v>CAT/BFKT</v>
      </c>
      <c r="Y132" s="55" t="str">
        <f t="shared" si="53"/>
        <v>TTM</v>
      </c>
      <c r="Z132" s="55" t="str">
        <f t="shared" si="54"/>
        <v>ปกติ</v>
      </c>
      <c r="AA132" s="55" t="str">
        <f t="shared" si="55"/>
        <v>TELECOM</v>
      </c>
      <c r="AB132" s="64">
        <f t="shared" si="56"/>
        <v>1</v>
      </c>
      <c r="AC132" s="65" t="str">
        <f>VLOOKUP(B132,DATA_ZCSR181!C:K,9,0)</f>
        <v>S-4G-001</v>
      </c>
      <c r="AD132" s="65">
        <f>VLOOKUP(B132,DATA_ZCSR181!C:H,6,0)</f>
        <v>9009416598</v>
      </c>
      <c r="AE132" s="66">
        <f>VLOOKUP(B132,DATA_ZCSR181!C:Z,24,0)</f>
        <v>43496</v>
      </c>
      <c r="AF132" s="66" t="str">
        <f>LEFT(VLOOKUP(B132,DATA_ZCSR181!C:D,2,0),4)</f>
        <v>S4B3</v>
      </c>
      <c r="AG132" s="55" t="str">
        <f t="shared" si="57"/>
        <v>TTM</v>
      </c>
      <c r="AH132" s="61" t="str">
        <f t="shared" si="58"/>
        <v/>
      </c>
      <c r="AI132" s="61" t="str">
        <f t="shared" si="59"/>
        <v/>
      </c>
      <c r="AJ132" s="61" t="str">
        <f t="shared" si="60"/>
        <v/>
      </c>
      <c r="AK132" s="61" t="str">
        <f t="shared" si="61"/>
        <v/>
      </c>
      <c r="AL132" s="61" t="str">
        <f t="shared" si="62"/>
        <v/>
      </c>
      <c r="AM132" s="61" t="str">
        <f t="shared" si="63"/>
        <v/>
      </c>
      <c r="AN132" s="61" t="str">
        <f t="shared" si="64"/>
        <v/>
      </c>
      <c r="AO132" s="61" t="str">
        <f t="shared" si="65"/>
        <v/>
      </c>
      <c r="AP132" s="61" t="str">
        <f t="shared" si="66"/>
        <v/>
      </c>
      <c r="AQ132" s="62" t="str">
        <f t="shared" si="67"/>
        <v/>
      </c>
      <c r="AR132" s="61" t="str">
        <f t="shared" si="68"/>
        <v/>
      </c>
      <c r="AS132" s="63" t="e">
        <f>VLOOKUP(B132,ziw58!AV:BB,7,0)</f>
        <v>#N/A</v>
      </c>
    </row>
    <row r="133" spans="1:45" x14ac:dyDescent="0.35">
      <c r="A133" s="56">
        <v>130000724805</v>
      </c>
      <c r="B133" s="57">
        <v>140001545713</v>
      </c>
      <c r="C133" s="57">
        <v>1016892882</v>
      </c>
      <c r="D133" s="58" t="s">
        <v>2641</v>
      </c>
      <c r="E133" s="58" t="s">
        <v>1267</v>
      </c>
      <c r="F133" s="58" t="s">
        <v>16</v>
      </c>
      <c r="G133" s="58" t="s">
        <v>17</v>
      </c>
      <c r="H133" s="58" t="s">
        <v>66</v>
      </c>
      <c r="I133" s="59">
        <v>43446</v>
      </c>
      <c r="J133" s="59">
        <v>43421</v>
      </c>
      <c r="K133" s="59">
        <v>43421</v>
      </c>
      <c r="L133" s="59">
        <v>43495</v>
      </c>
      <c r="M133" s="60">
        <v>4018201845</v>
      </c>
      <c r="N133" s="58" t="s">
        <v>3168</v>
      </c>
      <c r="O133" s="58" t="s">
        <v>23</v>
      </c>
      <c r="P133" s="55" t="str">
        <f>VLOOKUP(C133,Constrain!W:Y,3,0)</f>
        <v>บริษัท กสท โทรคมนาคม จำกัด (มหาชน)</v>
      </c>
      <c r="Q133" s="64" t="str">
        <f>VLOOKUP(C133,Constrain!W:X,2,0)</f>
        <v>CAT</v>
      </c>
      <c r="R133" s="55" t="str">
        <f t="shared" si="46"/>
        <v>TECO</v>
      </c>
      <c r="S133" s="55" t="str">
        <f t="shared" si="47"/>
        <v xml:space="preserve">CNF </v>
      </c>
      <c r="T133" s="55" t="str">
        <f t="shared" si="48"/>
        <v>มี พท.ซ่อมบำรุง</v>
      </c>
      <c r="U133" s="55" t="str">
        <f t="shared" si="49"/>
        <v>นับเสา</v>
      </c>
      <c r="V133" s="55" t="str">
        <f t="shared" si="50"/>
        <v>61</v>
      </c>
      <c r="W133" s="55" t="str">
        <f t="shared" si="51"/>
        <v>สายสื่อสาร</v>
      </c>
      <c r="X133" s="55" t="str">
        <f t="shared" si="52"/>
        <v>CAT/BFKT</v>
      </c>
      <c r="Y133" s="55" t="str">
        <f t="shared" si="53"/>
        <v>WNK</v>
      </c>
      <c r="Z133" s="55" t="str">
        <f t="shared" si="54"/>
        <v>ปกติ</v>
      </c>
      <c r="AA133" s="55" t="str">
        <f t="shared" si="55"/>
        <v>TELECOM</v>
      </c>
      <c r="AB133" s="64">
        <f t="shared" si="56"/>
        <v>1</v>
      </c>
      <c r="AC133" s="65" t="str">
        <f>VLOOKUP(B133,DATA_ZCSR181!C:K,9,0)</f>
        <v>S-4G-001</v>
      </c>
      <c r="AD133" s="65">
        <f>VLOOKUP(B133,DATA_ZCSR181!C:H,6,0)</f>
        <v>9009417011</v>
      </c>
      <c r="AE133" s="66">
        <f>VLOOKUP(B133,DATA_ZCSR181!C:Z,24,0)</f>
        <v>43496</v>
      </c>
      <c r="AF133" s="66" t="str">
        <f>LEFT(VLOOKUP(B133,DATA_ZCSR181!C:D,2,0),4)</f>
        <v>S4B3</v>
      </c>
      <c r="AG133" s="55" t="str">
        <f t="shared" si="57"/>
        <v>WNK</v>
      </c>
      <c r="AH133" s="61" t="str">
        <f t="shared" si="58"/>
        <v/>
      </c>
      <c r="AI133" s="61" t="str">
        <f t="shared" si="59"/>
        <v/>
      </c>
      <c r="AJ133" s="61" t="str">
        <f t="shared" si="60"/>
        <v/>
      </c>
      <c r="AK133" s="61" t="str">
        <f t="shared" si="61"/>
        <v/>
      </c>
      <c r="AL133" s="61" t="str">
        <f t="shared" si="62"/>
        <v/>
      </c>
      <c r="AM133" s="61" t="str">
        <f t="shared" si="63"/>
        <v/>
      </c>
      <c r="AN133" s="61" t="str">
        <f t="shared" si="64"/>
        <v/>
      </c>
      <c r="AO133" s="61" t="str">
        <f t="shared" si="65"/>
        <v/>
      </c>
      <c r="AP133" s="61" t="str">
        <f t="shared" si="66"/>
        <v/>
      </c>
      <c r="AQ133" s="62" t="str">
        <f t="shared" si="67"/>
        <v/>
      </c>
      <c r="AR133" s="61" t="str">
        <f t="shared" si="68"/>
        <v/>
      </c>
      <c r="AS133" s="63" t="e">
        <f>VLOOKUP(B133,ziw58!AV:BB,7,0)</f>
        <v>#N/A</v>
      </c>
    </row>
    <row r="134" spans="1:45" x14ac:dyDescent="0.35">
      <c r="A134" s="56">
        <v>130000726511</v>
      </c>
      <c r="B134" s="57">
        <v>140001544282</v>
      </c>
      <c r="C134" s="57">
        <v>1016892882</v>
      </c>
      <c r="D134" s="58" t="s">
        <v>2642</v>
      </c>
      <c r="E134" s="58" t="s">
        <v>15</v>
      </c>
      <c r="F134" s="58" t="s">
        <v>16</v>
      </c>
      <c r="G134" s="58" t="s">
        <v>17</v>
      </c>
      <c r="H134" s="58" t="s">
        <v>43</v>
      </c>
      <c r="I134" s="59">
        <v>43462</v>
      </c>
      <c r="J134" s="59">
        <v>43462</v>
      </c>
      <c r="K134" s="59">
        <v>43462</v>
      </c>
      <c r="L134" s="59">
        <v>43483</v>
      </c>
      <c r="M134" s="60">
        <v>4019859155</v>
      </c>
      <c r="N134" s="58" t="s">
        <v>44</v>
      </c>
      <c r="O134" s="58" t="s">
        <v>23</v>
      </c>
      <c r="P134" s="55" t="str">
        <f>VLOOKUP(C134,Constrain!W:Y,3,0)</f>
        <v>บริษัท กสท โทรคมนาคม จำกัด (มหาชน)</v>
      </c>
      <c r="Q134" s="64" t="str">
        <f>VLOOKUP(C134,Constrain!W:X,2,0)</f>
        <v>CAT</v>
      </c>
      <c r="R134" s="55" t="str">
        <f t="shared" si="46"/>
        <v>CLSD</v>
      </c>
      <c r="S134" s="55" t="str">
        <f t="shared" si="47"/>
        <v xml:space="preserve">CNF </v>
      </c>
      <c r="T134" s="55" t="str">
        <f t="shared" si="48"/>
        <v>มี พท.ซ่อมบำรุง</v>
      </c>
      <c r="U134" s="55" t="str">
        <f t="shared" si="49"/>
        <v>นับเสา</v>
      </c>
      <c r="V134" s="55" t="str">
        <f t="shared" si="50"/>
        <v>61</v>
      </c>
      <c r="W134" s="55" t="str">
        <f t="shared" si="51"/>
        <v>สายสื่อสาร</v>
      </c>
      <c r="X134" s="55" t="str">
        <f t="shared" si="52"/>
        <v>CAT</v>
      </c>
      <c r="Y134" s="55" t="str">
        <f t="shared" si="53"/>
        <v>BKR</v>
      </c>
      <c r="Z134" s="55" t="str">
        <f t="shared" si="54"/>
        <v>ปกติ</v>
      </c>
      <c r="AA134" s="55" t="str">
        <f t="shared" si="55"/>
        <v>TELECOM</v>
      </c>
      <c r="AB134" s="64">
        <f t="shared" si="56"/>
        <v>1</v>
      </c>
      <c r="AC134" s="65" t="str">
        <f>VLOOKUP(B134,DATA_ZCSR181!C:K,9,0)</f>
        <v>S-4G-001</v>
      </c>
      <c r="AD134" s="65">
        <f>VLOOKUP(B134,DATA_ZCSR181!C:H,6,0)</f>
        <v>9009415244</v>
      </c>
      <c r="AE134" s="66">
        <f>VLOOKUP(B134,DATA_ZCSR181!C:Z,24,0)</f>
        <v>43496</v>
      </c>
      <c r="AF134" s="66" t="str">
        <f>LEFT(VLOOKUP(B134,DATA_ZCSR181!C:D,2,0),4)</f>
        <v>S4B3</v>
      </c>
      <c r="AG134" s="55" t="str">
        <f t="shared" si="57"/>
        <v>BKR</v>
      </c>
      <c r="AH134" s="61" t="str">
        <f t="shared" si="58"/>
        <v/>
      </c>
      <c r="AI134" s="61" t="str">
        <f t="shared" si="59"/>
        <v/>
      </c>
      <c r="AJ134" s="61" t="str">
        <f t="shared" si="60"/>
        <v/>
      </c>
      <c r="AK134" s="61" t="str">
        <f t="shared" si="61"/>
        <v/>
      </c>
      <c r="AL134" s="61" t="str">
        <f t="shared" si="62"/>
        <v/>
      </c>
      <c r="AM134" s="61" t="str">
        <f t="shared" si="63"/>
        <v/>
      </c>
      <c r="AN134" s="61" t="str">
        <f t="shared" si="64"/>
        <v/>
      </c>
      <c r="AO134" s="61" t="str">
        <f t="shared" si="65"/>
        <v/>
      </c>
      <c r="AP134" s="61" t="str">
        <f t="shared" si="66"/>
        <v/>
      </c>
      <c r="AQ134" s="62" t="str">
        <f t="shared" si="67"/>
        <v/>
      </c>
      <c r="AR134" s="61" t="str">
        <f t="shared" si="68"/>
        <v/>
      </c>
      <c r="AS134" s="63" t="e">
        <f>VLOOKUP(B134,ziw58!AV:BB,7,0)</f>
        <v>#N/A</v>
      </c>
    </row>
    <row r="135" spans="1:45" x14ac:dyDescent="0.35">
      <c r="A135" s="56">
        <v>130000724042</v>
      </c>
      <c r="B135" s="57">
        <v>140001545671</v>
      </c>
      <c r="C135" s="57">
        <v>1016892882</v>
      </c>
      <c r="D135" s="58" t="s">
        <v>2643</v>
      </c>
      <c r="E135" s="58" t="s">
        <v>15</v>
      </c>
      <c r="F135" s="58" t="s">
        <v>16</v>
      </c>
      <c r="G135" s="58" t="s">
        <v>17</v>
      </c>
      <c r="H135" s="58" t="s">
        <v>88</v>
      </c>
      <c r="I135" s="59">
        <v>43419</v>
      </c>
      <c r="J135" s="59">
        <v>43419</v>
      </c>
      <c r="K135" s="59">
        <v>43420</v>
      </c>
      <c r="L135" s="59">
        <v>43483</v>
      </c>
      <c r="M135" s="60">
        <v>4016316953</v>
      </c>
      <c r="N135" s="58" t="s">
        <v>2513</v>
      </c>
      <c r="O135" s="58" t="s">
        <v>23</v>
      </c>
      <c r="P135" s="55" t="str">
        <f>VLOOKUP(C135,Constrain!W:Y,3,0)</f>
        <v>บริษัท กสท โทรคมนาคม จำกัด (มหาชน)</v>
      </c>
      <c r="Q135" s="64" t="str">
        <f>VLOOKUP(C135,Constrain!W:X,2,0)</f>
        <v>CAT</v>
      </c>
      <c r="R135" s="55" t="str">
        <f t="shared" si="46"/>
        <v>CLSD</v>
      </c>
      <c r="S135" s="55" t="str">
        <f t="shared" si="47"/>
        <v xml:space="preserve">CNF </v>
      </c>
      <c r="T135" s="55" t="str">
        <f t="shared" si="48"/>
        <v>มี พท.ซ่อมบำรุง</v>
      </c>
      <c r="U135" s="55" t="str">
        <f t="shared" si="49"/>
        <v>นับเสา</v>
      </c>
      <c r="V135" s="55" t="str">
        <f t="shared" si="50"/>
        <v>61</v>
      </c>
      <c r="W135" s="55" t="str">
        <f t="shared" si="51"/>
        <v>สายสื่อสาร</v>
      </c>
      <c r="X135" s="55" t="str">
        <f t="shared" si="52"/>
        <v>CAT</v>
      </c>
      <c r="Y135" s="55" t="str">
        <f t="shared" si="53"/>
        <v>BNG</v>
      </c>
      <c r="Z135" s="55" t="str">
        <f t="shared" si="54"/>
        <v>ปกติ</v>
      </c>
      <c r="AA135" s="55" t="str">
        <f t="shared" si="55"/>
        <v>TELECOM</v>
      </c>
      <c r="AB135" s="64">
        <f t="shared" si="56"/>
        <v>1</v>
      </c>
      <c r="AC135" s="65" t="str">
        <f>VLOOKUP(B135,DATA_ZCSR181!C:K,9,0)</f>
        <v>S-4G-001</v>
      </c>
      <c r="AD135" s="65">
        <f>VLOOKUP(B135,DATA_ZCSR181!C:H,6,0)</f>
        <v>9009416941</v>
      </c>
      <c r="AE135" s="66">
        <f>VLOOKUP(B135,DATA_ZCSR181!C:Z,24,0)</f>
        <v>43496</v>
      </c>
      <c r="AF135" s="66" t="str">
        <f>LEFT(VLOOKUP(B135,DATA_ZCSR181!C:D,2,0),4)</f>
        <v>S4B3</v>
      </c>
      <c r="AG135" s="55" t="str">
        <f t="shared" si="57"/>
        <v>BNG</v>
      </c>
      <c r="AH135" s="61" t="str">
        <f t="shared" si="58"/>
        <v/>
      </c>
      <c r="AI135" s="61" t="str">
        <f t="shared" si="59"/>
        <v/>
      </c>
      <c r="AJ135" s="61" t="str">
        <f t="shared" si="60"/>
        <v/>
      </c>
      <c r="AK135" s="61" t="str">
        <f t="shared" si="61"/>
        <v/>
      </c>
      <c r="AL135" s="61" t="str">
        <f t="shared" si="62"/>
        <v/>
      </c>
      <c r="AM135" s="61" t="str">
        <f t="shared" si="63"/>
        <v/>
      </c>
      <c r="AN135" s="61" t="str">
        <f t="shared" si="64"/>
        <v/>
      </c>
      <c r="AO135" s="61" t="str">
        <f t="shared" si="65"/>
        <v/>
      </c>
      <c r="AP135" s="61" t="str">
        <f t="shared" si="66"/>
        <v/>
      </c>
      <c r="AQ135" s="62" t="str">
        <f t="shared" si="67"/>
        <v/>
      </c>
      <c r="AR135" s="61" t="str">
        <f t="shared" si="68"/>
        <v/>
      </c>
      <c r="AS135" s="63" t="e">
        <f>VLOOKUP(B135,ziw58!AV:BB,7,0)</f>
        <v>#N/A</v>
      </c>
    </row>
    <row r="136" spans="1:45" x14ac:dyDescent="0.35">
      <c r="A136" s="56">
        <v>130000740855</v>
      </c>
      <c r="B136" s="57">
        <v>140001546723</v>
      </c>
      <c r="C136" s="57">
        <v>1016892882</v>
      </c>
      <c r="D136" s="58" t="s">
        <v>2644</v>
      </c>
      <c r="E136" s="58" t="s">
        <v>1267</v>
      </c>
      <c r="F136" s="58" t="s">
        <v>16</v>
      </c>
      <c r="G136" s="58" t="s">
        <v>17</v>
      </c>
      <c r="H136" s="58" t="s">
        <v>54</v>
      </c>
      <c r="I136" s="59">
        <v>43413</v>
      </c>
      <c r="J136" s="59">
        <v>43462</v>
      </c>
      <c r="K136" s="59">
        <v>43462</v>
      </c>
      <c r="L136" s="59">
        <v>43483</v>
      </c>
      <c r="M136" s="60">
        <v>4016316790</v>
      </c>
      <c r="N136" s="58" t="s">
        <v>55</v>
      </c>
      <c r="O136" s="58" t="s">
        <v>23</v>
      </c>
      <c r="P136" s="55" t="str">
        <f>VLOOKUP(C136,Constrain!W:Y,3,0)</f>
        <v>บริษัท กสท โทรคมนาคม จำกัด (มหาชน)</v>
      </c>
      <c r="Q136" s="64" t="str">
        <f>VLOOKUP(C136,Constrain!W:X,2,0)</f>
        <v>CAT</v>
      </c>
      <c r="R136" s="55" t="str">
        <f t="shared" si="46"/>
        <v>TECO</v>
      </c>
      <c r="S136" s="55" t="str">
        <f t="shared" si="47"/>
        <v xml:space="preserve">CNF </v>
      </c>
      <c r="T136" s="55" t="str">
        <f t="shared" si="48"/>
        <v>มี พท.ซ่อมบำรุง</v>
      </c>
      <c r="U136" s="55" t="str">
        <f t="shared" si="49"/>
        <v>นับเสา</v>
      </c>
      <c r="V136" s="55" t="str">
        <f t="shared" si="50"/>
        <v>61</v>
      </c>
      <c r="W136" s="55" t="str">
        <f t="shared" si="51"/>
        <v>สายสื่อสาร</v>
      </c>
      <c r="X136" s="55" t="str">
        <f t="shared" si="52"/>
        <v>CAT</v>
      </c>
      <c r="Y136" s="55" t="str">
        <f t="shared" si="53"/>
        <v>BRR</v>
      </c>
      <c r="Z136" s="55" t="str">
        <f t="shared" si="54"/>
        <v>ปกติ</v>
      </c>
      <c r="AA136" s="55" t="str">
        <f t="shared" si="55"/>
        <v>TELECOM</v>
      </c>
      <c r="AB136" s="64">
        <f t="shared" si="56"/>
        <v>1</v>
      </c>
      <c r="AC136" s="65" t="str">
        <f>VLOOKUP(B136,DATA_ZCSR181!C:K,9,0)</f>
        <v>S-4G-001</v>
      </c>
      <c r="AD136" s="65">
        <f>VLOOKUP(B136,DATA_ZCSR181!C:H,6,0)</f>
        <v>9009420371</v>
      </c>
      <c r="AE136" s="66">
        <f>VLOOKUP(B136,DATA_ZCSR181!C:Z,24,0)</f>
        <v>43496</v>
      </c>
      <c r="AF136" s="66" t="str">
        <f>LEFT(VLOOKUP(B136,DATA_ZCSR181!C:D,2,0),4)</f>
        <v>S4B3</v>
      </c>
      <c r="AG136" s="55" t="str">
        <f t="shared" si="57"/>
        <v>BRR</v>
      </c>
      <c r="AH136" s="61" t="str">
        <f t="shared" si="58"/>
        <v/>
      </c>
      <c r="AI136" s="61" t="str">
        <f t="shared" si="59"/>
        <v/>
      </c>
      <c r="AJ136" s="61" t="str">
        <f t="shared" si="60"/>
        <v/>
      </c>
      <c r="AK136" s="61" t="str">
        <f t="shared" si="61"/>
        <v/>
      </c>
      <c r="AL136" s="61" t="str">
        <f t="shared" si="62"/>
        <v/>
      </c>
      <c r="AM136" s="61" t="str">
        <f t="shared" si="63"/>
        <v/>
      </c>
      <c r="AN136" s="61" t="str">
        <f t="shared" si="64"/>
        <v/>
      </c>
      <c r="AO136" s="61" t="str">
        <f t="shared" si="65"/>
        <v/>
      </c>
      <c r="AP136" s="61" t="str">
        <f t="shared" si="66"/>
        <v/>
      </c>
      <c r="AQ136" s="62" t="str">
        <f t="shared" si="67"/>
        <v/>
      </c>
      <c r="AR136" s="61" t="str">
        <f t="shared" si="68"/>
        <v/>
      </c>
      <c r="AS136" s="63" t="e">
        <f>VLOOKUP(B136,ziw58!AV:BB,7,0)</f>
        <v>#N/A</v>
      </c>
    </row>
    <row r="137" spans="1:45" x14ac:dyDescent="0.35">
      <c r="A137" s="56">
        <v>130000726850</v>
      </c>
      <c r="B137" s="57">
        <v>140001548114</v>
      </c>
      <c r="C137" s="57">
        <v>1016892882</v>
      </c>
      <c r="D137" s="58" t="s">
        <v>2645</v>
      </c>
      <c r="E137" s="58" t="s">
        <v>15</v>
      </c>
      <c r="F137" s="58" t="s">
        <v>16</v>
      </c>
      <c r="G137" s="58" t="s">
        <v>17</v>
      </c>
      <c r="H137" s="58" t="s">
        <v>38</v>
      </c>
      <c r="I137" s="59">
        <v>43438</v>
      </c>
      <c r="J137" s="59">
        <v>43426</v>
      </c>
      <c r="K137" s="59">
        <v>43426</v>
      </c>
      <c r="L137" s="59">
        <v>43487</v>
      </c>
      <c r="M137" s="60">
        <v>4016317286</v>
      </c>
      <c r="N137" s="58" t="s">
        <v>1119</v>
      </c>
      <c r="O137" s="58" t="s">
        <v>23</v>
      </c>
      <c r="P137" s="55" t="str">
        <f>VLOOKUP(C137,Constrain!W:Y,3,0)</f>
        <v>บริษัท กสท โทรคมนาคม จำกัด (มหาชน)</v>
      </c>
      <c r="Q137" s="64" t="str">
        <f>VLOOKUP(C137,Constrain!W:X,2,0)</f>
        <v>CAT</v>
      </c>
      <c r="R137" s="55" t="str">
        <f t="shared" si="46"/>
        <v>CLSD</v>
      </c>
      <c r="S137" s="55" t="str">
        <f t="shared" si="47"/>
        <v xml:space="preserve">CNF </v>
      </c>
      <c r="T137" s="55" t="str">
        <f t="shared" si="48"/>
        <v>มี พท.ซ่อมบำรุง</v>
      </c>
      <c r="U137" s="55" t="str">
        <f t="shared" si="49"/>
        <v>นับเสา</v>
      </c>
      <c r="V137" s="55" t="str">
        <f t="shared" si="50"/>
        <v>61</v>
      </c>
      <c r="W137" s="55" t="str">
        <f t="shared" si="51"/>
        <v>สายสื่อสาร</v>
      </c>
      <c r="X137" s="55" t="str">
        <f t="shared" si="52"/>
        <v>CAT</v>
      </c>
      <c r="Y137" s="55" t="str">
        <f t="shared" si="53"/>
        <v>BYI</v>
      </c>
      <c r="Z137" s="55" t="str">
        <f t="shared" si="54"/>
        <v>ปกติ</v>
      </c>
      <c r="AA137" s="55" t="str">
        <f t="shared" si="55"/>
        <v>TELECOM</v>
      </c>
      <c r="AB137" s="64">
        <f t="shared" si="56"/>
        <v>1</v>
      </c>
      <c r="AC137" s="65" t="str">
        <f>VLOOKUP(B137,DATA_ZCSR181!C:K,9,0)</f>
        <v>S-4G-001</v>
      </c>
      <c r="AD137" s="65">
        <f>VLOOKUP(B137,DATA_ZCSR181!C:H,6,0)</f>
        <v>9009422249</v>
      </c>
      <c r="AE137" s="66">
        <f>VLOOKUP(B137,DATA_ZCSR181!C:Z,24,0)</f>
        <v>43496</v>
      </c>
      <c r="AF137" s="66" t="str">
        <f>LEFT(VLOOKUP(B137,DATA_ZCSR181!C:D,2,0),4)</f>
        <v>S4B3</v>
      </c>
      <c r="AG137" s="55" t="str">
        <f t="shared" si="57"/>
        <v>BYI</v>
      </c>
      <c r="AH137" s="61" t="str">
        <f t="shared" si="58"/>
        <v/>
      </c>
      <c r="AI137" s="61" t="str">
        <f t="shared" si="59"/>
        <v/>
      </c>
      <c r="AJ137" s="61" t="str">
        <f t="shared" si="60"/>
        <v/>
      </c>
      <c r="AK137" s="61" t="str">
        <f t="shared" si="61"/>
        <v/>
      </c>
      <c r="AL137" s="61" t="str">
        <f t="shared" si="62"/>
        <v/>
      </c>
      <c r="AM137" s="61" t="str">
        <f t="shared" si="63"/>
        <v/>
      </c>
      <c r="AN137" s="61" t="str">
        <f t="shared" si="64"/>
        <v/>
      </c>
      <c r="AO137" s="61" t="str">
        <f t="shared" si="65"/>
        <v/>
      </c>
      <c r="AP137" s="61" t="str">
        <f t="shared" si="66"/>
        <v/>
      </c>
      <c r="AQ137" s="62" t="str">
        <f t="shared" si="67"/>
        <v/>
      </c>
      <c r="AR137" s="61" t="str">
        <f t="shared" si="68"/>
        <v/>
      </c>
      <c r="AS137" s="63" t="e">
        <f>VLOOKUP(B137,ziw58!AV:BB,7,0)</f>
        <v>#N/A</v>
      </c>
    </row>
    <row r="138" spans="1:45" x14ac:dyDescent="0.35">
      <c r="A138" s="56">
        <v>130000739851</v>
      </c>
      <c r="B138" s="57">
        <v>140001546125</v>
      </c>
      <c r="C138" s="57">
        <v>1016892882</v>
      </c>
      <c r="D138" s="58" t="s">
        <v>2646</v>
      </c>
      <c r="E138" s="58" t="s">
        <v>15</v>
      </c>
      <c r="F138" s="58" t="s">
        <v>16</v>
      </c>
      <c r="G138" s="58" t="s">
        <v>17</v>
      </c>
      <c r="H138" s="58" t="s">
        <v>21</v>
      </c>
      <c r="I138" s="59">
        <v>43434</v>
      </c>
      <c r="J138" s="59">
        <v>43460</v>
      </c>
      <c r="K138" s="59">
        <v>43461</v>
      </c>
      <c r="L138" s="59">
        <v>43483</v>
      </c>
      <c r="M138" s="60">
        <v>4016317144</v>
      </c>
      <c r="N138" s="58" t="s">
        <v>22</v>
      </c>
      <c r="O138" s="58" t="s">
        <v>23</v>
      </c>
      <c r="P138" s="55" t="str">
        <f>VLOOKUP(C138,Constrain!W:Y,3,0)</f>
        <v>บริษัท กสท โทรคมนาคม จำกัด (มหาชน)</v>
      </c>
      <c r="Q138" s="64" t="str">
        <f>VLOOKUP(C138,Constrain!W:X,2,0)</f>
        <v>CAT</v>
      </c>
      <c r="R138" s="55" t="str">
        <f t="shared" si="46"/>
        <v>CLSD</v>
      </c>
      <c r="S138" s="55" t="str">
        <f t="shared" si="47"/>
        <v xml:space="preserve">CNF </v>
      </c>
      <c r="T138" s="55" t="str">
        <f t="shared" si="48"/>
        <v>มี พท.ซ่อมบำรุง</v>
      </c>
      <c r="U138" s="55" t="str">
        <f t="shared" si="49"/>
        <v>นับเสา</v>
      </c>
      <c r="V138" s="55" t="str">
        <f t="shared" si="50"/>
        <v>61</v>
      </c>
      <c r="W138" s="55" t="str">
        <f t="shared" si="51"/>
        <v>สายสื่อสาร</v>
      </c>
      <c r="X138" s="55" t="str">
        <f t="shared" si="52"/>
        <v>CAT</v>
      </c>
      <c r="Y138" s="55" t="str">
        <f t="shared" si="53"/>
        <v>CAR</v>
      </c>
      <c r="Z138" s="55" t="str">
        <f t="shared" si="54"/>
        <v>ปกติ</v>
      </c>
      <c r="AA138" s="55" t="str">
        <f t="shared" si="55"/>
        <v>TELECOM</v>
      </c>
      <c r="AB138" s="64">
        <f t="shared" si="56"/>
        <v>1</v>
      </c>
      <c r="AC138" s="65" t="str">
        <f>VLOOKUP(B138,DATA_ZCSR181!C:K,9,0)</f>
        <v>S-4G-001</v>
      </c>
      <c r="AD138" s="65">
        <f>VLOOKUP(B138,DATA_ZCSR181!C:H,6,0)</f>
        <v>9009417286</v>
      </c>
      <c r="AE138" s="66">
        <f>VLOOKUP(B138,DATA_ZCSR181!C:Z,24,0)</f>
        <v>43496</v>
      </c>
      <c r="AF138" s="66" t="str">
        <f>LEFT(VLOOKUP(B138,DATA_ZCSR181!C:D,2,0),4)</f>
        <v>S4B3</v>
      </c>
      <c r="AG138" s="55" t="str">
        <f t="shared" si="57"/>
        <v>CAR</v>
      </c>
      <c r="AH138" s="61" t="str">
        <f t="shared" si="58"/>
        <v/>
      </c>
      <c r="AI138" s="61" t="str">
        <f t="shared" si="59"/>
        <v/>
      </c>
      <c r="AJ138" s="61" t="str">
        <f t="shared" si="60"/>
        <v/>
      </c>
      <c r="AK138" s="61" t="str">
        <f t="shared" si="61"/>
        <v/>
      </c>
      <c r="AL138" s="61" t="str">
        <f t="shared" si="62"/>
        <v/>
      </c>
      <c r="AM138" s="61" t="str">
        <f t="shared" si="63"/>
        <v/>
      </c>
      <c r="AN138" s="61" t="str">
        <f t="shared" si="64"/>
        <v/>
      </c>
      <c r="AO138" s="61" t="str">
        <f t="shared" si="65"/>
        <v/>
      </c>
      <c r="AP138" s="61" t="str">
        <f t="shared" si="66"/>
        <v/>
      </c>
      <c r="AQ138" s="62" t="str">
        <f t="shared" si="67"/>
        <v/>
      </c>
      <c r="AR138" s="61" t="str">
        <f t="shared" si="68"/>
        <v/>
      </c>
      <c r="AS138" s="63" t="e">
        <f>VLOOKUP(B138,ziw58!AV:BB,7,0)</f>
        <v>#N/A</v>
      </c>
    </row>
    <row r="139" spans="1:45" x14ac:dyDescent="0.35">
      <c r="A139" s="56">
        <v>130000729874</v>
      </c>
      <c r="B139" s="57">
        <v>140001545880</v>
      </c>
      <c r="C139" s="57">
        <v>1016892882</v>
      </c>
      <c r="D139" s="58" t="s">
        <v>2647</v>
      </c>
      <c r="E139" s="58" t="s">
        <v>1267</v>
      </c>
      <c r="F139" s="58" t="s">
        <v>16</v>
      </c>
      <c r="G139" s="58" t="s">
        <v>17</v>
      </c>
      <c r="H139" s="58" t="s">
        <v>96</v>
      </c>
      <c r="I139" s="59">
        <v>43433</v>
      </c>
      <c r="J139" s="59">
        <v>43433</v>
      </c>
      <c r="K139" s="59">
        <v>43433</v>
      </c>
      <c r="L139" s="59">
        <v>43483</v>
      </c>
      <c r="M139" s="60">
        <v>4016316818</v>
      </c>
      <c r="N139" s="58" t="s">
        <v>97</v>
      </c>
      <c r="O139" s="58" t="s">
        <v>20</v>
      </c>
      <c r="P139" s="55" t="str">
        <f>VLOOKUP(C139,Constrain!W:Y,3,0)</f>
        <v>บริษัท กสท โทรคมนาคม จำกัด (มหาชน)</v>
      </c>
      <c r="Q139" s="64" t="str">
        <f>VLOOKUP(C139,Constrain!W:X,2,0)</f>
        <v>CAT</v>
      </c>
      <c r="R139" s="55" t="str">
        <f t="shared" si="46"/>
        <v>TECO</v>
      </c>
      <c r="S139" s="55" t="str">
        <f t="shared" si="47"/>
        <v xml:space="preserve">CNF </v>
      </c>
      <c r="T139" s="55" t="str">
        <f t="shared" si="48"/>
        <v>มี พท.ซ่อมบำรุง</v>
      </c>
      <c r="U139" s="55" t="str">
        <f t="shared" si="49"/>
        <v>นับเสา</v>
      </c>
      <c r="V139" s="55" t="str">
        <f t="shared" si="50"/>
        <v>61</v>
      </c>
      <c r="W139" s="55" t="str">
        <f t="shared" si="51"/>
        <v>สายสื่อสาร</v>
      </c>
      <c r="X139" s="55" t="str">
        <f t="shared" si="52"/>
        <v>CAT</v>
      </c>
      <c r="Y139" s="55" t="str">
        <f t="shared" si="53"/>
        <v>CHC</v>
      </c>
      <c r="Z139" s="55" t="str">
        <f t="shared" si="54"/>
        <v>ปกติ</v>
      </c>
      <c r="AA139" s="55" t="str">
        <f t="shared" si="55"/>
        <v>TELECOM</v>
      </c>
      <c r="AB139" s="64">
        <f t="shared" si="56"/>
        <v>1</v>
      </c>
      <c r="AC139" s="65" t="str">
        <f>VLOOKUP(B139,DATA_ZCSR181!C:K,9,0)</f>
        <v>S-4G-001</v>
      </c>
      <c r="AD139" s="65">
        <f>VLOOKUP(B139,DATA_ZCSR181!C:H,6,0)</f>
        <v>9009417230</v>
      </c>
      <c r="AE139" s="66">
        <f>VLOOKUP(B139,DATA_ZCSR181!C:Z,24,0)</f>
        <v>43496</v>
      </c>
      <c r="AF139" s="66" t="str">
        <f>LEFT(VLOOKUP(B139,DATA_ZCSR181!C:D,2,0),4)</f>
        <v>S4B3</v>
      </c>
      <c r="AG139" s="55" t="str">
        <f t="shared" si="57"/>
        <v>CHC</v>
      </c>
      <c r="AH139" s="61" t="str">
        <f t="shared" si="58"/>
        <v/>
      </c>
      <c r="AI139" s="61" t="str">
        <f t="shared" si="59"/>
        <v/>
      </c>
      <c r="AJ139" s="61" t="str">
        <f t="shared" si="60"/>
        <v/>
      </c>
      <c r="AK139" s="61" t="str">
        <f t="shared" si="61"/>
        <v/>
      </c>
      <c r="AL139" s="61" t="str">
        <f t="shared" si="62"/>
        <v/>
      </c>
      <c r="AM139" s="61" t="str">
        <f t="shared" si="63"/>
        <v/>
      </c>
      <c r="AN139" s="61" t="str">
        <f t="shared" si="64"/>
        <v/>
      </c>
      <c r="AO139" s="61" t="str">
        <f t="shared" si="65"/>
        <v/>
      </c>
      <c r="AP139" s="61" t="str">
        <f t="shared" si="66"/>
        <v/>
      </c>
      <c r="AQ139" s="62" t="str">
        <f t="shared" si="67"/>
        <v/>
      </c>
      <c r="AR139" s="61" t="str">
        <f t="shared" si="68"/>
        <v/>
      </c>
      <c r="AS139" s="63" t="e">
        <f>VLOOKUP(B139,ziw58!AV:BB,7,0)</f>
        <v>#N/A</v>
      </c>
    </row>
    <row r="140" spans="1:45" x14ac:dyDescent="0.35">
      <c r="A140" s="56">
        <v>130000726983</v>
      </c>
      <c r="B140" s="57">
        <v>140001545889</v>
      </c>
      <c r="C140" s="57">
        <v>1016892882</v>
      </c>
      <c r="D140" s="58" t="s">
        <v>2648</v>
      </c>
      <c r="E140" s="58" t="s">
        <v>15</v>
      </c>
      <c r="F140" s="58" t="s">
        <v>16</v>
      </c>
      <c r="G140" s="58" t="s">
        <v>17</v>
      </c>
      <c r="H140" s="58" t="s">
        <v>84</v>
      </c>
      <c r="I140" s="59">
        <v>43426</v>
      </c>
      <c r="J140" s="59">
        <v>43426</v>
      </c>
      <c r="K140" s="59">
        <v>43426</v>
      </c>
      <c r="L140" s="59">
        <v>43483</v>
      </c>
      <c r="M140" s="60">
        <v>4016316787</v>
      </c>
      <c r="N140" s="58" t="s">
        <v>85</v>
      </c>
      <c r="O140" s="58" t="s">
        <v>23</v>
      </c>
      <c r="P140" s="55" t="str">
        <f>VLOOKUP(C140,Constrain!W:Y,3,0)</f>
        <v>บริษัท กสท โทรคมนาคม จำกัด (มหาชน)</v>
      </c>
      <c r="Q140" s="64" t="str">
        <f>VLOOKUP(C140,Constrain!W:X,2,0)</f>
        <v>CAT</v>
      </c>
      <c r="R140" s="55" t="str">
        <f t="shared" si="46"/>
        <v>CLSD</v>
      </c>
      <c r="S140" s="55" t="str">
        <f t="shared" si="47"/>
        <v xml:space="preserve">CNF </v>
      </c>
      <c r="T140" s="55" t="str">
        <f t="shared" si="48"/>
        <v>มี พท.ซ่อมบำรุง</v>
      </c>
      <c r="U140" s="55" t="str">
        <f t="shared" si="49"/>
        <v>นับเสา</v>
      </c>
      <c r="V140" s="55" t="str">
        <f t="shared" si="50"/>
        <v>61</v>
      </c>
      <c r="W140" s="55" t="str">
        <f t="shared" si="51"/>
        <v>สายสื่อสาร</v>
      </c>
      <c r="X140" s="55" t="str">
        <f t="shared" si="52"/>
        <v>CAT</v>
      </c>
      <c r="Y140" s="55" t="str">
        <f t="shared" si="53"/>
        <v>CUP</v>
      </c>
      <c r="Z140" s="55" t="str">
        <f t="shared" si="54"/>
        <v>ปกติ</v>
      </c>
      <c r="AA140" s="55" t="str">
        <f t="shared" si="55"/>
        <v>TELECOM</v>
      </c>
      <c r="AB140" s="64">
        <f t="shared" si="56"/>
        <v>1</v>
      </c>
      <c r="AC140" s="65" t="str">
        <f>VLOOKUP(B140,DATA_ZCSR181!C:K,9,0)</f>
        <v>S-4G-001</v>
      </c>
      <c r="AD140" s="65">
        <f>VLOOKUP(B140,DATA_ZCSR181!C:H,6,0)</f>
        <v>9009417220</v>
      </c>
      <c r="AE140" s="66">
        <f>VLOOKUP(B140,DATA_ZCSR181!C:Z,24,0)</f>
        <v>43496</v>
      </c>
      <c r="AF140" s="66" t="str">
        <f>LEFT(VLOOKUP(B140,DATA_ZCSR181!C:D,2,0),4)</f>
        <v>S4B3</v>
      </c>
      <c r="AG140" s="55" t="str">
        <f t="shared" si="57"/>
        <v>CUP</v>
      </c>
      <c r="AH140" s="61" t="str">
        <f t="shared" si="58"/>
        <v/>
      </c>
      <c r="AI140" s="61" t="str">
        <f t="shared" si="59"/>
        <v/>
      </c>
      <c r="AJ140" s="61" t="str">
        <f t="shared" si="60"/>
        <v/>
      </c>
      <c r="AK140" s="61" t="str">
        <f t="shared" si="61"/>
        <v/>
      </c>
      <c r="AL140" s="61" t="str">
        <f t="shared" si="62"/>
        <v/>
      </c>
      <c r="AM140" s="61" t="str">
        <f t="shared" si="63"/>
        <v/>
      </c>
      <c r="AN140" s="61" t="str">
        <f t="shared" si="64"/>
        <v/>
      </c>
      <c r="AO140" s="61" t="str">
        <f t="shared" si="65"/>
        <v/>
      </c>
      <c r="AP140" s="61" t="str">
        <f t="shared" si="66"/>
        <v/>
      </c>
      <c r="AQ140" s="62" t="str">
        <f t="shared" si="67"/>
        <v/>
      </c>
      <c r="AR140" s="61" t="str">
        <f t="shared" si="68"/>
        <v/>
      </c>
      <c r="AS140" s="63" t="e">
        <f>VLOOKUP(B140,ziw58!AV:BB,7,0)</f>
        <v>#N/A</v>
      </c>
    </row>
    <row r="141" spans="1:45" x14ac:dyDescent="0.35">
      <c r="A141" s="56">
        <v>130000727155</v>
      </c>
      <c r="B141" s="57">
        <v>140001546767</v>
      </c>
      <c r="C141" s="57">
        <v>1016892882</v>
      </c>
      <c r="D141" s="58" t="s">
        <v>2649</v>
      </c>
      <c r="E141" s="58" t="s">
        <v>15</v>
      </c>
      <c r="F141" s="58" t="s">
        <v>16</v>
      </c>
      <c r="G141" s="58" t="s">
        <v>17</v>
      </c>
      <c r="H141" s="58" t="s">
        <v>36</v>
      </c>
      <c r="I141" s="59">
        <v>43405</v>
      </c>
      <c r="J141" s="59">
        <v>43483</v>
      </c>
      <c r="K141" s="59">
        <v>43484</v>
      </c>
      <c r="L141" s="59">
        <v>43483</v>
      </c>
      <c r="M141" s="60">
        <v>4016316798</v>
      </c>
      <c r="N141" s="58" t="s">
        <v>37</v>
      </c>
      <c r="O141" s="58" t="s">
        <v>23</v>
      </c>
      <c r="P141" s="55" t="str">
        <f>VLOOKUP(C141,Constrain!W:Y,3,0)</f>
        <v>บริษัท กสท โทรคมนาคม จำกัด (มหาชน)</v>
      </c>
      <c r="Q141" s="64" t="str">
        <f>VLOOKUP(C141,Constrain!W:X,2,0)</f>
        <v>CAT</v>
      </c>
      <c r="R141" s="55" t="str">
        <f t="shared" si="46"/>
        <v>CLSD</v>
      </c>
      <c r="S141" s="55" t="str">
        <f t="shared" si="47"/>
        <v xml:space="preserve">CNF </v>
      </c>
      <c r="T141" s="55" t="str">
        <f t="shared" si="48"/>
        <v>มี พท.ซ่อมบำรุง</v>
      </c>
      <c r="U141" s="55" t="str">
        <f t="shared" si="49"/>
        <v>นับเสา</v>
      </c>
      <c r="V141" s="55" t="str">
        <f t="shared" si="50"/>
        <v>61</v>
      </c>
      <c r="W141" s="55" t="str">
        <f t="shared" si="51"/>
        <v>สายสื่อสาร</v>
      </c>
      <c r="X141" s="55" t="str">
        <f t="shared" si="52"/>
        <v>CAT</v>
      </c>
      <c r="Y141" s="55" t="str">
        <f t="shared" si="53"/>
        <v>CUR</v>
      </c>
      <c r="Z141" s="55" t="str">
        <f t="shared" si="54"/>
        <v>ปกติ</v>
      </c>
      <c r="AA141" s="55" t="str">
        <f t="shared" si="55"/>
        <v>TELECOM</v>
      </c>
      <c r="AB141" s="64">
        <f t="shared" si="56"/>
        <v>1</v>
      </c>
      <c r="AC141" s="65" t="str">
        <f>VLOOKUP(B141,DATA_ZCSR181!C:K,9,0)</f>
        <v>S-4G-001</v>
      </c>
      <c r="AD141" s="65">
        <f>VLOOKUP(B141,DATA_ZCSR181!C:H,6,0)</f>
        <v>9009420383</v>
      </c>
      <c r="AE141" s="66">
        <f>VLOOKUP(B141,DATA_ZCSR181!C:Z,24,0)</f>
        <v>43496</v>
      </c>
      <c r="AF141" s="66" t="str">
        <f>LEFT(VLOOKUP(B141,DATA_ZCSR181!C:D,2,0),4)</f>
        <v>S4B3</v>
      </c>
      <c r="AG141" s="55" t="str">
        <f t="shared" si="57"/>
        <v>CUR</v>
      </c>
      <c r="AH141" s="61" t="str">
        <f t="shared" si="58"/>
        <v/>
      </c>
      <c r="AI141" s="61" t="str">
        <f t="shared" si="59"/>
        <v/>
      </c>
      <c r="AJ141" s="61" t="str">
        <f t="shared" si="60"/>
        <v/>
      </c>
      <c r="AK141" s="61" t="str">
        <f t="shared" si="61"/>
        <v/>
      </c>
      <c r="AL141" s="61" t="str">
        <f t="shared" si="62"/>
        <v/>
      </c>
      <c r="AM141" s="61" t="str">
        <f t="shared" si="63"/>
        <v/>
      </c>
      <c r="AN141" s="61" t="str">
        <f t="shared" si="64"/>
        <v/>
      </c>
      <c r="AO141" s="61" t="str">
        <f t="shared" si="65"/>
        <v/>
      </c>
      <c r="AP141" s="61" t="str">
        <f t="shared" si="66"/>
        <v/>
      </c>
      <c r="AQ141" s="62" t="str">
        <f t="shared" si="67"/>
        <v/>
      </c>
      <c r="AR141" s="61" t="str">
        <f t="shared" si="68"/>
        <v/>
      </c>
      <c r="AS141" s="63" t="e">
        <f>VLOOKUP(B141,ziw58!AV:BB,7,0)</f>
        <v>#N/A</v>
      </c>
    </row>
    <row r="142" spans="1:45" x14ac:dyDescent="0.35">
      <c r="A142" s="56">
        <v>130000720446</v>
      </c>
      <c r="B142" s="57">
        <v>140001542355</v>
      </c>
      <c r="C142" s="57">
        <v>1016892882</v>
      </c>
      <c r="D142" s="58" t="s">
        <v>2650</v>
      </c>
      <c r="E142" s="58" t="s">
        <v>15</v>
      </c>
      <c r="F142" s="58" t="s">
        <v>16</v>
      </c>
      <c r="G142" s="58" t="s">
        <v>17</v>
      </c>
      <c r="H142" s="58" t="s">
        <v>27</v>
      </c>
      <c r="I142" s="59">
        <v>43433</v>
      </c>
      <c r="J142" s="59">
        <v>43411</v>
      </c>
      <c r="K142" s="59">
        <v>43411</v>
      </c>
      <c r="L142" s="59">
        <v>43483</v>
      </c>
      <c r="M142" s="60">
        <v>4016316794</v>
      </c>
      <c r="N142" s="58" t="s">
        <v>28</v>
      </c>
      <c r="O142" s="58" t="s">
        <v>23</v>
      </c>
      <c r="P142" s="55" t="str">
        <f>VLOOKUP(C142,Constrain!W:Y,3,0)</f>
        <v>บริษัท กสท โทรคมนาคม จำกัด (มหาชน)</v>
      </c>
      <c r="Q142" s="64" t="str">
        <f>VLOOKUP(C142,Constrain!W:X,2,0)</f>
        <v>CAT</v>
      </c>
      <c r="R142" s="55" t="str">
        <f t="shared" si="46"/>
        <v>CLSD</v>
      </c>
      <c r="S142" s="55" t="str">
        <f t="shared" si="47"/>
        <v xml:space="preserve">CNF </v>
      </c>
      <c r="T142" s="55" t="str">
        <f t="shared" si="48"/>
        <v>มี พท.ซ่อมบำรุง</v>
      </c>
      <c r="U142" s="55" t="str">
        <f t="shared" si="49"/>
        <v>นับเสา</v>
      </c>
      <c r="V142" s="55" t="str">
        <f t="shared" si="50"/>
        <v>61</v>
      </c>
      <c r="W142" s="55" t="str">
        <f t="shared" si="51"/>
        <v>สายสื่อสาร</v>
      </c>
      <c r="X142" s="55" t="str">
        <f t="shared" si="52"/>
        <v>CAT</v>
      </c>
      <c r="Y142" s="55" t="str">
        <f t="shared" si="53"/>
        <v>CYP</v>
      </c>
      <c r="Z142" s="55" t="str">
        <f t="shared" si="54"/>
        <v>ปกติ</v>
      </c>
      <c r="AA142" s="55" t="str">
        <f t="shared" si="55"/>
        <v>TELECOM</v>
      </c>
      <c r="AB142" s="64">
        <f t="shared" si="56"/>
        <v>1</v>
      </c>
      <c r="AC142" s="65" t="str">
        <f>VLOOKUP(B142,DATA_ZCSR181!C:K,9,0)</f>
        <v>S-4G-001</v>
      </c>
      <c r="AD142" s="65">
        <f>VLOOKUP(B142,DATA_ZCSR181!C:H,6,0)</f>
        <v>9009410583</v>
      </c>
      <c r="AE142" s="66">
        <f>VLOOKUP(B142,DATA_ZCSR181!C:Z,24,0)</f>
        <v>43496</v>
      </c>
      <c r="AF142" s="66" t="str">
        <f>LEFT(VLOOKUP(B142,DATA_ZCSR181!C:D,2,0),4)</f>
        <v>S4B3</v>
      </c>
      <c r="AG142" s="55" t="str">
        <f t="shared" si="57"/>
        <v>CYP</v>
      </c>
      <c r="AH142" s="61" t="str">
        <f t="shared" si="58"/>
        <v/>
      </c>
      <c r="AI142" s="61" t="str">
        <f t="shared" si="59"/>
        <v/>
      </c>
      <c r="AJ142" s="61" t="str">
        <f t="shared" si="60"/>
        <v/>
      </c>
      <c r="AK142" s="61" t="str">
        <f t="shared" si="61"/>
        <v/>
      </c>
      <c r="AL142" s="61" t="str">
        <f t="shared" si="62"/>
        <v/>
      </c>
      <c r="AM142" s="61" t="str">
        <f t="shared" si="63"/>
        <v/>
      </c>
      <c r="AN142" s="61" t="str">
        <f t="shared" si="64"/>
        <v/>
      </c>
      <c r="AO142" s="61" t="str">
        <f t="shared" si="65"/>
        <v/>
      </c>
      <c r="AP142" s="61" t="str">
        <f t="shared" si="66"/>
        <v/>
      </c>
      <c r="AQ142" s="62" t="str">
        <f t="shared" si="67"/>
        <v/>
      </c>
      <c r="AR142" s="61" t="str">
        <f t="shared" si="68"/>
        <v/>
      </c>
      <c r="AS142" s="63" t="e">
        <f>VLOOKUP(B142,ziw58!AV:BB,7,0)</f>
        <v>#N/A</v>
      </c>
    </row>
    <row r="143" spans="1:45" x14ac:dyDescent="0.35">
      <c r="A143" s="56">
        <v>130000734678</v>
      </c>
      <c r="B143" s="57">
        <v>140001545410</v>
      </c>
      <c r="C143" s="57">
        <v>1016892882</v>
      </c>
      <c r="D143" s="58" t="s">
        <v>2651</v>
      </c>
      <c r="E143" s="58" t="s">
        <v>3199</v>
      </c>
      <c r="F143" s="58" t="s">
        <v>16</v>
      </c>
      <c r="G143" s="58" t="s">
        <v>17</v>
      </c>
      <c r="H143" s="58" t="s">
        <v>106</v>
      </c>
      <c r="I143" s="59"/>
      <c r="J143" s="59">
        <v>43447</v>
      </c>
      <c r="K143" s="59">
        <v>43447</v>
      </c>
      <c r="L143" s="59">
        <v>43483</v>
      </c>
      <c r="M143" s="60">
        <v>4016316829</v>
      </c>
      <c r="N143" s="58" t="s">
        <v>107</v>
      </c>
      <c r="O143" s="58" t="s">
        <v>23</v>
      </c>
      <c r="P143" s="55" t="str">
        <f>VLOOKUP(C143,Constrain!W:Y,3,0)</f>
        <v>บริษัท กสท โทรคมนาคม จำกัด (มหาชน)</v>
      </c>
      <c r="Q143" s="64" t="str">
        <f>VLOOKUP(C143,Constrain!W:X,2,0)</f>
        <v>CAT</v>
      </c>
      <c r="R143" s="55" t="str">
        <f t="shared" si="46"/>
        <v>TECO</v>
      </c>
      <c r="S143" s="55" t="str">
        <f t="shared" si="47"/>
        <v>NMAT</v>
      </c>
      <c r="T143" s="55" t="str">
        <f t="shared" si="48"/>
        <v>มี พท.ซ่อมบำรุง</v>
      </c>
      <c r="U143" s="55" t="str">
        <f t="shared" si="49"/>
        <v>นับเสา</v>
      </c>
      <c r="V143" s="55" t="str">
        <f t="shared" si="50"/>
        <v>61</v>
      </c>
      <c r="W143" s="55" t="str">
        <f t="shared" si="51"/>
        <v>สายสื่อสาร</v>
      </c>
      <c r="X143" s="55" t="str">
        <f t="shared" si="52"/>
        <v>CAT</v>
      </c>
      <c r="Y143" s="55" t="str">
        <f t="shared" si="53"/>
        <v>DAN</v>
      </c>
      <c r="Z143" s="55" t="str">
        <f t="shared" si="54"/>
        <v>ปกติ</v>
      </c>
      <c r="AA143" s="55" t="str">
        <f t="shared" si="55"/>
        <v>TELECOM</v>
      </c>
      <c r="AB143" s="64">
        <f t="shared" si="56"/>
        <v>1</v>
      </c>
      <c r="AC143" s="65" t="str">
        <f>VLOOKUP(B143,DATA_ZCSR181!C:K,9,0)</f>
        <v>S-4G-001</v>
      </c>
      <c r="AD143" s="65">
        <f>VLOOKUP(B143,DATA_ZCSR181!C:H,6,0)</f>
        <v>9009416526</v>
      </c>
      <c r="AE143" s="66">
        <f>VLOOKUP(B143,DATA_ZCSR181!C:Z,24,0)</f>
        <v>43496</v>
      </c>
      <c r="AF143" s="66" t="str">
        <f>LEFT(VLOOKUP(B143,DATA_ZCSR181!C:D,2,0),4)</f>
        <v>S4B3</v>
      </c>
      <c r="AG143" s="55" t="str">
        <f t="shared" si="57"/>
        <v>DAN</v>
      </c>
      <c r="AH143" s="61" t="str">
        <f t="shared" si="58"/>
        <v/>
      </c>
      <c r="AI143" s="61" t="str">
        <f t="shared" si="59"/>
        <v/>
      </c>
      <c r="AJ143" s="61" t="str">
        <f t="shared" si="60"/>
        <v/>
      </c>
      <c r="AK143" s="61" t="str">
        <f t="shared" si="61"/>
        <v>ยังไม่ยืนยันชั่วโมงการทำงาน Time Confirm</v>
      </c>
      <c r="AL143" s="61" t="str">
        <f t="shared" si="62"/>
        <v/>
      </c>
      <c r="AM143" s="61" t="str">
        <f t="shared" si="63"/>
        <v/>
      </c>
      <c r="AN143" s="61" t="str">
        <f t="shared" si="64"/>
        <v/>
      </c>
      <c r="AO143" s="61" t="str">
        <f t="shared" si="65"/>
        <v/>
      </c>
      <c r="AP143" s="61" t="str">
        <f t="shared" si="66"/>
        <v/>
      </c>
      <c r="AQ143" s="62" t="str">
        <f t="shared" si="67"/>
        <v/>
      </c>
      <c r="AR143" s="61" t="str">
        <f t="shared" si="68"/>
        <v/>
      </c>
      <c r="AS143" s="63" t="e">
        <f>VLOOKUP(B143,ziw58!AV:BB,7,0)</f>
        <v>#N/A</v>
      </c>
    </row>
    <row r="144" spans="1:45" x14ac:dyDescent="0.35">
      <c r="A144" s="56">
        <v>130000711547</v>
      </c>
      <c r="B144" s="57">
        <v>140001547567</v>
      </c>
      <c r="C144" s="57">
        <v>1016892882</v>
      </c>
      <c r="D144" s="58" t="s">
        <v>2652</v>
      </c>
      <c r="E144" s="58" t="s">
        <v>98</v>
      </c>
      <c r="F144" s="58" t="s">
        <v>16</v>
      </c>
      <c r="G144" s="58" t="s">
        <v>17</v>
      </c>
      <c r="H144" s="58" t="s">
        <v>2522</v>
      </c>
      <c r="I144" s="59"/>
      <c r="J144" s="59">
        <v>43383</v>
      </c>
      <c r="K144" s="59">
        <v>43383</v>
      </c>
      <c r="L144" s="59">
        <v>43383</v>
      </c>
      <c r="M144" s="60">
        <v>4021794296</v>
      </c>
      <c r="N144" s="58" t="s">
        <v>2523</v>
      </c>
      <c r="O144" s="58" t="s">
        <v>26</v>
      </c>
      <c r="P144" s="55" t="str">
        <f>VLOOKUP(C144,Constrain!W:Y,3,0)</f>
        <v>บริษัท กสท โทรคมนาคม จำกัด (มหาชน)</v>
      </c>
      <c r="Q144" s="64" t="str">
        <f>VLOOKUP(C144,Constrain!W:X,2,0)</f>
        <v>CAT</v>
      </c>
      <c r="R144" s="55" t="str">
        <f t="shared" si="46"/>
        <v xml:space="preserve">REL </v>
      </c>
      <c r="S144" s="55" t="str">
        <f t="shared" si="47"/>
        <v>NMAT</v>
      </c>
      <c r="T144" s="55" t="str">
        <f t="shared" si="48"/>
        <v>มี พท.ซ่อมบำรุง</v>
      </c>
      <c r="U144" s="55" t="str">
        <f t="shared" si="49"/>
        <v>นับเสา</v>
      </c>
      <c r="V144" s="55" t="str">
        <f t="shared" si="50"/>
        <v>61</v>
      </c>
      <c r="W144" s="55" t="str">
        <f t="shared" si="51"/>
        <v>สายสื่อสาร</v>
      </c>
      <c r="X144" s="55" t="str">
        <f t="shared" si="52"/>
        <v>CAT</v>
      </c>
      <c r="Y144" s="55" t="str">
        <f t="shared" si="53"/>
        <v>HOH</v>
      </c>
      <c r="Z144" s="55" t="str">
        <f t="shared" si="54"/>
        <v>ปกติ</v>
      </c>
      <c r="AA144" s="55" t="str">
        <f t="shared" si="55"/>
        <v>TELECOM</v>
      </c>
      <c r="AB144" s="64">
        <f t="shared" si="56"/>
        <v>1</v>
      </c>
      <c r="AC144" s="65" t="str">
        <f>VLOOKUP(B144,DATA_ZCSR181!C:K,9,0)</f>
        <v>S-4G-001</v>
      </c>
      <c r="AD144" s="65">
        <f>VLOOKUP(B144,DATA_ZCSR181!C:H,6,0)</f>
        <v>9009421500</v>
      </c>
      <c r="AE144" s="66">
        <f>VLOOKUP(B144,DATA_ZCSR181!C:Z,24,0)</f>
        <v>43496</v>
      </c>
      <c r="AF144" s="66" t="str">
        <f>LEFT(VLOOKUP(B144,DATA_ZCSR181!C:D,2,0),4)</f>
        <v>S4B3</v>
      </c>
      <c r="AG144" s="55" t="str">
        <f t="shared" si="57"/>
        <v>HOH</v>
      </c>
      <c r="AH144" s="61" t="str">
        <f t="shared" si="58"/>
        <v/>
      </c>
      <c r="AI144" s="61" t="str">
        <f t="shared" si="59"/>
        <v/>
      </c>
      <c r="AJ144" s="61" t="str">
        <f t="shared" si="60"/>
        <v>สถานะใบสั่งงานไม่ถูกต้อง</v>
      </c>
      <c r="AK144" s="61" t="str">
        <f t="shared" si="61"/>
        <v>ยังไม่ยืนยันชั่วโมงการทำงาน Time Confirm</v>
      </c>
      <c r="AL144" s="61" t="str">
        <f t="shared" si="62"/>
        <v/>
      </c>
      <c r="AM144" s="61" t="str">
        <f t="shared" si="63"/>
        <v/>
      </c>
      <c r="AN144" s="61" t="str">
        <f t="shared" si="64"/>
        <v/>
      </c>
      <c r="AO144" s="61" t="str">
        <f t="shared" si="65"/>
        <v/>
      </c>
      <c r="AP144" s="61" t="str">
        <f t="shared" si="66"/>
        <v/>
      </c>
      <c r="AQ144" s="62" t="str">
        <f t="shared" si="67"/>
        <v/>
      </c>
      <c r="AR144" s="61" t="str">
        <f t="shared" si="68"/>
        <v/>
      </c>
      <c r="AS144" s="63" t="e">
        <f>VLOOKUP(B144,ziw58!AV:BB,7,0)</f>
        <v>#N/A</v>
      </c>
    </row>
    <row r="145" spans="1:45" x14ac:dyDescent="0.35">
      <c r="A145" s="56">
        <v>130000734900</v>
      </c>
      <c r="B145" s="57">
        <v>140001546236</v>
      </c>
      <c r="C145" s="57">
        <v>1016892882</v>
      </c>
      <c r="D145" s="58" t="s">
        <v>2653</v>
      </c>
      <c r="E145" s="58" t="s">
        <v>15</v>
      </c>
      <c r="F145" s="58" t="s">
        <v>16</v>
      </c>
      <c r="G145" s="58" t="s">
        <v>17</v>
      </c>
      <c r="H145" s="58" t="s">
        <v>24</v>
      </c>
      <c r="I145" s="59">
        <v>43405</v>
      </c>
      <c r="J145" s="59">
        <v>43405</v>
      </c>
      <c r="K145" s="59">
        <v>43454</v>
      </c>
      <c r="L145" s="59">
        <v>43483</v>
      </c>
      <c r="M145" s="60">
        <v>4016316885</v>
      </c>
      <c r="N145" s="58" t="s">
        <v>688</v>
      </c>
      <c r="O145" s="58" t="s">
        <v>23</v>
      </c>
      <c r="P145" s="55" t="str">
        <f>VLOOKUP(C145,Constrain!W:Y,3,0)</f>
        <v>บริษัท กสท โทรคมนาคม จำกัด (มหาชน)</v>
      </c>
      <c r="Q145" s="64" t="str">
        <f>VLOOKUP(C145,Constrain!W:X,2,0)</f>
        <v>CAT</v>
      </c>
      <c r="R145" s="55" t="str">
        <f t="shared" si="46"/>
        <v>CLSD</v>
      </c>
      <c r="S145" s="55" t="str">
        <f t="shared" si="47"/>
        <v xml:space="preserve">CNF </v>
      </c>
      <c r="T145" s="55" t="str">
        <f t="shared" si="48"/>
        <v>มี พท.ซ่อมบำรุง</v>
      </c>
      <c r="U145" s="55" t="str">
        <f t="shared" si="49"/>
        <v>นับเสา</v>
      </c>
      <c r="V145" s="55" t="str">
        <f t="shared" si="50"/>
        <v>61</v>
      </c>
      <c r="W145" s="55" t="str">
        <f t="shared" si="51"/>
        <v>สายสื่อสาร</v>
      </c>
      <c r="X145" s="55" t="str">
        <f t="shared" si="52"/>
        <v>CAT</v>
      </c>
      <c r="Y145" s="55" t="str">
        <f t="shared" si="53"/>
        <v>KKA</v>
      </c>
      <c r="Z145" s="55" t="str">
        <f t="shared" si="54"/>
        <v>ปกติ</v>
      </c>
      <c r="AA145" s="55" t="str">
        <f t="shared" si="55"/>
        <v>TELECOM</v>
      </c>
      <c r="AB145" s="64">
        <f t="shared" si="56"/>
        <v>1</v>
      </c>
      <c r="AC145" s="65" t="str">
        <f>VLOOKUP(B145,DATA_ZCSR181!C:K,9,0)</f>
        <v>S-4G-001</v>
      </c>
      <c r="AD145" s="65">
        <f>VLOOKUP(B145,DATA_ZCSR181!C:H,6,0)</f>
        <v>9009417615</v>
      </c>
      <c r="AE145" s="66">
        <f>VLOOKUP(B145,DATA_ZCSR181!C:Z,24,0)</f>
        <v>43496</v>
      </c>
      <c r="AF145" s="66" t="str">
        <f>LEFT(VLOOKUP(B145,DATA_ZCSR181!C:D,2,0),4)</f>
        <v>S4B3</v>
      </c>
      <c r="AG145" s="55" t="str">
        <f t="shared" si="57"/>
        <v>KKA</v>
      </c>
      <c r="AH145" s="61" t="str">
        <f t="shared" si="58"/>
        <v/>
      </c>
      <c r="AI145" s="61" t="str">
        <f t="shared" si="59"/>
        <v/>
      </c>
      <c r="AJ145" s="61" t="str">
        <f t="shared" si="60"/>
        <v/>
      </c>
      <c r="AK145" s="61" t="str">
        <f t="shared" si="61"/>
        <v/>
      </c>
      <c r="AL145" s="61" t="str">
        <f t="shared" si="62"/>
        <v/>
      </c>
      <c r="AM145" s="61" t="str">
        <f t="shared" si="63"/>
        <v/>
      </c>
      <c r="AN145" s="61" t="str">
        <f t="shared" si="64"/>
        <v/>
      </c>
      <c r="AO145" s="61" t="str">
        <f t="shared" si="65"/>
        <v/>
      </c>
      <c r="AP145" s="61" t="str">
        <f t="shared" si="66"/>
        <v/>
      </c>
      <c r="AQ145" s="62" t="str">
        <f t="shared" si="67"/>
        <v/>
      </c>
      <c r="AR145" s="61" t="str">
        <f t="shared" si="68"/>
        <v/>
      </c>
      <c r="AS145" s="63" t="e">
        <f>VLOOKUP(B145,ziw58!AV:BB,7,0)</f>
        <v>#N/A</v>
      </c>
    </row>
    <row r="146" spans="1:45" x14ac:dyDescent="0.35">
      <c r="A146" s="56">
        <v>130000732899</v>
      </c>
      <c r="B146" s="57">
        <v>140001547499</v>
      </c>
      <c r="C146" s="57">
        <v>1016892882</v>
      </c>
      <c r="D146" s="58" t="s">
        <v>2654</v>
      </c>
      <c r="E146" s="58" t="s">
        <v>15</v>
      </c>
      <c r="F146" s="58" t="s">
        <v>16</v>
      </c>
      <c r="G146" s="58" t="s">
        <v>17</v>
      </c>
      <c r="H146" s="58" t="s">
        <v>77</v>
      </c>
      <c r="I146" s="59">
        <v>43121</v>
      </c>
      <c r="J146" s="59">
        <v>43441</v>
      </c>
      <c r="K146" s="59">
        <v>43441</v>
      </c>
      <c r="L146" s="59">
        <v>43493</v>
      </c>
      <c r="M146" s="60">
        <v>4016316861</v>
      </c>
      <c r="N146" s="58" t="s">
        <v>78</v>
      </c>
      <c r="O146" s="58" t="s">
        <v>20</v>
      </c>
      <c r="P146" s="55" t="str">
        <f>VLOOKUP(C146,Constrain!W:Y,3,0)</f>
        <v>บริษัท กสท โทรคมนาคม จำกัด (มหาชน)</v>
      </c>
      <c r="Q146" s="64" t="str">
        <f>VLOOKUP(C146,Constrain!W:X,2,0)</f>
        <v>CAT</v>
      </c>
      <c r="R146" s="55" t="str">
        <f t="shared" si="46"/>
        <v>CLSD</v>
      </c>
      <c r="S146" s="55" t="str">
        <f t="shared" si="47"/>
        <v xml:space="preserve">CNF </v>
      </c>
      <c r="T146" s="55" t="str">
        <f t="shared" si="48"/>
        <v>มี พท.ซ่อมบำรุง</v>
      </c>
      <c r="U146" s="55" t="str">
        <f t="shared" si="49"/>
        <v>นับเสา</v>
      </c>
      <c r="V146" s="55" t="str">
        <f t="shared" si="50"/>
        <v>61</v>
      </c>
      <c r="W146" s="55" t="str">
        <f t="shared" si="51"/>
        <v>สายสื่อสาร</v>
      </c>
      <c r="X146" s="55" t="str">
        <f t="shared" si="52"/>
        <v>CAT</v>
      </c>
      <c r="Y146" s="55" t="str">
        <f t="shared" si="53"/>
        <v>KOB</v>
      </c>
      <c r="Z146" s="55" t="str">
        <f t="shared" si="54"/>
        <v>ปกติ</v>
      </c>
      <c r="AA146" s="55" t="str">
        <f t="shared" si="55"/>
        <v>TELECOM</v>
      </c>
      <c r="AB146" s="64">
        <f t="shared" si="56"/>
        <v>1</v>
      </c>
      <c r="AC146" s="65" t="str">
        <f>VLOOKUP(B146,DATA_ZCSR181!C:K,9,0)</f>
        <v>S-4G-001</v>
      </c>
      <c r="AD146" s="65">
        <f>VLOOKUP(B146,DATA_ZCSR181!C:H,6,0)</f>
        <v>9009421455</v>
      </c>
      <c r="AE146" s="66">
        <f>VLOOKUP(B146,DATA_ZCSR181!C:Z,24,0)</f>
        <v>43496</v>
      </c>
      <c r="AF146" s="66" t="str">
        <f>LEFT(VLOOKUP(B146,DATA_ZCSR181!C:D,2,0),4)</f>
        <v>S4B3</v>
      </c>
      <c r="AG146" s="55" t="str">
        <f t="shared" si="57"/>
        <v>KOB</v>
      </c>
      <c r="AH146" s="61" t="str">
        <f t="shared" si="58"/>
        <v/>
      </c>
      <c r="AI146" s="61" t="str">
        <f t="shared" si="59"/>
        <v/>
      </c>
      <c r="AJ146" s="61" t="str">
        <f t="shared" si="60"/>
        <v/>
      </c>
      <c r="AK146" s="61" t="str">
        <f t="shared" si="61"/>
        <v/>
      </c>
      <c r="AL146" s="61" t="str">
        <f t="shared" si="62"/>
        <v/>
      </c>
      <c r="AM146" s="61" t="str">
        <f t="shared" si="63"/>
        <v/>
      </c>
      <c r="AN146" s="61" t="str">
        <f t="shared" si="64"/>
        <v/>
      </c>
      <c r="AO146" s="61" t="str">
        <f t="shared" si="65"/>
        <v/>
      </c>
      <c r="AP146" s="61" t="str">
        <f t="shared" si="66"/>
        <v/>
      </c>
      <c r="AQ146" s="62" t="str">
        <f t="shared" si="67"/>
        <v/>
      </c>
      <c r="AR146" s="61" t="str">
        <f t="shared" si="68"/>
        <v/>
      </c>
      <c r="AS146" s="63" t="e">
        <f>VLOOKUP(B146,ziw58!AV:BB,7,0)</f>
        <v>#N/A</v>
      </c>
    </row>
    <row r="147" spans="1:45" x14ac:dyDescent="0.35">
      <c r="A147" s="56">
        <v>130000726907</v>
      </c>
      <c r="B147" s="57">
        <v>140001545967</v>
      </c>
      <c r="C147" s="57">
        <v>1016892882</v>
      </c>
      <c r="D147" s="58" t="s">
        <v>2655</v>
      </c>
      <c r="E147" s="58" t="s">
        <v>1267</v>
      </c>
      <c r="F147" s="58" t="s">
        <v>16</v>
      </c>
      <c r="G147" s="58" t="s">
        <v>17</v>
      </c>
      <c r="H147" s="58" t="s">
        <v>41</v>
      </c>
      <c r="I147" s="59">
        <v>43445</v>
      </c>
      <c r="J147" s="59">
        <v>43427</v>
      </c>
      <c r="K147" s="59">
        <v>43428</v>
      </c>
      <c r="L147" s="59">
        <v>43483</v>
      </c>
      <c r="M147" s="60">
        <v>4016316836</v>
      </c>
      <c r="N147" s="58" t="s">
        <v>42</v>
      </c>
      <c r="O147" s="58" t="s">
        <v>23</v>
      </c>
      <c r="P147" s="55" t="str">
        <f>VLOOKUP(C147,Constrain!W:Y,3,0)</f>
        <v>บริษัท กสท โทรคมนาคม จำกัด (มหาชน)</v>
      </c>
      <c r="Q147" s="64" t="str">
        <f>VLOOKUP(C147,Constrain!W:X,2,0)</f>
        <v>CAT</v>
      </c>
      <c r="R147" s="55" t="str">
        <f t="shared" si="46"/>
        <v>TECO</v>
      </c>
      <c r="S147" s="55" t="str">
        <f t="shared" si="47"/>
        <v xml:space="preserve">CNF </v>
      </c>
      <c r="T147" s="55" t="str">
        <f t="shared" si="48"/>
        <v>มี พท.ซ่อมบำรุง</v>
      </c>
      <c r="U147" s="55" t="str">
        <f t="shared" si="49"/>
        <v>นับเสา</v>
      </c>
      <c r="V147" s="55" t="str">
        <f t="shared" si="50"/>
        <v>61</v>
      </c>
      <c r="W147" s="55" t="str">
        <f t="shared" si="51"/>
        <v>สายสื่อสาร</v>
      </c>
      <c r="X147" s="55" t="str">
        <f t="shared" si="52"/>
        <v>CAT</v>
      </c>
      <c r="Y147" s="55" t="str">
        <f t="shared" si="53"/>
        <v>KOG</v>
      </c>
      <c r="Z147" s="55" t="str">
        <f t="shared" si="54"/>
        <v>ปกติ</v>
      </c>
      <c r="AA147" s="55" t="str">
        <f t="shared" si="55"/>
        <v>TELECOM</v>
      </c>
      <c r="AB147" s="64">
        <f t="shared" si="56"/>
        <v>1</v>
      </c>
      <c r="AC147" s="65" t="str">
        <f>VLOOKUP(B147,DATA_ZCSR181!C:K,9,0)</f>
        <v>S-4G-001</v>
      </c>
      <c r="AD147" s="65">
        <f>VLOOKUP(B147,DATA_ZCSR181!C:H,6,0)</f>
        <v>9009417318</v>
      </c>
      <c r="AE147" s="66">
        <f>VLOOKUP(B147,DATA_ZCSR181!C:Z,24,0)</f>
        <v>43496</v>
      </c>
      <c r="AF147" s="66" t="str">
        <f>LEFT(VLOOKUP(B147,DATA_ZCSR181!C:D,2,0),4)</f>
        <v>S4B3</v>
      </c>
      <c r="AG147" s="55" t="str">
        <f t="shared" si="57"/>
        <v>KOG</v>
      </c>
      <c r="AH147" s="61" t="str">
        <f t="shared" si="58"/>
        <v/>
      </c>
      <c r="AI147" s="61" t="str">
        <f t="shared" si="59"/>
        <v/>
      </c>
      <c r="AJ147" s="61" t="str">
        <f t="shared" si="60"/>
        <v/>
      </c>
      <c r="AK147" s="61" t="str">
        <f t="shared" si="61"/>
        <v/>
      </c>
      <c r="AL147" s="61" t="str">
        <f t="shared" si="62"/>
        <v/>
      </c>
      <c r="AM147" s="61" t="str">
        <f t="shared" si="63"/>
        <v/>
      </c>
      <c r="AN147" s="61" t="str">
        <f t="shared" si="64"/>
        <v/>
      </c>
      <c r="AO147" s="61" t="str">
        <f t="shared" si="65"/>
        <v/>
      </c>
      <c r="AP147" s="61" t="str">
        <f t="shared" si="66"/>
        <v/>
      </c>
      <c r="AQ147" s="62" t="str">
        <f t="shared" si="67"/>
        <v/>
      </c>
      <c r="AR147" s="61" t="str">
        <f t="shared" si="68"/>
        <v/>
      </c>
      <c r="AS147" s="63" t="e">
        <f>VLOOKUP(B147,ziw58!AV:BB,7,0)</f>
        <v>#N/A</v>
      </c>
    </row>
    <row r="148" spans="1:45" x14ac:dyDescent="0.35">
      <c r="A148" s="56">
        <v>130000720132</v>
      </c>
      <c r="B148" s="57">
        <v>140001545485</v>
      </c>
      <c r="C148" s="57">
        <v>1016892882</v>
      </c>
      <c r="D148" s="58" t="s">
        <v>2656</v>
      </c>
      <c r="E148" s="58" t="s">
        <v>15</v>
      </c>
      <c r="F148" s="58" t="s">
        <v>16</v>
      </c>
      <c r="G148" s="58" t="s">
        <v>17</v>
      </c>
      <c r="H148" s="58" t="s">
        <v>45</v>
      </c>
      <c r="I148" s="59">
        <v>43423</v>
      </c>
      <c r="J148" s="59">
        <v>43423</v>
      </c>
      <c r="K148" s="59">
        <v>43423</v>
      </c>
      <c r="L148" s="59">
        <v>43482</v>
      </c>
      <c r="M148" s="60">
        <v>4016316796</v>
      </c>
      <c r="N148" s="58" t="s">
        <v>46</v>
      </c>
      <c r="O148" s="58" t="s">
        <v>23</v>
      </c>
      <c r="P148" s="55" t="str">
        <f>VLOOKUP(C148,Constrain!W:Y,3,0)</f>
        <v>บริษัท กสท โทรคมนาคม จำกัด (มหาชน)</v>
      </c>
      <c r="Q148" s="64" t="str">
        <f>VLOOKUP(C148,Constrain!W:X,2,0)</f>
        <v>CAT</v>
      </c>
      <c r="R148" s="55" t="str">
        <f t="shared" si="46"/>
        <v>CLSD</v>
      </c>
      <c r="S148" s="55" t="str">
        <f t="shared" si="47"/>
        <v xml:space="preserve">CNF </v>
      </c>
      <c r="T148" s="55" t="str">
        <f t="shared" si="48"/>
        <v>มี พท.ซ่อมบำรุง</v>
      </c>
      <c r="U148" s="55" t="str">
        <f t="shared" si="49"/>
        <v>นับเสา</v>
      </c>
      <c r="V148" s="55" t="str">
        <f t="shared" si="50"/>
        <v>61</v>
      </c>
      <c r="W148" s="55" t="str">
        <f t="shared" si="51"/>
        <v>สายสื่อสาร</v>
      </c>
      <c r="X148" s="55" t="str">
        <f t="shared" si="52"/>
        <v>CAT</v>
      </c>
      <c r="Y148" s="55" t="str">
        <f t="shared" si="53"/>
        <v>KSA</v>
      </c>
      <c r="Z148" s="55" t="str">
        <f t="shared" si="54"/>
        <v>ปกติ</v>
      </c>
      <c r="AA148" s="55" t="str">
        <f t="shared" si="55"/>
        <v>TELECOM</v>
      </c>
      <c r="AB148" s="64">
        <f t="shared" si="56"/>
        <v>1</v>
      </c>
      <c r="AC148" s="65" t="str">
        <f>VLOOKUP(B148,DATA_ZCSR181!C:K,9,0)</f>
        <v>S-4G-001</v>
      </c>
      <c r="AD148" s="65">
        <f>VLOOKUP(B148,DATA_ZCSR181!C:H,6,0)</f>
        <v>9009416584</v>
      </c>
      <c r="AE148" s="66">
        <f>VLOOKUP(B148,DATA_ZCSR181!C:Z,24,0)</f>
        <v>43496</v>
      </c>
      <c r="AF148" s="66" t="str">
        <f>LEFT(VLOOKUP(B148,DATA_ZCSR181!C:D,2,0),4)</f>
        <v>S4B3</v>
      </c>
      <c r="AG148" s="55" t="str">
        <f t="shared" si="57"/>
        <v>KSA</v>
      </c>
      <c r="AH148" s="61" t="str">
        <f t="shared" si="58"/>
        <v/>
      </c>
      <c r="AI148" s="61" t="str">
        <f t="shared" si="59"/>
        <v/>
      </c>
      <c r="AJ148" s="61" t="str">
        <f t="shared" si="60"/>
        <v/>
      </c>
      <c r="AK148" s="61" t="str">
        <f t="shared" si="61"/>
        <v/>
      </c>
      <c r="AL148" s="61" t="str">
        <f t="shared" si="62"/>
        <v/>
      </c>
      <c r="AM148" s="61" t="str">
        <f t="shared" si="63"/>
        <v/>
      </c>
      <c r="AN148" s="61" t="str">
        <f t="shared" si="64"/>
        <v/>
      </c>
      <c r="AO148" s="61" t="str">
        <f t="shared" si="65"/>
        <v/>
      </c>
      <c r="AP148" s="61" t="str">
        <f t="shared" si="66"/>
        <v/>
      </c>
      <c r="AQ148" s="62" t="str">
        <f t="shared" si="67"/>
        <v/>
      </c>
      <c r="AR148" s="61" t="str">
        <f t="shared" si="68"/>
        <v/>
      </c>
      <c r="AS148" s="63" t="e">
        <f>VLOOKUP(B148,ziw58!AV:BB,7,0)</f>
        <v>#N/A</v>
      </c>
    </row>
    <row r="149" spans="1:45" x14ac:dyDescent="0.35">
      <c r="A149" s="56">
        <v>130000724987</v>
      </c>
      <c r="B149" s="57">
        <v>140001545929</v>
      </c>
      <c r="C149" s="57">
        <v>1016892882</v>
      </c>
      <c r="D149" s="58" t="s">
        <v>2657</v>
      </c>
      <c r="E149" s="58" t="s">
        <v>1267</v>
      </c>
      <c r="F149" s="58" t="s">
        <v>16</v>
      </c>
      <c r="G149" s="58" t="s">
        <v>17</v>
      </c>
      <c r="H149" s="58" t="s">
        <v>47</v>
      </c>
      <c r="I149" s="59">
        <v>43422</v>
      </c>
      <c r="J149" s="59">
        <v>43422</v>
      </c>
      <c r="K149" s="59">
        <v>43428</v>
      </c>
      <c r="L149" s="59">
        <v>43483</v>
      </c>
      <c r="M149" s="60">
        <v>4016317081</v>
      </c>
      <c r="N149" s="58" t="s">
        <v>48</v>
      </c>
      <c r="O149" s="58" t="s">
        <v>23</v>
      </c>
      <c r="P149" s="55" t="str">
        <f>VLOOKUP(C149,Constrain!W:Y,3,0)</f>
        <v>บริษัท กสท โทรคมนาคม จำกัด (มหาชน)</v>
      </c>
      <c r="Q149" s="64" t="str">
        <f>VLOOKUP(C149,Constrain!W:X,2,0)</f>
        <v>CAT</v>
      </c>
      <c r="R149" s="55" t="str">
        <f t="shared" si="46"/>
        <v>TECO</v>
      </c>
      <c r="S149" s="55" t="str">
        <f t="shared" si="47"/>
        <v xml:space="preserve">CNF </v>
      </c>
      <c r="T149" s="55" t="str">
        <f t="shared" si="48"/>
        <v>มี พท.ซ่อมบำรุง</v>
      </c>
      <c r="U149" s="55" t="str">
        <f t="shared" si="49"/>
        <v>นับเสา</v>
      </c>
      <c r="V149" s="55" t="str">
        <f t="shared" si="50"/>
        <v>61</v>
      </c>
      <c r="W149" s="55" t="str">
        <f t="shared" si="51"/>
        <v>สายสื่อสาร</v>
      </c>
      <c r="X149" s="55" t="str">
        <f t="shared" si="52"/>
        <v>CAT</v>
      </c>
      <c r="Y149" s="55" t="str">
        <f t="shared" si="53"/>
        <v>KSN</v>
      </c>
      <c r="Z149" s="55" t="str">
        <f t="shared" si="54"/>
        <v>ปกติ</v>
      </c>
      <c r="AA149" s="55" t="str">
        <f t="shared" si="55"/>
        <v>TELECOM</v>
      </c>
      <c r="AB149" s="64">
        <f t="shared" si="56"/>
        <v>1</v>
      </c>
      <c r="AC149" s="65" t="str">
        <f>VLOOKUP(B149,DATA_ZCSR181!C:K,9,0)</f>
        <v>S-4G-001</v>
      </c>
      <c r="AD149" s="65">
        <f>VLOOKUP(B149,DATA_ZCSR181!C:H,6,0)</f>
        <v>9009417239</v>
      </c>
      <c r="AE149" s="66">
        <f>VLOOKUP(B149,DATA_ZCSR181!C:Z,24,0)</f>
        <v>43496</v>
      </c>
      <c r="AF149" s="66" t="str">
        <f>LEFT(VLOOKUP(B149,DATA_ZCSR181!C:D,2,0),4)</f>
        <v>S4B3</v>
      </c>
      <c r="AG149" s="55" t="str">
        <f t="shared" si="57"/>
        <v>KSN</v>
      </c>
      <c r="AH149" s="61" t="str">
        <f t="shared" si="58"/>
        <v/>
      </c>
      <c r="AI149" s="61" t="str">
        <f t="shared" si="59"/>
        <v/>
      </c>
      <c r="AJ149" s="61" t="str">
        <f t="shared" si="60"/>
        <v/>
      </c>
      <c r="AK149" s="61" t="str">
        <f t="shared" si="61"/>
        <v/>
      </c>
      <c r="AL149" s="61" t="str">
        <f t="shared" si="62"/>
        <v/>
      </c>
      <c r="AM149" s="61" t="str">
        <f t="shared" si="63"/>
        <v/>
      </c>
      <c r="AN149" s="61" t="str">
        <f t="shared" si="64"/>
        <v/>
      </c>
      <c r="AO149" s="61" t="str">
        <f t="shared" si="65"/>
        <v/>
      </c>
      <c r="AP149" s="61" t="str">
        <f t="shared" si="66"/>
        <v/>
      </c>
      <c r="AQ149" s="62" t="str">
        <f t="shared" si="67"/>
        <v/>
      </c>
      <c r="AR149" s="61" t="str">
        <f t="shared" si="68"/>
        <v/>
      </c>
      <c r="AS149" s="63" t="e">
        <f>VLOOKUP(B149,ziw58!AV:BB,7,0)</f>
        <v>#N/A</v>
      </c>
    </row>
    <row r="150" spans="1:45" x14ac:dyDescent="0.35">
      <c r="A150" s="56">
        <v>130000721897</v>
      </c>
      <c r="B150" s="57">
        <v>140001545646</v>
      </c>
      <c r="C150" s="57">
        <v>1016892882</v>
      </c>
      <c r="D150" s="58" t="s">
        <v>2658</v>
      </c>
      <c r="E150" s="58" t="s">
        <v>15</v>
      </c>
      <c r="F150" s="58" t="s">
        <v>16</v>
      </c>
      <c r="G150" s="58" t="s">
        <v>17</v>
      </c>
      <c r="H150" s="58" t="s">
        <v>99</v>
      </c>
      <c r="I150" s="59">
        <v>43446</v>
      </c>
      <c r="J150" s="59">
        <v>43414</v>
      </c>
      <c r="K150" s="59">
        <v>43415</v>
      </c>
      <c r="L150" s="59">
        <v>43483</v>
      </c>
      <c r="M150" s="60">
        <v>4016316766</v>
      </c>
      <c r="N150" s="58" t="s">
        <v>100</v>
      </c>
      <c r="O150" s="58" t="s">
        <v>23</v>
      </c>
      <c r="P150" s="55" t="str">
        <f>VLOOKUP(C150,Constrain!W:Y,3,0)</f>
        <v>บริษัท กสท โทรคมนาคม จำกัด (มหาชน)</v>
      </c>
      <c r="Q150" s="64" t="str">
        <f>VLOOKUP(C150,Constrain!W:X,2,0)</f>
        <v>CAT</v>
      </c>
      <c r="R150" s="55" t="str">
        <f t="shared" si="46"/>
        <v>CLSD</v>
      </c>
      <c r="S150" s="55" t="str">
        <f t="shared" si="47"/>
        <v xml:space="preserve">CNF </v>
      </c>
      <c r="T150" s="55" t="str">
        <f t="shared" si="48"/>
        <v>มี พท.ซ่อมบำรุง</v>
      </c>
      <c r="U150" s="55" t="str">
        <f t="shared" si="49"/>
        <v>นับเสา</v>
      </c>
      <c r="V150" s="55" t="str">
        <f t="shared" si="50"/>
        <v>61</v>
      </c>
      <c r="W150" s="55" t="str">
        <f t="shared" si="51"/>
        <v>สายสื่อสาร</v>
      </c>
      <c r="X150" s="55" t="str">
        <f t="shared" si="52"/>
        <v>CAT</v>
      </c>
      <c r="Y150" s="55" t="str">
        <f t="shared" si="53"/>
        <v>KUM</v>
      </c>
      <c r="Z150" s="55" t="str">
        <f t="shared" si="54"/>
        <v>ปกติ</v>
      </c>
      <c r="AA150" s="55" t="str">
        <f t="shared" si="55"/>
        <v>TELECOM</v>
      </c>
      <c r="AB150" s="64">
        <f t="shared" si="56"/>
        <v>1</v>
      </c>
      <c r="AC150" s="65" t="str">
        <f>VLOOKUP(B150,DATA_ZCSR181!C:K,9,0)</f>
        <v>S-4G-001</v>
      </c>
      <c r="AD150" s="65">
        <f>VLOOKUP(B150,DATA_ZCSR181!C:H,6,0)</f>
        <v>9009416828</v>
      </c>
      <c r="AE150" s="66">
        <f>VLOOKUP(B150,DATA_ZCSR181!C:Z,24,0)</f>
        <v>43496</v>
      </c>
      <c r="AF150" s="66" t="str">
        <f>LEFT(VLOOKUP(B150,DATA_ZCSR181!C:D,2,0),4)</f>
        <v>S4B3</v>
      </c>
      <c r="AG150" s="55" t="str">
        <f t="shared" si="57"/>
        <v>KUM</v>
      </c>
      <c r="AH150" s="61" t="str">
        <f t="shared" si="58"/>
        <v/>
      </c>
      <c r="AI150" s="61" t="str">
        <f t="shared" si="59"/>
        <v/>
      </c>
      <c r="AJ150" s="61" t="str">
        <f t="shared" si="60"/>
        <v/>
      </c>
      <c r="AK150" s="61" t="str">
        <f t="shared" si="61"/>
        <v/>
      </c>
      <c r="AL150" s="61" t="str">
        <f t="shared" si="62"/>
        <v/>
      </c>
      <c r="AM150" s="61" t="str">
        <f t="shared" si="63"/>
        <v/>
      </c>
      <c r="AN150" s="61" t="str">
        <f t="shared" si="64"/>
        <v/>
      </c>
      <c r="AO150" s="61" t="str">
        <f t="shared" si="65"/>
        <v/>
      </c>
      <c r="AP150" s="61" t="str">
        <f t="shared" si="66"/>
        <v/>
      </c>
      <c r="AQ150" s="62" t="str">
        <f t="shared" si="67"/>
        <v/>
      </c>
      <c r="AR150" s="61" t="str">
        <f t="shared" si="68"/>
        <v/>
      </c>
      <c r="AS150" s="63" t="e">
        <f>VLOOKUP(B150,ziw58!AV:BB,7,0)</f>
        <v>#N/A</v>
      </c>
    </row>
    <row r="151" spans="1:45" x14ac:dyDescent="0.35">
      <c r="A151" s="56">
        <v>130000719818</v>
      </c>
      <c r="B151" s="57">
        <v>140001545782</v>
      </c>
      <c r="C151" s="57">
        <v>1016892882</v>
      </c>
      <c r="D151" s="58" t="s">
        <v>2659</v>
      </c>
      <c r="E151" s="58" t="s">
        <v>15</v>
      </c>
      <c r="F151" s="58" t="s">
        <v>16</v>
      </c>
      <c r="G151" s="58" t="s">
        <v>17</v>
      </c>
      <c r="H151" s="58" t="s">
        <v>56</v>
      </c>
      <c r="I151" s="59">
        <v>43417</v>
      </c>
      <c r="J151" s="59">
        <v>43408</v>
      </c>
      <c r="K151" s="59">
        <v>43409</v>
      </c>
      <c r="L151" s="59">
        <v>43483</v>
      </c>
      <c r="M151" s="60">
        <v>4016316773</v>
      </c>
      <c r="N151" s="58" t="s">
        <v>57</v>
      </c>
      <c r="O151" s="58" t="s">
        <v>23</v>
      </c>
      <c r="P151" s="55" t="str">
        <f>VLOOKUP(C151,Constrain!W:Y,3,0)</f>
        <v>บริษัท กสท โทรคมนาคม จำกัด (มหาชน)</v>
      </c>
      <c r="Q151" s="64" t="str">
        <f>VLOOKUP(C151,Constrain!W:X,2,0)</f>
        <v>CAT</v>
      </c>
      <c r="R151" s="55" t="str">
        <f t="shared" si="46"/>
        <v>CLSD</v>
      </c>
      <c r="S151" s="55" t="str">
        <f t="shared" si="47"/>
        <v xml:space="preserve">CNF </v>
      </c>
      <c r="T151" s="55" t="str">
        <f t="shared" si="48"/>
        <v>มี พท.ซ่อมบำรุง</v>
      </c>
      <c r="U151" s="55" t="str">
        <f t="shared" si="49"/>
        <v>นับเสา</v>
      </c>
      <c r="V151" s="55" t="str">
        <f t="shared" si="50"/>
        <v>61</v>
      </c>
      <c r="W151" s="55" t="str">
        <f t="shared" si="51"/>
        <v>สายสื่อสาร</v>
      </c>
      <c r="X151" s="55" t="str">
        <f t="shared" si="52"/>
        <v>CAT</v>
      </c>
      <c r="Y151" s="55" t="str">
        <f t="shared" si="53"/>
        <v>LAM</v>
      </c>
      <c r="Z151" s="55" t="str">
        <f t="shared" si="54"/>
        <v>ปกติ</v>
      </c>
      <c r="AA151" s="55" t="str">
        <f t="shared" si="55"/>
        <v>TELECOM</v>
      </c>
      <c r="AB151" s="64">
        <f t="shared" si="56"/>
        <v>1</v>
      </c>
      <c r="AC151" s="65" t="str">
        <f>VLOOKUP(B151,DATA_ZCSR181!C:K,9,0)</f>
        <v>S-4G-001</v>
      </c>
      <c r="AD151" s="65">
        <f>VLOOKUP(B151,DATA_ZCSR181!C:H,6,0)</f>
        <v>9009417056</v>
      </c>
      <c r="AE151" s="66">
        <f>VLOOKUP(B151,DATA_ZCSR181!C:Z,24,0)</f>
        <v>43496</v>
      </c>
      <c r="AF151" s="66" t="str">
        <f>LEFT(VLOOKUP(B151,DATA_ZCSR181!C:D,2,0),4)</f>
        <v>S4B3</v>
      </c>
      <c r="AG151" s="55" t="str">
        <f t="shared" si="57"/>
        <v>LAM</v>
      </c>
      <c r="AH151" s="61" t="str">
        <f t="shared" si="58"/>
        <v/>
      </c>
      <c r="AI151" s="61" t="str">
        <f t="shared" si="59"/>
        <v/>
      </c>
      <c r="AJ151" s="61" t="str">
        <f t="shared" si="60"/>
        <v/>
      </c>
      <c r="AK151" s="61" t="str">
        <f t="shared" si="61"/>
        <v/>
      </c>
      <c r="AL151" s="61" t="str">
        <f t="shared" si="62"/>
        <v/>
      </c>
      <c r="AM151" s="61" t="str">
        <f t="shared" si="63"/>
        <v/>
      </c>
      <c r="AN151" s="61" t="str">
        <f t="shared" si="64"/>
        <v/>
      </c>
      <c r="AO151" s="61" t="str">
        <f t="shared" si="65"/>
        <v/>
      </c>
      <c r="AP151" s="61" t="str">
        <f t="shared" si="66"/>
        <v/>
      </c>
      <c r="AQ151" s="62" t="str">
        <f t="shared" si="67"/>
        <v/>
      </c>
      <c r="AR151" s="61" t="str">
        <f t="shared" si="68"/>
        <v/>
      </c>
      <c r="AS151" s="63" t="e">
        <f>VLOOKUP(B151,ziw58!AV:BB,7,0)</f>
        <v>#N/A</v>
      </c>
    </row>
    <row r="152" spans="1:45" x14ac:dyDescent="0.35">
      <c r="A152" s="56">
        <v>130000727202</v>
      </c>
      <c r="B152" s="57">
        <v>140001542550</v>
      </c>
      <c r="C152" s="57">
        <v>1016892882</v>
      </c>
      <c r="D152" s="58" t="s">
        <v>2660</v>
      </c>
      <c r="E152" s="58" t="s">
        <v>15</v>
      </c>
      <c r="F152" s="58" t="s">
        <v>16</v>
      </c>
      <c r="G152" s="58" t="s">
        <v>17</v>
      </c>
      <c r="H152" s="58" t="s">
        <v>29</v>
      </c>
      <c r="I152" s="59">
        <v>43427</v>
      </c>
      <c r="J152" s="59">
        <v>43427</v>
      </c>
      <c r="K152" s="59">
        <v>43427</v>
      </c>
      <c r="L152" s="59">
        <v>43483</v>
      </c>
      <c r="M152" s="60">
        <v>4016316832</v>
      </c>
      <c r="N152" s="58" t="s">
        <v>1121</v>
      </c>
      <c r="O152" s="58" t="s">
        <v>3198</v>
      </c>
      <c r="P152" s="55" t="str">
        <f>VLOOKUP(C152,Constrain!W:Y,3,0)</f>
        <v>บริษัท กสท โทรคมนาคม จำกัด (มหาชน)</v>
      </c>
      <c r="Q152" s="64" t="str">
        <f>VLOOKUP(C152,Constrain!W:X,2,0)</f>
        <v>CAT</v>
      </c>
      <c r="R152" s="55" t="str">
        <f t="shared" si="46"/>
        <v>CLSD</v>
      </c>
      <c r="S152" s="55" t="str">
        <f t="shared" si="47"/>
        <v xml:space="preserve">CNF </v>
      </c>
      <c r="T152" s="55" t="str">
        <f t="shared" si="48"/>
        <v>มี พท.ซ่อมบำรุง</v>
      </c>
      <c r="U152" s="55" t="str">
        <f t="shared" si="49"/>
        <v>นับเสา</v>
      </c>
      <c r="V152" s="55" t="str">
        <f t="shared" si="50"/>
        <v>61</v>
      </c>
      <c r="W152" s="55" t="str">
        <f t="shared" si="51"/>
        <v>สายสื่อสาร</v>
      </c>
      <c r="X152" s="55" t="str">
        <f t="shared" si="52"/>
        <v>CAT</v>
      </c>
      <c r="Y152" s="55" t="str">
        <f t="shared" si="53"/>
        <v>LHS</v>
      </c>
      <c r="Z152" s="55" t="str">
        <f t="shared" si="54"/>
        <v>ปกติ</v>
      </c>
      <c r="AA152" s="55" t="str">
        <f t="shared" si="55"/>
        <v>TELECOM</v>
      </c>
      <c r="AB152" s="64">
        <f t="shared" si="56"/>
        <v>1</v>
      </c>
      <c r="AC152" s="65" t="str">
        <f>VLOOKUP(B152,DATA_ZCSR181!C:K,9,0)</f>
        <v>S-4G-001</v>
      </c>
      <c r="AD152" s="65">
        <f>VLOOKUP(B152,DATA_ZCSR181!C:H,6,0)</f>
        <v>9009410776</v>
      </c>
      <c r="AE152" s="66">
        <f>VLOOKUP(B152,DATA_ZCSR181!C:Z,24,0)</f>
        <v>43496</v>
      </c>
      <c r="AF152" s="66" t="str">
        <f>LEFT(VLOOKUP(B152,DATA_ZCSR181!C:D,2,0),4)</f>
        <v>S4B3</v>
      </c>
      <c r="AG152" s="55" t="str">
        <f t="shared" si="57"/>
        <v>LHS</v>
      </c>
      <c r="AH152" s="61" t="str">
        <f t="shared" si="58"/>
        <v/>
      </c>
      <c r="AI152" s="61" t="str">
        <f t="shared" si="59"/>
        <v/>
      </c>
      <c r="AJ152" s="61" t="str">
        <f t="shared" si="60"/>
        <v/>
      </c>
      <c r="AK152" s="61" t="str">
        <f t="shared" si="61"/>
        <v/>
      </c>
      <c r="AL152" s="61" t="str">
        <f t="shared" si="62"/>
        <v/>
      </c>
      <c r="AM152" s="61" t="str">
        <f t="shared" si="63"/>
        <v/>
      </c>
      <c r="AN152" s="61" t="str">
        <f t="shared" si="64"/>
        <v/>
      </c>
      <c r="AO152" s="61" t="str">
        <f t="shared" si="65"/>
        <v/>
      </c>
      <c r="AP152" s="61" t="str">
        <f t="shared" si="66"/>
        <v/>
      </c>
      <c r="AQ152" s="62" t="str">
        <f t="shared" si="67"/>
        <v/>
      </c>
      <c r="AR152" s="61" t="str">
        <f t="shared" si="68"/>
        <v/>
      </c>
      <c r="AS152" s="63" t="e">
        <f>VLOOKUP(B152,ziw58!AV:BB,7,0)</f>
        <v>#N/A</v>
      </c>
    </row>
    <row r="153" spans="1:45" x14ac:dyDescent="0.35">
      <c r="A153" s="56">
        <v>130000737016</v>
      </c>
      <c r="B153" s="57">
        <v>140001545991</v>
      </c>
      <c r="C153" s="57">
        <v>1016892882</v>
      </c>
      <c r="D153" s="58" t="s">
        <v>2661</v>
      </c>
      <c r="E153" s="58" t="s">
        <v>15</v>
      </c>
      <c r="F153" s="58" t="s">
        <v>16</v>
      </c>
      <c r="G153" s="58" t="s">
        <v>17</v>
      </c>
      <c r="H153" s="58" t="s">
        <v>50</v>
      </c>
      <c r="I153" s="59">
        <v>43453</v>
      </c>
      <c r="J153" s="59">
        <v>43453</v>
      </c>
      <c r="K153" s="59">
        <v>43456</v>
      </c>
      <c r="L153" s="59">
        <v>43483</v>
      </c>
      <c r="M153" s="60">
        <v>4016316804</v>
      </c>
      <c r="N153" s="58" t="s">
        <v>51</v>
      </c>
      <c r="O153" s="58" t="s">
        <v>23</v>
      </c>
      <c r="P153" s="55" t="str">
        <f>VLOOKUP(C153,Constrain!W:Y,3,0)</f>
        <v>บริษัท กสท โทรคมนาคม จำกัด (มหาชน)</v>
      </c>
      <c r="Q153" s="64" t="str">
        <f>VLOOKUP(C153,Constrain!W:X,2,0)</f>
        <v>CAT</v>
      </c>
      <c r="R153" s="55" t="str">
        <f t="shared" si="46"/>
        <v>CLSD</v>
      </c>
      <c r="S153" s="55" t="str">
        <f t="shared" si="47"/>
        <v xml:space="preserve">CNF </v>
      </c>
      <c r="T153" s="55" t="str">
        <f t="shared" si="48"/>
        <v>มี พท.ซ่อมบำรุง</v>
      </c>
      <c r="U153" s="55" t="str">
        <f t="shared" si="49"/>
        <v>นับเสา</v>
      </c>
      <c r="V153" s="55" t="str">
        <f t="shared" si="50"/>
        <v>61</v>
      </c>
      <c r="W153" s="55" t="str">
        <f t="shared" si="51"/>
        <v>สายสื่อสาร</v>
      </c>
      <c r="X153" s="55" t="str">
        <f t="shared" si="52"/>
        <v>CAT</v>
      </c>
      <c r="Y153" s="55" t="str">
        <f t="shared" si="53"/>
        <v>NAR</v>
      </c>
      <c r="Z153" s="55" t="str">
        <f t="shared" si="54"/>
        <v>ปกติ</v>
      </c>
      <c r="AA153" s="55" t="str">
        <f t="shared" si="55"/>
        <v>TELECOM</v>
      </c>
      <c r="AB153" s="64">
        <f t="shared" si="56"/>
        <v>1</v>
      </c>
      <c r="AC153" s="65" t="str">
        <f>VLOOKUP(B153,DATA_ZCSR181!C:K,9,0)</f>
        <v>S-4G-001</v>
      </c>
      <c r="AD153" s="65">
        <f>VLOOKUP(B153,DATA_ZCSR181!C:H,6,0)</f>
        <v>9009417373</v>
      </c>
      <c r="AE153" s="66">
        <f>VLOOKUP(B153,DATA_ZCSR181!C:Z,24,0)</f>
        <v>43496</v>
      </c>
      <c r="AF153" s="66" t="str">
        <f>LEFT(VLOOKUP(B153,DATA_ZCSR181!C:D,2,0),4)</f>
        <v>S4B3</v>
      </c>
      <c r="AG153" s="55" t="str">
        <f t="shared" si="57"/>
        <v>NAR</v>
      </c>
      <c r="AH153" s="61" t="str">
        <f t="shared" si="58"/>
        <v/>
      </c>
      <c r="AI153" s="61" t="str">
        <f t="shared" si="59"/>
        <v/>
      </c>
      <c r="AJ153" s="61" t="str">
        <f t="shared" si="60"/>
        <v/>
      </c>
      <c r="AK153" s="61" t="str">
        <f t="shared" si="61"/>
        <v/>
      </c>
      <c r="AL153" s="61" t="str">
        <f t="shared" si="62"/>
        <v/>
      </c>
      <c r="AM153" s="61" t="str">
        <f t="shared" si="63"/>
        <v/>
      </c>
      <c r="AN153" s="61" t="str">
        <f t="shared" si="64"/>
        <v/>
      </c>
      <c r="AO153" s="61" t="str">
        <f t="shared" si="65"/>
        <v/>
      </c>
      <c r="AP153" s="61" t="str">
        <f t="shared" si="66"/>
        <v/>
      </c>
      <c r="AQ153" s="62" t="str">
        <f t="shared" si="67"/>
        <v/>
      </c>
      <c r="AR153" s="61" t="str">
        <f t="shared" si="68"/>
        <v/>
      </c>
      <c r="AS153" s="63" t="e">
        <f>VLOOKUP(B153,ziw58!AV:BB,7,0)</f>
        <v>#N/A</v>
      </c>
    </row>
    <row r="154" spans="1:45" x14ac:dyDescent="0.35">
      <c r="A154" s="56">
        <v>130000728264</v>
      </c>
      <c r="B154" s="57">
        <v>140001545254</v>
      </c>
      <c r="C154" s="57">
        <v>1016892882</v>
      </c>
      <c r="D154" s="58" t="s">
        <v>2662</v>
      </c>
      <c r="E154" s="58" t="s">
        <v>15</v>
      </c>
      <c r="F154" s="58" t="s">
        <v>16</v>
      </c>
      <c r="G154" s="58" t="s">
        <v>17</v>
      </c>
      <c r="H154" s="58" t="s">
        <v>39</v>
      </c>
      <c r="I154" s="59">
        <v>43445</v>
      </c>
      <c r="J154" s="59">
        <v>43430</v>
      </c>
      <c r="K154" s="59">
        <v>43430</v>
      </c>
      <c r="L154" s="59">
        <v>43483</v>
      </c>
      <c r="M154" s="60">
        <v>4016316806</v>
      </c>
      <c r="N154" s="58" t="s">
        <v>2533</v>
      </c>
      <c r="O154" s="58" t="s">
        <v>23</v>
      </c>
      <c r="P154" s="55" t="str">
        <f>VLOOKUP(C154,Constrain!W:Y,3,0)</f>
        <v>บริษัท กสท โทรคมนาคม จำกัด (มหาชน)</v>
      </c>
      <c r="Q154" s="64" t="str">
        <f>VLOOKUP(C154,Constrain!W:X,2,0)</f>
        <v>CAT</v>
      </c>
      <c r="R154" s="55" t="str">
        <f t="shared" si="46"/>
        <v>CLSD</v>
      </c>
      <c r="S154" s="55" t="str">
        <f t="shared" si="47"/>
        <v xml:space="preserve">CNF </v>
      </c>
      <c r="T154" s="55" t="str">
        <f t="shared" si="48"/>
        <v>มี พท.ซ่อมบำรุง</v>
      </c>
      <c r="U154" s="55" t="str">
        <f t="shared" si="49"/>
        <v>นับเสา</v>
      </c>
      <c r="V154" s="55" t="str">
        <f t="shared" si="50"/>
        <v>61</v>
      </c>
      <c r="W154" s="55" t="str">
        <f t="shared" si="51"/>
        <v>สายสื่อสาร</v>
      </c>
      <c r="X154" s="55" t="str">
        <f t="shared" si="52"/>
        <v>CAT</v>
      </c>
      <c r="Y154" s="55" t="str">
        <f t="shared" si="53"/>
        <v>NBD</v>
      </c>
      <c r="Z154" s="55" t="str">
        <f t="shared" si="54"/>
        <v>ปกติ</v>
      </c>
      <c r="AA154" s="55" t="str">
        <f t="shared" si="55"/>
        <v>TELECOM</v>
      </c>
      <c r="AB154" s="64">
        <f t="shared" si="56"/>
        <v>1</v>
      </c>
      <c r="AC154" s="65" t="str">
        <f>VLOOKUP(B154,DATA_ZCSR181!C:K,9,0)</f>
        <v>S-4G-001</v>
      </c>
      <c r="AD154" s="65">
        <f>VLOOKUP(B154,DATA_ZCSR181!C:H,6,0)</f>
        <v>9009416368</v>
      </c>
      <c r="AE154" s="66">
        <f>VLOOKUP(B154,DATA_ZCSR181!C:Z,24,0)</f>
        <v>43496</v>
      </c>
      <c r="AF154" s="66" t="str">
        <f>LEFT(VLOOKUP(B154,DATA_ZCSR181!C:D,2,0),4)</f>
        <v>S4B3</v>
      </c>
      <c r="AG154" s="55" t="str">
        <f t="shared" si="57"/>
        <v>NBD</v>
      </c>
      <c r="AH154" s="61" t="str">
        <f t="shared" si="58"/>
        <v/>
      </c>
      <c r="AI154" s="61" t="str">
        <f t="shared" si="59"/>
        <v/>
      </c>
      <c r="AJ154" s="61" t="str">
        <f t="shared" si="60"/>
        <v/>
      </c>
      <c r="AK154" s="61" t="str">
        <f t="shared" si="61"/>
        <v/>
      </c>
      <c r="AL154" s="61" t="str">
        <f t="shared" si="62"/>
        <v/>
      </c>
      <c r="AM154" s="61" t="str">
        <f t="shared" si="63"/>
        <v/>
      </c>
      <c r="AN154" s="61" t="str">
        <f t="shared" si="64"/>
        <v/>
      </c>
      <c r="AO154" s="61" t="str">
        <f t="shared" si="65"/>
        <v/>
      </c>
      <c r="AP154" s="61" t="str">
        <f t="shared" si="66"/>
        <v/>
      </c>
      <c r="AQ154" s="62" t="str">
        <f t="shared" si="67"/>
        <v/>
      </c>
      <c r="AR154" s="61" t="str">
        <f t="shared" si="68"/>
        <v/>
      </c>
      <c r="AS154" s="63" t="e">
        <f>VLOOKUP(B154,ziw58!AV:BB,7,0)</f>
        <v>#N/A</v>
      </c>
    </row>
    <row r="155" spans="1:45" x14ac:dyDescent="0.35">
      <c r="A155" s="56">
        <v>130000726867</v>
      </c>
      <c r="B155" s="57">
        <v>140001546717</v>
      </c>
      <c r="C155" s="57">
        <v>1016892882</v>
      </c>
      <c r="D155" s="58" t="s">
        <v>2663</v>
      </c>
      <c r="E155" s="58" t="s">
        <v>15</v>
      </c>
      <c r="F155" s="58" t="s">
        <v>16</v>
      </c>
      <c r="G155" s="58" t="s">
        <v>17</v>
      </c>
      <c r="H155" s="58" t="s">
        <v>76</v>
      </c>
      <c r="I155" s="59">
        <v>43480</v>
      </c>
      <c r="J155" s="59">
        <v>43426</v>
      </c>
      <c r="K155" s="59">
        <v>43426</v>
      </c>
      <c r="L155" s="59">
        <v>43483</v>
      </c>
      <c r="M155" s="60">
        <v>4018198107</v>
      </c>
      <c r="N155" s="58" t="s">
        <v>103</v>
      </c>
      <c r="O155" s="58" t="s">
        <v>23</v>
      </c>
      <c r="P155" s="55" t="str">
        <f>VLOOKUP(C155,Constrain!W:Y,3,0)</f>
        <v>บริษัท กสท โทรคมนาคม จำกัด (มหาชน)</v>
      </c>
      <c r="Q155" s="64" t="str">
        <f>VLOOKUP(C155,Constrain!W:X,2,0)</f>
        <v>CAT</v>
      </c>
      <c r="R155" s="55" t="str">
        <f t="shared" si="46"/>
        <v>CLSD</v>
      </c>
      <c r="S155" s="55" t="str">
        <f t="shared" si="47"/>
        <v xml:space="preserve">CNF </v>
      </c>
      <c r="T155" s="55" t="str">
        <f t="shared" si="48"/>
        <v>มี พท.ซ่อมบำรุง</v>
      </c>
      <c r="U155" s="55" t="str">
        <f t="shared" si="49"/>
        <v>นับเสา</v>
      </c>
      <c r="V155" s="55" t="str">
        <f t="shared" si="50"/>
        <v>61</v>
      </c>
      <c r="W155" s="55" t="str">
        <f t="shared" si="51"/>
        <v>สายสื่อสาร</v>
      </c>
      <c r="X155" s="55" t="str">
        <f t="shared" si="52"/>
        <v>CAT</v>
      </c>
      <c r="Y155" s="55" t="str">
        <f t="shared" si="53"/>
        <v>NBM</v>
      </c>
      <c r="Z155" s="55" t="str">
        <f t="shared" si="54"/>
        <v>ปกติ</v>
      </c>
      <c r="AA155" s="55" t="str">
        <f t="shared" si="55"/>
        <v>TELECOM</v>
      </c>
      <c r="AB155" s="64">
        <f t="shared" si="56"/>
        <v>1</v>
      </c>
      <c r="AC155" s="65" t="str">
        <f>VLOOKUP(B155,DATA_ZCSR181!C:K,9,0)</f>
        <v>S-4G-001</v>
      </c>
      <c r="AD155" s="65">
        <f>VLOOKUP(B155,DATA_ZCSR181!C:H,6,0)</f>
        <v>9009420298</v>
      </c>
      <c r="AE155" s="66">
        <f>VLOOKUP(B155,DATA_ZCSR181!C:Z,24,0)</f>
        <v>43496</v>
      </c>
      <c r="AF155" s="66" t="str">
        <f>LEFT(VLOOKUP(B155,DATA_ZCSR181!C:D,2,0),4)</f>
        <v>S4B3</v>
      </c>
      <c r="AG155" s="55" t="str">
        <f t="shared" si="57"/>
        <v>NBM</v>
      </c>
      <c r="AH155" s="61" t="str">
        <f t="shared" si="58"/>
        <v/>
      </c>
      <c r="AI155" s="61" t="str">
        <f t="shared" si="59"/>
        <v/>
      </c>
      <c r="AJ155" s="61" t="str">
        <f t="shared" si="60"/>
        <v/>
      </c>
      <c r="AK155" s="61" t="str">
        <f t="shared" si="61"/>
        <v/>
      </c>
      <c r="AL155" s="61" t="str">
        <f t="shared" si="62"/>
        <v/>
      </c>
      <c r="AM155" s="61" t="str">
        <f t="shared" si="63"/>
        <v/>
      </c>
      <c r="AN155" s="61" t="str">
        <f t="shared" si="64"/>
        <v/>
      </c>
      <c r="AO155" s="61" t="str">
        <f t="shared" si="65"/>
        <v/>
      </c>
      <c r="AP155" s="61" t="str">
        <f t="shared" si="66"/>
        <v/>
      </c>
      <c r="AQ155" s="62" t="str">
        <f t="shared" si="67"/>
        <v/>
      </c>
      <c r="AR155" s="61" t="str">
        <f t="shared" si="68"/>
        <v/>
      </c>
      <c r="AS155" s="63" t="e">
        <f>VLOOKUP(B155,ziw58!AV:BB,7,0)</f>
        <v>#N/A</v>
      </c>
    </row>
    <row r="156" spans="1:45" x14ac:dyDescent="0.35">
      <c r="A156" s="56">
        <v>130000726979</v>
      </c>
      <c r="B156" s="57">
        <v>140001545183</v>
      </c>
      <c r="C156" s="57">
        <v>1016892882</v>
      </c>
      <c r="D156" s="58" t="s">
        <v>2664</v>
      </c>
      <c r="E156" s="58" t="s">
        <v>15</v>
      </c>
      <c r="F156" s="58" t="s">
        <v>16</v>
      </c>
      <c r="G156" s="58" t="s">
        <v>17</v>
      </c>
      <c r="H156" s="58" t="s">
        <v>49</v>
      </c>
      <c r="I156" s="59">
        <v>43441</v>
      </c>
      <c r="J156" s="59">
        <v>43441</v>
      </c>
      <c r="K156" s="59">
        <v>43443</v>
      </c>
      <c r="L156" s="59">
        <v>43482</v>
      </c>
      <c r="M156" s="60">
        <v>4016316786</v>
      </c>
      <c r="N156" s="58" t="s">
        <v>723</v>
      </c>
      <c r="O156" s="58" t="s">
        <v>23</v>
      </c>
      <c r="P156" s="55" t="str">
        <f>VLOOKUP(C156,Constrain!W:Y,3,0)</f>
        <v>บริษัท กสท โทรคมนาคม จำกัด (มหาชน)</v>
      </c>
      <c r="Q156" s="64" t="str">
        <f>VLOOKUP(C156,Constrain!W:X,2,0)</f>
        <v>CAT</v>
      </c>
      <c r="R156" s="55" t="str">
        <f t="shared" si="46"/>
        <v>CLSD</v>
      </c>
      <c r="S156" s="55" t="str">
        <f t="shared" si="47"/>
        <v xml:space="preserve">CNF </v>
      </c>
      <c r="T156" s="55" t="str">
        <f t="shared" si="48"/>
        <v>มี พท.ซ่อมบำรุง</v>
      </c>
      <c r="U156" s="55" t="str">
        <f t="shared" si="49"/>
        <v>นับเสา</v>
      </c>
      <c r="V156" s="55" t="str">
        <f t="shared" si="50"/>
        <v>61</v>
      </c>
      <c r="W156" s="55" t="str">
        <f t="shared" si="51"/>
        <v>สายสื่อสาร</v>
      </c>
      <c r="X156" s="55" t="str">
        <f t="shared" si="52"/>
        <v>CAT</v>
      </c>
      <c r="Y156" s="55" t="str">
        <f t="shared" si="53"/>
        <v>NKE</v>
      </c>
      <c r="Z156" s="55" t="str">
        <f t="shared" si="54"/>
        <v>ปกติ</v>
      </c>
      <c r="AA156" s="55" t="str">
        <f t="shared" si="55"/>
        <v>TELECOM</v>
      </c>
      <c r="AB156" s="64">
        <f t="shared" si="56"/>
        <v>1</v>
      </c>
      <c r="AC156" s="65" t="str">
        <f>VLOOKUP(B156,DATA_ZCSR181!C:K,9,0)</f>
        <v>S-4G-001</v>
      </c>
      <c r="AD156" s="65">
        <f>VLOOKUP(B156,DATA_ZCSR181!C:H,6,0)</f>
        <v>9009416305</v>
      </c>
      <c r="AE156" s="66">
        <f>VLOOKUP(B156,DATA_ZCSR181!C:Z,24,0)</f>
        <v>43496</v>
      </c>
      <c r="AF156" s="66" t="str">
        <f>LEFT(VLOOKUP(B156,DATA_ZCSR181!C:D,2,0),4)</f>
        <v>S4B3</v>
      </c>
      <c r="AG156" s="55" t="str">
        <f t="shared" si="57"/>
        <v>NKE</v>
      </c>
      <c r="AH156" s="61" t="str">
        <f t="shared" si="58"/>
        <v/>
      </c>
      <c r="AI156" s="61" t="str">
        <f t="shared" si="59"/>
        <v/>
      </c>
      <c r="AJ156" s="61" t="str">
        <f t="shared" si="60"/>
        <v/>
      </c>
      <c r="AK156" s="61" t="str">
        <f t="shared" si="61"/>
        <v/>
      </c>
      <c r="AL156" s="61" t="str">
        <f t="shared" si="62"/>
        <v/>
      </c>
      <c r="AM156" s="61" t="str">
        <f t="shared" si="63"/>
        <v/>
      </c>
      <c r="AN156" s="61" t="str">
        <f t="shared" si="64"/>
        <v/>
      </c>
      <c r="AO156" s="61" t="str">
        <f t="shared" si="65"/>
        <v/>
      </c>
      <c r="AP156" s="61" t="str">
        <f t="shared" si="66"/>
        <v/>
      </c>
      <c r="AQ156" s="62" t="str">
        <f t="shared" si="67"/>
        <v/>
      </c>
      <c r="AR156" s="61" t="str">
        <f t="shared" si="68"/>
        <v/>
      </c>
      <c r="AS156" s="63" t="e">
        <f>VLOOKUP(B156,ziw58!AV:BB,7,0)</f>
        <v>#N/A</v>
      </c>
    </row>
    <row r="157" spans="1:45" x14ac:dyDescent="0.35">
      <c r="A157" s="56">
        <v>130000726844</v>
      </c>
      <c r="B157" s="57">
        <v>140001550084</v>
      </c>
      <c r="C157" s="57">
        <v>1016892882</v>
      </c>
      <c r="D157" s="58" t="s">
        <v>2665</v>
      </c>
      <c r="E157" s="58" t="s">
        <v>1267</v>
      </c>
      <c r="F157" s="58" t="s">
        <v>16</v>
      </c>
      <c r="G157" s="58" t="s">
        <v>17</v>
      </c>
      <c r="H157" s="58" t="s">
        <v>58</v>
      </c>
      <c r="I157" s="59">
        <v>43447</v>
      </c>
      <c r="J157" s="59">
        <v>43447</v>
      </c>
      <c r="K157" s="59">
        <v>43448</v>
      </c>
      <c r="L157" s="59">
        <v>43493</v>
      </c>
      <c r="M157" s="60">
        <v>4016316809</v>
      </c>
      <c r="N157" s="58" t="s">
        <v>59</v>
      </c>
      <c r="O157" s="58" t="s">
        <v>23</v>
      </c>
      <c r="P157" s="55" t="str">
        <f>VLOOKUP(C157,Constrain!W:Y,3,0)</f>
        <v>บริษัท กสท โทรคมนาคม จำกัด (มหาชน)</v>
      </c>
      <c r="Q157" s="64" t="str">
        <f>VLOOKUP(C157,Constrain!W:X,2,0)</f>
        <v>CAT</v>
      </c>
      <c r="R157" s="55" t="str">
        <f t="shared" si="46"/>
        <v>TECO</v>
      </c>
      <c r="S157" s="55" t="str">
        <f t="shared" si="47"/>
        <v xml:space="preserve">CNF </v>
      </c>
      <c r="T157" s="55" t="str">
        <f t="shared" si="48"/>
        <v>มี พท.ซ่อมบำรุง</v>
      </c>
      <c r="U157" s="55" t="str">
        <f t="shared" si="49"/>
        <v>นับเสา</v>
      </c>
      <c r="V157" s="55" t="str">
        <f t="shared" si="50"/>
        <v>61</v>
      </c>
      <c r="W157" s="55" t="str">
        <f t="shared" si="51"/>
        <v>สายสื่อสาร</v>
      </c>
      <c r="X157" s="55" t="str">
        <f t="shared" si="52"/>
        <v>CAT</v>
      </c>
      <c r="Y157" s="55" t="str">
        <f t="shared" si="53"/>
        <v>NOS</v>
      </c>
      <c r="Z157" s="55" t="str">
        <f t="shared" si="54"/>
        <v>ปกติ</v>
      </c>
      <c r="AA157" s="55" t="str">
        <f t="shared" si="55"/>
        <v>TELECOM</v>
      </c>
      <c r="AB157" s="64">
        <f t="shared" si="56"/>
        <v>1</v>
      </c>
      <c r="AC157" s="65" t="str">
        <f>VLOOKUP(B157,DATA_ZCSR181!C:K,9,0)</f>
        <v>S-4G-001</v>
      </c>
      <c r="AD157" s="65">
        <f>VLOOKUP(B157,DATA_ZCSR181!C:H,6,0)</f>
        <v>9009427734</v>
      </c>
      <c r="AE157" s="66">
        <f>VLOOKUP(B157,DATA_ZCSR181!C:Z,24,0)</f>
        <v>43496</v>
      </c>
      <c r="AF157" s="66" t="str">
        <f>LEFT(VLOOKUP(B157,DATA_ZCSR181!C:D,2,0),4)</f>
        <v>S4B3</v>
      </c>
      <c r="AG157" s="55" t="str">
        <f t="shared" si="57"/>
        <v>NOS</v>
      </c>
      <c r="AH157" s="61" t="str">
        <f t="shared" si="58"/>
        <v/>
      </c>
      <c r="AI157" s="61" t="str">
        <f t="shared" si="59"/>
        <v/>
      </c>
      <c r="AJ157" s="61" t="str">
        <f t="shared" si="60"/>
        <v/>
      </c>
      <c r="AK157" s="61" t="str">
        <f t="shared" si="61"/>
        <v/>
      </c>
      <c r="AL157" s="61" t="str">
        <f t="shared" si="62"/>
        <v/>
      </c>
      <c r="AM157" s="61" t="str">
        <f t="shared" si="63"/>
        <v/>
      </c>
      <c r="AN157" s="61" t="str">
        <f t="shared" si="64"/>
        <v/>
      </c>
      <c r="AO157" s="61" t="str">
        <f t="shared" si="65"/>
        <v/>
      </c>
      <c r="AP157" s="61" t="str">
        <f t="shared" si="66"/>
        <v/>
      </c>
      <c r="AQ157" s="62" t="str">
        <f t="shared" si="67"/>
        <v/>
      </c>
      <c r="AR157" s="61" t="str">
        <f t="shared" si="68"/>
        <v/>
      </c>
      <c r="AS157" s="63" t="e">
        <f>VLOOKUP(B157,ziw58!AV:BB,7,0)</f>
        <v>#N/A</v>
      </c>
    </row>
    <row r="158" spans="1:45" x14ac:dyDescent="0.35">
      <c r="A158" s="56">
        <v>130000721505</v>
      </c>
      <c r="B158" s="57">
        <v>140001545439</v>
      </c>
      <c r="C158" s="57">
        <v>1016892882</v>
      </c>
      <c r="D158" s="58" t="s">
        <v>2666</v>
      </c>
      <c r="E158" s="58" t="s">
        <v>1267</v>
      </c>
      <c r="F158" s="58" t="s">
        <v>16</v>
      </c>
      <c r="G158" s="58" t="s">
        <v>17</v>
      </c>
      <c r="H158" s="58" t="s">
        <v>80</v>
      </c>
      <c r="I158" s="59">
        <v>43451</v>
      </c>
      <c r="J158" s="59">
        <v>43412</v>
      </c>
      <c r="K158" s="59">
        <v>43412</v>
      </c>
      <c r="L158" s="59">
        <v>43482</v>
      </c>
      <c r="M158" s="60">
        <v>4016317417</v>
      </c>
      <c r="N158" s="58" t="s">
        <v>81</v>
      </c>
      <c r="O158" s="58" t="s">
        <v>23</v>
      </c>
      <c r="P158" s="55" t="str">
        <f>VLOOKUP(C158,Constrain!W:Y,3,0)</f>
        <v>บริษัท กสท โทรคมนาคม จำกัด (มหาชน)</v>
      </c>
      <c r="Q158" s="64" t="str">
        <f>VLOOKUP(C158,Constrain!W:X,2,0)</f>
        <v>CAT</v>
      </c>
      <c r="R158" s="55" t="str">
        <f t="shared" si="46"/>
        <v>TECO</v>
      </c>
      <c r="S158" s="55" t="str">
        <f t="shared" si="47"/>
        <v xml:space="preserve">CNF </v>
      </c>
      <c r="T158" s="55" t="str">
        <f t="shared" si="48"/>
        <v>มี พท.ซ่อมบำรุง</v>
      </c>
      <c r="U158" s="55" t="str">
        <f t="shared" si="49"/>
        <v>นับเสา</v>
      </c>
      <c r="V158" s="55" t="str">
        <f t="shared" si="50"/>
        <v>61</v>
      </c>
      <c r="W158" s="55" t="str">
        <f t="shared" si="51"/>
        <v>สายสื่อสาร</v>
      </c>
      <c r="X158" s="55" t="str">
        <f t="shared" si="52"/>
        <v>CAT</v>
      </c>
      <c r="Y158" s="55" t="str">
        <f t="shared" si="53"/>
        <v>NOT</v>
      </c>
      <c r="Z158" s="55" t="str">
        <f t="shared" si="54"/>
        <v>ปกติ</v>
      </c>
      <c r="AA158" s="55" t="str">
        <f t="shared" si="55"/>
        <v>TELECOM</v>
      </c>
      <c r="AB158" s="64">
        <f t="shared" si="56"/>
        <v>1</v>
      </c>
      <c r="AC158" s="65" t="str">
        <f>VLOOKUP(B158,DATA_ZCSR181!C:K,9,0)</f>
        <v>S-4G-001</v>
      </c>
      <c r="AD158" s="65">
        <f>VLOOKUP(B158,DATA_ZCSR181!C:H,6,0)</f>
        <v>9009416527</v>
      </c>
      <c r="AE158" s="66">
        <f>VLOOKUP(B158,DATA_ZCSR181!C:Z,24,0)</f>
        <v>43496</v>
      </c>
      <c r="AF158" s="66" t="str">
        <f>LEFT(VLOOKUP(B158,DATA_ZCSR181!C:D,2,0),4)</f>
        <v>S4B3</v>
      </c>
      <c r="AG158" s="55" t="str">
        <f t="shared" si="57"/>
        <v>NOT</v>
      </c>
      <c r="AH158" s="61" t="str">
        <f t="shared" si="58"/>
        <v/>
      </c>
      <c r="AI158" s="61" t="str">
        <f t="shared" si="59"/>
        <v/>
      </c>
      <c r="AJ158" s="61" t="str">
        <f t="shared" si="60"/>
        <v/>
      </c>
      <c r="AK158" s="61" t="str">
        <f t="shared" si="61"/>
        <v/>
      </c>
      <c r="AL158" s="61" t="str">
        <f t="shared" si="62"/>
        <v/>
      </c>
      <c r="AM158" s="61" t="str">
        <f t="shared" si="63"/>
        <v/>
      </c>
      <c r="AN158" s="61" t="str">
        <f t="shared" si="64"/>
        <v/>
      </c>
      <c r="AO158" s="61" t="str">
        <f t="shared" si="65"/>
        <v/>
      </c>
      <c r="AP158" s="61" t="str">
        <f t="shared" si="66"/>
        <v/>
      </c>
      <c r="AQ158" s="62" t="str">
        <f t="shared" si="67"/>
        <v/>
      </c>
      <c r="AR158" s="61" t="str">
        <f t="shared" si="68"/>
        <v/>
      </c>
      <c r="AS158" s="63" t="e">
        <f>VLOOKUP(B158,ziw58!AV:BB,7,0)</f>
        <v>#N/A</v>
      </c>
    </row>
    <row r="159" spans="1:45" x14ac:dyDescent="0.35">
      <c r="A159" s="56">
        <v>130000722884</v>
      </c>
      <c r="B159" s="57">
        <v>140001545430</v>
      </c>
      <c r="C159" s="57">
        <v>1016892882</v>
      </c>
      <c r="D159" s="58" t="s">
        <v>2667</v>
      </c>
      <c r="E159" s="58" t="s">
        <v>15</v>
      </c>
      <c r="F159" s="58" t="s">
        <v>16</v>
      </c>
      <c r="G159" s="58" t="s">
        <v>17</v>
      </c>
      <c r="H159" s="58" t="s">
        <v>64</v>
      </c>
      <c r="I159" s="59">
        <v>43418</v>
      </c>
      <c r="J159" s="59">
        <v>43418</v>
      </c>
      <c r="K159" s="59">
        <v>43419</v>
      </c>
      <c r="L159" s="59">
        <v>43483</v>
      </c>
      <c r="M159" s="60">
        <v>4016316844</v>
      </c>
      <c r="N159" s="58" t="s">
        <v>65</v>
      </c>
      <c r="O159" s="58" t="s">
        <v>23</v>
      </c>
      <c r="P159" s="55" t="str">
        <f>VLOOKUP(C159,Constrain!W:Y,3,0)</f>
        <v>บริษัท กสท โทรคมนาคม จำกัด (มหาชน)</v>
      </c>
      <c r="Q159" s="64" t="str">
        <f>VLOOKUP(C159,Constrain!W:X,2,0)</f>
        <v>CAT</v>
      </c>
      <c r="R159" s="55" t="str">
        <f t="shared" si="46"/>
        <v>CLSD</v>
      </c>
      <c r="S159" s="55" t="str">
        <f t="shared" si="47"/>
        <v xml:space="preserve">CNF </v>
      </c>
      <c r="T159" s="55" t="str">
        <f t="shared" si="48"/>
        <v>มี พท.ซ่อมบำรุง</v>
      </c>
      <c r="U159" s="55" t="str">
        <f t="shared" si="49"/>
        <v>นับเสา</v>
      </c>
      <c r="V159" s="55" t="str">
        <f t="shared" si="50"/>
        <v>61</v>
      </c>
      <c r="W159" s="55" t="str">
        <f t="shared" si="51"/>
        <v>สายสื่อสาร</v>
      </c>
      <c r="X159" s="55" t="str">
        <f t="shared" si="52"/>
        <v>CAT</v>
      </c>
      <c r="Y159" s="55" t="str">
        <f t="shared" si="53"/>
        <v>NR2</v>
      </c>
      <c r="Z159" s="55" t="str">
        <f t="shared" si="54"/>
        <v>ปกติ</v>
      </c>
      <c r="AA159" s="55" t="str">
        <f t="shared" si="55"/>
        <v>TELECOM</v>
      </c>
      <c r="AB159" s="64">
        <f t="shared" si="56"/>
        <v>1</v>
      </c>
      <c r="AC159" s="65" t="str">
        <f>VLOOKUP(B159,DATA_ZCSR181!C:K,9,0)</f>
        <v>S-4G-001</v>
      </c>
      <c r="AD159" s="65">
        <f>VLOOKUP(B159,DATA_ZCSR181!C:H,6,0)</f>
        <v>9009416549</v>
      </c>
      <c r="AE159" s="66">
        <f>VLOOKUP(B159,DATA_ZCSR181!C:Z,24,0)</f>
        <v>43496</v>
      </c>
      <c r="AF159" s="66" t="str">
        <f>LEFT(VLOOKUP(B159,DATA_ZCSR181!C:D,2,0),4)</f>
        <v>S4B3</v>
      </c>
      <c r="AG159" s="55" t="str">
        <f t="shared" si="57"/>
        <v>NR2</v>
      </c>
      <c r="AH159" s="61" t="str">
        <f t="shared" si="58"/>
        <v/>
      </c>
      <c r="AI159" s="61" t="str">
        <f t="shared" si="59"/>
        <v/>
      </c>
      <c r="AJ159" s="61" t="str">
        <f t="shared" si="60"/>
        <v/>
      </c>
      <c r="AK159" s="61" t="str">
        <f t="shared" si="61"/>
        <v/>
      </c>
      <c r="AL159" s="61" t="str">
        <f t="shared" si="62"/>
        <v/>
      </c>
      <c r="AM159" s="61" t="str">
        <f t="shared" si="63"/>
        <v/>
      </c>
      <c r="AN159" s="61" t="str">
        <f t="shared" si="64"/>
        <v/>
      </c>
      <c r="AO159" s="61" t="str">
        <f t="shared" si="65"/>
        <v/>
      </c>
      <c r="AP159" s="61" t="str">
        <f t="shared" si="66"/>
        <v/>
      </c>
      <c r="AQ159" s="62" t="str">
        <f t="shared" si="67"/>
        <v/>
      </c>
      <c r="AR159" s="61" t="str">
        <f t="shared" si="68"/>
        <v/>
      </c>
      <c r="AS159" s="63" t="e">
        <f>VLOOKUP(B159,ziw58!AV:BB,7,0)</f>
        <v>#N/A</v>
      </c>
    </row>
    <row r="160" spans="1:45" x14ac:dyDescent="0.35">
      <c r="A160" s="56">
        <v>130000727568</v>
      </c>
      <c r="B160" s="57">
        <v>140001545712</v>
      </c>
      <c r="C160" s="57">
        <v>1016892882</v>
      </c>
      <c r="D160" s="58" t="s">
        <v>2668</v>
      </c>
      <c r="E160" s="58" t="s">
        <v>1267</v>
      </c>
      <c r="F160" s="58" t="s">
        <v>16</v>
      </c>
      <c r="G160" s="58" t="s">
        <v>17</v>
      </c>
      <c r="H160" s="58" t="s">
        <v>40</v>
      </c>
      <c r="I160" s="59">
        <v>43397</v>
      </c>
      <c r="J160" s="59">
        <v>43427</v>
      </c>
      <c r="K160" s="59">
        <v>43427</v>
      </c>
      <c r="L160" s="59">
        <v>43483</v>
      </c>
      <c r="M160" s="60">
        <v>4018198105</v>
      </c>
      <c r="N160" s="58" t="s">
        <v>1279</v>
      </c>
      <c r="O160" s="58" t="s">
        <v>23</v>
      </c>
      <c r="P160" s="55" t="str">
        <f>VLOOKUP(C160,Constrain!W:Y,3,0)</f>
        <v>บริษัท กสท โทรคมนาคม จำกัด (มหาชน)</v>
      </c>
      <c r="Q160" s="64" t="str">
        <f>VLOOKUP(C160,Constrain!W:X,2,0)</f>
        <v>CAT</v>
      </c>
      <c r="R160" s="55" t="str">
        <f t="shared" si="46"/>
        <v>TECO</v>
      </c>
      <c r="S160" s="55" t="str">
        <f t="shared" si="47"/>
        <v xml:space="preserve">CNF </v>
      </c>
      <c r="T160" s="55" t="str">
        <f t="shared" si="48"/>
        <v>มี พท.ซ่อมบำรุง</v>
      </c>
      <c r="U160" s="55" t="str">
        <f t="shared" si="49"/>
        <v>นับเสา</v>
      </c>
      <c r="V160" s="55" t="str">
        <f t="shared" si="50"/>
        <v>61</v>
      </c>
      <c r="W160" s="55" t="str">
        <f t="shared" si="51"/>
        <v>สายสื่อสาร</v>
      </c>
      <c r="X160" s="55" t="str">
        <f t="shared" si="52"/>
        <v>CAT</v>
      </c>
      <c r="Y160" s="55" t="str">
        <f t="shared" si="53"/>
        <v>NR3</v>
      </c>
      <c r="Z160" s="55" t="str">
        <f t="shared" si="54"/>
        <v>ปกติ</v>
      </c>
      <c r="AA160" s="55" t="str">
        <f t="shared" si="55"/>
        <v>TELECOM</v>
      </c>
      <c r="AB160" s="64">
        <f t="shared" si="56"/>
        <v>1</v>
      </c>
      <c r="AC160" s="65" t="str">
        <f>VLOOKUP(B160,DATA_ZCSR181!C:K,9,0)</f>
        <v>S-4G-001</v>
      </c>
      <c r="AD160" s="65">
        <f>VLOOKUP(B160,DATA_ZCSR181!C:H,6,0)</f>
        <v>9009416961</v>
      </c>
      <c r="AE160" s="66">
        <f>VLOOKUP(B160,DATA_ZCSR181!C:Z,24,0)</f>
        <v>43496</v>
      </c>
      <c r="AF160" s="66" t="str">
        <f>LEFT(VLOOKUP(B160,DATA_ZCSR181!C:D,2,0),4)</f>
        <v>S4B3</v>
      </c>
      <c r="AG160" s="55" t="str">
        <f t="shared" si="57"/>
        <v>NR3</v>
      </c>
      <c r="AH160" s="61" t="str">
        <f t="shared" si="58"/>
        <v/>
      </c>
      <c r="AI160" s="61" t="str">
        <f t="shared" si="59"/>
        <v/>
      </c>
      <c r="AJ160" s="61" t="str">
        <f t="shared" si="60"/>
        <v/>
      </c>
      <c r="AK160" s="61" t="str">
        <f t="shared" si="61"/>
        <v/>
      </c>
      <c r="AL160" s="61" t="str">
        <f t="shared" si="62"/>
        <v/>
      </c>
      <c r="AM160" s="61" t="str">
        <f t="shared" si="63"/>
        <v/>
      </c>
      <c r="AN160" s="61" t="str">
        <f t="shared" si="64"/>
        <v/>
      </c>
      <c r="AO160" s="61" t="str">
        <f t="shared" si="65"/>
        <v/>
      </c>
      <c r="AP160" s="61" t="str">
        <f t="shared" si="66"/>
        <v/>
      </c>
      <c r="AQ160" s="62" t="str">
        <f t="shared" si="67"/>
        <v/>
      </c>
      <c r="AR160" s="61" t="str">
        <f t="shared" si="68"/>
        <v/>
      </c>
      <c r="AS160" s="63" t="e">
        <f>VLOOKUP(B160,ziw58!AV:BB,7,0)</f>
        <v>#N/A</v>
      </c>
    </row>
    <row r="161" spans="1:45" x14ac:dyDescent="0.35">
      <c r="A161" s="56">
        <v>130000724471</v>
      </c>
      <c r="B161" s="57">
        <v>140001546570</v>
      </c>
      <c r="C161" s="57">
        <v>1016892882</v>
      </c>
      <c r="D161" s="58" t="s">
        <v>2669</v>
      </c>
      <c r="E161" s="58" t="s">
        <v>15</v>
      </c>
      <c r="F161" s="58" t="s">
        <v>16</v>
      </c>
      <c r="G161" s="58" t="s">
        <v>17</v>
      </c>
      <c r="H161" s="58" t="s">
        <v>104</v>
      </c>
      <c r="I161" s="59">
        <v>43409</v>
      </c>
      <c r="J161" s="59">
        <v>43389</v>
      </c>
      <c r="K161" s="59">
        <v>43391</v>
      </c>
      <c r="L161" s="59">
        <v>43487</v>
      </c>
      <c r="M161" s="60">
        <v>4016317417</v>
      </c>
      <c r="N161" s="58" t="s">
        <v>105</v>
      </c>
      <c r="O161" s="58" t="s">
        <v>2518</v>
      </c>
      <c r="P161" s="55" t="str">
        <f>VLOOKUP(C161,Constrain!W:Y,3,0)</f>
        <v>บริษัท กสท โทรคมนาคม จำกัด (มหาชน)</v>
      </c>
      <c r="Q161" s="64" t="str">
        <f>VLOOKUP(C161,Constrain!W:X,2,0)</f>
        <v>CAT</v>
      </c>
      <c r="R161" s="55" t="str">
        <f t="shared" si="46"/>
        <v>CLSD</v>
      </c>
      <c r="S161" s="55" t="str">
        <f t="shared" si="47"/>
        <v xml:space="preserve">CNF </v>
      </c>
      <c r="T161" s="55" t="str">
        <f t="shared" si="48"/>
        <v>มี พท.ซ่อมบำรุง</v>
      </c>
      <c r="U161" s="55" t="str">
        <f t="shared" si="49"/>
        <v>นับเสา</v>
      </c>
      <c r="V161" s="55" t="str">
        <f t="shared" si="50"/>
        <v>61</v>
      </c>
      <c r="W161" s="55" t="str">
        <f t="shared" si="51"/>
        <v>สายสื่อสาร</v>
      </c>
      <c r="X161" s="55" t="str">
        <f t="shared" si="52"/>
        <v>CAT</v>
      </c>
      <c r="Y161" s="55" t="str">
        <f t="shared" si="53"/>
        <v>NRM</v>
      </c>
      <c r="Z161" s="55" t="str">
        <f t="shared" si="54"/>
        <v>ปกติ</v>
      </c>
      <c r="AA161" s="55" t="str">
        <f t="shared" si="55"/>
        <v>TELECOM</v>
      </c>
      <c r="AB161" s="64">
        <f t="shared" si="56"/>
        <v>1</v>
      </c>
      <c r="AC161" s="65" t="str">
        <f>VLOOKUP(B161,DATA_ZCSR181!C:K,9,0)</f>
        <v>S-4G-001</v>
      </c>
      <c r="AD161" s="65">
        <f>VLOOKUP(B161,DATA_ZCSR181!C:H,6,0)</f>
        <v>9009417991</v>
      </c>
      <c r="AE161" s="66">
        <f>VLOOKUP(B161,DATA_ZCSR181!C:Z,24,0)</f>
        <v>43496</v>
      </c>
      <c r="AF161" s="66" t="str">
        <f>LEFT(VLOOKUP(B161,DATA_ZCSR181!C:D,2,0),4)</f>
        <v>S4B3</v>
      </c>
      <c r="AG161" s="55" t="str">
        <f t="shared" si="57"/>
        <v>NRM</v>
      </c>
      <c r="AH161" s="61" t="str">
        <f t="shared" si="58"/>
        <v/>
      </c>
      <c r="AI161" s="61" t="str">
        <f t="shared" si="59"/>
        <v/>
      </c>
      <c r="AJ161" s="61" t="str">
        <f t="shared" si="60"/>
        <v/>
      </c>
      <c r="AK161" s="61" t="str">
        <f t="shared" si="61"/>
        <v/>
      </c>
      <c r="AL161" s="61" t="str">
        <f t="shared" si="62"/>
        <v/>
      </c>
      <c r="AM161" s="61" t="str">
        <f t="shared" si="63"/>
        <v/>
      </c>
      <c r="AN161" s="61" t="str">
        <f t="shared" si="64"/>
        <v/>
      </c>
      <c r="AO161" s="61" t="str">
        <f t="shared" si="65"/>
        <v/>
      </c>
      <c r="AP161" s="61" t="str">
        <f t="shared" si="66"/>
        <v/>
      </c>
      <c r="AQ161" s="62" t="str">
        <f t="shared" si="67"/>
        <v/>
      </c>
      <c r="AR161" s="61" t="str">
        <f t="shared" si="68"/>
        <v/>
      </c>
      <c r="AS161" s="63" t="e">
        <f>VLOOKUP(B161,ziw58!AV:BB,7,0)</f>
        <v>#N/A</v>
      </c>
    </row>
    <row r="162" spans="1:45" x14ac:dyDescent="0.35">
      <c r="A162" s="56">
        <v>130000726837</v>
      </c>
      <c r="B162" s="57">
        <v>140001545818</v>
      </c>
      <c r="C162" s="57">
        <v>1016892882</v>
      </c>
      <c r="D162" s="58" t="s">
        <v>2670</v>
      </c>
      <c r="E162" s="58" t="s">
        <v>15</v>
      </c>
      <c r="F162" s="58" t="s">
        <v>16</v>
      </c>
      <c r="G162" s="58" t="s">
        <v>17</v>
      </c>
      <c r="H162" s="58" t="s">
        <v>74</v>
      </c>
      <c r="I162" s="59">
        <v>43445</v>
      </c>
      <c r="J162" s="59">
        <v>43426</v>
      </c>
      <c r="K162" s="59">
        <v>43426</v>
      </c>
      <c r="L162" s="59">
        <v>43483</v>
      </c>
      <c r="M162" s="60">
        <v>4016316819</v>
      </c>
      <c r="N162" s="58" t="s">
        <v>75</v>
      </c>
      <c r="O162" s="58" t="s">
        <v>26</v>
      </c>
      <c r="P162" s="55" t="str">
        <f>VLOOKUP(C162,Constrain!W:Y,3,0)</f>
        <v>บริษัท กสท โทรคมนาคม จำกัด (มหาชน)</v>
      </c>
      <c r="Q162" s="64" t="str">
        <f>VLOOKUP(C162,Constrain!W:X,2,0)</f>
        <v>CAT</v>
      </c>
      <c r="R162" s="55" t="str">
        <f t="shared" si="46"/>
        <v>CLSD</v>
      </c>
      <c r="S162" s="55" t="str">
        <f t="shared" si="47"/>
        <v xml:space="preserve">CNF </v>
      </c>
      <c r="T162" s="55" t="str">
        <f t="shared" si="48"/>
        <v>มี พท.ซ่อมบำรุง</v>
      </c>
      <c r="U162" s="55" t="str">
        <f t="shared" si="49"/>
        <v>นับเสา</v>
      </c>
      <c r="V162" s="55" t="str">
        <f t="shared" si="50"/>
        <v>61</v>
      </c>
      <c r="W162" s="55" t="str">
        <f t="shared" si="51"/>
        <v>สายสื่อสาร</v>
      </c>
      <c r="X162" s="55" t="str">
        <f t="shared" si="52"/>
        <v>CAT</v>
      </c>
      <c r="Y162" s="55" t="str">
        <f t="shared" si="53"/>
        <v>PAY</v>
      </c>
      <c r="Z162" s="55" t="str">
        <f t="shared" si="54"/>
        <v>ปกติ</v>
      </c>
      <c r="AA162" s="55" t="str">
        <f t="shared" si="55"/>
        <v>TELECOM</v>
      </c>
      <c r="AB162" s="64">
        <f t="shared" si="56"/>
        <v>1</v>
      </c>
      <c r="AC162" s="65" t="str">
        <f>VLOOKUP(B162,DATA_ZCSR181!C:K,9,0)</f>
        <v>S-4G-001</v>
      </c>
      <c r="AD162" s="65">
        <f>VLOOKUP(B162,DATA_ZCSR181!C:H,6,0)</f>
        <v>9009417130</v>
      </c>
      <c r="AE162" s="66">
        <f>VLOOKUP(B162,DATA_ZCSR181!C:Z,24,0)</f>
        <v>43496</v>
      </c>
      <c r="AF162" s="66" t="str">
        <f>LEFT(VLOOKUP(B162,DATA_ZCSR181!C:D,2,0),4)</f>
        <v>S4B3</v>
      </c>
      <c r="AG162" s="55" t="str">
        <f t="shared" si="57"/>
        <v>PAY</v>
      </c>
      <c r="AH162" s="61" t="str">
        <f t="shared" si="58"/>
        <v/>
      </c>
      <c r="AI162" s="61" t="str">
        <f t="shared" si="59"/>
        <v/>
      </c>
      <c r="AJ162" s="61" t="str">
        <f t="shared" si="60"/>
        <v/>
      </c>
      <c r="AK162" s="61" t="str">
        <f t="shared" si="61"/>
        <v/>
      </c>
      <c r="AL162" s="61" t="str">
        <f t="shared" si="62"/>
        <v/>
      </c>
      <c r="AM162" s="61" t="str">
        <f t="shared" si="63"/>
        <v/>
      </c>
      <c r="AN162" s="61" t="str">
        <f t="shared" si="64"/>
        <v/>
      </c>
      <c r="AO162" s="61" t="str">
        <f t="shared" si="65"/>
        <v/>
      </c>
      <c r="AP162" s="61" t="str">
        <f t="shared" si="66"/>
        <v/>
      </c>
      <c r="AQ162" s="62" t="str">
        <f t="shared" si="67"/>
        <v/>
      </c>
      <c r="AR162" s="61" t="str">
        <f t="shared" si="68"/>
        <v/>
      </c>
      <c r="AS162" s="63" t="e">
        <f>VLOOKUP(B162,ziw58!AV:BB,7,0)</f>
        <v>#N/A</v>
      </c>
    </row>
    <row r="163" spans="1:45" x14ac:dyDescent="0.35">
      <c r="A163" s="56">
        <v>130000721307</v>
      </c>
      <c r="B163" s="57">
        <v>140001544404</v>
      </c>
      <c r="C163" s="57">
        <v>1016892882</v>
      </c>
      <c r="D163" s="58" t="s">
        <v>3148</v>
      </c>
      <c r="E163" s="58" t="s">
        <v>15</v>
      </c>
      <c r="F163" s="58" t="s">
        <v>16</v>
      </c>
      <c r="G163" s="58" t="s">
        <v>17</v>
      </c>
      <c r="H163" s="58" t="s">
        <v>35</v>
      </c>
      <c r="I163" s="59">
        <v>43427</v>
      </c>
      <c r="J163" s="59">
        <v>43413</v>
      </c>
      <c r="K163" s="59">
        <v>43415</v>
      </c>
      <c r="L163" s="59">
        <v>43482</v>
      </c>
      <c r="M163" s="60">
        <v>4016316857</v>
      </c>
      <c r="N163" s="58" t="s">
        <v>1200</v>
      </c>
      <c r="O163" s="58" t="s">
        <v>20</v>
      </c>
      <c r="P163" s="55" t="str">
        <f>VLOOKUP(C163,Constrain!W:Y,3,0)</f>
        <v>บริษัท กสท โทรคมนาคม จำกัด (มหาชน)</v>
      </c>
      <c r="Q163" s="64" t="str">
        <f>VLOOKUP(C163,Constrain!W:X,2,0)</f>
        <v>CAT</v>
      </c>
      <c r="R163" s="55" t="str">
        <f t="shared" si="46"/>
        <v>CLSD</v>
      </c>
      <c r="S163" s="55" t="str">
        <f t="shared" si="47"/>
        <v xml:space="preserve">CNF </v>
      </c>
      <c r="T163" s="55" t="str">
        <f t="shared" si="48"/>
        <v>มี พท.ซ่อมบำรุง</v>
      </c>
      <c r="U163" s="55" t="str">
        <f t="shared" si="49"/>
        <v>นับเสา</v>
      </c>
      <c r="V163" s="55" t="str">
        <f t="shared" si="50"/>
        <v>61</v>
      </c>
      <c r="W163" s="55" t="str">
        <f t="shared" si="51"/>
        <v>สายสื่อสาร</v>
      </c>
      <c r="X163" s="55" t="str">
        <f t="shared" si="52"/>
        <v>CAT</v>
      </c>
      <c r="Y163" s="55" t="str">
        <f t="shared" si="53"/>
        <v>PCC</v>
      </c>
      <c r="Z163" s="55" t="str">
        <f t="shared" si="54"/>
        <v>ปกติ</v>
      </c>
      <c r="AA163" s="55" t="str">
        <f t="shared" si="55"/>
        <v>TELECOM</v>
      </c>
      <c r="AB163" s="64">
        <f t="shared" si="56"/>
        <v>1</v>
      </c>
      <c r="AC163" s="65" t="str">
        <f>VLOOKUP(B163,DATA_ZCSR181!C:K,9,0)</f>
        <v>S-4G-001</v>
      </c>
      <c r="AD163" s="65">
        <f>VLOOKUP(B163,DATA_ZCSR181!C:H,6,0)</f>
        <v>9009415413</v>
      </c>
      <c r="AE163" s="66">
        <f>VLOOKUP(B163,DATA_ZCSR181!C:Z,24,0)</f>
        <v>43496</v>
      </c>
      <c r="AF163" s="66" t="str">
        <f>LEFT(VLOOKUP(B163,DATA_ZCSR181!C:D,2,0),4)</f>
        <v>S4B3</v>
      </c>
      <c r="AG163" s="55" t="str">
        <f t="shared" si="57"/>
        <v>PCC</v>
      </c>
      <c r="AH163" s="61" t="str">
        <f t="shared" si="58"/>
        <v/>
      </c>
      <c r="AI163" s="61" t="str">
        <f t="shared" si="59"/>
        <v/>
      </c>
      <c r="AJ163" s="61" t="str">
        <f t="shared" si="60"/>
        <v/>
      </c>
      <c r="AK163" s="61" t="str">
        <f t="shared" si="61"/>
        <v/>
      </c>
      <c r="AL163" s="61" t="str">
        <f t="shared" si="62"/>
        <v/>
      </c>
      <c r="AM163" s="61" t="str">
        <f t="shared" si="63"/>
        <v/>
      </c>
      <c r="AN163" s="61" t="str">
        <f t="shared" si="64"/>
        <v/>
      </c>
      <c r="AO163" s="61" t="str">
        <f t="shared" si="65"/>
        <v/>
      </c>
      <c r="AP163" s="61" t="str">
        <f t="shared" si="66"/>
        <v/>
      </c>
      <c r="AQ163" s="62" t="str">
        <f t="shared" si="67"/>
        <v/>
      </c>
      <c r="AR163" s="61" t="str">
        <f t="shared" si="68"/>
        <v/>
      </c>
      <c r="AS163" s="63" t="e">
        <f>VLOOKUP(B163,ziw58!AV:BB,7,0)</f>
        <v>#N/A</v>
      </c>
    </row>
    <row r="164" spans="1:45" x14ac:dyDescent="0.35">
      <c r="A164" s="56">
        <v>140008897365</v>
      </c>
      <c r="B164" s="57">
        <v>140001512465</v>
      </c>
      <c r="C164" s="57">
        <v>1016892882</v>
      </c>
      <c r="D164" s="58" t="s">
        <v>2671</v>
      </c>
      <c r="E164" s="58" t="s">
        <v>15</v>
      </c>
      <c r="F164" s="58" t="s">
        <v>1173</v>
      </c>
      <c r="G164" s="58" t="s">
        <v>1174</v>
      </c>
      <c r="H164" s="58" t="s">
        <v>35</v>
      </c>
      <c r="I164" s="59">
        <v>43427</v>
      </c>
      <c r="J164" s="59">
        <v>43454</v>
      </c>
      <c r="K164" s="59">
        <v>43456</v>
      </c>
      <c r="L164" s="59">
        <v>43473</v>
      </c>
      <c r="M164" s="60">
        <v>4016316857</v>
      </c>
      <c r="N164" s="58" t="s">
        <v>1200</v>
      </c>
      <c r="O164" s="58" t="s">
        <v>20</v>
      </c>
      <c r="P164" s="55" t="str">
        <f>VLOOKUP(C164,Constrain!W:Y,3,0)</f>
        <v>บริษัท กสท โทรคมนาคม จำกัด (มหาชน)</v>
      </c>
      <c r="Q164" s="64" t="str">
        <f>VLOOKUP(C164,Constrain!W:X,2,0)</f>
        <v>CAT</v>
      </c>
      <c r="R164" s="55" t="str">
        <f t="shared" si="46"/>
        <v>CLSD</v>
      </c>
      <c r="S164" s="55" t="str">
        <f t="shared" si="47"/>
        <v xml:space="preserve">CNF </v>
      </c>
      <c r="T164" s="55" t="str">
        <f t="shared" si="48"/>
        <v>มี พท.ซ่อมบำรุง</v>
      </c>
      <c r="U164" s="55" t="str">
        <f t="shared" si="49"/>
        <v>นับเสา</v>
      </c>
      <c r="V164" s="55" t="str">
        <f t="shared" si="50"/>
        <v>61</v>
      </c>
      <c r="W164" s="55" t="str">
        <f t="shared" si="51"/>
        <v>สายสื่อสาร</v>
      </c>
      <c r="X164" s="55" t="str">
        <f t="shared" si="52"/>
        <v>CAT</v>
      </c>
      <c r="Y164" s="55" t="str">
        <f t="shared" si="53"/>
        <v>PCC</v>
      </c>
      <c r="Z164" s="55" t="str">
        <f t="shared" si="54"/>
        <v>ละเมิด</v>
      </c>
      <c r="AA164" s="55" t="str">
        <f t="shared" si="55"/>
        <v>TELECOM</v>
      </c>
      <c r="AB164" s="64">
        <f t="shared" si="56"/>
        <v>1</v>
      </c>
      <c r="AC164" s="65" t="e">
        <f>VLOOKUP(B164,DATA_ZCSR181!C:K,9,0)</f>
        <v>#N/A</v>
      </c>
      <c r="AD164" s="65" t="e">
        <f>VLOOKUP(B164,DATA_ZCSR181!C:H,6,0)</f>
        <v>#N/A</v>
      </c>
      <c r="AE164" s="66" t="e">
        <f>VLOOKUP(B164,DATA_ZCSR181!C:Z,24,0)</f>
        <v>#N/A</v>
      </c>
      <c r="AF164" s="66" t="e">
        <f>LEFT(VLOOKUP(B164,DATA_ZCSR181!C:D,2,0),4)</f>
        <v>#N/A</v>
      </c>
      <c r="AG164" s="55" t="str">
        <f t="shared" si="57"/>
        <v>PCC</v>
      </c>
      <c r="AH164" s="61" t="str">
        <f t="shared" si="58"/>
        <v/>
      </c>
      <c r="AI164" s="61" t="str">
        <f t="shared" si="59"/>
        <v/>
      </c>
      <c r="AJ164" s="61" t="str">
        <f t="shared" si="60"/>
        <v/>
      </c>
      <c r="AK164" s="61" t="str">
        <f t="shared" si="61"/>
        <v/>
      </c>
      <c r="AL164" s="61" t="str">
        <f t="shared" si="62"/>
        <v/>
      </c>
      <c r="AM164" s="61" t="str">
        <f t="shared" si="63"/>
        <v/>
      </c>
      <c r="AN164" s="61" t="str">
        <f t="shared" si="64"/>
        <v/>
      </c>
      <c r="AO164" s="61" t="str">
        <f t="shared" si="65"/>
        <v/>
      </c>
      <c r="AP164" s="61" t="str">
        <f t="shared" si="66"/>
        <v/>
      </c>
      <c r="AQ164" s="62" t="str">
        <f t="shared" si="67"/>
        <v/>
      </c>
      <c r="AR164" s="61" t="e">
        <f t="shared" si="68"/>
        <v>#VALUE!</v>
      </c>
      <c r="AS164" s="63" t="e">
        <f>VLOOKUP(B164,ziw58!AV:BB,7,0)</f>
        <v>#N/A</v>
      </c>
    </row>
    <row r="165" spans="1:45" x14ac:dyDescent="0.35">
      <c r="A165" s="56">
        <v>130000726886</v>
      </c>
      <c r="B165" s="57">
        <v>140001542972</v>
      </c>
      <c r="C165" s="57">
        <v>1016892882</v>
      </c>
      <c r="D165" s="58" t="s">
        <v>2672</v>
      </c>
      <c r="E165" s="58" t="s">
        <v>15</v>
      </c>
      <c r="F165" s="58" t="s">
        <v>16</v>
      </c>
      <c r="G165" s="58" t="s">
        <v>17</v>
      </c>
      <c r="H165" s="58" t="s">
        <v>18</v>
      </c>
      <c r="I165" s="59">
        <v>43427</v>
      </c>
      <c r="J165" s="59">
        <v>43427</v>
      </c>
      <c r="K165" s="59">
        <v>43428</v>
      </c>
      <c r="L165" s="59">
        <v>43482</v>
      </c>
      <c r="M165" s="60">
        <v>4016316875</v>
      </c>
      <c r="N165" s="58" t="s">
        <v>19</v>
      </c>
      <c r="O165" s="58" t="s">
        <v>23</v>
      </c>
      <c r="P165" s="55" t="str">
        <f>VLOOKUP(C165,Constrain!W:Y,3,0)</f>
        <v>บริษัท กสท โทรคมนาคม จำกัด (มหาชน)</v>
      </c>
      <c r="Q165" s="64" t="str">
        <f>VLOOKUP(C165,Constrain!W:X,2,0)</f>
        <v>CAT</v>
      </c>
      <c r="R165" s="55" t="str">
        <f t="shared" si="46"/>
        <v>CLSD</v>
      </c>
      <c r="S165" s="55" t="str">
        <f t="shared" si="47"/>
        <v xml:space="preserve">CNF </v>
      </c>
      <c r="T165" s="55" t="str">
        <f t="shared" si="48"/>
        <v>มี พท.ซ่อมบำรุง</v>
      </c>
      <c r="U165" s="55" t="str">
        <f t="shared" si="49"/>
        <v>นับเสา</v>
      </c>
      <c r="V165" s="55" t="str">
        <f t="shared" si="50"/>
        <v>61</v>
      </c>
      <c r="W165" s="55" t="str">
        <f t="shared" si="51"/>
        <v>สายสื่อสาร</v>
      </c>
      <c r="X165" s="55" t="str">
        <f t="shared" si="52"/>
        <v>CAT</v>
      </c>
      <c r="Y165" s="55" t="str">
        <f t="shared" si="53"/>
        <v>PCG</v>
      </c>
      <c r="Z165" s="55" t="str">
        <f t="shared" si="54"/>
        <v>ปกติ</v>
      </c>
      <c r="AA165" s="55" t="str">
        <f t="shared" si="55"/>
        <v>TELECOM</v>
      </c>
      <c r="AB165" s="64">
        <f t="shared" si="56"/>
        <v>1</v>
      </c>
      <c r="AC165" s="65" t="str">
        <f>VLOOKUP(B165,DATA_ZCSR181!C:K,9,0)</f>
        <v>S-4G-001</v>
      </c>
      <c r="AD165" s="65">
        <f>VLOOKUP(B165,DATA_ZCSR181!C:H,6,0)</f>
        <v>9009411163</v>
      </c>
      <c r="AE165" s="66">
        <f>VLOOKUP(B165,DATA_ZCSR181!C:Z,24,0)</f>
        <v>43496</v>
      </c>
      <c r="AF165" s="66" t="str">
        <f>LEFT(VLOOKUP(B165,DATA_ZCSR181!C:D,2,0),4)</f>
        <v>S4B3</v>
      </c>
      <c r="AG165" s="55" t="str">
        <f t="shared" si="57"/>
        <v>PCG</v>
      </c>
      <c r="AH165" s="61" t="str">
        <f t="shared" si="58"/>
        <v/>
      </c>
      <c r="AI165" s="61" t="str">
        <f t="shared" si="59"/>
        <v/>
      </c>
      <c r="AJ165" s="61" t="str">
        <f t="shared" si="60"/>
        <v/>
      </c>
      <c r="AK165" s="61" t="str">
        <f t="shared" si="61"/>
        <v/>
      </c>
      <c r="AL165" s="61" t="str">
        <f t="shared" si="62"/>
        <v/>
      </c>
      <c r="AM165" s="61" t="str">
        <f t="shared" si="63"/>
        <v/>
      </c>
      <c r="AN165" s="61" t="str">
        <f t="shared" si="64"/>
        <v/>
      </c>
      <c r="AO165" s="61" t="str">
        <f t="shared" si="65"/>
        <v/>
      </c>
      <c r="AP165" s="61" t="str">
        <f t="shared" si="66"/>
        <v/>
      </c>
      <c r="AQ165" s="62" t="str">
        <f t="shared" si="67"/>
        <v/>
      </c>
      <c r="AR165" s="61" t="str">
        <f t="shared" si="68"/>
        <v/>
      </c>
      <c r="AS165" s="63" t="e">
        <f>VLOOKUP(B165,ziw58!AV:BB,7,0)</f>
        <v>#N/A</v>
      </c>
    </row>
    <row r="166" spans="1:45" x14ac:dyDescent="0.35">
      <c r="A166" s="56">
        <v>130000726858</v>
      </c>
      <c r="B166" s="57">
        <v>140001545996</v>
      </c>
      <c r="C166" s="57">
        <v>1016892882</v>
      </c>
      <c r="D166" s="58" t="s">
        <v>2673</v>
      </c>
      <c r="E166" s="58" t="s">
        <v>15</v>
      </c>
      <c r="F166" s="58" t="s">
        <v>16</v>
      </c>
      <c r="G166" s="58" t="s">
        <v>17</v>
      </c>
      <c r="H166" s="58" t="s">
        <v>32</v>
      </c>
      <c r="I166" s="59">
        <v>43453</v>
      </c>
      <c r="J166" s="59">
        <v>43453</v>
      </c>
      <c r="K166" s="59">
        <v>43455</v>
      </c>
      <c r="L166" s="59">
        <v>43483</v>
      </c>
      <c r="M166" s="60">
        <v>4016317310</v>
      </c>
      <c r="N166" s="58" t="s">
        <v>33</v>
      </c>
      <c r="O166" s="58" t="s">
        <v>23</v>
      </c>
      <c r="P166" s="55" t="str">
        <f>VLOOKUP(C166,Constrain!W:Y,3,0)</f>
        <v>บริษัท กสท โทรคมนาคม จำกัด (มหาชน)</v>
      </c>
      <c r="Q166" s="64" t="str">
        <f>VLOOKUP(C166,Constrain!W:X,2,0)</f>
        <v>CAT</v>
      </c>
      <c r="R166" s="55" t="str">
        <f t="shared" si="46"/>
        <v>CLSD</v>
      </c>
      <c r="S166" s="55" t="str">
        <f t="shared" si="47"/>
        <v xml:space="preserve">CNF </v>
      </c>
      <c r="T166" s="55" t="str">
        <f t="shared" si="48"/>
        <v>มี พท.ซ่อมบำรุง</v>
      </c>
      <c r="U166" s="55" t="str">
        <f t="shared" si="49"/>
        <v>นับเสา</v>
      </c>
      <c r="V166" s="55" t="str">
        <f t="shared" si="50"/>
        <v>61</v>
      </c>
      <c r="W166" s="55" t="str">
        <f t="shared" si="51"/>
        <v>สายสื่อสาร</v>
      </c>
      <c r="X166" s="55" t="str">
        <f t="shared" si="52"/>
        <v>CAT</v>
      </c>
      <c r="Y166" s="55" t="str">
        <f t="shared" si="53"/>
        <v>PIM</v>
      </c>
      <c r="Z166" s="55" t="str">
        <f t="shared" si="54"/>
        <v>ปกติ</v>
      </c>
      <c r="AA166" s="55" t="str">
        <f t="shared" si="55"/>
        <v>TELECOM</v>
      </c>
      <c r="AB166" s="64">
        <f t="shared" si="56"/>
        <v>1</v>
      </c>
      <c r="AC166" s="65" t="str">
        <f>VLOOKUP(B166,DATA_ZCSR181!C:K,9,0)</f>
        <v>S-4G-001</v>
      </c>
      <c r="AD166" s="65">
        <f>VLOOKUP(B166,DATA_ZCSR181!C:H,6,0)</f>
        <v>9009417339</v>
      </c>
      <c r="AE166" s="66">
        <f>VLOOKUP(B166,DATA_ZCSR181!C:Z,24,0)</f>
        <v>43496</v>
      </c>
      <c r="AF166" s="66" t="str">
        <f>LEFT(VLOOKUP(B166,DATA_ZCSR181!C:D,2,0),4)</f>
        <v>S4B3</v>
      </c>
      <c r="AG166" s="55" t="str">
        <f t="shared" si="57"/>
        <v>PIM</v>
      </c>
      <c r="AH166" s="61" t="str">
        <f t="shared" si="58"/>
        <v/>
      </c>
      <c r="AI166" s="61" t="str">
        <f t="shared" si="59"/>
        <v/>
      </c>
      <c r="AJ166" s="61" t="str">
        <f t="shared" si="60"/>
        <v/>
      </c>
      <c r="AK166" s="61" t="str">
        <f t="shared" si="61"/>
        <v/>
      </c>
      <c r="AL166" s="61" t="str">
        <f t="shared" si="62"/>
        <v/>
      </c>
      <c r="AM166" s="61" t="str">
        <f t="shared" si="63"/>
        <v/>
      </c>
      <c r="AN166" s="61" t="str">
        <f t="shared" si="64"/>
        <v/>
      </c>
      <c r="AO166" s="61" t="str">
        <f t="shared" si="65"/>
        <v/>
      </c>
      <c r="AP166" s="61" t="str">
        <f t="shared" si="66"/>
        <v/>
      </c>
      <c r="AQ166" s="62" t="str">
        <f t="shared" si="67"/>
        <v/>
      </c>
      <c r="AR166" s="61" t="str">
        <f t="shared" si="68"/>
        <v/>
      </c>
      <c r="AS166" s="63" t="e">
        <f>VLOOKUP(B166,ziw58!AV:BB,7,0)</f>
        <v>#N/A</v>
      </c>
    </row>
    <row r="167" spans="1:45" x14ac:dyDescent="0.35">
      <c r="A167" s="56">
        <v>130000721884</v>
      </c>
      <c r="B167" s="57">
        <v>140001545752</v>
      </c>
      <c r="C167" s="57">
        <v>1016892882</v>
      </c>
      <c r="D167" s="58" t="s">
        <v>2674</v>
      </c>
      <c r="E167" s="58" t="s">
        <v>1267</v>
      </c>
      <c r="F167" s="58" t="s">
        <v>16</v>
      </c>
      <c r="G167" s="58" t="s">
        <v>17</v>
      </c>
      <c r="H167" s="58" t="s">
        <v>92</v>
      </c>
      <c r="I167" s="59">
        <v>43425</v>
      </c>
      <c r="J167" s="59">
        <v>43413</v>
      </c>
      <c r="K167" s="59">
        <v>43414</v>
      </c>
      <c r="L167" s="59">
        <v>43483</v>
      </c>
      <c r="M167" s="60">
        <v>4016316821</v>
      </c>
      <c r="N167" s="58" t="s">
        <v>93</v>
      </c>
      <c r="O167" s="58" t="s">
        <v>23</v>
      </c>
      <c r="P167" s="55" t="str">
        <f>VLOOKUP(C167,Constrain!W:Y,3,0)</f>
        <v>บริษัท กสท โทรคมนาคม จำกัด (มหาชน)</v>
      </c>
      <c r="Q167" s="64" t="str">
        <f>VLOOKUP(C167,Constrain!W:X,2,0)</f>
        <v>CAT</v>
      </c>
      <c r="R167" s="55" t="str">
        <f t="shared" si="46"/>
        <v>TECO</v>
      </c>
      <c r="S167" s="55" t="str">
        <f t="shared" si="47"/>
        <v xml:space="preserve">CNF </v>
      </c>
      <c r="T167" s="55" t="str">
        <f t="shared" si="48"/>
        <v>มี พท.ซ่อมบำรุง</v>
      </c>
      <c r="U167" s="55" t="str">
        <f t="shared" si="49"/>
        <v>นับเสา</v>
      </c>
      <c r="V167" s="55" t="str">
        <f t="shared" si="50"/>
        <v>61</v>
      </c>
      <c r="W167" s="55" t="str">
        <f t="shared" si="51"/>
        <v>สายสื่อสาร</v>
      </c>
      <c r="X167" s="55" t="str">
        <f t="shared" si="52"/>
        <v>CAT</v>
      </c>
      <c r="Y167" s="55" t="str">
        <f t="shared" si="53"/>
        <v>PKY</v>
      </c>
      <c r="Z167" s="55" t="str">
        <f t="shared" si="54"/>
        <v>ปกติ</v>
      </c>
      <c r="AA167" s="55" t="str">
        <f t="shared" si="55"/>
        <v>TELECOM</v>
      </c>
      <c r="AB167" s="64">
        <f t="shared" si="56"/>
        <v>1</v>
      </c>
      <c r="AC167" s="65" t="str">
        <f>VLOOKUP(B167,DATA_ZCSR181!C:K,9,0)</f>
        <v>S-4G-001</v>
      </c>
      <c r="AD167" s="65">
        <f>VLOOKUP(B167,DATA_ZCSR181!C:H,6,0)</f>
        <v>9009416985</v>
      </c>
      <c r="AE167" s="66">
        <f>VLOOKUP(B167,DATA_ZCSR181!C:Z,24,0)</f>
        <v>43496</v>
      </c>
      <c r="AF167" s="66" t="str">
        <f>LEFT(VLOOKUP(B167,DATA_ZCSR181!C:D,2,0),4)</f>
        <v>S4B3</v>
      </c>
      <c r="AG167" s="55" t="str">
        <f t="shared" si="57"/>
        <v>PKY</v>
      </c>
      <c r="AH167" s="61" t="str">
        <f t="shared" si="58"/>
        <v/>
      </c>
      <c r="AI167" s="61" t="str">
        <f t="shared" si="59"/>
        <v/>
      </c>
      <c r="AJ167" s="61" t="str">
        <f t="shared" si="60"/>
        <v/>
      </c>
      <c r="AK167" s="61" t="str">
        <f t="shared" si="61"/>
        <v/>
      </c>
      <c r="AL167" s="61" t="str">
        <f t="shared" si="62"/>
        <v/>
      </c>
      <c r="AM167" s="61" t="str">
        <f t="shared" si="63"/>
        <v/>
      </c>
      <c r="AN167" s="61" t="str">
        <f t="shared" si="64"/>
        <v/>
      </c>
      <c r="AO167" s="61" t="str">
        <f t="shared" si="65"/>
        <v/>
      </c>
      <c r="AP167" s="61" t="str">
        <f t="shared" si="66"/>
        <v/>
      </c>
      <c r="AQ167" s="62" t="str">
        <f t="shared" si="67"/>
        <v/>
      </c>
      <c r="AR167" s="61" t="str">
        <f t="shared" si="68"/>
        <v/>
      </c>
      <c r="AS167" s="63" t="e">
        <f>VLOOKUP(B167,ziw58!AV:BB,7,0)</f>
        <v>#N/A</v>
      </c>
    </row>
    <row r="168" spans="1:45" x14ac:dyDescent="0.35">
      <c r="A168" s="56">
        <v>130000720121</v>
      </c>
      <c r="B168" s="57">
        <v>140001542436</v>
      </c>
      <c r="C168" s="57">
        <v>1016892882</v>
      </c>
      <c r="D168" s="58" t="s">
        <v>2675</v>
      </c>
      <c r="E168" s="58" t="s">
        <v>15</v>
      </c>
      <c r="F168" s="58" t="s">
        <v>16</v>
      </c>
      <c r="G168" s="58" t="s">
        <v>17</v>
      </c>
      <c r="H168" s="58" t="s">
        <v>101</v>
      </c>
      <c r="I168" s="59">
        <v>43454</v>
      </c>
      <c r="J168" s="59">
        <v>43454</v>
      </c>
      <c r="K168" s="59">
        <v>43460</v>
      </c>
      <c r="L168" s="59">
        <v>43482</v>
      </c>
      <c r="M168" s="60">
        <v>4016316767</v>
      </c>
      <c r="N168" s="58" t="s">
        <v>102</v>
      </c>
      <c r="O168" s="58" t="s">
        <v>23</v>
      </c>
      <c r="P168" s="55" t="str">
        <f>VLOOKUP(C168,Constrain!W:Y,3,0)</f>
        <v>บริษัท กสท โทรคมนาคม จำกัด (มหาชน)</v>
      </c>
      <c r="Q168" s="64" t="str">
        <f>VLOOKUP(C168,Constrain!W:X,2,0)</f>
        <v>CAT</v>
      </c>
      <c r="R168" s="55" t="str">
        <f t="shared" si="46"/>
        <v>CLSD</v>
      </c>
      <c r="S168" s="55" t="str">
        <f t="shared" si="47"/>
        <v xml:space="preserve">CNF </v>
      </c>
      <c r="T168" s="55" t="str">
        <f t="shared" si="48"/>
        <v>มี พท.ซ่อมบำรุง</v>
      </c>
      <c r="U168" s="55" t="str">
        <f t="shared" si="49"/>
        <v>นับเสา</v>
      </c>
      <c r="V168" s="55" t="str">
        <f t="shared" si="50"/>
        <v>61</v>
      </c>
      <c r="W168" s="55" t="str">
        <f t="shared" si="51"/>
        <v>สายสื่อสาร</v>
      </c>
      <c r="X168" s="55" t="str">
        <f t="shared" si="52"/>
        <v>CAT</v>
      </c>
      <c r="Y168" s="55" t="str">
        <f t="shared" si="53"/>
        <v>PRS</v>
      </c>
      <c r="Z168" s="55" t="str">
        <f t="shared" si="54"/>
        <v>ปกติ</v>
      </c>
      <c r="AA168" s="55" t="str">
        <f t="shared" si="55"/>
        <v>TELECOM</v>
      </c>
      <c r="AB168" s="64">
        <f t="shared" si="56"/>
        <v>1</v>
      </c>
      <c r="AC168" s="65" t="str">
        <f>VLOOKUP(B168,DATA_ZCSR181!C:K,9,0)</f>
        <v>S-4G-001</v>
      </c>
      <c r="AD168" s="65">
        <f>VLOOKUP(B168,DATA_ZCSR181!C:H,6,0)</f>
        <v>9009410465</v>
      </c>
      <c r="AE168" s="66">
        <f>VLOOKUP(B168,DATA_ZCSR181!C:Z,24,0)</f>
        <v>43496</v>
      </c>
      <c r="AF168" s="66" t="str">
        <f>LEFT(VLOOKUP(B168,DATA_ZCSR181!C:D,2,0),4)</f>
        <v>S4B3</v>
      </c>
      <c r="AG168" s="55" t="str">
        <f t="shared" si="57"/>
        <v>PRS</v>
      </c>
      <c r="AH168" s="61" t="str">
        <f t="shared" si="58"/>
        <v/>
      </c>
      <c r="AI168" s="61" t="str">
        <f t="shared" si="59"/>
        <v/>
      </c>
      <c r="AJ168" s="61" t="str">
        <f t="shared" si="60"/>
        <v/>
      </c>
      <c r="AK168" s="61" t="str">
        <f t="shared" si="61"/>
        <v/>
      </c>
      <c r="AL168" s="61" t="str">
        <f t="shared" si="62"/>
        <v/>
      </c>
      <c r="AM168" s="61" t="str">
        <f t="shared" si="63"/>
        <v/>
      </c>
      <c r="AN168" s="61" t="str">
        <f t="shared" si="64"/>
        <v/>
      </c>
      <c r="AO168" s="61" t="str">
        <f t="shared" si="65"/>
        <v/>
      </c>
      <c r="AP168" s="61" t="str">
        <f t="shared" si="66"/>
        <v/>
      </c>
      <c r="AQ168" s="62" t="str">
        <f t="shared" si="67"/>
        <v/>
      </c>
      <c r="AR168" s="61" t="str">
        <f t="shared" si="68"/>
        <v/>
      </c>
      <c r="AS168" s="63" t="e">
        <f>VLOOKUP(B168,ziw58!AV:BB,7,0)</f>
        <v>#N/A</v>
      </c>
    </row>
    <row r="169" spans="1:45" x14ac:dyDescent="0.35">
      <c r="A169" s="56">
        <v>130000738017</v>
      </c>
      <c r="B169" s="57">
        <v>140001547352</v>
      </c>
      <c r="C169" s="57">
        <v>1016892882</v>
      </c>
      <c r="D169" s="58" t="s">
        <v>2676</v>
      </c>
      <c r="E169" s="58" t="s">
        <v>1267</v>
      </c>
      <c r="F169" s="58" t="s">
        <v>16</v>
      </c>
      <c r="G169" s="58" t="s">
        <v>17</v>
      </c>
      <c r="H169" s="58" t="s">
        <v>70</v>
      </c>
      <c r="I169" s="59">
        <v>43419</v>
      </c>
      <c r="J169" s="59">
        <v>43456</v>
      </c>
      <c r="K169" s="59">
        <v>43457</v>
      </c>
      <c r="L169" s="59">
        <v>43483</v>
      </c>
      <c r="M169" s="60">
        <v>4016316841</v>
      </c>
      <c r="N169" s="58" t="s">
        <v>2123</v>
      </c>
      <c r="O169" s="58" t="s">
        <v>23</v>
      </c>
      <c r="P169" s="55" t="str">
        <f>VLOOKUP(C169,Constrain!W:Y,3,0)</f>
        <v>บริษัท กสท โทรคมนาคม จำกัด (มหาชน)</v>
      </c>
      <c r="Q169" s="64" t="str">
        <f>VLOOKUP(C169,Constrain!W:X,2,0)</f>
        <v>CAT</v>
      </c>
      <c r="R169" s="55" t="str">
        <f t="shared" si="46"/>
        <v>TECO</v>
      </c>
      <c r="S169" s="55" t="str">
        <f t="shared" si="47"/>
        <v xml:space="preserve">CNF </v>
      </c>
      <c r="T169" s="55" t="str">
        <f t="shared" si="48"/>
        <v>มี พท.ซ่อมบำรุง</v>
      </c>
      <c r="U169" s="55" t="str">
        <f t="shared" si="49"/>
        <v>นับเสา</v>
      </c>
      <c r="V169" s="55" t="str">
        <f t="shared" si="50"/>
        <v>61</v>
      </c>
      <c r="W169" s="55" t="str">
        <f t="shared" si="51"/>
        <v>สายสื่อสาร</v>
      </c>
      <c r="X169" s="55" t="str">
        <f t="shared" si="52"/>
        <v>CAT</v>
      </c>
      <c r="Y169" s="55" t="str">
        <f t="shared" si="53"/>
        <v>PTC</v>
      </c>
      <c r="Z169" s="55" t="str">
        <f t="shared" si="54"/>
        <v>ปกติ</v>
      </c>
      <c r="AA169" s="55" t="str">
        <f t="shared" si="55"/>
        <v>TELECOM</v>
      </c>
      <c r="AB169" s="64">
        <f t="shared" si="56"/>
        <v>1</v>
      </c>
      <c r="AC169" s="65" t="str">
        <f>VLOOKUP(B169,DATA_ZCSR181!C:K,9,0)</f>
        <v>S-4G-001</v>
      </c>
      <c r="AD169" s="65">
        <f>VLOOKUP(B169,DATA_ZCSR181!C:H,6,0)</f>
        <v>9009421099</v>
      </c>
      <c r="AE169" s="66">
        <f>VLOOKUP(B169,DATA_ZCSR181!C:Z,24,0)</f>
        <v>43496</v>
      </c>
      <c r="AF169" s="66" t="str">
        <f>LEFT(VLOOKUP(B169,DATA_ZCSR181!C:D,2,0),4)</f>
        <v>S4B3</v>
      </c>
      <c r="AG169" s="55" t="str">
        <f t="shared" si="57"/>
        <v>PTC</v>
      </c>
      <c r="AH169" s="61" t="str">
        <f t="shared" si="58"/>
        <v/>
      </c>
      <c r="AI169" s="61" t="str">
        <f t="shared" si="59"/>
        <v/>
      </c>
      <c r="AJ169" s="61" t="str">
        <f t="shared" si="60"/>
        <v/>
      </c>
      <c r="AK169" s="61" t="str">
        <f t="shared" si="61"/>
        <v/>
      </c>
      <c r="AL169" s="61" t="str">
        <f t="shared" si="62"/>
        <v/>
      </c>
      <c r="AM169" s="61" t="str">
        <f t="shared" si="63"/>
        <v/>
      </c>
      <c r="AN169" s="61" t="str">
        <f t="shared" si="64"/>
        <v/>
      </c>
      <c r="AO169" s="61" t="str">
        <f t="shared" si="65"/>
        <v/>
      </c>
      <c r="AP169" s="61" t="str">
        <f t="shared" si="66"/>
        <v/>
      </c>
      <c r="AQ169" s="62" t="str">
        <f t="shared" si="67"/>
        <v/>
      </c>
      <c r="AR169" s="61" t="str">
        <f t="shared" si="68"/>
        <v/>
      </c>
      <c r="AS169" s="63" t="e">
        <f>VLOOKUP(B169,ziw58!AV:BB,7,0)</f>
        <v>#N/A</v>
      </c>
    </row>
    <row r="170" spans="1:45" x14ac:dyDescent="0.35">
      <c r="A170" s="56">
        <v>130000727477</v>
      </c>
      <c r="B170" s="57">
        <v>140001544928</v>
      </c>
      <c r="C170" s="57">
        <v>1016892882</v>
      </c>
      <c r="D170" s="58" t="s">
        <v>2677</v>
      </c>
      <c r="E170" s="58" t="s">
        <v>25</v>
      </c>
      <c r="F170" s="58" t="s">
        <v>16</v>
      </c>
      <c r="G170" s="58" t="s">
        <v>17</v>
      </c>
      <c r="H170" s="58" t="s">
        <v>34</v>
      </c>
      <c r="I170" s="59">
        <v>43420</v>
      </c>
      <c r="J170" s="59">
        <v>43427</v>
      </c>
      <c r="K170" s="59">
        <v>43427</v>
      </c>
      <c r="L170" s="59">
        <v>43427</v>
      </c>
      <c r="M170" s="60">
        <v>4018198113</v>
      </c>
      <c r="N170" s="58" t="s">
        <v>1127</v>
      </c>
      <c r="O170" s="58" t="s">
        <v>26</v>
      </c>
      <c r="P170" s="55" t="str">
        <f>VLOOKUP(C170,Constrain!W:Y,3,0)</f>
        <v>บริษัท กสท โทรคมนาคม จำกัด (มหาชน)</v>
      </c>
      <c r="Q170" s="64" t="str">
        <f>VLOOKUP(C170,Constrain!W:X,2,0)</f>
        <v>CAT</v>
      </c>
      <c r="R170" s="55" t="str">
        <f t="shared" si="46"/>
        <v xml:space="preserve">REL </v>
      </c>
      <c r="S170" s="55" t="str">
        <f t="shared" si="47"/>
        <v xml:space="preserve">CNF </v>
      </c>
      <c r="T170" s="55" t="str">
        <f t="shared" si="48"/>
        <v>มี พท.ซ่อมบำรุง</v>
      </c>
      <c r="U170" s="55" t="str">
        <f t="shared" si="49"/>
        <v>นับเสา</v>
      </c>
      <c r="V170" s="55" t="str">
        <f t="shared" si="50"/>
        <v>61</v>
      </c>
      <c r="W170" s="55" t="str">
        <f t="shared" si="51"/>
        <v>สายสื่อสาร</v>
      </c>
      <c r="X170" s="55" t="str">
        <f t="shared" si="52"/>
        <v>CAT</v>
      </c>
      <c r="Y170" s="55" t="str">
        <f t="shared" si="53"/>
        <v>PUI</v>
      </c>
      <c r="Z170" s="55" t="str">
        <f t="shared" si="54"/>
        <v>ปกติ</v>
      </c>
      <c r="AA170" s="55" t="str">
        <f t="shared" si="55"/>
        <v>TELECOM</v>
      </c>
      <c r="AB170" s="64">
        <f t="shared" si="56"/>
        <v>1</v>
      </c>
      <c r="AC170" s="65" t="str">
        <f>VLOOKUP(B170,DATA_ZCSR181!C:K,9,0)</f>
        <v>S-4G-001</v>
      </c>
      <c r="AD170" s="65">
        <f>VLOOKUP(B170,DATA_ZCSR181!C:H,6,0)</f>
        <v>9009416052</v>
      </c>
      <c r="AE170" s="66">
        <f>VLOOKUP(B170,DATA_ZCSR181!C:Z,24,0)</f>
        <v>43496</v>
      </c>
      <c r="AF170" s="66" t="str">
        <f>LEFT(VLOOKUP(B170,DATA_ZCSR181!C:D,2,0),4)</f>
        <v>S4B3</v>
      </c>
      <c r="AG170" s="55" t="str">
        <f t="shared" si="57"/>
        <v>MUS</v>
      </c>
      <c r="AH170" s="61" t="str">
        <f t="shared" si="58"/>
        <v/>
      </c>
      <c r="AI170" s="61" t="str">
        <f t="shared" si="59"/>
        <v/>
      </c>
      <c r="AJ170" s="61" t="str">
        <f t="shared" si="60"/>
        <v>สถานะใบสั่งงานไม่ถูกต้อง</v>
      </c>
      <c r="AK170" s="61" t="str">
        <f t="shared" si="61"/>
        <v/>
      </c>
      <c r="AL170" s="61" t="str">
        <f t="shared" si="62"/>
        <v/>
      </c>
      <c r="AM170" s="61" t="str">
        <f t="shared" si="63"/>
        <v/>
      </c>
      <c r="AN170" s="61" t="str">
        <f t="shared" si="64"/>
        <v/>
      </c>
      <c r="AO170" s="61" t="str">
        <f t="shared" si="65"/>
        <v/>
      </c>
      <c r="AP170" s="61" t="str">
        <f t="shared" si="66"/>
        <v/>
      </c>
      <c r="AQ170" s="62" t="str">
        <f t="shared" si="67"/>
        <v/>
      </c>
      <c r="AR170" s="61" t="str">
        <f t="shared" si="68"/>
        <v/>
      </c>
      <c r="AS170" s="63" t="e">
        <f>VLOOKUP(B170,ziw58!AV:BB,7,0)</f>
        <v>#N/A</v>
      </c>
    </row>
    <row r="171" spans="1:45" x14ac:dyDescent="0.35">
      <c r="A171" s="56">
        <v>130000740045</v>
      </c>
      <c r="B171" s="57">
        <v>140001545798</v>
      </c>
      <c r="C171" s="57">
        <v>1016892882</v>
      </c>
      <c r="D171" s="58" t="s">
        <v>2678</v>
      </c>
      <c r="E171" s="58" t="s">
        <v>15</v>
      </c>
      <c r="F171" s="58" t="s">
        <v>16</v>
      </c>
      <c r="G171" s="58" t="s">
        <v>17</v>
      </c>
      <c r="H171" s="58" t="s">
        <v>90</v>
      </c>
      <c r="I171" s="59">
        <v>43441</v>
      </c>
      <c r="J171" s="59">
        <v>43460</v>
      </c>
      <c r="K171" s="59">
        <v>43460</v>
      </c>
      <c r="L171" s="59">
        <v>43483</v>
      </c>
      <c r="M171" s="60">
        <v>4016316915</v>
      </c>
      <c r="N171" s="58" t="s">
        <v>91</v>
      </c>
      <c r="O171" s="58" t="s">
        <v>23</v>
      </c>
      <c r="P171" s="55" t="str">
        <f>VLOOKUP(C171,Constrain!W:Y,3,0)</f>
        <v>บริษัท กสท โทรคมนาคม จำกัด (มหาชน)</v>
      </c>
      <c r="Q171" s="64" t="str">
        <f>VLOOKUP(C171,Constrain!W:X,2,0)</f>
        <v>CAT</v>
      </c>
      <c r="R171" s="55" t="str">
        <f t="shared" si="46"/>
        <v>CLSD</v>
      </c>
      <c r="S171" s="55" t="str">
        <f t="shared" si="47"/>
        <v xml:space="preserve">CNF </v>
      </c>
      <c r="T171" s="55" t="str">
        <f t="shared" si="48"/>
        <v>มี พท.ซ่อมบำรุง</v>
      </c>
      <c r="U171" s="55" t="str">
        <f t="shared" si="49"/>
        <v>นับเสา</v>
      </c>
      <c r="V171" s="55" t="str">
        <f t="shared" si="50"/>
        <v>61</v>
      </c>
      <c r="W171" s="55" t="str">
        <f t="shared" si="51"/>
        <v>สายสื่อสาร</v>
      </c>
      <c r="X171" s="55" t="str">
        <f t="shared" si="52"/>
        <v>CAT</v>
      </c>
      <c r="Y171" s="55" t="str">
        <f t="shared" si="53"/>
        <v>PUS</v>
      </c>
      <c r="Z171" s="55" t="str">
        <f t="shared" si="54"/>
        <v>ปกติ</v>
      </c>
      <c r="AA171" s="55" t="str">
        <f t="shared" si="55"/>
        <v>TELECOM</v>
      </c>
      <c r="AB171" s="64">
        <f t="shared" si="56"/>
        <v>1</v>
      </c>
      <c r="AC171" s="65" t="str">
        <f>VLOOKUP(B171,DATA_ZCSR181!C:K,9,0)</f>
        <v>S-4G-001</v>
      </c>
      <c r="AD171" s="65">
        <f>VLOOKUP(B171,DATA_ZCSR181!C:H,6,0)</f>
        <v>9009417005</v>
      </c>
      <c r="AE171" s="66">
        <f>VLOOKUP(B171,DATA_ZCSR181!C:Z,24,0)</f>
        <v>43496</v>
      </c>
      <c r="AF171" s="66" t="str">
        <f>LEFT(VLOOKUP(B171,DATA_ZCSR181!C:D,2,0),4)</f>
        <v>S4B3</v>
      </c>
      <c r="AG171" s="55" t="str">
        <f t="shared" si="57"/>
        <v>PUS</v>
      </c>
      <c r="AH171" s="61" t="str">
        <f t="shared" si="58"/>
        <v/>
      </c>
      <c r="AI171" s="61" t="str">
        <f t="shared" si="59"/>
        <v/>
      </c>
      <c r="AJ171" s="61" t="str">
        <f t="shared" si="60"/>
        <v/>
      </c>
      <c r="AK171" s="61" t="str">
        <f t="shared" si="61"/>
        <v/>
      </c>
      <c r="AL171" s="61" t="str">
        <f t="shared" si="62"/>
        <v/>
      </c>
      <c r="AM171" s="61" t="str">
        <f t="shared" si="63"/>
        <v/>
      </c>
      <c r="AN171" s="61" t="str">
        <f t="shared" si="64"/>
        <v/>
      </c>
      <c r="AO171" s="61" t="str">
        <f t="shared" si="65"/>
        <v/>
      </c>
      <c r="AP171" s="61" t="str">
        <f t="shared" si="66"/>
        <v/>
      </c>
      <c r="AQ171" s="62" t="str">
        <f t="shared" si="67"/>
        <v/>
      </c>
      <c r="AR171" s="61" t="str">
        <f t="shared" si="68"/>
        <v/>
      </c>
      <c r="AS171" s="63" t="e">
        <f>VLOOKUP(B171,ziw58!AV:BB,7,0)</f>
        <v>#N/A</v>
      </c>
    </row>
    <row r="172" spans="1:45" x14ac:dyDescent="0.35">
      <c r="A172" s="56">
        <v>130000727504</v>
      </c>
      <c r="B172" s="57">
        <v>140001545684</v>
      </c>
      <c r="C172" s="57">
        <v>1016892882</v>
      </c>
      <c r="D172" s="58" t="s">
        <v>2679</v>
      </c>
      <c r="E172" s="58" t="s">
        <v>15</v>
      </c>
      <c r="F172" s="58" t="s">
        <v>16</v>
      </c>
      <c r="G172" s="58" t="s">
        <v>17</v>
      </c>
      <c r="H172" s="58" t="s">
        <v>60</v>
      </c>
      <c r="I172" s="59">
        <v>43441</v>
      </c>
      <c r="J172" s="59">
        <v>43429</v>
      </c>
      <c r="K172" s="59">
        <v>43432</v>
      </c>
      <c r="L172" s="59">
        <v>43483</v>
      </c>
      <c r="M172" s="60">
        <v>4016316852</v>
      </c>
      <c r="N172" s="58" t="s">
        <v>61</v>
      </c>
      <c r="O172" s="58" t="s">
        <v>23</v>
      </c>
      <c r="P172" s="55" t="str">
        <f>VLOOKUP(C172,Constrain!W:Y,3,0)</f>
        <v>บริษัท กสท โทรคมนาคม จำกัด (มหาชน)</v>
      </c>
      <c r="Q172" s="64" t="str">
        <f>VLOOKUP(C172,Constrain!W:X,2,0)</f>
        <v>CAT</v>
      </c>
      <c r="R172" s="55" t="str">
        <f t="shared" si="46"/>
        <v>CLSD</v>
      </c>
      <c r="S172" s="55" t="str">
        <f t="shared" si="47"/>
        <v xml:space="preserve">CNF </v>
      </c>
      <c r="T172" s="55" t="str">
        <f t="shared" si="48"/>
        <v>มี พท.ซ่อมบำรุง</v>
      </c>
      <c r="U172" s="55" t="str">
        <f t="shared" si="49"/>
        <v>นับเสา</v>
      </c>
      <c r="V172" s="55" t="str">
        <f t="shared" si="50"/>
        <v>61</v>
      </c>
      <c r="W172" s="55" t="str">
        <f t="shared" si="51"/>
        <v>สายสื่อสาร</v>
      </c>
      <c r="X172" s="55" t="str">
        <f t="shared" si="52"/>
        <v>CAT</v>
      </c>
      <c r="Y172" s="55" t="str">
        <f t="shared" si="53"/>
        <v>RAB</v>
      </c>
      <c r="Z172" s="55" t="str">
        <f t="shared" si="54"/>
        <v>ปกติ</v>
      </c>
      <c r="AA172" s="55" t="str">
        <f t="shared" si="55"/>
        <v>TELECOM</v>
      </c>
      <c r="AB172" s="64">
        <f t="shared" si="56"/>
        <v>1</v>
      </c>
      <c r="AC172" s="65" t="str">
        <f>VLOOKUP(B172,DATA_ZCSR181!C:K,9,0)</f>
        <v>S-4G-001</v>
      </c>
      <c r="AD172" s="65">
        <f>VLOOKUP(B172,DATA_ZCSR181!C:H,6,0)</f>
        <v>9009416918</v>
      </c>
      <c r="AE172" s="66">
        <f>VLOOKUP(B172,DATA_ZCSR181!C:Z,24,0)</f>
        <v>43496</v>
      </c>
      <c r="AF172" s="66" t="str">
        <f>LEFT(VLOOKUP(B172,DATA_ZCSR181!C:D,2,0),4)</f>
        <v>S4B3</v>
      </c>
      <c r="AG172" s="55" t="str">
        <f t="shared" si="57"/>
        <v>RAB</v>
      </c>
      <c r="AH172" s="61" t="str">
        <f t="shared" si="58"/>
        <v/>
      </c>
      <c r="AI172" s="61" t="str">
        <f t="shared" si="59"/>
        <v/>
      </c>
      <c r="AJ172" s="61" t="str">
        <f t="shared" si="60"/>
        <v/>
      </c>
      <c r="AK172" s="61" t="str">
        <f t="shared" si="61"/>
        <v/>
      </c>
      <c r="AL172" s="61" t="str">
        <f t="shared" si="62"/>
        <v/>
      </c>
      <c r="AM172" s="61" t="str">
        <f t="shared" si="63"/>
        <v/>
      </c>
      <c r="AN172" s="61" t="str">
        <f t="shared" si="64"/>
        <v/>
      </c>
      <c r="AO172" s="61" t="str">
        <f t="shared" si="65"/>
        <v/>
      </c>
      <c r="AP172" s="61" t="str">
        <f t="shared" si="66"/>
        <v/>
      </c>
      <c r="AQ172" s="62" t="str">
        <f t="shared" si="67"/>
        <v/>
      </c>
      <c r="AR172" s="61" t="str">
        <f t="shared" si="68"/>
        <v/>
      </c>
      <c r="AS172" s="63" t="e">
        <f>VLOOKUP(B172,ziw58!AV:BB,7,0)</f>
        <v>#N/A</v>
      </c>
    </row>
    <row r="173" spans="1:45" x14ac:dyDescent="0.35">
      <c r="A173" s="56">
        <v>130000726916</v>
      </c>
      <c r="B173" s="57">
        <v>140001542929</v>
      </c>
      <c r="C173" s="57">
        <v>1016892882</v>
      </c>
      <c r="D173" s="58" t="s">
        <v>2680</v>
      </c>
      <c r="E173" s="58" t="s">
        <v>15</v>
      </c>
      <c r="F173" s="58" t="s">
        <v>16</v>
      </c>
      <c r="G173" s="58" t="s">
        <v>17</v>
      </c>
      <c r="H173" s="58" t="s">
        <v>18</v>
      </c>
      <c r="I173" s="59">
        <v>43427</v>
      </c>
      <c r="J173" s="59">
        <v>43427</v>
      </c>
      <c r="K173" s="59">
        <v>43428</v>
      </c>
      <c r="L173" s="59">
        <v>43482</v>
      </c>
      <c r="M173" s="60">
        <v>4016316875</v>
      </c>
      <c r="N173" s="58" t="s">
        <v>19</v>
      </c>
      <c r="O173" s="58" t="s">
        <v>23</v>
      </c>
      <c r="P173" s="55" t="str">
        <f>VLOOKUP(C173,Constrain!W:Y,3,0)</f>
        <v>บริษัท กสท โทรคมนาคม จำกัด (มหาชน)</v>
      </c>
      <c r="Q173" s="64" t="str">
        <f>VLOOKUP(C173,Constrain!W:X,2,0)</f>
        <v>CAT</v>
      </c>
      <c r="R173" s="55" t="str">
        <f t="shared" si="46"/>
        <v>CLSD</v>
      </c>
      <c r="S173" s="55" t="str">
        <f t="shared" si="47"/>
        <v xml:space="preserve">CNF </v>
      </c>
      <c r="T173" s="55" t="str">
        <f t="shared" si="48"/>
        <v>มี พท.ซ่อมบำรุง</v>
      </c>
      <c r="U173" s="55" t="str">
        <f t="shared" si="49"/>
        <v>นับเสา</v>
      </c>
      <c r="V173" s="55" t="str">
        <f t="shared" si="50"/>
        <v>61</v>
      </c>
      <c r="W173" s="55" t="str">
        <f t="shared" si="51"/>
        <v>สายสื่อสาร</v>
      </c>
      <c r="X173" s="55" t="str">
        <f t="shared" si="52"/>
        <v>CATSBFKT</v>
      </c>
      <c r="Y173" s="55" t="str">
        <f t="shared" si="53"/>
        <v>PCG</v>
      </c>
      <c r="Z173" s="55" t="str">
        <f t="shared" si="54"/>
        <v>ปกติ</v>
      </c>
      <c r="AA173" s="55" t="str">
        <f t="shared" si="55"/>
        <v>TELECOM</v>
      </c>
      <c r="AB173" s="64">
        <f t="shared" si="56"/>
        <v>1</v>
      </c>
      <c r="AC173" s="65" t="str">
        <f>VLOOKUP(B173,DATA_ZCSR181!C:K,9,0)</f>
        <v>S-4G-001</v>
      </c>
      <c r="AD173" s="65">
        <f>VLOOKUP(B173,DATA_ZCSR181!C:H,6,0)</f>
        <v>9009411159</v>
      </c>
      <c r="AE173" s="66">
        <f>VLOOKUP(B173,DATA_ZCSR181!C:Z,24,0)</f>
        <v>43496</v>
      </c>
      <c r="AF173" s="66" t="str">
        <f>LEFT(VLOOKUP(B173,DATA_ZCSR181!C:D,2,0),4)</f>
        <v>S4B3</v>
      </c>
      <c r="AG173" s="55" t="str">
        <f t="shared" si="57"/>
        <v>PCG</v>
      </c>
      <c r="AH173" s="61" t="str">
        <f t="shared" si="58"/>
        <v/>
      </c>
      <c r="AI173" s="61" t="str">
        <f t="shared" si="59"/>
        <v/>
      </c>
      <c r="AJ173" s="61" t="str">
        <f t="shared" si="60"/>
        <v/>
      </c>
      <c r="AK173" s="61" t="str">
        <f t="shared" si="61"/>
        <v/>
      </c>
      <c r="AL173" s="61" t="str">
        <f t="shared" si="62"/>
        <v/>
      </c>
      <c r="AM173" s="61" t="str">
        <f t="shared" si="63"/>
        <v/>
      </c>
      <c r="AN173" s="61" t="str">
        <f t="shared" si="64"/>
        <v/>
      </c>
      <c r="AO173" s="61" t="str">
        <f t="shared" si="65"/>
        <v/>
      </c>
      <c r="AP173" s="61" t="str">
        <f t="shared" si="66"/>
        <v/>
      </c>
      <c r="AQ173" s="62" t="str">
        <f t="shared" si="67"/>
        <v/>
      </c>
      <c r="AR173" s="61" t="str">
        <f t="shared" si="68"/>
        <v/>
      </c>
      <c r="AS173" s="63" t="e">
        <f>VLOOKUP(B173,ziw58!AV:BB,7,0)</f>
        <v>#N/A</v>
      </c>
    </row>
    <row r="174" spans="1:45" x14ac:dyDescent="0.35">
      <c r="A174" s="56">
        <v>130000726919</v>
      </c>
      <c r="B174" s="57">
        <v>140001542908</v>
      </c>
      <c r="C174" s="57">
        <v>1016892882</v>
      </c>
      <c r="D174" s="58" t="s">
        <v>2681</v>
      </c>
      <c r="E174" s="58" t="s">
        <v>15</v>
      </c>
      <c r="F174" s="58" t="s">
        <v>16</v>
      </c>
      <c r="G174" s="58" t="s">
        <v>17</v>
      </c>
      <c r="H174" s="58" t="s">
        <v>18</v>
      </c>
      <c r="I174" s="59">
        <v>43427</v>
      </c>
      <c r="J174" s="59">
        <v>43427</v>
      </c>
      <c r="K174" s="59">
        <v>43428</v>
      </c>
      <c r="L174" s="59">
        <v>43482</v>
      </c>
      <c r="M174" s="60">
        <v>4016316875</v>
      </c>
      <c r="N174" s="58" t="s">
        <v>19</v>
      </c>
      <c r="O174" s="58" t="s">
        <v>23</v>
      </c>
      <c r="P174" s="55" t="str">
        <f>VLOOKUP(C174,Constrain!W:Y,3,0)</f>
        <v>บริษัท กสท โทรคมนาคม จำกัด (มหาชน)</v>
      </c>
      <c r="Q174" s="64" t="str">
        <f>VLOOKUP(C174,Constrain!W:X,2,0)</f>
        <v>CAT</v>
      </c>
      <c r="R174" s="55" t="str">
        <f t="shared" si="46"/>
        <v>CLSD</v>
      </c>
      <c r="S174" s="55" t="str">
        <f t="shared" si="47"/>
        <v xml:space="preserve">CNF </v>
      </c>
      <c r="T174" s="55" t="str">
        <f t="shared" si="48"/>
        <v>มี พท.ซ่อมบำรุง</v>
      </c>
      <c r="U174" s="55" t="str">
        <f t="shared" si="49"/>
        <v>นับเสา</v>
      </c>
      <c r="V174" s="55" t="str">
        <f t="shared" si="50"/>
        <v>61</v>
      </c>
      <c r="W174" s="55" t="str">
        <f t="shared" si="51"/>
        <v>สายสื่อสาร</v>
      </c>
      <c r="X174" s="55" t="str">
        <f t="shared" si="52"/>
        <v>CATSB</v>
      </c>
      <c r="Y174" s="55" t="str">
        <f t="shared" si="53"/>
        <v>PCG</v>
      </c>
      <c r="Z174" s="55" t="str">
        <f t="shared" si="54"/>
        <v>ปกติ</v>
      </c>
      <c r="AA174" s="55" t="str">
        <f t="shared" si="55"/>
        <v>TELECOM</v>
      </c>
      <c r="AB174" s="64">
        <f t="shared" si="56"/>
        <v>1</v>
      </c>
      <c r="AC174" s="65" t="str">
        <f>VLOOKUP(B174,DATA_ZCSR181!C:K,9,0)</f>
        <v>S-4G-001</v>
      </c>
      <c r="AD174" s="65">
        <f>VLOOKUP(B174,DATA_ZCSR181!C:H,6,0)</f>
        <v>9009411157</v>
      </c>
      <c r="AE174" s="66">
        <f>VLOOKUP(B174,DATA_ZCSR181!C:Z,24,0)</f>
        <v>43496</v>
      </c>
      <c r="AF174" s="66" t="str">
        <f>LEFT(VLOOKUP(B174,DATA_ZCSR181!C:D,2,0),4)</f>
        <v>S4B3</v>
      </c>
      <c r="AG174" s="55" t="str">
        <f t="shared" si="57"/>
        <v>PCG</v>
      </c>
      <c r="AH174" s="61" t="str">
        <f t="shared" si="58"/>
        <v/>
      </c>
      <c r="AI174" s="61" t="str">
        <f t="shared" si="59"/>
        <v/>
      </c>
      <c r="AJ174" s="61" t="str">
        <f t="shared" si="60"/>
        <v/>
      </c>
      <c r="AK174" s="61" t="str">
        <f t="shared" si="61"/>
        <v/>
      </c>
      <c r="AL174" s="61" t="str">
        <f t="shared" si="62"/>
        <v/>
      </c>
      <c r="AM174" s="61" t="str">
        <f t="shared" si="63"/>
        <v/>
      </c>
      <c r="AN174" s="61" t="str">
        <f t="shared" si="64"/>
        <v/>
      </c>
      <c r="AO174" s="61" t="str">
        <f t="shared" si="65"/>
        <v/>
      </c>
      <c r="AP174" s="61" t="str">
        <f t="shared" si="66"/>
        <v/>
      </c>
      <c r="AQ174" s="62" t="str">
        <f t="shared" si="67"/>
        <v/>
      </c>
      <c r="AR174" s="61" t="str">
        <f t="shared" si="68"/>
        <v/>
      </c>
      <c r="AS174" s="63" t="e">
        <f>VLOOKUP(B174,ziw58!AV:BB,7,0)</f>
        <v>#N/A</v>
      </c>
    </row>
    <row r="175" spans="1:45" x14ac:dyDescent="0.35">
      <c r="A175" s="56">
        <v>130000726856</v>
      </c>
      <c r="B175" s="57">
        <v>140001545285</v>
      </c>
      <c r="C175" s="57">
        <v>1016892882</v>
      </c>
      <c r="D175" s="58" t="s">
        <v>2682</v>
      </c>
      <c r="E175" s="58" t="s">
        <v>1267</v>
      </c>
      <c r="F175" s="58" t="s">
        <v>16</v>
      </c>
      <c r="G175" s="58" t="s">
        <v>17</v>
      </c>
      <c r="H175" s="58" t="s">
        <v>62</v>
      </c>
      <c r="I175" s="59">
        <v>43426</v>
      </c>
      <c r="J175" s="59">
        <v>43426</v>
      </c>
      <c r="K175" s="59">
        <v>43426</v>
      </c>
      <c r="L175" s="59">
        <v>43483</v>
      </c>
      <c r="M175" s="60">
        <v>4016316842</v>
      </c>
      <c r="N175" s="58" t="s">
        <v>2596</v>
      </c>
      <c r="O175" s="58" t="s">
        <v>23</v>
      </c>
      <c r="P175" s="55" t="str">
        <f>VLOOKUP(C175,Constrain!W:Y,3,0)</f>
        <v>บริษัท กสท โทรคมนาคม จำกัด (มหาชน)</v>
      </c>
      <c r="Q175" s="64" t="str">
        <f>VLOOKUP(C175,Constrain!W:X,2,0)</f>
        <v>CAT</v>
      </c>
      <c r="R175" s="55" t="str">
        <f t="shared" si="46"/>
        <v>TECO</v>
      </c>
      <c r="S175" s="55" t="str">
        <f t="shared" si="47"/>
        <v xml:space="preserve">CNF </v>
      </c>
      <c r="T175" s="55" t="str">
        <f t="shared" si="48"/>
        <v>มี พท.ซ่อมบำรุง</v>
      </c>
      <c r="U175" s="55" t="str">
        <f t="shared" si="49"/>
        <v>นับเสา</v>
      </c>
      <c r="V175" s="55" t="str">
        <f t="shared" si="50"/>
        <v>61</v>
      </c>
      <c r="W175" s="55" t="str">
        <f t="shared" si="51"/>
        <v>สายสื่อสาร</v>
      </c>
      <c r="X175" s="55" t="str">
        <f t="shared" si="52"/>
        <v>CAT</v>
      </c>
      <c r="Y175" s="55" t="str">
        <f t="shared" si="53"/>
        <v>SIP</v>
      </c>
      <c r="Z175" s="55" t="str">
        <f t="shared" si="54"/>
        <v>ปกติ</v>
      </c>
      <c r="AA175" s="55" t="str">
        <f t="shared" si="55"/>
        <v>TELECOM</v>
      </c>
      <c r="AB175" s="64">
        <f t="shared" si="56"/>
        <v>1</v>
      </c>
      <c r="AC175" s="65" t="str">
        <f>VLOOKUP(B175,DATA_ZCSR181!C:K,9,0)</f>
        <v>S-4G-001</v>
      </c>
      <c r="AD175" s="65">
        <f>VLOOKUP(B175,DATA_ZCSR181!C:H,6,0)</f>
        <v>9009416435</v>
      </c>
      <c r="AE175" s="66">
        <f>VLOOKUP(B175,DATA_ZCSR181!C:Z,24,0)</f>
        <v>43496</v>
      </c>
      <c r="AF175" s="66" t="str">
        <f>LEFT(VLOOKUP(B175,DATA_ZCSR181!C:D,2,0),4)</f>
        <v>S4B3</v>
      </c>
      <c r="AG175" s="55" t="str">
        <f t="shared" si="57"/>
        <v>SIP</v>
      </c>
      <c r="AH175" s="61" t="str">
        <f t="shared" si="58"/>
        <v/>
      </c>
      <c r="AI175" s="61" t="str">
        <f t="shared" si="59"/>
        <v/>
      </c>
      <c r="AJ175" s="61" t="str">
        <f t="shared" si="60"/>
        <v/>
      </c>
      <c r="AK175" s="61" t="str">
        <f t="shared" si="61"/>
        <v/>
      </c>
      <c r="AL175" s="61" t="str">
        <f t="shared" si="62"/>
        <v/>
      </c>
      <c r="AM175" s="61" t="str">
        <f t="shared" si="63"/>
        <v/>
      </c>
      <c r="AN175" s="61" t="str">
        <f t="shared" si="64"/>
        <v/>
      </c>
      <c r="AO175" s="61" t="str">
        <f t="shared" si="65"/>
        <v/>
      </c>
      <c r="AP175" s="61" t="str">
        <f t="shared" si="66"/>
        <v/>
      </c>
      <c r="AQ175" s="62" t="str">
        <f t="shared" si="67"/>
        <v/>
      </c>
      <c r="AR175" s="61" t="str">
        <f t="shared" si="68"/>
        <v/>
      </c>
      <c r="AS175" s="63" t="e">
        <f>VLOOKUP(B175,ziw58!AV:BB,7,0)</f>
        <v>#N/A</v>
      </c>
    </row>
    <row r="176" spans="1:45" x14ac:dyDescent="0.35">
      <c r="A176" s="56">
        <v>130000730614</v>
      </c>
      <c r="B176" s="57">
        <v>140001545026</v>
      </c>
      <c r="C176" s="57">
        <v>1016892882</v>
      </c>
      <c r="D176" s="58" t="s">
        <v>2683</v>
      </c>
      <c r="E176" s="58" t="s">
        <v>25</v>
      </c>
      <c r="F176" s="58" t="s">
        <v>16</v>
      </c>
      <c r="G176" s="58" t="s">
        <v>17</v>
      </c>
      <c r="H176" s="58" t="s">
        <v>82</v>
      </c>
      <c r="I176" s="59">
        <v>43434</v>
      </c>
      <c r="J176" s="59">
        <v>43435</v>
      </c>
      <c r="K176" s="59">
        <v>43436</v>
      </c>
      <c r="L176" s="59">
        <v>43435</v>
      </c>
      <c r="M176" s="60">
        <v>4016317191</v>
      </c>
      <c r="N176" s="58" t="s">
        <v>2552</v>
      </c>
      <c r="O176" s="58" t="s">
        <v>26</v>
      </c>
      <c r="P176" s="55" t="str">
        <f>VLOOKUP(C176,Constrain!W:Y,3,0)</f>
        <v>บริษัท กสท โทรคมนาคม จำกัด (มหาชน)</v>
      </c>
      <c r="Q176" s="64" t="str">
        <f>VLOOKUP(C176,Constrain!W:X,2,0)</f>
        <v>CAT</v>
      </c>
      <c r="R176" s="55" t="str">
        <f t="shared" si="46"/>
        <v xml:space="preserve">REL </v>
      </c>
      <c r="S176" s="55" t="str">
        <f t="shared" si="47"/>
        <v xml:space="preserve">CNF </v>
      </c>
      <c r="T176" s="55" t="str">
        <f t="shared" si="48"/>
        <v>มี พท.ซ่อมบำรุง</v>
      </c>
      <c r="U176" s="55" t="str">
        <f t="shared" si="49"/>
        <v>นับเสา</v>
      </c>
      <c r="V176" s="55" t="str">
        <f t="shared" si="50"/>
        <v>61</v>
      </c>
      <c r="W176" s="55" t="str">
        <f t="shared" si="51"/>
        <v>สายสื่อสาร</v>
      </c>
      <c r="X176" s="55" t="str">
        <f t="shared" si="52"/>
        <v>CAT</v>
      </c>
      <c r="Y176" s="55" t="str">
        <f t="shared" si="53"/>
        <v>SKA</v>
      </c>
      <c r="Z176" s="55" t="str">
        <f t="shared" si="54"/>
        <v>ปกติ</v>
      </c>
      <c r="AA176" s="55" t="str">
        <f t="shared" si="55"/>
        <v>TELECOM</v>
      </c>
      <c r="AB176" s="64">
        <f t="shared" si="56"/>
        <v>1</v>
      </c>
      <c r="AC176" s="65" t="str">
        <f>VLOOKUP(B176,DATA_ZCSR181!C:K,9,0)</f>
        <v>S-4G-001</v>
      </c>
      <c r="AD176" s="65">
        <f>VLOOKUP(B176,DATA_ZCSR181!C:H,6,0)</f>
        <v>9009416166</v>
      </c>
      <c r="AE176" s="66">
        <f>VLOOKUP(B176,DATA_ZCSR181!C:Z,24,0)</f>
        <v>43496</v>
      </c>
      <c r="AF176" s="66" t="str">
        <f>LEFT(VLOOKUP(B176,DATA_ZCSR181!C:D,2,0),4)</f>
        <v>S4B3</v>
      </c>
      <c r="AG176" s="55" t="str">
        <f t="shared" si="57"/>
        <v>SKA</v>
      </c>
      <c r="AH176" s="61" t="str">
        <f t="shared" si="58"/>
        <v/>
      </c>
      <c r="AI176" s="61" t="str">
        <f t="shared" si="59"/>
        <v/>
      </c>
      <c r="AJ176" s="61" t="str">
        <f t="shared" si="60"/>
        <v>สถานะใบสั่งงานไม่ถูกต้อง</v>
      </c>
      <c r="AK176" s="61" t="str">
        <f t="shared" si="61"/>
        <v/>
      </c>
      <c r="AL176" s="61" t="str">
        <f t="shared" si="62"/>
        <v/>
      </c>
      <c r="AM176" s="61" t="str">
        <f t="shared" si="63"/>
        <v/>
      </c>
      <c r="AN176" s="61" t="str">
        <f t="shared" si="64"/>
        <v/>
      </c>
      <c r="AO176" s="61" t="str">
        <f t="shared" si="65"/>
        <v/>
      </c>
      <c r="AP176" s="61" t="str">
        <f t="shared" si="66"/>
        <v/>
      </c>
      <c r="AQ176" s="62" t="str">
        <f t="shared" si="67"/>
        <v/>
      </c>
      <c r="AR176" s="61" t="str">
        <f t="shared" si="68"/>
        <v/>
      </c>
      <c r="AS176" s="63" t="e">
        <f>VLOOKUP(B176,ziw58!AV:BB,7,0)</f>
        <v>#N/A</v>
      </c>
    </row>
    <row r="177" spans="1:45" x14ac:dyDescent="0.35">
      <c r="A177" s="56">
        <v>130000716856</v>
      </c>
      <c r="B177" s="57">
        <v>140001543887</v>
      </c>
      <c r="C177" s="57">
        <v>1016892882</v>
      </c>
      <c r="D177" s="58" t="s">
        <v>2684</v>
      </c>
      <c r="E177" s="58" t="s">
        <v>1267</v>
      </c>
      <c r="F177" s="58" t="s">
        <v>16</v>
      </c>
      <c r="G177" s="58" t="s">
        <v>17</v>
      </c>
      <c r="H177" s="58" t="s">
        <v>30</v>
      </c>
      <c r="I177" s="59">
        <v>43417</v>
      </c>
      <c r="J177" s="59">
        <v>43400</v>
      </c>
      <c r="K177" s="59">
        <v>43401</v>
      </c>
      <c r="L177" s="59">
        <v>43483</v>
      </c>
      <c r="M177" s="60">
        <v>4016316839</v>
      </c>
      <c r="N177" s="58" t="s">
        <v>31</v>
      </c>
      <c r="O177" s="58" t="s">
        <v>23</v>
      </c>
      <c r="P177" s="55" t="str">
        <f>VLOOKUP(C177,Constrain!W:Y,3,0)</f>
        <v>บริษัท กสท โทรคมนาคม จำกัด (มหาชน)</v>
      </c>
      <c r="Q177" s="64" t="str">
        <f>VLOOKUP(C177,Constrain!W:X,2,0)</f>
        <v>CAT</v>
      </c>
      <c r="R177" s="55" t="str">
        <f t="shared" si="46"/>
        <v>TECO</v>
      </c>
      <c r="S177" s="55" t="str">
        <f t="shared" si="47"/>
        <v xml:space="preserve">CNF </v>
      </c>
      <c r="T177" s="55" t="str">
        <f t="shared" si="48"/>
        <v>มี พท.ซ่อมบำรุง</v>
      </c>
      <c r="U177" s="55" t="str">
        <f t="shared" si="49"/>
        <v>นับเสา</v>
      </c>
      <c r="V177" s="55" t="str">
        <f t="shared" si="50"/>
        <v>61</v>
      </c>
      <c r="W177" s="55" t="str">
        <f t="shared" si="51"/>
        <v>สายสื่อสาร</v>
      </c>
      <c r="X177" s="55" t="str">
        <f t="shared" si="52"/>
        <v>CAT</v>
      </c>
      <c r="Y177" s="55" t="str">
        <f t="shared" si="53"/>
        <v>SRN</v>
      </c>
      <c r="Z177" s="55" t="str">
        <f t="shared" si="54"/>
        <v>ปกติ</v>
      </c>
      <c r="AA177" s="55" t="str">
        <f t="shared" si="55"/>
        <v>TELECOM</v>
      </c>
      <c r="AB177" s="64">
        <f t="shared" si="56"/>
        <v>1</v>
      </c>
      <c r="AC177" s="65" t="str">
        <f>VLOOKUP(B177,DATA_ZCSR181!C:K,9,0)</f>
        <v>S-4G-001</v>
      </c>
      <c r="AD177" s="65">
        <f>VLOOKUP(B177,DATA_ZCSR181!C:H,6,0)</f>
        <v>9009414678</v>
      </c>
      <c r="AE177" s="66">
        <f>VLOOKUP(B177,DATA_ZCSR181!C:Z,24,0)</f>
        <v>43496</v>
      </c>
      <c r="AF177" s="66" t="str">
        <f>LEFT(VLOOKUP(B177,DATA_ZCSR181!C:D,2,0),4)</f>
        <v>S4B3</v>
      </c>
      <c r="AG177" s="55" t="str">
        <f t="shared" si="57"/>
        <v>SRN</v>
      </c>
      <c r="AH177" s="61" t="str">
        <f t="shared" si="58"/>
        <v/>
      </c>
      <c r="AI177" s="61" t="str">
        <f t="shared" si="59"/>
        <v/>
      </c>
      <c r="AJ177" s="61" t="str">
        <f t="shared" si="60"/>
        <v/>
      </c>
      <c r="AK177" s="61" t="str">
        <f t="shared" si="61"/>
        <v/>
      </c>
      <c r="AL177" s="61" t="str">
        <f t="shared" si="62"/>
        <v/>
      </c>
      <c r="AM177" s="61" t="str">
        <f t="shared" si="63"/>
        <v/>
      </c>
      <c r="AN177" s="61" t="str">
        <f t="shared" si="64"/>
        <v/>
      </c>
      <c r="AO177" s="61" t="str">
        <f t="shared" si="65"/>
        <v/>
      </c>
      <c r="AP177" s="61" t="str">
        <f t="shared" si="66"/>
        <v/>
      </c>
      <c r="AQ177" s="62" t="str">
        <f t="shared" si="67"/>
        <v/>
      </c>
      <c r="AR177" s="61" t="str">
        <f t="shared" si="68"/>
        <v/>
      </c>
      <c r="AS177" s="63" t="e">
        <f>VLOOKUP(B177,ziw58!AV:BB,7,0)</f>
        <v>#N/A</v>
      </c>
    </row>
    <row r="178" spans="1:45" x14ac:dyDescent="0.35">
      <c r="A178" s="56">
        <v>130000727475</v>
      </c>
      <c r="B178" s="57">
        <v>140001546137</v>
      </c>
      <c r="C178" s="57">
        <v>1016892882</v>
      </c>
      <c r="D178" s="58" t="s">
        <v>2685</v>
      </c>
      <c r="E178" s="58" t="s">
        <v>15</v>
      </c>
      <c r="F178" s="58" t="s">
        <v>16</v>
      </c>
      <c r="G178" s="58" t="s">
        <v>17</v>
      </c>
      <c r="H178" s="58" t="s">
        <v>72</v>
      </c>
      <c r="I178" s="59">
        <v>43427</v>
      </c>
      <c r="J178" s="59">
        <v>43427</v>
      </c>
      <c r="K178" s="59">
        <v>43428</v>
      </c>
      <c r="L178" s="59">
        <v>43483</v>
      </c>
      <c r="M178" s="60">
        <v>4016316820</v>
      </c>
      <c r="N178" s="58" t="s">
        <v>73</v>
      </c>
      <c r="O178" s="58" t="s">
        <v>23</v>
      </c>
      <c r="P178" s="55" t="str">
        <f>VLOOKUP(C178,Constrain!W:Y,3,0)</f>
        <v>บริษัท กสท โทรคมนาคม จำกัด (มหาชน)</v>
      </c>
      <c r="Q178" s="64" t="str">
        <f>VLOOKUP(C178,Constrain!W:X,2,0)</f>
        <v>CAT</v>
      </c>
      <c r="R178" s="55" t="str">
        <f t="shared" si="46"/>
        <v>CLSD</v>
      </c>
      <c r="S178" s="55" t="str">
        <f t="shared" si="47"/>
        <v xml:space="preserve">CNF </v>
      </c>
      <c r="T178" s="55" t="str">
        <f t="shared" si="48"/>
        <v>มี พท.ซ่อมบำรุง</v>
      </c>
      <c r="U178" s="55" t="str">
        <f t="shared" si="49"/>
        <v>นับเสา</v>
      </c>
      <c r="V178" s="55" t="str">
        <f t="shared" si="50"/>
        <v>61</v>
      </c>
      <c r="W178" s="55" t="str">
        <f t="shared" si="51"/>
        <v>สายสื่อสาร</v>
      </c>
      <c r="X178" s="55" t="str">
        <f t="shared" si="52"/>
        <v>CAT</v>
      </c>
      <c r="Y178" s="55" t="str">
        <f t="shared" si="53"/>
        <v>SSA</v>
      </c>
      <c r="Z178" s="55" t="str">
        <f t="shared" si="54"/>
        <v>ปกติ</v>
      </c>
      <c r="AA178" s="55" t="str">
        <f t="shared" si="55"/>
        <v>TELECOM</v>
      </c>
      <c r="AB178" s="64">
        <f t="shared" si="56"/>
        <v>1</v>
      </c>
      <c r="AC178" s="65" t="str">
        <f>VLOOKUP(B178,DATA_ZCSR181!C:K,9,0)</f>
        <v>S-4G-001</v>
      </c>
      <c r="AD178" s="65">
        <f>VLOOKUP(B178,DATA_ZCSR181!C:H,6,0)</f>
        <v>9009417388</v>
      </c>
      <c r="AE178" s="66">
        <f>VLOOKUP(B178,DATA_ZCSR181!C:Z,24,0)</f>
        <v>43496</v>
      </c>
      <c r="AF178" s="66" t="str">
        <f>LEFT(VLOOKUP(B178,DATA_ZCSR181!C:D,2,0),4)</f>
        <v>S4B3</v>
      </c>
      <c r="AG178" s="55" t="str">
        <f t="shared" si="57"/>
        <v>SSA</v>
      </c>
      <c r="AH178" s="61" t="str">
        <f t="shared" si="58"/>
        <v/>
      </c>
      <c r="AI178" s="61" t="str">
        <f t="shared" si="59"/>
        <v/>
      </c>
      <c r="AJ178" s="61" t="str">
        <f t="shared" si="60"/>
        <v/>
      </c>
      <c r="AK178" s="61" t="str">
        <f t="shared" si="61"/>
        <v/>
      </c>
      <c r="AL178" s="61" t="str">
        <f t="shared" si="62"/>
        <v/>
      </c>
      <c r="AM178" s="61" t="str">
        <f t="shared" si="63"/>
        <v/>
      </c>
      <c r="AN178" s="61" t="str">
        <f t="shared" si="64"/>
        <v/>
      </c>
      <c r="AO178" s="61" t="str">
        <f t="shared" si="65"/>
        <v/>
      </c>
      <c r="AP178" s="61" t="str">
        <f t="shared" si="66"/>
        <v/>
      </c>
      <c r="AQ178" s="62" t="str">
        <f t="shared" si="67"/>
        <v/>
      </c>
      <c r="AR178" s="61" t="str">
        <f t="shared" si="68"/>
        <v/>
      </c>
      <c r="AS178" s="63" t="e">
        <f>VLOOKUP(B178,ziw58!AV:BB,7,0)</f>
        <v>#N/A</v>
      </c>
    </row>
    <row r="179" spans="1:45" x14ac:dyDescent="0.35">
      <c r="A179" s="56">
        <v>130000729152</v>
      </c>
      <c r="B179" s="57">
        <v>140001546916</v>
      </c>
      <c r="C179" s="57">
        <v>1016892882</v>
      </c>
      <c r="D179" s="58" t="s">
        <v>2686</v>
      </c>
      <c r="E179" s="58" t="s">
        <v>1267</v>
      </c>
      <c r="F179" s="58" t="s">
        <v>16</v>
      </c>
      <c r="G179" s="58" t="s">
        <v>17</v>
      </c>
      <c r="H179" s="58" t="s">
        <v>94</v>
      </c>
      <c r="I179" s="59">
        <v>43431</v>
      </c>
      <c r="J179" s="59">
        <v>43431</v>
      </c>
      <c r="K179" s="59">
        <v>43431</v>
      </c>
      <c r="L179" s="59">
        <v>43493</v>
      </c>
      <c r="M179" s="60">
        <v>4018198109</v>
      </c>
      <c r="N179" s="58" t="s">
        <v>95</v>
      </c>
      <c r="O179" s="58" t="s">
        <v>23</v>
      </c>
      <c r="P179" s="55" t="str">
        <f>VLOOKUP(C179,Constrain!W:Y,3,0)</f>
        <v>บริษัท กสท โทรคมนาคม จำกัด (มหาชน)</v>
      </c>
      <c r="Q179" s="64" t="str">
        <f>VLOOKUP(C179,Constrain!W:X,2,0)</f>
        <v>CAT</v>
      </c>
      <c r="R179" s="55" t="str">
        <f t="shared" si="46"/>
        <v>TECO</v>
      </c>
      <c r="S179" s="55" t="str">
        <f t="shared" si="47"/>
        <v xml:space="preserve">CNF </v>
      </c>
      <c r="T179" s="55" t="str">
        <f t="shared" si="48"/>
        <v>มี พท.ซ่อมบำรุง</v>
      </c>
      <c r="U179" s="55" t="str">
        <f t="shared" si="49"/>
        <v>นับเสา</v>
      </c>
      <c r="V179" s="55" t="str">
        <f t="shared" si="50"/>
        <v>61</v>
      </c>
      <c r="W179" s="55" t="str">
        <f t="shared" si="51"/>
        <v>สายสื่อสาร</v>
      </c>
      <c r="X179" s="55" t="str">
        <f t="shared" si="52"/>
        <v>CAT</v>
      </c>
      <c r="Y179" s="55" t="str">
        <f t="shared" si="53"/>
        <v>SSG</v>
      </c>
      <c r="Z179" s="55" t="str">
        <f t="shared" si="54"/>
        <v>ปกติ</v>
      </c>
      <c r="AA179" s="55" t="str">
        <f t="shared" si="55"/>
        <v>TELECOM</v>
      </c>
      <c r="AB179" s="64">
        <f t="shared" si="56"/>
        <v>1</v>
      </c>
      <c r="AC179" s="65" t="str">
        <f>VLOOKUP(B179,DATA_ZCSR181!C:K,9,0)</f>
        <v>S-4G-001</v>
      </c>
      <c r="AD179" s="65">
        <f>VLOOKUP(B179,DATA_ZCSR181!C:H,6,0)</f>
        <v>9009420635</v>
      </c>
      <c r="AE179" s="66">
        <f>VLOOKUP(B179,DATA_ZCSR181!C:Z,24,0)</f>
        <v>43496</v>
      </c>
      <c r="AF179" s="66" t="str">
        <f>LEFT(VLOOKUP(B179,DATA_ZCSR181!C:D,2,0),4)</f>
        <v>S4B3</v>
      </c>
      <c r="AG179" s="55" t="str">
        <f t="shared" si="57"/>
        <v>SES</v>
      </c>
      <c r="AH179" s="61" t="str">
        <f t="shared" si="58"/>
        <v/>
      </c>
      <c r="AI179" s="61" t="str">
        <f t="shared" si="59"/>
        <v/>
      </c>
      <c r="AJ179" s="61" t="str">
        <f t="shared" si="60"/>
        <v/>
      </c>
      <c r="AK179" s="61" t="str">
        <f t="shared" si="61"/>
        <v/>
      </c>
      <c r="AL179" s="61" t="str">
        <f t="shared" si="62"/>
        <v/>
      </c>
      <c r="AM179" s="61" t="str">
        <f t="shared" si="63"/>
        <v/>
      </c>
      <c r="AN179" s="61" t="str">
        <f t="shared" si="64"/>
        <v/>
      </c>
      <c r="AO179" s="61" t="str">
        <f t="shared" si="65"/>
        <v/>
      </c>
      <c r="AP179" s="61" t="str">
        <f t="shared" si="66"/>
        <v/>
      </c>
      <c r="AQ179" s="62" t="str">
        <f t="shared" si="67"/>
        <v/>
      </c>
      <c r="AR179" s="61" t="str">
        <f t="shared" si="68"/>
        <v/>
      </c>
      <c r="AS179" s="63" t="e">
        <f>VLOOKUP(B179,ziw58!AV:BB,7,0)</f>
        <v>#N/A</v>
      </c>
    </row>
    <row r="180" spans="1:45" x14ac:dyDescent="0.35">
      <c r="A180" s="56">
        <v>130000726914</v>
      </c>
      <c r="B180" s="57">
        <v>140001542946</v>
      </c>
      <c r="C180" s="57">
        <v>1016892882</v>
      </c>
      <c r="D180" s="58" t="s">
        <v>2687</v>
      </c>
      <c r="E180" s="58" t="s">
        <v>15</v>
      </c>
      <c r="F180" s="58" t="s">
        <v>16</v>
      </c>
      <c r="G180" s="58" t="s">
        <v>17</v>
      </c>
      <c r="H180" s="58" t="s">
        <v>18</v>
      </c>
      <c r="I180" s="59">
        <v>43427</v>
      </c>
      <c r="J180" s="59">
        <v>43427</v>
      </c>
      <c r="K180" s="59">
        <v>43428</v>
      </c>
      <c r="L180" s="59">
        <v>43482</v>
      </c>
      <c r="M180" s="60">
        <v>4016316875</v>
      </c>
      <c r="N180" s="58" t="s">
        <v>19</v>
      </c>
      <c r="O180" s="58" t="s">
        <v>23</v>
      </c>
      <c r="P180" s="55" t="str">
        <f>VLOOKUP(C180,Constrain!W:Y,3,0)</f>
        <v>บริษัท กสท โทรคมนาคม จำกัด (มหาชน)</v>
      </c>
      <c r="Q180" s="64" t="str">
        <f>VLOOKUP(C180,Constrain!W:X,2,0)</f>
        <v>CAT</v>
      </c>
      <c r="R180" s="55" t="str">
        <f t="shared" si="46"/>
        <v>CLSD</v>
      </c>
      <c r="S180" s="55" t="str">
        <f t="shared" si="47"/>
        <v xml:space="preserve">CNF </v>
      </c>
      <c r="T180" s="55" t="str">
        <f t="shared" si="48"/>
        <v>มี พท.ซ่อมบำรุง</v>
      </c>
      <c r="U180" s="55" t="str">
        <f t="shared" si="49"/>
        <v>นับเสา</v>
      </c>
      <c r="V180" s="55" t="str">
        <f t="shared" si="50"/>
        <v>61</v>
      </c>
      <c r="W180" s="55" t="str">
        <f t="shared" si="51"/>
        <v>สายสื่อสาร</v>
      </c>
      <c r="X180" s="55" t="str">
        <f t="shared" si="52"/>
        <v>CATSTAC</v>
      </c>
      <c r="Y180" s="55" t="str">
        <f t="shared" si="53"/>
        <v>PCG</v>
      </c>
      <c r="Z180" s="55" t="str">
        <f t="shared" si="54"/>
        <v>ปกติ</v>
      </c>
      <c r="AA180" s="55" t="str">
        <f t="shared" si="55"/>
        <v>TELECOM</v>
      </c>
      <c r="AB180" s="64">
        <f t="shared" si="56"/>
        <v>1</v>
      </c>
      <c r="AC180" s="65" t="str">
        <f>VLOOKUP(B180,DATA_ZCSR181!C:K,9,0)</f>
        <v>S-4G-001</v>
      </c>
      <c r="AD180" s="65">
        <f>VLOOKUP(B180,DATA_ZCSR181!C:H,6,0)</f>
        <v>9009411160</v>
      </c>
      <c r="AE180" s="66">
        <f>VLOOKUP(B180,DATA_ZCSR181!C:Z,24,0)</f>
        <v>43496</v>
      </c>
      <c r="AF180" s="66" t="str">
        <f>LEFT(VLOOKUP(B180,DATA_ZCSR181!C:D,2,0),4)</f>
        <v>S4B3</v>
      </c>
      <c r="AG180" s="55" t="str">
        <f t="shared" si="57"/>
        <v>PCG</v>
      </c>
      <c r="AH180" s="61" t="str">
        <f t="shared" si="58"/>
        <v/>
      </c>
      <c r="AI180" s="61" t="str">
        <f t="shared" si="59"/>
        <v/>
      </c>
      <c r="AJ180" s="61" t="str">
        <f t="shared" si="60"/>
        <v/>
      </c>
      <c r="AK180" s="61" t="str">
        <f t="shared" si="61"/>
        <v/>
      </c>
      <c r="AL180" s="61" t="str">
        <f t="shared" si="62"/>
        <v/>
      </c>
      <c r="AM180" s="61" t="str">
        <f t="shared" si="63"/>
        <v/>
      </c>
      <c r="AN180" s="61" t="str">
        <f t="shared" si="64"/>
        <v/>
      </c>
      <c r="AO180" s="61" t="str">
        <f t="shared" si="65"/>
        <v/>
      </c>
      <c r="AP180" s="61" t="str">
        <f t="shared" si="66"/>
        <v/>
      </c>
      <c r="AQ180" s="62" t="str">
        <f t="shared" si="67"/>
        <v/>
      </c>
      <c r="AR180" s="61" t="str">
        <f t="shared" si="68"/>
        <v/>
      </c>
      <c r="AS180" s="63" t="e">
        <f>VLOOKUP(B180,ziw58!AV:BB,7,0)</f>
        <v>#N/A</v>
      </c>
    </row>
    <row r="181" spans="1:45" x14ac:dyDescent="0.35">
      <c r="A181" s="56">
        <v>130000733808</v>
      </c>
      <c r="B181" s="57">
        <v>140001545319</v>
      </c>
      <c r="C181" s="57">
        <v>1016892882</v>
      </c>
      <c r="D181" s="58" t="s">
        <v>2688</v>
      </c>
      <c r="E181" s="58" t="s">
        <v>1267</v>
      </c>
      <c r="F181" s="58" t="s">
        <v>16</v>
      </c>
      <c r="G181" s="58" t="s">
        <v>17</v>
      </c>
      <c r="H181" s="58" t="s">
        <v>68</v>
      </c>
      <c r="I181" s="59">
        <v>43413</v>
      </c>
      <c r="J181" s="59">
        <v>43446</v>
      </c>
      <c r="K181" s="59">
        <v>43447</v>
      </c>
      <c r="L181" s="59">
        <v>43487</v>
      </c>
      <c r="M181" s="60">
        <v>4016316754</v>
      </c>
      <c r="N181" s="58" t="s">
        <v>69</v>
      </c>
      <c r="O181" s="58" t="s">
        <v>23</v>
      </c>
      <c r="P181" s="55" t="str">
        <f>VLOOKUP(C181,Constrain!W:Y,3,0)</f>
        <v>บริษัท กสท โทรคมนาคม จำกัด (มหาชน)</v>
      </c>
      <c r="Q181" s="64" t="str">
        <f>VLOOKUP(C181,Constrain!W:X,2,0)</f>
        <v>CAT</v>
      </c>
      <c r="R181" s="55" t="str">
        <f t="shared" si="46"/>
        <v>TECO</v>
      </c>
      <c r="S181" s="55" t="str">
        <f t="shared" si="47"/>
        <v xml:space="preserve">CNF </v>
      </c>
      <c r="T181" s="55" t="str">
        <f t="shared" si="48"/>
        <v>มี พท.ซ่อมบำรุง</v>
      </c>
      <c r="U181" s="55" t="str">
        <f t="shared" si="49"/>
        <v>นับเสา</v>
      </c>
      <c r="V181" s="55" t="str">
        <f t="shared" si="50"/>
        <v>61</v>
      </c>
      <c r="W181" s="55" t="str">
        <f t="shared" si="51"/>
        <v>สายสื่อสาร</v>
      </c>
      <c r="X181" s="55" t="str">
        <f t="shared" si="52"/>
        <v>CAT</v>
      </c>
      <c r="Y181" s="55" t="str">
        <f t="shared" si="53"/>
        <v>STU</v>
      </c>
      <c r="Z181" s="55" t="str">
        <f t="shared" si="54"/>
        <v>ปกติ</v>
      </c>
      <c r="AA181" s="55" t="str">
        <f t="shared" si="55"/>
        <v>TELECOM</v>
      </c>
      <c r="AB181" s="64">
        <f t="shared" si="56"/>
        <v>1</v>
      </c>
      <c r="AC181" s="65" t="str">
        <f>VLOOKUP(B181,DATA_ZCSR181!C:K,9,0)</f>
        <v>S-4G-001</v>
      </c>
      <c r="AD181" s="65">
        <f>VLOOKUP(B181,DATA_ZCSR181!C:H,6,0)</f>
        <v>9009416479</v>
      </c>
      <c r="AE181" s="66">
        <f>VLOOKUP(B181,DATA_ZCSR181!C:Z,24,0)</f>
        <v>43496</v>
      </c>
      <c r="AF181" s="66" t="str">
        <f>LEFT(VLOOKUP(B181,DATA_ZCSR181!C:D,2,0),4)</f>
        <v>S4B3</v>
      </c>
      <c r="AG181" s="55" t="str">
        <f t="shared" si="57"/>
        <v>STU</v>
      </c>
      <c r="AH181" s="61" t="str">
        <f t="shared" si="58"/>
        <v/>
      </c>
      <c r="AI181" s="61" t="str">
        <f t="shared" si="59"/>
        <v/>
      </c>
      <c r="AJ181" s="61" t="str">
        <f t="shared" si="60"/>
        <v/>
      </c>
      <c r="AK181" s="61" t="str">
        <f t="shared" si="61"/>
        <v/>
      </c>
      <c r="AL181" s="61" t="str">
        <f t="shared" si="62"/>
        <v/>
      </c>
      <c r="AM181" s="61" t="str">
        <f t="shared" si="63"/>
        <v/>
      </c>
      <c r="AN181" s="61" t="str">
        <f t="shared" si="64"/>
        <v/>
      </c>
      <c r="AO181" s="61" t="str">
        <f t="shared" si="65"/>
        <v/>
      </c>
      <c r="AP181" s="61" t="str">
        <f t="shared" si="66"/>
        <v/>
      </c>
      <c r="AQ181" s="62" t="str">
        <f t="shared" si="67"/>
        <v/>
      </c>
      <c r="AR181" s="61" t="str">
        <f t="shared" si="68"/>
        <v/>
      </c>
      <c r="AS181" s="63" t="e">
        <f>VLOOKUP(B181,ziw58!AV:BB,7,0)</f>
        <v>#N/A</v>
      </c>
    </row>
    <row r="182" spans="1:45" x14ac:dyDescent="0.35">
      <c r="A182" s="56">
        <v>130000728712</v>
      </c>
      <c r="B182" s="57">
        <v>140001547475</v>
      </c>
      <c r="C182" s="57">
        <v>1016892882</v>
      </c>
      <c r="D182" s="58" t="s">
        <v>2689</v>
      </c>
      <c r="E182" s="58" t="s">
        <v>1267</v>
      </c>
      <c r="F182" s="58" t="s">
        <v>16</v>
      </c>
      <c r="G182" s="58" t="s">
        <v>17</v>
      </c>
      <c r="H182" s="58" t="s">
        <v>52</v>
      </c>
      <c r="I182" s="59">
        <v>43434</v>
      </c>
      <c r="J182" s="59">
        <v>43434</v>
      </c>
      <c r="K182" s="59">
        <v>43434</v>
      </c>
      <c r="L182" s="59">
        <v>43483</v>
      </c>
      <c r="M182" s="60">
        <v>4016316922</v>
      </c>
      <c r="N182" s="58" t="s">
        <v>53</v>
      </c>
      <c r="O182" s="58" t="s">
        <v>23</v>
      </c>
      <c r="P182" s="55" t="str">
        <f>VLOOKUP(C182,Constrain!W:Y,3,0)</f>
        <v>บริษัท กสท โทรคมนาคม จำกัด (มหาชน)</v>
      </c>
      <c r="Q182" s="64" t="str">
        <f>VLOOKUP(C182,Constrain!W:X,2,0)</f>
        <v>CAT</v>
      </c>
      <c r="R182" s="55" t="str">
        <f t="shared" si="46"/>
        <v>TECO</v>
      </c>
      <c r="S182" s="55" t="str">
        <f t="shared" si="47"/>
        <v xml:space="preserve">CNF </v>
      </c>
      <c r="T182" s="55" t="str">
        <f t="shared" si="48"/>
        <v>มี พท.ซ่อมบำรุง</v>
      </c>
      <c r="U182" s="55" t="str">
        <f t="shared" si="49"/>
        <v>นับเสา</v>
      </c>
      <c r="V182" s="55" t="str">
        <f t="shared" si="50"/>
        <v>61</v>
      </c>
      <c r="W182" s="55" t="str">
        <f t="shared" si="51"/>
        <v>สายสื่อสาร</v>
      </c>
      <c r="X182" s="55" t="str">
        <f t="shared" si="52"/>
        <v>CAT</v>
      </c>
      <c r="Y182" s="55" t="str">
        <f t="shared" si="53"/>
        <v>SUN</v>
      </c>
      <c r="Z182" s="55" t="str">
        <f t="shared" si="54"/>
        <v>ปกติ</v>
      </c>
      <c r="AA182" s="55" t="str">
        <f t="shared" si="55"/>
        <v>TELECOM</v>
      </c>
      <c r="AB182" s="64">
        <f t="shared" si="56"/>
        <v>2</v>
      </c>
      <c r="AC182" s="65" t="str">
        <f>VLOOKUP(B182,DATA_ZCSR181!C:K,9,0)</f>
        <v>S-4G-001</v>
      </c>
      <c r="AD182" s="65">
        <f>VLOOKUP(B182,DATA_ZCSR181!C:H,6,0)</f>
        <v>9009421383</v>
      </c>
      <c r="AE182" s="66">
        <f>VLOOKUP(B182,DATA_ZCSR181!C:Z,24,0)</f>
        <v>43496</v>
      </c>
      <c r="AF182" s="66" t="str">
        <f>LEFT(VLOOKUP(B182,DATA_ZCSR181!C:D,2,0),4)</f>
        <v>S4B3</v>
      </c>
      <c r="AG182" s="55" t="str">
        <f t="shared" si="57"/>
        <v>SUN</v>
      </c>
      <c r="AH182" s="61" t="str">
        <f t="shared" si="58"/>
        <v/>
      </c>
      <c r="AI182" s="61" t="str">
        <f t="shared" si="59"/>
        <v/>
      </c>
      <c r="AJ182" s="61" t="str">
        <f t="shared" si="60"/>
        <v/>
      </c>
      <c r="AK182" s="61" t="str">
        <f t="shared" si="61"/>
        <v/>
      </c>
      <c r="AL182" s="61" t="str">
        <f t="shared" si="62"/>
        <v/>
      </c>
      <c r="AM182" s="61" t="str">
        <f t="shared" si="63"/>
        <v/>
      </c>
      <c r="AN182" s="61" t="str">
        <f t="shared" si="64"/>
        <v/>
      </c>
      <c r="AO182" s="61" t="str">
        <f t="shared" si="65"/>
        <v/>
      </c>
      <c r="AP182" s="61" t="str">
        <f t="shared" si="66"/>
        <v/>
      </c>
      <c r="AQ182" s="62" t="str">
        <f t="shared" si="67"/>
        <v/>
      </c>
      <c r="AR182" s="61" t="str">
        <f t="shared" si="68"/>
        <v/>
      </c>
      <c r="AS182" s="63" t="e">
        <f>VLOOKUP(B182,ziw58!AV:BB,7,0)</f>
        <v>#N/A</v>
      </c>
    </row>
    <row r="183" spans="1:45" x14ac:dyDescent="0.35">
      <c r="A183" s="56">
        <v>130000728719</v>
      </c>
      <c r="B183" s="57">
        <v>140001547338</v>
      </c>
      <c r="C183" s="57">
        <v>1016892882</v>
      </c>
      <c r="D183" s="58" t="s">
        <v>2689</v>
      </c>
      <c r="E183" s="58" t="s">
        <v>1267</v>
      </c>
      <c r="F183" s="58" t="s">
        <v>16</v>
      </c>
      <c r="G183" s="58" t="s">
        <v>17</v>
      </c>
      <c r="H183" s="58" t="s">
        <v>52</v>
      </c>
      <c r="I183" s="59">
        <v>43434</v>
      </c>
      <c r="J183" s="59">
        <v>43434</v>
      </c>
      <c r="K183" s="59">
        <v>43434</v>
      </c>
      <c r="L183" s="59">
        <v>43483</v>
      </c>
      <c r="M183" s="60">
        <v>4016316922</v>
      </c>
      <c r="N183" s="58" t="s">
        <v>53</v>
      </c>
      <c r="O183" s="58" t="s">
        <v>23</v>
      </c>
      <c r="P183" s="55" t="str">
        <f>VLOOKUP(C183,Constrain!W:Y,3,0)</f>
        <v>บริษัท กสท โทรคมนาคม จำกัด (มหาชน)</v>
      </c>
      <c r="Q183" s="64" t="str">
        <f>VLOOKUP(C183,Constrain!W:X,2,0)</f>
        <v>CAT</v>
      </c>
      <c r="R183" s="55" t="str">
        <f t="shared" si="46"/>
        <v>TECO</v>
      </c>
      <c r="S183" s="55" t="str">
        <f t="shared" si="47"/>
        <v xml:space="preserve">CNF </v>
      </c>
      <c r="T183" s="55" t="str">
        <f t="shared" si="48"/>
        <v>มี พท.ซ่อมบำรุง</v>
      </c>
      <c r="U183" s="55" t="str">
        <f t="shared" si="49"/>
        <v>นับเสา</v>
      </c>
      <c r="V183" s="55" t="str">
        <f t="shared" si="50"/>
        <v>61</v>
      </c>
      <c r="W183" s="55" t="str">
        <f t="shared" si="51"/>
        <v>สายสื่อสาร</v>
      </c>
      <c r="X183" s="55" t="str">
        <f t="shared" si="52"/>
        <v>CAT</v>
      </c>
      <c r="Y183" s="55" t="str">
        <f t="shared" si="53"/>
        <v>SUN</v>
      </c>
      <c r="Z183" s="55" t="str">
        <f t="shared" si="54"/>
        <v>ปกติ</v>
      </c>
      <c r="AA183" s="55" t="str">
        <f t="shared" si="55"/>
        <v>TELECOM</v>
      </c>
      <c r="AB183" s="64">
        <f t="shared" si="56"/>
        <v>2</v>
      </c>
      <c r="AC183" s="65" t="str">
        <f>VLOOKUP(B183,DATA_ZCSR181!C:K,9,0)</f>
        <v>S-4G-001</v>
      </c>
      <c r="AD183" s="65">
        <f>VLOOKUP(B183,DATA_ZCSR181!C:H,6,0)</f>
        <v>9009421148</v>
      </c>
      <c r="AE183" s="66">
        <f>VLOOKUP(B183,DATA_ZCSR181!C:Z,24,0)</f>
        <v>43496</v>
      </c>
      <c r="AF183" s="66" t="str">
        <f>LEFT(VLOOKUP(B183,DATA_ZCSR181!C:D,2,0),4)</f>
        <v>S4B3</v>
      </c>
      <c r="AG183" s="55" t="str">
        <f t="shared" si="57"/>
        <v>SUN</v>
      </c>
      <c r="AH183" s="61" t="str">
        <f t="shared" si="58"/>
        <v/>
      </c>
      <c r="AI183" s="61" t="str">
        <f t="shared" si="59"/>
        <v/>
      </c>
      <c r="AJ183" s="61" t="str">
        <f t="shared" si="60"/>
        <v/>
      </c>
      <c r="AK183" s="61" t="str">
        <f t="shared" si="61"/>
        <v/>
      </c>
      <c r="AL183" s="61" t="str">
        <f t="shared" si="62"/>
        <v/>
      </c>
      <c r="AM183" s="61" t="str">
        <f t="shared" si="63"/>
        <v/>
      </c>
      <c r="AN183" s="61" t="str">
        <f t="shared" si="64"/>
        <v/>
      </c>
      <c r="AO183" s="61" t="str">
        <f t="shared" si="65"/>
        <v/>
      </c>
      <c r="AP183" s="61" t="str">
        <f t="shared" si="66"/>
        <v/>
      </c>
      <c r="AQ183" s="62" t="str">
        <f t="shared" si="67"/>
        <v/>
      </c>
      <c r="AR183" s="61" t="str">
        <f t="shared" si="68"/>
        <v/>
      </c>
      <c r="AS183" s="63" t="e">
        <f>VLOOKUP(B183,ziw58!AV:BB,7,0)</f>
        <v>#N/A</v>
      </c>
    </row>
    <row r="184" spans="1:45" x14ac:dyDescent="0.35">
      <c r="A184" s="56">
        <v>130000726514</v>
      </c>
      <c r="B184" s="57">
        <v>140001545087</v>
      </c>
      <c r="C184" s="57">
        <v>1016892882</v>
      </c>
      <c r="D184" s="58" t="s">
        <v>2690</v>
      </c>
      <c r="E184" s="58" t="s">
        <v>15</v>
      </c>
      <c r="F184" s="58" t="s">
        <v>16</v>
      </c>
      <c r="G184" s="58" t="s">
        <v>17</v>
      </c>
      <c r="H184" s="58" t="s">
        <v>43</v>
      </c>
      <c r="I184" s="59">
        <v>43462</v>
      </c>
      <c r="J184" s="59">
        <v>43462</v>
      </c>
      <c r="K184" s="59">
        <v>43462</v>
      </c>
      <c r="L184" s="59">
        <v>43483</v>
      </c>
      <c r="M184" s="60">
        <v>4019859155</v>
      </c>
      <c r="N184" s="58" t="s">
        <v>44</v>
      </c>
      <c r="O184" s="58" t="s">
        <v>23</v>
      </c>
      <c r="P184" s="55" t="str">
        <f>VLOOKUP(C184,Constrain!W:Y,3,0)</f>
        <v>บริษัท กสท โทรคมนาคม จำกัด (มหาชน)</v>
      </c>
      <c r="Q184" s="64" t="str">
        <f>VLOOKUP(C184,Constrain!W:X,2,0)</f>
        <v>CAT</v>
      </c>
      <c r="R184" s="55" t="str">
        <f t="shared" si="46"/>
        <v>CLSD</v>
      </c>
      <c r="S184" s="55" t="str">
        <f t="shared" si="47"/>
        <v xml:space="preserve">CNF </v>
      </c>
      <c r="T184" s="55" t="str">
        <f t="shared" si="48"/>
        <v>มี พท.ซ่อมบำรุง</v>
      </c>
      <c r="U184" s="55" t="str">
        <f t="shared" si="49"/>
        <v>นับเสา</v>
      </c>
      <c r="V184" s="55" t="str">
        <f t="shared" si="50"/>
        <v>61</v>
      </c>
      <c r="W184" s="55" t="str">
        <f t="shared" si="51"/>
        <v>สายสื่อสาร</v>
      </c>
      <c r="X184" s="55" t="str">
        <f t="shared" si="52"/>
        <v>CAT/TAC</v>
      </c>
      <c r="Y184" s="55" t="str">
        <f t="shared" si="53"/>
        <v>BKR</v>
      </c>
      <c r="Z184" s="55" t="str">
        <f t="shared" si="54"/>
        <v>ปกติ</v>
      </c>
      <c r="AA184" s="55" t="str">
        <f t="shared" si="55"/>
        <v>TELECOM</v>
      </c>
      <c r="AB184" s="64">
        <f t="shared" si="56"/>
        <v>1</v>
      </c>
      <c r="AC184" s="65" t="str">
        <f>VLOOKUP(B184,DATA_ZCSR181!C:K,9,0)</f>
        <v>S-4G-001</v>
      </c>
      <c r="AD184" s="65">
        <f>VLOOKUP(B184,DATA_ZCSR181!C:H,6,0)</f>
        <v>9009416179</v>
      </c>
      <c r="AE184" s="66">
        <f>VLOOKUP(B184,DATA_ZCSR181!C:Z,24,0)</f>
        <v>43496</v>
      </c>
      <c r="AF184" s="66" t="str">
        <f>LEFT(VLOOKUP(B184,DATA_ZCSR181!C:D,2,0),4)</f>
        <v>S4B3</v>
      </c>
      <c r="AG184" s="55" t="str">
        <f t="shared" si="57"/>
        <v>BKR</v>
      </c>
      <c r="AH184" s="61" t="str">
        <f t="shared" si="58"/>
        <v/>
      </c>
      <c r="AI184" s="61" t="str">
        <f t="shared" si="59"/>
        <v/>
      </c>
      <c r="AJ184" s="61" t="str">
        <f t="shared" si="60"/>
        <v/>
      </c>
      <c r="AK184" s="61" t="str">
        <f t="shared" si="61"/>
        <v/>
      </c>
      <c r="AL184" s="61" t="str">
        <f t="shared" si="62"/>
        <v/>
      </c>
      <c r="AM184" s="61" t="str">
        <f t="shared" si="63"/>
        <v/>
      </c>
      <c r="AN184" s="61" t="str">
        <f t="shared" si="64"/>
        <v/>
      </c>
      <c r="AO184" s="61" t="str">
        <f t="shared" si="65"/>
        <v/>
      </c>
      <c r="AP184" s="61" t="str">
        <f t="shared" si="66"/>
        <v/>
      </c>
      <c r="AQ184" s="62" t="str">
        <f t="shared" si="67"/>
        <v/>
      </c>
      <c r="AR184" s="61" t="str">
        <f t="shared" si="68"/>
        <v/>
      </c>
      <c r="AS184" s="63" t="e">
        <f>VLOOKUP(B184,ziw58!AV:BB,7,0)</f>
        <v>#N/A</v>
      </c>
    </row>
    <row r="185" spans="1:45" x14ac:dyDescent="0.35">
      <c r="A185" s="56">
        <v>130000724051</v>
      </c>
      <c r="B185" s="57">
        <v>140001545909</v>
      </c>
      <c r="C185" s="57">
        <v>1016892882</v>
      </c>
      <c r="D185" s="58" t="s">
        <v>2691</v>
      </c>
      <c r="E185" s="58" t="s">
        <v>15</v>
      </c>
      <c r="F185" s="58" t="s">
        <v>16</v>
      </c>
      <c r="G185" s="58" t="s">
        <v>17</v>
      </c>
      <c r="H185" s="58" t="s">
        <v>88</v>
      </c>
      <c r="I185" s="59">
        <v>43419</v>
      </c>
      <c r="J185" s="59">
        <v>43419</v>
      </c>
      <c r="K185" s="59">
        <v>43420</v>
      </c>
      <c r="L185" s="59">
        <v>43483</v>
      </c>
      <c r="M185" s="60">
        <v>4016316953</v>
      </c>
      <c r="N185" s="58" t="s">
        <v>2513</v>
      </c>
      <c r="O185" s="58" t="s">
        <v>23</v>
      </c>
      <c r="P185" s="55" t="str">
        <f>VLOOKUP(C185,Constrain!W:Y,3,0)</f>
        <v>บริษัท กสท โทรคมนาคม จำกัด (มหาชน)</v>
      </c>
      <c r="Q185" s="64" t="str">
        <f>VLOOKUP(C185,Constrain!W:X,2,0)</f>
        <v>CAT</v>
      </c>
      <c r="R185" s="55" t="str">
        <f t="shared" si="46"/>
        <v>CLSD</v>
      </c>
      <c r="S185" s="55" t="str">
        <f t="shared" si="47"/>
        <v xml:space="preserve">CNF </v>
      </c>
      <c r="T185" s="55" t="str">
        <f t="shared" si="48"/>
        <v>มี พท.ซ่อมบำรุง</v>
      </c>
      <c r="U185" s="55" t="str">
        <f t="shared" si="49"/>
        <v>นับเสา</v>
      </c>
      <c r="V185" s="55" t="str">
        <f t="shared" si="50"/>
        <v>61</v>
      </c>
      <c r="W185" s="55" t="str">
        <f t="shared" si="51"/>
        <v>สายสื่อสาร</v>
      </c>
      <c r="X185" s="55" t="str">
        <f t="shared" si="52"/>
        <v>CAT/TAC</v>
      </c>
      <c r="Y185" s="55" t="str">
        <f t="shared" si="53"/>
        <v>BNG</v>
      </c>
      <c r="Z185" s="55" t="str">
        <f t="shared" si="54"/>
        <v>ปกติ</v>
      </c>
      <c r="AA185" s="55" t="str">
        <f t="shared" si="55"/>
        <v>TELECOM</v>
      </c>
      <c r="AB185" s="64">
        <f t="shared" si="56"/>
        <v>1</v>
      </c>
      <c r="AC185" s="65" t="str">
        <f>VLOOKUP(B185,DATA_ZCSR181!C:K,9,0)</f>
        <v>S-4G-001</v>
      </c>
      <c r="AD185" s="65">
        <f>VLOOKUP(B185,DATA_ZCSR181!C:H,6,0)</f>
        <v>9009417236</v>
      </c>
      <c r="AE185" s="66">
        <f>VLOOKUP(B185,DATA_ZCSR181!C:Z,24,0)</f>
        <v>43496</v>
      </c>
      <c r="AF185" s="66" t="str">
        <f>LEFT(VLOOKUP(B185,DATA_ZCSR181!C:D,2,0),4)</f>
        <v>S4B3</v>
      </c>
      <c r="AG185" s="55" t="str">
        <f t="shared" si="57"/>
        <v>BNG</v>
      </c>
      <c r="AH185" s="61" t="str">
        <f t="shared" si="58"/>
        <v/>
      </c>
      <c r="AI185" s="61" t="str">
        <f t="shared" si="59"/>
        <v/>
      </c>
      <c r="AJ185" s="61" t="str">
        <f t="shared" si="60"/>
        <v/>
      </c>
      <c r="AK185" s="61" t="str">
        <f t="shared" si="61"/>
        <v/>
      </c>
      <c r="AL185" s="61" t="str">
        <f t="shared" si="62"/>
        <v/>
      </c>
      <c r="AM185" s="61" t="str">
        <f t="shared" si="63"/>
        <v/>
      </c>
      <c r="AN185" s="61" t="str">
        <f t="shared" si="64"/>
        <v/>
      </c>
      <c r="AO185" s="61" t="str">
        <f t="shared" si="65"/>
        <v/>
      </c>
      <c r="AP185" s="61" t="str">
        <f t="shared" si="66"/>
        <v/>
      </c>
      <c r="AQ185" s="62" t="str">
        <f t="shared" si="67"/>
        <v/>
      </c>
      <c r="AR185" s="61" t="str">
        <f t="shared" si="68"/>
        <v/>
      </c>
      <c r="AS185" s="63" t="e">
        <f>VLOOKUP(B185,ziw58!AV:BB,7,0)</f>
        <v>#N/A</v>
      </c>
    </row>
    <row r="186" spans="1:45" x14ac:dyDescent="0.35">
      <c r="A186" s="56">
        <v>130000723662</v>
      </c>
      <c r="B186" s="57">
        <v>140001545191</v>
      </c>
      <c r="C186" s="57">
        <v>1016892882</v>
      </c>
      <c r="D186" s="58" t="s">
        <v>3156</v>
      </c>
      <c r="E186" s="58" t="s">
        <v>1267</v>
      </c>
      <c r="F186" s="58" t="s">
        <v>16</v>
      </c>
      <c r="G186" s="58" t="s">
        <v>17</v>
      </c>
      <c r="H186" s="58" t="s">
        <v>54</v>
      </c>
      <c r="I186" s="59">
        <v>43416</v>
      </c>
      <c r="J186" s="59">
        <v>43419</v>
      </c>
      <c r="K186" s="59">
        <v>43423</v>
      </c>
      <c r="L186" s="59">
        <v>43483</v>
      </c>
      <c r="M186" s="60">
        <v>4016316790</v>
      </c>
      <c r="N186" s="58" t="s">
        <v>55</v>
      </c>
      <c r="O186" s="58" t="s">
        <v>23</v>
      </c>
      <c r="P186" s="55" t="str">
        <f>VLOOKUP(C186,Constrain!W:Y,3,0)</f>
        <v>บริษัท กสท โทรคมนาคม จำกัด (มหาชน)</v>
      </c>
      <c r="Q186" s="64" t="str">
        <f>VLOOKUP(C186,Constrain!W:X,2,0)</f>
        <v>CAT</v>
      </c>
      <c r="R186" s="55" t="str">
        <f t="shared" si="46"/>
        <v>TECO</v>
      </c>
      <c r="S186" s="55" t="str">
        <f t="shared" si="47"/>
        <v xml:space="preserve">CNF </v>
      </c>
      <c r="T186" s="55" t="str">
        <f t="shared" si="48"/>
        <v>มี พท.ซ่อมบำรุง</v>
      </c>
      <c r="U186" s="55" t="str">
        <f t="shared" si="49"/>
        <v>นับเสา</v>
      </c>
      <c r="V186" s="55" t="str">
        <f t="shared" si="50"/>
        <v>61</v>
      </c>
      <c r="W186" s="55" t="str">
        <f t="shared" si="51"/>
        <v>สายสื่อสาร</v>
      </c>
      <c r="X186" s="55" t="str">
        <f t="shared" si="52"/>
        <v>CAT/TAC</v>
      </c>
      <c r="Y186" s="55" t="str">
        <f t="shared" si="53"/>
        <v>BRR</v>
      </c>
      <c r="Z186" s="55" t="str">
        <f t="shared" si="54"/>
        <v>ปกติ</v>
      </c>
      <c r="AA186" s="55" t="str">
        <f t="shared" si="55"/>
        <v>TELECOM</v>
      </c>
      <c r="AB186" s="64">
        <f t="shared" si="56"/>
        <v>1</v>
      </c>
      <c r="AC186" s="65" t="str">
        <f>VLOOKUP(B186,DATA_ZCSR181!C:K,9,0)</f>
        <v>S-4G-001</v>
      </c>
      <c r="AD186" s="65">
        <f>VLOOKUP(B186,DATA_ZCSR181!C:H,6,0)</f>
        <v>9009416339</v>
      </c>
      <c r="AE186" s="66">
        <f>VLOOKUP(B186,DATA_ZCSR181!C:Z,24,0)</f>
        <v>43496</v>
      </c>
      <c r="AF186" s="66" t="str">
        <f>LEFT(VLOOKUP(B186,DATA_ZCSR181!C:D,2,0),4)</f>
        <v>S4B3</v>
      </c>
      <c r="AG186" s="55" t="str">
        <f t="shared" si="57"/>
        <v>BRR</v>
      </c>
      <c r="AH186" s="61" t="str">
        <f t="shared" si="58"/>
        <v/>
      </c>
      <c r="AI186" s="61" t="str">
        <f t="shared" si="59"/>
        <v/>
      </c>
      <c r="AJ186" s="61" t="str">
        <f t="shared" si="60"/>
        <v/>
      </c>
      <c r="AK186" s="61" t="str">
        <f t="shared" si="61"/>
        <v/>
      </c>
      <c r="AL186" s="61" t="str">
        <f t="shared" si="62"/>
        <v/>
      </c>
      <c r="AM186" s="61" t="str">
        <f t="shared" si="63"/>
        <v/>
      </c>
      <c r="AN186" s="61" t="str">
        <f t="shared" si="64"/>
        <v/>
      </c>
      <c r="AO186" s="61" t="str">
        <f t="shared" si="65"/>
        <v/>
      </c>
      <c r="AP186" s="61" t="str">
        <f t="shared" si="66"/>
        <v/>
      </c>
      <c r="AQ186" s="62" t="str">
        <f t="shared" si="67"/>
        <v/>
      </c>
      <c r="AR186" s="61" t="str">
        <f t="shared" si="68"/>
        <v/>
      </c>
      <c r="AS186" s="63" t="e">
        <f>VLOOKUP(B186,ziw58!AV:BB,7,0)</f>
        <v>#N/A</v>
      </c>
    </row>
    <row r="187" spans="1:45" x14ac:dyDescent="0.35">
      <c r="A187" s="56">
        <v>130000731894</v>
      </c>
      <c r="B187" s="57" t="s">
        <v>79</v>
      </c>
      <c r="C187" s="57">
        <v>1016892882</v>
      </c>
      <c r="D187" s="58" t="s">
        <v>3223</v>
      </c>
      <c r="E187" s="58" t="s">
        <v>3222</v>
      </c>
      <c r="F187" s="58" t="s">
        <v>16</v>
      </c>
      <c r="G187" s="58" t="s">
        <v>17</v>
      </c>
      <c r="H187" s="58" t="s">
        <v>38</v>
      </c>
      <c r="I187" s="59">
        <v>43438</v>
      </c>
      <c r="J187" s="59">
        <v>43438</v>
      </c>
      <c r="K187" s="59">
        <v>43438</v>
      </c>
      <c r="L187" s="59">
        <v>43485</v>
      </c>
      <c r="M187" s="60">
        <v>4016317286</v>
      </c>
      <c r="N187" s="58" t="s">
        <v>1119</v>
      </c>
      <c r="O187" s="58" t="s">
        <v>1280</v>
      </c>
      <c r="P187" s="55" t="str">
        <f>VLOOKUP(C187,Constrain!W:Y,3,0)</f>
        <v>บริษัท กสท โทรคมนาคม จำกัด (มหาชน)</v>
      </c>
      <c r="Q187" s="64" t="str">
        <f>VLOOKUP(C187,Constrain!W:X,2,0)</f>
        <v>CAT</v>
      </c>
      <c r="R187" s="55" t="str">
        <f t="shared" si="46"/>
        <v>CLSD</v>
      </c>
      <c r="S187" s="55" t="str">
        <f t="shared" si="47"/>
        <v xml:space="preserve">CNF </v>
      </c>
      <c r="T187" s="55" t="str">
        <f t="shared" si="48"/>
        <v>มี พท.ซ่อมบำรุง</v>
      </c>
      <c r="U187" s="55" t="str">
        <f t="shared" si="49"/>
        <v>นับเสา</v>
      </c>
      <c r="V187" s="55" t="str">
        <f t="shared" si="50"/>
        <v>61</v>
      </c>
      <c r="W187" s="55" t="str">
        <f t="shared" si="51"/>
        <v>สายสื่อสาร</v>
      </c>
      <c r="X187" s="55" t="str">
        <f t="shared" si="52"/>
        <v>CAT/TAC</v>
      </c>
      <c r="Y187" s="55" t="str">
        <f t="shared" si="53"/>
        <v>BYI</v>
      </c>
      <c r="Z187" s="55" t="str">
        <f t="shared" si="54"/>
        <v>ยกเลิก</v>
      </c>
      <c r="AA187" s="55" t="str">
        <f t="shared" si="55"/>
        <v>TELECOM</v>
      </c>
      <c r="AB187" s="64">
        <f t="shared" si="56"/>
        <v>1</v>
      </c>
      <c r="AC187" s="65" t="e">
        <f>VLOOKUP(B187,DATA_ZCSR181!C:K,9,0)</f>
        <v>#N/A</v>
      </c>
      <c r="AD187" s="65" t="e">
        <f>VLOOKUP(B187,DATA_ZCSR181!C:H,6,0)</f>
        <v>#N/A</v>
      </c>
      <c r="AE187" s="66" t="e">
        <f>VLOOKUP(B187,DATA_ZCSR181!C:Z,24,0)</f>
        <v>#N/A</v>
      </c>
      <c r="AF187" s="66" t="e">
        <f>LEFT(VLOOKUP(B187,DATA_ZCSR181!C:D,2,0),4)</f>
        <v>#N/A</v>
      </c>
      <c r="AG187" s="55" t="str">
        <f t="shared" si="57"/>
        <v>BYI</v>
      </c>
      <c r="AH187" s="61" t="str">
        <f t="shared" si="58"/>
        <v>ไม่สร้างคำร้อง</v>
      </c>
      <c r="AI187" s="61" t="str">
        <f t="shared" si="59"/>
        <v/>
      </c>
      <c r="AJ187" s="61" t="str">
        <f t="shared" si="60"/>
        <v/>
      </c>
      <c r="AK187" s="61" t="str">
        <f t="shared" si="61"/>
        <v/>
      </c>
      <c r="AL187" s="61" t="str">
        <f t="shared" si="62"/>
        <v/>
      </c>
      <c r="AM187" s="61" t="str">
        <f t="shared" si="63"/>
        <v/>
      </c>
      <c r="AN187" s="61" t="str">
        <f t="shared" si="64"/>
        <v/>
      </c>
      <c r="AO187" s="61" t="str">
        <f t="shared" si="65"/>
        <v/>
      </c>
      <c r="AP187" s="61" t="str">
        <f t="shared" si="66"/>
        <v/>
      </c>
      <c r="AQ187" s="62" t="str">
        <f t="shared" si="67"/>
        <v/>
      </c>
      <c r="AR187" s="61" t="e">
        <f t="shared" si="68"/>
        <v>#VALUE!</v>
      </c>
      <c r="AS187" s="63" t="e">
        <f>VLOOKUP(B187,ziw58!AV:BB,7,0)</f>
        <v>#N/A</v>
      </c>
    </row>
    <row r="188" spans="1:45" x14ac:dyDescent="0.35">
      <c r="A188" s="56">
        <v>130000727162</v>
      </c>
      <c r="B188" s="57">
        <v>140001546828</v>
      </c>
      <c r="C188" s="57">
        <v>1016892882</v>
      </c>
      <c r="D188" s="58" t="s">
        <v>2692</v>
      </c>
      <c r="E188" s="58" t="s">
        <v>15</v>
      </c>
      <c r="F188" s="58" t="s">
        <v>16</v>
      </c>
      <c r="G188" s="58" t="s">
        <v>17</v>
      </c>
      <c r="H188" s="58" t="s">
        <v>36</v>
      </c>
      <c r="I188" s="59">
        <v>43405</v>
      </c>
      <c r="J188" s="59">
        <v>43483</v>
      </c>
      <c r="K188" s="59">
        <v>43484</v>
      </c>
      <c r="L188" s="59">
        <v>43483</v>
      </c>
      <c r="M188" s="60">
        <v>4016316798</v>
      </c>
      <c r="N188" s="58" t="s">
        <v>37</v>
      </c>
      <c r="O188" s="58" t="s">
        <v>23</v>
      </c>
      <c r="P188" s="55" t="str">
        <f>VLOOKUP(C188,Constrain!W:Y,3,0)</f>
        <v>บริษัท กสท โทรคมนาคม จำกัด (มหาชน)</v>
      </c>
      <c r="Q188" s="64" t="str">
        <f>VLOOKUP(C188,Constrain!W:X,2,0)</f>
        <v>CAT</v>
      </c>
      <c r="R188" s="55" t="str">
        <f t="shared" si="46"/>
        <v>CLSD</v>
      </c>
      <c r="S188" s="55" t="str">
        <f t="shared" si="47"/>
        <v xml:space="preserve">CNF </v>
      </c>
      <c r="T188" s="55" t="str">
        <f t="shared" si="48"/>
        <v>มี พท.ซ่อมบำรุง</v>
      </c>
      <c r="U188" s="55" t="str">
        <f t="shared" si="49"/>
        <v>นับเสา</v>
      </c>
      <c r="V188" s="55" t="str">
        <f t="shared" si="50"/>
        <v>61</v>
      </c>
      <c r="W188" s="55" t="str">
        <f t="shared" si="51"/>
        <v>สายสื่อสาร</v>
      </c>
      <c r="X188" s="55" t="str">
        <f t="shared" si="52"/>
        <v>CAT/TAC</v>
      </c>
      <c r="Y188" s="55" t="str">
        <f t="shared" si="53"/>
        <v>CUR</v>
      </c>
      <c r="Z188" s="55" t="str">
        <f t="shared" si="54"/>
        <v>ปกติ</v>
      </c>
      <c r="AA188" s="55" t="str">
        <f t="shared" si="55"/>
        <v>TELECOM</v>
      </c>
      <c r="AB188" s="64">
        <f t="shared" si="56"/>
        <v>1</v>
      </c>
      <c r="AC188" s="65" t="str">
        <f>VLOOKUP(B188,DATA_ZCSR181!C:K,9,0)</f>
        <v>S-4G-001</v>
      </c>
      <c r="AD188" s="65">
        <f>VLOOKUP(B188,DATA_ZCSR181!C:H,6,0)</f>
        <v>9009420458</v>
      </c>
      <c r="AE188" s="66">
        <f>VLOOKUP(B188,DATA_ZCSR181!C:Z,24,0)</f>
        <v>43496</v>
      </c>
      <c r="AF188" s="66" t="str">
        <f>LEFT(VLOOKUP(B188,DATA_ZCSR181!C:D,2,0),4)</f>
        <v>S4B3</v>
      </c>
      <c r="AG188" s="55" t="str">
        <f t="shared" si="57"/>
        <v>CUR</v>
      </c>
      <c r="AH188" s="61" t="str">
        <f t="shared" si="58"/>
        <v/>
      </c>
      <c r="AI188" s="61" t="str">
        <f t="shared" si="59"/>
        <v/>
      </c>
      <c r="AJ188" s="61" t="str">
        <f t="shared" si="60"/>
        <v/>
      </c>
      <c r="AK188" s="61" t="str">
        <f t="shared" si="61"/>
        <v/>
      </c>
      <c r="AL188" s="61" t="str">
        <f t="shared" si="62"/>
        <v/>
      </c>
      <c r="AM188" s="61" t="str">
        <f t="shared" si="63"/>
        <v/>
      </c>
      <c r="AN188" s="61" t="str">
        <f t="shared" si="64"/>
        <v/>
      </c>
      <c r="AO188" s="61" t="str">
        <f t="shared" si="65"/>
        <v/>
      </c>
      <c r="AP188" s="61" t="str">
        <f t="shared" si="66"/>
        <v/>
      </c>
      <c r="AQ188" s="62" t="str">
        <f t="shared" si="67"/>
        <v/>
      </c>
      <c r="AR188" s="61" t="str">
        <f t="shared" si="68"/>
        <v/>
      </c>
      <c r="AS188" s="63" t="e">
        <f>VLOOKUP(B188,ziw58!AV:BB,7,0)</f>
        <v>#N/A</v>
      </c>
    </row>
    <row r="189" spans="1:45" x14ac:dyDescent="0.35">
      <c r="A189" s="56">
        <v>130000720449</v>
      </c>
      <c r="B189" s="57">
        <v>140001542477</v>
      </c>
      <c r="C189" s="57">
        <v>1016892882</v>
      </c>
      <c r="D189" s="58" t="s">
        <v>2693</v>
      </c>
      <c r="E189" s="58" t="s">
        <v>15</v>
      </c>
      <c r="F189" s="58" t="s">
        <v>16</v>
      </c>
      <c r="G189" s="58" t="s">
        <v>17</v>
      </c>
      <c r="H189" s="58" t="s">
        <v>27</v>
      </c>
      <c r="I189" s="59">
        <v>43433</v>
      </c>
      <c r="J189" s="59">
        <v>43411</v>
      </c>
      <c r="K189" s="59">
        <v>43411</v>
      </c>
      <c r="L189" s="59">
        <v>43483</v>
      </c>
      <c r="M189" s="60">
        <v>4016316794</v>
      </c>
      <c r="N189" s="58" t="s">
        <v>28</v>
      </c>
      <c r="O189" s="58" t="s">
        <v>23</v>
      </c>
      <c r="P189" s="55" t="str">
        <f>VLOOKUP(C189,Constrain!W:Y,3,0)</f>
        <v>บริษัท กสท โทรคมนาคม จำกัด (มหาชน)</v>
      </c>
      <c r="Q189" s="64" t="str">
        <f>VLOOKUP(C189,Constrain!W:X,2,0)</f>
        <v>CAT</v>
      </c>
      <c r="R189" s="55" t="str">
        <f t="shared" si="46"/>
        <v>CLSD</v>
      </c>
      <c r="S189" s="55" t="str">
        <f t="shared" si="47"/>
        <v xml:space="preserve">CNF </v>
      </c>
      <c r="T189" s="55" t="str">
        <f t="shared" si="48"/>
        <v>มี พท.ซ่อมบำรุง</v>
      </c>
      <c r="U189" s="55" t="str">
        <f t="shared" si="49"/>
        <v>นับเสา</v>
      </c>
      <c r="V189" s="55" t="str">
        <f t="shared" si="50"/>
        <v>61</v>
      </c>
      <c r="W189" s="55" t="str">
        <f t="shared" si="51"/>
        <v>สายสื่อสาร</v>
      </c>
      <c r="X189" s="55" t="str">
        <f t="shared" si="52"/>
        <v>CAT/TAC</v>
      </c>
      <c r="Y189" s="55" t="str">
        <f t="shared" si="53"/>
        <v>CYP</v>
      </c>
      <c r="Z189" s="55" t="str">
        <f t="shared" si="54"/>
        <v>ปกติ</v>
      </c>
      <c r="AA189" s="55" t="str">
        <f t="shared" si="55"/>
        <v>TELECOM</v>
      </c>
      <c r="AB189" s="64">
        <f t="shared" si="56"/>
        <v>1</v>
      </c>
      <c r="AC189" s="65" t="str">
        <f>VLOOKUP(B189,DATA_ZCSR181!C:K,9,0)</f>
        <v>S-4G-001</v>
      </c>
      <c r="AD189" s="65">
        <f>VLOOKUP(B189,DATA_ZCSR181!C:H,6,0)</f>
        <v>9009410638</v>
      </c>
      <c r="AE189" s="66">
        <f>VLOOKUP(B189,DATA_ZCSR181!C:Z,24,0)</f>
        <v>43496</v>
      </c>
      <c r="AF189" s="66" t="str">
        <f>LEFT(VLOOKUP(B189,DATA_ZCSR181!C:D,2,0),4)</f>
        <v>S4B3</v>
      </c>
      <c r="AG189" s="55" t="str">
        <f t="shared" si="57"/>
        <v>CYP</v>
      </c>
      <c r="AH189" s="61" t="str">
        <f t="shared" si="58"/>
        <v/>
      </c>
      <c r="AI189" s="61" t="str">
        <f t="shared" si="59"/>
        <v/>
      </c>
      <c r="AJ189" s="61" t="str">
        <f t="shared" si="60"/>
        <v/>
      </c>
      <c r="AK189" s="61" t="str">
        <f t="shared" si="61"/>
        <v/>
      </c>
      <c r="AL189" s="61" t="str">
        <f t="shared" si="62"/>
        <v/>
      </c>
      <c r="AM189" s="61" t="str">
        <f t="shared" si="63"/>
        <v/>
      </c>
      <c r="AN189" s="61" t="str">
        <f t="shared" si="64"/>
        <v/>
      </c>
      <c r="AO189" s="61" t="str">
        <f t="shared" si="65"/>
        <v/>
      </c>
      <c r="AP189" s="61" t="str">
        <f t="shared" si="66"/>
        <v/>
      </c>
      <c r="AQ189" s="62" t="str">
        <f t="shared" si="67"/>
        <v/>
      </c>
      <c r="AR189" s="61" t="str">
        <f t="shared" si="68"/>
        <v/>
      </c>
      <c r="AS189" s="63" t="e">
        <f>VLOOKUP(B189,ziw58!AV:BB,7,0)</f>
        <v>#N/A</v>
      </c>
    </row>
    <row r="190" spans="1:45" x14ac:dyDescent="0.35">
      <c r="A190" s="56">
        <v>130000740629</v>
      </c>
      <c r="B190" s="57">
        <v>140001545541</v>
      </c>
      <c r="C190" s="57">
        <v>1016892882</v>
      </c>
      <c r="D190" s="58" t="s">
        <v>2694</v>
      </c>
      <c r="E190" s="58" t="s">
        <v>3199</v>
      </c>
      <c r="F190" s="58" t="s">
        <v>16</v>
      </c>
      <c r="G190" s="58" t="s">
        <v>17</v>
      </c>
      <c r="H190" s="58" t="s">
        <v>106</v>
      </c>
      <c r="I190" s="59"/>
      <c r="J190" s="59">
        <v>43462</v>
      </c>
      <c r="K190" s="59">
        <v>43462</v>
      </c>
      <c r="L190" s="59">
        <v>43483</v>
      </c>
      <c r="M190" s="60">
        <v>4016316829</v>
      </c>
      <c r="N190" s="58" t="s">
        <v>107</v>
      </c>
      <c r="O190" s="58" t="s">
        <v>23</v>
      </c>
      <c r="P190" s="55" t="str">
        <f>VLOOKUP(C190,Constrain!W:Y,3,0)</f>
        <v>บริษัท กสท โทรคมนาคม จำกัด (มหาชน)</v>
      </c>
      <c r="Q190" s="64" t="str">
        <f>VLOOKUP(C190,Constrain!W:X,2,0)</f>
        <v>CAT</v>
      </c>
      <c r="R190" s="55" t="str">
        <f t="shared" si="46"/>
        <v>TECO</v>
      </c>
      <c r="S190" s="55" t="str">
        <f t="shared" si="47"/>
        <v>NMAT</v>
      </c>
      <c r="T190" s="55" t="str">
        <f t="shared" si="48"/>
        <v>มี พท.ซ่อมบำรุง</v>
      </c>
      <c r="U190" s="55" t="str">
        <f t="shared" si="49"/>
        <v>นับเสา</v>
      </c>
      <c r="V190" s="55" t="str">
        <f t="shared" si="50"/>
        <v>61</v>
      </c>
      <c r="W190" s="55" t="str">
        <f t="shared" si="51"/>
        <v>สายสื่อสาร</v>
      </c>
      <c r="X190" s="55" t="str">
        <f t="shared" si="52"/>
        <v>CAT/TAC</v>
      </c>
      <c r="Y190" s="55" t="str">
        <f t="shared" si="53"/>
        <v>DAN</v>
      </c>
      <c r="Z190" s="55" t="str">
        <f t="shared" si="54"/>
        <v>ปกติ</v>
      </c>
      <c r="AA190" s="55" t="str">
        <f t="shared" si="55"/>
        <v>TELECOM</v>
      </c>
      <c r="AB190" s="64">
        <f t="shared" si="56"/>
        <v>1</v>
      </c>
      <c r="AC190" s="65" t="str">
        <f>VLOOKUP(B190,DATA_ZCSR181!C:K,9,0)</f>
        <v>S-4G-001</v>
      </c>
      <c r="AD190" s="65">
        <f>VLOOKUP(B190,DATA_ZCSR181!C:H,6,0)</f>
        <v>9009416662</v>
      </c>
      <c r="AE190" s="66">
        <f>VLOOKUP(B190,DATA_ZCSR181!C:Z,24,0)</f>
        <v>43496</v>
      </c>
      <c r="AF190" s="66" t="str">
        <f>LEFT(VLOOKUP(B190,DATA_ZCSR181!C:D,2,0),4)</f>
        <v>S4B3</v>
      </c>
      <c r="AG190" s="55" t="str">
        <f t="shared" si="57"/>
        <v>DAN</v>
      </c>
      <c r="AH190" s="61" t="str">
        <f t="shared" si="58"/>
        <v/>
      </c>
      <c r="AI190" s="61" t="str">
        <f t="shared" si="59"/>
        <v/>
      </c>
      <c r="AJ190" s="61" t="str">
        <f t="shared" si="60"/>
        <v/>
      </c>
      <c r="AK190" s="61" t="str">
        <f t="shared" si="61"/>
        <v>ยังไม่ยืนยันชั่วโมงการทำงาน Time Confirm</v>
      </c>
      <c r="AL190" s="61" t="str">
        <f t="shared" si="62"/>
        <v/>
      </c>
      <c r="AM190" s="61" t="str">
        <f t="shared" si="63"/>
        <v/>
      </c>
      <c r="AN190" s="61" t="str">
        <f t="shared" si="64"/>
        <v/>
      </c>
      <c r="AO190" s="61" t="str">
        <f t="shared" si="65"/>
        <v/>
      </c>
      <c r="AP190" s="61" t="str">
        <f t="shared" si="66"/>
        <v/>
      </c>
      <c r="AQ190" s="62" t="str">
        <f t="shared" si="67"/>
        <v/>
      </c>
      <c r="AR190" s="61" t="str">
        <f t="shared" si="68"/>
        <v/>
      </c>
      <c r="AS190" s="63" t="e">
        <f>VLOOKUP(B190,ziw58!AV:BB,7,0)</f>
        <v>#N/A</v>
      </c>
    </row>
    <row r="191" spans="1:45" x14ac:dyDescent="0.35">
      <c r="A191" s="56">
        <v>130000734901</v>
      </c>
      <c r="B191" s="57">
        <v>140001546253</v>
      </c>
      <c r="C191" s="57">
        <v>1016892882</v>
      </c>
      <c r="D191" s="58" t="s">
        <v>2695</v>
      </c>
      <c r="E191" s="58" t="s">
        <v>15</v>
      </c>
      <c r="F191" s="58" t="s">
        <v>16</v>
      </c>
      <c r="G191" s="58" t="s">
        <v>17</v>
      </c>
      <c r="H191" s="58" t="s">
        <v>24</v>
      </c>
      <c r="I191" s="59">
        <v>43405</v>
      </c>
      <c r="J191" s="59">
        <v>43405</v>
      </c>
      <c r="K191" s="59">
        <v>43454</v>
      </c>
      <c r="L191" s="59">
        <v>43483</v>
      </c>
      <c r="M191" s="60">
        <v>4016316885</v>
      </c>
      <c r="N191" s="58" t="s">
        <v>688</v>
      </c>
      <c r="O191" s="58" t="s">
        <v>23</v>
      </c>
      <c r="P191" s="55" t="str">
        <f>VLOOKUP(C191,Constrain!W:Y,3,0)</f>
        <v>บริษัท กสท โทรคมนาคม จำกัด (มหาชน)</v>
      </c>
      <c r="Q191" s="64" t="str">
        <f>VLOOKUP(C191,Constrain!W:X,2,0)</f>
        <v>CAT</v>
      </c>
      <c r="R191" s="55" t="str">
        <f t="shared" si="46"/>
        <v>CLSD</v>
      </c>
      <c r="S191" s="55" t="str">
        <f t="shared" si="47"/>
        <v xml:space="preserve">CNF </v>
      </c>
      <c r="T191" s="55" t="str">
        <f t="shared" si="48"/>
        <v>มี พท.ซ่อมบำรุง</v>
      </c>
      <c r="U191" s="55" t="str">
        <f t="shared" si="49"/>
        <v>นับเสา</v>
      </c>
      <c r="V191" s="55" t="str">
        <f t="shared" si="50"/>
        <v>61</v>
      </c>
      <c r="W191" s="55" t="str">
        <f t="shared" si="51"/>
        <v>สายสื่อสาร</v>
      </c>
      <c r="X191" s="55" t="str">
        <f t="shared" si="52"/>
        <v>CAT/TAC</v>
      </c>
      <c r="Y191" s="55" t="str">
        <f t="shared" si="53"/>
        <v>KKA</v>
      </c>
      <c r="Z191" s="55" t="str">
        <f t="shared" si="54"/>
        <v>ปกติ</v>
      </c>
      <c r="AA191" s="55" t="str">
        <f t="shared" si="55"/>
        <v>TELECOM</v>
      </c>
      <c r="AB191" s="64">
        <f t="shared" si="56"/>
        <v>1</v>
      </c>
      <c r="AC191" s="65" t="str">
        <f>VLOOKUP(B191,DATA_ZCSR181!C:K,9,0)</f>
        <v>S-4G-001</v>
      </c>
      <c r="AD191" s="65">
        <f>VLOOKUP(B191,DATA_ZCSR181!C:H,6,0)</f>
        <v>9009417618</v>
      </c>
      <c r="AE191" s="66">
        <f>VLOOKUP(B191,DATA_ZCSR181!C:Z,24,0)</f>
        <v>43496</v>
      </c>
      <c r="AF191" s="66" t="str">
        <f>LEFT(VLOOKUP(B191,DATA_ZCSR181!C:D,2,0),4)</f>
        <v>S4B3</v>
      </c>
      <c r="AG191" s="55" t="str">
        <f t="shared" si="57"/>
        <v>KKA</v>
      </c>
      <c r="AH191" s="61" t="str">
        <f t="shared" si="58"/>
        <v/>
      </c>
      <c r="AI191" s="61" t="str">
        <f t="shared" si="59"/>
        <v/>
      </c>
      <c r="AJ191" s="61" t="str">
        <f t="shared" si="60"/>
        <v/>
      </c>
      <c r="AK191" s="61" t="str">
        <f t="shared" si="61"/>
        <v/>
      </c>
      <c r="AL191" s="61" t="str">
        <f t="shared" si="62"/>
        <v/>
      </c>
      <c r="AM191" s="61" t="str">
        <f t="shared" si="63"/>
        <v/>
      </c>
      <c r="AN191" s="61" t="str">
        <f t="shared" si="64"/>
        <v/>
      </c>
      <c r="AO191" s="61" t="str">
        <f t="shared" si="65"/>
        <v/>
      </c>
      <c r="AP191" s="61" t="str">
        <f t="shared" si="66"/>
        <v/>
      </c>
      <c r="AQ191" s="62" t="str">
        <f t="shared" si="67"/>
        <v/>
      </c>
      <c r="AR191" s="61" t="str">
        <f t="shared" si="68"/>
        <v/>
      </c>
      <c r="AS191" s="63" t="e">
        <f>VLOOKUP(B191,ziw58!AV:BB,7,0)</f>
        <v>#N/A</v>
      </c>
    </row>
    <row r="192" spans="1:45" x14ac:dyDescent="0.35">
      <c r="A192" s="56">
        <v>130000727722</v>
      </c>
      <c r="B192" s="57">
        <v>140001545998</v>
      </c>
      <c r="C192" s="57">
        <v>1016892882</v>
      </c>
      <c r="D192" s="58" t="s">
        <v>2696</v>
      </c>
      <c r="E192" s="58" t="s">
        <v>1267</v>
      </c>
      <c r="F192" s="58" t="s">
        <v>16</v>
      </c>
      <c r="G192" s="58" t="s">
        <v>17</v>
      </c>
      <c r="H192" s="58" t="s">
        <v>41</v>
      </c>
      <c r="I192" s="59">
        <v>43445</v>
      </c>
      <c r="J192" s="59">
        <v>43429</v>
      </c>
      <c r="K192" s="59">
        <v>43430</v>
      </c>
      <c r="L192" s="59">
        <v>43483</v>
      </c>
      <c r="M192" s="60">
        <v>4021794296</v>
      </c>
      <c r="N192" s="58" t="s">
        <v>42</v>
      </c>
      <c r="O192" s="58" t="s">
        <v>23</v>
      </c>
      <c r="P192" s="55" t="str">
        <f>VLOOKUP(C192,Constrain!W:Y,3,0)</f>
        <v>บริษัท กสท โทรคมนาคม จำกัด (มหาชน)</v>
      </c>
      <c r="Q192" s="64" t="str">
        <f>VLOOKUP(C192,Constrain!W:X,2,0)</f>
        <v>CAT</v>
      </c>
      <c r="R192" s="55" t="str">
        <f t="shared" si="46"/>
        <v>TECO</v>
      </c>
      <c r="S192" s="55" t="str">
        <f t="shared" si="47"/>
        <v xml:space="preserve">CNF </v>
      </c>
      <c r="T192" s="55" t="str">
        <f t="shared" si="48"/>
        <v>มี พท.ซ่อมบำรุง</v>
      </c>
      <c r="U192" s="55" t="str">
        <f t="shared" si="49"/>
        <v>นับเสา</v>
      </c>
      <c r="V192" s="55" t="str">
        <f t="shared" si="50"/>
        <v>61</v>
      </c>
      <c r="W192" s="55" t="str">
        <f t="shared" si="51"/>
        <v>สายสื่อสาร</v>
      </c>
      <c r="X192" s="55" t="str">
        <f t="shared" si="52"/>
        <v>CAT/TAC</v>
      </c>
      <c r="Y192" s="55" t="str">
        <f t="shared" si="53"/>
        <v>KOG</v>
      </c>
      <c r="Z192" s="55" t="str">
        <f t="shared" si="54"/>
        <v>ปกติ</v>
      </c>
      <c r="AA192" s="55" t="str">
        <f t="shared" si="55"/>
        <v>TELECOM</v>
      </c>
      <c r="AB192" s="64">
        <f t="shared" si="56"/>
        <v>1</v>
      </c>
      <c r="AC192" s="65" t="str">
        <f>VLOOKUP(B192,DATA_ZCSR181!C:K,9,0)</f>
        <v>S-4G-001</v>
      </c>
      <c r="AD192" s="65">
        <f>VLOOKUP(B192,DATA_ZCSR181!C:H,6,0)</f>
        <v>9009417322</v>
      </c>
      <c r="AE192" s="66">
        <f>VLOOKUP(B192,DATA_ZCSR181!C:Z,24,0)</f>
        <v>43496</v>
      </c>
      <c r="AF192" s="66" t="str">
        <f>LEFT(VLOOKUP(B192,DATA_ZCSR181!C:D,2,0),4)</f>
        <v>S4B3</v>
      </c>
      <c r="AG192" s="55" t="str">
        <f t="shared" si="57"/>
        <v>KOG</v>
      </c>
      <c r="AH192" s="61" t="str">
        <f t="shared" si="58"/>
        <v/>
      </c>
      <c r="AI192" s="61" t="str">
        <f t="shared" si="59"/>
        <v/>
      </c>
      <c r="AJ192" s="61" t="str">
        <f t="shared" si="60"/>
        <v/>
      </c>
      <c r="AK192" s="61" t="str">
        <f t="shared" si="61"/>
        <v/>
      </c>
      <c r="AL192" s="61" t="str">
        <f t="shared" si="62"/>
        <v/>
      </c>
      <c r="AM192" s="61" t="str">
        <f t="shared" si="63"/>
        <v/>
      </c>
      <c r="AN192" s="61" t="str">
        <f t="shared" si="64"/>
        <v/>
      </c>
      <c r="AO192" s="61" t="str">
        <f t="shared" si="65"/>
        <v/>
      </c>
      <c r="AP192" s="61" t="str">
        <f t="shared" si="66"/>
        <v/>
      </c>
      <c r="AQ192" s="62" t="str">
        <f t="shared" si="67"/>
        <v/>
      </c>
      <c r="AR192" s="61" t="str">
        <f t="shared" si="68"/>
        <v/>
      </c>
      <c r="AS192" s="63" t="e">
        <f>VLOOKUP(B192,ziw58!AV:BB,7,0)</f>
        <v>#N/A</v>
      </c>
    </row>
    <row r="193" spans="1:45" x14ac:dyDescent="0.35">
      <c r="A193" s="56">
        <v>130000720305</v>
      </c>
      <c r="B193" s="57">
        <v>140001545287</v>
      </c>
      <c r="C193" s="57">
        <v>1016892882</v>
      </c>
      <c r="D193" s="58" t="s">
        <v>2697</v>
      </c>
      <c r="E193" s="58" t="s">
        <v>15</v>
      </c>
      <c r="F193" s="58" t="s">
        <v>16</v>
      </c>
      <c r="G193" s="58" t="s">
        <v>17</v>
      </c>
      <c r="H193" s="58" t="s">
        <v>45</v>
      </c>
      <c r="I193" s="59">
        <v>43420</v>
      </c>
      <c r="J193" s="59">
        <v>43420</v>
      </c>
      <c r="K193" s="59">
        <v>43420</v>
      </c>
      <c r="L193" s="59">
        <v>43482</v>
      </c>
      <c r="M193" s="60">
        <v>4016316796</v>
      </c>
      <c r="N193" s="58" t="s">
        <v>46</v>
      </c>
      <c r="O193" s="58" t="s">
        <v>23</v>
      </c>
      <c r="P193" s="55" t="str">
        <f>VLOOKUP(C193,Constrain!W:Y,3,0)</f>
        <v>บริษัท กสท โทรคมนาคม จำกัด (มหาชน)</v>
      </c>
      <c r="Q193" s="64" t="str">
        <f>VLOOKUP(C193,Constrain!W:X,2,0)</f>
        <v>CAT</v>
      </c>
      <c r="R193" s="55" t="str">
        <f t="shared" si="46"/>
        <v>CLSD</v>
      </c>
      <c r="S193" s="55" t="str">
        <f t="shared" si="47"/>
        <v xml:space="preserve">CNF </v>
      </c>
      <c r="T193" s="55" t="str">
        <f t="shared" si="48"/>
        <v>มี พท.ซ่อมบำรุง</v>
      </c>
      <c r="U193" s="55" t="str">
        <f t="shared" si="49"/>
        <v>นับเสา</v>
      </c>
      <c r="V193" s="55" t="str">
        <f t="shared" si="50"/>
        <v>61</v>
      </c>
      <c r="W193" s="55" t="str">
        <f t="shared" si="51"/>
        <v>สายสื่อสาร</v>
      </c>
      <c r="X193" s="55" t="str">
        <f t="shared" si="52"/>
        <v>CAT/TAC</v>
      </c>
      <c r="Y193" s="55" t="str">
        <f t="shared" si="53"/>
        <v>KSA</v>
      </c>
      <c r="Z193" s="55" t="str">
        <f t="shared" si="54"/>
        <v>ปกติ</v>
      </c>
      <c r="AA193" s="55" t="str">
        <f t="shared" si="55"/>
        <v>TELECOM</v>
      </c>
      <c r="AB193" s="64">
        <f t="shared" si="56"/>
        <v>1</v>
      </c>
      <c r="AC193" s="65" t="str">
        <f>VLOOKUP(B193,DATA_ZCSR181!C:K,9,0)</f>
        <v>S-4G-001</v>
      </c>
      <c r="AD193" s="65">
        <f>VLOOKUP(B193,DATA_ZCSR181!C:H,6,0)</f>
        <v>9009416436</v>
      </c>
      <c r="AE193" s="66">
        <f>VLOOKUP(B193,DATA_ZCSR181!C:Z,24,0)</f>
        <v>43496</v>
      </c>
      <c r="AF193" s="66" t="str">
        <f>LEFT(VLOOKUP(B193,DATA_ZCSR181!C:D,2,0),4)</f>
        <v>S4B3</v>
      </c>
      <c r="AG193" s="55" t="str">
        <f t="shared" si="57"/>
        <v>KSA</v>
      </c>
      <c r="AH193" s="61" t="str">
        <f t="shared" si="58"/>
        <v/>
      </c>
      <c r="AI193" s="61" t="str">
        <f t="shared" si="59"/>
        <v/>
      </c>
      <c r="AJ193" s="61" t="str">
        <f t="shared" si="60"/>
        <v/>
      </c>
      <c r="AK193" s="61" t="str">
        <f t="shared" si="61"/>
        <v/>
      </c>
      <c r="AL193" s="61" t="str">
        <f t="shared" si="62"/>
        <v/>
      </c>
      <c r="AM193" s="61" t="str">
        <f t="shared" si="63"/>
        <v/>
      </c>
      <c r="AN193" s="61" t="str">
        <f t="shared" si="64"/>
        <v/>
      </c>
      <c r="AO193" s="61" t="str">
        <f t="shared" si="65"/>
        <v/>
      </c>
      <c r="AP193" s="61" t="str">
        <f t="shared" si="66"/>
        <v/>
      </c>
      <c r="AQ193" s="62" t="str">
        <f t="shared" si="67"/>
        <v/>
      </c>
      <c r="AR193" s="61" t="str">
        <f t="shared" si="68"/>
        <v/>
      </c>
      <c r="AS193" s="63" t="e">
        <f>VLOOKUP(B193,ziw58!AV:BB,7,0)</f>
        <v>#N/A</v>
      </c>
    </row>
    <row r="194" spans="1:45" x14ac:dyDescent="0.35">
      <c r="A194" s="56">
        <v>130000725000</v>
      </c>
      <c r="B194" s="57">
        <v>140001545550</v>
      </c>
      <c r="C194" s="57">
        <v>1016892882</v>
      </c>
      <c r="D194" s="58" t="s">
        <v>2698</v>
      </c>
      <c r="E194" s="58" t="s">
        <v>1267</v>
      </c>
      <c r="F194" s="58" t="s">
        <v>16</v>
      </c>
      <c r="G194" s="58" t="s">
        <v>17</v>
      </c>
      <c r="H194" s="58" t="s">
        <v>47</v>
      </c>
      <c r="I194" s="59">
        <v>43422</v>
      </c>
      <c r="J194" s="59">
        <v>43422</v>
      </c>
      <c r="K194" s="59">
        <v>43428</v>
      </c>
      <c r="L194" s="59">
        <v>43483</v>
      </c>
      <c r="M194" s="60">
        <v>4016317081</v>
      </c>
      <c r="N194" s="58" t="s">
        <v>48</v>
      </c>
      <c r="O194" s="58" t="s">
        <v>23</v>
      </c>
      <c r="P194" s="55" t="str">
        <f>VLOOKUP(C194,Constrain!W:Y,3,0)</f>
        <v>บริษัท กสท โทรคมนาคม จำกัด (มหาชน)</v>
      </c>
      <c r="Q194" s="64" t="str">
        <f>VLOOKUP(C194,Constrain!W:X,2,0)</f>
        <v>CAT</v>
      </c>
      <c r="R194" s="55" t="str">
        <f t="shared" ref="R194:R257" si="69">LEFT(E194,4)</f>
        <v>TECO</v>
      </c>
      <c r="S194" s="55" t="str">
        <f t="shared" ref="S194:S257" si="70">MID(E194,6,4)</f>
        <v xml:space="preserve">CNF </v>
      </c>
      <c r="T194" s="55" t="str">
        <f t="shared" ref="T194:T257" si="71">IF(OR(M194&gt;0,M194&lt;&gt;""),"มี พท.ซ่อมบำรุง","-")</f>
        <v>มี พท.ซ่อมบำรุง</v>
      </c>
      <c r="U194" s="55" t="str">
        <f t="shared" ref="U194:U257" si="72">LEFT(D194,6)</f>
        <v>นับเสา</v>
      </c>
      <c r="V194" s="55" t="str">
        <f t="shared" ref="V194:V257" si="73">MID(D194,8,2)</f>
        <v>61</v>
      </c>
      <c r="W194" s="55" t="str">
        <f t="shared" ref="W194:W257" si="74">MID(D194,11,FIND("-",D194,11)-11)</f>
        <v>สายสื่อสาร</v>
      </c>
      <c r="X194" s="55" t="str">
        <f t="shared" ref="X194:X257" si="75">MID(D194,LEN(W194)+10+2,FIND("-",D194,LEN(W194)+10+2)-(LEN(W194)+10+2))</f>
        <v>CAT/TAC</v>
      </c>
      <c r="Y194" s="55" t="str">
        <f t="shared" ref="Y194:Y257" si="76">MID(D194,LEN(W194)+10+LEN(X194)+3,FIND("-",D194,LEN(W194)+10+LEN(X194)+3)-(LEN(W194)+10+LEN(X194)+3))</f>
        <v>KSN</v>
      </c>
      <c r="Z194" s="55" t="str">
        <f t="shared" ref="Z194:Z257" si="77">MID(D194,LEN(W194)+10+LEN(X194)+LEN(Y194)+4,LEN(D194)-(LEN(W194)+10+LEN(X194)+LEN(Y194)+3))</f>
        <v>ปกติ</v>
      </c>
      <c r="AA194" s="55" t="str">
        <f t="shared" ref="AA194:AA257" si="78">RIGHT_TEXT(X194)</f>
        <v>TELECOM</v>
      </c>
      <c r="AB194" s="64">
        <f t="shared" ref="AB194:AB257" si="79">COUNTIF(D:D,D:D)</f>
        <v>1</v>
      </c>
      <c r="AC194" s="65" t="str">
        <f>VLOOKUP(B194,DATA_ZCSR181!C:K,9,0)</f>
        <v>S-4G-001</v>
      </c>
      <c r="AD194" s="65">
        <f>VLOOKUP(B194,DATA_ZCSR181!C:H,6,0)</f>
        <v>9009416750</v>
      </c>
      <c r="AE194" s="66">
        <f>VLOOKUP(B194,DATA_ZCSR181!C:Z,24,0)</f>
        <v>43496</v>
      </c>
      <c r="AF194" s="66" t="str">
        <f>LEFT(VLOOKUP(B194,DATA_ZCSR181!C:D,2,0),4)</f>
        <v>S4B3</v>
      </c>
      <c r="AG194" s="55" t="str">
        <f t="shared" ref="AG194:AG257" si="80">MID(N194,2,3)</f>
        <v>KSN</v>
      </c>
      <c r="AH194" s="61" t="str">
        <f t="shared" ref="AH194:AH257" si="81">IF(B194="","ไม่สร้างคำร้อง","")</f>
        <v/>
      </c>
      <c r="AI194" s="61" t="str">
        <f t="shared" ref="AI194:AI257" si="82">IF(M194="","ไม่กรอกพื้นที่ซ่อมบำรุง","")</f>
        <v/>
      </c>
      <c r="AJ194" s="61" t="str">
        <f t="shared" ref="AJ194:AJ257" si="83">IF(OR(R194="TECO",R194="CLSD"),"","สถานะใบสั่งงานไม่ถูกต้อง")</f>
        <v/>
      </c>
      <c r="AK194" s="61" t="str">
        <f t="shared" ref="AK194:AK257" si="84">IF(S194&lt;&gt;"CNF ","ยังไม่ยืนยันชั่วโมงการทำงาน Time Confirm","")</f>
        <v/>
      </c>
      <c r="AL194" s="61" t="str">
        <f t="shared" ref="AL194:AL257" si="85">IF(U194&lt;&gt;"นับเสา","คำอธิบายไม่เขียนคำว่า: นับเสา","")</f>
        <v/>
      </c>
      <c r="AM194" s="61" t="str">
        <f t="shared" ref="AM194:AM257" si="86">IF(V194&lt;&gt;"61","ไม่เขียนคำว่า: 61","")</f>
        <v/>
      </c>
      <c r="AN194" s="61" t="str">
        <f t="shared" ref="AN194:AN257" si="87">IF(NOT(OR(W194="สายสื่อสาร",W194="อุปกรณ์")),"ประเภทงานผิด","")</f>
        <v/>
      </c>
      <c r="AO194" s="61" t="str">
        <f t="shared" ref="AO194:AO257" si="88">value_vlookup(X194)</f>
        <v/>
      </c>
      <c r="AP194" s="61" t="str">
        <f t="shared" ref="AP194:AP257" si="89">check_AbbrPEA(Y194)</f>
        <v/>
      </c>
      <c r="AQ194" s="62" t="str">
        <f t="shared" ref="AQ194:AQ257" si="90">IF(NOT(OR(Z194="ปกติ",Z194="ละเมิด",Z194="ยกเลิก")),"ลักษณะงานผิด","")</f>
        <v/>
      </c>
      <c r="AR194" s="61" t="str">
        <f t="shared" ref="AR194:AR257" si="91">check_CorSerMat(AA194,W194,Z194,AC194)</f>
        <v/>
      </c>
      <c r="AS194" s="63" t="e">
        <f>VLOOKUP(B194,ziw58!AV:BB,7,0)</f>
        <v>#N/A</v>
      </c>
    </row>
    <row r="195" spans="1:45" x14ac:dyDescent="0.35">
      <c r="A195" s="56">
        <v>130000721900</v>
      </c>
      <c r="B195" s="57">
        <v>140001545686</v>
      </c>
      <c r="C195" s="57">
        <v>1016892882</v>
      </c>
      <c r="D195" s="58" t="s">
        <v>2699</v>
      </c>
      <c r="E195" s="58" t="s">
        <v>15</v>
      </c>
      <c r="F195" s="58" t="s">
        <v>16</v>
      </c>
      <c r="G195" s="58" t="s">
        <v>17</v>
      </c>
      <c r="H195" s="58" t="s">
        <v>99</v>
      </c>
      <c r="I195" s="59">
        <v>43445</v>
      </c>
      <c r="J195" s="59">
        <v>43414</v>
      </c>
      <c r="K195" s="59">
        <v>43415</v>
      </c>
      <c r="L195" s="59">
        <v>43483</v>
      </c>
      <c r="M195" s="60">
        <v>4016316766</v>
      </c>
      <c r="N195" s="58" t="s">
        <v>100</v>
      </c>
      <c r="O195" s="58" t="s">
        <v>23</v>
      </c>
      <c r="P195" s="55" t="str">
        <f>VLOOKUP(C195,Constrain!W:Y,3,0)</f>
        <v>บริษัท กสท โทรคมนาคม จำกัด (มหาชน)</v>
      </c>
      <c r="Q195" s="64" t="str">
        <f>VLOOKUP(C195,Constrain!W:X,2,0)</f>
        <v>CAT</v>
      </c>
      <c r="R195" s="55" t="str">
        <f t="shared" si="69"/>
        <v>CLSD</v>
      </c>
      <c r="S195" s="55" t="str">
        <f t="shared" si="70"/>
        <v xml:space="preserve">CNF </v>
      </c>
      <c r="T195" s="55" t="str">
        <f t="shared" si="71"/>
        <v>มี พท.ซ่อมบำรุง</v>
      </c>
      <c r="U195" s="55" t="str">
        <f t="shared" si="72"/>
        <v>นับเสา</v>
      </c>
      <c r="V195" s="55" t="str">
        <f t="shared" si="73"/>
        <v>61</v>
      </c>
      <c r="W195" s="55" t="str">
        <f t="shared" si="74"/>
        <v>สายสื่อสาร</v>
      </c>
      <c r="X195" s="55" t="str">
        <f t="shared" si="75"/>
        <v>CAT/TAC</v>
      </c>
      <c r="Y195" s="55" t="str">
        <f t="shared" si="76"/>
        <v>KUM</v>
      </c>
      <c r="Z195" s="55" t="str">
        <f t="shared" si="77"/>
        <v>ปกติ</v>
      </c>
      <c r="AA195" s="55" t="str">
        <f t="shared" si="78"/>
        <v>TELECOM</v>
      </c>
      <c r="AB195" s="64">
        <f t="shared" si="79"/>
        <v>1</v>
      </c>
      <c r="AC195" s="65" t="str">
        <f>VLOOKUP(B195,DATA_ZCSR181!C:K,9,0)</f>
        <v>S-4G-001</v>
      </c>
      <c r="AD195" s="65">
        <f>VLOOKUP(B195,DATA_ZCSR181!C:H,6,0)</f>
        <v>9009416943</v>
      </c>
      <c r="AE195" s="66">
        <f>VLOOKUP(B195,DATA_ZCSR181!C:Z,24,0)</f>
        <v>43496</v>
      </c>
      <c r="AF195" s="66" t="str">
        <f>LEFT(VLOOKUP(B195,DATA_ZCSR181!C:D,2,0),4)</f>
        <v>S4B3</v>
      </c>
      <c r="AG195" s="55" t="str">
        <f t="shared" si="80"/>
        <v>KUM</v>
      </c>
      <c r="AH195" s="61" t="str">
        <f t="shared" si="81"/>
        <v/>
      </c>
      <c r="AI195" s="61" t="str">
        <f t="shared" si="82"/>
        <v/>
      </c>
      <c r="AJ195" s="61" t="str">
        <f t="shared" si="83"/>
        <v/>
      </c>
      <c r="AK195" s="61" t="str">
        <f t="shared" si="84"/>
        <v/>
      </c>
      <c r="AL195" s="61" t="str">
        <f t="shared" si="85"/>
        <v/>
      </c>
      <c r="AM195" s="61" t="str">
        <f t="shared" si="86"/>
        <v/>
      </c>
      <c r="AN195" s="61" t="str">
        <f t="shared" si="87"/>
        <v/>
      </c>
      <c r="AO195" s="61" t="str">
        <f t="shared" si="88"/>
        <v/>
      </c>
      <c r="AP195" s="61" t="str">
        <f t="shared" si="89"/>
        <v/>
      </c>
      <c r="AQ195" s="62" t="str">
        <f t="shared" si="90"/>
        <v/>
      </c>
      <c r="AR195" s="61" t="str">
        <f t="shared" si="91"/>
        <v/>
      </c>
      <c r="AS195" s="63" t="e">
        <f>VLOOKUP(B195,ziw58!AV:BB,7,0)</f>
        <v>#N/A</v>
      </c>
    </row>
    <row r="196" spans="1:45" x14ac:dyDescent="0.35">
      <c r="A196" s="56">
        <v>130000719819</v>
      </c>
      <c r="B196" s="57">
        <v>140001545933</v>
      </c>
      <c r="C196" s="57">
        <v>1016892882</v>
      </c>
      <c r="D196" s="58" t="s">
        <v>2700</v>
      </c>
      <c r="E196" s="58" t="s">
        <v>15</v>
      </c>
      <c r="F196" s="58" t="s">
        <v>16</v>
      </c>
      <c r="G196" s="58" t="s">
        <v>17</v>
      </c>
      <c r="H196" s="58" t="s">
        <v>56</v>
      </c>
      <c r="I196" s="59">
        <v>43417</v>
      </c>
      <c r="J196" s="59">
        <v>43408</v>
      </c>
      <c r="K196" s="59">
        <v>43409</v>
      </c>
      <c r="L196" s="59">
        <v>43483</v>
      </c>
      <c r="M196" s="60">
        <v>4016316773</v>
      </c>
      <c r="N196" s="58" t="s">
        <v>57</v>
      </c>
      <c r="O196" s="58" t="s">
        <v>23</v>
      </c>
      <c r="P196" s="55" t="str">
        <f>VLOOKUP(C196,Constrain!W:Y,3,0)</f>
        <v>บริษัท กสท โทรคมนาคม จำกัด (มหาชน)</v>
      </c>
      <c r="Q196" s="64" t="str">
        <f>VLOOKUP(C196,Constrain!W:X,2,0)</f>
        <v>CAT</v>
      </c>
      <c r="R196" s="55" t="str">
        <f t="shared" si="69"/>
        <v>CLSD</v>
      </c>
      <c r="S196" s="55" t="str">
        <f t="shared" si="70"/>
        <v xml:space="preserve">CNF </v>
      </c>
      <c r="T196" s="55" t="str">
        <f t="shared" si="71"/>
        <v>มี พท.ซ่อมบำรุง</v>
      </c>
      <c r="U196" s="55" t="str">
        <f t="shared" si="72"/>
        <v>นับเสา</v>
      </c>
      <c r="V196" s="55" t="str">
        <f t="shared" si="73"/>
        <v>61</v>
      </c>
      <c r="W196" s="55" t="str">
        <f t="shared" si="74"/>
        <v>สายสื่อสาร</v>
      </c>
      <c r="X196" s="55" t="str">
        <f t="shared" si="75"/>
        <v>CAT/TAC</v>
      </c>
      <c r="Y196" s="55" t="str">
        <f t="shared" si="76"/>
        <v>LAM</v>
      </c>
      <c r="Z196" s="55" t="str">
        <f t="shared" si="77"/>
        <v>ปกติ</v>
      </c>
      <c r="AA196" s="55" t="str">
        <f t="shared" si="78"/>
        <v>TELECOM</v>
      </c>
      <c r="AB196" s="64">
        <f t="shared" si="79"/>
        <v>1</v>
      </c>
      <c r="AC196" s="65" t="str">
        <f>VLOOKUP(B196,DATA_ZCSR181!C:K,9,0)</f>
        <v>S-4G-001</v>
      </c>
      <c r="AD196" s="65">
        <f>VLOOKUP(B196,DATA_ZCSR181!C:H,6,0)</f>
        <v>9009417244</v>
      </c>
      <c r="AE196" s="66">
        <f>VLOOKUP(B196,DATA_ZCSR181!C:Z,24,0)</f>
        <v>43496</v>
      </c>
      <c r="AF196" s="66" t="str">
        <f>LEFT(VLOOKUP(B196,DATA_ZCSR181!C:D,2,0),4)</f>
        <v>S4B3</v>
      </c>
      <c r="AG196" s="55" t="str">
        <f t="shared" si="80"/>
        <v>LAM</v>
      </c>
      <c r="AH196" s="61" t="str">
        <f t="shared" si="81"/>
        <v/>
      </c>
      <c r="AI196" s="61" t="str">
        <f t="shared" si="82"/>
        <v/>
      </c>
      <c r="AJ196" s="61" t="str">
        <f t="shared" si="83"/>
        <v/>
      </c>
      <c r="AK196" s="61" t="str">
        <f t="shared" si="84"/>
        <v/>
      </c>
      <c r="AL196" s="61" t="str">
        <f t="shared" si="85"/>
        <v/>
      </c>
      <c r="AM196" s="61" t="str">
        <f t="shared" si="86"/>
        <v/>
      </c>
      <c r="AN196" s="61" t="str">
        <f t="shared" si="87"/>
        <v/>
      </c>
      <c r="AO196" s="61" t="str">
        <f t="shared" si="88"/>
        <v/>
      </c>
      <c r="AP196" s="61" t="str">
        <f t="shared" si="89"/>
        <v/>
      </c>
      <c r="AQ196" s="62" t="str">
        <f t="shared" si="90"/>
        <v/>
      </c>
      <c r="AR196" s="61" t="str">
        <f t="shared" si="91"/>
        <v/>
      </c>
      <c r="AS196" s="63" t="e">
        <f>VLOOKUP(B196,ziw58!AV:BB,7,0)</f>
        <v>#N/A</v>
      </c>
    </row>
    <row r="197" spans="1:45" x14ac:dyDescent="0.35">
      <c r="A197" s="56">
        <v>130000727204</v>
      </c>
      <c r="B197" s="57">
        <v>140001542559</v>
      </c>
      <c r="C197" s="57">
        <v>1016892882</v>
      </c>
      <c r="D197" s="58" t="s">
        <v>2701</v>
      </c>
      <c r="E197" s="58" t="s">
        <v>15</v>
      </c>
      <c r="F197" s="58" t="s">
        <v>16</v>
      </c>
      <c r="G197" s="58" t="s">
        <v>17</v>
      </c>
      <c r="H197" s="58" t="s">
        <v>29</v>
      </c>
      <c r="I197" s="59">
        <v>43427</v>
      </c>
      <c r="J197" s="59">
        <v>43427</v>
      </c>
      <c r="K197" s="59">
        <v>43427</v>
      </c>
      <c r="L197" s="59">
        <v>43483</v>
      </c>
      <c r="M197" s="60">
        <v>4016316832</v>
      </c>
      <c r="N197" s="58" t="s">
        <v>1121</v>
      </c>
      <c r="O197" s="58" t="s">
        <v>3198</v>
      </c>
      <c r="P197" s="55" t="str">
        <f>VLOOKUP(C197,Constrain!W:Y,3,0)</f>
        <v>บริษัท กสท โทรคมนาคม จำกัด (มหาชน)</v>
      </c>
      <c r="Q197" s="64" t="str">
        <f>VLOOKUP(C197,Constrain!W:X,2,0)</f>
        <v>CAT</v>
      </c>
      <c r="R197" s="55" t="str">
        <f t="shared" si="69"/>
        <v>CLSD</v>
      </c>
      <c r="S197" s="55" t="str">
        <f t="shared" si="70"/>
        <v xml:space="preserve">CNF </v>
      </c>
      <c r="T197" s="55" t="str">
        <f t="shared" si="71"/>
        <v>มี พท.ซ่อมบำรุง</v>
      </c>
      <c r="U197" s="55" t="str">
        <f t="shared" si="72"/>
        <v>นับเสา</v>
      </c>
      <c r="V197" s="55" t="str">
        <f t="shared" si="73"/>
        <v>61</v>
      </c>
      <c r="W197" s="55" t="str">
        <f t="shared" si="74"/>
        <v>สายสื่อสาร</v>
      </c>
      <c r="X197" s="55" t="str">
        <f t="shared" si="75"/>
        <v>CAT/TAC</v>
      </c>
      <c r="Y197" s="55" t="str">
        <f t="shared" si="76"/>
        <v>LHS</v>
      </c>
      <c r="Z197" s="55" t="str">
        <f t="shared" si="77"/>
        <v>ปกติ</v>
      </c>
      <c r="AA197" s="55" t="str">
        <f t="shared" si="78"/>
        <v>TELECOM</v>
      </c>
      <c r="AB197" s="64">
        <f t="shared" si="79"/>
        <v>1</v>
      </c>
      <c r="AC197" s="65" t="str">
        <f>VLOOKUP(B197,DATA_ZCSR181!C:K,9,0)</f>
        <v>S-4G-001</v>
      </c>
      <c r="AD197" s="65">
        <f>VLOOKUP(B197,DATA_ZCSR181!C:H,6,0)</f>
        <v>9009410782</v>
      </c>
      <c r="AE197" s="66">
        <f>VLOOKUP(B197,DATA_ZCSR181!C:Z,24,0)</f>
        <v>43496</v>
      </c>
      <c r="AF197" s="66" t="str">
        <f>LEFT(VLOOKUP(B197,DATA_ZCSR181!C:D,2,0),4)</f>
        <v>S4B3</v>
      </c>
      <c r="AG197" s="55" t="str">
        <f t="shared" si="80"/>
        <v>LHS</v>
      </c>
      <c r="AH197" s="61" t="str">
        <f t="shared" si="81"/>
        <v/>
      </c>
      <c r="AI197" s="61" t="str">
        <f t="shared" si="82"/>
        <v/>
      </c>
      <c r="AJ197" s="61" t="str">
        <f t="shared" si="83"/>
        <v/>
      </c>
      <c r="AK197" s="61" t="str">
        <f t="shared" si="84"/>
        <v/>
      </c>
      <c r="AL197" s="61" t="str">
        <f t="shared" si="85"/>
        <v/>
      </c>
      <c r="AM197" s="61" t="str">
        <f t="shared" si="86"/>
        <v/>
      </c>
      <c r="AN197" s="61" t="str">
        <f t="shared" si="87"/>
        <v/>
      </c>
      <c r="AO197" s="61" t="str">
        <f t="shared" si="88"/>
        <v/>
      </c>
      <c r="AP197" s="61" t="str">
        <f t="shared" si="89"/>
        <v/>
      </c>
      <c r="AQ197" s="62" t="str">
        <f t="shared" si="90"/>
        <v/>
      </c>
      <c r="AR197" s="61" t="str">
        <f t="shared" si="91"/>
        <v/>
      </c>
      <c r="AS197" s="63" t="e">
        <f>VLOOKUP(B197,ziw58!AV:BB,7,0)</f>
        <v>#N/A</v>
      </c>
    </row>
    <row r="198" spans="1:45" x14ac:dyDescent="0.35">
      <c r="A198" s="56">
        <v>130000737048</v>
      </c>
      <c r="B198" s="57">
        <v>140001547008</v>
      </c>
      <c r="C198" s="57">
        <v>1016892882</v>
      </c>
      <c r="D198" s="58" t="s">
        <v>2702</v>
      </c>
      <c r="E198" s="58" t="s">
        <v>15</v>
      </c>
      <c r="F198" s="58" t="s">
        <v>16</v>
      </c>
      <c r="G198" s="58" t="s">
        <v>17</v>
      </c>
      <c r="H198" s="58" t="s">
        <v>50</v>
      </c>
      <c r="I198" s="59">
        <v>43453</v>
      </c>
      <c r="J198" s="59">
        <v>43453</v>
      </c>
      <c r="K198" s="59">
        <v>43456</v>
      </c>
      <c r="L198" s="59">
        <v>43483</v>
      </c>
      <c r="M198" s="60">
        <v>4016316804</v>
      </c>
      <c r="N198" s="58" t="s">
        <v>51</v>
      </c>
      <c r="O198" s="58" t="s">
        <v>23</v>
      </c>
      <c r="P198" s="55" t="str">
        <f>VLOOKUP(C198,Constrain!W:Y,3,0)</f>
        <v>บริษัท กสท โทรคมนาคม จำกัด (มหาชน)</v>
      </c>
      <c r="Q198" s="64" t="str">
        <f>VLOOKUP(C198,Constrain!W:X,2,0)</f>
        <v>CAT</v>
      </c>
      <c r="R198" s="55" t="str">
        <f t="shared" si="69"/>
        <v>CLSD</v>
      </c>
      <c r="S198" s="55" t="str">
        <f t="shared" si="70"/>
        <v xml:space="preserve">CNF </v>
      </c>
      <c r="T198" s="55" t="str">
        <f t="shared" si="71"/>
        <v>มี พท.ซ่อมบำรุง</v>
      </c>
      <c r="U198" s="55" t="str">
        <f t="shared" si="72"/>
        <v>นับเสา</v>
      </c>
      <c r="V198" s="55" t="str">
        <f t="shared" si="73"/>
        <v>61</v>
      </c>
      <c r="W198" s="55" t="str">
        <f t="shared" si="74"/>
        <v>สายสื่อสาร</v>
      </c>
      <c r="X198" s="55" t="str">
        <f t="shared" si="75"/>
        <v>CAT/TAC</v>
      </c>
      <c r="Y198" s="55" t="str">
        <f t="shared" si="76"/>
        <v>NAR</v>
      </c>
      <c r="Z198" s="55" t="str">
        <f t="shared" si="77"/>
        <v>ปกติ</v>
      </c>
      <c r="AA198" s="55" t="str">
        <f t="shared" si="78"/>
        <v>TELECOM</v>
      </c>
      <c r="AB198" s="64">
        <f t="shared" si="79"/>
        <v>1</v>
      </c>
      <c r="AC198" s="65" t="str">
        <f>VLOOKUP(B198,DATA_ZCSR181!C:K,9,0)</f>
        <v>S-4G-001</v>
      </c>
      <c r="AD198" s="65">
        <f>VLOOKUP(B198,DATA_ZCSR181!C:H,6,0)</f>
        <v>9009462496</v>
      </c>
      <c r="AE198" s="66">
        <f>VLOOKUP(B198,DATA_ZCSR181!C:Z,24,0)</f>
        <v>43496</v>
      </c>
      <c r="AF198" s="66" t="str">
        <f>LEFT(VLOOKUP(B198,DATA_ZCSR181!C:D,2,0),4)</f>
        <v>S4B3</v>
      </c>
      <c r="AG198" s="55" t="str">
        <f t="shared" si="80"/>
        <v>NAR</v>
      </c>
      <c r="AH198" s="61" t="str">
        <f t="shared" si="81"/>
        <v/>
      </c>
      <c r="AI198" s="61" t="str">
        <f t="shared" si="82"/>
        <v/>
      </c>
      <c r="AJ198" s="61" t="str">
        <f t="shared" si="83"/>
        <v/>
      </c>
      <c r="AK198" s="61" t="str">
        <f t="shared" si="84"/>
        <v/>
      </c>
      <c r="AL198" s="61" t="str">
        <f t="shared" si="85"/>
        <v/>
      </c>
      <c r="AM198" s="61" t="str">
        <f t="shared" si="86"/>
        <v/>
      </c>
      <c r="AN198" s="61" t="str">
        <f t="shared" si="87"/>
        <v/>
      </c>
      <c r="AO198" s="61" t="str">
        <f t="shared" si="88"/>
        <v/>
      </c>
      <c r="AP198" s="61" t="str">
        <f t="shared" si="89"/>
        <v/>
      </c>
      <c r="AQ198" s="62" t="str">
        <f t="shared" si="90"/>
        <v/>
      </c>
      <c r="AR198" s="61" t="str">
        <f t="shared" si="91"/>
        <v/>
      </c>
      <c r="AS198" s="63" t="e">
        <f>VLOOKUP(B198,ziw58!AV:BB,7,0)</f>
        <v>#N/A</v>
      </c>
    </row>
    <row r="199" spans="1:45" x14ac:dyDescent="0.35">
      <c r="A199" s="56">
        <v>130000728286</v>
      </c>
      <c r="B199" s="57">
        <v>140001545363</v>
      </c>
      <c r="C199" s="57">
        <v>1016892882</v>
      </c>
      <c r="D199" s="58" t="s">
        <v>2703</v>
      </c>
      <c r="E199" s="58" t="s">
        <v>15</v>
      </c>
      <c r="F199" s="58" t="s">
        <v>16</v>
      </c>
      <c r="G199" s="58" t="s">
        <v>17</v>
      </c>
      <c r="H199" s="58" t="s">
        <v>39</v>
      </c>
      <c r="I199" s="59">
        <v>43452</v>
      </c>
      <c r="J199" s="59">
        <v>43430</v>
      </c>
      <c r="K199" s="59">
        <v>43430</v>
      </c>
      <c r="L199" s="59">
        <v>43483</v>
      </c>
      <c r="M199" s="60">
        <v>4016316806</v>
      </c>
      <c r="N199" s="58" t="s">
        <v>2533</v>
      </c>
      <c r="O199" s="58" t="s">
        <v>23</v>
      </c>
      <c r="P199" s="55" t="str">
        <f>VLOOKUP(C199,Constrain!W:Y,3,0)</f>
        <v>บริษัท กสท โทรคมนาคม จำกัด (มหาชน)</v>
      </c>
      <c r="Q199" s="64" t="str">
        <f>VLOOKUP(C199,Constrain!W:X,2,0)</f>
        <v>CAT</v>
      </c>
      <c r="R199" s="55" t="str">
        <f t="shared" si="69"/>
        <v>CLSD</v>
      </c>
      <c r="S199" s="55" t="str">
        <f t="shared" si="70"/>
        <v xml:space="preserve">CNF </v>
      </c>
      <c r="T199" s="55" t="str">
        <f t="shared" si="71"/>
        <v>มี พท.ซ่อมบำรุง</v>
      </c>
      <c r="U199" s="55" t="str">
        <f t="shared" si="72"/>
        <v>นับเสา</v>
      </c>
      <c r="V199" s="55" t="str">
        <f t="shared" si="73"/>
        <v>61</v>
      </c>
      <c r="W199" s="55" t="str">
        <f t="shared" si="74"/>
        <v>สายสื่อสาร</v>
      </c>
      <c r="X199" s="55" t="str">
        <f t="shared" si="75"/>
        <v>CAT/TAC</v>
      </c>
      <c r="Y199" s="55" t="str">
        <f t="shared" si="76"/>
        <v>NBD</v>
      </c>
      <c r="Z199" s="55" t="str">
        <f t="shared" si="77"/>
        <v>ปกติ</v>
      </c>
      <c r="AA199" s="55" t="str">
        <f t="shared" si="78"/>
        <v>TELECOM</v>
      </c>
      <c r="AB199" s="64">
        <f t="shared" si="79"/>
        <v>1</v>
      </c>
      <c r="AC199" s="65" t="str">
        <f>VLOOKUP(B199,DATA_ZCSR181!C:K,9,0)</f>
        <v>S-4G-001</v>
      </c>
      <c r="AD199" s="65">
        <f>VLOOKUP(B199,DATA_ZCSR181!C:H,6,0)</f>
        <v>9009416539</v>
      </c>
      <c r="AE199" s="66">
        <f>VLOOKUP(B199,DATA_ZCSR181!C:Z,24,0)</f>
        <v>43496</v>
      </c>
      <c r="AF199" s="66" t="str">
        <f>LEFT(VLOOKUP(B199,DATA_ZCSR181!C:D,2,0),4)</f>
        <v>S4B3</v>
      </c>
      <c r="AG199" s="55" t="str">
        <f t="shared" si="80"/>
        <v>NBD</v>
      </c>
      <c r="AH199" s="61" t="str">
        <f t="shared" si="81"/>
        <v/>
      </c>
      <c r="AI199" s="61" t="str">
        <f t="shared" si="82"/>
        <v/>
      </c>
      <c r="AJ199" s="61" t="str">
        <f t="shared" si="83"/>
        <v/>
      </c>
      <c r="AK199" s="61" t="str">
        <f t="shared" si="84"/>
        <v/>
      </c>
      <c r="AL199" s="61" t="str">
        <f t="shared" si="85"/>
        <v/>
      </c>
      <c r="AM199" s="61" t="str">
        <f t="shared" si="86"/>
        <v/>
      </c>
      <c r="AN199" s="61" t="str">
        <f t="shared" si="87"/>
        <v/>
      </c>
      <c r="AO199" s="61" t="str">
        <f t="shared" si="88"/>
        <v/>
      </c>
      <c r="AP199" s="61" t="str">
        <f t="shared" si="89"/>
        <v/>
      </c>
      <c r="AQ199" s="62" t="str">
        <f t="shared" si="90"/>
        <v/>
      </c>
      <c r="AR199" s="61" t="str">
        <f t="shared" si="91"/>
        <v/>
      </c>
      <c r="AS199" s="63" t="e">
        <f>VLOOKUP(B199,ziw58!AV:BB,7,0)</f>
        <v>#N/A</v>
      </c>
    </row>
    <row r="200" spans="1:45" x14ac:dyDescent="0.35">
      <c r="A200" s="56">
        <v>130000726982</v>
      </c>
      <c r="B200" s="57">
        <v>140001545256</v>
      </c>
      <c r="C200" s="57">
        <v>1016892882</v>
      </c>
      <c r="D200" s="58" t="s">
        <v>2704</v>
      </c>
      <c r="E200" s="58" t="s">
        <v>15</v>
      </c>
      <c r="F200" s="58" t="s">
        <v>16</v>
      </c>
      <c r="G200" s="58" t="s">
        <v>17</v>
      </c>
      <c r="H200" s="58" t="s">
        <v>49</v>
      </c>
      <c r="I200" s="59">
        <v>43430</v>
      </c>
      <c r="J200" s="59">
        <v>43430</v>
      </c>
      <c r="K200" s="59">
        <v>43431</v>
      </c>
      <c r="L200" s="59">
        <v>43482</v>
      </c>
      <c r="M200" s="60">
        <v>4016316786</v>
      </c>
      <c r="N200" s="58" t="s">
        <v>723</v>
      </c>
      <c r="O200" s="58" t="s">
        <v>23</v>
      </c>
      <c r="P200" s="55" t="str">
        <f>VLOOKUP(C200,Constrain!W:Y,3,0)</f>
        <v>บริษัท กสท โทรคมนาคม จำกัด (มหาชน)</v>
      </c>
      <c r="Q200" s="64" t="str">
        <f>VLOOKUP(C200,Constrain!W:X,2,0)</f>
        <v>CAT</v>
      </c>
      <c r="R200" s="55" t="str">
        <f t="shared" si="69"/>
        <v>CLSD</v>
      </c>
      <c r="S200" s="55" t="str">
        <f t="shared" si="70"/>
        <v xml:space="preserve">CNF </v>
      </c>
      <c r="T200" s="55" t="str">
        <f t="shared" si="71"/>
        <v>มี พท.ซ่อมบำรุง</v>
      </c>
      <c r="U200" s="55" t="str">
        <f t="shared" si="72"/>
        <v>นับเสา</v>
      </c>
      <c r="V200" s="55" t="str">
        <f t="shared" si="73"/>
        <v>61</v>
      </c>
      <c r="W200" s="55" t="str">
        <f t="shared" si="74"/>
        <v>สายสื่อสาร</v>
      </c>
      <c r="X200" s="55" t="str">
        <f t="shared" si="75"/>
        <v>CAT/TAC</v>
      </c>
      <c r="Y200" s="55" t="str">
        <f t="shared" si="76"/>
        <v>NKE</v>
      </c>
      <c r="Z200" s="55" t="str">
        <f t="shared" si="77"/>
        <v>ปกติ</v>
      </c>
      <c r="AA200" s="55" t="str">
        <f t="shared" si="78"/>
        <v>TELECOM</v>
      </c>
      <c r="AB200" s="64">
        <f t="shared" si="79"/>
        <v>1</v>
      </c>
      <c r="AC200" s="65" t="str">
        <f>VLOOKUP(B200,DATA_ZCSR181!C:K,9,0)</f>
        <v>S-4G-001</v>
      </c>
      <c r="AD200" s="65">
        <f>VLOOKUP(B200,DATA_ZCSR181!C:H,6,0)</f>
        <v>9009416400</v>
      </c>
      <c r="AE200" s="66">
        <f>VLOOKUP(B200,DATA_ZCSR181!C:Z,24,0)</f>
        <v>43496</v>
      </c>
      <c r="AF200" s="66" t="str">
        <f>LEFT(VLOOKUP(B200,DATA_ZCSR181!C:D,2,0),4)</f>
        <v>S4B3</v>
      </c>
      <c r="AG200" s="55" t="str">
        <f t="shared" si="80"/>
        <v>NKE</v>
      </c>
      <c r="AH200" s="61" t="str">
        <f t="shared" si="81"/>
        <v/>
      </c>
      <c r="AI200" s="61" t="str">
        <f t="shared" si="82"/>
        <v/>
      </c>
      <c r="AJ200" s="61" t="str">
        <f t="shared" si="83"/>
        <v/>
      </c>
      <c r="AK200" s="61" t="str">
        <f t="shared" si="84"/>
        <v/>
      </c>
      <c r="AL200" s="61" t="str">
        <f t="shared" si="85"/>
        <v/>
      </c>
      <c r="AM200" s="61" t="str">
        <f t="shared" si="86"/>
        <v/>
      </c>
      <c r="AN200" s="61" t="str">
        <f t="shared" si="87"/>
        <v/>
      </c>
      <c r="AO200" s="61" t="str">
        <f t="shared" si="88"/>
        <v/>
      </c>
      <c r="AP200" s="61" t="str">
        <f t="shared" si="89"/>
        <v/>
      </c>
      <c r="AQ200" s="62" t="str">
        <f t="shared" si="90"/>
        <v/>
      </c>
      <c r="AR200" s="61" t="str">
        <f t="shared" si="91"/>
        <v/>
      </c>
      <c r="AS200" s="63" t="e">
        <f>VLOOKUP(B200,ziw58!AV:BB,7,0)</f>
        <v>#N/A</v>
      </c>
    </row>
    <row r="201" spans="1:45" x14ac:dyDescent="0.35">
      <c r="A201" s="56">
        <v>130000726887</v>
      </c>
      <c r="B201" s="57">
        <v>140001550059</v>
      </c>
      <c r="C201" s="57">
        <v>1016892882</v>
      </c>
      <c r="D201" s="58" t="s">
        <v>2705</v>
      </c>
      <c r="E201" s="58" t="s">
        <v>1267</v>
      </c>
      <c r="F201" s="58" t="s">
        <v>16</v>
      </c>
      <c r="G201" s="58" t="s">
        <v>17</v>
      </c>
      <c r="H201" s="58" t="s">
        <v>58</v>
      </c>
      <c r="I201" s="59">
        <v>43447</v>
      </c>
      <c r="J201" s="59">
        <v>43447</v>
      </c>
      <c r="K201" s="59">
        <v>43448</v>
      </c>
      <c r="L201" s="59">
        <v>43493</v>
      </c>
      <c r="M201" s="60">
        <v>4016316809</v>
      </c>
      <c r="N201" s="58" t="s">
        <v>59</v>
      </c>
      <c r="O201" s="58" t="s">
        <v>23</v>
      </c>
      <c r="P201" s="55" t="str">
        <f>VLOOKUP(C201,Constrain!W:Y,3,0)</f>
        <v>บริษัท กสท โทรคมนาคม จำกัด (มหาชน)</v>
      </c>
      <c r="Q201" s="64" t="str">
        <f>VLOOKUP(C201,Constrain!W:X,2,0)</f>
        <v>CAT</v>
      </c>
      <c r="R201" s="55" t="str">
        <f t="shared" si="69"/>
        <v>TECO</v>
      </c>
      <c r="S201" s="55" t="str">
        <f t="shared" si="70"/>
        <v xml:space="preserve">CNF </v>
      </c>
      <c r="T201" s="55" t="str">
        <f t="shared" si="71"/>
        <v>มี พท.ซ่อมบำรุง</v>
      </c>
      <c r="U201" s="55" t="str">
        <f t="shared" si="72"/>
        <v>นับเสา</v>
      </c>
      <c r="V201" s="55" t="str">
        <f t="shared" si="73"/>
        <v>61</v>
      </c>
      <c r="W201" s="55" t="str">
        <f t="shared" si="74"/>
        <v>สายสื่อสาร</v>
      </c>
      <c r="X201" s="55" t="str">
        <f t="shared" si="75"/>
        <v>CAT/TAC</v>
      </c>
      <c r="Y201" s="55" t="str">
        <f t="shared" si="76"/>
        <v>NOS</v>
      </c>
      <c r="Z201" s="55" t="str">
        <f t="shared" si="77"/>
        <v>ปกติ</v>
      </c>
      <c r="AA201" s="55" t="str">
        <f t="shared" si="78"/>
        <v>TELECOM</v>
      </c>
      <c r="AB201" s="64">
        <f t="shared" si="79"/>
        <v>1</v>
      </c>
      <c r="AC201" s="65" t="str">
        <f>VLOOKUP(B201,DATA_ZCSR181!C:K,9,0)</f>
        <v>S-4G-001</v>
      </c>
      <c r="AD201" s="65">
        <f>VLOOKUP(B201,DATA_ZCSR181!C:H,6,0)</f>
        <v>9009427730</v>
      </c>
      <c r="AE201" s="66">
        <f>VLOOKUP(B201,DATA_ZCSR181!C:Z,24,0)</f>
        <v>43496</v>
      </c>
      <c r="AF201" s="66" t="str">
        <f>LEFT(VLOOKUP(B201,DATA_ZCSR181!C:D,2,0),4)</f>
        <v>S4B3</v>
      </c>
      <c r="AG201" s="55" t="str">
        <f t="shared" si="80"/>
        <v>NOS</v>
      </c>
      <c r="AH201" s="61" t="str">
        <f t="shared" si="81"/>
        <v/>
      </c>
      <c r="AI201" s="61" t="str">
        <f t="shared" si="82"/>
        <v/>
      </c>
      <c r="AJ201" s="61" t="str">
        <f t="shared" si="83"/>
        <v/>
      </c>
      <c r="AK201" s="61" t="str">
        <f t="shared" si="84"/>
        <v/>
      </c>
      <c r="AL201" s="61" t="str">
        <f t="shared" si="85"/>
        <v/>
      </c>
      <c r="AM201" s="61" t="str">
        <f t="shared" si="86"/>
        <v/>
      </c>
      <c r="AN201" s="61" t="str">
        <f t="shared" si="87"/>
        <v/>
      </c>
      <c r="AO201" s="61" t="str">
        <f t="shared" si="88"/>
        <v/>
      </c>
      <c r="AP201" s="61" t="str">
        <f t="shared" si="89"/>
        <v/>
      </c>
      <c r="AQ201" s="62" t="str">
        <f t="shared" si="90"/>
        <v/>
      </c>
      <c r="AR201" s="61" t="str">
        <f t="shared" si="91"/>
        <v/>
      </c>
      <c r="AS201" s="63" t="e">
        <f>VLOOKUP(B201,ziw58!AV:BB,7,0)</f>
        <v>#N/A</v>
      </c>
    </row>
    <row r="202" spans="1:45" x14ac:dyDescent="0.35">
      <c r="A202" s="56">
        <v>130000727577</v>
      </c>
      <c r="B202" s="57">
        <v>140001545886</v>
      </c>
      <c r="C202" s="57">
        <v>1016892882</v>
      </c>
      <c r="D202" s="58" t="s">
        <v>2706</v>
      </c>
      <c r="E202" s="58" t="s">
        <v>1267</v>
      </c>
      <c r="F202" s="58" t="s">
        <v>16</v>
      </c>
      <c r="G202" s="58" t="s">
        <v>17</v>
      </c>
      <c r="H202" s="58" t="s">
        <v>40</v>
      </c>
      <c r="I202" s="59">
        <v>43403</v>
      </c>
      <c r="J202" s="59">
        <v>43427</v>
      </c>
      <c r="K202" s="59">
        <v>43427</v>
      </c>
      <c r="L202" s="59">
        <v>43483</v>
      </c>
      <c r="M202" s="60">
        <v>4018198105</v>
      </c>
      <c r="N202" s="58" t="s">
        <v>1279</v>
      </c>
      <c r="O202" s="58" t="s">
        <v>23</v>
      </c>
      <c r="P202" s="55" t="str">
        <f>VLOOKUP(C202,Constrain!W:Y,3,0)</f>
        <v>บริษัท กสท โทรคมนาคม จำกัด (มหาชน)</v>
      </c>
      <c r="Q202" s="64" t="str">
        <f>VLOOKUP(C202,Constrain!W:X,2,0)</f>
        <v>CAT</v>
      </c>
      <c r="R202" s="55" t="str">
        <f t="shared" si="69"/>
        <v>TECO</v>
      </c>
      <c r="S202" s="55" t="str">
        <f t="shared" si="70"/>
        <v xml:space="preserve">CNF </v>
      </c>
      <c r="T202" s="55" t="str">
        <f t="shared" si="71"/>
        <v>มี พท.ซ่อมบำรุง</v>
      </c>
      <c r="U202" s="55" t="str">
        <f t="shared" si="72"/>
        <v>นับเสา</v>
      </c>
      <c r="V202" s="55" t="str">
        <f t="shared" si="73"/>
        <v>61</v>
      </c>
      <c r="W202" s="55" t="str">
        <f t="shared" si="74"/>
        <v>สายสื่อสาร</v>
      </c>
      <c r="X202" s="55" t="str">
        <f t="shared" si="75"/>
        <v>CAT/TAC</v>
      </c>
      <c r="Y202" s="55" t="str">
        <f t="shared" si="76"/>
        <v>NR3</v>
      </c>
      <c r="Z202" s="55" t="str">
        <f t="shared" si="77"/>
        <v>ปกติ</v>
      </c>
      <c r="AA202" s="55" t="str">
        <f t="shared" si="78"/>
        <v>TELECOM</v>
      </c>
      <c r="AB202" s="64">
        <f t="shared" si="79"/>
        <v>1</v>
      </c>
      <c r="AC202" s="65" t="str">
        <f>VLOOKUP(B202,DATA_ZCSR181!C:K,9,0)</f>
        <v>S-4G-001</v>
      </c>
      <c r="AD202" s="65">
        <f>VLOOKUP(B202,DATA_ZCSR181!C:H,6,0)</f>
        <v>9009417219</v>
      </c>
      <c r="AE202" s="66">
        <f>VLOOKUP(B202,DATA_ZCSR181!C:Z,24,0)</f>
        <v>43496</v>
      </c>
      <c r="AF202" s="66" t="str">
        <f>LEFT(VLOOKUP(B202,DATA_ZCSR181!C:D,2,0),4)</f>
        <v>S4B3</v>
      </c>
      <c r="AG202" s="55" t="str">
        <f t="shared" si="80"/>
        <v>NR3</v>
      </c>
      <c r="AH202" s="61" t="str">
        <f t="shared" si="81"/>
        <v/>
      </c>
      <c r="AI202" s="61" t="str">
        <f t="shared" si="82"/>
        <v/>
      </c>
      <c r="AJ202" s="61" t="str">
        <f t="shared" si="83"/>
        <v/>
      </c>
      <c r="AK202" s="61" t="str">
        <f t="shared" si="84"/>
        <v/>
      </c>
      <c r="AL202" s="61" t="str">
        <f t="shared" si="85"/>
        <v/>
      </c>
      <c r="AM202" s="61" t="str">
        <f t="shared" si="86"/>
        <v/>
      </c>
      <c r="AN202" s="61" t="str">
        <f t="shared" si="87"/>
        <v/>
      </c>
      <c r="AO202" s="61" t="str">
        <f t="shared" si="88"/>
        <v/>
      </c>
      <c r="AP202" s="61" t="str">
        <f t="shared" si="89"/>
        <v/>
      </c>
      <c r="AQ202" s="62" t="str">
        <f t="shared" si="90"/>
        <v/>
      </c>
      <c r="AR202" s="61" t="str">
        <f t="shared" si="91"/>
        <v/>
      </c>
      <c r="AS202" s="63" t="e">
        <f>VLOOKUP(B202,ziw58!AV:BB,7,0)</f>
        <v>#N/A</v>
      </c>
    </row>
    <row r="203" spans="1:45" x14ac:dyDescent="0.35">
      <c r="A203" s="56">
        <v>130000727557</v>
      </c>
      <c r="B203" s="57">
        <v>140001545925</v>
      </c>
      <c r="C203" s="57">
        <v>1016892882</v>
      </c>
      <c r="D203" s="58" t="s">
        <v>2707</v>
      </c>
      <c r="E203" s="58" t="s">
        <v>15</v>
      </c>
      <c r="F203" s="58" t="s">
        <v>16</v>
      </c>
      <c r="G203" s="58" t="s">
        <v>17</v>
      </c>
      <c r="H203" s="58" t="s">
        <v>74</v>
      </c>
      <c r="I203" s="59">
        <v>43445</v>
      </c>
      <c r="J203" s="59">
        <v>43428</v>
      </c>
      <c r="K203" s="59">
        <v>43429</v>
      </c>
      <c r="L203" s="59">
        <v>43483</v>
      </c>
      <c r="M203" s="60">
        <v>4016316819</v>
      </c>
      <c r="N203" s="58" t="s">
        <v>75</v>
      </c>
      <c r="O203" s="58" t="s">
        <v>26</v>
      </c>
      <c r="P203" s="55" t="str">
        <f>VLOOKUP(C203,Constrain!W:Y,3,0)</f>
        <v>บริษัท กสท โทรคมนาคม จำกัด (มหาชน)</v>
      </c>
      <c r="Q203" s="64" t="str">
        <f>VLOOKUP(C203,Constrain!W:X,2,0)</f>
        <v>CAT</v>
      </c>
      <c r="R203" s="55" t="str">
        <f t="shared" si="69"/>
        <v>CLSD</v>
      </c>
      <c r="S203" s="55" t="str">
        <f t="shared" si="70"/>
        <v xml:space="preserve">CNF </v>
      </c>
      <c r="T203" s="55" t="str">
        <f t="shared" si="71"/>
        <v>มี พท.ซ่อมบำรุง</v>
      </c>
      <c r="U203" s="55" t="str">
        <f t="shared" si="72"/>
        <v>นับเสา</v>
      </c>
      <c r="V203" s="55" t="str">
        <f t="shared" si="73"/>
        <v>61</v>
      </c>
      <c r="W203" s="55" t="str">
        <f t="shared" si="74"/>
        <v>สายสื่อสาร</v>
      </c>
      <c r="X203" s="55" t="str">
        <f t="shared" si="75"/>
        <v>CAT/TAC</v>
      </c>
      <c r="Y203" s="55" t="str">
        <f t="shared" si="76"/>
        <v>PAY</v>
      </c>
      <c r="Z203" s="55" t="str">
        <f t="shared" si="77"/>
        <v>ปกติ</v>
      </c>
      <c r="AA203" s="55" t="str">
        <f t="shared" si="78"/>
        <v>TELECOM</v>
      </c>
      <c r="AB203" s="64">
        <f t="shared" si="79"/>
        <v>1</v>
      </c>
      <c r="AC203" s="65" t="str">
        <f>VLOOKUP(B203,DATA_ZCSR181!C:K,9,0)</f>
        <v>S-4G-001</v>
      </c>
      <c r="AD203" s="65">
        <f>VLOOKUP(B203,DATA_ZCSR181!C:H,6,0)</f>
        <v>9009417237</v>
      </c>
      <c r="AE203" s="66">
        <f>VLOOKUP(B203,DATA_ZCSR181!C:Z,24,0)</f>
        <v>43496</v>
      </c>
      <c r="AF203" s="66" t="str">
        <f>LEFT(VLOOKUP(B203,DATA_ZCSR181!C:D,2,0),4)</f>
        <v>S4B3</v>
      </c>
      <c r="AG203" s="55" t="str">
        <f t="shared" si="80"/>
        <v>PAY</v>
      </c>
      <c r="AH203" s="61" t="str">
        <f t="shared" si="81"/>
        <v/>
      </c>
      <c r="AI203" s="61" t="str">
        <f t="shared" si="82"/>
        <v/>
      </c>
      <c r="AJ203" s="61" t="str">
        <f t="shared" si="83"/>
        <v/>
      </c>
      <c r="AK203" s="61" t="str">
        <f t="shared" si="84"/>
        <v/>
      </c>
      <c r="AL203" s="61" t="str">
        <f t="shared" si="85"/>
        <v/>
      </c>
      <c r="AM203" s="61" t="str">
        <f t="shared" si="86"/>
        <v/>
      </c>
      <c r="AN203" s="61" t="str">
        <f t="shared" si="87"/>
        <v/>
      </c>
      <c r="AO203" s="61" t="str">
        <f t="shared" si="88"/>
        <v/>
      </c>
      <c r="AP203" s="61" t="str">
        <f t="shared" si="89"/>
        <v/>
      </c>
      <c r="AQ203" s="62" t="str">
        <f t="shared" si="90"/>
        <v/>
      </c>
      <c r="AR203" s="61" t="str">
        <f t="shared" si="91"/>
        <v/>
      </c>
      <c r="AS203" s="63" t="e">
        <f>VLOOKUP(B203,ziw58!AV:BB,7,0)</f>
        <v>#N/A</v>
      </c>
    </row>
    <row r="204" spans="1:45" x14ac:dyDescent="0.35">
      <c r="A204" s="56">
        <v>130000721332</v>
      </c>
      <c r="B204" s="57">
        <v>140001545333</v>
      </c>
      <c r="C204" s="57">
        <v>1016892882</v>
      </c>
      <c r="D204" s="58" t="s">
        <v>3149</v>
      </c>
      <c r="E204" s="58" t="s">
        <v>15</v>
      </c>
      <c r="F204" s="58" t="s">
        <v>16</v>
      </c>
      <c r="G204" s="58" t="s">
        <v>17</v>
      </c>
      <c r="H204" s="58" t="s">
        <v>35</v>
      </c>
      <c r="I204" s="59">
        <v>43405</v>
      </c>
      <c r="J204" s="59">
        <v>43412</v>
      </c>
      <c r="K204" s="59">
        <v>43414</v>
      </c>
      <c r="L204" s="59">
        <v>43482</v>
      </c>
      <c r="M204" s="60">
        <v>4016316857</v>
      </c>
      <c r="N204" s="58" t="s">
        <v>1200</v>
      </c>
      <c r="O204" s="58" t="s">
        <v>20</v>
      </c>
      <c r="P204" s="55" t="str">
        <f>VLOOKUP(C204,Constrain!W:Y,3,0)</f>
        <v>บริษัท กสท โทรคมนาคม จำกัด (มหาชน)</v>
      </c>
      <c r="Q204" s="64" t="str">
        <f>VLOOKUP(C204,Constrain!W:X,2,0)</f>
        <v>CAT</v>
      </c>
      <c r="R204" s="55" t="str">
        <f t="shared" si="69"/>
        <v>CLSD</v>
      </c>
      <c r="S204" s="55" t="str">
        <f t="shared" si="70"/>
        <v xml:space="preserve">CNF </v>
      </c>
      <c r="T204" s="55" t="str">
        <f t="shared" si="71"/>
        <v>มี พท.ซ่อมบำรุง</v>
      </c>
      <c r="U204" s="55" t="str">
        <f t="shared" si="72"/>
        <v>นับเสา</v>
      </c>
      <c r="V204" s="55" t="str">
        <f t="shared" si="73"/>
        <v>61</v>
      </c>
      <c r="W204" s="55" t="str">
        <f t="shared" si="74"/>
        <v>สายสื่อสาร</v>
      </c>
      <c r="X204" s="55" t="str">
        <f t="shared" si="75"/>
        <v>CAT/TAC</v>
      </c>
      <c r="Y204" s="55" t="str">
        <f t="shared" si="76"/>
        <v>PCC</v>
      </c>
      <c r="Z204" s="55" t="str">
        <f t="shared" si="77"/>
        <v>ปกติ</v>
      </c>
      <c r="AA204" s="55" t="str">
        <f t="shared" si="78"/>
        <v>TELECOM</v>
      </c>
      <c r="AB204" s="64">
        <f t="shared" si="79"/>
        <v>1</v>
      </c>
      <c r="AC204" s="65" t="str">
        <f>VLOOKUP(B204,DATA_ZCSR181!C:K,9,0)</f>
        <v>S-4G-001</v>
      </c>
      <c r="AD204" s="65">
        <f>VLOOKUP(B204,DATA_ZCSR181!C:H,6,0)</f>
        <v>9009416465</v>
      </c>
      <c r="AE204" s="66">
        <f>VLOOKUP(B204,DATA_ZCSR181!C:Z,24,0)</f>
        <v>43496</v>
      </c>
      <c r="AF204" s="66" t="str">
        <f>LEFT(VLOOKUP(B204,DATA_ZCSR181!C:D,2,0),4)</f>
        <v>S4B3</v>
      </c>
      <c r="AG204" s="55" t="str">
        <f t="shared" si="80"/>
        <v>PCC</v>
      </c>
      <c r="AH204" s="61" t="str">
        <f t="shared" si="81"/>
        <v/>
      </c>
      <c r="AI204" s="61" t="str">
        <f t="shared" si="82"/>
        <v/>
      </c>
      <c r="AJ204" s="61" t="str">
        <f t="shared" si="83"/>
        <v/>
      </c>
      <c r="AK204" s="61" t="str">
        <f t="shared" si="84"/>
        <v/>
      </c>
      <c r="AL204" s="61" t="str">
        <f t="shared" si="85"/>
        <v/>
      </c>
      <c r="AM204" s="61" t="str">
        <f t="shared" si="86"/>
        <v/>
      </c>
      <c r="AN204" s="61" t="str">
        <f t="shared" si="87"/>
        <v/>
      </c>
      <c r="AO204" s="61" t="str">
        <f t="shared" si="88"/>
        <v/>
      </c>
      <c r="AP204" s="61" t="str">
        <f t="shared" si="89"/>
        <v/>
      </c>
      <c r="AQ204" s="62" t="str">
        <f t="shared" si="90"/>
        <v/>
      </c>
      <c r="AR204" s="61" t="str">
        <f t="shared" si="91"/>
        <v/>
      </c>
      <c r="AS204" s="63" t="e">
        <f>VLOOKUP(B204,ziw58!AV:BB,7,0)</f>
        <v>#N/A</v>
      </c>
    </row>
    <row r="205" spans="1:45" x14ac:dyDescent="0.35">
      <c r="A205" s="56">
        <v>130000726877</v>
      </c>
      <c r="B205" s="57">
        <v>140001543005</v>
      </c>
      <c r="C205" s="57">
        <v>1016892882</v>
      </c>
      <c r="D205" s="58" t="s">
        <v>2708</v>
      </c>
      <c r="E205" s="58" t="s">
        <v>15</v>
      </c>
      <c r="F205" s="58" t="s">
        <v>16</v>
      </c>
      <c r="G205" s="58" t="s">
        <v>17</v>
      </c>
      <c r="H205" s="58" t="s">
        <v>18</v>
      </c>
      <c r="I205" s="59">
        <v>43427</v>
      </c>
      <c r="J205" s="59">
        <v>43427</v>
      </c>
      <c r="K205" s="59">
        <v>43428</v>
      </c>
      <c r="L205" s="59">
        <v>43482</v>
      </c>
      <c r="M205" s="60">
        <v>4016316875</v>
      </c>
      <c r="N205" s="58" t="s">
        <v>19</v>
      </c>
      <c r="O205" s="58" t="s">
        <v>23</v>
      </c>
      <c r="P205" s="55" t="str">
        <f>VLOOKUP(C205,Constrain!W:Y,3,0)</f>
        <v>บริษัท กสท โทรคมนาคม จำกัด (มหาชน)</v>
      </c>
      <c r="Q205" s="64" t="str">
        <f>VLOOKUP(C205,Constrain!W:X,2,0)</f>
        <v>CAT</v>
      </c>
      <c r="R205" s="55" t="str">
        <f t="shared" si="69"/>
        <v>CLSD</v>
      </c>
      <c r="S205" s="55" t="str">
        <f t="shared" si="70"/>
        <v xml:space="preserve">CNF </v>
      </c>
      <c r="T205" s="55" t="str">
        <f t="shared" si="71"/>
        <v>มี พท.ซ่อมบำรุง</v>
      </c>
      <c r="U205" s="55" t="str">
        <f t="shared" si="72"/>
        <v>นับเสา</v>
      </c>
      <c r="V205" s="55" t="str">
        <f t="shared" si="73"/>
        <v>61</v>
      </c>
      <c r="W205" s="55" t="str">
        <f t="shared" si="74"/>
        <v>สายสื่อสาร</v>
      </c>
      <c r="X205" s="55" t="str">
        <f t="shared" si="75"/>
        <v>CAT/TAC</v>
      </c>
      <c r="Y205" s="55" t="str">
        <f t="shared" si="76"/>
        <v>PCG</v>
      </c>
      <c r="Z205" s="55" t="str">
        <f t="shared" si="77"/>
        <v>ปกติ</v>
      </c>
      <c r="AA205" s="55" t="str">
        <f t="shared" si="78"/>
        <v>TELECOM</v>
      </c>
      <c r="AB205" s="64">
        <f t="shared" si="79"/>
        <v>1</v>
      </c>
      <c r="AC205" s="65" t="str">
        <f>VLOOKUP(B205,DATA_ZCSR181!C:K,9,0)</f>
        <v>S-4G-001</v>
      </c>
      <c r="AD205" s="65">
        <f>VLOOKUP(B205,DATA_ZCSR181!C:H,6,0)</f>
        <v>9009411311</v>
      </c>
      <c r="AE205" s="66">
        <f>VLOOKUP(B205,DATA_ZCSR181!C:Z,24,0)</f>
        <v>43496</v>
      </c>
      <c r="AF205" s="66" t="str">
        <f>LEFT(VLOOKUP(B205,DATA_ZCSR181!C:D,2,0),4)</f>
        <v>S4B3</v>
      </c>
      <c r="AG205" s="55" t="str">
        <f t="shared" si="80"/>
        <v>PCG</v>
      </c>
      <c r="AH205" s="61" t="str">
        <f t="shared" si="81"/>
        <v/>
      </c>
      <c r="AI205" s="61" t="str">
        <f t="shared" si="82"/>
        <v/>
      </c>
      <c r="AJ205" s="61" t="str">
        <f t="shared" si="83"/>
        <v/>
      </c>
      <c r="AK205" s="61" t="str">
        <f t="shared" si="84"/>
        <v/>
      </c>
      <c r="AL205" s="61" t="str">
        <f t="shared" si="85"/>
        <v/>
      </c>
      <c r="AM205" s="61" t="str">
        <f t="shared" si="86"/>
        <v/>
      </c>
      <c r="AN205" s="61" t="str">
        <f t="shared" si="87"/>
        <v/>
      </c>
      <c r="AO205" s="61" t="str">
        <f t="shared" si="88"/>
        <v/>
      </c>
      <c r="AP205" s="61" t="str">
        <f t="shared" si="89"/>
        <v/>
      </c>
      <c r="AQ205" s="62" t="str">
        <f t="shared" si="90"/>
        <v/>
      </c>
      <c r="AR205" s="61" t="str">
        <f t="shared" si="91"/>
        <v/>
      </c>
      <c r="AS205" s="63" t="e">
        <f>VLOOKUP(B205,ziw58!AV:BB,7,0)</f>
        <v>#N/A</v>
      </c>
    </row>
    <row r="206" spans="1:45" x14ac:dyDescent="0.35">
      <c r="A206" s="56">
        <v>130000721890</v>
      </c>
      <c r="B206" s="57">
        <v>140001545968</v>
      </c>
      <c r="C206" s="57">
        <v>1016892882</v>
      </c>
      <c r="D206" s="58" t="s">
        <v>2709</v>
      </c>
      <c r="E206" s="58" t="s">
        <v>1267</v>
      </c>
      <c r="F206" s="58" t="s">
        <v>16</v>
      </c>
      <c r="G206" s="58" t="s">
        <v>17</v>
      </c>
      <c r="H206" s="58" t="s">
        <v>92</v>
      </c>
      <c r="I206" s="59">
        <v>43426</v>
      </c>
      <c r="J206" s="59">
        <v>43413</v>
      </c>
      <c r="K206" s="59">
        <v>43414</v>
      </c>
      <c r="L206" s="59">
        <v>43483</v>
      </c>
      <c r="M206" s="60">
        <v>4016316821</v>
      </c>
      <c r="N206" s="58" t="s">
        <v>93</v>
      </c>
      <c r="O206" s="58" t="s">
        <v>23</v>
      </c>
      <c r="P206" s="55" t="str">
        <f>VLOOKUP(C206,Constrain!W:Y,3,0)</f>
        <v>บริษัท กสท โทรคมนาคม จำกัด (มหาชน)</v>
      </c>
      <c r="Q206" s="64" t="str">
        <f>VLOOKUP(C206,Constrain!W:X,2,0)</f>
        <v>CAT</v>
      </c>
      <c r="R206" s="55" t="str">
        <f t="shared" si="69"/>
        <v>TECO</v>
      </c>
      <c r="S206" s="55" t="str">
        <f t="shared" si="70"/>
        <v xml:space="preserve">CNF </v>
      </c>
      <c r="T206" s="55" t="str">
        <f t="shared" si="71"/>
        <v>มี พท.ซ่อมบำรุง</v>
      </c>
      <c r="U206" s="55" t="str">
        <f t="shared" si="72"/>
        <v>นับเสา</v>
      </c>
      <c r="V206" s="55" t="str">
        <f t="shared" si="73"/>
        <v>61</v>
      </c>
      <c r="W206" s="55" t="str">
        <f t="shared" si="74"/>
        <v>สายสื่อสาร</v>
      </c>
      <c r="X206" s="55" t="str">
        <f t="shared" si="75"/>
        <v>CAT/TAC</v>
      </c>
      <c r="Y206" s="55" t="str">
        <f t="shared" si="76"/>
        <v>PKY</v>
      </c>
      <c r="Z206" s="55" t="str">
        <f t="shared" si="77"/>
        <v>ปกติ</v>
      </c>
      <c r="AA206" s="55" t="str">
        <f t="shared" si="78"/>
        <v>TELECOM</v>
      </c>
      <c r="AB206" s="64">
        <f t="shared" si="79"/>
        <v>1</v>
      </c>
      <c r="AC206" s="65" t="str">
        <f>VLOOKUP(B206,DATA_ZCSR181!C:K,9,0)</f>
        <v>S-4G-001</v>
      </c>
      <c r="AD206" s="65">
        <f>VLOOKUP(B206,DATA_ZCSR181!C:H,6,0)</f>
        <v>9009417189</v>
      </c>
      <c r="AE206" s="66">
        <f>VLOOKUP(B206,DATA_ZCSR181!C:Z,24,0)</f>
        <v>43496</v>
      </c>
      <c r="AF206" s="66" t="str">
        <f>LEFT(VLOOKUP(B206,DATA_ZCSR181!C:D,2,0),4)</f>
        <v>S4B3</v>
      </c>
      <c r="AG206" s="55" t="str">
        <f t="shared" si="80"/>
        <v>PKY</v>
      </c>
      <c r="AH206" s="61" t="str">
        <f t="shared" si="81"/>
        <v/>
      </c>
      <c r="AI206" s="61" t="str">
        <f t="shared" si="82"/>
        <v/>
      </c>
      <c r="AJ206" s="61" t="str">
        <f t="shared" si="83"/>
        <v/>
      </c>
      <c r="AK206" s="61" t="str">
        <f t="shared" si="84"/>
        <v/>
      </c>
      <c r="AL206" s="61" t="str">
        <f t="shared" si="85"/>
        <v/>
      </c>
      <c r="AM206" s="61" t="str">
        <f t="shared" si="86"/>
        <v/>
      </c>
      <c r="AN206" s="61" t="str">
        <f t="shared" si="87"/>
        <v/>
      </c>
      <c r="AO206" s="61" t="str">
        <f t="shared" si="88"/>
        <v/>
      </c>
      <c r="AP206" s="61" t="str">
        <f t="shared" si="89"/>
        <v/>
      </c>
      <c r="AQ206" s="62" t="str">
        <f t="shared" si="90"/>
        <v/>
      </c>
      <c r="AR206" s="61" t="str">
        <f t="shared" si="91"/>
        <v/>
      </c>
      <c r="AS206" s="63" t="e">
        <f>VLOOKUP(B206,ziw58!AV:BB,7,0)</f>
        <v>#N/A</v>
      </c>
    </row>
    <row r="207" spans="1:45" x14ac:dyDescent="0.35">
      <c r="A207" s="56">
        <v>130000726831</v>
      </c>
      <c r="B207" s="57">
        <v>140001542498</v>
      </c>
      <c r="C207" s="57">
        <v>1016892882</v>
      </c>
      <c r="D207" s="58" t="s">
        <v>2710</v>
      </c>
      <c r="E207" s="58" t="s">
        <v>15</v>
      </c>
      <c r="F207" s="58" t="s">
        <v>16</v>
      </c>
      <c r="G207" s="58" t="s">
        <v>17</v>
      </c>
      <c r="H207" s="58" t="s">
        <v>101</v>
      </c>
      <c r="I207" s="59">
        <v>43432</v>
      </c>
      <c r="J207" s="59">
        <v>43426</v>
      </c>
      <c r="K207" s="59">
        <v>43426</v>
      </c>
      <c r="L207" s="59">
        <v>43482</v>
      </c>
      <c r="M207" s="60">
        <v>4016316767</v>
      </c>
      <c r="N207" s="58" t="s">
        <v>102</v>
      </c>
      <c r="O207" s="58" t="s">
        <v>23</v>
      </c>
      <c r="P207" s="55" t="str">
        <f>VLOOKUP(C207,Constrain!W:Y,3,0)</f>
        <v>บริษัท กสท โทรคมนาคม จำกัด (มหาชน)</v>
      </c>
      <c r="Q207" s="64" t="str">
        <f>VLOOKUP(C207,Constrain!W:X,2,0)</f>
        <v>CAT</v>
      </c>
      <c r="R207" s="55" t="str">
        <f t="shared" si="69"/>
        <v>CLSD</v>
      </c>
      <c r="S207" s="55" t="str">
        <f t="shared" si="70"/>
        <v xml:space="preserve">CNF </v>
      </c>
      <c r="T207" s="55" t="str">
        <f t="shared" si="71"/>
        <v>มี พท.ซ่อมบำรุง</v>
      </c>
      <c r="U207" s="55" t="str">
        <f t="shared" si="72"/>
        <v>นับเสา</v>
      </c>
      <c r="V207" s="55" t="str">
        <f t="shared" si="73"/>
        <v>61</v>
      </c>
      <c r="W207" s="55" t="str">
        <f t="shared" si="74"/>
        <v>สายสื่อสาร</v>
      </c>
      <c r="X207" s="55" t="str">
        <f t="shared" si="75"/>
        <v>CAT/TAC</v>
      </c>
      <c r="Y207" s="55" t="str">
        <f t="shared" si="76"/>
        <v>PRS</v>
      </c>
      <c r="Z207" s="55" t="str">
        <f t="shared" si="77"/>
        <v>ปกติ</v>
      </c>
      <c r="AA207" s="55" t="str">
        <f t="shared" si="78"/>
        <v>TELECOM</v>
      </c>
      <c r="AB207" s="64">
        <f t="shared" si="79"/>
        <v>1</v>
      </c>
      <c r="AC207" s="65" t="str">
        <f>VLOOKUP(B207,DATA_ZCSR181!C:K,9,0)</f>
        <v>S-4G-001</v>
      </c>
      <c r="AD207" s="65">
        <f>VLOOKUP(B207,DATA_ZCSR181!C:H,6,0)</f>
        <v>9009410655</v>
      </c>
      <c r="AE207" s="66">
        <f>VLOOKUP(B207,DATA_ZCSR181!C:Z,24,0)</f>
        <v>43496</v>
      </c>
      <c r="AF207" s="66" t="str">
        <f>LEFT(VLOOKUP(B207,DATA_ZCSR181!C:D,2,0),4)</f>
        <v>S4B3</v>
      </c>
      <c r="AG207" s="55" t="str">
        <f t="shared" si="80"/>
        <v>PRS</v>
      </c>
      <c r="AH207" s="61" t="str">
        <f t="shared" si="81"/>
        <v/>
      </c>
      <c r="AI207" s="61" t="str">
        <f t="shared" si="82"/>
        <v/>
      </c>
      <c r="AJ207" s="61" t="str">
        <f t="shared" si="83"/>
        <v/>
      </c>
      <c r="AK207" s="61" t="str">
        <f t="shared" si="84"/>
        <v/>
      </c>
      <c r="AL207" s="61" t="str">
        <f t="shared" si="85"/>
        <v/>
      </c>
      <c r="AM207" s="61" t="str">
        <f t="shared" si="86"/>
        <v/>
      </c>
      <c r="AN207" s="61" t="str">
        <f t="shared" si="87"/>
        <v/>
      </c>
      <c r="AO207" s="61" t="str">
        <f t="shared" si="88"/>
        <v/>
      </c>
      <c r="AP207" s="61" t="str">
        <f t="shared" si="89"/>
        <v/>
      </c>
      <c r="AQ207" s="62" t="str">
        <f t="shared" si="90"/>
        <v/>
      </c>
      <c r="AR207" s="61" t="str">
        <f t="shared" si="91"/>
        <v/>
      </c>
      <c r="AS207" s="63" t="e">
        <f>VLOOKUP(B207,ziw58!AV:BB,7,0)</f>
        <v>#N/A</v>
      </c>
    </row>
    <row r="208" spans="1:45" x14ac:dyDescent="0.35">
      <c r="A208" s="56">
        <v>130000730374</v>
      </c>
      <c r="B208" s="57">
        <v>140001545764</v>
      </c>
      <c r="C208" s="57">
        <v>1016892882</v>
      </c>
      <c r="D208" s="58" t="s">
        <v>2711</v>
      </c>
      <c r="E208" s="58" t="s">
        <v>25</v>
      </c>
      <c r="F208" s="58" t="s">
        <v>16</v>
      </c>
      <c r="G208" s="58" t="s">
        <v>17</v>
      </c>
      <c r="H208" s="58" t="s">
        <v>34</v>
      </c>
      <c r="I208" s="59">
        <v>43420</v>
      </c>
      <c r="J208" s="59">
        <v>43434</v>
      </c>
      <c r="K208" s="59">
        <v>43434</v>
      </c>
      <c r="L208" s="59">
        <v>43434</v>
      </c>
      <c r="M208" s="60">
        <v>4018198113</v>
      </c>
      <c r="N208" s="58" t="s">
        <v>1127</v>
      </c>
      <c r="O208" s="58" t="s">
        <v>26</v>
      </c>
      <c r="P208" s="55" t="str">
        <f>VLOOKUP(C208,Constrain!W:Y,3,0)</f>
        <v>บริษัท กสท โทรคมนาคม จำกัด (มหาชน)</v>
      </c>
      <c r="Q208" s="64" t="str">
        <f>VLOOKUP(C208,Constrain!W:X,2,0)</f>
        <v>CAT</v>
      </c>
      <c r="R208" s="55" t="str">
        <f t="shared" si="69"/>
        <v xml:space="preserve">REL </v>
      </c>
      <c r="S208" s="55" t="str">
        <f t="shared" si="70"/>
        <v xml:space="preserve">CNF </v>
      </c>
      <c r="T208" s="55" t="str">
        <f t="shared" si="71"/>
        <v>มี พท.ซ่อมบำรุง</v>
      </c>
      <c r="U208" s="55" t="str">
        <f t="shared" si="72"/>
        <v>นับเสา</v>
      </c>
      <c r="V208" s="55" t="str">
        <f t="shared" si="73"/>
        <v>61</v>
      </c>
      <c r="W208" s="55" t="str">
        <f t="shared" si="74"/>
        <v>สายสื่อสาร</v>
      </c>
      <c r="X208" s="55" t="str">
        <f t="shared" si="75"/>
        <v>CAT/TAC</v>
      </c>
      <c r="Y208" s="55" t="str">
        <f t="shared" si="76"/>
        <v>PUI</v>
      </c>
      <c r="Z208" s="55" t="str">
        <f t="shared" si="77"/>
        <v>ปกติ</v>
      </c>
      <c r="AA208" s="55" t="str">
        <f t="shared" si="78"/>
        <v>TELECOM</v>
      </c>
      <c r="AB208" s="64">
        <f t="shared" si="79"/>
        <v>1</v>
      </c>
      <c r="AC208" s="65" t="str">
        <f>VLOOKUP(B208,DATA_ZCSR181!C:K,9,0)</f>
        <v>S-4G-001</v>
      </c>
      <c r="AD208" s="65">
        <f>VLOOKUP(B208,DATA_ZCSR181!C:H,6,0)</f>
        <v>9009417053</v>
      </c>
      <c r="AE208" s="66">
        <f>VLOOKUP(B208,DATA_ZCSR181!C:Z,24,0)</f>
        <v>43496</v>
      </c>
      <c r="AF208" s="66" t="str">
        <f>LEFT(VLOOKUP(B208,DATA_ZCSR181!C:D,2,0),4)</f>
        <v>S4B3</v>
      </c>
      <c r="AG208" s="55" t="str">
        <f t="shared" si="80"/>
        <v>MUS</v>
      </c>
      <c r="AH208" s="61" t="str">
        <f t="shared" si="81"/>
        <v/>
      </c>
      <c r="AI208" s="61" t="str">
        <f t="shared" si="82"/>
        <v/>
      </c>
      <c r="AJ208" s="61" t="str">
        <f t="shared" si="83"/>
        <v>สถานะใบสั่งงานไม่ถูกต้อง</v>
      </c>
      <c r="AK208" s="61" t="str">
        <f t="shared" si="84"/>
        <v/>
      </c>
      <c r="AL208" s="61" t="str">
        <f t="shared" si="85"/>
        <v/>
      </c>
      <c r="AM208" s="61" t="str">
        <f t="shared" si="86"/>
        <v/>
      </c>
      <c r="AN208" s="61" t="str">
        <f t="shared" si="87"/>
        <v/>
      </c>
      <c r="AO208" s="61" t="str">
        <f t="shared" si="88"/>
        <v/>
      </c>
      <c r="AP208" s="61" t="str">
        <f t="shared" si="89"/>
        <v/>
      </c>
      <c r="AQ208" s="62" t="str">
        <f t="shared" si="90"/>
        <v/>
      </c>
      <c r="AR208" s="61" t="str">
        <f t="shared" si="91"/>
        <v/>
      </c>
      <c r="AS208" s="63" t="e">
        <f>VLOOKUP(B208,ziw58!AV:BB,7,0)</f>
        <v>#N/A</v>
      </c>
    </row>
    <row r="209" spans="1:45" x14ac:dyDescent="0.35">
      <c r="A209" s="56">
        <v>130000740046</v>
      </c>
      <c r="B209" s="57">
        <v>140001545847</v>
      </c>
      <c r="C209" s="57">
        <v>1016892882</v>
      </c>
      <c r="D209" s="58" t="s">
        <v>2712</v>
      </c>
      <c r="E209" s="58" t="s">
        <v>15</v>
      </c>
      <c r="F209" s="58" t="s">
        <v>16</v>
      </c>
      <c r="G209" s="58" t="s">
        <v>17</v>
      </c>
      <c r="H209" s="58" t="s">
        <v>90</v>
      </c>
      <c r="I209" s="59">
        <v>43445</v>
      </c>
      <c r="J209" s="59">
        <v>43460</v>
      </c>
      <c r="K209" s="59">
        <v>43460</v>
      </c>
      <c r="L209" s="59">
        <v>43483</v>
      </c>
      <c r="M209" s="60">
        <v>4016316915</v>
      </c>
      <c r="N209" s="58" t="s">
        <v>91</v>
      </c>
      <c r="O209" s="58" t="s">
        <v>23</v>
      </c>
      <c r="P209" s="55" t="str">
        <f>VLOOKUP(C209,Constrain!W:Y,3,0)</f>
        <v>บริษัท กสท โทรคมนาคม จำกัด (มหาชน)</v>
      </c>
      <c r="Q209" s="64" t="str">
        <f>VLOOKUP(C209,Constrain!W:X,2,0)</f>
        <v>CAT</v>
      </c>
      <c r="R209" s="55" t="str">
        <f t="shared" si="69"/>
        <v>CLSD</v>
      </c>
      <c r="S209" s="55" t="str">
        <f t="shared" si="70"/>
        <v xml:space="preserve">CNF </v>
      </c>
      <c r="T209" s="55" t="str">
        <f t="shared" si="71"/>
        <v>มี พท.ซ่อมบำรุง</v>
      </c>
      <c r="U209" s="55" t="str">
        <f t="shared" si="72"/>
        <v>นับเสา</v>
      </c>
      <c r="V209" s="55" t="str">
        <f t="shared" si="73"/>
        <v>61</v>
      </c>
      <c r="W209" s="55" t="str">
        <f t="shared" si="74"/>
        <v>สายสื่อสาร</v>
      </c>
      <c r="X209" s="55" t="str">
        <f t="shared" si="75"/>
        <v>CAT/TAC</v>
      </c>
      <c r="Y209" s="55" t="str">
        <f t="shared" si="76"/>
        <v>PUS</v>
      </c>
      <c r="Z209" s="55" t="str">
        <f t="shared" si="77"/>
        <v>ปกติ</v>
      </c>
      <c r="AA209" s="55" t="str">
        <f t="shared" si="78"/>
        <v>TELECOM</v>
      </c>
      <c r="AB209" s="64">
        <f t="shared" si="79"/>
        <v>1</v>
      </c>
      <c r="AC209" s="65" t="str">
        <f>VLOOKUP(B209,DATA_ZCSR181!C:K,9,0)</f>
        <v>S-4G-001</v>
      </c>
      <c r="AD209" s="65">
        <f>VLOOKUP(B209,DATA_ZCSR181!C:H,6,0)</f>
        <v>9009417117</v>
      </c>
      <c r="AE209" s="66">
        <f>VLOOKUP(B209,DATA_ZCSR181!C:Z,24,0)</f>
        <v>43496</v>
      </c>
      <c r="AF209" s="66" t="str">
        <f>LEFT(VLOOKUP(B209,DATA_ZCSR181!C:D,2,0),4)</f>
        <v>S4B3</v>
      </c>
      <c r="AG209" s="55" t="str">
        <f t="shared" si="80"/>
        <v>PUS</v>
      </c>
      <c r="AH209" s="61" t="str">
        <f t="shared" si="81"/>
        <v/>
      </c>
      <c r="AI209" s="61" t="str">
        <f t="shared" si="82"/>
        <v/>
      </c>
      <c r="AJ209" s="61" t="str">
        <f t="shared" si="83"/>
        <v/>
      </c>
      <c r="AK209" s="61" t="str">
        <f t="shared" si="84"/>
        <v/>
      </c>
      <c r="AL209" s="61" t="str">
        <f t="shared" si="85"/>
        <v/>
      </c>
      <c r="AM209" s="61" t="str">
        <f t="shared" si="86"/>
        <v/>
      </c>
      <c r="AN209" s="61" t="str">
        <f t="shared" si="87"/>
        <v/>
      </c>
      <c r="AO209" s="61" t="str">
        <f t="shared" si="88"/>
        <v/>
      </c>
      <c r="AP209" s="61" t="str">
        <f t="shared" si="89"/>
        <v/>
      </c>
      <c r="AQ209" s="62" t="str">
        <f t="shared" si="90"/>
        <v/>
      </c>
      <c r="AR209" s="61" t="str">
        <f t="shared" si="91"/>
        <v/>
      </c>
      <c r="AS209" s="63" t="e">
        <f>VLOOKUP(B209,ziw58!AV:BB,7,0)</f>
        <v>#N/A</v>
      </c>
    </row>
    <row r="210" spans="1:45" x14ac:dyDescent="0.35">
      <c r="A210" s="56">
        <v>130000727505</v>
      </c>
      <c r="B210" s="57">
        <v>140001545669</v>
      </c>
      <c r="C210" s="57">
        <v>1016892882</v>
      </c>
      <c r="D210" s="58" t="s">
        <v>2713</v>
      </c>
      <c r="E210" s="58" t="s">
        <v>15</v>
      </c>
      <c r="F210" s="58" t="s">
        <v>16</v>
      </c>
      <c r="G210" s="58" t="s">
        <v>17</v>
      </c>
      <c r="H210" s="58" t="s">
        <v>60</v>
      </c>
      <c r="I210" s="59">
        <v>43442</v>
      </c>
      <c r="J210" s="59">
        <v>43429</v>
      </c>
      <c r="K210" s="59">
        <v>43432</v>
      </c>
      <c r="L210" s="59">
        <v>43483</v>
      </c>
      <c r="M210" s="60">
        <v>4016316852</v>
      </c>
      <c r="N210" s="58" t="s">
        <v>61</v>
      </c>
      <c r="O210" s="58" t="s">
        <v>23</v>
      </c>
      <c r="P210" s="55" t="str">
        <f>VLOOKUP(C210,Constrain!W:Y,3,0)</f>
        <v>บริษัท กสท โทรคมนาคม จำกัด (มหาชน)</v>
      </c>
      <c r="Q210" s="64" t="str">
        <f>VLOOKUP(C210,Constrain!W:X,2,0)</f>
        <v>CAT</v>
      </c>
      <c r="R210" s="55" t="str">
        <f t="shared" si="69"/>
        <v>CLSD</v>
      </c>
      <c r="S210" s="55" t="str">
        <f t="shared" si="70"/>
        <v xml:space="preserve">CNF </v>
      </c>
      <c r="T210" s="55" t="str">
        <f t="shared" si="71"/>
        <v>มี พท.ซ่อมบำรุง</v>
      </c>
      <c r="U210" s="55" t="str">
        <f t="shared" si="72"/>
        <v>นับเสา</v>
      </c>
      <c r="V210" s="55" t="str">
        <f t="shared" si="73"/>
        <v>61</v>
      </c>
      <c r="W210" s="55" t="str">
        <f t="shared" si="74"/>
        <v>สายสื่อสาร</v>
      </c>
      <c r="X210" s="55" t="str">
        <f t="shared" si="75"/>
        <v>CAT/TAC</v>
      </c>
      <c r="Y210" s="55" t="str">
        <f t="shared" si="76"/>
        <v>RAB</v>
      </c>
      <c r="Z210" s="55" t="str">
        <f t="shared" si="77"/>
        <v>ปกติ</v>
      </c>
      <c r="AA210" s="55" t="str">
        <f t="shared" si="78"/>
        <v>TELECOM</v>
      </c>
      <c r="AB210" s="64">
        <f t="shared" si="79"/>
        <v>1</v>
      </c>
      <c r="AC210" s="65" t="str">
        <f>VLOOKUP(B210,DATA_ZCSR181!C:K,9,0)</f>
        <v>S-4G-001</v>
      </c>
      <c r="AD210" s="65">
        <f>VLOOKUP(B210,DATA_ZCSR181!C:H,6,0)</f>
        <v>9009416916</v>
      </c>
      <c r="AE210" s="66">
        <f>VLOOKUP(B210,DATA_ZCSR181!C:Z,24,0)</f>
        <v>43496</v>
      </c>
      <c r="AF210" s="66" t="str">
        <f>LEFT(VLOOKUP(B210,DATA_ZCSR181!C:D,2,0),4)</f>
        <v>S4B3</v>
      </c>
      <c r="AG210" s="55" t="str">
        <f t="shared" si="80"/>
        <v>RAB</v>
      </c>
      <c r="AH210" s="61" t="str">
        <f t="shared" si="81"/>
        <v/>
      </c>
      <c r="AI210" s="61" t="str">
        <f t="shared" si="82"/>
        <v/>
      </c>
      <c r="AJ210" s="61" t="str">
        <f t="shared" si="83"/>
        <v/>
      </c>
      <c r="AK210" s="61" t="str">
        <f t="shared" si="84"/>
        <v/>
      </c>
      <c r="AL210" s="61" t="str">
        <f t="shared" si="85"/>
        <v/>
      </c>
      <c r="AM210" s="61" t="str">
        <f t="shared" si="86"/>
        <v/>
      </c>
      <c r="AN210" s="61" t="str">
        <f t="shared" si="87"/>
        <v/>
      </c>
      <c r="AO210" s="61" t="str">
        <f t="shared" si="88"/>
        <v/>
      </c>
      <c r="AP210" s="61" t="str">
        <f t="shared" si="89"/>
        <v/>
      </c>
      <c r="AQ210" s="62" t="str">
        <f t="shared" si="90"/>
        <v/>
      </c>
      <c r="AR210" s="61" t="str">
        <f t="shared" si="91"/>
        <v/>
      </c>
      <c r="AS210" s="63" t="e">
        <f>VLOOKUP(B210,ziw58!AV:BB,7,0)</f>
        <v>#N/A</v>
      </c>
    </row>
    <row r="211" spans="1:45" x14ac:dyDescent="0.35">
      <c r="A211" s="56">
        <v>130000727192</v>
      </c>
      <c r="B211" s="57">
        <v>140001545460</v>
      </c>
      <c r="C211" s="57">
        <v>1016892882</v>
      </c>
      <c r="D211" s="58" t="s">
        <v>2714</v>
      </c>
      <c r="E211" s="58" t="s">
        <v>1267</v>
      </c>
      <c r="F211" s="58" t="s">
        <v>16</v>
      </c>
      <c r="G211" s="58" t="s">
        <v>17</v>
      </c>
      <c r="H211" s="58" t="s">
        <v>62</v>
      </c>
      <c r="I211" s="59">
        <v>43427</v>
      </c>
      <c r="J211" s="59">
        <v>43427</v>
      </c>
      <c r="K211" s="59">
        <v>43427</v>
      </c>
      <c r="L211" s="59">
        <v>43483</v>
      </c>
      <c r="M211" s="60">
        <v>4016316842</v>
      </c>
      <c r="N211" s="58" t="s">
        <v>63</v>
      </c>
      <c r="O211" s="58" t="s">
        <v>23</v>
      </c>
      <c r="P211" s="55" t="str">
        <f>VLOOKUP(C211,Constrain!W:Y,3,0)</f>
        <v>บริษัท กสท โทรคมนาคม จำกัด (มหาชน)</v>
      </c>
      <c r="Q211" s="64" t="str">
        <f>VLOOKUP(C211,Constrain!W:X,2,0)</f>
        <v>CAT</v>
      </c>
      <c r="R211" s="55" t="str">
        <f t="shared" si="69"/>
        <v>TECO</v>
      </c>
      <c r="S211" s="55" t="str">
        <f t="shared" si="70"/>
        <v xml:space="preserve">CNF </v>
      </c>
      <c r="T211" s="55" t="str">
        <f t="shared" si="71"/>
        <v>มี พท.ซ่อมบำรุง</v>
      </c>
      <c r="U211" s="55" t="str">
        <f t="shared" si="72"/>
        <v>นับเสา</v>
      </c>
      <c r="V211" s="55" t="str">
        <f t="shared" si="73"/>
        <v>61</v>
      </c>
      <c r="W211" s="55" t="str">
        <f t="shared" si="74"/>
        <v>สายสื่อสาร</v>
      </c>
      <c r="X211" s="55" t="str">
        <f t="shared" si="75"/>
        <v>CAT/TAC</v>
      </c>
      <c r="Y211" s="55" t="str">
        <f t="shared" si="76"/>
        <v>SIP</v>
      </c>
      <c r="Z211" s="55" t="str">
        <f t="shared" si="77"/>
        <v>ปกติ</v>
      </c>
      <c r="AA211" s="55" t="str">
        <f t="shared" si="78"/>
        <v>TELECOM</v>
      </c>
      <c r="AB211" s="64">
        <f t="shared" si="79"/>
        <v>1</v>
      </c>
      <c r="AC211" s="65" t="str">
        <f>VLOOKUP(B211,DATA_ZCSR181!C:K,9,0)</f>
        <v>S-4G-001</v>
      </c>
      <c r="AD211" s="65">
        <f>VLOOKUP(B211,DATA_ZCSR181!C:H,6,0)</f>
        <v>9009416585</v>
      </c>
      <c r="AE211" s="66">
        <f>VLOOKUP(B211,DATA_ZCSR181!C:Z,24,0)</f>
        <v>43496</v>
      </c>
      <c r="AF211" s="66" t="str">
        <f>LEFT(VLOOKUP(B211,DATA_ZCSR181!C:D,2,0),4)</f>
        <v>S4B3</v>
      </c>
      <c r="AG211" s="55" t="str">
        <f t="shared" si="80"/>
        <v>SIP</v>
      </c>
      <c r="AH211" s="61" t="str">
        <f t="shared" si="81"/>
        <v/>
      </c>
      <c r="AI211" s="61" t="str">
        <f t="shared" si="82"/>
        <v/>
      </c>
      <c r="AJ211" s="61" t="str">
        <f t="shared" si="83"/>
        <v/>
      </c>
      <c r="AK211" s="61" t="str">
        <f t="shared" si="84"/>
        <v/>
      </c>
      <c r="AL211" s="61" t="str">
        <f t="shared" si="85"/>
        <v/>
      </c>
      <c r="AM211" s="61" t="str">
        <f t="shared" si="86"/>
        <v/>
      </c>
      <c r="AN211" s="61" t="str">
        <f t="shared" si="87"/>
        <v/>
      </c>
      <c r="AO211" s="61" t="str">
        <f t="shared" si="88"/>
        <v/>
      </c>
      <c r="AP211" s="61" t="str">
        <f t="shared" si="89"/>
        <v/>
      </c>
      <c r="AQ211" s="62" t="str">
        <f t="shared" si="90"/>
        <v/>
      </c>
      <c r="AR211" s="61" t="str">
        <f t="shared" si="91"/>
        <v/>
      </c>
      <c r="AS211" s="63" t="e">
        <f>VLOOKUP(B211,ziw58!AV:BB,7,0)</f>
        <v>#N/A</v>
      </c>
    </row>
    <row r="212" spans="1:45" x14ac:dyDescent="0.35">
      <c r="A212" s="56">
        <v>130000730629</v>
      </c>
      <c r="B212" s="57">
        <v>140001543968</v>
      </c>
      <c r="C212" s="57">
        <v>1016892882</v>
      </c>
      <c r="D212" s="58" t="s">
        <v>2715</v>
      </c>
      <c r="E212" s="58" t="s">
        <v>25</v>
      </c>
      <c r="F212" s="58" t="s">
        <v>16</v>
      </c>
      <c r="G212" s="58" t="s">
        <v>17</v>
      </c>
      <c r="H212" s="58" t="s">
        <v>82</v>
      </c>
      <c r="I212" s="59">
        <v>43434</v>
      </c>
      <c r="J212" s="59">
        <v>43434</v>
      </c>
      <c r="K212" s="59">
        <v>43434</v>
      </c>
      <c r="L212" s="59">
        <v>43434</v>
      </c>
      <c r="M212" s="60">
        <v>4016317191</v>
      </c>
      <c r="N212" s="58" t="s">
        <v>2552</v>
      </c>
      <c r="O212" s="58" t="s">
        <v>26</v>
      </c>
      <c r="P212" s="55" t="str">
        <f>VLOOKUP(C212,Constrain!W:Y,3,0)</f>
        <v>บริษัท กสท โทรคมนาคม จำกัด (มหาชน)</v>
      </c>
      <c r="Q212" s="64" t="str">
        <f>VLOOKUP(C212,Constrain!W:X,2,0)</f>
        <v>CAT</v>
      </c>
      <c r="R212" s="55" t="str">
        <f t="shared" si="69"/>
        <v xml:space="preserve">REL </v>
      </c>
      <c r="S212" s="55" t="str">
        <f t="shared" si="70"/>
        <v xml:space="preserve">CNF </v>
      </c>
      <c r="T212" s="55" t="str">
        <f t="shared" si="71"/>
        <v>มี พท.ซ่อมบำรุง</v>
      </c>
      <c r="U212" s="55" t="str">
        <f t="shared" si="72"/>
        <v>นับเสา</v>
      </c>
      <c r="V212" s="55" t="str">
        <f t="shared" si="73"/>
        <v>61</v>
      </c>
      <c r="W212" s="55" t="str">
        <f t="shared" si="74"/>
        <v>สายสื่อสาร</v>
      </c>
      <c r="X212" s="55" t="str">
        <f t="shared" si="75"/>
        <v>CAT/TAC</v>
      </c>
      <c r="Y212" s="55" t="str">
        <f t="shared" si="76"/>
        <v>SKA</v>
      </c>
      <c r="Z212" s="55" t="str">
        <f t="shared" si="77"/>
        <v>ปกติ</v>
      </c>
      <c r="AA212" s="55" t="str">
        <f t="shared" si="78"/>
        <v>TELECOM</v>
      </c>
      <c r="AB212" s="64">
        <f t="shared" si="79"/>
        <v>1</v>
      </c>
      <c r="AC212" s="65" t="str">
        <f>VLOOKUP(B212,DATA_ZCSR181!C:K,9,0)</f>
        <v>S-4G-001</v>
      </c>
      <c r="AD212" s="65">
        <f>VLOOKUP(B212,DATA_ZCSR181!C:H,6,0)</f>
        <v>9009414781</v>
      </c>
      <c r="AE212" s="66">
        <f>VLOOKUP(B212,DATA_ZCSR181!C:Z,24,0)</f>
        <v>43496</v>
      </c>
      <c r="AF212" s="66" t="str">
        <f>LEFT(VLOOKUP(B212,DATA_ZCSR181!C:D,2,0),4)</f>
        <v>S4B3</v>
      </c>
      <c r="AG212" s="55" t="str">
        <f t="shared" si="80"/>
        <v>SKA</v>
      </c>
      <c r="AH212" s="61" t="str">
        <f t="shared" si="81"/>
        <v/>
      </c>
      <c r="AI212" s="61" t="str">
        <f t="shared" si="82"/>
        <v/>
      </c>
      <c r="AJ212" s="61" t="str">
        <f t="shared" si="83"/>
        <v>สถานะใบสั่งงานไม่ถูกต้อง</v>
      </c>
      <c r="AK212" s="61" t="str">
        <f t="shared" si="84"/>
        <v/>
      </c>
      <c r="AL212" s="61" t="str">
        <f t="shared" si="85"/>
        <v/>
      </c>
      <c r="AM212" s="61" t="str">
        <f t="shared" si="86"/>
        <v/>
      </c>
      <c r="AN212" s="61" t="str">
        <f t="shared" si="87"/>
        <v/>
      </c>
      <c r="AO212" s="61" t="str">
        <f t="shared" si="88"/>
        <v/>
      </c>
      <c r="AP212" s="61" t="str">
        <f t="shared" si="89"/>
        <v/>
      </c>
      <c r="AQ212" s="62" t="str">
        <f t="shared" si="90"/>
        <v/>
      </c>
      <c r="AR212" s="61" t="str">
        <f t="shared" si="91"/>
        <v/>
      </c>
      <c r="AS212" s="63" t="e">
        <f>VLOOKUP(B212,ziw58!AV:BB,7,0)</f>
        <v>#N/A</v>
      </c>
    </row>
    <row r="213" spans="1:45" x14ac:dyDescent="0.35">
      <c r="A213" s="56">
        <v>130000716860</v>
      </c>
      <c r="B213" s="57">
        <v>140001543923</v>
      </c>
      <c r="C213" s="57">
        <v>1016892882</v>
      </c>
      <c r="D213" s="58" t="s">
        <v>2716</v>
      </c>
      <c r="E213" s="58" t="s">
        <v>1267</v>
      </c>
      <c r="F213" s="58" t="s">
        <v>16</v>
      </c>
      <c r="G213" s="58" t="s">
        <v>17</v>
      </c>
      <c r="H213" s="58" t="s">
        <v>30</v>
      </c>
      <c r="I213" s="59">
        <v>43433</v>
      </c>
      <c r="J213" s="59">
        <v>43400</v>
      </c>
      <c r="K213" s="59">
        <v>43401</v>
      </c>
      <c r="L213" s="59">
        <v>43483</v>
      </c>
      <c r="M213" s="60">
        <v>4016316839</v>
      </c>
      <c r="N213" s="58" t="s">
        <v>31</v>
      </c>
      <c r="O213" s="58" t="s">
        <v>23</v>
      </c>
      <c r="P213" s="55" t="str">
        <f>VLOOKUP(C213,Constrain!W:Y,3,0)</f>
        <v>บริษัท กสท โทรคมนาคม จำกัด (มหาชน)</v>
      </c>
      <c r="Q213" s="64" t="str">
        <f>VLOOKUP(C213,Constrain!W:X,2,0)</f>
        <v>CAT</v>
      </c>
      <c r="R213" s="55" t="str">
        <f t="shared" si="69"/>
        <v>TECO</v>
      </c>
      <c r="S213" s="55" t="str">
        <f t="shared" si="70"/>
        <v xml:space="preserve">CNF </v>
      </c>
      <c r="T213" s="55" t="str">
        <f t="shared" si="71"/>
        <v>มี พท.ซ่อมบำรุง</v>
      </c>
      <c r="U213" s="55" t="str">
        <f t="shared" si="72"/>
        <v>นับเสา</v>
      </c>
      <c r="V213" s="55" t="str">
        <f t="shared" si="73"/>
        <v>61</v>
      </c>
      <c r="W213" s="55" t="str">
        <f t="shared" si="74"/>
        <v>สายสื่อสาร</v>
      </c>
      <c r="X213" s="55" t="str">
        <f t="shared" si="75"/>
        <v>CAT/TAC</v>
      </c>
      <c r="Y213" s="55" t="str">
        <f t="shared" si="76"/>
        <v>SRN</v>
      </c>
      <c r="Z213" s="55" t="str">
        <f t="shared" si="77"/>
        <v>ปกติ</v>
      </c>
      <c r="AA213" s="55" t="str">
        <f t="shared" si="78"/>
        <v>TELECOM</v>
      </c>
      <c r="AB213" s="64">
        <f t="shared" si="79"/>
        <v>1</v>
      </c>
      <c r="AC213" s="65" t="str">
        <f>VLOOKUP(B213,DATA_ZCSR181!C:K,9,0)</f>
        <v>S-4G-001</v>
      </c>
      <c r="AD213" s="65">
        <f>VLOOKUP(B213,DATA_ZCSR181!C:H,6,0)</f>
        <v>9009414686</v>
      </c>
      <c r="AE213" s="66">
        <f>VLOOKUP(B213,DATA_ZCSR181!C:Z,24,0)</f>
        <v>43496</v>
      </c>
      <c r="AF213" s="66" t="str">
        <f>LEFT(VLOOKUP(B213,DATA_ZCSR181!C:D,2,0),4)</f>
        <v>S4B3</v>
      </c>
      <c r="AG213" s="55" t="str">
        <f t="shared" si="80"/>
        <v>SRN</v>
      </c>
      <c r="AH213" s="61" t="str">
        <f t="shared" si="81"/>
        <v/>
      </c>
      <c r="AI213" s="61" t="str">
        <f t="shared" si="82"/>
        <v/>
      </c>
      <c r="AJ213" s="61" t="str">
        <f t="shared" si="83"/>
        <v/>
      </c>
      <c r="AK213" s="61" t="str">
        <f t="shared" si="84"/>
        <v/>
      </c>
      <c r="AL213" s="61" t="str">
        <f t="shared" si="85"/>
        <v/>
      </c>
      <c r="AM213" s="61" t="str">
        <f t="shared" si="86"/>
        <v/>
      </c>
      <c r="AN213" s="61" t="str">
        <f t="shared" si="87"/>
        <v/>
      </c>
      <c r="AO213" s="61" t="str">
        <f t="shared" si="88"/>
        <v/>
      </c>
      <c r="AP213" s="61" t="str">
        <f t="shared" si="89"/>
        <v/>
      </c>
      <c r="AQ213" s="62" t="str">
        <f t="shared" si="90"/>
        <v/>
      </c>
      <c r="AR213" s="61" t="str">
        <f t="shared" si="91"/>
        <v/>
      </c>
      <c r="AS213" s="63" t="e">
        <f>VLOOKUP(B213,ziw58!AV:BB,7,0)</f>
        <v>#N/A</v>
      </c>
    </row>
    <row r="214" spans="1:45" x14ac:dyDescent="0.35">
      <c r="A214" s="56">
        <v>130000729163</v>
      </c>
      <c r="B214" s="57">
        <v>140001546177</v>
      </c>
      <c r="C214" s="57">
        <v>1016892882</v>
      </c>
      <c r="D214" s="58" t="s">
        <v>2717</v>
      </c>
      <c r="E214" s="58" t="s">
        <v>1267</v>
      </c>
      <c r="F214" s="58" t="s">
        <v>16</v>
      </c>
      <c r="G214" s="58" t="s">
        <v>17</v>
      </c>
      <c r="H214" s="58" t="s">
        <v>94</v>
      </c>
      <c r="I214" s="59">
        <v>43431</v>
      </c>
      <c r="J214" s="59">
        <v>43431</v>
      </c>
      <c r="K214" s="59">
        <v>43431</v>
      </c>
      <c r="L214" s="59">
        <v>43493</v>
      </c>
      <c r="M214" s="60">
        <v>4018198109</v>
      </c>
      <c r="N214" s="58" t="s">
        <v>95</v>
      </c>
      <c r="O214" s="58" t="s">
        <v>3198</v>
      </c>
      <c r="P214" s="55" t="str">
        <f>VLOOKUP(C214,Constrain!W:Y,3,0)</f>
        <v>บริษัท กสท โทรคมนาคม จำกัด (มหาชน)</v>
      </c>
      <c r="Q214" s="64" t="str">
        <f>VLOOKUP(C214,Constrain!W:X,2,0)</f>
        <v>CAT</v>
      </c>
      <c r="R214" s="55" t="str">
        <f t="shared" si="69"/>
        <v>TECO</v>
      </c>
      <c r="S214" s="55" t="str">
        <f t="shared" si="70"/>
        <v xml:space="preserve">CNF </v>
      </c>
      <c r="T214" s="55" t="str">
        <f t="shared" si="71"/>
        <v>มี พท.ซ่อมบำรุง</v>
      </c>
      <c r="U214" s="55" t="str">
        <f t="shared" si="72"/>
        <v>นับเสา</v>
      </c>
      <c r="V214" s="55" t="str">
        <f t="shared" si="73"/>
        <v>61</v>
      </c>
      <c r="W214" s="55" t="str">
        <f t="shared" si="74"/>
        <v>สายสื่อสาร</v>
      </c>
      <c r="X214" s="55" t="str">
        <f t="shared" si="75"/>
        <v>CAT/TAC</v>
      </c>
      <c r="Y214" s="55" t="str">
        <f t="shared" si="76"/>
        <v>SSG</v>
      </c>
      <c r="Z214" s="55" t="str">
        <f t="shared" si="77"/>
        <v>ปกติ</v>
      </c>
      <c r="AA214" s="55" t="str">
        <f t="shared" si="78"/>
        <v>TELECOM</v>
      </c>
      <c r="AB214" s="64">
        <f t="shared" si="79"/>
        <v>1</v>
      </c>
      <c r="AC214" s="65" t="str">
        <f>VLOOKUP(B214,DATA_ZCSR181!C:K,9,0)</f>
        <v>S-4G-001</v>
      </c>
      <c r="AD214" s="65">
        <f>VLOOKUP(B214,DATA_ZCSR181!C:H,6,0)</f>
        <v>9009417538</v>
      </c>
      <c r="AE214" s="66">
        <f>VLOOKUP(B214,DATA_ZCSR181!C:Z,24,0)</f>
        <v>43496</v>
      </c>
      <c r="AF214" s="66" t="str">
        <f>LEFT(VLOOKUP(B214,DATA_ZCSR181!C:D,2,0),4)</f>
        <v>S4B3</v>
      </c>
      <c r="AG214" s="55" t="str">
        <f t="shared" si="80"/>
        <v>SES</v>
      </c>
      <c r="AH214" s="61" t="str">
        <f t="shared" si="81"/>
        <v/>
      </c>
      <c r="AI214" s="61" t="str">
        <f t="shared" si="82"/>
        <v/>
      </c>
      <c r="AJ214" s="61" t="str">
        <f t="shared" si="83"/>
        <v/>
      </c>
      <c r="AK214" s="61" t="str">
        <f t="shared" si="84"/>
        <v/>
      </c>
      <c r="AL214" s="61" t="str">
        <f t="shared" si="85"/>
        <v/>
      </c>
      <c r="AM214" s="61" t="str">
        <f t="shared" si="86"/>
        <v/>
      </c>
      <c r="AN214" s="61" t="str">
        <f t="shared" si="87"/>
        <v/>
      </c>
      <c r="AO214" s="61" t="str">
        <f t="shared" si="88"/>
        <v/>
      </c>
      <c r="AP214" s="61" t="str">
        <f t="shared" si="89"/>
        <v/>
      </c>
      <c r="AQ214" s="62" t="str">
        <f t="shared" si="90"/>
        <v/>
      </c>
      <c r="AR214" s="61" t="str">
        <f t="shared" si="91"/>
        <v/>
      </c>
      <c r="AS214" s="63" t="e">
        <f>VLOOKUP(B214,ziw58!AV:BB,7,0)</f>
        <v>#N/A</v>
      </c>
    </row>
    <row r="215" spans="1:45" x14ac:dyDescent="0.35">
      <c r="A215" s="56">
        <v>130000733807</v>
      </c>
      <c r="B215" s="57">
        <v>140001545383</v>
      </c>
      <c r="C215" s="57">
        <v>1016892882</v>
      </c>
      <c r="D215" s="58" t="s">
        <v>2718</v>
      </c>
      <c r="E215" s="58" t="s">
        <v>1267</v>
      </c>
      <c r="F215" s="58" t="s">
        <v>16</v>
      </c>
      <c r="G215" s="58" t="s">
        <v>17</v>
      </c>
      <c r="H215" s="58" t="s">
        <v>68</v>
      </c>
      <c r="I215" s="59">
        <v>43411</v>
      </c>
      <c r="J215" s="59">
        <v>43446</v>
      </c>
      <c r="K215" s="59">
        <v>43447</v>
      </c>
      <c r="L215" s="59">
        <v>43487</v>
      </c>
      <c r="M215" s="60">
        <v>4016316754</v>
      </c>
      <c r="N215" s="58" t="s">
        <v>69</v>
      </c>
      <c r="O215" s="58" t="s">
        <v>23</v>
      </c>
      <c r="P215" s="55" t="str">
        <f>VLOOKUP(C215,Constrain!W:Y,3,0)</f>
        <v>บริษัท กสท โทรคมนาคม จำกัด (มหาชน)</v>
      </c>
      <c r="Q215" s="64" t="str">
        <f>VLOOKUP(C215,Constrain!W:X,2,0)</f>
        <v>CAT</v>
      </c>
      <c r="R215" s="55" t="str">
        <f t="shared" si="69"/>
        <v>TECO</v>
      </c>
      <c r="S215" s="55" t="str">
        <f t="shared" si="70"/>
        <v xml:space="preserve">CNF </v>
      </c>
      <c r="T215" s="55" t="str">
        <f t="shared" si="71"/>
        <v>มี พท.ซ่อมบำรุง</v>
      </c>
      <c r="U215" s="55" t="str">
        <f t="shared" si="72"/>
        <v>นับเสา</v>
      </c>
      <c r="V215" s="55" t="str">
        <f t="shared" si="73"/>
        <v>61</v>
      </c>
      <c r="W215" s="55" t="str">
        <f t="shared" si="74"/>
        <v>สายสื่อสาร</v>
      </c>
      <c r="X215" s="55" t="str">
        <f t="shared" si="75"/>
        <v>CAT/TAC</v>
      </c>
      <c r="Y215" s="55" t="str">
        <f t="shared" si="76"/>
        <v>STU</v>
      </c>
      <c r="Z215" s="55" t="str">
        <f t="shared" si="77"/>
        <v>ปกติ</v>
      </c>
      <c r="AA215" s="55" t="str">
        <f t="shared" si="78"/>
        <v>TELECOM</v>
      </c>
      <c r="AB215" s="64">
        <f t="shared" si="79"/>
        <v>1</v>
      </c>
      <c r="AC215" s="65" t="str">
        <f>VLOOKUP(B215,DATA_ZCSR181!C:K,9,0)</f>
        <v>S-4G-001</v>
      </c>
      <c r="AD215" s="65">
        <f>VLOOKUP(B215,DATA_ZCSR181!C:H,6,0)</f>
        <v>9009416486</v>
      </c>
      <c r="AE215" s="66">
        <f>VLOOKUP(B215,DATA_ZCSR181!C:Z,24,0)</f>
        <v>43496</v>
      </c>
      <c r="AF215" s="66" t="str">
        <f>LEFT(VLOOKUP(B215,DATA_ZCSR181!C:D,2,0),4)</f>
        <v>S4B3</v>
      </c>
      <c r="AG215" s="55" t="str">
        <f t="shared" si="80"/>
        <v>STU</v>
      </c>
      <c r="AH215" s="61" t="str">
        <f t="shared" si="81"/>
        <v/>
      </c>
      <c r="AI215" s="61" t="str">
        <f t="shared" si="82"/>
        <v/>
      </c>
      <c r="AJ215" s="61" t="str">
        <f t="shared" si="83"/>
        <v/>
      </c>
      <c r="AK215" s="61" t="str">
        <f t="shared" si="84"/>
        <v/>
      </c>
      <c r="AL215" s="61" t="str">
        <f t="shared" si="85"/>
        <v/>
      </c>
      <c r="AM215" s="61" t="str">
        <f t="shared" si="86"/>
        <v/>
      </c>
      <c r="AN215" s="61" t="str">
        <f t="shared" si="87"/>
        <v/>
      </c>
      <c r="AO215" s="61" t="str">
        <f t="shared" si="88"/>
        <v/>
      </c>
      <c r="AP215" s="61" t="str">
        <f t="shared" si="89"/>
        <v/>
      </c>
      <c r="AQ215" s="62" t="str">
        <f t="shared" si="90"/>
        <v/>
      </c>
      <c r="AR215" s="61" t="str">
        <f t="shared" si="91"/>
        <v/>
      </c>
      <c r="AS215" s="63" t="e">
        <f>VLOOKUP(B215,ziw58!AV:BB,7,0)</f>
        <v>#N/A</v>
      </c>
    </row>
    <row r="216" spans="1:45" x14ac:dyDescent="0.35">
      <c r="A216" s="56">
        <v>130000720751</v>
      </c>
      <c r="B216" s="57">
        <v>140001545397</v>
      </c>
      <c r="C216" s="57">
        <v>1016892882</v>
      </c>
      <c r="D216" s="58" t="s">
        <v>2719</v>
      </c>
      <c r="E216" s="58" t="s">
        <v>15</v>
      </c>
      <c r="F216" s="58" t="s">
        <v>16</v>
      </c>
      <c r="G216" s="58" t="s">
        <v>17</v>
      </c>
      <c r="H216" s="58" t="s">
        <v>86</v>
      </c>
      <c r="I216" s="59">
        <v>43451</v>
      </c>
      <c r="J216" s="59">
        <v>43410</v>
      </c>
      <c r="K216" s="59">
        <v>43410</v>
      </c>
      <c r="L216" s="59">
        <v>43483</v>
      </c>
      <c r="M216" s="60">
        <v>4016316992</v>
      </c>
      <c r="N216" s="58" t="s">
        <v>87</v>
      </c>
      <c r="O216" s="58" t="s">
        <v>23</v>
      </c>
      <c r="P216" s="55" t="str">
        <f>VLOOKUP(C216,Constrain!W:Y,3,0)</f>
        <v>บริษัท กสท โทรคมนาคม จำกัด (มหาชน)</v>
      </c>
      <c r="Q216" s="64" t="str">
        <f>VLOOKUP(C216,Constrain!W:X,2,0)</f>
        <v>CAT</v>
      </c>
      <c r="R216" s="55" t="str">
        <f t="shared" si="69"/>
        <v>CLSD</v>
      </c>
      <c r="S216" s="55" t="str">
        <f t="shared" si="70"/>
        <v xml:space="preserve">CNF </v>
      </c>
      <c r="T216" s="55" t="str">
        <f t="shared" si="71"/>
        <v>มี พท.ซ่อมบำรุง</v>
      </c>
      <c r="U216" s="55" t="str">
        <f t="shared" si="72"/>
        <v>นับเสา</v>
      </c>
      <c r="V216" s="55" t="str">
        <f t="shared" si="73"/>
        <v>61</v>
      </c>
      <c r="W216" s="55" t="str">
        <f t="shared" si="74"/>
        <v>สายสื่อสาร</v>
      </c>
      <c r="X216" s="55" t="str">
        <f t="shared" si="75"/>
        <v>CAT/TAC</v>
      </c>
      <c r="Y216" s="55" t="str">
        <f t="shared" si="76"/>
        <v>TTM</v>
      </c>
      <c r="Z216" s="55" t="str">
        <f t="shared" si="77"/>
        <v>ปกติ</v>
      </c>
      <c r="AA216" s="55" t="str">
        <f t="shared" si="78"/>
        <v>TELECOM</v>
      </c>
      <c r="AB216" s="64">
        <f t="shared" si="79"/>
        <v>1</v>
      </c>
      <c r="AC216" s="65" t="str">
        <f>VLOOKUP(B216,DATA_ZCSR181!C:K,9,0)</f>
        <v>S-4G-001</v>
      </c>
      <c r="AD216" s="65">
        <f>VLOOKUP(B216,DATA_ZCSR181!C:H,6,0)</f>
        <v>9009416568</v>
      </c>
      <c r="AE216" s="66">
        <f>VLOOKUP(B216,DATA_ZCSR181!C:Z,24,0)</f>
        <v>43496</v>
      </c>
      <c r="AF216" s="66" t="str">
        <f>LEFT(VLOOKUP(B216,DATA_ZCSR181!C:D,2,0),4)</f>
        <v>S4B3</v>
      </c>
      <c r="AG216" s="55" t="str">
        <f t="shared" si="80"/>
        <v>TTM</v>
      </c>
      <c r="AH216" s="61" t="str">
        <f t="shared" si="81"/>
        <v/>
      </c>
      <c r="AI216" s="61" t="str">
        <f t="shared" si="82"/>
        <v/>
      </c>
      <c r="AJ216" s="61" t="str">
        <f t="shared" si="83"/>
        <v/>
      </c>
      <c r="AK216" s="61" t="str">
        <f t="shared" si="84"/>
        <v/>
      </c>
      <c r="AL216" s="61" t="str">
        <f t="shared" si="85"/>
        <v/>
      </c>
      <c r="AM216" s="61" t="str">
        <f t="shared" si="86"/>
        <v/>
      </c>
      <c r="AN216" s="61" t="str">
        <f t="shared" si="87"/>
        <v/>
      </c>
      <c r="AO216" s="61" t="str">
        <f t="shared" si="88"/>
        <v/>
      </c>
      <c r="AP216" s="61" t="str">
        <f t="shared" si="89"/>
        <v/>
      </c>
      <c r="AQ216" s="62" t="str">
        <f t="shared" si="90"/>
        <v/>
      </c>
      <c r="AR216" s="61" t="str">
        <f t="shared" si="91"/>
        <v/>
      </c>
      <c r="AS216" s="63" t="e">
        <f>VLOOKUP(B216,ziw58!AV:BB,7,0)</f>
        <v>#N/A</v>
      </c>
    </row>
    <row r="217" spans="1:45" x14ac:dyDescent="0.35">
      <c r="A217" s="56">
        <v>130000720750</v>
      </c>
      <c r="B217" s="57">
        <v>140001545357</v>
      </c>
      <c r="C217" s="57">
        <v>1016892882</v>
      </c>
      <c r="D217" s="58" t="s">
        <v>2720</v>
      </c>
      <c r="E217" s="58" t="s">
        <v>15</v>
      </c>
      <c r="F217" s="58" t="s">
        <v>16</v>
      </c>
      <c r="G217" s="58" t="s">
        <v>17</v>
      </c>
      <c r="H217" s="58" t="s">
        <v>86</v>
      </c>
      <c r="I217" s="59">
        <v>43451</v>
      </c>
      <c r="J217" s="59">
        <v>43410</v>
      </c>
      <c r="K217" s="59">
        <v>43410</v>
      </c>
      <c r="L217" s="59">
        <v>43483</v>
      </c>
      <c r="M217" s="60">
        <v>4016316992</v>
      </c>
      <c r="N217" s="58" t="s">
        <v>87</v>
      </c>
      <c r="O217" s="58" t="s">
        <v>23</v>
      </c>
      <c r="P217" s="55" t="str">
        <f>VLOOKUP(C217,Constrain!W:Y,3,0)</f>
        <v>บริษัท กสท โทรคมนาคม จำกัด (มหาชน)</v>
      </c>
      <c r="Q217" s="64" t="str">
        <f>VLOOKUP(C217,Constrain!W:X,2,0)</f>
        <v>CAT</v>
      </c>
      <c r="R217" s="55" t="str">
        <f t="shared" si="69"/>
        <v>CLSD</v>
      </c>
      <c r="S217" s="55" t="str">
        <f t="shared" si="70"/>
        <v xml:space="preserve">CNF </v>
      </c>
      <c r="T217" s="55" t="str">
        <f t="shared" si="71"/>
        <v>มี พท.ซ่อมบำรุง</v>
      </c>
      <c r="U217" s="55" t="str">
        <f t="shared" si="72"/>
        <v>นับเสา</v>
      </c>
      <c r="V217" s="55" t="str">
        <f t="shared" si="73"/>
        <v>61</v>
      </c>
      <c r="W217" s="55" t="str">
        <f t="shared" si="74"/>
        <v>สายสื่อสาร</v>
      </c>
      <c r="X217" s="55" t="str">
        <f t="shared" si="75"/>
        <v>CAT</v>
      </c>
      <c r="Y217" s="55" t="str">
        <f t="shared" si="76"/>
        <v>TTM</v>
      </c>
      <c r="Z217" s="55" t="str">
        <f t="shared" si="77"/>
        <v>ปกติ</v>
      </c>
      <c r="AA217" s="55" t="str">
        <f t="shared" si="78"/>
        <v>TELECOM</v>
      </c>
      <c r="AB217" s="64">
        <f t="shared" si="79"/>
        <v>1</v>
      </c>
      <c r="AC217" s="65" t="str">
        <f>VLOOKUP(B217,DATA_ZCSR181!C:K,9,0)</f>
        <v>S-4G-001</v>
      </c>
      <c r="AD217" s="65">
        <f>VLOOKUP(B217,DATA_ZCSR181!C:H,6,0)</f>
        <v>9009416552</v>
      </c>
      <c r="AE217" s="66">
        <f>VLOOKUP(B217,DATA_ZCSR181!C:Z,24,0)</f>
        <v>43496</v>
      </c>
      <c r="AF217" s="66" t="str">
        <f>LEFT(VLOOKUP(B217,DATA_ZCSR181!C:D,2,0),4)</f>
        <v>S4B3</v>
      </c>
      <c r="AG217" s="55" t="str">
        <f t="shared" si="80"/>
        <v>TTM</v>
      </c>
      <c r="AH217" s="61" t="str">
        <f t="shared" si="81"/>
        <v/>
      </c>
      <c r="AI217" s="61" t="str">
        <f t="shared" si="82"/>
        <v/>
      </c>
      <c r="AJ217" s="61" t="str">
        <f t="shared" si="83"/>
        <v/>
      </c>
      <c r="AK217" s="61" t="str">
        <f t="shared" si="84"/>
        <v/>
      </c>
      <c r="AL217" s="61" t="str">
        <f t="shared" si="85"/>
        <v/>
      </c>
      <c r="AM217" s="61" t="str">
        <f t="shared" si="86"/>
        <v/>
      </c>
      <c r="AN217" s="61" t="str">
        <f t="shared" si="87"/>
        <v/>
      </c>
      <c r="AO217" s="61" t="str">
        <f t="shared" si="88"/>
        <v/>
      </c>
      <c r="AP217" s="61" t="str">
        <f t="shared" si="89"/>
        <v/>
      </c>
      <c r="AQ217" s="62" t="str">
        <f t="shared" si="90"/>
        <v/>
      </c>
      <c r="AR217" s="61" t="str">
        <f t="shared" si="91"/>
        <v/>
      </c>
      <c r="AS217" s="63" t="e">
        <f>VLOOKUP(B217,ziw58!AV:BB,7,0)</f>
        <v>#N/A</v>
      </c>
    </row>
    <row r="218" spans="1:45" x14ac:dyDescent="0.35">
      <c r="A218" s="56">
        <v>130000721942</v>
      </c>
      <c r="B218" s="57">
        <v>140001545877</v>
      </c>
      <c r="C218" s="57">
        <v>1016892882</v>
      </c>
      <c r="D218" s="58" t="s">
        <v>2721</v>
      </c>
      <c r="E218" s="58" t="s">
        <v>1267</v>
      </c>
      <c r="F218" s="58" t="s">
        <v>16</v>
      </c>
      <c r="G218" s="58" t="s">
        <v>17</v>
      </c>
      <c r="H218" s="58" t="s">
        <v>66</v>
      </c>
      <c r="I218" s="59">
        <v>43447</v>
      </c>
      <c r="J218" s="59">
        <v>43416</v>
      </c>
      <c r="K218" s="59">
        <v>43416</v>
      </c>
      <c r="L218" s="59">
        <v>43494</v>
      </c>
      <c r="M218" s="60">
        <v>4018201845</v>
      </c>
      <c r="N218" s="58" t="s">
        <v>3168</v>
      </c>
      <c r="O218" s="58" t="s">
        <v>23</v>
      </c>
      <c r="P218" s="55" t="str">
        <f>VLOOKUP(C218,Constrain!W:Y,3,0)</f>
        <v>บริษัท กสท โทรคมนาคม จำกัด (มหาชน)</v>
      </c>
      <c r="Q218" s="64" t="str">
        <f>VLOOKUP(C218,Constrain!W:X,2,0)</f>
        <v>CAT</v>
      </c>
      <c r="R218" s="55" t="str">
        <f t="shared" si="69"/>
        <v>TECO</v>
      </c>
      <c r="S218" s="55" t="str">
        <f t="shared" si="70"/>
        <v xml:space="preserve">CNF </v>
      </c>
      <c r="T218" s="55" t="str">
        <f t="shared" si="71"/>
        <v>มี พท.ซ่อมบำรุง</v>
      </c>
      <c r="U218" s="55" t="str">
        <f t="shared" si="72"/>
        <v>นับเสา</v>
      </c>
      <c r="V218" s="55" t="str">
        <f t="shared" si="73"/>
        <v>61</v>
      </c>
      <c r="W218" s="55" t="str">
        <f t="shared" si="74"/>
        <v>สายสื่อสาร</v>
      </c>
      <c r="X218" s="55" t="str">
        <f t="shared" si="75"/>
        <v>CAT</v>
      </c>
      <c r="Y218" s="55" t="str">
        <f t="shared" si="76"/>
        <v>WNK</v>
      </c>
      <c r="Z218" s="55" t="str">
        <f t="shared" si="77"/>
        <v>ปกติ</v>
      </c>
      <c r="AA218" s="55" t="str">
        <f t="shared" si="78"/>
        <v>TELECOM</v>
      </c>
      <c r="AB218" s="64">
        <f t="shared" si="79"/>
        <v>1</v>
      </c>
      <c r="AC218" s="65" t="str">
        <f>VLOOKUP(B218,DATA_ZCSR181!C:K,9,0)</f>
        <v>S-4G-001</v>
      </c>
      <c r="AD218" s="65">
        <f>VLOOKUP(B218,DATA_ZCSR181!C:H,6,0)</f>
        <v>9009417181</v>
      </c>
      <c r="AE218" s="66">
        <f>VLOOKUP(B218,DATA_ZCSR181!C:Z,24,0)</f>
        <v>43496</v>
      </c>
      <c r="AF218" s="66" t="str">
        <f>LEFT(VLOOKUP(B218,DATA_ZCSR181!C:D,2,0),4)</f>
        <v>S4B3</v>
      </c>
      <c r="AG218" s="55" t="str">
        <f t="shared" si="80"/>
        <v>WNK</v>
      </c>
      <c r="AH218" s="61" t="str">
        <f t="shared" si="81"/>
        <v/>
      </c>
      <c r="AI218" s="61" t="str">
        <f t="shared" si="82"/>
        <v/>
      </c>
      <c r="AJ218" s="61" t="str">
        <f t="shared" si="83"/>
        <v/>
      </c>
      <c r="AK218" s="61" t="str">
        <f t="shared" si="84"/>
        <v/>
      </c>
      <c r="AL218" s="61" t="str">
        <f t="shared" si="85"/>
        <v/>
      </c>
      <c r="AM218" s="61" t="str">
        <f t="shared" si="86"/>
        <v/>
      </c>
      <c r="AN218" s="61" t="str">
        <f t="shared" si="87"/>
        <v/>
      </c>
      <c r="AO218" s="61" t="str">
        <f t="shared" si="88"/>
        <v/>
      </c>
      <c r="AP218" s="61" t="str">
        <f t="shared" si="89"/>
        <v/>
      </c>
      <c r="AQ218" s="62" t="str">
        <f t="shared" si="90"/>
        <v/>
      </c>
      <c r="AR218" s="61" t="str">
        <f t="shared" si="91"/>
        <v/>
      </c>
      <c r="AS218" s="63" t="e">
        <f>VLOOKUP(B218,ziw58!AV:BB,7,0)</f>
        <v>#N/A</v>
      </c>
    </row>
    <row r="219" spans="1:45" x14ac:dyDescent="0.35">
      <c r="A219" s="56">
        <v>130000721943</v>
      </c>
      <c r="B219" s="57">
        <v>140001546822</v>
      </c>
      <c r="C219" s="57">
        <v>1014396653</v>
      </c>
      <c r="D219" s="58" t="s">
        <v>2722</v>
      </c>
      <c r="E219" s="58" t="s">
        <v>15</v>
      </c>
      <c r="F219" s="58" t="s">
        <v>16</v>
      </c>
      <c r="G219" s="58" t="s">
        <v>17</v>
      </c>
      <c r="H219" s="58" t="s">
        <v>92</v>
      </c>
      <c r="I219" s="59">
        <v>43477</v>
      </c>
      <c r="J219" s="59">
        <v>43413</v>
      </c>
      <c r="K219" s="59">
        <v>43414</v>
      </c>
      <c r="L219" s="59">
        <v>43483</v>
      </c>
      <c r="M219" s="60">
        <v>4016316821</v>
      </c>
      <c r="N219" s="58" t="s">
        <v>93</v>
      </c>
      <c r="O219" s="58" t="s">
        <v>23</v>
      </c>
      <c r="P219" s="55" t="str">
        <f>VLOOKUP(C219,Constrain!W:Y,3,0)</f>
        <v>บริษัท เชียงใหม่ บิลดิ้งเซ็นเตอร์ จำกัด</v>
      </c>
      <c r="Q219" s="64" t="str">
        <f>VLOOKUP(C219,Constrain!W:X,2,0)</f>
        <v>CHMTV</v>
      </c>
      <c r="R219" s="55" t="str">
        <f t="shared" si="69"/>
        <v>CLSD</v>
      </c>
      <c r="S219" s="55" t="str">
        <f t="shared" si="70"/>
        <v xml:space="preserve">CNF </v>
      </c>
      <c r="T219" s="55" t="str">
        <f t="shared" si="71"/>
        <v>มี พท.ซ่อมบำรุง</v>
      </c>
      <c r="U219" s="55" t="str">
        <f t="shared" si="72"/>
        <v>นับเสา</v>
      </c>
      <c r="V219" s="55" t="str">
        <f t="shared" si="73"/>
        <v>61</v>
      </c>
      <c r="W219" s="55" t="str">
        <f t="shared" si="74"/>
        <v>สายสื่อสาร</v>
      </c>
      <c r="X219" s="55" t="str">
        <f t="shared" si="75"/>
        <v>CHMTV</v>
      </c>
      <c r="Y219" s="55" t="str">
        <f t="shared" si="76"/>
        <v>PKY</v>
      </c>
      <c r="Z219" s="55" t="str">
        <f t="shared" si="77"/>
        <v>ปกติ</v>
      </c>
      <c r="AA219" s="55" t="str">
        <f t="shared" si="78"/>
        <v>CABLE TV</v>
      </c>
      <c r="AB219" s="64">
        <f t="shared" si="79"/>
        <v>1</v>
      </c>
      <c r="AC219" s="65" t="str">
        <f>VLOOKUP(B219,DATA_ZCSR181!C:K,9,0)</f>
        <v>S-4C-004</v>
      </c>
      <c r="AD219" s="65">
        <f>VLOOKUP(B219,DATA_ZCSR181!C:H,6,0)</f>
        <v>9009420593</v>
      </c>
      <c r="AE219" s="66">
        <f>VLOOKUP(B219,DATA_ZCSR181!C:Z,24,0)</f>
        <v>43496</v>
      </c>
      <c r="AF219" s="66" t="str">
        <f>LEFT(VLOOKUP(B219,DATA_ZCSR181!C:D,2,0),4)</f>
        <v>S4B3</v>
      </c>
      <c r="AG219" s="55" t="str">
        <f t="shared" si="80"/>
        <v>PKY</v>
      </c>
      <c r="AH219" s="61" t="str">
        <f t="shared" si="81"/>
        <v/>
      </c>
      <c r="AI219" s="61" t="str">
        <f t="shared" si="82"/>
        <v/>
      </c>
      <c r="AJ219" s="61" t="str">
        <f t="shared" si="83"/>
        <v/>
      </c>
      <c r="AK219" s="61" t="str">
        <f t="shared" si="84"/>
        <v/>
      </c>
      <c r="AL219" s="61" t="str">
        <f t="shared" si="85"/>
        <v/>
      </c>
      <c r="AM219" s="61" t="str">
        <f t="shared" si="86"/>
        <v/>
      </c>
      <c r="AN219" s="61" t="str">
        <f t="shared" si="87"/>
        <v/>
      </c>
      <c r="AO219" s="61" t="str">
        <f t="shared" si="88"/>
        <v/>
      </c>
      <c r="AP219" s="61" t="str">
        <f t="shared" si="89"/>
        <v/>
      </c>
      <c r="AQ219" s="62" t="str">
        <f t="shared" si="90"/>
        <v/>
      </c>
      <c r="AR219" s="61" t="str">
        <f t="shared" si="91"/>
        <v/>
      </c>
      <c r="AS219" s="63" t="e">
        <f>VLOOKUP(B219,ziw58!AV:BB,7,0)</f>
        <v>#N/A</v>
      </c>
    </row>
    <row r="220" spans="1:45" x14ac:dyDescent="0.35">
      <c r="A220" s="56">
        <v>130000724139</v>
      </c>
      <c r="B220" s="57">
        <v>140001546719</v>
      </c>
      <c r="C220" s="57">
        <v>1017204539</v>
      </c>
      <c r="D220" s="58" t="s">
        <v>2723</v>
      </c>
      <c r="E220" s="58" t="s">
        <v>15</v>
      </c>
      <c r="F220" s="58" t="s">
        <v>16</v>
      </c>
      <c r="G220" s="58" t="s">
        <v>17</v>
      </c>
      <c r="H220" s="58" t="s">
        <v>88</v>
      </c>
      <c r="I220" s="59">
        <v>43419</v>
      </c>
      <c r="J220" s="59">
        <v>43419</v>
      </c>
      <c r="K220" s="59">
        <v>43419</v>
      </c>
      <c r="L220" s="59">
        <v>43483</v>
      </c>
      <c r="M220" s="60">
        <v>4016316953</v>
      </c>
      <c r="N220" s="58" t="s">
        <v>2513</v>
      </c>
      <c r="O220" s="58" t="s">
        <v>23</v>
      </c>
      <c r="P220" s="55" t="str">
        <f>VLOOKUP(C220,Constrain!W:Y,3,0)</f>
        <v>บริษัท ชัยภูมิ วินด์ ฟาร์ม</v>
      </c>
      <c r="Q220" s="64" t="str">
        <f>VLOOKUP(C220,Constrain!W:X,2,0)</f>
        <v>CWFGEN</v>
      </c>
      <c r="R220" s="55" t="str">
        <f t="shared" si="69"/>
        <v>CLSD</v>
      </c>
      <c r="S220" s="55" t="str">
        <f t="shared" si="70"/>
        <v xml:space="preserve">CNF </v>
      </c>
      <c r="T220" s="55" t="str">
        <f t="shared" si="71"/>
        <v>มี พท.ซ่อมบำรุง</v>
      </c>
      <c r="U220" s="55" t="str">
        <f t="shared" si="72"/>
        <v>นับเสา</v>
      </c>
      <c r="V220" s="55" t="str">
        <f t="shared" si="73"/>
        <v>61</v>
      </c>
      <c r="W220" s="55" t="str">
        <f t="shared" si="74"/>
        <v>สายสื่อสาร</v>
      </c>
      <c r="X220" s="55" t="str">
        <f t="shared" si="75"/>
        <v>CWFGEN</v>
      </c>
      <c r="Y220" s="55" t="str">
        <f t="shared" si="76"/>
        <v>BNG</v>
      </c>
      <c r="Z220" s="55" t="str">
        <f t="shared" si="77"/>
        <v>ปกติ</v>
      </c>
      <c r="AA220" s="55" t="str">
        <f t="shared" si="78"/>
        <v>GENERAL</v>
      </c>
      <c r="AB220" s="64">
        <f t="shared" si="79"/>
        <v>1</v>
      </c>
      <c r="AC220" s="65" t="str">
        <f>VLOOKUP(B220,DATA_ZCSR181!C:K,9,0)</f>
        <v>S-4G-001</v>
      </c>
      <c r="AD220" s="65">
        <f>VLOOKUP(B220,DATA_ZCSR181!C:H,6,0)</f>
        <v>9009420269</v>
      </c>
      <c r="AE220" s="66">
        <f>VLOOKUP(B220,DATA_ZCSR181!C:Z,24,0)</f>
        <v>43496</v>
      </c>
      <c r="AF220" s="66" t="str">
        <f>LEFT(VLOOKUP(B220,DATA_ZCSR181!C:D,2,0),4)</f>
        <v>S4B3</v>
      </c>
      <c r="AG220" s="55" t="str">
        <f t="shared" si="80"/>
        <v>BNG</v>
      </c>
      <c r="AH220" s="61" t="str">
        <f t="shared" si="81"/>
        <v/>
      </c>
      <c r="AI220" s="61" t="str">
        <f t="shared" si="82"/>
        <v/>
      </c>
      <c r="AJ220" s="61" t="str">
        <f t="shared" si="83"/>
        <v/>
      </c>
      <c r="AK220" s="61" t="str">
        <f t="shared" si="84"/>
        <v/>
      </c>
      <c r="AL220" s="61" t="str">
        <f t="shared" si="85"/>
        <v/>
      </c>
      <c r="AM220" s="61" t="str">
        <f t="shared" si="86"/>
        <v/>
      </c>
      <c r="AN220" s="61" t="str">
        <f t="shared" si="87"/>
        <v/>
      </c>
      <c r="AO220" s="61" t="str">
        <f t="shared" si="88"/>
        <v/>
      </c>
      <c r="AP220" s="61" t="str">
        <f t="shared" si="89"/>
        <v/>
      </c>
      <c r="AQ220" s="62" t="str">
        <f t="shared" si="90"/>
        <v/>
      </c>
      <c r="AR220" s="61" t="str">
        <f t="shared" si="91"/>
        <v/>
      </c>
      <c r="AS220" s="63" t="e">
        <f>VLOOKUP(B220,ziw58!AV:BB,7,0)</f>
        <v>#N/A</v>
      </c>
    </row>
    <row r="221" spans="1:45" x14ac:dyDescent="0.35">
      <c r="A221" s="56">
        <v>130000722912</v>
      </c>
      <c r="B221" s="57">
        <v>140001546866</v>
      </c>
      <c r="C221" s="57">
        <v>1014952970</v>
      </c>
      <c r="D221" s="58" t="s">
        <v>2724</v>
      </c>
      <c r="E221" s="58" t="s">
        <v>15</v>
      </c>
      <c r="F221" s="58" t="s">
        <v>16</v>
      </c>
      <c r="G221" s="58" t="s">
        <v>17</v>
      </c>
      <c r="H221" s="58" t="s">
        <v>64</v>
      </c>
      <c r="I221" s="59">
        <v>43418</v>
      </c>
      <c r="J221" s="59">
        <v>43418</v>
      </c>
      <c r="K221" s="59">
        <v>43419</v>
      </c>
      <c r="L221" s="59">
        <v>43483</v>
      </c>
      <c r="M221" s="60">
        <v>4016316844</v>
      </c>
      <c r="N221" s="58" t="s">
        <v>65</v>
      </c>
      <c r="O221" s="58" t="s">
        <v>23</v>
      </c>
      <c r="P221" s="55" t="str">
        <f>VLOOKUP(C221,Constrain!W:Y,3,0)</f>
        <v>บริษัท ดิจิตอล เทเลวิชั่น เน็ตเวิร์ค จำกัด(กฟจ.นม.2,นม.3)</v>
      </c>
      <c r="Q221" s="64" t="str">
        <f>VLOOKUP(C221,Constrain!W:X,2,0)</f>
        <v>DNTV</v>
      </c>
      <c r="R221" s="55" t="str">
        <f t="shared" si="69"/>
        <v>CLSD</v>
      </c>
      <c r="S221" s="55" t="str">
        <f t="shared" si="70"/>
        <v xml:space="preserve">CNF </v>
      </c>
      <c r="T221" s="55" t="str">
        <f t="shared" si="71"/>
        <v>มี พท.ซ่อมบำรุง</v>
      </c>
      <c r="U221" s="55" t="str">
        <f t="shared" si="72"/>
        <v>นับเสา</v>
      </c>
      <c r="V221" s="55" t="str">
        <f t="shared" si="73"/>
        <v>61</v>
      </c>
      <c r="W221" s="55" t="str">
        <f t="shared" si="74"/>
        <v>สายสื่อสาร</v>
      </c>
      <c r="X221" s="55" t="str">
        <f t="shared" si="75"/>
        <v>DNTV</v>
      </c>
      <c r="Y221" s="55" t="str">
        <f t="shared" si="76"/>
        <v>NR2</v>
      </c>
      <c r="Z221" s="55" t="str">
        <f t="shared" si="77"/>
        <v>ปกติ</v>
      </c>
      <c r="AA221" s="55" t="str">
        <f t="shared" si="78"/>
        <v>CABLE TV</v>
      </c>
      <c r="AB221" s="64">
        <f t="shared" si="79"/>
        <v>1</v>
      </c>
      <c r="AC221" s="65" t="str">
        <f>VLOOKUP(B221,DATA_ZCSR181!C:K,9,0)</f>
        <v>S-4C-004</v>
      </c>
      <c r="AD221" s="65">
        <f>VLOOKUP(B221,DATA_ZCSR181!C:H,6,0)</f>
        <v>9009420537</v>
      </c>
      <c r="AE221" s="66">
        <f>VLOOKUP(B221,DATA_ZCSR181!C:Z,24,0)</f>
        <v>43496</v>
      </c>
      <c r="AF221" s="66" t="str">
        <f>LEFT(VLOOKUP(B221,DATA_ZCSR181!C:D,2,0),4)</f>
        <v>S4B3</v>
      </c>
      <c r="AG221" s="55" t="str">
        <f t="shared" si="80"/>
        <v>NR2</v>
      </c>
      <c r="AH221" s="61" t="str">
        <f t="shared" si="81"/>
        <v/>
      </c>
      <c r="AI221" s="61" t="str">
        <f t="shared" si="82"/>
        <v/>
      </c>
      <c r="AJ221" s="61" t="str">
        <f t="shared" si="83"/>
        <v/>
      </c>
      <c r="AK221" s="61" t="str">
        <f t="shared" si="84"/>
        <v/>
      </c>
      <c r="AL221" s="61" t="str">
        <f t="shared" si="85"/>
        <v/>
      </c>
      <c r="AM221" s="61" t="str">
        <f t="shared" si="86"/>
        <v/>
      </c>
      <c r="AN221" s="61" t="str">
        <f t="shared" si="87"/>
        <v/>
      </c>
      <c r="AO221" s="61" t="str">
        <f t="shared" si="88"/>
        <v/>
      </c>
      <c r="AP221" s="61" t="str">
        <f t="shared" si="89"/>
        <v/>
      </c>
      <c r="AQ221" s="62" t="str">
        <f t="shared" si="90"/>
        <v/>
      </c>
      <c r="AR221" s="61" t="str">
        <f t="shared" si="91"/>
        <v/>
      </c>
      <c r="AS221" s="63" t="e">
        <f>VLOOKUP(B221,ziw58!AV:BB,7,0)</f>
        <v>#N/A</v>
      </c>
    </row>
    <row r="222" spans="1:45" x14ac:dyDescent="0.35">
      <c r="A222" s="56">
        <v>130000727585</v>
      </c>
      <c r="B222" s="57">
        <v>140001546615</v>
      </c>
      <c r="C222" s="57">
        <v>1014952970</v>
      </c>
      <c r="D222" s="58" t="s">
        <v>2725</v>
      </c>
      <c r="E222" s="58" t="s">
        <v>1267</v>
      </c>
      <c r="F222" s="58" t="s">
        <v>16</v>
      </c>
      <c r="G222" s="58" t="s">
        <v>17</v>
      </c>
      <c r="H222" s="58" t="s">
        <v>40</v>
      </c>
      <c r="I222" s="59">
        <v>43417</v>
      </c>
      <c r="J222" s="59">
        <v>43427</v>
      </c>
      <c r="K222" s="59">
        <v>43427</v>
      </c>
      <c r="L222" s="59">
        <v>43489</v>
      </c>
      <c r="M222" s="60">
        <v>4018198105</v>
      </c>
      <c r="N222" s="58" t="s">
        <v>1279</v>
      </c>
      <c r="O222" s="58" t="s">
        <v>23</v>
      </c>
      <c r="P222" s="55" t="str">
        <f>VLOOKUP(C222,Constrain!W:Y,3,0)</f>
        <v>บริษัท ดิจิตอล เทเลวิชั่น เน็ตเวิร์ค จำกัด(กฟจ.นม.2,นม.3)</v>
      </c>
      <c r="Q222" s="64" t="str">
        <f>VLOOKUP(C222,Constrain!W:X,2,0)</f>
        <v>DNTV</v>
      </c>
      <c r="R222" s="55" t="str">
        <f t="shared" si="69"/>
        <v>TECO</v>
      </c>
      <c r="S222" s="55" t="str">
        <f t="shared" si="70"/>
        <v xml:space="preserve">CNF </v>
      </c>
      <c r="T222" s="55" t="str">
        <f t="shared" si="71"/>
        <v>มี พท.ซ่อมบำรุง</v>
      </c>
      <c r="U222" s="55" t="str">
        <f t="shared" si="72"/>
        <v>นับเสา</v>
      </c>
      <c r="V222" s="55" t="str">
        <f t="shared" si="73"/>
        <v>61</v>
      </c>
      <c r="W222" s="55" t="str">
        <f t="shared" si="74"/>
        <v>สายสื่อสาร</v>
      </c>
      <c r="X222" s="55" t="str">
        <f t="shared" si="75"/>
        <v>DNTV</v>
      </c>
      <c r="Y222" s="55" t="str">
        <f t="shared" si="76"/>
        <v>NR3</v>
      </c>
      <c r="Z222" s="55" t="str">
        <f t="shared" si="77"/>
        <v>ปกติ</v>
      </c>
      <c r="AA222" s="55" t="str">
        <f t="shared" si="78"/>
        <v>CABLE TV</v>
      </c>
      <c r="AB222" s="64">
        <f t="shared" si="79"/>
        <v>1</v>
      </c>
      <c r="AC222" s="65" t="str">
        <f>VLOOKUP(B222,DATA_ZCSR181!C:K,9,0)</f>
        <v>S-4C-004</v>
      </c>
      <c r="AD222" s="65">
        <f>VLOOKUP(B222,DATA_ZCSR181!C:H,6,0)</f>
        <v>9009441378</v>
      </c>
      <c r="AE222" s="66">
        <f>VLOOKUP(B222,DATA_ZCSR181!C:Z,24,0)</f>
        <v>43496</v>
      </c>
      <c r="AF222" s="66" t="str">
        <f>LEFT(VLOOKUP(B222,DATA_ZCSR181!C:D,2,0),4)</f>
        <v>S4B3</v>
      </c>
      <c r="AG222" s="55" t="str">
        <f t="shared" si="80"/>
        <v>NR3</v>
      </c>
      <c r="AH222" s="61" t="str">
        <f t="shared" si="81"/>
        <v/>
      </c>
      <c r="AI222" s="61" t="str">
        <f t="shared" si="82"/>
        <v/>
      </c>
      <c r="AJ222" s="61" t="str">
        <f t="shared" si="83"/>
        <v/>
      </c>
      <c r="AK222" s="61" t="str">
        <f t="shared" si="84"/>
        <v/>
      </c>
      <c r="AL222" s="61" t="str">
        <f t="shared" si="85"/>
        <v/>
      </c>
      <c r="AM222" s="61" t="str">
        <f t="shared" si="86"/>
        <v/>
      </c>
      <c r="AN222" s="61" t="str">
        <f t="shared" si="87"/>
        <v/>
      </c>
      <c r="AO222" s="61" t="str">
        <f t="shared" si="88"/>
        <v/>
      </c>
      <c r="AP222" s="61" t="str">
        <f t="shared" si="89"/>
        <v/>
      </c>
      <c r="AQ222" s="62" t="str">
        <f t="shared" si="90"/>
        <v/>
      </c>
      <c r="AR222" s="61" t="str">
        <f t="shared" si="91"/>
        <v/>
      </c>
      <c r="AS222" s="63" t="e">
        <f>VLOOKUP(B222,ziw58!AV:BB,7,0)</f>
        <v>#N/A</v>
      </c>
    </row>
    <row r="223" spans="1:45" x14ac:dyDescent="0.35">
      <c r="A223" s="56">
        <v>130000739635</v>
      </c>
      <c r="B223" s="57">
        <v>140001547110</v>
      </c>
      <c r="C223" s="57">
        <v>1015914007</v>
      </c>
      <c r="D223" s="58" t="s">
        <v>2726</v>
      </c>
      <c r="E223" s="58" t="s">
        <v>15</v>
      </c>
      <c r="F223" s="58" t="s">
        <v>16</v>
      </c>
      <c r="G223" s="58" t="s">
        <v>17</v>
      </c>
      <c r="H223" s="58" t="s">
        <v>104</v>
      </c>
      <c r="I223" s="59">
        <v>43411</v>
      </c>
      <c r="J223" s="59">
        <v>43460</v>
      </c>
      <c r="K223" s="59">
        <v>43460</v>
      </c>
      <c r="L223" s="59">
        <v>43487</v>
      </c>
      <c r="M223" s="60">
        <v>4016317417</v>
      </c>
      <c r="N223" s="58" t="s">
        <v>105</v>
      </c>
      <c r="O223" s="58" t="s">
        <v>23</v>
      </c>
      <c r="P223" s="55" t="str">
        <f>VLOOKUP(C223,Constrain!W:Y,3,0)</f>
        <v>บริษัท ดิจิตอล เทเลวิชั่น เน็ตเวิร์ค จำกัด(กฟจ.นม.)</v>
      </c>
      <c r="Q223" s="64" t="str">
        <f>VLOOKUP(C223,Constrain!W:X,2,0)</f>
        <v>DNTV</v>
      </c>
      <c r="R223" s="55" t="str">
        <f t="shared" si="69"/>
        <v>CLSD</v>
      </c>
      <c r="S223" s="55" t="str">
        <f t="shared" si="70"/>
        <v xml:space="preserve">CNF </v>
      </c>
      <c r="T223" s="55" t="str">
        <f t="shared" si="71"/>
        <v>มี พท.ซ่อมบำรุง</v>
      </c>
      <c r="U223" s="55" t="str">
        <f t="shared" si="72"/>
        <v>นับเสา</v>
      </c>
      <c r="V223" s="55" t="str">
        <f t="shared" si="73"/>
        <v>61</v>
      </c>
      <c r="W223" s="55" t="str">
        <f t="shared" si="74"/>
        <v>สายสื่อสาร</v>
      </c>
      <c r="X223" s="55" t="str">
        <f t="shared" si="75"/>
        <v>DNTV</v>
      </c>
      <c r="Y223" s="55" t="str">
        <f t="shared" si="76"/>
        <v>NRM</v>
      </c>
      <c r="Z223" s="55" t="str">
        <f t="shared" si="77"/>
        <v>ปกติ</v>
      </c>
      <c r="AA223" s="55" t="str">
        <f t="shared" si="78"/>
        <v>CABLE TV</v>
      </c>
      <c r="AB223" s="64">
        <f t="shared" si="79"/>
        <v>1</v>
      </c>
      <c r="AC223" s="65" t="str">
        <f>VLOOKUP(B223,DATA_ZCSR181!C:K,9,0)</f>
        <v>S-4C-004</v>
      </c>
      <c r="AD223" s="65">
        <f>VLOOKUP(B223,DATA_ZCSR181!C:H,6,0)</f>
        <v>9009420876</v>
      </c>
      <c r="AE223" s="66">
        <f>VLOOKUP(B223,DATA_ZCSR181!C:Z,24,0)</f>
        <v>43496</v>
      </c>
      <c r="AF223" s="66" t="str">
        <f>LEFT(VLOOKUP(B223,DATA_ZCSR181!C:D,2,0),4)</f>
        <v>S4B3</v>
      </c>
      <c r="AG223" s="55" t="str">
        <f t="shared" si="80"/>
        <v>NRM</v>
      </c>
      <c r="AH223" s="61" t="str">
        <f t="shared" si="81"/>
        <v/>
      </c>
      <c r="AI223" s="61" t="str">
        <f t="shared" si="82"/>
        <v/>
      </c>
      <c r="AJ223" s="61" t="str">
        <f t="shared" si="83"/>
        <v/>
      </c>
      <c r="AK223" s="61" t="str">
        <f t="shared" si="84"/>
        <v/>
      </c>
      <c r="AL223" s="61" t="str">
        <f t="shared" si="85"/>
        <v/>
      </c>
      <c r="AM223" s="61" t="str">
        <f t="shared" si="86"/>
        <v/>
      </c>
      <c r="AN223" s="61" t="str">
        <f t="shared" si="87"/>
        <v/>
      </c>
      <c r="AO223" s="61" t="str">
        <f t="shared" si="88"/>
        <v/>
      </c>
      <c r="AP223" s="61" t="str">
        <f t="shared" si="89"/>
        <v/>
      </c>
      <c r="AQ223" s="62" t="str">
        <f t="shared" si="90"/>
        <v/>
      </c>
      <c r="AR223" s="61" t="str">
        <f t="shared" si="91"/>
        <v/>
      </c>
      <c r="AS223" s="63" t="e">
        <f>VLOOKUP(B223,ziw58!AV:BB,7,0)</f>
        <v>#N/A</v>
      </c>
    </row>
    <row r="224" spans="1:45" x14ac:dyDescent="0.35">
      <c r="A224" s="56">
        <v>130000724121</v>
      </c>
      <c r="B224" s="57">
        <v>140001546291</v>
      </c>
      <c r="C224" s="57">
        <v>1017079140</v>
      </c>
      <c r="D224" s="58" t="s">
        <v>2727</v>
      </c>
      <c r="E224" s="58" t="s">
        <v>15</v>
      </c>
      <c r="F224" s="58" t="s">
        <v>16</v>
      </c>
      <c r="G224" s="58" t="s">
        <v>17</v>
      </c>
      <c r="H224" s="58" t="s">
        <v>88</v>
      </c>
      <c r="I224" s="59">
        <v>43434</v>
      </c>
      <c r="J224" s="59">
        <v>43434</v>
      </c>
      <c r="K224" s="59">
        <v>43434</v>
      </c>
      <c r="L224" s="59">
        <v>43483</v>
      </c>
      <c r="M224" s="60">
        <v>4016316953</v>
      </c>
      <c r="N224" s="58" t="s">
        <v>2513</v>
      </c>
      <c r="O224" s="58" t="s">
        <v>23</v>
      </c>
      <c r="P224" s="55" t="str">
        <f>VLOOKUP(C224,Constrain!W:Y,3,0)</f>
        <v>บริษัท ดีแทค ไตรเน็ต จำกัด</v>
      </c>
      <c r="Q224" s="64" t="str">
        <f>VLOOKUP(C224,Constrain!W:X,2,0)</f>
        <v>DTN</v>
      </c>
      <c r="R224" s="55" t="str">
        <f t="shared" si="69"/>
        <v>CLSD</v>
      </c>
      <c r="S224" s="55" t="str">
        <f t="shared" si="70"/>
        <v xml:space="preserve">CNF </v>
      </c>
      <c r="T224" s="55" t="str">
        <f t="shared" si="71"/>
        <v>มี พท.ซ่อมบำรุง</v>
      </c>
      <c r="U224" s="55" t="str">
        <f t="shared" si="72"/>
        <v>นับเสา</v>
      </c>
      <c r="V224" s="55" t="str">
        <f t="shared" si="73"/>
        <v>61</v>
      </c>
      <c r="W224" s="55" t="str">
        <f t="shared" si="74"/>
        <v>สายสื่อสาร</v>
      </c>
      <c r="X224" s="55" t="str">
        <f t="shared" si="75"/>
        <v>DTN</v>
      </c>
      <c r="Y224" s="55" t="str">
        <f t="shared" si="76"/>
        <v>BNG</v>
      </c>
      <c r="Z224" s="55" t="str">
        <f t="shared" si="77"/>
        <v>ปกติ</v>
      </c>
      <c r="AA224" s="55" t="str">
        <f t="shared" si="78"/>
        <v>TELECOM</v>
      </c>
      <c r="AB224" s="64">
        <f t="shared" si="79"/>
        <v>1</v>
      </c>
      <c r="AC224" s="65" t="str">
        <f>VLOOKUP(B224,DATA_ZCSR181!C:K,9,0)</f>
        <v>S-4G-001</v>
      </c>
      <c r="AD224" s="65">
        <f>VLOOKUP(B224,DATA_ZCSR181!C:H,6,0)</f>
        <v>9009417720</v>
      </c>
      <c r="AE224" s="66">
        <f>VLOOKUP(B224,DATA_ZCSR181!C:Z,24,0)</f>
        <v>43496</v>
      </c>
      <c r="AF224" s="66" t="str">
        <f>LEFT(VLOOKUP(B224,DATA_ZCSR181!C:D,2,0),4)</f>
        <v>S4B3</v>
      </c>
      <c r="AG224" s="55" t="str">
        <f t="shared" si="80"/>
        <v>BNG</v>
      </c>
      <c r="AH224" s="61" t="str">
        <f t="shared" si="81"/>
        <v/>
      </c>
      <c r="AI224" s="61" t="str">
        <f t="shared" si="82"/>
        <v/>
      </c>
      <c r="AJ224" s="61" t="str">
        <f t="shared" si="83"/>
        <v/>
      </c>
      <c r="AK224" s="61" t="str">
        <f t="shared" si="84"/>
        <v/>
      </c>
      <c r="AL224" s="61" t="str">
        <f t="shared" si="85"/>
        <v/>
      </c>
      <c r="AM224" s="61" t="str">
        <f t="shared" si="86"/>
        <v/>
      </c>
      <c r="AN224" s="61" t="str">
        <f t="shared" si="87"/>
        <v/>
      </c>
      <c r="AO224" s="61" t="str">
        <f t="shared" si="88"/>
        <v/>
      </c>
      <c r="AP224" s="61" t="str">
        <f t="shared" si="89"/>
        <v/>
      </c>
      <c r="AQ224" s="62" t="str">
        <f t="shared" si="90"/>
        <v/>
      </c>
      <c r="AR224" s="61" t="str">
        <f t="shared" si="91"/>
        <v/>
      </c>
      <c r="AS224" s="63" t="e">
        <f>VLOOKUP(B224,ziw58!AV:BB,7,0)</f>
        <v>#N/A</v>
      </c>
    </row>
    <row r="225" spans="1:45" x14ac:dyDescent="0.35">
      <c r="A225" s="56">
        <v>130000723665</v>
      </c>
      <c r="B225" s="57">
        <v>140001545463</v>
      </c>
      <c r="C225" s="57">
        <v>1017079140</v>
      </c>
      <c r="D225" s="58" t="s">
        <v>2728</v>
      </c>
      <c r="E225" s="58" t="s">
        <v>1267</v>
      </c>
      <c r="F225" s="58" t="s">
        <v>16</v>
      </c>
      <c r="G225" s="58" t="s">
        <v>17</v>
      </c>
      <c r="H225" s="58" t="s">
        <v>54</v>
      </c>
      <c r="I225" s="59">
        <v>43423</v>
      </c>
      <c r="J225" s="59">
        <v>43424</v>
      </c>
      <c r="K225" s="59">
        <v>43425</v>
      </c>
      <c r="L225" s="59">
        <v>43483</v>
      </c>
      <c r="M225" s="60">
        <v>4016316790</v>
      </c>
      <c r="N225" s="58" t="s">
        <v>55</v>
      </c>
      <c r="O225" s="58" t="s">
        <v>23</v>
      </c>
      <c r="P225" s="55" t="str">
        <f>VLOOKUP(C225,Constrain!W:Y,3,0)</f>
        <v>บริษัท ดีแทค ไตรเน็ต จำกัด</v>
      </c>
      <c r="Q225" s="64" t="str">
        <f>VLOOKUP(C225,Constrain!W:X,2,0)</f>
        <v>DTN</v>
      </c>
      <c r="R225" s="55" t="str">
        <f t="shared" si="69"/>
        <v>TECO</v>
      </c>
      <c r="S225" s="55" t="str">
        <f t="shared" si="70"/>
        <v xml:space="preserve">CNF </v>
      </c>
      <c r="T225" s="55" t="str">
        <f t="shared" si="71"/>
        <v>มี พท.ซ่อมบำรุง</v>
      </c>
      <c r="U225" s="55" t="str">
        <f t="shared" si="72"/>
        <v>นับเสา</v>
      </c>
      <c r="V225" s="55" t="str">
        <f t="shared" si="73"/>
        <v>61</v>
      </c>
      <c r="W225" s="55" t="str">
        <f t="shared" si="74"/>
        <v>สายสื่อสาร</v>
      </c>
      <c r="X225" s="55" t="str">
        <f t="shared" si="75"/>
        <v>DTN</v>
      </c>
      <c r="Y225" s="55" t="str">
        <f t="shared" si="76"/>
        <v>BRR</v>
      </c>
      <c r="Z225" s="55" t="str">
        <f t="shared" si="77"/>
        <v>ปกติ</v>
      </c>
      <c r="AA225" s="55" t="str">
        <f t="shared" si="78"/>
        <v>TELECOM</v>
      </c>
      <c r="AB225" s="64">
        <f t="shared" si="79"/>
        <v>1</v>
      </c>
      <c r="AC225" s="65" t="str">
        <f>VLOOKUP(B225,DATA_ZCSR181!C:K,9,0)</f>
        <v>S-4G-001</v>
      </c>
      <c r="AD225" s="65">
        <f>VLOOKUP(B225,DATA_ZCSR181!C:H,6,0)</f>
        <v>9009416608</v>
      </c>
      <c r="AE225" s="66">
        <f>VLOOKUP(B225,DATA_ZCSR181!C:Z,24,0)</f>
        <v>43496</v>
      </c>
      <c r="AF225" s="66" t="str">
        <f>LEFT(VLOOKUP(B225,DATA_ZCSR181!C:D,2,0),4)</f>
        <v>S4B3</v>
      </c>
      <c r="AG225" s="55" t="str">
        <f t="shared" si="80"/>
        <v>BRR</v>
      </c>
      <c r="AH225" s="61" t="str">
        <f t="shared" si="81"/>
        <v/>
      </c>
      <c r="AI225" s="61" t="str">
        <f t="shared" si="82"/>
        <v/>
      </c>
      <c r="AJ225" s="61" t="str">
        <f t="shared" si="83"/>
        <v/>
      </c>
      <c r="AK225" s="61" t="str">
        <f t="shared" si="84"/>
        <v/>
      </c>
      <c r="AL225" s="61" t="str">
        <f t="shared" si="85"/>
        <v/>
      </c>
      <c r="AM225" s="61" t="str">
        <f t="shared" si="86"/>
        <v/>
      </c>
      <c r="AN225" s="61" t="str">
        <f t="shared" si="87"/>
        <v/>
      </c>
      <c r="AO225" s="61" t="str">
        <f t="shared" si="88"/>
        <v/>
      </c>
      <c r="AP225" s="61" t="str">
        <f t="shared" si="89"/>
        <v/>
      </c>
      <c r="AQ225" s="62" t="str">
        <f t="shared" si="90"/>
        <v/>
      </c>
      <c r="AR225" s="61" t="str">
        <f t="shared" si="91"/>
        <v/>
      </c>
      <c r="AS225" s="63" t="e">
        <f>VLOOKUP(B225,ziw58!AV:BB,7,0)</f>
        <v>#N/A</v>
      </c>
    </row>
    <row r="226" spans="1:45" x14ac:dyDescent="0.35">
      <c r="A226" s="56">
        <v>130000731855</v>
      </c>
      <c r="B226" s="57">
        <v>140001548130</v>
      </c>
      <c r="C226" s="57">
        <v>1017079140</v>
      </c>
      <c r="D226" s="58" t="s">
        <v>2729</v>
      </c>
      <c r="E226" s="58" t="s">
        <v>15</v>
      </c>
      <c r="F226" s="58" t="s">
        <v>16</v>
      </c>
      <c r="G226" s="58" t="s">
        <v>17</v>
      </c>
      <c r="H226" s="58" t="s">
        <v>38</v>
      </c>
      <c r="I226" s="59">
        <v>43438</v>
      </c>
      <c r="J226" s="59">
        <v>43438</v>
      </c>
      <c r="K226" s="59">
        <v>43438</v>
      </c>
      <c r="L226" s="59">
        <v>43487</v>
      </c>
      <c r="M226" s="60">
        <v>4016317286</v>
      </c>
      <c r="N226" s="58" t="s">
        <v>1119</v>
      </c>
      <c r="O226" s="58" t="s">
        <v>23</v>
      </c>
      <c r="P226" s="55" t="str">
        <f>VLOOKUP(C226,Constrain!W:Y,3,0)</f>
        <v>บริษัท ดีแทค ไตรเน็ต จำกัด</v>
      </c>
      <c r="Q226" s="64" t="str">
        <f>VLOOKUP(C226,Constrain!W:X,2,0)</f>
        <v>DTN</v>
      </c>
      <c r="R226" s="55" t="str">
        <f t="shared" si="69"/>
        <v>CLSD</v>
      </c>
      <c r="S226" s="55" t="str">
        <f t="shared" si="70"/>
        <v xml:space="preserve">CNF </v>
      </c>
      <c r="T226" s="55" t="str">
        <f t="shared" si="71"/>
        <v>มี พท.ซ่อมบำรุง</v>
      </c>
      <c r="U226" s="55" t="str">
        <f t="shared" si="72"/>
        <v>นับเสา</v>
      </c>
      <c r="V226" s="55" t="str">
        <f t="shared" si="73"/>
        <v>61</v>
      </c>
      <c r="W226" s="55" t="str">
        <f t="shared" si="74"/>
        <v>สายสื่อสาร</v>
      </c>
      <c r="X226" s="55" t="str">
        <f t="shared" si="75"/>
        <v>DTN</v>
      </c>
      <c r="Y226" s="55" t="str">
        <f t="shared" si="76"/>
        <v>BYI</v>
      </c>
      <c r="Z226" s="55" t="str">
        <f t="shared" si="77"/>
        <v>ปกติ</v>
      </c>
      <c r="AA226" s="55" t="str">
        <f t="shared" si="78"/>
        <v>TELECOM</v>
      </c>
      <c r="AB226" s="64">
        <f t="shared" si="79"/>
        <v>1</v>
      </c>
      <c r="AC226" s="65" t="str">
        <f>VLOOKUP(B226,DATA_ZCSR181!C:K,9,0)</f>
        <v>S-4G-001</v>
      </c>
      <c r="AD226" s="65">
        <f>VLOOKUP(B226,DATA_ZCSR181!C:H,6,0)</f>
        <v>9009422335</v>
      </c>
      <c r="AE226" s="66">
        <f>VLOOKUP(B226,DATA_ZCSR181!C:Z,24,0)</f>
        <v>43496</v>
      </c>
      <c r="AF226" s="66" t="str">
        <f>LEFT(VLOOKUP(B226,DATA_ZCSR181!C:D,2,0),4)</f>
        <v>S4B3</v>
      </c>
      <c r="AG226" s="55" t="str">
        <f t="shared" si="80"/>
        <v>BYI</v>
      </c>
      <c r="AH226" s="61" t="str">
        <f t="shared" si="81"/>
        <v/>
      </c>
      <c r="AI226" s="61" t="str">
        <f t="shared" si="82"/>
        <v/>
      </c>
      <c r="AJ226" s="61" t="str">
        <f t="shared" si="83"/>
        <v/>
      </c>
      <c r="AK226" s="61" t="str">
        <f t="shared" si="84"/>
        <v/>
      </c>
      <c r="AL226" s="61" t="str">
        <f t="shared" si="85"/>
        <v/>
      </c>
      <c r="AM226" s="61" t="str">
        <f t="shared" si="86"/>
        <v/>
      </c>
      <c r="AN226" s="61" t="str">
        <f t="shared" si="87"/>
        <v/>
      </c>
      <c r="AO226" s="61" t="str">
        <f t="shared" si="88"/>
        <v/>
      </c>
      <c r="AP226" s="61" t="str">
        <f t="shared" si="89"/>
        <v/>
      </c>
      <c r="AQ226" s="62" t="str">
        <f t="shared" si="90"/>
        <v/>
      </c>
      <c r="AR226" s="61" t="str">
        <f t="shared" si="91"/>
        <v/>
      </c>
      <c r="AS226" s="63" t="e">
        <f>VLOOKUP(B226,ziw58!AV:BB,7,0)</f>
        <v>#N/A</v>
      </c>
    </row>
    <row r="227" spans="1:45" x14ac:dyDescent="0.35">
      <c r="A227" s="56">
        <v>130000729876</v>
      </c>
      <c r="B227" s="57">
        <v>140001546156</v>
      </c>
      <c r="C227" s="57">
        <v>1017079140</v>
      </c>
      <c r="D227" s="58" t="s">
        <v>2730</v>
      </c>
      <c r="E227" s="58" t="s">
        <v>1267</v>
      </c>
      <c r="F227" s="58" t="s">
        <v>16</v>
      </c>
      <c r="G227" s="58" t="s">
        <v>17</v>
      </c>
      <c r="H227" s="58" t="s">
        <v>96</v>
      </c>
      <c r="I227" s="59">
        <v>43433</v>
      </c>
      <c r="J227" s="59">
        <v>43433</v>
      </c>
      <c r="K227" s="59">
        <v>43433</v>
      </c>
      <c r="L227" s="59">
        <v>43483</v>
      </c>
      <c r="M227" s="60">
        <v>4016316818</v>
      </c>
      <c r="N227" s="58" t="s">
        <v>97</v>
      </c>
      <c r="O227" s="58" t="s">
        <v>20</v>
      </c>
      <c r="P227" s="55" t="str">
        <f>VLOOKUP(C227,Constrain!W:Y,3,0)</f>
        <v>บริษัท ดีแทค ไตรเน็ต จำกัด</v>
      </c>
      <c r="Q227" s="64" t="str">
        <f>VLOOKUP(C227,Constrain!W:X,2,0)</f>
        <v>DTN</v>
      </c>
      <c r="R227" s="55" t="str">
        <f t="shared" si="69"/>
        <v>TECO</v>
      </c>
      <c r="S227" s="55" t="str">
        <f t="shared" si="70"/>
        <v xml:space="preserve">CNF </v>
      </c>
      <c r="T227" s="55" t="str">
        <f t="shared" si="71"/>
        <v>มี พท.ซ่อมบำรุง</v>
      </c>
      <c r="U227" s="55" t="str">
        <f t="shared" si="72"/>
        <v>นับเสา</v>
      </c>
      <c r="V227" s="55" t="str">
        <f t="shared" si="73"/>
        <v>61</v>
      </c>
      <c r="W227" s="55" t="str">
        <f t="shared" si="74"/>
        <v>สายสื่อสาร</v>
      </c>
      <c r="X227" s="55" t="str">
        <f t="shared" si="75"/>
        <v>DTN</v>
      </c>
      <c r="Y227" s="55" t="str">
        <f t="shared" si="76"/>
        <v>CHC</v>
      </c>
      <c r="Z227" s="55" t="str">
        <f t="shared" si="77"/>
        <v>ปกติ</v>
      </c>
      <c r="AA227" s="55" t="str">
        <f t="shared" si="78"/>
        <v>TELECOM</v>
      </c>
      <c r="AB227" s="64">
        <f t="shared" si="79"/>
        <v>1</v>
      </c>
      <c r="AC227" s="65" t="str">
        <f>VLOOKUP(B227,DATA_ZCSR181!C:K,9,0)</f>
        <v>S-4G-001</v>
      </c>
      <c r="AD227" s="65">
        <f>VLOOKUP(B227,DATA_ZCSR181!C:H,6,0)</f>
        <v>9009417550</v>
      </c>
      <c r="AE227" s="66">
        <f>VLOOKUP(B227,DATA_ZCSR181!C:Z,24,0)</f>
        <v>43496</v>
      </c>
      <c r="AF227" s="66" t="str">
        <f>LEFT(VLOOKUP(B227,DATA_ZCSR181!C:D,2,0),4)</f>
        <v>S4B3</v>
      </c>
      <c r="AG227" s="55" t="str">
        <f t="shared" si="80"/>
        <v>CHC</v>
      </c>
      <c r="AH227" s="61" t="str">
        <f t="shared" si="81"/>
        <v/>
      </c>
      <c r="AI227" s="61" t="str">
        <f t="shared" si="82"/>
        <v/>
      </c>
      <c r="AJ227" s="61" t="str">
        <f t="shared" si="83"/>
        <v/>
      </c>
      <c r="AK227" s="61" t="str">
        <f t="shared" si="84"/>
        <v/>
      </c>
      <c r="AL227" s="61" t="str">
        <f t="shared" si="85"/>
        <v/>
      </c>
      <c r="AM227" s="61" t="str">
        <f t="shared" si="86"/>
        <v/>
      </c>
      <c r="AN227" s="61" t="str">
        <f t="shared" si="87"/>
        <v/>
      </c>
      <c r="AO227" s="61" t="str">
        <f t="shared" si="88"/>
        <v/>
      </c>
      <c r="AP227" s="61" t="str">
        <f t="shared" si="89"/>
        <v/>
      </c>
      <c r="AQ227" s="62" t="str">
        <f t="shared" si="90"/>
        <v/>
      </c>
      <c r="AR227" s="61" t="str">
        <f t="shared" si="91"/>
        <v/>
      </c>
      <c r="AS227" s="63" t="e">
        <f>VLOOKUP(B227,ziw58!AV:BB,7,0)</f>
        <v>#N/A</v>
      </c>
    </row>
    <row r="228" spans="1:45" x14ac:dyDescent="0.35">
      <c r="A228" s="56">
        <v>130000720531</v>
      </c>
      <c r="B228" s="57">
        <v>140001542735</v>
      </c>
      <c r="C228" s="57">
        <v>1017079140</v>
      </c>
      <c r="D228" s="58" t="s">
        <v>2731</v>
      </c>
      <c r="E228" s="58" t="s">
        <v>15</v>
      </c>
      <c r="F228" s="58" t="s">
        <v>16</v>
      </c>
      <c r="G228" s="58" t="s">
        <v>17</v>
      </c>
      <c r="H228" s="58" t="s">
        <v>27</v>
      </c>
      <c r="I228" s="59">
        <v>43433</v>
      </c>
      <c r="J228" s="59">
        <v>43411</v>
      </c>
      <c r="K228" s="59">
        <v>43411</v>
      </c>
      <c r="L228" s="59">
        <v>43483</v>
      </c>
      <c r="M228" s="60">
        <v>4016316794</v>
      </c>
      <c r="N228" s="58" t="s">
        <v>28</v>
      </c>
      <c r="O228" s="58" t="s">
        <v>23</v>
      </c>
      <c r="P228" s="55" t="str">
        <f>VLOOKUP(C228,Constrain!W:Y,3,0)</f>
        <v>บริษัท ดีแทค ไตรเน็ต จำกัด</v>
      </c>
      <c r="Q228" s="64" t="str">
        <f>VLOOKUP(C228,Constrain!W:X,2,0)</f>
        <v>DTN</v>
      </c>
      <c r="R228" s="55" t="str">
        <f t="shared" si="69"/>
        <v>CLSD</v>
      </c>
      <c r="S228" s="55" t="str">
        <f t="shared" si="70"/>
        <v xml:space="preserve">CNF </v>
      </c>
      <c r="T228" s="55" t="str">
        <f t="shared" si="71"/>
        <v>มี พท.ซ่อมบำรุง</v>
      </c>
      <c r="U228" s="55" t="str">
        <f t="shared" si="72"/>
        <v>นับเสา</v>
      </c>
      <c r="V228" s="55" t="str">
        <f t="shared" si="73"/>
        <v>61</v>
      </c>
      <c r="W228" s="55" t="str">
        <f t="shared" si="74"/>
        <v>สายสื่อสาร</v>
      </c>
      <c r="X228" s="55" t="str">
        <f t="shared" si="75"/>
        <v>DTN</v>
      </c>
      <c r="Y228" s="55" t="str">
        <f t="shared" si="76"/>
        <v>CYP</v>
      </c>
      <c r="Z228" s="55" t="str">
        <f t="shared" si="77"/>
        <v>ปกติ</v>
      </c>
      <c r="AA228" s="55" t="str">
        <f t="shared" si="78"/>
        <v>TELECOM</v>
      </c>
      <c r="AB228" s="64">
        <f t="shared" si="79"/>
        <v>1</v>
      </c>
      <c r="AC228" s="65" t="str">
        <f>VLOOKUP(B228,DATA_ZCSR181!C:K,9,0)</f>
        <v>S-4G-001</v>
      </c>
      <c r="AD228" s="65">
        <f>VLOOKUP(B228,DATA_ZCSR181!C:H,6,0)</f>
        <v>9009410942</v>
      </c>
      <c r="AE228" s="66">
        <f>VLOOKUP(B228,DATA_ZCSR181!C:Z,24,0)</f>
        <v>43496</v>
      </c>
      <c r="AF228" s="66" t="str">
        <f>LEFT(VLOOKUP(B228,DATA_ZCSR181!C:D,2,0),4)</f>
        <v>S4B3</v>
      </c>
      <c r="AG228" s="55" t="str">
        <f t="shared" si="80"/>
        <v>CYP</v>
      </c>
      <c r="AH228" s="61" t="str">
        <f t="shared" si="81"/>
        <v/>
      </c>
      <c r="AI228" s="61" t="str">
        <f t="shared" si="82"/>
        <v/>
      </c>
      <c r="AJ228" s="61" t="str">
        <f t="shared" si="83"/>
        <v/>
      </c>
      <c r="AK228" s="61" t="str">
        <f t="shared" si="84"/>
        <v/>
      </c>
      <c r="AL228" s="61" t="str">
        <f t="shared" si="85"/>
        <v/>
      </c>
      <c r="AM228" s="61" t="str">
        <f t="shared" si="86"/>
        <v/>
      </c>
      <c r="AN228" s="61" t="str">
        <f t="shared" si="87"/>
        <v/>
      </c>
      <c r="AO228" s="61" t="str">
        <f t="shared" si="88"/>
        <v/>
      </c>
      <c r="AP228" s="61" t="str">
        <f t="shared" si="89"/>
        <v/>
      </c>
      <c r="AQ228" s="62" t="str">
        <f t="shared" si="90"/>
        <v/>
      </c>
      <c r="AR228" s="61" t="str">
        <f t="shared" si="91"/>
        <v/>
      </c>
      <c r="AS228" s="63" t="e">
        <f>VLOOKUP(B228,ziw58!AV:BB,7,0)</f>
        <v>#N/A</v>
      </c>
    </row>
    <row r="229" spans="1:45" x14ac:dyDescent="0.35">
      <c r="A229" s="56">
        <v>130000734702</v>
      </c>
      <c r="B229" s="57">
        <v>140001546154</v>
      </c>
      <c r="C229" s="57">
        <v>1017079140</v>
      </c>
      <c r="D229" s="58" t="s">
        <v>2732</v>
      </c>
      <c r="E229" s="58" t="s">
        <v>3199</v>
      </c>
      <c r="F229" s="58" t="s">
        <v>16</v>
      </c>
      <c r="G229" s="58" t="s">
        <v>17</v>
      </c>
      <c r="H229" s="58" t="s">
        <v>106</v>
      </c>
      <c r="I229" s="59"/>
      <c r="J229" s="59">
        <v>43447</v>
      </c>
      <c r="K229" s="59">
        <v>43447</v>
      </c>
      <c r="L229" s="59">
        <v>43483</v>
      </c>
      <c r="M229" s="60">
        <v>4016316829</v>
      </c>
      <c r="N229" s="58" t="s">
        <v>107</v>
      </c>
      <c r="O229" s="58" t="s">
        <v>23</v>
      </c>
      <c r="P229" s="55" t="str">
        <f>VLOOKUP(C229,Constrain!W:Y,3,0)</f>
        <v>บริษัท ดีแทค ไตรเน็ต จำกัด</v>
      </c>
      <c r="Q229" s="64" t="str">
        <f>VLOOKUP(C229,Constrain!W:X,2,0)</f>
        <v>DTN</v>
      </c>
      <c r="R229" s="55" t="str">
        <f t="shared" si="69"/>
        <v>TECO</v>
      </c>
      <c r="S229" s="55" t="str">
        <f t="shared" si="70"/>
        <v>NMAT</v>
      </c>
      <c r="T229" s="55" t="str">
        <f t="shared" si="71"/>
        <v>มี พท.ซ่อมบำรุง</v>
      </c>
      <c r="U229" s="55" t="str">
        <f t="shared" si="72"/>
        <v>นับเสา</v>
      </c>
      <c r="V229" s="55" t="str">
        <f t="shared" si="73"/>
        <v>61</v>
      </c>
      <c r="W229" s="55" t="str">
        <f t="shared" si="74"/>
        <v>สายสื่อสาร</v>
      </c>
      <c r="X229" s="55" t="str">
        <f t="shared" si="75"/>
        <v>DTN</v>
      </c>
      <c r="Y229" s="55" t="str">
        <f t="shared" si="76"/>
        <v>DAN</v>
      </c>
      <c r="Z229" s="55" t="str">
        <f t="shared" si="77"/>
        <v>ปกติ</v>
      </c>
      <c r="AA229" s="55" t="str">
        <f t="shared" si="78"/>
        <v>TELECOM</v>
      </c>
      <c r="AB229" s="64">
        <f t="shared" si="79"/>
        <v>1</v>
      </c>
      <c r="AC229" s="65" t="str">
        <f>VLOOKUP(B229,DATA_ZCSR181!C:K,9,0)</f>
        <v>S-4G-001</v>
      </c>
      <c r="AD229" s="65">
        <f>VLOOKUP(B229,DATA_ZCSR181!C:H,6,0)</f>
        <v>9009417389</v>
      </c>
      <c r="AE229" s="66">
        <f>VLOOKUP(B229,DATA_ZCSR181!C:Z,24,0)</f>
        <v>43496</v>
      </c>
      <c r="AF229" s="66" t="str">
        <f>LEFT(VLOOKUP(B229,DATA_ZCSR181!C:D,2,0),4)</f>
        <v>S4B3</v>
      </c>
      <c r="AG229" s="55" t="str">
        <f t="shared" si="80"/>
        <v>DAN</v>
      </c>
      <c r="AH229" s="61" t="str">
        <f t="shared" si="81"/>
        <v/>
      </c>
      <c r="AI229" s="61" t="str">
        <f t="shared" si="82"/>
        <v/>
      </c>
      <c r="AJ229" s="61" t="str">
        <f t="shared" si="83"/>
        <v/>
      </c>
      <c r="AK229" s="61" t="str">
        <f t="shared" si="84"/>
        <v>ยังไม่ยืนยันชั่วโมงการทำงาน Time Confirm</v>
      </c>
      <c r="AL229" s="61" t="str">
        <f t="shared" si="85"/>
        <v/>
      </c>
      <c r="AM229" s="61" t="str">
        <f t="shared" si="86"/>
        <v/>
      </c>
      <c r="AN229" s="61" t="str">
        <f t="shared" si="87"/>
        <v/>
      </c>
      <c r="AO229" s="61" t="str">
        <f t="shared" si="88"/>
        <v/>
      </c>
      <c r="AP229" s="61" t="str">
        <f t="shared" si="89"/>
        <v/>
      </c>
      <c r="AQ229" s="62" t="str">
        <f t="shared" si="90"/>
        <v/>
      </c>
      <c r="AR229" s="61" t="str">
        <f t="shared" si="91"/>
        <v/>
      </c>
      <c r="AS229" s="63" t="e">
        <f>VLOOKUP(B229,ziw58!AV:BB,7,0)</f>
        <v>#N/A</v>
      </c>
    </row>
    <row r="230" spans="1:45" x14ac:dyDescent="0.35">
      <c r="A230" s="56">
        <v>130000711565</v>
      </c>
      <c r="B230" s="57">
        <v>140001547098</v>
      </c>
      <c r="C230" s="57">
        <v>1017079140</v>
      </c>
      <c r="D230" s="58" t="s">
        <v>2733</v>
      </c>
      <c r="E230" s="58" t="s">
        <v>98</v>
      </c>
      <c r="F230" s="58" t="s">
        <v>16</v>
      </c>
      <c r="G230" s="58" t="s">
        <v>17</v>
      </c>
      <c r="H230" s="58" t="s">
        <v>2522</v>
      </c>
      <c r="I230" s="59"/>
      <c r="J230" s="59">
        <v>43383</v>
      </c>
      <c r="K230" s="59">
        <v>43383</v>
      </c>
      <c r="L230" s="59">
        <v>43383</v>
      </c>
      <c r="M230" s="60">
        <v>4021794296</v>
      </c>
      <c r="N230" s="58" t="s">
        <v>2523</v>
      </c>
      <c r="O230" s="58" t="s">
        <v>26</v>
      </c>
      <c r="P230" s="55" t="str">
        <f>VLOOKUP(C230,Constrain!W:Y,3,0)</f>
        <v>บริษัท ดีแทค ไตรเน็ต จำกัด</v>
      </c>
      <c r="Q230" s="64" t="str">
        <f>VLOOKUP(C230,Constrain!W:X,2,0)</f>
        <v>DTN</v>
      </c>
      <c r="R230" s="55" t="str">
        <f t="shared" si="69"/>
        <v xml:space="preserve">REL </v>
      </c>
      <c r="S230" s="55" t="str">
        <f t="shared" si="70"/>
        <v>NMAT</v>
      </c>
      <c r="T230" s="55" t="str">
        <f t="shared" si="71"/>
        <v>มี พท.ซ่อมบำรุง</v>
      </c>
      <c r="U230" s="55" t="str">
        <f t="shared" si="72"/>
        <v>นับเสา</v>
      </c>
      <c r="V230" s="55" t="str">
        <f t="shared" si="73"/>
        <v>61</v>
      </c>
      <c r="W230" s="55" t="str">
        <f t="shared" si="74"/>
        <v>สายสื่อสาร</v>
      </c>
      <c r="X230" s="55" t="str">
        <f t="shared" si="75"/>
        <v>DTN</v>
      </c>
      <c r="Y230" s="55" t="str">
        <f t="shared" si="76"/>
        <v>HOH</v>
      </c>
      <c r="Z230" s="55" t="str">
        <f t="shared" si="77"/>
        <v>ปกติ</v>
      </c>
      <c r="AA230" s="55" t="str">
        <f t="shared" si="78"/>
        <v>TELECOM</v>
      </c>
      <c r="AB230" s="64">
        <f t="shared" si="79"/>
        <v>1</v>
      </c>
      <c r="AC230" s="65" t="str">
        <f>VLOOKUP(B230,DATA_ZCSR181!C:K,9,0)</f>
        <v>S-4G-001</v>
      </c>
      <c r="AD230" s="65">
        <f>VLOOKUP(B230,DATA_ZCSR181!C:H,6,0)</f>
        <v>9009421169</v>
      </c>
      <c r="AE230" s="66">
        <f>VLOOKUP(B230,DATA_ZCSR181!C:Z,24,0)</f>
        <v>43496</v>
      </c>
      <c r="AF230" s="66" t="str">
        <f>LEFT(VLOOKUP(B230,DATA_ZCSR181!C:D,2,0),4)</f>
        <v>S4B3</v>
      </c>
      <c r="AG230" s="55" t="str">
        <f t="shared" si="80"/>
        <v>HOH</v>
      </c>
      <c r="AH230" s="61" t="str">
        <f t="shared" si="81"/>
        <v/>
      </c>
      <c r="AI230" s="61" t="str">
        <f t="shared" si="82"/>
        <v/>
      </c>
      <c r="AJ230" s="61" t="str">
        <f t="shared" si="83"/>
        <v>สถานะใบสั่งงานไม่ถูกต้อง</v>
      </c>
      <c r="AK230" s="61" t="str">
        <f t="shared" si="84"/>
        <v>ยังไม่ยืนยันชั่วโมงการทำงาน Time Confirm</v>
      </c>
      <c r="AL230" s="61" t="str">
        <f t="shared" si="85"/>
        <v/>
      </c>
      <c r="AM230" s="61" t="str">
        <f t="shared" si="86"/>
        <v/>
      </c>
      <c r="AN230" s="61" t="str">
        <f t="shared" si="87"/>
        <v/>
      </c>
      <c r="AO230" s="61" t="str">
        <f t="shared" si="88"/>
        <v/>
      </c>
      <c r="AP230" s="61" t="str">
        <f t="shared" si="89"/>
        <v/>
      </c>
      <c r="AQ230" s="62" t="str">
        <f t="shared" si="90"/>
        <v/>
      </c>
      <c r="AR230" s="61" t="str">
        <f t="shared" si="91"/>
        <v/>
      </c>
      <c r="AS230" s="63" t="e">
        <f>VLOOKUP(B230,ziw58!AV:BB,7,0)</f>
        <v>#N/A</v>
      </c>
    </row>
    <row r="231" spans="1:45" x14ac:dyDescent="0.35">
      <c r="A231" s="56">
        <v>140009271475</v>
      </c>
      <c r="B231" s="57" t="s">
        <v>79</v>
      </c>
      <c r="C231" s="57">
        <v>1017079140</v>
      </c>
      <c r="D231" s="58" t="s">
        <v>3229</v>
      </c>
      <c r="E231" s="58" t="s">
        <v>2860</v>
      </c>
      <c r="F231" s="58" t="s">
        <v>1173</v>
      </c>
      <c r="G231" s="58" t="s">
        <v>1174</v>
      </c>
      <c r="H231" s="58" t="s">
        <v>24</v>
      </c>
      <c r="I231" s="59"/>
      <c r="J231" s="59">
        <v>43459</v>
      </c>
      <c r="K231" s="59">
        <v>43462</v>
      </c>
      <c r="L231" s="59">
        <v>43487</v>
      </c>
      <c r="M231" s="60">
        <v>4016316885</v>
      </c>
      <c r="N231" s="58" t="s">
        <v>688</v>
      </c>
      <c r="O231" s="58" t="s">
        <v>1280</v>
      </c>
      <c r="P231" s="55" t="str">
        <f>VLOOKUP(C231,Constrain!W:Y,3,0)</f>
        <v>บริษัท ดีแทค ไตรเน็ต จำกัด</v>
      </c>
      <c r="Q231" s="64" t="str">
        <f>VLOOKUP(C231,Constrain!W:X,2,0)</f>
        <v>DTN</v>
      </c>
      <c r="R231" s="55" t="str">
        <f t="shared" si="69"/>
        <v>CLSD</v>
      </c>
      <c r="S231" s="55" t="str">
        <f t="shared" si="70"/>
        <v>DLFL</v>
      </c>
      <c r="T231" s="55" t="str">
        <f t="shared" si="71"/>
        <v>มี พท.ซ่อมบำรุง</v>
      </c>
      <c r="U231" s="55" t="str">
        <f t="shared" si="72"/>
        <v>นับเสา</v>
      </c>
      <c r="V231" s="55" t="str">
        <f t="shared" si="73"/>
        <v>61</v>
      </c>
      <c r="W231" s="55" t="str">
        <f t="shared" si="74"/>
        <v>สายสื่อสาร</v>
      </c>
      <c r="X231" s="55" t="str">
        <f t="shared" si="75"/>
        <v>DTN</v>
      </c>
      <c r="Y231" s="55" t="str">
        <f t="shared" si="76"/>
        <v>KKA</v>
      </c>
      <c r="Z231" s="55" t="str">
        <f t="shared" si="77"/>
        <v>ละเมิด(ยกเ</v>
      </c>
      <c r="AA231" s="55" t="str">
        <f t="shared" si="78"/>
        <v>TELECOM</v>
      </c>
      <c r="AB231" s="64">
        <f t="shared" si="79"/>
        <v>1</v>
      </c>
      <c r="AC231" s="65" t="e">
        <f>VLOOKUP(B231,DATA_ZCSR181!C:K,9,0)</f>
        <v>#N/A</v>
      </c>
      <c r="AD231" s="65" t="e">
        <f>VLOOKUP(B231,DATA_ZCSR181!C:H,6,0)</f>
        <v>#N/A</v>
      </c>
      <c r="AE231" s="66" t="e">
        <f>VLOOKUP(B231,DATA_ZCSR181!C:Z,24,0)</f>
        <v>#N/A</v>
      </c>
      <c r="AF231" s="66" t="e">
        <f>LEFT(VLOOKUP(B231,DATA_ZCSR181!C:D,2,0),4)</f>
        <v>#N/A</v>
      </c>
      <c r="AG231" s="55" t="str">
        <f t="shared" si="80"/>
        <v>KKA</v>
      </c>
      <c r="AH231" s="61" t="str">
        <f t="shared" si="81"/>
        <v>ไม่สร้างคำร้อง</v>
      </c>
      <c r="AI231" s="61" t="str">
        <f t="shared" si="82"/>
        <v/>
      </c>
      <c r="AJ231" s="61" t="str">
        <f t="shared" si="83"/>
        <v/>
      </c>
      <c r="AK231" s="61" t="str">
        <f t="shared" si="84"/>
        <v>ยังไม่ยืนยันชั่วโมงการทำงาน Time Confirm</v>
      </c>
      <c r="AL231" s="61" t="str">
        <f t="shared" si="85"/>
        <v/>
      </c>
      <c r="AM231" s="61" t="str">
        <f t="shared" si="86"/>
        <v/>
      </c>
      <c r="AN231" s="61" t="str">
        <f t="shared" si="87"/>
        <v/>
      </c>
      <c r="AO231" s="61" t="str">
        <f t="shared" si="88"/>
        <v/>
      </c>
      <c r="AP231" s="61" t="str">
        <f t="shared" si="89"/>
        <v/>
      </c>
      <c r="AQ231" s="62" t="str">
        <f t="shared" si="90"/>
        <v>ลักษณะงานผิด</v>
      </c>
      <c r="AR231" s="61" t="e">
        <f t="shared" si="91"/>
        <v>#VALUE!</v>
      </c>
      <c r="AS231" s="63" t="e">
        <f>VLOOKUP(B231,ziw58!AV:BB,7,0)</f>
        <v>#N/A</v>
      </c>
    </row>
    <row r="232" spans="1:45" x14ac:dyDescent="0.35">
      <c r="A232" s="56">
        <v>130000726836</v>
      </c>
      <c r="B232" s="57">
        <v>140001547773</v>
      </c>
      <c r="C232" s="57">
        <v>1017079140</v>
      </c>
      <c r="D232" s="58" t="s">
        <v>2734</v>
      </c>
      <c r="E232" s="58" t="s">
        <v>15</v>
      </c>
      <c r="F232" s="58" t="s">
        <v>16</v>
      </c>
      <c r="G232" s="58" t="s">
        <v>17</v>
      </c>
      <c r="H232" s="58" t="s">
        <v>77</v>
      </c>
      <c r="I232" s="59">
        <v>43425</v>
      </c>
      <c r="J232" s="59">
        <v>43426</v>
      </c>
      <c r="K232" s="59">
        <v>43426</v>
      </c>
      <c r="L232" s="59">
        <v>43493</v>
      </c>
      <c r="M232" s="60">
        <v>4016316861</v>
      </c>
      <c r="N232" s="58" t="s">
        <v>78</v>
      </c>
      <c r="O232" s="58" t="s">
        <v>20</v>
      </c>
      <c r="P232" s="55" t="str">
        <f>VLOOKUP(C232,Constrain!W:Y,3,0)</f>
        <v>บริษัท ดีแทค ไตรเน็ต จำกัด</v>
      </c>
      <c r="Q232" s="64" t="str">
        <f>VLOOKUP(C232,Constrain!W:X,2,0)</f>
        <v>DTN</v>
      </c>
      <c r="R232" s="55" t="str">
        <f t="shared" si="69"/>
        <v>CLSD</v>
      </c>
      <c r="S232" s="55" t="str">
        <f t="shared" si="70"/>
        <v xml:space="preserve">CNF </v>
      </c>
      <c r="T232" s="55" t="str">
        <f t="shared" si="71"/>
        <v>มี พท.ซ่อมบำรุง</v>
      </c>
      <c r="U232" s="55" t="str">
        <f t="shared" si="72"/>
        <v>นับเสา</v>
      </c>
      <c r="V232" s="55" t="str">
        <f t="shared" si="73"/>
        <v>61</v>
      </c>
      <c r="W232" s="55" t="str">
        <f t="shared" si="74"/>
        <v>สายสื่อสาร</v>
      </c>
      <c r="X232" s="55" t="str">
        <f t="shared" si="75"/>
        <v>DTN</v>
      </c>
      <c r="Y232" s="55" t="str">
        <f t="shared" si="76"/>
        <v>KOB</v>
      </c>
      <c r="Z232" s="55" t="str">
        <f t="shared" si="77"/>
        <v>ปกติ</v>
      </c>
      <c r="AA232" s="55" t="str">
        <f t="shared" si="78"/>
        <v>TELECOM</v>
      </c>
      <c r="AB232" s="64">
        <f t="shared" si="79"/>
        <v>1</v>
      </c>
      <c r="AC232" s="65" t="str">
        <f>VLOOKUP(B232,DATA_ZCSR181!C:K,9,0)</f>
        <v>S-4G-001</v>
      </c>
      <c r="AD232" s="65">
        <f>VLOOKUP(B232,DATA_ZCSR181!C:H,6,0)</f>
        <v>9009421892</v>
      </c>
      <c r="AE232" s="66">
        <f>VLOOKUP(B232,DATA_ZCSR181!C:Z,24,0)</f>
        <v>43496</v>
      </c>
      <c r="AF232" s="66" t="str">
        <f>LEFT(VLOOKUP(B232,DATA_ZCSR181!C:D,2,0),4)</f>
        <v>S4B3</v>
      </c>
      <c r="AG232" s="55" t="str">
        <f t="shared" si="80"/>
        <v>KOB</v>
      </c>
      <c r="AH232" s="61" t="str">
        <f t="shared" si="81"/>
        <v/>
      </c>
      <c r="AI232" s="61" t="str">
        <f t="shared" si="82"/>
        <v/>
      </c>
      <c r="AJ232" s="61" t="str">
        <f t="shared" si="83"/>
        <v/>
      </c>
      <c r="AK232" s="61" t="str">
        <f t="shared" si="84"/>
        <v/>
      </c>
      <c r="AL232" s="61" t="str">
        <f t="shared" si="85"/>
        <v/>
      </c>
      <c r="AM232" s="61" t="str">
        <f t="shared" si="86"/>
        <v/>
      </c>
      <c r="AN232" s="61" t="str">
        <f t="shared" si="87"/>
        <v/>
      </c>
      <c r="AO232" s="61" t="str">
        <f t="shared" si="88"/>
        <v/>
      </c>
      <c r="AP232" s="61" t="str">
        <f t="shared" si="89"/>
        <v/>
      </c>
      <c r="AQ232" s="62" t="str">
        <f t="shared" si="90"/>
        <v/>
      </c>
      <c r="AR232" s="61" t="str">
        <f t="shared" si="91"/>
        <v/>
      </c>
      <c r="AS232" s="63" t="e">
        <f>VLOOKUP(B232,ziw58!AV:BB,7,0)</f>
        <v>#N/A</v>
      </c>
    </row>
    <row r="233" spans="1:45" x14ac:dyDescent="0.35">
      <c r="A233" s="56">
        <v>130000727724</v>
      </c>
      <c r="B233" s="57">
        <v>140001546036</v>
      </c>
      <c r="C233" s="57">
        <v>1017079140</v>
      </c>
      <c r="D233" s="58" t="s">
        <v>2735</v>
      </c>
      <c r="E233" s="58" t="s">
        <v>1267</v>
      </c>
      <c r="F233" s="58" t="s">
        <v>16</v>
      </c>
      <c r="G233" s="58" t="s">
        <v>17</v>
      </c>
      <c r="H233" s="58" t="s">
        <v>41</v>
      </c>
      <c r="I233" s="59">
        <v>43445</v>
      </c>
      <c r="J233" s="59">
        <v>43429</v>
      </c>
      <c r="K233" s="59">
        <v>43430</v>
      </c>
      <c r="L233" s="59">
        <v>43483</v>
      </c>
      <c r="M233" s="60">
        <v>4021794296</v>
      </c>
      <c r="N233" s="58" t="s">
        <v>42</v>
      </c>
      <c r="O233" s="58" t="s">
        <v>23</v>
      </c>
      <c r="P233" s="55" t="str">
        <f>VLOOKUP(C233,Constrain!W:Y,3,0)</f>
        <v>บริษัท ดีแทค ไตรเน็ต จำกัด</v>
      </c>
      <c r="Q233" s="64" t="str">
        <f>VLOOKUP(C233,Constrain!W:X,2,0)</f>
        <v>DTN</v>
      </c>
      <c r="R233" s="55" t="str">
        <f t="shared" si="69"/>
        <v>TECO</v>
      </c>
      <c r="S233" s="55" t="str">
        <f t="shared" si="70"/>
        <v xml:space="preserve">CNF </v>
      </c>
      <c r="T233" s="55" t="str">
        <f t="shared" si="71"/>
        <v>มี พท.ซ่อมบำรุง</v>
      </c>
      <c r="U233" s="55" t="str">
        <f t="shared" si="72"/>
        <v>นับเสา</v>
      </c>
      <c r="V233" s="55" t="str">
        <f t="shared" si="73"/>
        <v>61</v>
      </c>
      <c r="W233" s="55" t="str">
        <f t="shared" si="74"/>
        <v>สายสื่อสาร</v>
      </c>
      <c r="X233" s="55" t="str">
        <f t="shared" si="75"/>
        <v>DTN</v>
      </c>
      <c r="Y233" s="55" t="str">
        <f t="shared" si="76"/>
        <v>KOG</v>
      </c>
      <c r="Z233" s="55" t="str">
        <f t="shared" si="77"/>
        <v>ปกติ</v>
      </c>
      <c r="AA233" s="55" t="str">
        <f t="shared" si="78"/>
        <v>TELECOM</v>
      </c>
      <c r="AB233" s="64">
        <f t="shared" si="79"/>
        <v>1</v>
      </c>
      <c r="AC233" s="65" t="str">
        <f>VLOOKUP(B233,DATA_ZCSR181!C:K,9,0)</f>
        <v>S-4G-001</v>
      </c>
      <c r="AD233" s="65">
        <f>VLOOKUP(B233,DATA_ZCSR181!C:H,6,0)</f>
        <v>9009417413</v>
      </c>
      <c r="AE233" s="66">
        <f>VLOOKUP(B233,DATA_ZCSR181!C:Z,24,0)</f>
        <v>43496</v>
      </c>
      <c r="AF233" s="66" t="str">
        <f>LEFT(VLOOKUP(B233,DATA_ZCSR181!C:D,2,0),4)</f>
        <v>S4B3</v>
      </c>
      <c r="AG233" s="55" t="str">
        <f t="shared" si="80"/>
        <v>KOG</v>
      </c>
      <c r="AH233" s="61" t="str">
        <f t="shared" si="81"/>
        <v/>
      </c>
      <c r="AI233" s="61" t="str">
        <f t="shared" si="82"/>
        <v/>
      </c>
      <c r="AJ233" s="61" t="str">
        <f t="shared" si="83"/>
        <v/>
      </c>
      <c r="AK233" s="61" t="str">
        <f t="shared" si="84"/>
        <v/>
      </c>
      <c r="AL233" s="61" t="str">
        <f t="shared" si="85"/>
        <v/>
      </c>
      <c r="AM233" s="61" t="str">
        <f t="shared" si="86"/>
        <v/>
      </c>
      <c r="AN233" s="61" t="str">
        <f t="shared" si="87"/>
        <v/>
      </c>
      <c r="AO233" s="61" t="str">
        <f t="shared" si="88"/>
        <v/>
      </c>
      <c r="AP233" s="61" t="str">
        <f t="shared" si="89"/>
        <v/>
      </c>
      <c r="AQ233" s="62" t="str">
        <f t="shared" si="90"/>
        <v/>
      </c>
      <c r="AR233" s="61" t="str">
        <f t="shared" si="91"/>
        <v/>
      </c>
      <c r="AS233" s="63" t="e">
        <f>VLOOKUP(B233,ziw58!AV:BB,7,0)</f>
        <v>#N/A</v>
      </c>
    </row>
    <row r="234" spans="1:45" x14ac:dyDescent="0.35">
      <c r="A234" s="56">
        <v>130000724989</v>
      </c>
      <c r="B234" s="57">
        <v>140001546665</v>
      </c>
      <c r="C234" s="57">
        <v>1017079140</v>
      </c>
      <c r="D234" s="58" t="s">
        <v>2736</v>
      </c>
      <c r="E234" s="58" t="s">
        <v>1267</v>
      </c>
      <c r="F234" s="58" t="s">
        <v>16</v>
      </c>
      <c r="G234" s="58" t="s">
        <v>17</v>
      </c>
      <c r="H234" s="58" t="s">
        <v>47</v>
      </c>
      <c r="I234" s="59">
        <v>43422</v>
      </c>
      <c r="J234" s="59">
        <v>43422</v>
      </c>
      <c r="K234" s="59">
        <v>43428</v>
      </c>
      <c r="L234" s="59">
        <v>43483</v>
      </c>
      <c r="M234" s="60">
        <v>4016317081</v>
      </c>
      <c r="N234" s="58" t="s">
        <v>48</v>
      </c>
      <c r="O234" s="58" t="s">
        <v>23</v>
      </c>
      <c r="P234" s="55" t="str">
        <f>VLOOKUP(C234,Constrain!W:Y,3,0)</f>
        <v>บริษัท ดีแทค ไตรเน็ต จำกัด</v>
      </c>
      <c r="Q234" s="64" t="str">
        <f>VLOOKUP(C234,Constrain!W:X,2,0)</f>
        <v>DTN</v>
      </c>
      <c r="R234" s="55" t="str">
        <f t="shared" si="69"/>
        <v>TECO</v>
      </c>
      <c r="S234" s="55" t="str">
        <f t="shared" si="70"/>
        <v xml:space="preserve">CNF </v>
      </c>
      <c r="T234" s="55" t="str">
        <f t="shared" si="71"/>
        <v>มี พท.ซ่อมบำรุง</v>
      </c>
      <c r="U234" s="55" t="str">
        <f t="shared" si="72"/>
        <v>นับเสา</v>
      </c>
      <c r="V234" s="55" t="str">
        <f t="shared" si="73"/>
        <v>61</v>
      </c>
      <c r="W234" s="55" t="str">
        <f t="shared" si="74"/>
        <v>สายสื่อสาร</v>
      </c>
      <c r="X234" s="55" t="str">
        <f t="shared" si="75"/>
        <v>DTN</v>
      </c>
      <c r="Y234" s="55" t="str">
        <f t="shared" si="76"/>
        <v>KSN</v>
      </c>
      <c r="Z234" s="55" t="str">
        <f t="shared" si="77"/>
        <v>ปกติ</v>
      </c>
      <c r="AA234" s="55" t="str">
        <f t="shared" si="78"/>
        <v>TELECOM</v>
      </c>
      <c r="AB234" s="64">
        <f t="shared" si="79"/>
        <v>1</v>
      </c>
      <c r="AC234" s="65" t="str">
        <f>VLOOKUP(B234,DATA_ZCSR181!C:K,9,0)</f>
        <v>S-4G-001</v>
      </c>
      <c r="AD234" s="65">
        <f>VLOOKUP(B234,DATA_ZCSR181!C:H,6,0)</f>
        <v>9009420276</v>
      </c>
      <c r="AE234" s="66">
        <f>VLOOKUP(B234,DATA_ZCSR181!C:Z,24,0)</f>
        <v>43496</v>
      </c>
      <c r="AF234" s="66" t="str">
        <f>LEFT(VLOOKUP(B234,DATA_ZCSR181!C:D,2,0),4)</f>
        <v>S4B3</v>
      </c>
      <c r="AG234" s="55" t="str">
        <f t="shared" si="80"/>
        <v>KSN</v>
      </c>
      <c r="AH234" s="61" t="str">
        <f t="shared" si="81"/>
        <v/>
      </c>
      <c r="AI234" s="61" t="str">
        <f t="shared" si="82"/>
        <v/>
      </c>
      <c r="AJ234" s="61" t="str">
        <f t="shared" si="83"/>
        <v/>
      </c>
      <c r="AK234" s="61" t="str">
        <f t="shared" si="84"/>
        <v/>
      </c>
      <c r="AL234" s="61" t="str">
        <f t="shared" si="85"/>
        <v/>
      </c>
      <c r="AM234" s="61" t="str">
        <f t="shared" si="86"/>
        <v/>
      </c>
      <c r="AN234" s="61" t="str">
        <f t="shared" si="87"/>
        <v/>
      </c>
      <c r="AO234" s="61" t="str">
        <f t="shared" si="88"/>
        <v/>
      </c>
      <c r="AP234" s="61" t="str">
        <f t="shared" si="89"/>
        <v/>
      </c>
      <c r="AQ234" s="62" t="str">
        <f t="shared" si="90"/>
        <v/>
      </c>
      <c r="AR234" s="61" t="str">
        <f t="shared" si="91"/>
        <v/>
      </c>
      <c r="AS234" s="63" t="e">
        <f>VLOOKUP(B234,ziw58!AV:BB,7,0)</f>
        <v>#N/A</v>
      </c>
    </row>
    <row r="235" spans="1:45" x14ac:dyDescent="0.35">
      <c r="A235" s="56">
        <v>130000725004</v>
      </c>
      <c r="B235" s="57" t="s">
        <v>79</v>
      </c>
      <c r="C235" s="57">
        <v>1017079140</v>
      </c>
      <c r="D235" s="58" t="s">
        <v>2737</v>
      </c>
      <c r="E235" s="58" t="s">
        <v>2738</v>
      </c>
      <c r="F235" s="58" t="s">
        <v>16</v>
      </c>
      <c r="G235" s="58" t="s">
        <v>17</v>
      </c>
      <c r="H235" s="58" t="s">
        <v>47</v>
      </c>
      <c r="I235" s="59"/>
      <c r="J235" s="59">
        <v>43422</v>
      </c>
      <c r="K235" s="59">
        <v>43428</v>
      </c>
      <c r="L235" s="59">
        <v>43433</v>
      </c>
      <c r="M235" s="60">
        <v>4016317081</v>
      </c>
      <c r="N235" s="58" t="s">
        <v>48</v>
      </c>
      <c r="O235" s="58" t="s">
        <v>26</v>
      </c>
      <c r="P235" s="55" t="str">
        <f>VLOOKUP(C235,Constrain!W:Y,3,0)</f>
        <v>บริษัท ดีแทค ไตรเน็ต จำกัด</v>
      </c>
      <c r="Q235" s="64" t="str">
        <f>VLOOKUP(C235,Constrain!W:X,2,0)</f>
        <v>DTN</v>
      </c>
      <c r="R235" s="55" t="str">
        <f t="shared" si="69"/>
        <v>CLSD</v>
      </c>
      <c r="S235" s="55" t="str">
        <f t="shared" si="70"/>
        <v>NMAT</v>
      </c>
      <c r="T235" s="55" t="str">
        <f t="shared" si="71"/>
        <v>มี พท.ซ่อมบำรุง</v>
      </c>
      <c r="U235" s="55" t="str">
        <f t="shared" si="72"/>
        <v>นับเสา</v>
      </c>
      <c r="V235" s="55" t="str">
        <f t="shared" si="73"/>
        <v>61</v>
      </c>
      <c r="W235" s="55" t="str">
        <f t="shared" si="74"/>
        <v>สายสื่อสาร</v>
      </c>
      <c r="X235" s="55" t="str">
        <f t="shared" si="75"/>
        <v>DTN</v>
      </c>
      <c r="Y235" s="55" t="str">
        <f t="shared" si="76"/>
        <v>KSN</v>
      </c>
      <c r="Z235" s="55" t="str">
        <f t="shared" si="77"/>
        <v>ละเมิด</v>
      </c>
      <c r="AA235" s="55" t="str">
        <f t="shared" si="78"/>
        <v>TELECOM</v>
      </c>
      <c r="AB235" s="64">
        <f t="shared" si="79"/>
        <v>2</v>
      </c>
      <c r="AC235" s="65" t="e">
        <f>VLOOKUP(B235,DATA_ZCSR181!C:K,9,0)</f>
        <v>#N/A</v>
      </c>
      <c r="AD235" s="65" t="e">
        <f>VLOOKUP(B235,DATA_ZCSR181!C:H,6,0)</f>
        <v>#N/A</v>
      </c>
      <c r="AE235" s="66" t="e">
        <f>VLOOKUP(B235,DATA_ZCSR181!C:Z,24,0)</f>
        <v>#N/A</v>
      </c>
      <c r="AF235" s="66" t="e">
        <f>LEFT(VLOOKUP(B235,DATA_ZCSR181!C:D,2,0),4)</f>
        <v>#N/A</v>
      </c>
      <c r="AG235" s="55" t="str">
        <f t="shared" si="80"/>
        <v>KSN</v>
      </c>
      <c r="AH235" s="61" t="str">
        <f t="shared" si="81"/>
        <v>ไม่สร้างคำร้อง</v>
      </c>
      <c r="AI235" s="61" t="str">
        <f t="shared" si="82"/>
        <v/>
      </c>
      <c r="AJ235" s="61" t="str">
        <f t="shared" si="83"/>
        <v/>
      </c>
      <c r="AK235" s="61" t="str">
        <f t="shared" si="84"/>
        <v>ยังไม่ยืนยันชั่วโมงการทำงาน Time Confirm</v>
      </c>
      <c r="AL235" s="61" t="str">
        <f t="shared" si="85"/>
        <v/>
      </c>
      <c r="AM235" s="61" t="str">
        <f t="shared" si="86"/>
        <v/>
      </c>
      <c r="AN235" s="61" t="str">
        <f t="shared" si="87"/>
        <v/>
      </c>
      <c r="AO235" s="61" t="str">
        <f t="shared" si="88"/>
        <v/>
      </c>
      <c r="AP235" s="61" t="str">
        <f t="shared" si="89"/>
        <v/>
      </c>
      <c r="AQ235" s="62" t="str">
        <f t="shared" si="90"/>
        <v/>
      </c>
      <c r="AR235" s="61" t="e">
        <f t="shared" si="91"/>
        <v>#VALUE!</v>
      </c>
      <c r="AS235" s="63" t="e">
        <f>VLOOKUP(B235,ziw58!AV:BB,7,0)</f>
        <v>#N/A</v>
      </c>
    </row>
    <row r="236" spans="1:45" x14ac:dyDescent="0.35">
      <c r="A236" s="56">
        <v>140009093898</v>
      </c>
      <c r="B236" s="57" t="s">
        <v>79</v>
      </c>
      <c r="C236" s="57">
        <v>1017079140</v>
      </c>
      <c r="D236" s="58" t="s">
        <v>2737</v>
      </c>
      <c r="E236" s="58" t="s">
        <v>98</v>
      </c>
      <c r="F236" s="58" t="s">
        <v>1173</v>
      </c>
      <c r="G236" s="58" t="s">
        <v>1174</v>
      </c>
      <c r="H236" s="58" t="s">
        <v>47</v>
      </c>
      <c r="I236" s="59"/>
      <c r="J236" s="59">
        <v>43432</v>
      </c>
      <c r="K236" s="59">
        <v>43432</v>
      </c>
      <c r="L236" s="59">
        <v>43432</v>
      </c>
      <c r="M236" s="60">
        <v>4016317081</v>
      </c>
      <c r="N236" s="58" t="s">
        <v>48</v>
      </c>
      <c r="O236" s="58" t="s">
        <v>20</v>
      </c>
      <c r="P236" s="55" t="str">
        <f>VLOOKUP(C236,Constrain!W:Y,3,0)</f>
        <v>บริษัท ดีแทค ไตรเน็ต จำกัด</v>
      </c>
      <c r="Q236" s="64" t="str">
        <f>VLOOKUP(C236,Constrain!W:X,2,0)</f>
        <v>DTN</v>
      </c>
      <c r="R236" s="55" t="str">
        <f t="shared" si="69"/>
        <v xml:space="preserve">REL </v>
      </c>
      <c r="S236" s="55" t="str">
        <f t="shared" si="70"/>
        <v>NMAT</v>
      </c>
      <c r="T236" s="55" t="str">
        <f t="shared" si="71"/>
        <v>มี พท.ซ่อมบำรุง</v>
      </c>
      <c r="U236" s="55" t="str">
        <f t="shared" si="72"/>
        <v>นับเสา</v>
      </c>
      <c r="V236" s="55" t="str">
        <f t="shared" si="73"/>
        <v>61</v>
      </c>
      <c r="W236" s="55" t="str">
        <f t="shared" si="74"/>
        <v>สายสื่อสาร</v>
      </c>
      <c r="X236" s="55" t="str">
        <f t="shared" si="75"/>
        <v>DTN</v>
      </c>
      <c r="Y236" s="55" t="str">
        <f t="shared" si="76"/>
        <v>KSN</v>
      </c>
      <c r="Z236" s="55" t="str">
        <f t="shared" si="77"/>
        <v>ละเมิด</v>
      </c>
      <c r="AA236" s="55" t="str">
        <f t="shared" si="78"/>
        <v>TELECOM</v>
      </c>
      <c r="AB236" s="64">
        <f t="shared" si="79"/>
        <v>2</v>
      </c>
      <c r="AC236" s="65" t="e">
        <f>VLOOKUP(B236,DATA_ZCSR181!C:K,9,0)</f>
        <v>#N/A</v>
      </c>
      <c r="AD236" s="65" t="e">
        <f>VLOOKUP(B236,DATA_ZCSR181!C:H,6,0)</f>
        <v>#N/A</v>
      </c>
      <c r="AE236" s="66" t="e">
        <f>VLOOKUP(B236,DATA_ZCSR181!C:Z,24,0)</f>
        <v>#N/A</v>
      </c>
      <c r="AF236" s="66" t="e">
        <f>LEFT(VLOOKUP(B236,DATA_ZCSR181!C:D,2,0),4)</f>
        <v>#N/A</v>
      </c>
      <c r="AG236" s="55" t="str">
        <f t="shared" si="80"/>
        <v>KSN</v>
      </c>
      <c r="AH236" s="61" t="str">
        <f t="shared" si="81"/>
        <v>ไม่สร้างคำร้อง</v>
      </c>
      <c r="AI236" s="61" t="str">
        <f t="shared" si="82"/>
        <v/>
      </c>
      <c r="AJ236" s="61" t="str">
        <f t="shared" si="83"/>
        <v>สถานะใบสั่งงานไม่ถูกต้อง</v>
      </c>
      <c r="AK236" s="61" t="str">
        <f t="shared" si="84"/>
        <v>ยังไม่ยืนยันชั่วโมงการทำงาน Time Confirm</v>
      </c>
      <c r="AL236" s="61" t="str">
        <f t="shared" si="85"/>
        <v/>
      </c>
      <c r="AM236" s="61" t="str">
        <f t="shared" si="86"/>
        <v/>
      </c>
      <c r="AN236" s="61" t="str">
        <f t="shared" si="87"/>
        <v/>
      </c>
      <c r="AO236" s="61" t="str">
        <f t="shared" si="88"/>
        <v/>
      </c>
      <c r="AP236" s="61" t="str">
        <f t="shared" si="89"/>
        <v/>
      </c>
      <c r="AQ236" s="62" t="str">
        <f t="shared" si="90"/>
        <v/>
      </c>
      <c r="AR236" s="61" t="e">
        <f t="shared" si="91"/>
        <v>#VALUE!</v>
      </c>
      <c r="AS236" s="63" t="e">
        <f>VLOOKUP(B236,ziw58!AV:BB,7,0)</f>
        <v>#N/A</v>
      </c>
    </row>
    <row r="237" spans="1:45" x14ac:dyDescent="0.35">
      <c r="A237" s="56">
        <v>130000721901</v>
      </c>
      <c r="B237" s="57" t="s">
        <v>79</v>
      </c>
      <c r="C237" s="57">
        <v>1017079140</v>
      </c>
      <c r="D237" s="58" t="s">
        <v>3171</v>
      </c>
      <c r="E237" s="58" t="s">
        <v>2860</v>
      </c>
      <c r="F237" s="58" t="s">
        <v>16</v>
      </c>
      <c r="G237" s="58" t="s">
        <v>17</v>
      </c>
      <c r="H237" s="58" t="s">
        <v>99</v>
      </c>
      <c r="I237" s="59"/>
      <c r="J237" s="59">
        <v>43414</v>
      </c>
      <c r="K237" s="59">
        <v>43415</v>
      </c>
      <c r="L237" s="59">
        <v>43482</v>
      </c>
      <c r="M237" s="60">
        <v>4016316766</v>
      </c>
      <c r="N237" s="58" t="s">
        <v>100</v>
      </c>
      <c r="O237" s="58" t="s">
        <v>1280</v>
      </c>
      <c r="P237" s="55" t="str">
        <f>VLOOKUP(C237,Constrain!W:Y,3,0)</f>
        <v>บริษัท ดีแทค ไตรเน็ต จำกัด</v>
      </c>
      <c r="Q237" s="64" t="str">
        <f>VLOOKUP(C237,Constrain!W:X,2,0)</f>
        <v>DTN</v>
      </c>
      <c r="R237" s="55" t="str">
        <f t="shared" si="69"/>
        <v>CLSD</v>
      </c>
      <c r="S237" s="55" t="str">
        <f t="shared" si="70"/>
        <v>DLFL</v>
      </c>
      <c r="T237" s="55" t="str">
        <f t="shared" si="71"/>
        <v>มี พท.ซ่อมบำรุง</v>
      </c>
      <c r="U237" s="55" t="str">
        <f t="shared" si="72"/>
        <v>นับเสา</v>
      </c>
      <c r="V237" s="55" t="str">
        <f t="shared" si="73"/>
        <v>61</v>
      </c>
      <c r="W237" s="55" t="str">
        <f t="shared" si="74"/>
        <v>สายสื่อสาร</v>
      </c>
      <c r="X237" s="55" t="str">
        <f t="shared" si="75"/>
        <v>DTN</v>
      </c>
      <c r="Y237" s="55" t="str">
        <f t="shared" si="76"/>
        <v>KUM</v>
      </c>
      <c r="Z237" s="55" t="str">
        <f t="shared" si="77"/>
        <v>ยกเลิก</v>
      </c>
      <c r="AA237" s="55" t="str">
        <f t="shared" si="78"/>
        <v>TELECOM</v>
      </c>
      <c r="AB237" s="64">
        <f t="shared" si="79"/>
        <v>1</v>
      </c>
      <c r="AC237" s="65" t="e">
        <f>VLOOKUP(B237,DATA_ZCSR181!C:K,9,0)</f>
        <v>#N/A</v>
      </c>
      <c r="AD237" s="65" t="e">
        <f>VLOOKUP(B237,DATA_ZCSR181!C:H,6,0)</f>
        <v>#N/A</v>
      </c>
      <c r="AE237" s="66" t="e">
        <f>VLOOKUP(B237,DATA_ZCSR181!C:Z,24,0)</f>
        <v>#N/A</v>
      </c>
      <c r="AF237" s="66" t="e">
        <f>LEFT(VLOOKUP(B237,DATA_ZCSR181!C:D,2,0),4)</f>
        <v>#N/A</v>
      </c>
      <c r="AG237" s="55" t="str">
        <f t="shared" si="80"/>
        <v>KUM</v>
      </c>
      <c r="AH237" s="61" t="str">
        <f t="shared" si="81"/>
        <v>ไม่สร้างคำร้อง</v>
      </c>
      <c r="AI237" s="61" t="str">
        <f t="shared" si="82"/>
        <v/>
      </c>
      <c r="AJ237" s="61" t="str">
        <f t="shared" si="83"/>
        <v/>
      </c>
      <c r="AK237" s="61" t="str">
        <f t="shared" si="84"/>
        <v>ยังไม่ยืนยันชั่วโมงการทำงาน Time Confirm</v>
      </c>
      <c r="AL237" s="61" t="str">
        <f t="shared" si="85"/>
        <v/>
      </c>
      <c r="AM237" s="61" t="str">
        <f t="shared" si="86"/>
        <v/>
      </c>
      <c r="AN237" s="61" t="str">
        <f t="shared" si="87"/>
        <v/>
      </c>
      <c r="AO237" s="61" t="str">
        <f t="shared" si="88"/>
        <v/>
      </c>
      <c r="AP237" s="61" t="str">
        <f t="shared" si="89"/>
        <v/>
      </c>
      <c r="AQ237" s="62" t="str">
        <f t="shared" si="90"/>
        <v/>
      </c>
      <c r="AR237" s="61" t="e">
        <f t="shared" si="91"/>
        <v>#VALUE!</v>
      </c>
      <c r="AS237" s="63" t="e">
        <f>VLOOKUP(B237,ziw58!AV:BB,7,0)</f>
        <v>#N/A</v>
      </c>
    </row>
    <row r="238" spans="1:45" x14ac:dyDescent="0.35">
      <c r="A238" s="56">
        <v>130000737032</v>
      </c>
      <c r="B238" s="57">
        <v>140001546081</v>
      </c>
      <c r="C238" s="57">
        <v>1017079140</v>
      </c>
      <c r="D238" s="58" t="s">
        <v>2739</v>
      </c>
      <c r="E238" s="58" t="s">
        <v>1267</v>
      </c>
      <c r="F238" s="58" t="s">
        <v>16</v>
      </c>
      <c r="G238" s="58" t="s">
        <v>17</v>
      </c>
      <c r="H238" s="58" t="s">
        <v>50</v>
      </c>
      <c r="I238" s="59">
        <v>43453</v>
      </c>
      <c r="J238" s="59">
        <v>43453</v>
      </c>
      <c r="K238" s="59">
        <v>43456</v>
      </c>
      <c r="L238" s="59">
        <v>43483</v>
      </c>
      <c r="M238" s="60">
        <v>4016316804</v>
      </c>
      <c r="N238" s="58" t="s">
        <v>51</v>
      </c>
      <c r="O238" s="58" t="s">
        <v>23</v>
      </c>
      <c r="P238" s="55" t="str">
        <f>VLOOKUP(C238,Constrain!W:Y,3,0)</f>
        <v>บริษัท ดีแทค ไตรเน็ต จำกัด</v>
      </c>
      <c r="Q238" s="64" t="str">
        <f>VLOOKUP(C238,Constrain!W:X,2,0)</f>
        <v>DTN</v>
      </c>
      <c r="R238" s="55" t="str">
        <f t="shared" si="69"/>
        <v>TECO</v>
      </c>
      <c r="S238" s="55" t="str">
        <f t="shared" si="70"/>
        <v xml:space="preserve">CNF </v>
      </c>
      <c r="T238" s="55" t="str">
        <f t="shared" si="71"/>
        <v>มี พท.ซ่อมบำรุง</v>
      </c>
      <c r="U238" s="55" t="str">
        <f t="shared" si="72"/>
        <v>นับเสา</v>
      </c>
      <c r="V238" s="55" t="str">
        <f t="shared" si="73"/>
        <v>61</v>
      </c>
      <c r="W238" s="55" t="str">
        <f t="shared" si="74"/>
        <v>สายสื่อสาร</v>
      </c>
      <c r="X238" s="55" t="str">
        <f t="shared" si="75"/>
        <v>DTN</v>
      </c>
      <c r="Y238" s="55" t="str">
        <f t="shared" si="76"/>
        <v>NAR</v>
      </c>
      <c r="Z238" s="55" t="str">
        <f t="shared" si="77"/>
        <v>ปกติ</v>
      </c>
      <c r="AA238" s="55" t="str">
        <f t="shared" si="78"/>
        <v>TELECOM</v>
      </c>
      <c r="AB238" s="64">
        <f t="shared" si="79"/>
        <v>1</v>
      </c>
      <c r="AC238" s="65" t="str">
        <f>VLOOKUP(B238,DATA_ZCSR181!C:K,9,0)</f>
        <v>S-4G-001</v>
      </c>
      <c r="AD238" s="65">
        <f>VLOOKUP(B238,DATA_ZCSR181!C:H,6,0)</f>
        <v>9009417381</v>
      </c>
      <c r="AE238" s="66">
        <f>VLOOKUP(B238,DATA_ZCSR181!C:Z,24,0)</f>
        <v>43496</v>
      </c>
      <c r="AF238" s="66" t="str">
        <f>LEFT(VLOOKUP(B238,DATA_ZCSR181!C:D,2,0),4)</f>
        <v>S4B3</v>
      </c>
      <c r="AG238" s="55" t="str">
        <f t="shared" si="80"/>
        <v>NAR</v>
      </c>
      <c r="AH238" s="61" t="str">
        <f t="shared" si="81"/>
        <v/>
      </c>
      <c r="AI238" s="61" t="str">
        <f t="shared" si="82"/>
        <v/>
      </c>
      <c r="AJ238" s="61" t="str">
        <f t="shared" si="83"/>
        <v/>
      </c>
      <c r="AK238" s="61" t="str">
        <f t="shared" si="84"/>
        <v/>
      </c>
      <c r="AL238" s="61" t="str">
        <f t="shared" si="85"/>
        <v/>
      </c>
      <c r="AM238" s="61" t="str">
        <f t="shared" si="86"/>
        <v/>
      </c>
      <c r="AN238" s="61" t="str">
        <f t="shared" si="87"/>
        <v/>
      </c>
      <c r="AO238" s="61" t="str">
        <f t="shared" si="88"/>
        <v/>
      </c>
      <c r="AP238" s="61" t="str">
        <f t="shared" si="89"/>
        <v/>
      </c>
      <c r="AQ238" s="62" t="str">
        <f t="shared" si="90"/>
        <v/>
      </c>
      <c r="AR238" s="61" t="str">
        <f t="shared" si="91"/>
        <v/>
      </c>
      <c r="AS238" s="63" t="e">
        <f>VLOOKUP(B238,ziw58!AV:BB,7,0)</f>
        <v>#N/A</v>
      </c>
    </row>
    <row r="239" spans="1:45" x14ac:dyDescent="0.35">
      <c r="A239" s="56">
        <v>130000728254</v>
      </c>
      <c r="B239" s="57">
        <v>140001546098</v>
      </c>
      <c r="C239" s="57">
        <v>1017079140</v>
      </c>
      <c r="D239" s="58" t="s">
        <v>2740</v>
      </c>
      <c r="E239" s="58" t="s">
        <v>15</v>
      </c>
      <c r="F239" s="58" t="s">
        <v>16</v>
      </c>
      <c r="G239" s="58" t="s">
        <v>17</v>
      </c>
      <c r="H239" s="58" t="s">
        <v>39</v>
      </c>
      <c r="I239" s="59">
        <v>43399</v>
      </c>
      <c r="J239" s="59">
        <v>43430</v>
      </c>
      <c r="K239" s="59">
        <v>43430</v>
      </c>
      <c r="L239" s="59">
        <v>43483</v>
      </c>
      <c r="M239" s="60">
        <v>4016316806</v>
      </c>
      <c r="N239" s="58" t="s">
        <v>2533</v>
      </c>
      <c r="O239" s="58" t="s">
        <v>23</v>
      </c>
      <c r="P239" s="55" t="str">
        <f>VLOOKUP(C239,Constrain!W:Y,3,0)</f>
        <v>บริษัท ดีแทค ไตรเน็ต จำกัด</v>
      </c>
      <c r="Q239" s="64" t="str">
        <f>VLOOKUP(C239,Constrain!W:X,2,0)</f>
        <v>DTN</v>
      </c>
      <c r="R239" s="55" t="str">
        <f t="shared" si="69"/>
        <v>CLSD</v>
      </c>
      <c r="S239" s="55" t="str">
        <f t="shared" si="70"/>
        <v xml:space="preserve">CNF </v>
      </c>
      <c r="T239" s="55" t="str">
        <f t="shared" si="71"/>
        <v>มี พท.ซ่อมบำรุง</v>
      </c>
      <c r="U239" s="55" t="str">
        <f t="shared" si="72"/>
        <v>นับเสา</v>
      </c>
      <c r="V239" s="55" t="str">
        <f t="shared" si="73"/>
        <v>61</v>
      </c>
      <c r="W239" s="55" t="str">
        <f t="shared" si="74"/>
        <v>สายสื่อสาร</v>
      </c>
      <c r="X239" s="55" t="str">
        <f t="shared" si="75"/>
        <v>DTN</v>
      </c>
      <c r="Y239" s="55" t="str">
        <f t="shared" si="76"/>
        <v>NBD</v>
      </c>
      <c r="Z239" s="55" t="str">
        <f t="shared" si="77"/>
        <v>ปกติ</v>
      </c>
      <c r="AA239" s="55" t="str">
        <f t="shared" si="78"/>
        <v>TELECOM</v>
      </c>
      <c r="AB239" s="64">
        <f t="shared" si="79"/>
        <v>1</v>
      </c>
      <c r="AC239" s="65" t="str">
        <f>VLOOKUP(B239,DATA_ZCSR181!C:K,9,0)</f>
        <v>S-4G-001</v>
      </c>
      <c r="AD239" s="65">
        <f>VLOOKUP(B239,DATA_ZCSR181!C:H,6,0)</f>
        <v>9009417479</v>
      </c>
      <c r="AE239" s="66">
        <f>VLOOKUP(B239,DATA_ZCSR181!C:Z,24,0)</f>
        <v>43496</v>
      </c>
      <c r="AF239" s="66" t="str">
        <f>LEFT(VLOOKUP(B239,DATA_ZCSR181!C:D,2,0),4)</f>
        <v>S4B3</v>
      </c>
      <c r="AG239" s="55" t="str">
        <f t="shared" si="80"/>
        <v>NBD</v>
      </c>
      <c r="AH239" s="61" t="str">
        <f t="shared" si="81"/>
        <v/>
      </c>
      <c r="AI239" s="61" t="str">
        <f t="shared" si="82"/>
        <v/>
      </c>
      <c r="AJ239" s="61" t="str">
        <f t="shared" si="83"/>
        <v/>
      </c>
      <c r="AK239" s="61" t="str">
        <f t="shared" si="84"/>
        <v/>
      </c>
      <c r="AL239" s="61" t="str">
        <f t="shared" si="85"/>
        <v/>
      </c>
      <c r="AM239" s="61" t="str">
        <f t="shared" si="86"/>
        <v/>
      </c>
      <c r="AN239" s="61" t="str">
        <f t="shared" si="87"/>
        <v/>
      </c>
      <c r="AO239" s="61" t="str">
        <f t="shared" si="88"/>
        <v/>
      </c>
      <c r="AP239" s="61" t="str">
        <f t="shared" si="89"/>
        <v/>
      </c>
      <c r="AQ239" s="62" t="str">
        <f t="shared" si="90"/>
        <v/>
      </c>
      <c r="AR239" s="61" t="str">
        <f t="shared" si="91"/>
        <v/>
      </c>
      <c r="AS239" s="63" t="e">
        <f>VLOOKUP(B239,ziw58!AV:BB,7,0)</f>
        <v>#N/A</v>
      </c>
    </row>
    <row r="240" spans="1:45" x14ac:dyDescent="0.35">
      <c r="A240" s="56">
        <v>130000726884</v>
      </c>
      <c r="B240" s="57">
        <v>140001550102</v>
      </c>
      <c r="C240" s="57">
        <v>1017079140</v>
      </c>
      <c r="D240" s="58" t="s">
        <v>2741</v>
      </c>
      <c r="E240" s="58" t="s">
        <v>1267</v>
      </c>
      <c r="F240" s="58" t="s">
        <v>16</v>
      </c>
      <c r="G240" s="58" t="s">
        <v>17</v>
      </c>
      <c r="H240" s="58" t="s">
        <v>58</v>
      </c>
      <c r="I240" s="59">
        <v>43447</v>
      </c>
      <c r="J240" s="59">
        <v>43447</v>
      </c>
      <c r="K240" s="59">
        <v>43448</v>
      </c>
      <c r="L240" s="59">
        <v>43493</v>
      </c>
      <c r="M240" s="60">
        <v>4016316809</v>
      </c>
      <c r="N240" s="58" t="s">
        <v>59</v>
      </c>
      <c r="O240" s="58" t="s">
        <v>23</v>
      </c>
      <c r="P240" s="55" t="str">
        <f>VLOOKUP(C240,Constrain!W:Y,3,0)</f>
        <v>บริษัท ดีแทค ไตรเน็ต จำกัด</v>
      </c>
      <c r="Q240" s="64" t="str">
        <f>VLOOKUP(C240,Constrain!W:X,2,0)</f>
        <v>DTN</v>
      </c>
      <c r="R240" s="55" t="str">
        <f t="shared" si="69"/>
        <v>TECO</v>
      </c>
      <c r="S240" s="55" t="str">
        <f t="shared" si="70"/>
        <v xml:space="preserve">CNF </v>
      </c>
      <c r="T240" s="55" t="str">
        <f t="shared" si="71"/>
        <v>มี พท.ซ่อมบำรุง</v>
      </c>
      <c r="U240" s="55" t="str">
        <f t="shared" si="72"/>
        <v>นับเสา</v>
      </c>
      <c r="V240" s="55" t="str">
        <f t="shared" si="73"/>
        <v>61</v>
      </c>
      <c r="W240" s="55" t="str">
        <f t="shared" si="74"/>
        <v>สายสื่อสาร</v>
      </c>
      <c r="X240" s="55" t="str">
        <f t="shared" si="75"/>
        <v>DTN</v>
      </c>
      <c r="Y240" s="55" t="str">
        <f t="shared" si="76"/>
        <v>NOS</v>
      </c>
      <c r="Z240" s="55" t="str">
        <f t="shared" si="77"/>
        <v>ปกติ</v>
      </c>
      <c r="AA240" s="55" t="str">
        <f t="shared" si="78"/>
        <v>TELECOM</v>
      </c>
      <c r="AB240" s="64">
        <f t="shared" si="79"/>
        <v>1</v>
      </c>
      <c r="AC240" s="65" t="str">
        <f>VLOOKUP(B240,DATA_ZCSR181!C:K,9,0)</f>
        <v>S-4G-001</v>
      </c>
      <c r="AD240" s="65">
        <f>VLOOKUP(B240,DATA_ZCSR181!C:H,6,0)</f>
        <v>9009427740</v>
      </c>
      <c r="AE240" s="66">
        <f>VLOOKUP(B240,DATA_ZCSR181!C:Z,24,0)</f>
        <v>43496</v>
      </c>
      <c r="AF240" s="66" t="str">
        <f>LEFT(VLOOKUP(B240,DATA_ZCSR181!C:D,2,0),4)</f>
        <v>S4B3</v>
      </c>
      <c r="AG240" s="55" t="str">
        <f t="shared" si="80"/>
        <v>NOS</v>
      </c>
      <c r="AH240" s="61" t="str">
        <f t="shared" si="81"/>
        <v/>
      </c>
      <c r="AI240" s="61" t="str">
        <f t="shared" si="82"/>
        <v/>
      </c>
      <c r="AJ240" s="61" t="str">
        <f t="shared" si="83"/>
        <v/>
      </c>
      <c r="AK240" s="61" t="str">
        <f t="shared" si="84"/>
        <v/>
      </c>
      <c r="AL240" s="61" t="str">
        <f t="shared" si="85"/>
        <v/>
      </c>
      <c r="AM240" s="61" t="str">
        <f t="shared" si="86"/>
        <v/>
      </c>
      <c r="AN240" s="61" t="str">
        <f t="shared" si="87"/>
        <v/>
      </c>
      <c r="AO240" s="61" t="str">
        <f t="shared" si="88"/>
        <v/>
      </c>
      <c r="AP240" s="61" t="str">
        <f t="shared" si="89"/>
        <v/>
      </c>
      <c r="AQ240" s="62" t="str">
        <f t="shared" si="90"/>
        <v/>
      </c>
      <c r="AR240" s="61" t="str">
        <f t="shared" si="91"/>
        <v/>
      </c>
      <c r="AS240" s="63" t="e">
        <f>VLOOKUP(B240,ziw58!AV:BB,7,0)</f>
        <v>#N/A</v>
      </c>
    </row>
    <row r="241" spans="1:45" x14ac:dyDescent="0.35">
      <c r="A241" s="56">
        <v>130000724493</v>
      </c>
      <c r="B241" s="57">
        <v>140001546603</v>
      </c>
      <c r="C241" s="57">
        <v>1017079140</v>
      </c>
      <c r="D241" s="58" t="s">
        <v>2742</v>
      </c>
      <c r="E241" s="58" t="s">
        <v>15</v>
      </c>
      <c r="F241" s="58" t="s">
        <v>16</v>
      </c>
      <c r="G241" s="58" t="s">
        <v>17</v>
      </c>
      <c r="H241" s="58" t="s">
        <v>104</v>
      </c>
      <c r="I241" s="59">
        <v>43412</v>
      </c>
      <c r="J241" s="59">
        <v>43389</v>
      </c>
      <c r="K241" s="59">
        <v>43391</v>
      </c>
      <c r="L241" s="59">
        <v>43487</v>
      </c>
      <c r="M241" s="60">
        <v>4016317417</v>
      </c>
      <c r="N241" s="58" t="s">
        <v>105</v>
      </c>
      <c r="O241" s="58" t="s">
        <v>23</v>
      </c>
      <c r="P241" s="55" t="str">
        <f>VLOOKUP(C241,Constrain!W:Y,3,0)</f>
        <v>บริษัท ดีแทค ไตรเน็ต จำกัด</v>
      </c>
      <c r="Q241" s="64" t="str">
        <f>VLOOKUP(C241,Constrain!W:X,2,0)</f>
        <v>DTN</v>
      </c>
      <c r="R241" s="55" t="str">
        <f t="shared" si="69"/>
        <v>CLSD</v>
      </c>
      <c r="S241" s="55" t="str">
        <f t="shared" si="70"/>
        <v xml:space="preserve">CNF </v>
      </c>
      <c r="T241" s="55" t="str">
        <f t="shared" si="71"/>
        <v>มี พท.ซ่อมบำรุง</v>
      </c>
      <c r="U241" s="55" t="str">
        <f t="shared" si="72"/>
        <v>นับเสา</v>
      </c>
      <c r="V241" s="55" t="str">
        <f t="shared" si="73"/>
        <v>61</v>
      </c>
      <c r="W241" s="55" t="str">
        <f t="shared" si="74"/>
        <v>สายสื่อสาร</v>
      </c>
      <c r="X241" s="55" t="str">
        <f t="shared" si="75"/>
        <v>DTN</v>
      </c>
      <c r="Y241" s="55" t="str">
        <f t="shared" si="76"/>
        <v>NRM</v>
      </c>
      <c r="Z241" s="55" t="str">
        <f t="shared" si="77"/>
        <v>ปกติ</v>
      </c>
      <c r="AA241" s="55" t="str">
        <f t="shared" si="78"/>
        <v>TELECOM</v>
      </c>
      <c r="AB241" s="64">
        <f t="shared" si="79"/>
        <v>1</v>
      </c>
      <c r="AC241" s="65" t="str">
        <f>VLOOKUP(B241,DATA_ZCSR181!C:K,9,0)</f>
        <v>S-4G-001</v>
      </c>
      <c r="AD241" s="65">
        <f>VLOOKUP(B241,DATA_ZCSR181!C:H,6,0)</f>
        <v>9009417995</v>
      </c>
      <c r="AE241" s="66">
        <f>VLOOKUP(B241,DATA_ZCSR181!C:Z,24,0)</f>
        <v>43496</v>
      </c>
      <c r="AF241" s="66" t="str">
        <f>LEFT(VLOOKUP(B241,DATA_ZCSR181!C:D,2,0),4)</f>
        <v>S4B3</v>
      </c>
      <c r="AG241" s="55" t="str">
        <f t="shared" si="80"/>
        <v>NRM</v>
      </c>
      <c r="AH241" s="61" t="str">
        <f t="shared" si="81"/>
        <v/>
      </c>
      <c r="AI241" s="61" t="str">
        <f t="shared" si="82"/>
        <v/>
      </c>
      <c r="AJ241" s="61" t="str">
        <f t="shared" si="83"/>
        <v/>
      </c>
      <c r="AK241" s="61" t="str">
        <f t="shared" si="84"/>
        <v/>
      </c>
      <c r="AL241" s="61" t="str">
        <f t="shared" si="85"/>
        <v/>
      </c>
      <c r="AM241" s="61" t="str">
        <f t="shared" si="86"/>
        <v/>
      </c>
      <c r="AN241" s="61" t="str">
        <f t="shared" si="87"/>
        <v/>
      </c>
      <c r="AO241" s="61" t="str">
        <f t="shared" si="88"/>
        <v/>
      </c>
      <c r="AP241" s="61" t="str">
        <f t="shared" si="89"/>
        <v/>
      </c>
      <c r="AQ241" s="62" t="str">
        <f t="shared" si="90"/>
        <v/>
      </c>
      <c r="AR241" s="61" t="str">
        <f t="shared" si="91"/>
        <v/>
      </c>
      <c r="AS241" s="63" t="e">
        <f>VLOOKUP(B241,ziw58!AV:BB,7,0)</f>
        <v>#N/A</v>
      </c>
    </row>
    <row r="242" spans="1:45" x14ac:dyDescent="0.35">
      <c r="A242" s="56">
        <v>140008897386</v>
      </c>
      <c r="B242" s="57">
        <v>140001512873</v>
      </c>
      <c r="C242" s="57">
        <v>1017079140</v>
      </c>
      <c r="D242" s="58" t="s">
        <v>2743</v>
      </c>
      <c r="E242" s="58" t="s">
        <v>15</v>
      </c>
      <c r="F242" s="58" t="s">
        <v>1173</v>
      </c>
      <c r="G242" s="58" t="s">
        <v>1174</v>
      </c>
      <c r="H242" s="58" t="s">
        <v>35</v>
      </c>
      <c r="I242" s="59">
        <v>43405</v>
      </c>
      <c r="J242" s="59">
        <v>43454</v>
      </c>
      <c r="K242" s="59">
        <v>43456</v>
      </c>
      <c r="L242" s="59">
        <v>43473</v>
      </c>
      <c r="M242" s="60">
        <v>4016316857</v>
      </c>
      <c r="N242" s="58" t="s">
        <v>1200</v>
      </c>
      <c r="O242" s="58" t="s">
        <v>20</v>
      </c>
      <c r="P242" s="55" t="str">
        <f>VLOOKUP(C242,Constrain!W:Y,3,0)</f>
        <v>บริษัท ดีแทค ไตรเน็ต จำกัด</v>
      </c>
      <c r="Q242" s="64" t="str">
        <f>VLOOKUP(C242,Constrain!W:X,2,0)</f>
        <v>DTN</v>
      </c>
      <c r="R242" s="55" t="str">
        <f t="shared" si="69"/>
        <v>CLSD</v>
      </c>
      <c r="S242" s="55" t="str">
        <f t="shared" si="70"/>
        <v xml:space="preserve">CNF </v>
      </c>
      <c r="T242" s="55" t="str">
        <f t="shared" si="71"/>
        <v>มี พท.ซ่อมบำรุง</v>
      </c>
      <c r="U242" s="55" t="str">
        <f t="shared" si="72"/>
        <v>นับเสา</v>
      </c>
      <c r="V242" s="55" t="str">
        <f t="shared" si="73"/>
        <v>61</v>
      </c>
      <c r="W242" s="55" t="str">
        <f t="shared" si="74"/>
        <v>สายสื่อสาร</v>
      </c>
      <c r="X242" s="55" t="str">
        <f t="shared" si="75"/>
        <v>DTN</v>
      </c>
      <c r="Y242" s="55" t="str">
        <f t="shared" si="76"/>
        <v>PCC</v>
      </c>
      <c r="Z242" s="55" t="str">
        <f t="shared" si="77"/>
        <v>ละเมิด</v>
      </c>
      <c r="AA242" s="55" t="str">
        <f t="shared" si="78"/>
        <v>TELECOM</v>
      </c>
      <c r="AB242" s="64">
        <f t="shared" si="79"/>
        <v>1</v>
      </c>
      <c r="AC242" s="65" t="e">
        <f>VLOOKUP(B242,DATA_ZCSR181!C:K,9,0)</f>
        <v>#N/A</v>
      </c>
      <c r="AD242" s="65" t="e">
        <f>VLOOKUP(B242,DATA_ZCSR181!C:H,6,0)</f>
        <v>#N/A</v>
      </c>
      <c r="AE242" s="66" t="e">
        <f>VLOOKUP(B242,DATA_ZCSR181!C:Z,24,0)</f>
        <v>#N/A</v>
      </c>
      <c r="AF242" s="66" t="e">
        <f>LEFT(VLOOKUP(B242,DATA_ZCSR181!C:D,2,0),4)</f>
        <v>#N/A</v>
      </c>
      <c r="AG242" s="55" t="str">
        <f t="shared" si="80"/>
        <v>PCC</v>
      </c>
      <c r="AH242" s="61" t="str">
        <f t="shared" si="81"/>
        <v/>
      </c>
      <c r="AI242" s="61" t="str">
        <f t="shared" si="82"/>
        <v/>
      </c>
      <c r="AJ242" s="61" t="str">
        <f t="shared" si="83"/>
        <v/>
      </c>
      <c r="AK242" s="61" t="str">
        <f t="shared" si="84"/>
        <v/>
      </c>
      <c r="AL242" s="61" t="str">
        <f t="shared" si="85"/>
        <v/>
      </c>
      <c r="AM242" s="61" t="str">
        <f t="shared" si="86"/>
        <v/>
      </c>
      <c r="AN242" s="61" t="str">
        <f t="shared" si="87"/>
        <v/>
      </c>
      <c r="AO242" s="61" t="str">
        <f t="shared" si="88"/>
        <v/>
      </c>
      <c r="AP242" s="61" t="str">
        <f t="shared" si="89"/>
        <v/>
      </c>
      <c r="AQ242" s="62" t="str">
        <f t="shared" si="90"/>
        <v/>
      </c>
      <c r="AR242" s="61" t="e">
        <f t="shared" si="91"/>
        <v>#VALUE!</v>
      </c>
      <c r="AS242" s="63" t="e">
        <f>VLOOKUP(B242,ziw58!AV:BB,7,0)</f>
        <v>#N/A</v>
      </c>
    </row>
    <row r="243" spans="1:45" x14ac:dyDescent="0.35">
      <c r="A243" s="56">
        <v>130000726822</v>
      </c>
      <c r="B243" s="57">
        <v>140001542557</v>
      </c>
      <c r="C243" s="57">
        <v>1017079140</v>
      </c>
      <c r="D243" s="58" t="s">
        <v>2744</v>
      </c>
      <c r="E243" s="58" t="s">
        <v>15</v>
      </c>
      <c r="F243" s="58" t="s">
        <v>16</v>
      </c>
      <c r="G243" s="58" t="s">
        <v>17</v>
      </c>
      <c r="H243" s="58" t="s">
        <v>18</v>
      </c>
      <c r="I243" s="59">
        <v>43427</v>
      </c>
      <c r="J243" s="59">
        <v>43427</v>
      </c>
      <c r="K243" s="59">
        <v>43428</v>
      </c>
      <c r="L243" s="59">
        <v>43482</v>
      </c>
      <c r="M243" s="60">
        <v>4016316875</v>
      </c>
      <c r="N243" s="58" t="s">
        <v>19</v>
      </c>
      <c r="O243" s="58" t="s">
        <v>23</v>
      </c>
      <c r="P243" s="55" t="str">
        <f>VLOOKUP(C243,Constrain!W:Y,3,0)</f>
        <v>บริษัท ดีแทค ไตรเน็ต จำกัด</v>
      </c>
      <c r="Q243" s="64" t="str">
        <f>VLOOKUP(C243,Constrain!W:X,2,0)</f>
        <v>DTN</v>
      </c>
      <c r="R243" s="55" t="str">
        <f t="shared" si="69"/>
        <v>CLSD</v>
      </c>
      <c r="S243" s="55" t="str">
        <f t="shared" si="70"/>
        <v xml:space="preserve">CNF </v>
      </c>
      <c r="T243" s="55" t="str">
        <f t="shared" si="71"/>
        <v>มี พท.ซ่อมบำรุง</v>
      </c>
      <c r="U243" s="55" t="str">
        <f t="shared" si="72"/>
        <v>นับเสา</v>
      </c>
      <c r="V243" s="55" t="str">
        <f t="shared" si="73"/>
        <v>61</v>
      </c>
      <c r="W243" s="55" t="str">
        <f t="shared" si="74"/>
        <v>สายสื่อสาร</v>
      </c>
      <c r="X243" s="55" t="str">
        <f t="shared" si="75"/>
        <v>DTN</v>
      </c>
      <c r="Y243" s="55" t="str">
        <f t="shared" si="76"/>
        <v>PCG</v>
      </c>
      <c r="Z243" s="55" t="str">
        <f t="shared" si="77"/>
        <v>ปกติ</v>
      </c>
      <c r="AA243" s="55" t="str">
        <f t="shared" si="78"/>
        <v>TELECOM</v>
      </c>
      <c r="AB243" s="64">
        <f t="shared" si="79"/>
        <v>1</v>
      </c>
      <c r="AC243" s="65" t="str">
        <f>VLOOKUP(B243,DATA_ZCSR181!C:K,9,0)</f>
        <v>S-4G-001</v>
      </c>
      <c r="AD243" s="65">
        <f>VLOOKUP(B243,DATA_ZCSR181!C:H,6,0)</f>
        <v>9009410781</v>
      </c>
      <c r="AE243" s="66">
        <f>VLOOKUP(B243,DATA_ZCSR181!C:Z,24,0)</f>
        <v>43496</v>
      </c>
      <c r="AF243" s="66" t="str">
        <f>LEFT(VLOOKUP(B243,DATA_ZCSR181!C:D,2,0),4)</f>
        <v>S4B3</v>
      </c>
      <c r="AG243" s="55" t="str">
        <f t="shared" si="80"/>
        <v>PCG</v>
      </c>
      <c r="AH243" s="61" t="str">
        <f t="shared" si="81"/>
        <v/>
      </c>
      <c r="AI243" s="61" t="str">
        <f t="shared" si="82"/>
        <v/>
      </c>
      <c r="AJ243" s="61" t="str">
        <f t="shared" si="83"/>
        <v/>
      </c>
      <c r="AK243" s="61" t="str">
        <f t="shared" si="84"/>
        <v/>
      </c>
      <c r="AL243" s="61" t="str">
        <f t="shared" si="85"/>
        <v/>
      </c>
      <c r="AM243" s="61" t="str">
        <f t="shared" si="86"/>
        <v/>
      </c>
      <c r="AN243" s="61" t="str">
        <f t="shared" si="87"/>
        <v/>
      </c>
      <c r="AO243" s="61" t="str">
        <f t="shared" si="88"/>
        <v/>
      </c>
      <c r="AP243" s="61" t="str">
        <f t="shared" si="89"/>
        <v/>
      </c>
      <c r="AQ243" s="62" t="str">
        <f t="shared" si="90"/>
        <v/>
      </c>
      <c r="AR243" s="61" t="str">
        <f t="shared" si="91"/>
        <v/>
      </c>
      <c r="AS243" s="63" t="e">
        <f>VLOOKUP(B243,ziw58!AV:BB,7,0)</f>
        <v>#N/A</v>
      </c>
    </row>
    <row r="244" spans="1:45" x14ac:dyDescent="0.35">
      <c r="A244" s="56">
        <v>140009020706</v>
      </c>
      <c r="B244" s="57" t="s">
        <v>79</v>
      </c>
      <c r="C244" s="57">
        <v>1017079140</v>
      </c>
      <c r="D244" s="58" t="s">
        <v>2745</v>
      </c>
      <c r="E244" s="58" t="s">
        <v>98</v>
      </c>
      <c r="F244" s="58" t="s">
        <v>1173</v>
      </c>
      <c r="G244" s="58" t="s">
        <v>1174</v>
      </c>
      <c r="H244" s="58" t="s">
        <v>92</v>
      </c>
      <c r="I244" s="59"/>
      <c r="J244" s="59">
        <v>43426</v>
      </c>
      <c r="K244" s="59">
        <v>43426</v>
      </c>
      <c r="L244" s="59">
        <v>43426</v>
      </c>
      <c r="M244" s="60">
        <v>4016316821</v>
      </c>
      <c r="N244" s="58" t="s">
        <v>93</v>
      </c>
      <c r="O244" s="58" t="s">
        <v>26</v>
      </c>
      <c r="P244" s="55" t="str">
        <f>VLOOKUP(C244,Constrain!W:Y,3,0)</f>
        <v>บริษัท ดีแทค ไตรเน็ต จำกัด</v>
      </c>
      <c r="Q244" s="64" t="str">
        <f>VLOOKUP(C244,Constrain!W:X,2,0)</f>
        <v>DTN</v>
      </c>
      <c r="R244" s="55" t="str">
        <f t="shared" si="69"/>
        <v xml:space="preserve">REL </v>
      </c>
      <c r="S244" s="55" t="str">
        <f t="shared" si="70"/>
        <v>NMAT</v>
      </c>
      <c r="T244" s="55" t="str">
        <f t="shared" si="71"/>
        <v>มี พท.ซ่อมบำรุง</v>
      </c>
      <c r="U244" s="55" t="str">
        <f t="shared" si="72"/>
        <v>นับเสา</v>
      </c>
      <c r="V244" s="55" t="str">
        <f t="shared" si="73"/>
        <v>61</v>
      </c>
      <c r="W244" s="55" t="str">
        <f t="shared" si="74"/>
        <v>สายสื่อสาร</v>
      </c>
      <c r="X244" s="55" t="str">
        <f t="shared" si="75"/>
        <v>DTN</v>
      </c>
      <c r="Y244" s="55" t="str">
        <f t="shared" si="76"/>
        <v>PKY</v>
      </c>
      <c r="Z244" s="55" t="str">
        <f t="shared" si="77"/>
        <v>ละเมิด</v>
      </c>
      <c r="AA244" s="55" t="str">
        <f t="shared" si="78"/>
        <v>TELECOM</v>
      </c>
      <c r="AB244" s="64">
        <f t="shared" si="79"/>
        <v>1</v>
      </c>
      <c r="AC244" s="65" t="e">
        <f>VLOOKUP(B244,DATA_ZCSR181!C:K,9,0)</f>
        <v>#N/A</v>
      </c>
      <c r="AD244" s="65" t="e">
        <f>VLOOKUP(B244,DATA_ZCSR181!C:H,6,0)</f>
        <v>#N/A</v>
      </c>
      <c r="AE244" s="66" t="e">
        <f>VLOOKUP(B244,DATA_ZCSR181!C:Z,24,0)</f>
        <v>#N/A</v>
      </c>
      <c r="AF244" s="66" t="e">
        <f>LEFT(VLOOKUP(B244,DATA_ZCSR181!C:D,2,0),4)</f>
        <v>#N/A</v>
      </c>
      <c r="AG244" s="55" t="str">
        <f t="shared" si="80"/>
        <v>PKY</v>
      </c>
      <c r="AH244" s="61" t="str">
        <f t="shared" si="81"/>
        <v>ไม่สร้างคำร้อง</v>
      </c>
      <c r="AI244" s="61" t="str">
        <f t="shared" si="82"/>
        <v/>
      </c>
      <c r="AJ244" s="61" t="str">
        <f t="shared" si="83"/>
        <v>สถานะใบสั่งงานไม่ถูกต้อง</v>
      </c>
      <c r="AK244" s="61" t="str">
        <f t="shared" si="84"/>
        <v>ยังไม่ยืนยันชั่วโมงการทำงาน Time Confirm</v>
      </c>
      <c r="AL244" s="61" t="str">
        <f t="shared" si="85"/>
        <v/>
      </c>
      <c r="AM244" s="61" t="str">
        <f t="shared" si="86"/>
        <v/>
      </c>
      <c r="AN244" s="61" t="str">
        <f t="shared" si="87"/>
        <v/>
      </c>
      <c r="AO244" s="61" t="str">
        <f t="shared" si="88"/>
        <v/>
      </c>
      <c r="AP244" s="61" t="str">
        <f t="shared" si="89"/>
        <v/>
      </c>
      <c r="AQ244" s="62" t="str">
        <f t="shared" si="90"/>
        <v/>
      </c>
      <c r="AR244" s="61" t="e">
        <f t="shared" si="91"/>
        <v>#VALUE!</v>
      </c>
      <c r="AS244" s="63" t="e">
        <f>VLOOKUP(B244,ziw58!AV:BB,7,0)</f>
        <v>#N/A</v>
      </c>
    </row>
    <row r="245" spans="1:45" x14ac:dyDescent="0.35">
      <c r="A245" s="56">
        <v>130000720119</v>
      </c>
      <c r="B245" s="57">
        <v>140001542828</v>
      </c>
      <c r="C245" s="57">
        <v>1017079140</v>
      </c>
      <c r="D245" s="58" t="s">
        <v>2746</v>
      </c>
      <c r="E245" s="58" t="s">
        <v>15</v>
      </c>
      <c r="F245" s="58" t="s">
        <v>16</v>
      </c>
      <c r="G245" s="58" t="s">
        <v>17</v>
      </c>
      <c r="H245" s="58" t="s">
        <v>101</v>
      </c>
      <c r="I245" s="59">
        <v>43445</v>
      </c>
      <c r="J245" s="59">
        <v>43445</v>
      </c>
      <c r="K245" s="59">
        <v>43448</v>
      </c>
      <c r="L245" s="59">
        <v>43482</v>
      </c>
      <c r="M245" s="60">
        <v>4016316767</v>
      </c>
      <c r="N245" s="58" t="s">
        <v>102</v>
      </c>
      <c r="O245" s="58" t="s">
        <v>23</v>
      </c>
      <c r="P245" s="55" t="str">
        <f>VLOOKUP(C245,Constrain!W:Y,3,0)</f>
        <v>บริษัท ดีแทค ไตรเน็ต จำกัด</v>
      </c>
      <c r="Q245" s="64" t="str">
        <f>VLOOKUP(C245,Constrain!W:X,2,0)</f>
        <v>DTN</v>
      </c>
      <c r="R245" s="55" t="str">
        <f t="shared" si="69"/>
        <v>CLSD</v>
      </c>
      <c r="S245" s="55" t="str">
        <f t="shared" si="70"/>
        <v xml:space="preserve">CNF </v>
      </c>
      <c r="T245" s="55" t="str">
        <f t="shared" si="71"/>
        <v>มี พท.ซ่อมบำรุง</v>
      </c>
      <c r="U245" s="55" t="str">
        <f t="shared" si="72"/>
        <v>นับเสา</v>
      </c>
      <c r="V245" s="55" t="str">
        <f t="shared" si="73"/>
        <v>61</v>
      </c>
      <c r="W245" s="55" t="str">
        <f t="shared" si="74"/>
        <v>สายสื่อสาร</v>
      </c>
      <c r="X245" s="55" t="str">
        <f t="shared" si="75"/>
        <v>DTN</v>
      </c>
      <c r="Y245" s="55" t="str">
        <f t="shared" si="76"/>
        <v>PRS</v>
      </c>
      <c r="Z245" s="55" t="str">
        <f t="shared" si="77"/>
        <v>ปกติ</v>
      </c>
      <c r="AA245" s="55" t="str">
        <f t="shared" si="78"/>
        <v>TELECOM</v>
      </c>
      <c r="AB245" s="64">
        <f t="shared" si="79"/>
        <v>1</v>
      </c>
      <c r="AC245" s="65" t="str">
        <f>VLOOKUP(B245,DATA_ZCSR181!C:K,9,0)</f>
        <v>S-4G-001</v>
      </c>
      <c r="AD245" s="65">
        <f>VLOOKUP(B245,DATA_ZCSR181!C:H,6,0)</f>
        <v>9009410928</v>
      </c>
      <c r="AE245" s="66">
        <f>VLOOKUP(B245,DATA_ZCSR181!C:Z,24,0)</f>
        <v>43496</v>
      </c>
      <c r="AF245" s="66" t="str">
        <f>LEFT(VLOOKUP(B245,DATA_ZCSR181!C:D,2,0),4)</f>
        <v>S4B3</v>
      </c>
      <c r="AG245" s="55" t="str">
        <f t="shared" si="80"/>
        <v>PRS</v>
      </c>
      <c r="AH245" s="61" t="str">
        <f t="shared" si="81"/>
        <v/>
      </c>
      <c r="AI245" s="61" t="str">
        <f t="shared" si="82"/>
        <v/>
      </c>
      <c r="AJ245" s="61" t="str">
        <f t="shared" si="83"/>
        <v/>
      </c>
      <c r="AK245" s="61" t="str">
        <f t="shared" si="84"/>
        <v/>
      </c>
      <c r="AL245" s="61" t="str">
        <f t="shared" si="85"/>
        <v/>
      </c>
      <c r="AM245" s="61" t="str">
        <f t="shared" si="86"/>
        <v/>
      </c>
      <c r="AN245" s="61" t="str">
        <f t="shared" si="87"/>
        <v/>
      </c>
      <c r="AO245" s="61" t="str">
        <f t="shared" si="88"/>
        <v/>
      </c>
      <c r="AP245" s="61" t="str">
        <f t="shared" si="89"/>
        <v/>
      </c>
      <c r="AQ245" s="62" t="str">
        <f t="shared" si="90"/>
        <v/>
      </c>
      <c r="AR245" s="61" t="str">
        <f t="shared" si="91"/>
        <v/>
      </c>
      <c r="AS245" s="63" t="e">
        <f>VLOOKUP(B245,ziw58!AV:BB,7,0)</f>
        <v>#N/A</v>
      </c>
    </row>
    <row r="246" spans="1:45" x14ac:dyDescent="0.35">
      <c r="A246" s="56">
        <v>130000739108</v>
      </c>
      <c r="B246" s="57">
        <v>140001547386</v>
      </c>
      <c r="C246" s="57">
        <v>1017079140</v>
      </c>
      <c r="D246" s="58" t="s">
        <v>2747</v>
      </c>
      <c r="E246" s="58" t="s">
        <v>1267</v>
      </c>
      <c r="F246" s="58" t="s">
        <v>16</v>
      </c>
      <c r="G246" s="58" t="s">
        <v>17</v>
      </c>
      <c r="H246" s="58" t="s">
        <v>70</v>
      </c>
      <c r="I246" s="59">
        <v>43419</v>
      </c>
      <c r="J246" s="59">
        <v>43459</v>
      </c>
      <c r="K246" s="59">
        <v>43460</v>
      </c>
      <c r="L246" s="59">
        <v>43483</v>
      </c>
      <c r="M246" s="60">
        <v>4016316841</v>
      </c>
      <c r="N246" s="58" t="s">
        <v>2123</v>
      </c>
      <c r="O246" s="58" t="s">
        <v>23</v>
      </c>
      <c r="P246" s="55" t="str">
        <f>VLOOKUP(C246,Constrain!W:Y,3,0)</f>
        <v>บริษัท ดีแทค ไตรเน็ต จำกัด</v>
      </c>
      <c r="Q246" s="64" t="str">
        <f>VLOOKUP(C246,Constrain!W:X,2,0)</f>
        <v>DTN</v>
      </c>
      <c r="R246" s="55" t="str">
        <f t="shared" si="69"/>
        <v>TECO</v>
      </c>
      <c r="S246" s="55" t="str">
        <f t="shared" si="70"/>
        <v xml:space="preserve">CNF </v>
      </c>
      <c r="T246" s="55" t="str">
        <f t="shared" si="71"/>
        <v>มี พท.ซ่อมบำรุง</v>
      </c>
      <c r="U246" s="55" t="str">
        <f t="shared" si="72"/>
        <v>นับเสา</v>
      </c>
      <c r="V246" s="55" t="str">
        <f t="shared" si="73"/>
        <v>61</v>
      </c>
      <c r="W246" s="55" t="str">
        <f t="shared" si="74"/>
        <v>สายสื่อสาร</v>
      </c>
      <c r="X246" s="55" t="str">
        <f t="shared" si="75"/>
        <v>DTN</v>
      </c>
      <c r="Y246" s="55" t="str">
        <f t="shared" si="76"/>
        <v>PTC</v>
      </c>
      <c r="Z246" s="55" t="str">
        <f t="shared" si="77"/>
        <v>ปกติ</v>
      </c>
      <c r="AA246" s="55" t="str">
        <f t="shared" si="78"/>
        <v>TELECOM</v>
      </c>
      <c r="AB246" s="64">
        <f t="shared" si="79"/>
        <v>1</v>
      </c>
      <c r="AC246" s="65" t="str">
        <f>VLOOKUP(B246,DATA_ZCSR181!C:K,9,0)</f>
        <v>S-4G-001</v>
      </c>
      <c r="AD246" s="65">
        <f>VLOOKUP(B246,DATA_ZCSR181!C:H,6,0)</f>
        <v>9009421103</v>
      </c>
      <c r="AE246" s="66">
        <f>VLOOKUP(B246,DATA_ZCSR181!C:Z,24,0)</f>
        <v>43496</v>
      </c>
      <c r="AF246" s="66" t="str">
        <f>LEFT(VLOOKUP(B246,DATA_ZCSR181!C:D,2,0),4)</f>
        <v>S4B3</v>
      </c>
      <c r="AG246" s="55" t="str">
        <f t="shared" si="80"/>
        <v>PTC</v>
      </c>
      <c r="AH246" s="61" t="str">
        <f t="shared" si="81"/>
        <v/>
      </c>
      <c r="AI246" s="61" t="str">
        <f t="shared" si="82"/>
        <v/>
      </c>
      <c r="AJ246" s="61" t="str">
        <f t="shared" si="83"/>
        <v/>
      </c>
      <c r="AK246" s="61" t="str">
        <f t="shared" si="84"/>
        <v/>
      </c>
      <c r="AL246" s="61" t="str">
        <f t="shared" si="85"/>
        <v/>
      </c>
      <c r="AM246" s="61" t="str">
        <f t="shared" si="86"/>
        <v/>
      </c>
      <c r="AN246" s="61" t="str">
        <f t="shared" si="87"/>
        <v/>
      </c>
      <c r="AO246" s="61" t="str">
        <f t="shared" si="88"/>
        <v/>
      </c>
      <c r="AP246" s="61" t="str">
        <f t="shared" si="89"/>
        <v/>
      </c>
      <c r="AQ246" s="62" t="str">
        <f t="shared" si="90"/>
        <v/>
      </c>
      <c r="AR246" s="61" t="str">
        <f t="shared" si="91"/>
        <v/>
      </c>
      <c r="AS246" s="63" t="e">
        <f>VLOOKUP(B246,ziw58!AV:BB,7,0)</f>
        <v>#N/A</v>
      </c>
    </row>
    <row r="247" spans="1:45" x14ac:dyDescent="0.35">
      <c r="A247" s="56">
        <v>130000740048</v>
      </c>
      <c r="B247" s="57">
        <v>140001545866</v>
      </c>
      <c r="C247" s="57">
        <v>1017079140</v>
      </c>
      <c r="D247" s="58" t="s">
        <v>2748</v>
      </c>
      <c r="E247" s="58" t="s">
        <v>15</v>
      </c>
      <c r="F247" s="58" t="s">
        <v>16</v>
      </c>
      <c r="G247" s="58" t="s">
        <v>17</v>
      </c>
      <c r="H247" s="58" t="s">
        <v>90</v>
      </c>
      <c r="I247" s="59">
        <v>43446</v>
      </c>
      <c r="J247" s="59">
        <v>43460</v>
      </c>
      <c r="K247" s="59">
        <v>43460</v>
      </c>
      <c r="L247" s="59">
        <v>43483</v>
      </c>
      <c r="M247" s="60">
        <v>4016316915</v>
      </c>
      <c r="N247" s="58" t="s">
        <v>91</v>
      </c>
      <c r="O247" s="58" t="s">
        <v>23</v>
      </c>
      <c r="P247" s="55" t="str">
        <f>VLOOKUP(C247,Constrain!W:Y,3,0)</f>
        <v>บริษัท ดีแทค ไตรเน็ต จำกัด</v>
      </c>
      <c r="Q247" s="64" t="str">
        <f>VLOOKUP(C247,Constrain!W:X,2,0)</f>
        <v>DTN</v>
      </c>
      <c r="R247" s="55" t="str">
        <f t="shared" si="69"/>
        <v>CLSD</v>
      </c>
      <c r="S247" s="55" t="str">
        <f t="shared" si="70"/>
        <v xml:space="preserve">CNF </v>
      </c>
      <c r="T247" s="55" t="str">
        <f t="shared" si="71"/>
        <v>มี พท.ซ่อมบำรุง</v>
      </c>
      <c r="U247" s="55" t="str">
        <f t="shared" si="72"/>
        <v>นับเสา</v>
      </c>
      <c r="V247" s="55" t="str">
        <f t="shared" si="73"/>
        <v>61</v>
      </c>
      <c r="W247" s="55" t="str">
        <f t="shared" si="74"/>
        <v>สายสื่อสาร</v>
      </c>
      <c r="X247" s="55" t="str">
        <f t="shared" si="75"/>
        <v>DTN</v>
      </c>
      <c r="Y247" s="55" t="str">
        <f t="shared" si="76"/>
        <v>PUS</v>
      </c>
      <c r="Z247" s="55" t="str">
        <f t="shared" si="77"/>
        <v>ปกติ</v>
      </c>
      <c r="AA247" s="55" t="str">
        <f t="shared" si="78"/>
        <v>TELECOM</v>
      </c>
      <c r="AB247" s="64">
        <f t="shared" si="79"/>
        <v>1</v>
      </c>
      <c r="AC247" s="65" t="str">
        <f>VLOOKUP(B247,DATA_ZCSR181!C:K,9,0)</f>
        <v>S-4G-001</v>
      </c>
      <c r="AD247" s="65">
        <f>VLOOKUP(B247,DATA_ZCSR181!C:H,6,0)</f>
        <v>9009417124</v>
      </c>
      <c r="AE247" s="66">
        <f>VLOOKUP(B247,DATA_ZCSR181!C:Z,24,0)</f>
        <v>43496</v>
      </c>
      <c r="AF247" s="66" t="str">
        <f>LEFT(VLOOKUP(B247,DATA_ZCSR181!C:D,2,0),4)</f>
        <v>S4B3</v>
      </c>
      <c r="AG247" s="55" t="str">
        <f t="shared" si="80"/>
        <v>PUS</v>
      </c>
      <c r="AH247" s="61" t="str">
        <f t="shared" si="81"/>
        <v/>
      </c>
      <c r="AI247" s="61" t="str">
        <f t="shared" si="82"/>
        <v/>
      </c>
      <c r="AJ247" s="61" t="str">
        <f t="shared" si="83"/>
        <v/>
      </c>
      <c r="AK247" s="61" t="str">
        <f t="shared" si="84"/>
        <v/>
      </c>
      <c r="AL247" s="61" t="str">
        <f t="shared" si="85"/>
        <v/>
      </c>
      <c r="AM247" s="61" t="str">
        <f t="shared" si="86"/>
        <v/>
      </c>
      <c r="AN247" s="61" t="str">
        <f t="shared" si="87"/>
        <v/>
      </c>
      <c r="AO247" s="61" t="str">
        <f t="shared" si="88"/>
        <v/>
      </c>
      <c r="AP247" s="61" t="str">
        <f t="shared" si="89"/>
        <v/>
      </c>
      <c r="AQ247" s="62" t="str">
        <f t="shared" si="90"/>
        <v/>
      </c>
      <c r="AR247" s="61" t="str">
        <f t="shared" si="91"/>
        <v/>
      </c>
      <c r="AS247" s="63" t="e">
        <f>VLOOKUP(B247,ziw58!AV:BB,7,0)</f>
        <v>#N/A</v>
      </c>
    </row>
    <row r="248" spans="1:45" x14ac:dyDescent="0.35">
      <c r="A248" s="56">
        <v>130000727507</v>
      </c>
      <c r="B248" s="57">
        <v>140001545643</v>
      </c>
      <c r="C248" s="57">
        <v>1017079140</v>
      </c>
      <c r="D248" s="58" t="s">
        <v>2749</v>
      </c>
      <c r="E248" s="58" t="s">
        <v>15</v>
      </c>
      <c r="F248" s="58" t="s">
        <v>16</v>
      </c>
      <c r="G248" s="58" t="s">
        <v>17</v>
      </c>
      <c r="H248" s="58" t="s">
        <v>60</v>
      </c>
      <c r="I248" s="59">
        <v>43460</v>
      </c>
      <c r="J248" s="59">
        <v>43429</v>
      </c>
      <c r="K248" s="59">
        <v>43432</v>
      </c>
      <c r="L248" s="59">
        <v>43483</v>
      </c>
      <c r="M248" s="60">
        <v>4016316852</v>
      </c>
      <c r="N248" s="58" t="s">
        <v>61</v>
      </c>
      <c r="O248" s="58" t="s">
        <v>23</v>
      </c>
      <c r="P248" s="55" t="str">
        <f>VLOOKUP(C248,Constrain!W:Y,3,0)</f>
        <v>บริษัท ดีแทค ไตรเน็ต จำกัด</v>
      </c>
      <c r="Q248" s="64" t="str">
        <f>VLOOKUP(C248,Constrain!W:X,2,0)</f>
        <v>DTN</v>
      </c>
      <c r="R248" s="55" t="str">
        <f t="shared" si="69"/>
        <v>CLSD</v>
      </c>
      <c r="S248" s="55" t="str">
        <f t="shared" si="70"/>
        <v xml:space="preserve">CNF </v>
      </c>
      <c r="T248" s="55" t="str">
        <f t="shared" si="71"/>
        <v>มี พท.ซ่อมบำรุง</v>
      </c>
      <c r="U248" s="55" t="str">
        <f t="shared" si="72"/>
        <v>นับเสา</v>
      </c>
      <c r="V248" s="55" t="str">
        <f t="shared" si="73"/>
        <v>61</v>
      </c>
      <c r="W248" s="55" t="str">
        <f t="shared" si="74"/>
        <v>สายสื่อสาร</v>
      </c>
      <c r="X248" s="55" t="str">
        <f t="shared" si="75"/>
        <v>DTN</v>
      </c>
      <c r="Y248" s="55" t="str">
        <f t="shared" si="76"/>
        <v>RAB</v>
      </c>
      <c r="Z248" s="55" t="str">
        <f t="shared" si="77"/>
        <v>ปกติ</v>
      </c>
      <c r="AA248" s="55" t="str">
        <f t="shared" si="78"/>
        <v>TELECOM</v>
      </c>
      <c r="AB248" s="64">
        <f t="shared" si="79"/>
        <v>1</v>
      </c>
      <c r="AC248" s="65" t="str">
        <f>VLOOKUP(B248,DATA_ZCSR181!C:K,9,0)</f>
        <v>S-4G-001</v>
      </c>
      <c r="AD248" s="65">
        <f>VLOOKUP(B248,DATA_ZCSR181!C:H,6,0)</f>
        <v>9009416808</v>
      </c>
      <c r="AE248" s="66">
        <f>VLOOKUP(B248,DATA_ZCSR181!C:Z,24,0)</f>
        <v>43496</v>
      </c>
      <c r="AF248" s="66" t="str">
        <f>LEFT(VLOOKUP(B248,DATA_ZCSR181!C:D,2,0),4)</f>
        <v>S4B3</v>
      </c>
      <c r="AG248" s="55" t="str">
        <f t="shared" si="80"/>
        <v>RAB</v>
      </c>
      <c r="AH248" s="61" t="str">
        <f t="shared" si="81"/>
        <v/>
      </c>
      <c r="AI248" s="61" t="str">
        <f t="shared" si="82"/>
        <v/>
      </c>
      <c r="AJ248" s="61" t="str">
        <f t="shared" si="83"/>
        <v/>
      </c>
      <c r="AK248" s="61" t="str">
        <f t="shared" si="84"/>
        <v/>
      </c>
      <c r="AL248" s="61" t="str">
        <f t="shared" si="85"/>
        <v/>
      </c>
      <c r="AM248" s="61" t="str">
        <f t="shared" si="86"/>
        <v/>
      </c>
      <c r="AN248" s="61" t="str">
        <f t="shared" si="87"/>
        <v/>
      </c>
      <c r="AO248" s="61" t="str">
        <f t="shared" si="88"/>
        <v/>
      </c>
      <c r="AP248" s="61" t="str">
        <f t="shared" si="89"/>
        <v/>
      </c>
      <c r="AQ248" s="62" t="str">
        <f t="shared" si="90"/>
        <v/>
      </c>
      <c r="AR248" s="61" t="str">
        <f t="shared" si="91"/>
        <v/>
      </c>
      <c r="AS248" s="63" t="e">
        <f>VLOOKUP(B248,ziw58!AV:BB,7,0)</f>
        <v>#N/A</v>
      </c>
    </row>
    <row r="249" spans="1:45" x14ac:dyDescent="0.35">
      <c r="A249" s="56">
        <v>130000726903</v>
      </c>
      <c r="B249" s="57" t="s">
        <v>79</v>
      </c>
      <c r="C249" s="57">
        <v>1017079140</v>
      </c>
      <c r="D249" s="58" t="s">
        <v>3221</v>
      </c>
      <c r="E249" s="58" t="s">
        <v>3222</v>
      </c>
      <c r="F249" s="58" t="s">
        <v>16</v>
      </c>
      <c r="G249" s="58" t="s">
        <v>17</v>
      </c>
      <c r="H249" s="58" t="s">
        <v>62</v>
      </c>
      <c r="I249" s="59">
        <v>43426</v>
      </c>
      <c r="J249" s="59">
        <v>43426</v>
      </c>
      <c r="K249" s="59">
        <v>43426</v>
      </c>
      <c r="L249" s="59">
        <v>43485</v>
      </c>
      <c r="M249" s="60">
        <v>4016316842</v>
      </c>
      <c r="N249" s="58" t="s">
        <v>63</v>
      </c>
      <c r="O249" s="58" t="s">
        <v>1280</v>
      </c>
      <c r="P249" s="55" t="str">
        <f>VLOOKUP(C249,Constrain!W:Y,3,0)</f>
        <v>บริษัท ดีแทค ไตรเน็ต จำกัด</v>
      </c>
      <c r="Q249" s="64" t="str">
        <f>VLOOKUP(C249,Constrain!W:X,2,0)</f>
        <v>DTN</v>
      </c>
      <c r="R249" s="55" t="str">
        <f t="shared" si="69"/>
        <v>CLSD</v>
      </c>
      <c r="S249" s="55" t="str">
        <f t="shared" si="70"/>
        <v xml:space="preserve">CNF </v>
      </c>
      <c r="T249" s="55" t="str">
        <f t="shared" si="71"/>
        <v>มี พท.ซ่อมบำรุง</v>
      </c>
      <c r="U249" s="55" t="str">
        <f t="shared" si="72"/>
        <v>นับเสา</v>
      </c>
      <c r="V249" s="55" t="str">
        <f t="shared" si="73"/>
        <v>61</v>
      </c>
      <c r="W249" s="55" t="str">
        <f t="shared" si="74"/>
        <v>สายสื่อสาร</v>
      </c>
      <c r="X249" s="55" t="str">
        <f t="shared" si="75"/>
        <v>DTN</v>
      </c>
      <c r="Y249" s="55" t="str">
        <f t="shared" si="76"/>
        <v>SIP</v>
      </c>
      <c r="Z249" s="55" t="str">
        <f t="shared" si="77"/>
        <v>ยกเลิก</v>
      </c>
      <c r="AA249" s="55" t="str">
        <f t="shared" si="78"/>
        <v>TELECOM</v>
      </c>
      <c r="AB249" s="64">
        <f t="shared" si="79"/>
        <v>1</v>
      </c>
      <c r="AC249" s="65" t="e">
        <f>VLOOKUP(B249,DATA_ZCSR181!C:K,9,0)</f>
        <v>#N/A</v>
      </c>
      <c r="AD249" s="65" t="e">
        <f>VLOOKUP(B249,DATA_ZCSR181!C:H,6,0)</f>
        <v>#N/A</v>
      </c>
      <c r="AE249" s="66" t="e">
        <f>VLOOKUP(B249,DATA_ZCSR181!C:Z,24,0)</f>
        <v>#N/A</v>
      </c>
      <c r="AF249" s="66" t="e">
        <f>LEFT(VLOOKUP(B249,DATA_ZCSR181!C:D,2,0),4)</f>
        <v>#N/A</v>
      </c>
      <c r="AG249" s="55" t="str">
        <f t="shared" si="80"/>
        <v>SIP</v>
      </c>
      <c r="AH249" s="61" t="str">
        <f t="shared" si="81"/>
        <v>ไม่สร้างคำร้อง</v>
      </c>
      <c r="AI249" s="61" t="str">
        <f t="shared" si="82"/>
        <v/>
      </c>
      <c r="AJ249" s="61" t="str">
        <f t="shared" si="83"/>
        <v/>
      </c>
      <c r="AK249" s="61" t="str">
        <f t="shared" si="84"/>
        <v/>
      </c>
      <c r="AL249" s="61" t="str">
        <f t="shared" si="85"/>
        <v/>
      </c>
      <c r="AM249" s="61" t="str">
        <f t="shared" si="86"/>
        <v/>
      </c>
      <c r="AN249" s="61" t="str">
        <f t="shared" si="87"/>
        <v/>
      </c>
      <c r="AO249" s="61" t="str">
        <f t="shared" si="88"/>
        <v/>
      </c>
      <c r="AP249" s="61" t="str">
        <f t="shared" si="89"/>
        <v/>
      </c>
      <c r="AQ249" s="62" t="str">
        <f t="shared" si="90"/>
        <v/>
      </c>
      <c r="AR249" s="61" t="e">
        <f t="shared" si="91"/>
        <v>#VALUE!</v>
      </c>
      <c r="AS249" s="63" t="e">
        <f>VLOOKUP(B249,ziw58!AV:BB,7,0)</f>
        <v>#N/A</v>
      </c>
    </row>
    <row r="250" spans="1:45" x14ac:dyDescent="0.35">
      <c r="A250" s="56">
        <v>130000730639</v>
      </c>
      <c r="B250" s="57">
        <v>140001545014</v>
      </c>
      <c r="C250" s="57">
        <v>1017079140</v>
      </c>
      <c r="D250" s="58" t="s">
        <v>2750</v>
      </c>
      <c r="E250" s="58" t="s">
        <v>25</v>
      </c>
      <c r="F250" s="58" t="s">
        <v>16</v>
      </c>
      <c r="G250" s="58" t="s">
        <v>17</v>
      </c>
      <c r="H250" s="58" t="s">
        <v>82</v>
      </c>
      <c r="I250" s="59">
        <v>43434</v>
      </c>
      <c r="J250" s="59">
        <v>43434</v>
      </c>
      <c r="K250" s="59">
        <v>43434</v>
      </c>
      <c r="L250" s="59">
        <v>43434</v>
      </c>
      <c r="M250" s="60">
        <v>4016317191</v>
      </c>
      <c r="N250" s="58" t="s">
        <v>2552</v>
      </c>
      <c r="O250" s="58" t="s">
        <v>26</v>
      </c>
      <c r="P250" s="55" t="str">
        <f>VLOOKUP(C250,Constrain!W:Y,3,0)</f>
        <v>บริษัท ดีแทค ไตรเน็ต จำกัด</v>
      </c>
      <c r="Q250" s="64" t="str">
        <f>VLOOKUP(C250,Constrain!W:X,2,0)</f>
        <v>DTN</v>
      </c>
      <c r="R250" s="55" t="str">
        <f t="shared" si="69"/>
        <v xml:space="preserve">REL </v>
      </c>
      <c r="S250" s="55" t="str">
        <f t="shared" si="70"/>
        <v xml:space="preserve">CNF </v>
      </c>
      <c r="T250" s="55" t="str">
        <f t="shared" si="71"/>
        <v>มี พท.ซ่อมบำรุง</v>
      </c>
      <c r="U250" s="55" t="str">
        <f t="shared" si="72"/>
        <v>นับเสา</v>
      </c>
      <c r="V250" s="55" t="str">
        <f t="shared" si="73"/>
        <v>61</v>
      </c>
      <c r="W250" s="55" t="str">
        <f t="shared" si="74"/>
        <v>สายสื่อสาร</v>
      </c>
      <c r="X250" s="55" t="str">
        <f t="shared" si="75"/>
        <v>DTN</v>
      </c>
      <c r="Y250" s="55" t="str">
        <f t="shared" si="76"/>
        <v>SKA</v>
      </c>
      <c r="Z250" s="55" t="str">
        <f t="shared" si="77"/>
        <v>ปกติ</v>
      </c>
      <c r="AA250" s="55" t="str">
        <f t="shared" si="78"/>
        <v>TELECOM</v>
      </c>
      <c r="AB250" s="64">
        <f t="shared" si="79"/>
        <v>1</v>
      </c>
      <c r="AC250" s="65" t="str">
        <f>VLOOKUP(B250,DATA_ZCSR181!C:K,9,0)</f>
        <v>S-4G-001</v>
      </c>
      <c r="AD250" s="65">
        <f>VLOOKUP(B250,DATA_ZCSR181!C:H,6,0)</f>
        <v>9009416159</v>
      </c>
      <c r="AE250" s="66">
        <f>VLOOKUP(B250,DATA_ZCSR181!C:Z,24,0)</f>
        <v>43496</v>
      </c>
      <c r="AF250" s="66" t="str">
        <f>LEFT(VLOOKUP(B250,DATA_ZCSR181!C:D,2,0),4)</f>
        <v>S4B3</v>
      </c>
      <c r="AG250" s="55" t="str">
        <f t="shared" si="80"/>
        <v>SKA</v>
      </c>
      <c r="AH250" s="61" t="str">
        <f t="shared" si="81"/>
        <v/>
      </c>
      <c r="AI250" s="61" t="str">
        <f t="shared" si="82"/>
        <v/>
      </c>
      <c r="AJ250" s="61" t="str">
        <f t="shared" si="83"/>
        <v>สถานะใบสั่งงานไม่ถูกต้อง</v>
      </c>
      <c r="AK250" s="61" t="str">
        <f t="shared" si="84"/>
        <v/>
      </c>
      <c r="AL250" s="61" t="str">
        <f t="shared" si="85"/>
        <v/>
      </c>
      <c r="AM250" s="61" t="str">
        <f t="shared" si="86"/>
        <v/>
      </c>
      <c r="AN250" s="61" t="str">
        <f t="shared" si="87"/>
        <v/>
      </c>
      <c r="AO250" s="61" t="str">
        <f t="shared" si="88"/>
        <v/>
      </c>
      <c r="AP250" s="61" t="str">
        <f t="shared" si="89"/>
        <v/>
      </c>
      <c r="AQ250" s="62" t="str">
        <f t="shared" si="90"/>
        <v/>
      </c>
      <c r="AR250" s="61" t="str">
        <f t="shared" si="91"/>
        <v/>
      </c>
      <c r="AS250" s="63" t="e">
        <f>VLOOKUP(B250,ziw58!AV:BB,7,0)</f>
        <v>#N/A</v>
      </c>
    </row>
    <row r="251" spans="1:45" x14ac:dyDescent="0.35">
      <c r="A251" s="56">
        <v>130000716885</v>
      </c>
      <c r="B251" s="57">
        <v>140001544423</v>
      </c>
      <c r="C251" s="57">
        <v>1017079140</v>
      </c>
      <c r="D251" s="58" t="s">
        <v>2751</v>
      </c>
      <c r="E251" s="58" t="s">
        <v>1267</v>
      </c>
      <c r="F251" s="58" t="s">
        <v>16</v>
      </c>
      <c r="G251" s="58" t="s">
        <v>17</v>
      </c>
      <c r="H251" s="58" t="s">
        <v>30</v>
      </c>
      <c r="I251" s="59">
        <v>43454</v>
      </c>
      <c r="J251" s="59">
        <v>43400</v>
      </c>
      <c r="K251" s="59">
        <v>43401</v>
      </c>
      <c r="L251" s="59">
        <v>43483</v>
      </c>
      <c r="M251" s="60">
        <v>4016316839</v>
      </c>
      <c r="N251" s="58" t="s">
        <v>31</v>
      </c>
      <c r="O251" s="58" t="s">
        <v>23</v>
      </c>
      <c r="P251" s="55" t="str">
        <f>VLOOKUP(C251,Constrain!W:Y,3,0)</f>
        <v>บริษัท ดีแทค ไตรเน็ต จำกัด</v>
      </c>
      <c r="Q251" s="64" t="str">
        <f>VLOOKUP(C251,Constrain!W:X,2,0)</f>
        <v>DTN</v>
      </c>
      <c r="R251" s="55" t="str">
        <f t="shared" si="69"/>
        <v>TECO</v>
      </c>
      <c r="S251" s="55" t="str">
        <f t="shared" si="70"/>
        <v xml:space="preserve">CNF </v>
      </c>
      <c r="T251" s="55" t="str">
        <f t="shared" si="71"/>
        <v>มี พท.ซ่อมบำรุง</v>
      </c>
      <c r="U251" s="55" t="str">
        <f t="shared" si="72"/>
        <v>นับเสา</v>
      </c>
      <c r="V251" s="55" t="str">
        <f t="shared" si="73"/>
        <v>61</v>
      </c>
      <c r="W251" s="55" t="str">
        <f t="shared" si="74"/>
        <v>สายสื่อสาร</v>
      </c>
      <c r="X251" s="55" t="str">
        <f t="shared" si="75"/>
        <v>DTN</v>
      </c>
      <c r="Y251" s="55" t="str">
        <f t="shared" si="76"/>
        <v>SRN</v>
      </c>
      <c r="Z251" s="55" t="str">
        <f t="shared" si="77"/>
        <v>ปกติ</v>
      </c>
      <c r="AA251" s="55" t="str">
        <f t="shared" si="78"/>
        <v>TELECOM</v>
      </c>
      <c r="AB251" s="64">
        <f t="shared" si="79"/>
        <v>1</v>
      </c>
      <c r="AC251" s="65" t="str">
        <f>VLOOKUP(B251,DATA_ZCSR181!C:K,9,0)</f>
        <v>S-4G-001</v>
      </c>
      <c r="AD251" s="65">
        <f>VLOOKUP(B251,DATA_ZCSR181!C:H,6,0)</f>
        <v>9009415414</v>
      </c>
      <c r="AE251" s="66">
        <f>VLOOKUP(B251,DATA_ZCSR181!C:Z,24,0)</f>
        <v>43496</v>
      </c>
      <c r="AF251" s="66" t="str">
        <f>LEFT(VLOOKUP(B251,DATA_ZCSR181!C:D,2,0),4)</f>
        <v>S4B3</v>
      </c>
      <c r="AG251" s="55" t="str">
        <f t="shared" si="80"/>
        <v>SRN</v>
      </c>
      <c r="AH251" s="61" t="str">
        <f t="shared" si="81"/>
        <v/>
      </c>
      <c r="AI251" s="61" t="str">
        <f t="shared" si="82"/>
        <v/>
      </c>
      <c r="AJ251" s="61" t="str">
        <f t="shared" si="83"/>
        <v/>
      </c>
      <c r="AK251" s="61" t="str">
        <f t="shared" si="84"/>
        <v/>
      </c>
      <c r="AL251" s="61" t="str">
        <f t="shared" si="85"/>
        <v/>
      </c>
      <c r="AM251" s="61" t="str">
        <f t="shared" si="86"/>
        <v/>
      </c>
      <c r="AN251" s="61" t="str">
        <f t="shared" si="87"/>
        <v/>
      </c>
      <c r="AO251" s="61" t="str">
        <f t="shared" si="88"/>
        <v/>
      </c>
      <c r="AP251" s="61" t="str">
        <f t="shared" si="89"/>
        <v/>
      </c>
      <c r="AQ251" s="62" t="str">
        <f t="shared" si="90"/>
        <v/>
      </c>
      <c r="AR251" s="61" t="str">
        <f t="shared" si="91"/>
        <v/>
      </c>
      <c r="AS251" s="63" t="e">
        <f>VLOOKUP(B251,ziw58!AV:BB,7,0)</f>
        <v>#N/A</v>
      </c>
    </row>
    <row r="252" spans="1:45" x14ac:dyDescent="0.35">
      <c r="A252" s="56">
        <v>130000740199</v>
      </c>
      <c r="B252" s="57" t="s">
        <v>79</v>
      </c>
      <c r="C252" s="57">
        <v>1017079140</v>
      </c>
      <c r="D252" s="58" t="s">
        <v>2752</v>
      </c>
      <c r="E252" s="58" t="s">
        <v>98</v>
      </c>
      <c r="F252" s="58" t="s">
        <v>16</v>
      </c>
      <c r="G252" s="58" t="s">
        <v>17</v>
      </c>
      <c r="H252" s="58" t="s">
        <v>72</v>
      </c>
      <c r="I252" s="59"/>
      <c r="J252" s="59">
        <v>43461</v>
      </c>
      <c r="K252" s="59">
        <v>43461</v>
      </c>
      <c r="L252" s="59">
        <v>43461</v>
      </c>
      <c r="M252" s="60">
        <v>4016316820</v>
      </c>
      <c r="N252" s="58" t="s">
        <v>73</v>
      </c>
      <c r="O252" s="58" t="s">
        <v>20</v>
      </c>
      <c r="P252" s="55" t="str">
        <f>VLOOKUP(C252,Constrain!W:Y,3,0)</f>
        <v>บริษัท ดีแทค ไตรเน็ต จำกัด</v>
      </c>
      <c r="Q252" s="64" t="str">
        <f>VLOOKUP(C252,Constrain!W:X,2,0)</f>
        <v>DTN</v>
      </c>
      <c r="R252" s="55" t="str">
        <f t="shared" si="69"/>
        <v xml:space="preserve">REL </v>
      </c>
      <c r="S252" s="55" t="str">
        <f t="shared" si="70"/>
        <v>NMAT</v>
      </c>
      <c r="T252" s="55" t="str">
        <f t="shared" si="71"/>
        <v>มี พท.ซ่อมบำรุง</v>
      </c>
      <c r="U252" s="55" t="str">
        <f t="shared" si="72"/>
        <v>นับเสา</v>
      </c>
      <c r="V252" s="55" t="str">
        <f t="shared" si="73"/>
        <v>61</v>
      </c>
      <c r="W252" s="55" t="str">
        <f t="shared" si="74"/>
        <v>สายสื่อสาร</v>
      </c>
      <c r="X252" s="55" t="str">
        <f t="shared" si="75"/>
        <v>DTN</v>
      </c>
      <c r="Y252" s="55" t="str">
        <f t="shared" si="76"/>
        <v>SSA</v>
      </c>
      <c r="Z252" s="55" t="str">
        <f t="shared" si="77"/>
        <v>ละเมิด</v>
      </c>
      <c r="AA252" s="55" t="str">
        <f t="shared" si="78"/>
        <v>TELECOM</v>
      </c>
      <c r="AB252" s="64">
        <f t="shared" si="79"/>
        <v>1</v>
      </c>
      <c r="AC252" s="65" t="e">
        <f>VLOOKUP(B252,DATA_ZCSR181!C:K,9,0)</f>
        <v>#N/A</v>
      </c>
      <c r="AD252" s="65" t="e">
        <f>VLOOKUP(B252,DATA_ZCSR181!C:H,6,0)</f>
        <v>#N/A</v>
      </c>
      <c r="AE252" s="66" t="e">
        <f>VLOOKUP(B252,DATA_ZCSR181!C:Z,24,0)</f>
        <v>#N/A</v>
      </c>
      <c r="AF252" s="66" t="e">
        <f>LEFT(VLOOKUP(B252,DATA_ZCSR181!C:D,2,0),4)</f>
        <v>#N/A</v>
      </c>
      <c r="AG252" s="55" t="str">
        <f t="shared" si="80"/>
        <v>SSA</v>
      </c>
      <c r="AH252" s="61" t="str">
        <f t="shared" si="81"/>
        <v>ไม่สร้างคำร้อง</v>
      </c>
      <c r="AI252" s="61" t="str">
        <f t="shared" si="82"/>
        <v/>
      </c>
      <c r="AJ252" s="61" t="str">
        <f t="shared" si="83"/>
        <v>สถานะใบสั่งงานไม่ถูกต้อง</v>
      </c>
      <c r="AK252" s="61" t="str">
        <f t="shared" si="84"/>
        <v>ยังไม่ยืนยันชั่วโมงการทำงาน Time Confirm</v>
      </c>
      <c r="AL252" s="61" t="str">
        <f t="shared" si="85"/>
        <v/>
      </c>
      <c r="AM252" s="61" t="str">
        <f t="shared" si="86"/>
        <v/>
      </c>
      <c r="AN252" s="61" t="str">
        <f t="shared" si="87"/>
        <v/>
      </c>
      <c r="AO252" s="61" t="str">
        <f t="shared" si="88"/>
        <v/>
      </c>
      <c r="AP252" s="61" t="str">
        <f t="shared" si="89"/>
        <v/>
      </c>
      <c r="AQ252" s="62" t="str">
        <f t="shared" si="90"/>
        <v/>
      </c>
      <c r="AR252" s="61" t="e">
        <f t="shared" si="91"/>
        <v>#VALUE!</v>
      </c>
      <c r="AS252" s="63" t="e">
        <f>VLOOKUP(B252,ziw58!AV:BB,7,0)</f>
        <v>#N/A</v>
      </c>
    </row>
    <row r="253" spans="1:45" x14ac:dyDescent="0.35">
      <c r="A253" s="56">
        <v>130000729113</v>
      </c>
      <c r="B253" s="57">
        <v>140001545959</v>
      </c>
      <c r="C253" s="57">
        <v>1017079140</v>
      </c>
      <c r="D253" s="58" t="s">
        <v>2753</v>
      </c>
      <c r="E253" s="58" t="s">
        <v>1267</v>
      </c>
      <c r="F253" s="58" t="s">
        <v>16</v>
      </c>
      <c r="G253" s="58" t="s">
        <v>17</v>
      </c>
      <c r="H253" s="58" t="s">
        <v>94</v>
      </c>
      <c r="I253" s="59">
        <v>43431</v>
      </c>
      <c r="J253" s="59">
        <v>43431</v>
      </c>
      <c r="K253" s="59">
        <v>43431</v>
      </c>
      <c r="L253" s="59">
        <v>43493</v>
      </c>
      <c r="M253" s="60">
        <v>4018198109</v>
      </c>
      <c r="N253" s="58" t="s">
        <v>95</v>
      </c>
      <c r="O253" s="58" t="s">
        <v>23</v>
      </c>
      <c r="P253" s="55" t="str">
        <f>VLOOKUP(C253,Constrain!W:Y,3,0)</f>
        <v>บริษัท ดีแทค ไตรเน็ต จำกัด</v>
      </c>
      <c r="Q253" s="64" t="str">
        <f>VLOOKUP(C253,Constrain!W:X,2,0)</f>
        <v>DTN</v>
      </c>
      <c r="R253" s="55" t="str">
        <f t="shared" si="69"/>
        <v>TECO</v>
      </c>
      <c r="S253" s="55" t="str">
        <f t="shared" si="70"/>
        <v xml:space="preserve">CNF </v>
      </c>
      <c r="T253" s="55" t="str">
        <f t="shared" si="71"/>
        <v>มี พท.ซ่อมบำรุง</v>
      </c>
      <c r="U253" s="55" t="str">
        <f t="shared" si="72"/>
        <v>นับเสา</v>
      </c>
      <c r="V253" s="55" t="str">
        <f t="shared" si="73"/>
        <v>61</v>
      </c>
      <c r="W253" s="55" t="str">
        <f t="shared" si="74"/>
        <v>สายสื่อสาร</v>
      </c>
      <c r="X253" s="55" t="str">
        <f t="shared" si="75"/>
        <v>DTN</v>
      </c>
      <c r="Y253" s="55" t="str">
        <f t="shared" si="76"/>
        <v>SSG</v>
      </c>
      <c r="Z253" s="55" t="str">
        <f t="shared" si="77"/>
        <v>ปกติ</v>
      </c>
      <c r="AA253" s="55" t="str">
        <f t="shared" si="78"/>
        <v>TELECOM</v>
      </c>
      <c r="AB253" s="64">
        <f t="shared" si="79"/>
        <v>1</v>
      </c>
      <c r="AC253" s="65" t="str">
        <f>VLOOKUP(B253,DATA_ZCSR181!C:K,9,0)</f>
        <v>S-4G-001</v>
      </c>
      <c r="AD253" s="65">
        <f>VLOOKUP(B253,DATA_ZCSR181!C:H,6,0)</f>
        <v>9009417320</v>
      </c>
      <c r="AE253" s="66">
        <f>VLOOKUP(B253,DATA_ZCSR181!C:Z,24,0)</f>
        <v>43496</v>
      </c>
      <c r="AF253" s="66" t="str">
        <f>LEFT(VLOOKUP(B253,DATA_ZCSR181!C:D,2,0),4)</f>
        <v>S4B3</v>
      </c>
      <c r="AG253" s="55" t="str">
        <f t="shared" si="80"/>
        <v>SES</v>
      </c>
      <c r="AH253" s="61" t="str">
        <f t="shared" si="81"/>
        <v/>
      </c>
      <c r="AI253" s="61" t="str">
        <f t="shared" si="82"/>
        <v/>
      </c>
      <c r="AJ253" s="61" t="str">
        <f t="shared" si="83"/>
        <v/>
      </c>
      <c r="AK253" s="61" t="str">
        <f t="shared" si="84"/>
        <v/>
      </c>
      <c r="AL253" s="61" t="str">
        <f t="shared" si="85"/>
        <v/>
      </c>
      <c r="AM253" s="61" t="str">
        <f t="shared" si="86"/>
        <v/>
      </c>
      <c r="AN253" s="61" t="str">
        <f t="shared" si="87"/>
        <v/>
      </c>
      <c r="AO253" s="61" t="str">
        <f t="shared" si="88"/>
        <v/>
      </c>
      <c r="AP253" s="61" t="str">
        <f t="shared" si="89"/>
        <v/>
      </c>
      <c r="AQ253" s="62" t="str">
        <f t="shared" si="90"/>
        <v/>
      </c>
      <c r="AR253" s="61" t="str">
        <f t="shared" si="91"/>
        <v/>
      </c>
      <c r="AS253" s="63" t="e">
        <f>VLOOKUP(B253,ziw58!AV:BB,7,0)</f>
        <v>#N/A</v>
      </c>
    </row>
    <row r="254" spans="1:45" x14ac:dyDescent="0.35">
      <c r="A254" s="56">
        <v>130000733804</v>
      </c>
      <c r="B254" s="57">
        <v>140001545280</v>
      </c>
      <c r="C254" s="57">
        <v>1017079140</v>
      </c>
      <c r="D254" s="58" t="s">
        <v>2754</v>
      </c>
      <c r="E254" s="58" t="s">
        <v>1267</v>
      </c>
      <c r="F254" s="58" t="s">
        <v>16</v>
      </c>
      <c r="G254" s="58" t="s">
        <v>17</v>
      </c>
      <c r="H254" s="58" t="s">
        <v>68</v>
      </c>
      <c r="I254" s="59">
        <v>43411</v>
      </c>
      <c r="J254" s="59">
        <v>43446</v>
      </c>
      <c r="K254" s="59">
        <v>43447</v>
      </c>
      <c r="L254" s="59">
        <v>43487</v>
      </c>
      <c r="M254" s="60">
        <v>4016316754</v>
      </c>
      <c r="N254" s="58" t="s">
        <v>69</v>
      </c>
      <c r="O254" s="58" t="s">
        <v>23</v>
      </c>
      <c r="P254" s="55" t="str">
        <f>VLOOKUP(C254,Constrain!W:Y,3,0)</f>
        <v>บริษัท ดีแทค ไตรเน็ต จำกัด</v>
      </c>
      <c r="Q254" s="64" t="str">
        <f>VLOOKUP(C254,Constrain!W:X,2,0)</f>
        <v>DTN</v>
      </c>
      <c r="R254" s="55" t="str">
        <f t="shared" si="69"/>
        <v>TECO</v>
      </c>
      <c r="S254" s="55" t="str">
        <f t="shared" si="70"/>
        <v xml:space="preserve">CNF </v>
      </c>
      <c r="T254" s="55" t="str">
        <f t="shared" si="71"/>
        <v>มี พท.ซ่อมบำรุง</v>
      </c>
      <c r="U254" s="55" t="str">
        <f t="shared" si="72"/>
        <v>นับเสา</v>
      </c>
      <c r="V254" s="55" t="str">
        <f t="shared" si="73"/>
        <v>61</v>
      </c>
      <c r="W254" s="55" t="str">
        <f t="shared" si="74"/>
        <v>สายสื่อสาร</v>
      </c>
      <c r="X254" s="55" t="str">
        <f t="shared" si="75"/>
        <v>DTN</v>
      </c>
      <c r="Y254" s="55" t="str">
        <f t="shared" si="76"/>
        <v>STU</v>
      </c>
      <c r="Z254" s="55" t="str">
        <f t="shared" si="77"/>
        <v>ปกติ</v>
      </c>
      <c r="AA254" s="55" t="str">
        <f t="shared" si="78"/>
        <v>TELECOM</v>
      </c>
      <c r="AB254" s="64">
        <f t="shared" si="79"/>
        <v>1</v>
      </c>
      <c r="AC254" s="65" t="str">
        <f>VLOOKUP(B254,DATA_ZCSR181!C:K,9,0)</f>
        <v>S-4G-001</v>
      </c>
      <c r="AD254" s="65">
        <f>VLOOKUP(B254,DATA_ZCSR181!C:H,6,0)</f>
        <v>9009416422</v>
      </c>
      <c r="AE254" s="66">
        <f>VLOOKUP(B254,DATA_ZCSR181!C:Z,24,0)</f>
        <v>43496</v>
      </c>
      <c r="AF254" s="66" t="str">
        <f>LEFT(VLOOKUP(B254,DATA_ZCSR181!C:D,2,0),4)</f>
        <v>S4B3</v>
      </c>
      <c r="AG254" s="55" t="str">
        <f t="shared" si="80"/>
        <v>STU</v>
      </c>
      <c r="AH254" s="61" t="str">
        <f t="shared" si="81"/>
        <v/>
      </c>
      <c r="AI254" s="61" t="str">
        <f t="shared" si="82"/>
        <v/>
      </c>
      <c r="AJ254" s="61" t="str">
        <f t="shared" si="83"/>
        <v/>
      </c>
      <c r="AK254" s="61" t="str">
        <f t="shared" si="84"/>
        <v/>
      </c>
      <c r="AL254" s="61" t="str">
        <f t="shared" si="85"/>
        <v/>
      </c>
      <c r="AM254" s="61" t="str">
        <f t="shared" si="86"/>
        <v/>
      </c>
      <c r="AN254" s="61" t="str">
        <f t="shared" si="87"/>
        <v/>
      </c>
      <c r="AO254" s="61" t="str">
        <f t="shared" si="88"/>
        <v/>
      </c>
      <c r="AP254" s="61" t="str">
        <f t="shared" si="89"/>
        <v/>
      </c>
      <c r="AQ254" s="62" t="str">
        <f t="shared" si="90"/>
        <v/>
      </c>
      <c r="AR254" s="61" t="str">
        <f t="shared" si="91"/>
        <v/>
      </c>
      <c r="AS254" s="63" t="e">
        <f>VLOOKUP(B254,ziw58!AV:BB,7,0)</f>
        <v>#N/A</v>
      </c>
    </row>
    <row r="255" spans="1:45" x14ac:dyDescent="0.35">
      <c r="A255" s="56">
        <v>130000728766</v>
      </c>
      <c r="B255" s="57">
        <v>140001545501</v>
      </c>
      <c r="C255" s="57">
        <v>1017079140</v>
      </c>
      <c r="D255" s="58" t="s">
        <v>2755</v>
      </c>
      <c r="E255" s="58" t="s">
        <v>1267</v>
      </c>
      <c r="F255" s="58" t="s">
        <v>16</v>
      </c>
      <c r="G255" s="58" t="s">
        <v>17</v>
      </c>
      <c r="H255" s="58" t="s">
        <v>52</v>
      </c>
      <c r="I255" s="59">
        <v>43437</v>
      </c>
      <c r="J255" s="59">
        <v>43437</v>
      </c>
      <c r="K255" s="59">
        <v>43437</v>
      </c>
      <c r="L255" s="59">
        <v>43483</v>
      </c>
      <c r="M255" s="60">
        <v>4016316922</v>
      </c>
      <c r="N255" s="58" t="s">
        <v>53</v>
      </c>
      <c r="O255" s="58" t="s">
        <v>23</v>
      </c>
      <c r="P255" s="55" t="str">
        <f>VLOOKUP(C255,Constrain!W:Y,3,0)</f>
        <v>บริษัท ดีแทค ไตรเน็ต จำกัด</v>
      </c>
      <c r="Q255" s="64" t="str">
        <f>VLOOKUP(C255,Constrain!W:X,2,0)</f>
        <v>DTN</v>
      </c>
      <c r="R255" s="55" t="str">
        <f t="shared" si="69"/>
        <v>TECO</v>
      </c>
      <c r="S255" s="55" t="str">
        <f t="shared" si="70"/>
        <v xml:space="preserve">CNF </v>
      </c>
      <c r="T255" s="55" t="str">
        <f t="shared" si="71"/>
        <v>มี พท.ซ่อมบำรุง</v>
      </c>
      <c r="U255" s="55" t="str">
        <f t="shared" si="72"/>
        <v>นับเสา</v>
      </c>
      <c r="V255" s="55" t="str">
        <f t="shared" si="73"/>
        <v>61</v>
      </c>
      <c r="W255" s="55" t="str">
        <f t="shared" si="74"/>
        <v>สายสื่อสาร</v>
      </c>
      <c r="X255" s="55" t="str">
        <f t="shared" si="75"/>
        <v>DTN</v>
      </c>
      <c r="Y255" s="55" t="str">
        <f t="shared" si="76"/>
        <v>SUN</v>
      </c>
      <c r="Z255" s="55" t="str">
        <f t="shared" si="77"/>
        <v>ปกติ</v>
      </c>
      <c r="AA255" s="55" t="str">
        <f t="shared" si="78"/>
        <v>TELECOM</v>
      </c>
      <c r="AB255" s="64">
        <f t="shared" si="79"/>
        <v>1</v>
      </c>
      <c r="AC255" s="65" t="str">
        <f>VLOOKUP(B255,DATA_ZCSR181!C:K,9,0)</f>
        <v>S-4G-001</v>
      </c>
      <c r="AD255" s="65">
        <f>VLOOKUP(B255,DATA_ZCSR181!C:H,6,0)</f>
        <v>9009416700</v>
      </c>
      <c r="AE255" s="66">
        <f>VLOOKUP(B255,DATA_ZCSR181!C:Z,24,0)</f>
        <v>43496</v>
      </c>
      <c r="AF255" s="66" t="str">
        <f>LEFT(VLOOKUP(B255,DATA_ZCSR181!C:D,2,0),4)</f>
        <v>S4B3</v>
      </c>
      <c r="AG255" s="55" t="str">
        <f t="shared" si="80"/>
        <v>SUN</v>
      </c>
      <c r="AH255" s="61" t="str">
        <f t="shared" si="81"/>
        <v/>
      </c>
      <c r="AI255" s="61" t="str">
        <f t="shared" si="82"/>
        <v/>
      </c>
      <c r="AJ255" s="61" t="str">
        <f t="shared" si="83"/>
        <v/>
      </c>
      <c r="AK255" s="61" t="str">
        <f t="shared" si="84"/>
        <v/>
      </c>
      <c r="AL255" s="61" t="str">
        <f t="shared" si="85"/>
        <v/>
      </c>
      <c r="AM255" s="61" t="str">
        <f t="shared" si="86"/>
        <v/>
      </c>
      <c r="AN255" s="61" t="str">
        <f t="shared" si="87"/>
        <v/>
      </c>
      <c r="AO255" s="61" t="str">
        <f t="shared" si="88"/>
        <v/>
      </c>
      <c r="AP255" s="61" t="str">
        <f t="shared" si="89"/>
        <v/>
      </c>
      <c r="AQ255" s="62" t="str">
        <f t="shared" si="90"/>
        <v/>
      </c>
      <c r="AR255" s="61" t="str">
        <f t="shared" si="91"/>
        <v/>
      </c>
      <c r="AS255" s="63" t="e">
        <f>VLOOKUP(B255,ziw58!AV:BB,7,0)</f>
        <v>#N/A</v>
      </c>
    </row>
    <row r="256" spans="1:45" x14ac:dyDescent="0.35">
      <c r="A256" s="56">
        <v>130000721108</v>
      </c>
      <c r="B256" s="57">
        <v>140001545761</v>
      </c>
      <c r="C256" s="57">
        <v>1017079140</v>
      </c>
      <c r="D256" s="58" t="s">
        <v>2756</v>
      </c>
      <c r="E256" s="58" t="s">
        <v>15</v>
      </c>
      <c r="F256" s="58" t="s">
        <v>16</v>
      </c>
      <c r="G256" s="58" t="s">
        <v>17</v>
      </c>
      <c r="H256" s="58" t="s">
        <v>86</v>
      </c>
      <c r="I256" s="59">
        <v>43458</v>
      </c>
      <c r="J256" s="59">
        <v>43411</v>
      </c>
      <c r="K256" s="59">
        <v>43411</v>
      </c>
      <c r="L256" s="59">
        <v>43483</v>
      </c>
      <c r="M256" s="60">
        <v>4016316992</v>
      </c>
      <c r="N256" s="58" t="s">
        <v>87</v>
      </c>
      <c r="O256" s="58" t="s">
        <v>23</v>
      </c>
      <c r="P256" s="55" t="str">
        <f>VLOOKUP(C256,Constrain!W:Y,3,0)</f>
        <v>บริษัท ดีแทค ไตรเน็ต จำกัด</v>
      </c>
      <c r="Q256" s="64" t="str">
        <f>VLOOKUP(C256,Constrain!W:X,2,0)</f>
        <v>DTN</v>
      </c>
      <c r="R256" s="55" t="str">
        <f t="shared" si="69"/>
        <v>CLSD</v>
      </c>
      <c r="S256" s="55" t="str">
        <f t="shared" si="70"/>
        <v xml:space="preserve">CNF </v>
      </c>
      <c r="T256" s="55" t="str">
        <f t="shared" si="71"/>
        <v>มี พท.ซ่อมบำรุง</v>
      </c>
      <c r="U256" s="55" t="str">
        <f t="shared" si="72"/>
        <v>นับเสา</v>
      </c>
      <c r="V256" s="55" t="str">
        <f t="shared" si="73"/>
        <v>61</v>
      </c>
      <c r="W256" s="55" t="str">
        <f t="shared" si="74"/>
        <v>สายสื่อสาร</v>
      </c>
      <c r="X256" s="55" t="str">
        <f t="shared" si="75"/>
        <v>DTN</v>
      </c>
      <c r="Y256" s="55" t="str">
        <f t="shared" si="76"/>
        <v>TTM</v>
      </c>
      <c r="Z256" s="55" t="str">
        <f t="shared" si="77"/>
        <v>ปกติ</v>
      </c>
      <c r="AA256" s="55" t="str">
        <f t="shared" si="78"/>
        <v>TELECOM</v>
      </c>
      <c r="AB256" s="64">
        <f t="shared" si="79"/>
        <v>1</v>
      </c>
      <c r="AC256" s="65" t="str">
        <f>VLOOKUP(B256,DATA_ZCSR181!C:K,9,0)</f>
        <v>S-4G-001</v>
      </c>
      <c r="AD256" s="65">
        <f>VLOOKUP(B256,DATA_ZCSR181!C:H,6,0)</f>
        <v>9009416987</v>
      </c>
      <c r="AE256" s="66">
        <f>VLOOKUP(B256,DATA_ZCSR181!C:Z,24,0)</f>
        <v>43496</v>
      </c>
      <c r="AF256" s="66" t="str">
        <f>LEFT(VLOOKUP(B256,DATA_ZCSR181!C:D,2,0),4)</f>
        <v>S4B3</v>
      </c>
      <c r="AG256" s="55" t="str">
        <f t="shared" si="80"/>
        <v>TTM</v>
      </c>
      <c r="AH256" s="61" t="str">
        <f t="shared" si="81"/>
        <v/>
      </c>
      <c r="AI256" s="61" t="str">
        <f t="shared" si="82"/>
        <v/>
      </c>
      <c r="AJ256" s="61" t="str">
        <f t="shared" si="83"/>
        <v/>
      </c>
      <c r="AK256" s="61" t="str">
        <f t="shared" si="84"/>
        <v/>
      </c>
      <c r="AL256" s="61" t="str">
        <f t="shared" si="85"/>
        <v/>
      </c>
      <c r="AM256" s="61" t="str">
        <f t="shared" si="86"/>
        <v/>
      </c>
      <c r="AN256" s="61" t="str">
        <f t="shared" si="87"/>
        <v/>
      </c>
      <c r="AO256" s="61" t="str">
        <f t="shared" si="88"/>
        <v/>
      </c>
      <c r="AP256" s="61" t="str">
        <f t="shared" si="89"/>
        <v/>
      </c>
      <c r="AQ256" s="62" t="str">
        <f t="shared" si="90"/>
        <v/>
      </c>
      <c r="AR256" s="61" t="str">
        <f t="shared" si="91"/>
        <v/>
      </c>
      <c r="AS256" s="63" t="e">
        <f>VLOOKUP(B256,ziw58!AV:BB,7,0)</f>
        <v>#N/A</v>
      </c>
    </row>
    <row r="257" spans="1:45" x14ac:dyDescent="0.35">
      <c r="A257" s="56">
        <v>130000724836</v>
      </c>
      <c r="B257" s="57">
        <v>140001546077</v>
      </c>
      <c r="C257" s="57">
        <v>1017079140</v>
      </c>
      <c r="D257" s="58" t="s">
        <v>2757</v>
      </c>
      <c r="E257" s="58" t="s">
        <v>1267</v>
      </c>
      <c r="F257" s="58" t="s">
        <v>16</v>
      </c>
      <c r="G257" s="58" t="s">
        <v>17</v>
      </c>
      <c r="H257" s="58" t="s">
        <v>66</v>
      </c>
      <c r="I257" s="59">
        <v>43448</v>
      </c>
      <c r="J257" s="59">
        <v>43421</v>
      </c>
      <c r="K257" s="59">
        <v>43422</v>
      </c>
      <c r="L257" s="59">
        <v>43495</v>
      </c>
      <c r="M257" s="60">
        <v>4018201845</v>
      </c>
      <c r="N257" s="58" t="s">
        <v>67</v>
      </c>
      <c r="O257" s="58" t="s">
        <v>23</v>
      </c>
      <c r="P257" s="55" t="str">
        <f>VLOOKUP(C257,Constrain!W:Y,3,0)</f>
        <v>บริษัท ดีแทค ไตรเน็ต จำกัด</v>
      </c>
      <c r="Q257" s="64" t="str">
        <f>VLOOKUP(C257,Constrain!W:X,2,0)</f>
        <v>DTN</v>
      </c>
      <c r="R257" s="55" t="str">
        <f t="shared" si="69"/>
        <v>TECO</v>
      </c>
      <c r="S257" s="55" t="str">
        <f t="shared" si="70"/>
        <v xml:space="preserve">CNF </v>
      </c>
      <c r="T257" s="55" t="str">
        <f t="shared" si="71"/>
        <v>มี พท.ซ่อมบำรุง</v>
      </c>
      <c r="U257" s="55" t="str">
        <f t="shared" si="72"/>
        <v>นับเสา</v>
      </c>
      <c r="V257" s="55" t="str">
        <f t="shared" si="73"/>
        <v>61</v>
      </c>
      <c r="W257" s="55" t="str">
        <f t="shared" si="74"/>
        <v>สายสื่อสาร</v>
      </c>
      <c r="X257" s="55" t="str">
        <f t="shared" si="75"/>
        <v>DTN</v>
      </c>
      <c r="Y257" s="55" t="str">
        <f t="shared" si="76"/>
        <v>WNK</v>
      </c>
      <c r="Z257" s="55" t="str">
        <f t="shared" si="77"/>
        <v>ปกติ</v>
      </c>
      <c r="AA257" s="55" t="str">
        <f t="shared" si="78"/>
        <v>TELECOM</v>
      </c>
      <c r="AB257" s="64">
        <f t="shared" si="79"/>
        <v>1</v>
      </c>
      <c r="AC257" s="65" t="str">
        <f>VLOOKUP(B257,DATA_ZCSR181!C:K,9,0)</f>
        <v>S-4G-001</v>
      </c>
      <c r="AD257" s="65">
        <f>VLOOKUP(B257,DATA_ZCSR181!C:H,6,0)</f>
        <v>9009417382</v>
      </c>
      <c r="AE257" s="66">
        <f>VLOOKUP(B257,DATA_ZCSR181!C:Z,24,0)</f>
        <v>43496</v>
      </c>
      <c r="AF257" s="66" t="str">
        <f>LEFT(VLOOKUP(B257,DATA_ZCSR181!C:D,2,0),4)</f>
        <v>S4B3</v>
      </c>
      <c r="AG257" s="55" t="str">
        <f t="shared" si="80"/>
        <v>WNK</v>
      </c>
      <c r="AH257" s="61" t="str">
        <f t="shared" si="81"/>
        <v/>
      </c>
      <c r="AI257" s="61" t="str">
        <f t="shared" si="82"/>
        <v/>
      </c>
      <c r="AJ257" s="61" t="str">
        <f t="shared" si="83"/>
        <v/>
      </c>
      <c r="AK257" s="61" t="str">
        <f t="shared" si="84"/>
        <v/>
      </c>
      <c r="AL257" s="61" t="str">
        <f t="shared" si="85"/>
        <v/>
      </c>
      <c r="AM257" s="61" t="str">
        <f t="shared" si="86"/>
        <v/>
      </c>
      <c r="AN257" s="61" t="str">
        <f t="shared" si="87"/>
        <v/>
      </c>
      <c r="AO257" s="61" t="str">
        <f t="shared" si="88"/>
        <v/>
      </c>
      <c r="AP257" s="61" t="str">
        <f t="shared" si="89"/>
        <v/>
      </c>
      <c r="AQ257" s="62" t="str">
        <f t="shared" si="90"/>
        <v/>
      </c>
      <c r="AR257" s="61" t="str">
        <f t="shared" si="91"/>
        <v/>
      </c>
      <c r="AS257" s="63" t="e">
        <f>VLOOKUP(B257,ziw58!AV:BB,7,0)</f>
        <v>#N/A</v>
      </c>
    </row>
    <row r="258" spans="1:45" x14ac:dyDescent="0.35">
      <c r="A258" s="56">
        <v>130000734935</v>
      </c>
      <c r="B258" s="57">
        <v>140001546946</v>
      </c>
      <c r="C258" s="57">
        <v>1014970058</v>
      </c>
      <c r="D258" s="58" t="s">
        <v>2758</v>
      </c>
      <c r="E258" s="58" t="s">
        <v>15</v>
      </c>
      <c r="F258" s="58" t="s">
        <v>16</v>
      </c>
      <c r="G258" s="58" t="s">
        <v>17</v>
      </c>
      <c r="H258" s="58" t="s">
        <v>24</v>
      </c>
      <c r="I258" s="59">
        <v>43405</v>
      </c>
      <c r="J258" s="59">
        <v>43405</v>
      </c>
      <c r="K258" s="59">
        <v>43454</v>
      </c>
      <c r="L258" s="59">
        <v>43483</v>
      </c>
      <c r="M258" s="60">
        <v>4016369910</v>
      </c>
      <c r="N258" s="58" t="s">
        <v>688</v>
      </c>
      <c r="O258" s="58" t="s">
        <v>23</v>
      </c>
      <c r="P258" s="55" t="str">
        <f>VLOOKUP(C258,Constrain!W:Y,3,0)</f>
        <v>ร้านทอง</v>
      </c>
      <c r="Q258" s="64" t="str">
        <f>VLOOKUP(C258,Constrain!W:X,2,0)</f>
        <v>GOLD</v>
      </c>
      <c r="R258" s="55" t="str">
        <f t="shared" ref="R258:R321" si="92">LEFT(E258,4)</f>
        <v>CLSD</v>
      </c>
      <c r="S258" s="55" t="str">
        <f t="shared" ref="S258:S321" si="93">MID(E258,6,4)</f>
        <v xml:space="preserve">CNF </v>
      </c>
      <c r="T258" s="55" t="str">
        <f t="shared" ref="T258:T321" si="94">IF(OR(M258&gt;0,M258&lt;&gt;""),"มี พท.ซ่อมบำรุง","-")</f>
        <v>มี พท.ซ่อมบำรุง</v>
      </c>
      <c r="U258" s="55" t="str">
        <f t="shared" ref="U258:U321" si="95">LEFT(D258,6)</f>
        <v>นับเสา</v>
      </c>
      <c r="V258" s="55" t="str">
        <f t="shared" ref="V258:V321" si="96">MID(D258,8,2)</f>
        <v>61</v>
      </c>
      <c r="W258" s="55" t="str">
        <f t="shared" ref="W258:W321" si="97">MID(D258,11,FIND("-",D258,11)-11)</f>
        <v>สายสื่อสาร</v>
      </c>
      <c r="X258" s="55" t="str">
        <f t="shared" ref="X258:X321" si="98">MID(D258,LEN(W258)+10+2,FIND("-",D258,LEN(W258)+10+2)-(LEN(W258)+10+2))</f>
        <v>GOLD</v>
      </c>
      <c r="Y258" s="55" t="str">
        <f t="shared" ref="Y258:Y321" si="99">MID(D258,LEN(W258)+10+LEN(X258)+3,FIND("-",D258,LEN(W258)+10+LEN(X258)+3)-(LEN(W258)+10+LEN(X258)+3))</f>
        <v>KKA</v>
      </c>
      <c r="Z258" s="55" t="str">
        <f t="shared" ref="Z258:Z321" si="100">MID(D258,LEN(W258)+10+LEN(X258)+LEN(Y258)+4,LEN(D258)-(LEN(W258)+10+LEN(X258)+LEN(Y258)+3))</f>
        <v>ปกติ</v>
      </c>
      <c r="AA258" s="55" t="str">
        <f t="shared" ref="AA258:AA321" si="101">RIGHT_TEXT(X258)</f>
        <v>GOLD</v>
      </c>
      <c r="AB258" s="64">
        <f t="shared" ref="AB258:AB321" si="102">COUNTIF(D:D,D:D)</f>
        <v>4</v>
      </c>
      <c r="AC258" s="65" t="str">
        <f>VLOOKUP(B258,DATA_ZCSR181!C:K,9,0)</f>
        <v>S-4G-001</v>
      </c>
      <c r="AD258" s="65">
        <f>VLOOKUP(B258,DATA_ZCSR181!C:H,6,0)</f>
        <v>9009420662</v>
      </c>
      <c r="AE258" s="66">
        <f>VLOOKUP(B258,DATA_ZCSR181!C:Z,24,0)</f>
        <v>43496</v>
      </c>
      <c r="AF258" s="66" t="str">
        <f>LEFT(VLOOKUP(B258,DATA_ZCSR181!C:D,2,0),4)</f>
        <v>S4B3</v>
      </c>
      <c r="AG258" s="55" t="str">
        <f t="shared" ref="AG258:AG321" si="103">MID(N258,2,3)</f>
        <v>KKA</v>
      </c>
      <c r="AH258" s="61" t="str">
        <f t="shared" ref="AH258:AH321" si="104">IF(B258="","ไม่สร้างคำร้อง","")</f>
        <v/>
      </c>
      <c r="AI258" s="61" t="str">
        <f t="shared" ref="AI258:AI321" si="105">IF(M258="","ไม่กรอกพื้นที่ซ่อมบำรุง","")</f>
        <v/>
      </c>
      <c r="AJ258" s="61" t="str">
        <f t="shared" ref="AJ258:AJ321" si="106">IF(OR(R258="TECO",R258="CLSD"),"","สถานะใบสั่งงานไม่ถูกต้อง")</f>
        <v/>
      </c>
      <c r="AK258" s="61" t="str">
        <f t="shared" ref="AK258:AK321" si="107">IF(S258&lt;&gt;"CNF ","ยังไม่ยืนยันชั่วโมงการทำงาน Time Confirm","")</f>
        <v/>
      </c>
      <c r="AL258" s="61" t="str">
        <f t="shared" ref="AL258:AL321" si="108">IF(U258&lt;&gt;"นับเสา","คำอธิบายไม่เขียนคำว่า: นับเสา","")</f>
        <v/>
      </c>
      <c r="AM258" s="61" t="str">
        <f t="shared" ref="AM258:AM321" si="109">IF(V258&lt;&gt;"61","ไม่เขียนคำว่า: 61","")</f>
        <v/>
      </c>
      <c r="AN258" s="61" t="str">
        <f t="shared" ref="AN258:AN321" si="110">IF(NOT(OR(W258="สายสื่อสาร",W258="อุปกรณ์")),"ประเภทงานผิด","")</f>
        <v/>
      </c>
      <c r="AO258" s="61" t="str">
        <f t="shared" ref="AO258:AO321" si="111">value_vlookup(X258)</f>
        <v/>
      </c>
      <c r="AP258" s="61" t="str">
        <f t="shared" ref="AP258:AP321" si="112">check_AbbrPEA(Y258)</f>
        <v/>
      </c>
      <c r="AQ258" s="62" t="str">
        <f t="shared" ref="AQ258:AQ321" si="113">IF(NOT(OR(Z258="ปกติ",Z258="ละเมิด",Z258="ยกเลิก")),"ลักษณะงานผิด","")</f>
        <v/>
      </c>
      <c r="AR258" s="61" t="str">
        <f t="shared" ref="AR258:AR321" si="114">check_CorSerMat(AA258,W258,Z258,AC258)</f>
        <v/>
      </c>
      <c r="AS258" s="63" t="e">
        <f>VLOOKUP(B258,ziw58!AV:BB,7,0)</f>
        <v>#N/A</v>
      </c>
    </row>
    <row r="259" spans="1:45" x14ac:dyDescent="0.35">
      <c r="A259" s="56">
        <v>130000734939</v>
      </c>
      <c r="B259" s="57">
        <v>140001546996</v>
      </c>
      <c r="C259" s="57">
        <v>1014294742</v>
      </c>
      <c r="D259" s="58" t="s">
        <v>2758</v>
      </c>
      <c r="E259" s="58" t="s">
        <v>15</v>
      </c>
      <c r="F259" s="58" t="s">
        <v>16</v>
      </c>
      <c r="G259" s="58" t="s">
        <v>17</v>
      </c>
      <c r="H259" s="58" t="s">
        <v>24</v>
      </c>
      <c r="I259" s="59">
        <v>43405</v>
      </c>
      <c r="J259" s="59">
        <v>43405</v>
      </c>
      <c r="K259" s="59">
        <v>43454</v>
      </c>
      <c r="L259" s="59">
        <v>43483</v>
      </c>
      <c r="M259" s="60">
        <v>4016370013</v>
      </c>
      <c r="N259" s="58" t="s">
        <v>688</v>
      </c>
      <c r="O259" s="58" t="s">
        <v>23</v>
      </c>
      <c r="P259" s="55" t="str">
        <f>VLOOKUP(C259,Constrain!W:Y,3,0)</f>
        <v>ร้านทอง</v>
      </c>
      <c r="Q259" s="64" t="str">
        <f>VLOOKUP(C259,Constrain!W:X,2,0)</f>
        <v>GOLD</v>
      </c>
      <c r="R259" s="55" t="str">
        <f t="shared" si="92"/>
        <v>CLSD</v>
      </c>
      <c r="S259" s="55" t="str">
        <f t="shared" si="93"/>
        <v xml:space="preserve">CNF </v>
      </c>
      <c r="T259" s="55" t="str">
        <f t="shared" si="94"/>
        <v>มี พท.ซ่อมบำรุง</v>
      </c>
      <c r="U259" s="55" t="str">
        <f t="shared" si="95"/>
        <v>นับเสา</v>
      </c>
      <c r="V259" s="55" t="str">
        <f t="shared" si="96"/>
        <v>61</v>
      </c>
      <c r="W259" s="55" t="str">
        <f t="shared" si="97"/>
        <v>สายสื่อสาร</v>
      </c>
      <c r="X259" s="55" t="str">
        <f t="shared" si="98"/>
        <v>GOLD</v>
      </c>
      <c r="Y259" s="55" t="str">
        <f t="shared" si="99"/>
        <v>KKA</v>
      </c>
      <c r="Z259" s="55" t="str">
        <f t="shared" si="100"/>
        <v>ปกติ</v>
      </c>
      <c r="AA259" s="55" t="str">
        <f t="shared" si="101"/>
        <v>GOLD</v>
      </c>
      <c r="AB259" s="64">
        <f t="shared" si="102"/>
        <v>4</v>
      </c>
      <c r="AC259" s="65" t="str">
        <f>VLOOKUP(B259,DATA_ZCSR181!C:K,9,0)</f>
        <v>S-4G-001</v>
      </c>
      <c r="AD259" s="65">
        <f>VLOOKUP(B259,DATA_ZCSR181!C:H,6,0)</f>
        <v>9009420717</v>
      </c>
      <c r="AE259" s="66">
        <f>VLOOKUP(B259,DATA_ZCSR181!C:Z,24,0)</f>
        <v>43496</v>
      </c>
      <c r="AF259" s="66" t="str">
        <f>LEFT(VLOOKUP(B259,DATA_ZCSR181!C:D,2,0),4)</f>
        <v>S4B3</v>
      </c>
      <c r="AG259" s="55" t="str">
        <f t="shared" si="103"/>
        <v>KKA</v>
      </c>
      <c r="AH259" s="61" t="str">
        <f t="shared" si="104"/>
        <v/>
      </c>
      <c r="AI259" s="61" t="str">
        <f t="shared" si="105"/>
        <v/>
      </c>
      <c r="AJ259" s="61" t="str">
        <f t="shared" si="106"/>
        <v/>
      </c>
      <c r="AK259" s="61" t="str">
        <f t="shared" si="107"/>
        <v/>
      </c>
      <c r="AL259" s="61" t="str">
        <f t="shared" si="108"/>
        <v/>
      </c>
      <c r="AM259" s="61" t="str">
        <f t="shared" si="109"/>
        <v/>
      </c>
      <c r="AN259" s="61" t="str">
        <f t="shared" si="110"/>
        <v/>
      </c>
      <c r="AO259" s="61" t="str">
        <f t="shared" si="111"/>
        <v/>
      </c>
      <c r="AP259" s="61" t="str">
        <f t="shared" si="112"/>
        <v/>
      </c>
      <c r="AQ259" s="62" t="str">
        <f t="shared" si="113"/>
        <v/>
      </c>
      <c r="AR259" s="61" t="str">
        <f t="shared" si="114"/>
        <v/>
      </c>
      <c r="AS259" s="63" t="e">
        <f>VLOOKUP(B259,ziw58!AV:BB,7,0)</f>
        <v>#N/A</v>
      </c>
    </row>
    <row r="260" spans="1:45" x14ac:dyDescent="0.35">
      <c r="A260" s="56">
        <v>130000734943</v>
      </c>
      <c r="B260" s="57">
        <v>140001547097</v>
      </c>
      <c r="C260" s="57">
        <v>1014620969</v>
      </c>
      <c r="D260" s="58" t="s">
        <v>2758</v>
      </c>
      <c r="E260" s="58" t="s">
        <v>15</v>
      </c>
      <c r="F260" s="58" t="s">
        <v>16</v>
      </c>
      <c r="G260" s="58" t="s">
        <v>17</v>
      </c>
      <c r="H260" s="58" t="s">
        <v>24</v>
      </c>
      <c r="I260" s="59">
        <v>43405</v>
      </c>
      <c r="J260" s="59">
        <v>43405</v>
      </c>
      <c r="K260" s="59">
        <v>43454</v>
      </c>
      <c r="L260" s="59">
        <v>43483</v>
      </c>
      <c r="M260" s="60">
        <v>4016370104</v>
      </c>
      <c r="N260" s="58" t="s">
        <v>688</v>
      </c>
      <c r="O260" s="58" t="s">
        <v>23</v>
      </c>
      <c r="P260" s="55" t="str">
        <f>VLOOKUP(C260,Constrain!W:Y,3,0)</f>
        <v>ร้านทอง</v>
      </c>
      <c r="Q260" s="64" t="str">
        <f>VLOOKUP(C260,Constrain!W:X,2,0)</f>
        <v>GOLD</v>
      </c>
      <c r="R260" s="55" t="str">
        <f t="shared" si="92"/>
        <v>CLSD</v>
      </c>
      <c r="S260" s="55" t="str">
        <f t="shared" si="93"/>
        <v xml:space="preserve">CNF </v>
      </c>
      <c r="T260" s="55" t="str">
        <f t="shared" si="94"/>
        <v>มี พท.ซ่อมบำรุง</v>
      </c>
      <c r="U260" s="55" t="str">
        <f t="shared" si="95"/>
        <v>นับเสา</v>
      </c>
      <c r="V260" s="55" t="str">
        <f t="shared" si="96"/>
        <v>61</v>
      </c>
      <c r="W260" s="55" t="str">
        <f t="shared" si="97"/>
        <v>สายสื่อสาร</v>
      </c>
      <c r="X260" s="55" t="str">
        <f t="shared" si="98"/>
        <v>GOLD</v>
      </c>
      <c r="Y260" s="55" t="str">
        <f t="shared" si="99"/>
        <v>KKA</v>
      </c>
      <c r="Z260" s="55" t="str">
        <f t="shared" si="100"/>
        <v>ปกติ</v>
      </c>
      <c r="AA260" s="55" t="str">
        <f t="shared" si="101"/>
        <v>GOLD</v>
      </c>
      <c r="AB260" s="64">
        <f t="shared" si="102"/>
        <v>4</v>
      </c>
      <c r="AC260" s="65" t="str">
        <f>VLOOKUP(B260,DATA_ZCSR181!C:K,9,0)</f>
        <v>S-4G-001</v>
      </c>
      <c r="AD260" s="65">
        <f>VLOOKUP(B260,DATA_ZCSR181!C:H,6,0)</f>
        <v>9009420870</v>
      </c>
      <c r="AE260" s="66">
        <f>VLOOKUP(B260,DATA_ZCSR181!C:Z,24,0)</f>
        <v>43496</v>
      </c>
      <c r="AF260" s="66" t="str">
        <f>LEFT(VLOOKUP(B260,DATA_ZCSR181!C:D,2,0),4)</f>
        <v>S4B3</v>
      </c>
      <c r="AG260" s="55" t="str">
        <f t="shared" si="103"/>
        <v>KKA</v>
      </c>
      <c r="AH260" s="61" t="str">
        <f t="shared" si="104"/>
        <v/>
      </c>
      <c r="AI260" s="61" t="str">
        <f t="shared" si="105"/>
        <v/>
      </c>
      <c r="AJ260" s="61" t="str">
        <f t="shared" si="106"/>
        <v/>
      </c>
      <c r="AK260" s="61" t="str">
        <f t="shared" si="107"/>
        <v/>
      </c>
      <c r="AL260" s="61" t="str">
        <f t="shared" si="108"/>
        <v/>
      </c>
      <c r="AM260" s="61" t="str">
        <f t="shared" si="109"/>
        <v/>
      </c>
      <c r="AN260" s="61" t="str">
        <f t="shared" si="110"/>
        <v/>
      </c>
      <c r="AO260" s="61" t="str">
        <f t="shared" si="111"/>
        <v/>
      </c>
      <c r="AP260" s="61" t="str">
        <f t="shared" si="112"/>
        <v/>
      </c>
      <c r="AQ260" s="62" t="str">
        <f t="shared" si="113"/>
        <v/>
      </c>
      <c r="AR260" s="61" t="str">
        <f t="shared" si="114"/>
        <v/>
      </c>
      <c r="AS260" s="63" t="e">
        <f>VLOOKUP(B260,ziw58!AV:BB,7,0)</f>
        <v>#N/A</v>
      </c>
    </row>
    <row r="261" spans="1:45" x14ac:dyDescent="0.35">
      <c r="A261" s="56">
        <v>130000734946</v>
      </c>
      <c r="B261" s="57">
        <v>140001547143</v>
      </c>
      <c r="C261" s="57">
        <v>1014283220</v>
      </c>
      <c r="D261" s="58" t="s">
        <v>2758</v>
      </c>
      <c r="E261" s="58" t="s">
        <v>15</v>
      </c>
      <c r="F261" s="58" t="s">
        <v>16</v>
      </c>
      <c r="G261" s="58" t="s">
        <v>17</v>
      </c>
      <c r="H261" s="58" t="s">
        <v>24</v>
      </c>
      <c r="I261" s="59">
        <v>43405</v>
      </c>
      <c r="J261" s="59">
        <v>43405</v>
      </c>
      <c r="K261" s="59">
        <v>43454</v>
      </c>
      <c r="L261" s="59">
        <v>43483</v>
      </c>
      <c r="M261" s="60">
        <v>4016370173</v>
      </c>
      <c r="N261" s="58" t="s">
        <v>688</v>
      </c>
      <c r="O261" s="58" t="s">
        <v>23</v>
      </c>
      <c r="P261" s="55" t="str">
        <f>VLOOKUP(C261,Constrain!W:Y,3,0)</f>
        <v>ร้านทอง</v>
      </c>
      <c r="Q261" s="64" t="str">
        <f>VLOOKUP(C261,Constrain!W:X,2,0)</f>
        <v>GOLD</v>
      </c>
      <c r="R261" s="55" t="str">
        <f t="shared" si="92"/>
        <v>CLSD</v>
      </c>
      <c r="S261" s="55" t="str">
        <f t="shared" si="93"/>
        <v xml:space="preserve">CNF </v>
      </c>
      <c r="T261" s="55" t="str">
        <f t="shared" si="94"/>
        <v>มี พท.ซ่อมบำรุง</v>
      </c>
      <c r="U261" s="55" t="str">
        <f t="shared" si="95"/>
        <v>นับเสา</v>
      </c>
      <c r="V261" s="55" t="str">
        <f t="shared" si="96"/>
        <v>61</v>
      </c>
      <c r="W261" s="55" t="str">
        <f t="shared" si="97"/>
        <v>สายสื่อสาร</v>
      </c>
      <c r="X261" s="55" t="str">
        <f t="shared" si="98"/>
        <v>GOLD</v>
      </c>
      <c r="Y261" s="55" t="str">
        <f t="shared" si="99"/>
        <v>KKA</v>
      </c>
      <c r="Z261" s="55" t="str">
        <f t="shared" si="100"/>
        <v>ปกติ</v>
      </c>
      <c r="AA261" s="55" t="str">
        <f t="shared" si="101"/>
        <v>GOLD</v>
      </c>
      <c r="AB261" s="64">
        <f t="shared" si="102"/>
        <v>4</v>
      </c>
      <c r="AC261" s="65" t="str">
        <f>VLOOKUP(B261,DATA_ZCSR181!C:K,9,0)</f>
        <v>S-4G-001</v>
      </c>
      <c r="AD261" s="65">
        <f>VLOOKUP(B261,DATA_ZCSR181!C:H,6,0)</f>
        <v>9009420880</v>
      </c>
      <c r="AE261" s="66">
        <f>VLOOKUP(B261,DATA_ZCSR181!C:Z,24,0)</f>
        <v>43496</v>
      </c>
      <c r="AF261" s="66" t="str">
        <f>LEFT(VLOOKUP(B261,DATA_ZCSR181!C:D,2,0),4)</f>
        <v>S4B3</v>
      </c>
      <c r="AG261" s="55" t="str">
        <f t="shared" si="103"/>
        <v>KKA</v>
      </c>
      <c r="AH261" s="61" t="str">
        <f t="shared" si="104"/>
        <v/>
      </c>
      <c r="AI261" s="61" t="str">
        <f t="shared" si="105"/>
        <v/>
      </c>
      <c r="AJ261" s="61" t="str">
        <f t="shared" si="106"/>
        <v/>
      </c>
      <c r="AK261" s="61" t="str">
        <f t="shared" si="107"/>
        <v/>
      </c>
      <c r="AL261" s="61" t="str">
        <f t="shared" si="108"/>
        <v/>
      </c>
      <c r="AM261" s="61" t="str">
        <f t="shared" si="109"/>
        <v/>
      </c>
      <c r="AN261" s="61" t="str">
        <f t="shared" si="110"/>
        <v/>
      </c>
      <c r="AO261" s="61" t="str">
        <f t="shared" si="111"/>
        <v/>
      </c>
      <c r="AP261" s="61" t="str">
        <f t="shared" si="112"/>
        <v/>
      </c>
      <c r="AQ261" s="62" t="str">
        <f t="shared" si="113"/>
        <v/>
      </c>
      <c r="AR261" s="61" t="str">
        <f t="shared" si="114"/>
        <v/>
      </c>
      <c r="AS261" s="63" t="e">
        <f>VLOOKUP(B261,ziw58!AV:BB,7,0)</f>
        <v>#N/A</v>
      </c>
    </row>
    <row r="262" spans="1:45" x14ac:dyDescent="0.35">
      <c r="A262" s="56">
        <v>130000727472</v>
      </c>
      <c r="B262" s="57">
        <v>140001546215</v>
      </c>
      <c r="C262" s="57">
        <v>1015793472</v>
      </c>
      <c r="D262" s="58" t="s">
        <v>2759</v>
      </c>
      <c r="E262" s="58" t="s">
        <v>15</v>
      </c>
      <c r="F262" s="58" t="s">
        <v>16</v>
      </c>
      <c r="G262" s="58" t="s">
        <v>17</v>
      </c>
      <c r="H262" s="58" t="s">
        <v>32</v>
      </c>
      <c r="I262" s="59">
        <v>43449</v>
      </c>
      <c r="J262" s="59">
        <v>43449</v>
      </c>
      <c r="K262" s="59">
        <v>43449</v>
      </c>
      <c r="L262" s="59">
        <v>43483</v>
      </c>
      <c r="M262" s="60">
        <v>4016317310</v>
      </c>
      <c r="N262" s="58" t="s">
        <v>33</v>
      </c>
      <c r="O262" s="58" t="s">
        <v>23</v>
      </c>
      <c r="P262" s="55" t="str">
        <f>VLOOKUP(C262,Constrain!W:Y,3,0)</f>
        <v>ร้านทอง</v>
      </c>
      <c r="Q262" s="64" t="str">
        <f>VLOOKUP(C262,Constrain!W:X,2,0)</f>
        <v>GOLD</v>
      </c>
      <c r="R262" s="55" t="str">
        <f t="shared" si="92"/>
        <v>CLSD</v>
      </c>
      <c r="S262" s="55" t="str">
        <f t="shared" si="93"/>
        <v xml:space="preserve">CNF </v>
      </c>
      <c r="T262" s="55" t="str">
        <f t="shared" si="94"/>
        <v>มี พท.ซ่อมบำรุง</v>
      </c>
      <c r="U262" s="55" t="str">
        <f t="shared" si="95"/>
        <v>นับเสา</v>
      </c>
      <c r="V262" s="55" t="str">
        <f t="shared" si="96"/>
        <v>61</v>
      </c>
      <c r="W262" s="55" t="str">
        <f t="shared" si="97"/>
        <v>สายสื่อสาร</v>
      </c>
      <c r="X262" s="55" t="str">
        <f t="shared" si="98"/>
        <v>GOLD</v>
      </c>
      <c r="Y262" s="55" t="str">
        <f t="shared" si="99"/>
        <v>PIM</v>
      </c>
      <c r="Z262" s="55" t="str">
        <f t="shared" si="100"/>
        <v>ปกติ</v>
      </c>
      <c r="AA262" s="55" t="str">
        <f t="shared" si="101"/>
        <v>GOLD</v>
      </c>
      <c r="AB262" s="64">
        <f t="shared" si="102"/>
        <v>1</v>
      </c>
      <c r="AC262" s="65" t="str">
        <f>VLOOKUP(B262,DATA_ZCSR181!C:K,9,0)</f>
        <v>S-4G-001</v>
      </c>
      <c r="AD262" s="65">
        <f>VLOOKUP(B262,DATA_ZCSR181!C:H,6,0)</f>
        <v>9009417651</v>
      </c>
      <c r="AE262" s="66">
        <f>VLOOKUP(B262,DATA_ZCSR181!C:Z,24,0)</f>
        <v>43496</v>
      </c>
      <c r="AF262" s="66" t="str">
        <f>LEFT(VLOOKUP(B262,DATA_ZCSR181!C:D,2,0),4)</f>
        <v>S4B3</v>
      </c>
      <c r="AG262" s="55" t="str">
        <f t="shared" si="103"/>
        <v>PIM</v>
      </c>
      <c r="AH262" s="61" t="str">
        <f t="shared" si="104"/>
        <v/>
      </c>
      <c r="AI262" s="61" t="str">
        <f t="shared" si="105"/>
        <v/>
      </c>
      <c r="AJ262" s="61" t="str">
        <f t="shared" si="106"/>
        <v/>
      </c>
      <c r="AK262" s="61" t="str">
        <f t="shared" si="107"/>
        <v/>
      </c>
      <c r="AL262" s="61" t="str">
        <f t="shared" si="108"/>
        <v/>
      </c>
      <c r="AM262" s="61" t="str">
        <f t="shared" si="109"/>
        <v/>
      </c>
      <c r="AN262" s="61" t="str">
        <f t="shared" si="110"/>
        <v/>
      </c>
      <c r="AO262" s="61" t="str">
        <f t="shared" si="111"/>
        <v/>
      </c>
      <c r="AP262" s="61" t="str">
        <f t="shared" si="112"/>
        <v/>
      </c>
      <c r="AQ262" s="62" t="str">
        <f t="shared" si="113"/>
        <v/>
      </c>
      <c r="AR262" s="61" t="str">
        <f t="shared" si="114"/>
        <v/>
      </c>
      <c r="AS262" s="63" t="e">
        <f>VLOOKUP(B262,ziw58!AV:BB,7,0)</f>
        <v>#N/A</v>
      </c>
    </row>
    <row r="263" spans="1:45" x14ac:dyDescent="0.35">
      <c r="A263" s="56">
        <v>130000739642</v>
      </c>
      <c r="B263" s="57">
        <v>140001547216</v>
      </c>
      <c r="C263" s="57">
        <v>1015125674</v>
      </c>
      <c r="D263" s="58" t="s">
        <v>2760</v>
      </c>
      <c r="E263" s="58" t="s">
        <v>15</v>
      </c>
      <c r="F263" s="58" t="s">
        <v>16</v>
      </c>
      <c r="G263" s="58" t="s">
        <v>17</v>
      </c>
      <c r="H263" s="58" t="s">
        <v>104</v>
      </c>
      <c r="I263" s="59">
        <v>43413</v>
      </c>
      <c r="J263" s="59">
        <v>43460</v>
      </c>
      <c r="K263" s="59">
        <v>43460</v>
      </c>
      <c r="L263" s="59">
        <v>43487</v>
      </c>
      <c r="M263" s="60">
        <v>4016317417</v>
      </c>
      <c r="N263" s="58" t="s">
        <v>105</v>
      </c>
      <c r="O263" s="58" t="s">
        <v>23</v>
      </c>
      <c r="P263" s="55" t="str">
        <f>VLOOKUP(C263,Constrain!W:Y,3,0)</f>
        <v>หจก.จอหอเคเบิลทีวี</v>
      </c>
      <c r="Q263" s="64" t="str">
        <f>VLOOKUP(C263,Constrain!W:X,2,0)</f>
        <v>HOHTV</v>
      </c>
      <c r="R263" s="55" t="str">
        <f t="shared" si="92"/>
        <v>CLSD</v>
      </c>
      <c r="S263" s="55" t="str">
        <f t="shared" si="93"/>
        <v xml:space="preserve">CNF </v>
      </c>
      <c r="T263" s="55" t="str">
        <f t="shared" si="94"/>
        <v>มี พท.ซ่อมบำรุง</v>
      </c>
      <c r="U263" s="55" t="str">
        <f t="shared" si="95"/>
        <v>นับเสา</v>
      </c>
      <c r="V263" s="55" t="str">
        <f t="shared" si="96"/>
        <v>61</v>
      </c>
      <c r="W263" s="55" t="str">
        <f t="shared" si="97"/>
        <v>สายสื่อสาร</v>
      </c>
      <c r="X263" s="55" t="str">
        <f t="shared" si="98"/>
        <v>HOHTV</v>
      </c>
      <c r="Y263" s="55" t="str">
        <f t="shared" si="99"/>
        <v>NRM</v>
      </c>
      <c r="Z263" s="55" t="str">
        <f t="shared" si="100"/>
        <v>ปกติ</v>
      </c>
      <c r="AA263" s="55" t="str">
        <f t="shared" si="101"/>
        <v>CABLE TV</v>
      </c>
      <c r="AB263" s="64">
        <f t="shared" si="102"/>
        <v>1</v>
      </c>
      <c r="AC263" s="65" t="str">
        <f>VLOOKUP(B263,DATA_ZCSR181!C:K,9,0)</f>
        <v>S-4C-004</v>
      </c>
      <c r="AD263" s="65">
        <f>VLOOKUP(B263,DATA_ZCSR181!C:H,6,0)</f>
        <v>9009420986</v>
      </c>
      <c r="AE263" s="66">
        <f>VLOOKUP(B263,DATA_ZCSR181!C:Z,24,0)</f>
        <v>43496</v>
      </c>
      <c r="AF263" s="66" t="str">
        <f>LEFT(VLOOKUP(B263,DATA_ZCSR181!C:D,2,0),4)</f>
        <v>S4B3</v>
      </c>
      <c r="AG263" s="55" t="str">
        <f t="shared" si="103"/>
        <v>NRM</v>
      </c>
      <c r="AH263" s="61" t="str">
        <f t="shared" si="104"/>
        <v/>
      </c>
      <c r="AI263" s="61" t="str">
        <f t="shared" si="105"/>
        <v/>
      </c>
      <c r="AJ263" s="61" t="str">
        <f t="shared" si="106"/>
        <v/>
      </c>
      <c r="AK263" s="61" t="str">
        <f t="shared" si="107"/>
        <v/>
      </c>
      <c r="AL263" s="61" t="str">
        <f t="shared" si="108"/>
        <v/>
      </c>
      <c r="AM263" s="61" t="str">
        <f t="shared" si="109"/>
        <v/>
      </c>
      <c r="AN263" s="61" t="str">
        <f t="shared" si="110"/>
        <v/>
      </c>
      <c r="AO263" s="61" t="str">
        <f t="shared" si="111"/>
        <v/>
      </c>
      <c r="AP263" s="61" t="str">
        <f t="shared" si="112"/>
        <v/>
      </c>
      <c r="AQ263" s="62" t="str">
        <f t="shared" si="113"/>
        <v/>
      </c>
      <c r="AR263" s="61" t="str">
        <f t="shared" si="114"/>
        <v/>
      </c>
      <c r="AS263" s="63" t="e">
        <f>VLOOKUP(B263,ziw58!AV:BB,7,0)</f>
        <v>#N/A</v>
      </c>
    </row>
    <row r="264" spans="1:45" x14ac:dyDescent="0.35">
      <c r="A264" s="56">
        <v>130000724093</v>
      </c>
      <c r="B264" s="57">
        <v>140001546246</v>
      </c>
      <c r="C264" s="57">
        <v>1017270176</v>
      </c>
      <c r="D264" s="58" t="s">
        <v>2761</v>
      </c>
      <c r="E264" s="58" t="s">
        <v>1267</v>
      </c>
      <c r="F264" s="58" t="s">
        <v>16</v>
      </c>
      <c r="G264" s="58" t="s">
        <v>17</v>
      </c>
      <c r="H264" s="58" t="s">
        <v>88</v>
      </c>
      <c r="I264" s="59">
        <v>43433</v>
      </c>
      <c r="J264" s="59">
        <v>43433</v>
      </c>
      <c r="K264" s="59">
        <v>43433</v>
      </c>
      <c r="L264" s="59">
        <v>43483</v>
      </c>
      <c r="M264" s="60">
        <v>4016316953</v>
      </c>
      <c r="N264" s="58" t="s">
        <v>2513</v>
      </c>
      <c r="O264" s="58" t="s">
        <v>26</v>
      </c>
      <c r="P264" s="55" t="str">
        <f>VLOOKUP(C264,Constrain!W:Y,3,0)</f>
        <v>บริษัท อินเตอร์ลิ้งค์ เทเลคอม จำกัด (มหาชน)</v>
      </c>
      <c r="Q264" s="64" t="str">
        <f>VLOOKUP(C264,Constrain!W:X,2,0)</f>
        <v>ITEL</v>
      </c>
      <c r="R264" s="55" t="str">
        <f t="shared" si="92"/>
        <v>TECO</v>
      </c>
      <c r="S264" s="55" t="str">
        <f t="shared" si="93"/>
        <v xml:space="preserve">CNF </v>
      </c>
      <c r="T264" s="55" t="str">
        <f t="shared" si="94"/>
        <v>มี พท.ซ่อมบำรุง</v>
      </c>
      <c r="U264" s="55" t="str">
        <f t="shared" si="95"/>
        <v>นับเสา</v>
      </c>
      <c r="V264" s="55" t="str">
        <f t="shared" si="96"/>
        <v>61</v>
      </c>
      <c r="W264" s="55" t="str">
        <f t="shared" si="97"/>
        <v>สายสื่อสาร</v>
      </c>
      <c r="X264" s="55" t="str">
        <f t="shared" si="98"/>
        <v>ITEL</v>
      </c>
      <c r="Y264" s="55" t="str">
        <f t="shared" si="99"/>
        <v>BNG</v>
      </c>
      <c r="Z264" s="55" t="str">
        <f t="shared" si="100"/>
        <v>ปกติ</v>
      </c>
      <c r="AA264" s="55" t="str">
        <f t="shared" si="101"/>
        <v>TELECOM</v>
      </c>
      <c r="AB264" s="64">
        <f t="shared" si="102"/>
        <v>1</v>
      </c>
      <c r="AC264" s="65" t="str">
        <f>VLOOKUP(B264,DATA_ZCSR181!C:K,9,0)</f>
        <v>S-4G-001</v>
      </c>
      <c r="AD264" s="65">
        <f>VLOOKUP(B264,DATA_ZCSR181!C:H,6,0)</f>
        <v>9009417663</v>
      </c>
      <c r="AE264" s="66">
        <f>VLOOKUP(B264,DATA_ZCSR181!C:Z,24,0)</f>
        <v>43496</v>
      </c>
      <c r="AF264" s="66" t="str">
        <f>LEFT(VLOOKUP(B264,DATA_ZCSR181!C:D,2,0),4)</f>
        <v>S4B3</v>
      </c>
      <c r="AG264" s="55" t="str">
        <f t="shared" si="103"/>
        <v>BNG</v>
      </c>
      <c r="AH264" s="61" t="str">
        <f t="shared" si="104"/>
        <v/>
      </c>
      <c r="AI264" s="61" t="str">
        <f t="shared" si="105"/>
        <v/>
      </c>
      <c r="AJ264" s="61" t="str">
        <f t="shared" si="106"/>
        <v/>
      </c>
      <c r="AK264" s="61" t="str">
        <f t="shared" si="107"/>
        <v/>
      </c>
      <c r="AL264" s="61" t="str">
        <f t="shared" si="108"/>
        <v/>
      </c>
      <c r="AM264" s="61" t="str">
        <f t="shared" si="109"/>
        <v/>
      </c>
      <c r="AN264" s="61" t="str">
        <f t="shared" si="110"/>
        <v/>
      </c>
      <c r="AO264" s="61" t="str">
        <f t="shared" si="111"/>
        <v/>
      </c>
      <c r="AP264" s="61" t="str">
        <f t="shared" si="112"/>
        <v/>
      </c>
      <c r="AQ264" s="62" t="str">
        <f t="shared" si="113"/>
        <v/>
      </c>
      <c r="AR264" s="61" t="str">
        <f t="shared" si="114"/>
        <v/>
      </c>
      <c r="AS264" s="63" t="e">
        <f>VLOOKUP(B264,ziw58!AV:BB,7,0)</f>
        <v>#N/A</v>
      </c>
    </row>
    <row r="265" spans="1:45" x14ac:dyDescent="0.35">
      <c r="A265" s="56">
        <v>130000723682</v>
      </c>
      <c r="B265" s="57">
        <v>140001545227</v>
      </c>
      <c r="C265" s="57">
        <v>1017270176</v>
      </c>
      <c r="D265" s="58" t="s">
        <v>2762</v>
      </c>
      <c r="E265" s="58" t="s">
        <v>1267</v>
      </c>
      <c r="F265" s="58" t="s">
        <v>16</v>
      </c>
      <c r="G265" s="58" t="s">
        <v>17</v>
      </c>
      <c r="H265" s="58" t="s">
        <v>54</v>
      </c>
      <c r="I265" s="59">
        <v>43425</v>
      </c>
      <c r="J265" s="59">
        <v>43446</v>
      </c>
      <c r="K265" s="59">
        <v>43446</v>
      </c>
      <c r="L265" s="59">
        <v>43483</v>
      </c>
      <c r="M265" s="60">
        <v>4016316790</v>
      </c>
      <c r="N265" s="58" t="s">
        <v>55</v>
      </c>
      <c r="O265" s="58" t="s">
        <v>23</v>
      </c>
      <c r="P265" s="55" t="str">
        <f>VLOOKUP(C265,Constrain!W:Y,3,0)</f>
        <v>บริษัท อินเตอร์ลิ้งค์ เทเลคอม จำกัด (มหาชน)</v>
      </c>
      <c r="Q265" s="64" t="str">
        <f>VLOOKUP(C265,Constrain!W:X,2,0)</f>
        <v>ITEL</v>
      </c>
      <c r="R265" s="55" t="str">
        <f t="shared" si="92"/>
        <v>TECO</v>
      </c>
      <c r="S265" s="55" t="str">
        <f t="shared" si="93"/>
        <v xml:space="preserve">CNF </v>
      </c>
      <c r="T265" s="55" t="str">
        <f t="shared" si="94"/>
        <v>มี พท.ซ่อมบำรุง</v>
      </c>
      <c r="U265" s="55" t="str">
        <f t="shared" si="95"/>
        <v>นับเสา</v>
      </c>
      <c r="V265" s="55" t="str">
        <f t="shared" si="96"/>
        <v>61</v>
      </c>
      <c r="W265" s="55" t="str">
        <f t="shared" si="97"/>
        <v>สายสื่อสาร</v>
      </c>
      <c r="X265" s="55" t="str">
        <f t="shared" si="98"/>
        <v>ITEL</v>
      </c>
      <c r="Y265" s="55" t="str">
        <f t="shared" si="99"/>
        <v>BRR</v>
      </c>
      <c r="Z265" s="55" t="str">
        <f t="shared" si="100"/>
        <v>ปกติ</v>
      </c>
      <c r="AA265" s="55" t="str">
        <f t="shared" si="101"/>
        <v>TELECOM</v>
      </c>
      <c r="AB265" s="64">
        <f t="shared" si="102"/>
        <v>1</v>
      </c>
      <c r="AC265" s="65" t="str">
        <f>VLOOKUP(B265,DATA_ZCSR181!C:K,9,0)</f>
        <v>S-4G-001</v>
      </c>
      <c r="AD265" s="65">
        <f>VLOOKUP(B265,DATA_ZCSR181!C:H,6,0)</f>
        <v>9009416346</v>
      </c>
      <c r="AE265" s="66">
        <f>VLOOKUP(B265,DATA_ZCSR181!C:Z,24,0)</f>
        <v>43496</v>
      </c>
      <c r="AF265" s="66" t="str">
        <f>LEFT(VLOOKUP(B265,DATA_ZCSR181!C:D,2,0),4)</f>
        <v>S4B3</v>
      </c>
      <c r="AG265" s="55" t="str">
        <f t="shared" si="103"/>
        <v>BRR</v>
      </c>
      <c r="AH265" s="61" t="str">
        <f t="shared" si="104"/>
        <v/>
      </c>
      <c r="AI265" s="61" t="str">
        <f t="shared" si="105"/>
        <v/>
      </c>
      <c r="AJ265" s="61" t="str">
        <f t="shared" si="106"/>
        <v/>
      </c>
      <c r="AK265" s="61" t="str">
        <f t="shared" si="107"/>
        <v/>
      </c>
      <c r="AL265" s="61" t="str">
        <f t="shared" si="108"/>
        <v/>
      </c>
      <c r="AM265" s="61" t="str">
        <f t="shared" si="109"/>
        <v/>
      </c>
      <c r="AN265" s="61" t="str">
        <f t="shared" si="110"/>
        <v/>
      </c>
      <c r="AO265" s="61" t="str">
        <f t="shared" si="111"/>
        <v/>
      </c>
      <c r="AP265" s="61" t="str">
        <f t="shared" si="112"/>
        <v/>
      </c>
      <c r="AQ265" s="62" t="str">
        <f t="shared" si="113"/>
        <v/>
      </c>
      <c r="AR265" s="61" t="str">
        <f t="shared" si="114"/>
        <v/>
      </c>
      <c r="AS265" s="63" t="e">
        <f>VLOOKUP(B265,ziw58!AV:BB,7,0)</f>
        <v>#N/A</v>
      </c>
    </row>
    <row r="266" spans="1:45" x14ac:dyDescent="0.35">
      <c r="A266" s="56">
        <v>130000731876</v>
      </c>
      <c r="B266" s="57">
        <v>140001548147</v>
      </c>
      <c r="C266" s="57">
        <v>1017270176</v>
      </c>
      <c r="D266" s="58" t="s">
        <v>2763</v>
      </c>
      <c r="E266" s="58" t="s">
        <v>15</v>
      </c>
      <c r="F266" s="58" t="s">
        <v>16</v>
      </c>
      <c r="G266" s="58" t="s">
        <v>17</v>
      </c>
      <c r="H266" s="58" t="s">
        <v>38</v>
      </c>
      <c r="I266" s="59">
        <v>43420</v>
      </c>
      <c r="J266" s="59">
        <v>43438</v>
      </c>
      <c r="K266" s="59">
        <v>43438</v>
      </c>
      <c r="L266" s="59">
        <v>43487</v>
      </c>
      <c r="M266" s="60">
        <v>4016317286</v>
      </c>
      <c r="N266" s="58" t="s">
        <v>1119</v>
      </c>
      <c r="O266" s="58" t="s">
        <v>23</v>
      </c>
      <c r="P266" s="55" t="str">
        <f>VLOOKUP(C266,Constrain!W:Y,3,0)</f>
        <v>บริษัท อินเตอร์ลิ้งค์ เทเลคอม จำกัด (มหาชน)</v>
      </c>
      <c r="Q266" s="64" t="str">
        <f>VLOOKUP(C266,Constrain!W:X,2,0)</f>
        <v>ITEL</v>
      </c>
      <c r="R266" s="55" t="str">
        <f t="shared" si="92"/>
        <v>CLSD</v>
      </c>
      <c r="S266" s="55" t="str">
        <f t="shared" si="93"/>
        <v xml:space="preserve">CNF </v>
      </c>
      <c r="T266" s="55" t="str">
        <f t="shared" si="94"/>
        <v>มี พท.ซ่อมบำรุง</v>
      </c>
      <c r="U266" s="55" t="str">
        <f t="shared" si="95"/>
        <v>นับเสา</v>
      </c>
      <c r="V266" s="55" t="str">
        <f t="shared" si="96"/>
        <v>61</v>
      </c>
      <c r="W266" s="55" t="str">
        <f t="shared" si="97"/>
        <v>สายสื่อสาร</v>
      </c>
      <c r="X266" s="55" t="str">
        <f t="shared" si="98"/>
        <v>ITEL</v>
      </c>
      <c r="Y266" s="55" t="str">
        <f t="shared" si="99"/>
        <v>BYI</v>
      </c>
      <c r="Z266" s="55" t="str">
        <f t="shared" si="100"/>
        <v>ปกติ</v>
      </c>
      <c r="AA266" s="55" t="str">
        <f t="shared" si="101"/>
        <v>TELECOM</v>
      </c>
      <c r="AB266" s="64">
        <f t="shared" si="102"/>
        <v>1</v>
      </c>
      <c r="AC266" s="65" t="str">
        <f>VLOOKUP(B266,DATA_ZCSR181!C:K,9,0)</f>
        <v>S-4G-001</v>
      </c>
      <c r="AD266" s="65">
        <f>VLOOKUP(B266,DATA_ZCSR181!C:H,6,0)</f>
        <v>9009422336</v>
      </c>
      <c r="AE266" s="66">
        <f>VLOOKUP(B266,DATA_ZCSR181!C:Z,24,0)</f>
        <v>43496</v>
      </c>
      <c r="AF266" s="66" t="str">
        <f>LEFT(VLOOKUP(B266,DATA_ZCSR181!C:D,2,0),4)</f>
        <v>S4B3</v>
      </c>
      <c r="AG266" s="55" t="str">
        <f t="shared" si="103"/>
        <v>BYI</v>
      </c>
      <c r="AH266" s="61" t="str">
        <f t="shared" si="104"/>
        <v/>
      </c>
      <c r="AI266" s="61" t="str">
        <f t="shared" si="105"/>
        <v/>
      </c>
      <c r="AJ266" s="61" t="str">
        <f t="shared" si="106"/>
        <v/>
      </c>
      <c r="AK266" s="61" t="str">
        <f t="shared" si="107"/>
        <v/>
      </c>
      <c r="AL266" s="61" t="str">
        <f t="shared" si="108"/>
        <v/>
      </c>
      <c r="AM266" s="61" t="str">
        <f t="shared" si="109"/>
        <v/>
      </c>
      <c r="AN266" s="61" t="str">
        <f t="shared" si="110"/>
        <v/>
      </c>
      <c r="AO266" s="61" t="str">
        <f t="shared" si="111"/>
        <v/>
      </c>
      <c r="AP266" s="61" t="str">
        <f t="shared" si="112"/>
        <v/>
      </c>
      <c r="AQ266" s="62" t="str">
        <f t="shared" si="113"/>
        <v/>
      </c>
      <c r="AR266" s="61" t="str">
        <f t="shared" si="114"/>
        <v/>
      </c>
      <c r="AS266" s="63" t="e">
        <f>VLOOKUP(B266,ziw58!AV:BB,7,0)</f>
        <v>#N/A</v>
      </c>
    </row>
    <row r="267" spans="1:45" x14ac:dyDescent="0.35">
      <c r="A267" s="56">
        <v>130000739855</v>
      </c>
      <c r="B267" s="57">
        <v>140001546237</v>
      </c>
      <c r="C267" s="57">
        <v>1017270176</v>
      </c>
      <c r="D267" s="58" t="s">
        <v>2764</v>
      </c>
      <c r="E267" s="58" t="s">
        <v>15</v>
      </c>
      <c r="F267" s="58" t="s">
        <v>16</v>
      </c>
      <c r="G267" s="58" t="s">
        <v>17</v>
      </c>
      <c r="H267" s="58" t="s">
        <v>21</v>
      </c>
      <c r="I267" s="59">
        <v>43434</v>
      </c>
      <c r="J267" s="59">
        <v>43460</v>
      </c>
      <c r="K267" s="59">
        <v>43461</v>
      </c>
      <c r="L267" s="59">
        <v>43483</v>
      </c>
      <c r="M267" s="60">
        <v>4016317144</v>
      </c>
      <c r="N267" s="58" t="s">
        <v>22</v>
      </c>
      <c r="O267" s="58" t="s">
        <v>23</v>
      </c>
      <c r="P267" s="55" t="str">
        <f>VLOOKUP(C267,Constrain!W:Y,3,0)</f>
        <v>บริษัท อินเตอร์ลิ้งค์ เทเลคอม จำกัด (มหาชน)</v>
      </c>
      <c r="Q267" s="64" t="str">
        <f>VLOOKUP(C267,Constrain!W:X,2,0)</f>
        <v>ITEL</v>
      </c>
      <c r="R267" s="55" t="str">
        <f t="shared" si="92"/>
        <v>CLSD</v>
      </c>
      <c r="S267" s="55" t="str">
        <f t="shared" si="93"/>
        <v xml:space="preserve">CNF </v>
      </c>
      <c r="T267" s="55" t="str">
        <f t="shared" si="94"/>
        <v>มี พท.ซ่อมบำรุง</v>
      </c>
      <c r="U267" s="55" t="str">
        <f t="shared" si="95"/>
        <v>นับเสา</v>
      </c>
      <c r="V267" s="55" t="str">
        <f t="shared" si="96"/>
        <v>61</v>
      </c>
      <c r="W267" s="55" t="str">
        <f t="shared" si="97"/>
        <v>สายสื่อสาร</v>
      </c>
      <c r="X267" s="55" t="str">
        <f t="shared" si="98"/>
        <v>ITEL</v>
      </c>
      <c r="Y267" s="55" t="str">
        <f t="shared" si="99"/>
        <v>CAR</v>
      </c>
      <c r="Z267" s="55" t="str">
        <f t="shared" si="100"/>
        <v>ปกติ</v>
      </c>
      <c r="AA267" s="55" t="str">
        <f t="shared" si="101"/>
        <v>TELECOM</v>
      </c>
      <c r="AB267" s="64">
        <f t="shared" si="102"/>
        <v>1</v>
      </c>
      <c r="AC267" s="65" t="str">
        <f>VLOOKUP(B267,DATA_ZCSR181!C:K,9,0)</f>
        <v>S-4G-001</v>
      </c>
      <c r="AD267" s="65">
        <f>VLOOKUP(B267,DATA_ZCSR181!C:H,6,0)</f>
        <v>9009417594</v>
      </c>
      <c r="AE267" s="66">
        <f>VLOOKUP(B267,DATA_ZCSR181!C:Z,24,0)</f>
        <v>43496</v>
      </c>
      <c r="AF267" s="66" t="str">
        <f>LEFT(VLOOKUP(B267,DATA_ZCSR181!C:D,2,0),4)</f>
        <v>S4B3</v>
      </c>
      <c r="AG267" s="55" t="str">
        <f t="shared" si="103"/>
        <v>CAR</v>
      </c>
      <c r="AH267" s="61" t="str">
        <f t="shared" si="104"/>
        <v/>
      </c>
      <c r="AI267" s="61" t="str">
        <f t="shared" si="105"/>
        <v/>
      </c>
      <c r="AJ267" s="61" t="str">
        <f t="shared" si="106"/>
        <v/>
      </c>
      <c r="AK267" s="61" t="str">
        <f t="shared" si="107"/>
        <v/>
      </c>
      <c r="AL267" s="61" t="str">
        <f t="shared" si="108"/>
        <v/>
      </c>
      <c r="AM267" s="61" t="str">
        <f t="shared" si="109"/>
        <v/>
      </c>
      <c r="AN267" s="61" t="str">
        <f t="shared" si="110"/>
        <v/>
      </c>
      <c r="AO267" s="61" t="str">
        <f t="shared" si="111"/>
        <v/>
      </c>
      <c r="AP267" s="61" t="str">
        <f t="shared" si="112"/>
        <v/>
      </c>
      <c r="AQ267" s="62" t="str">
        <f t="shared" si="113"/>
        <v/>
      </c>
      <c r="AR267" s="61" t="str">
        <f t="shared" si="114"/>
        <v/>
      </c>
      <c r="AS267" s="63" t="e">
        <f>VLOOKUP(B267,ziw58!AV:BB,7,0)</f>
        <v>#N/A</v>
      </c>
    </row>
    <row r="268" spans="1:45" x14ac:dyDescent="0.35">
      <c r="A268" s="56">
        <v>130000729880</v>
      </c>
      <c r="B268" s="57">
        <v>140001546210</v>
      </c>
      <c r="C268" s="57">
        <v>1017270176</v>
      </c>
      <c r="D268" s="58" t="s">
        <v>2765</v>
      </c>
      <c r="E268" s="58" t="s">
        <v>1267</v>
      </c>
      <c r="F268" s="58" t="s">
        <v>16</v>
      </c>
      <c r="G268" s="58" t="s">
        <v>17</v>
      </c>
      <c r="H268" s="58" t="s">
        <v>96</v>
      </c>
      <c r="I268" s="59">
        <v>43433</v>
      </c>
      <c r="J268" s="59">
        <v>43433</v>
      </c>
      <c r="K268" s="59">
        <v>43433</v>
      </c>
      <c r="L268" s="59">
        <v>43483</v>
      </c>
      <c r="M268" s="60">
        <v>4016316818</v>
      </c>
      <c r="N268" s="58" t="s">
        <v>97</v>
      </c>
      <c r="O268" s="58" t="s">
        <v>20</v>
      </c>
      <c r="P268" s="55" t="str">
        <f>VLOOKUP(C268,Constrain!W:Y,3,0)</f>
        <v>บริษัท อินเตอร์ลิ้งค์ เทเลคอม จำกัด (มหาชน)</v>
      </c>
      <c r="Q268" s="64" t="str">
        <f>VLOOKUP(C268,Constrain!W:X,2,0)</f>
        <v>ITEL</v>
      </c>
      <c r="R268" s="55" t="str">
        <f t="shared" si="92"/>
        <v>TECO</v>
      </c>
      <c r="S268" s="55" t="str">
        <f t="shared" si="93"/>
        <v xml:space="preserve">CNF </v>
      </c>
      <c r="T268" s="55" t="str">
        <f t="shared" si="94"/>
        <v>มี พท.ซ่อมบำรุง</v>
      </c>
      <c r="U268" s="55" t="str">
        <f t="shared" si="95"/>
        <v>นับเสา</v>
      </c>
      <c r="V268" s="55" t="str">
        <f t="shared" si="96"/>
        <v>61</v>
      </c>
      <c r="W268" s="55" t="str">
        <f t="shared" si="97"/>
        <v>สายสื่อสาร</v>
      </c>
      <c r="X268" s="55" t="str">
        <f t="shared" si="98"/>
        <v>ITEL</v>
      </c>
      <c r="Y268" s="55" t="str">
        <f t="shared" si="99"/>
        <v>CHC</v>
      </c>
      <c r="Z268" s="55" t="str">
        <f t="shared" si="100"/>
        <v>ปกติ</v>
      </c>
      <c r="AA268" s="55" t="str">
        <f t="shared" si="101"/>
        <v>TELECOM</v>
      </c>
      <c r="AB268" s="64">
        <f t="shared" si="102"/>
        <v>1</v>
      </c>
      <c r="AC268" s="65" t="str">
        <f>VLOOKUP(B268,DATA_ZCSR181!C:K,9,0)</f>
        <v>S-4G-001</v>
      </c>
      <c r="AD268" s="65">
        <f>VLOOKUP(B268,DATA_ZCSR181!C:H,6,0)</f>
        <v>9009417568</v>
      </c>
      <c r="AE268" s="66">
        <f>VLOOKUP(B268,DATA_ZCSR181!C:Z,24,0)</f>
        <v>43496</v>
      </c>
      <c r="AF268" s="66" t="str">
        <f>LEFT(VLOOKUP(B268,DATA_ZCSR181!C:D,2,0),4)</f>
        <v>S4B3</v>
      </c>
      <c r="AG268" s="55" t="str">
        <f t="shared" si="103"/>
        <v>CHC</v>
      </c>
      <c r="AH268" s="61" t="str">
        <f t="shared" si="104"/>
        <v/>
      </c>
      <c r="AI268" s="61" t="str">
        <f t="shared" si="105"/>
        <v/>
      </c>
      <c r="AJ268" s="61" t="str">
        <f t="shared" si="106"/>
        <v/>
      </c>
      <c r="AK268" s="61" t="str">
        <f t="shared" si="107"/>
        <v/>
      </c>
      <c r="AL268" s="61" t="str">
        <f t="shared" si="108"/>
        <v/>
      </c>
      <c r="AM268" s="61" t="str">
        <f t="shared" si="109"/>
        <v/>
      </c>
      <c r="AN268" s="61" t="str">
        <f t="shared" si="110"/>
        <v/>
      </c>
      <c r="AO268" s="61" t="str">
        <f t="shared" si="111"/>
        <v/>
      </c>
      <c r="AP268" s="61" t="str">
        <f t="shared" si="112"/>
        <v/>
      </c>
      <c r="AQ268" s="62" t="str">
        <f t="shared" si="113"/>
        <v/>
      </c>
      <c r="AR268" s="61" t="str">
        <f t="shared" si="114"/>
        <v/>
      </c>
      <c r="AS268" s="63" t="e">
        <f>VLOOKUP(B268,ziw58!AV:BB,7,0)</f>
        <v>#N/A</v>
      </c>
    </row>
    <row r="269" spans="1:45" x14ac:dyDescent="0.35">
      <c r="A269" s="56">
        <v>130000727167</v>
      </c>
      <c r="B269" s="57">
        <v>140001545510</v>
      </c>
      <c r="C269" s="57">
        <v>1017270176</v>
      </c>
      <c r="D269" s="58" t="s">
        <v>2766</v>
      </c>
      <c r="E269" s="58" t="s">
        <v>15</v>
      </c>
      <c r="F269" s="58" t="s">
        <v>16</v>
      </c>
      <c r="G269" s="58" t="s">
        <v>17</v>
      </c>
      <c r="H269" s="58" t="s">
        <v>36</v>
      </c>
      <c r="I269" s="59">
        <v>43446</v>
      </c>
      <c r="J269" s="59">
        <v>43446</v>
      </c>
      <c r="K269" s="59">
        <v>43446</v>
      </c>
      <c r="L269" s="59">
        <v>43483</v>
      </c>
      <c r="M269" s="60">
        <v>4016316798</v>
      </c>
      <c r="N269" s="58" t="s">
        <v>37</v>
      </c>
      <c r="O269" s="58" t="s">
        <v>23</v>
      </c>
      <c r="P269" s="55" t="str">
        <f>VLOOKUP(C269,Constrain!W:Y,3,0)</f>
        <v>บริษัท อินเตอร์ลิ้งค์ เทเลคอม จำกัด (มหาชน)</v>
      </c>
      <c r="Q269" s="64" t="str">
        <f>VLOOKUP(C269,Constrain!W:X,2,0)</f>
        <v>ITEL</v>
      </c>
      <c r="R269" s="55" t="str">
        <f t="shared" si="92"/>
        <v>CLSD</v>
      </c>
      <c r="S269" s="55" t="str">
        <f t="shared" si="93"/>
        <v xml:space="preserve">CNF </v>
      </c>
      <c r="T269" s="55" t="str">
        <f t="shared" si="94"/>
        <v>มี พท.ซ่อมบำรุง</v>
      </c>
      <c r="U269" s="55" t="str">
        <f t="shared" si="95"/>
        <v>นับเสา</v>
      </c>
      <c r="V269" s="55" t="str">
        <f t="shared" si="96"/>
        <v>61</v>
      </c>
      <c r="W269" s="55" t="str">
        <f t="shared" si="97"/>
        <v>สายสื่อสาร</v>
      </c>
      <c r="X269" s="55" t="str">
        <f t="shared" si="98"/>
        <v>ITEL</v>
      </c>
      <c r="Y269" s="55" t="str">
        <f t="shared" si="99"/>
        <v>CUR</v>
      </c>
      <c r="Z269" s="55" t="str">
        <f t="shared" si="100"/>
        <v>ปกติ</v>
      </c>
      <c r="AA269" s="55" t="str">
        <f t="shared" si="101"/>
        <v>TELECOM</v>
      </c>
      <c r="AB269" s="64">
        <f t="shared" si="102"/>
        <v>1</v>
      </c>
      <c r="AC269" s="65" t="str">
        <f>VLOOKUP(B269,DATA_ZCSR181!C:K,9,0)</f>
        <v>S-4G-001</v>
      </c>
      <c r="AD269" s="65">
        <f>VLOOKUP(B269,DATA_ZCSR181!C:H,6,0)</f>
        <v>9009416709</v>
      </c>
      <c r="AE269" s="66">
        <f>VLOOKUP(B269,DATA_ZCSR181!C:Z,24,0)</f>
        <v>43496</v>
      </c>
      <c r="AF269" s="66" t="str">
        <f>LEFT(VLOOKUP(B269,DATA_ZCSR181!C:D,2,0),4)</f>
        <v>S4B3</v>
      </c>
      <c r="AG269" s="55" t="str">
        <f t="shared" si="103"/>
        <v>CUR</v>
      </c>
      <c r="AH269" s="61" t="str">
        <f t="shared" si="104"/>
        <v/>
      </c>
      <c r="AI269" s="61" t="str">
        <f t="shared" si="105"/>
        <v/>
      </c>
      <c r="AJ269" s="61" t="str">
        <f t="shared" si="106"/>
        <v/>
      </c>
      <c r="AK269" s="61" t="str">
        <f t="shared" si="107"/>
        <v/>
      </c>
      <c r="AL269" s="61" t="str">
        <f t="shared" si="108"/>
        <v/>
      </c>
      <c r="AM269" s="61" t="str">
        <f t="shared" si="109"/>
        <v/>
      </c>
      <c r="AN269" s="61" t="str">
        <f t="shared" si="110"/>
        <v/>
      </c>
      <c r="AO269" s="61" t="str">
        <f t="shared" si="111"/>
        <v/>
      </c>
      <c r="AP269" s="61" t="str">
        <f t="shared" si="112"/>
        <v/>
      </c>
      <c r="AQ269" s="62" t="str">
        <f t="shared" si="113"/>
        <v/>
      </c>
      <c r="AR269" s="61" t="str">
        <f t="shared" si="114"/>
        <v/>
      </c>
      <c r="AS269" s="63" t="e">
        <f>VLOOKUP(B269,ziw58!AV:BB,7,0)</f>
        <v>#N/A</v>
      </c>
    </row>
    <row r="270" spans="1:45" x14ac:dyDescent="0.35">
      <c r="A270" s="56">
        <v>130000720509</v>
      </c>
      <c r="B270" s="57">
        <v>140001542634</v>
      </c>
      <c r="C270" s="57">
        <v>1017270176</v>
      </c>
      <c r="D270" s="58" t="s">
        <v>2767</v>
      </c>
      <c r="E270" s="58" t="s">
        <v>15</v>
      </c>
      <c r="F270" s="58" t="s">
        <v>16</v>
      </c>
      <c r="G270" s="58" t="s">
        <v>17</v>
      </c>
      <c r="H270" s="58" t="s">
        <v>27</v>
      </c>
      <c r="I270" s="59">
        <v>43447</v>
      </c>
      <c r="J270" s="59">
        <v>43411</v>
      </c>
      <c r="K270" s="59">
        <v>43411</v>
      </c>
      <c r="L270" s="59">
        <v>43483</v>
      </c>
      <c r="M270" s="60">
        <v>4016316794</v>
      </c>
      <c r="N270" s="58" t="s">
        <v>28</v>
      </c>
      <c r="O270" s="58" t="s">
        <v>23</v>
      </c>
      <c r="P270" s="55" t="str">
        <f>VLOOKUP(C270,Constrain!W:Y,3,0)</f>
        <v>บริษัท อินเตอร์ลิ้งค์ เทเลคอม จำกัด (มหาชน)</v>
      </c>
      <c r="Q270" s="64" t="str">
        <f>VLOOKUP(C270,Constrain!W:X,2,0)</f>
        <v>ITEL</v>
      </c>
      <c r="R270" s="55" t="str">
        <f t="shared" si="92"/>
        <v>CLSD</v>
      </c>
      <c r="S270" s="55" t="str">
        <f t="shared" si="93"/>
        <v xml:space="preserve">CNF </v>
      </c>
      <c r="T270" s="55" t="str">
        <f t="shared" si="94"/>
        <v>มี พท.ซ่อมบำรุง</v>
      </c>
      <c r="U270" s="55" t="str">
        <f t="shared" si="95"/>
        <v>นับเสา</v>
      </c>
      <c r="V270" s="55" t="str">
        <f t="shared" si="96"/>
        <v>61</v>
      </c>
      <c r="W270" s="55" t="str">
        <f t="shared" si="97"/>
        <v>สายสื่อสาร</v>
      </c>
      <c r="X270" s="55" t="str">
        <f t="shared" si="98"/>
        <v>ITEL</v>
      </c>
      <c r="Y270" s="55" t="str">
        <f t="shared" si="99"/>
        <v>CYP</v>
      </c>
      <c r="Z270" s="55" t="str">
        <f t="shared" si="100"/>
        <v>ปกติ</v>
      </c>
      <c r="AA270" s="55" t="str">
        <f t="shared" si="101"/>
        <v>TELECOM</v>
      </c>
      <c r="AB270" s="64">
        <f t="shared" si="102"/>
        <v>1</v>
      </c>
      <c r="AC270" s="65" t="str">
        <f>VLOOKUP(B270,DATA_ZCSR181!C:K,9,0)</f>
        <v>S-4G-001</v>
      </c>
      <c r="AD270" s="65">
        <f>VLOOKUP(B270,DATA_ZCSR181!C:H,6,0)</f>
        <v>9009410833</v>
      </c>
      <c r="AE270" s="66">
        <f>VLOOKUP(B270,DATA_ZCSR181!C:Z,24,0)</f>
        <v>43496</v>
      </c>
      <c r="AF270" s="66" t="str">
        <f>LEFT(VLOOKUP(B270,DATA_ZCSR181!C:D,2,0),4)</f>
        <v>S4B3</v>
      </c>
      <c r="AG270" s="55" t="str">
        <f t="shared" si="103"/>
        <v>CYP</v>
      </c>
      <c r="AH270" s="61" t="str">
        <f t="shared" si="104"/>
        <v/>
      </c>
      <c r="AI270" s="61" t="str">
        <f t="shared" si="105"/>
        <v/>
      </c>
      <c r="AJ270" s="61" t="str">
        <f t="shared" si="106"/>
        <v/>
      </c>
      <c r="AK270" s="61" t="str">
        <f t="shared" si="107"/>
        <v/>
      </c>
      <c r="AL270" s="61" t="str">
        <f t="shared" si="108"/>
        <v/>
      </c>
      <c r="AM270" s="61" t="str">
        <f t="shared" si="109"/>
        <v/>
      </c>
      <c r="AN270" s="61" t="str">
        <f t="shared" si="110"/>
        <v/>
      </c>
      <c r="AO270" s="61" t="str">
        <f t="shared" si="111"/>
        <v/>
      </c>
      <c r="AP270" s="61" t="str">
        <f t="shared" si="112"/>
        <v/>
      </c>
      <c r="AQ270" s="62" t="str">
        <f t="shared" si="113"/>
        <v/>
      </c>
      <c r="AR270" s="61" t="str">
        <f t="shared" si="114"/>
        <v/>
      </c>
      <c r="AS270" s="63" t="e">
        <f>VLOOKUP(B270,ziw58!AV:BB,7,0)</f>
        <v>#N/A</v>
      </c>
    </row>
    <row r="271" spans="1:45" x14ac:dyDescent="0.35">
      <c r="A271" s="56">
        <v>130000734734</v>
      </c>
      <c r="B271" s="57">
        <v>140001545765</v>
      </c>
      <c r="C271" s="57">
        <v>1017270176</v>
      </c>
      <c r="D271" s="58" t="s">
        <v>2768</v>
      </c>
      <c r="E271" s="58" t="s">
        <v>3199</v>
      </c>
      <c r="F271" s="58" t="s">
        <v>16</v>
      </c>
      <c r="G271" s="58" t="s">
        <v>17</v>
      </c>
      <c r="H271" s="58" t="s">
        <v>106</v>
      </c>
      <c r="I271" s="59"/>
      <c r="J271" s="59">
        <v>43447</v>
      </c>
      <c r="K271" s="59">
        <v>43447</v>
      </c>
      <c r="L271" s="59">
        <v>43483</v>
      </c>
      <c r="M271" s="60">
        <v>4016316829</v>
      </c>
      <c r="N271" s="58" t="s">
        <v>107</v>
      </c>
      <c r="O271" s="58" t="s">
        <v>23</v>
      </c>
      <c r="P271" s="55" t="str">
        <f>VLOOKUP(C271,Constrain!W:Y,3,0)</f>
        <v>บริษัท อินเตอร์ลิ้งค์ เทเลคอม จำกัด (มหาชน)</v>
      </c>
      <c r="Q271" s="64" t="str">
        <f>VLOOKUP(C271,Constrain!W:X,2,0)</f>
        <v>ITEL</v>
      </c>
      <c r="R271" s="55" t="str">
        <f t="shared" si="92"/>
        <v>TECO</v>
      </c>
      <c r="S271" s="55" t="str">
        <f t="shared" si="93"/>
        <v>NMAT</v>
      </c>
      <c r="T271" s="55" t="str">
        <f t="shared" si="94"/>
        <v>มี พท.ซ่อมบำรุง</v>
      </c>
      <c r="U271" s="55" t="str">
        <f t="shared" si="95"/>
        <v>นับเสา</v>
      </c>
      <c r="V271" s="55" t="str">
        <f t="shared" si="96"/>
        <v>61</v>
      </c>
      <c r="W271" s="55" t="str">
        <f t="shared" si="97"/>
        <v>สายสื่อสาร</v>
      </c>
      <c r="X271" s="55" t="str">
        <f t="shared" si="98"/>
        <v>ITEL</v>
      </c>
      <c r="Y271" s="55" t="str">
        <f t="shared" si="99"/>
        <v>DAN</v>
      </c>
      <c r="Z271" s="55" t="str">
        <f t="shared" si="100"/>
        <v>ปกติ</v>
      </c>
      <c r="AA271" s="55" t="str">
        <f t="shared" si="101"/>
        <v>TELECOM</v>
      </c>
      <c r="AB271" s="64">
        <f t="shared" si="102"/>
        <v>1</v>
      </c>
      <c r="AC271" s="65" t="str">
        <f>VLOOKUP(B271,DATA_ZCSR181!C:K,9,0)</f>
        <v>S-4G-001</v>
      </c>
      <c r="AD271" s="65">
        <f>VLOOKUP(B271,DATA_ZCSR181!C:H,6,0)</f>
        <v>9009417017</v>
      </c>
      <c r="AE271" s="66">
        <f>VLOOKUP(B271,DATA_ZCSR181!C:Z,24,0)</f>
        <v>43496</v>
      </c>
      <c r="AF271" s="66" t="str">
        <f>LEFT(VLOOKUP(B271,DATA_ZCSR181!C:D,2,0),4)</f>
        <v>S4B3</v>
      </c>
      <c r="AG271" s="55" t="str">
        <f t="shared" si="103"/>
        <v>DAN</v>
      </c>
      <c r="AH271" s="61" t="str">
        <f t="shared" si="104"/>
        <v/>
      </c>
      <c r="AI271" s="61" t="str">
        <f t="shared" si="105"/>
        <v/>
      </c>
      <c r="AJ271" s="61" t="str">
        <f t="shared" si="106"/>
        <v/>
      </c>
      <c r="AK271" s="61" t="str">
        <f t="shared" si="107"/>
        <v>ยังไม่ยืนยันชั่วโมงการทำงาน Time Confirm</v>
      </c>
      <c r="AL271" s="61" t="str">
        <f t="shared" si="108"/>
        <v/>
      </c>
      <c r="AM271" s="61" t="str">
        <f t="shared" si="109"/>
        <v/>
      </c>
      <c r="AN271" s="61" t="str">
        <f t="shared" si="110"/>
        <v/>
      </c>
      <c r="AO271" s="61" t="str">
        <f t="shared" si="111"/>
        <v/>
      </c>
      <c r="AP271" s="61" t="str">
        <f t="shared" si="112"/>
        <v/>
      </c>
      <c r="AQ271" s="62" t="str">
        <f t="shared" si="113"/>
        <v/>
      </c>
      <c r="AR271" s="61" t="str">
        <f t="shared" si="114"/>
        <v/>
      </c>
      <c r="AS271" s="63" t="e">
        <f>VLOOKUP(B271,ziw58!AV:BB,7,0)</f>
        <v>#N/A</v>
      </c>
    </row>
    <row r="272" spans="1:45" x14ac:dyDescent="0.35">
      <c r="A272" s="56">
        <v>130000711583</v>
      </c>
      <c r="B272" s="57">
        <v>140001547214</v>
      </c>
      <c r="C272" s="57">
        <v>1017270176</v>
      </c>
      <c r="D272" s="58" t="s">
        <v>2769</v>
      </c>
      <c r="E272" s="58" t="s">
        <v>98</v>
      </c>
      <c r="F272" s="58" t="s">
        <v>16</v>
      </c>
      <c r="G272" s="58" t="s">
        <v>17</v>
      </c>
      <c r="H272" s="58" t="s">
        <v>2522</v>
      </c>
      <c r="I272" s="59"/>
      <c r="J272" s="59">
        <v>43383</v>
      </c>
      <c r="K272" s="59">
        <v>43383</v>
      </c>
      <c r="L272" s="59">
        <v>43383</v>
      </c>
      <c r="M272" s="60">
        <v>4021794296</v>
      </c>
      <c r="N272" s="58" t="s">
        <v>2523</v>
      </c>
      <c r="O272" s="58" t="s">
        <v>26</v>
      </c>
      <c r="P272" s="55" t="str">
        <f>VLOOKUP(C272,Constrain!W:Y,3,0)</f>
        <v>บริษัท อินเตอร์ลิ้งค์ เทเลคอม จำกัด (มหาชน)</v>
      </c>
      <c r="Q272" s="64" t="str">
        <f>VLOOKUP(C272,Constrain!W:X,2,0)</f>
        <v>ITEL</v>
      </c>
      <c r="R272" s="55" t="str">
        <f t="shared" si="92"/>
        <v xml:space="preserve">REL </v>
      </c>
      <c r="S272" s="55" t="str">
        <f t="shared" si="93"/>
        <v>NMAT</v>
      </c>
      <c r="T272" s="55" t="str">
        <f t="shared" si="94"/>
        <v>มี พท.ซ่อมบำรุง</v>
      </c>
      <c r="U272" s="55" t="str">
        <f t="shared" si="95"/>
        <v>นับเสา</v>
      </c>
      <c r="V272" s="55" t="str">
        <f t="shared" si="96"/>
        <v>61</v>
      </c>
      <c r="W272" s="55" t="str">
        <f t="shared" si="97"/>
        <v>สายสื่อสาร</v>
      </c>
      <c r="X272" s="55" t="str">
        <f t="shared" si="98"/>
        <v>ITEL</v>
      </c>
      <c r="Y272" s="55" t="str">
        <f t="shared" si="99"/>
        <v>HOH</v>
      </c>
      <c r="Z272" s="55" t="str">
        <f t="shared" si="100"/>
        <v>ปกติ</v>
      </c>
      <c r="AA272" s="55" t="str">
        <f t="shared" si="101"/>
        <v>TELECOM</v>
      </c>
      <c r="AB272" s="64">
        <f t="shared" si="102"/>
        <v>1</v>
      </c>
      <c r="AC272" s="65" t="str">
        <f>VLOOKUP(B272,DATA_ZCSR181!C:K,9,0)</f>
        <v>S-4G-001</v>
      </c>
      <c r="AD272" s="65">
        <f>VLOOKUP(B272,DATA_ZCSR181!C:H,6,0)</f>
        <v>9009421034</v>
      </c>
      <c r="AE272" s="66">
        <f>VLOOKUP(B272,DATA_ZCSR181!C:Z,24,0)</f>
        <v>43483</v>
      </c>
      <c r="AF272" s="66" t="str">
        <f>LEFT(VLOOKUP(B272,DATA_ZCSR181!C:D,2,0),4)</f>
        <v>S4B3</v>
      </c>
      <c r="AG272" s="55" t="str">
        <f t="shared" si="103"/>
        <v>HOH</v>
      </c>
      <c r="AH272" s="61" t="str">
        <f t="shared" si="104"/>
        <v/>
      </c>
      <c r="AI272" s="61" t="str">
        <f t="shared" si="105"/>
        <v/>
      </c>
      <c r="AJ272" s="61" t="str">
        <f t="shared" si="106"/>
        <v>สถานะใบสั่งงานไม่ถูกต้อง</v>
      </c>
      <c r="AK272" s="61" t="str">
        <f t="shared" si="107"/>
        <v>ยังไม่ยืนยันชั่วโมงการทำงาน Time Confirm</v>
      </c>
      <c r="AL272" s="61" t="str">
        <f t="shared" si="108"/>
        <v/>
      </c>
      <c r="AM272" s="61" t="str">
        <f t="shared" si="109"/>
        <v/>
      </c>
      <c r="AN272" s="61" t="str">
        <f t="shared" si="110"/>
        <v/>
      </c>
      <c r="AO272" s="61" t="str">
        <f t="shared" si="111"/>
        <v/>
      </c>
      <c r="AP272" s="61" t="str">
        <f t="shared" si="112"/>
        <v/>
      </c>
      <c r="AQ272" s="62" t="str">
        <f t="shared" si="113"/>
        <v/>
      </c>
      <c r="AR272" s="61" t="str">
        <f t="shared" si="114"/>
        <v/>
      </c>
      <c r="AS272" s="63" t="e">
        <f>VLOOKUP(B272,ziw58!AV:BB,7,0)</f>
        <v>#N/A</v>
      </c>
    </row>
    <row r="273" spans="1:45" x14ac:dyDescent="0.35">
      <c r="A273" s="56">
        <v>130000734907</v>
      </c>
      <c r="B273" s="57">
        <v>140001546270</v>
      </c>
      <c r="C273" s="57">
        <v>1017270176</v>
      </c>
      <c r="D273" s="58" t="s">
        <v>2770</v>
      </c>
      <c r="E273" s="58" t="s">
        <v>15</v>
      </c>
      <c r="F273" s="58" t="s">
        <v>16</v>
      </c>
      <c r="G273" s="58" t="s">
        <v>17</v>
      </c>
      <c r="H273" s="58" t="s">
        <v>24</v>
      </c>
      <c r="I273" s="59">
        <v>43405</v>
      </c>
      <c r="J273" s="59">
        <v>43405</v>
      </c>
      <c r="K273" s="59">
        <v>43454</v>
      </c>
      <c r="L273" s="59">
        <v>43483</v>
      </c>
      <c r="M273" s="60">
        <v>4016316885</v>
      </c>
      <c r="N273" s="58" t="s">
        <v>688</v>
      </c>
      <c r="O273" s="58" t="s">
        <v>23</v>
      </c>
      <c r="P273" s="55" t="str">
        <f>VLOOKUP(C273,Constrain!W:Y,3,0)</f>
        <v>บริษัท อินเตอร์ลิ้งค์ เทเลคอม จำกัด (มหาชน)</v>
      </c>
      <c r="Q273" s="64" t="str">
        <f>VLOOKUP(C273,Constrain!W:X,2,0)</f>
        <v>ITEL</v>
      </c>
      <c r="R273" s="55" t="str">
        <f t="shared" si="92"/>
        <v>CLSD</v>
      </c>
      <c r="S273" s="55" t="str">
        <f t="shared" si="93"/>
        <v xml:space="preserve">CNF </v>
      </c>
      <c r="T273" s="55" t="str">
        <f t="shared" si="94"/>
        <v>มี พท.ซ่อมบำรุง</v>
      </c>
      <c r="U273" s="55" t="str">
        <f t="shared" si="95"/>
        <v>นับเสา</v>
      </c>
      <c r="V273" s="55" t="str">
        <f t="shared" si="96"/>
        <v>61</v>
      </c>
      <c r="W273" s="55" t="str">
        <f t="shared" si="97"/>
        <v>สายสื่อสาร</v>
      </c>
      <c r="X273" s="55" t="str">
        <f t="shared" si="98"/>
        <v>ITEL</v>
      </c>
      <c r="Y273" s="55" t="str">
        <f t="shared" si="99"/>
        <v>KKA</v>
      </c>
      <c r="Z273" s="55" t="str">
        <f t="shared" si="100"/>
        <v>ปกติ</v>
      </c>
      <c r="AA273" s="55" t="str">
        <f t="shared" si="101"/>
        <v>TELECOM</v>
      </c>
      <c r="AB273" s="64">
        <f t="shared" si="102"/>
        <v>1</v>
      </c>
      <c r="AC273" s="65" t="str">
        <f>VLOOKUP(B273,DATA_ZCSR181!C:K,9,0)</f>
        <v>S-4G-001</v>
      </c>
      <c r="AD273" s="65">
        <f>VLOOKUP(B273,DATA_ZCSR181!C:H,6,0)</f>
        <v>9009417623</v>
      </c>
      <c r="AE273" s="66">
        <f>VLOOKUP(B273,DATA_ZCSR181!C:Z,24,0)</f>
        <v>43496</v>
      </c>
      <c r="AF273" s="66" t="str">
        <f>LEFT(VLOOKUP(B273,DATA_ZCSR181!C:D,2,0),4)</f>
        <v>S4B3</v>
      </c>
      <c r="AG273" s="55" t="str">
        <f t="shared" si="103"/>
        <v>KKA</v>
      </c>
      <c r="AH273" s="61" t="str">
        <f t="shared" si="104"/>
        <v/>
      </c>
      <c r="AI273" s="61" t="str">
        <f t="shared" si="105"/>
        <v/>
      </c>
      <c r="AJ273" s="61" t="str">
        <f t="shared" si="106"/>
        <v/>
      </c>
      <c r="AK273" s="61" t="str">
        <f t="shared" si="107"/>
        <v/>
      </c>
      <c r="AL273" s="61" t="str">
        <f t="shared" si="108"/>
        <v/>
      </c>
      <c r="AM273" s="61" t="str">
        <f t="shared" si="109"/>
        <v/>
      </c>
      <c r="AN273" s="61" t="str">
        <f t="shared" si="110"/>
        <v/>
      </c>
      <c r="AO273" s="61" t="str">
        <f t="shared" si="111"/>
        <v/>
      </c>
      <c r="AP273" s="61" t="str">
        <f t="shared" si="112"/>
        <v/>
      </c>
      <c r="AQ273" s="62" t="str">
        <f t="shared" si="113"/>
        <v/>
      </c>
      <c r="AR273" s="61" t="str">
        <f t="shared" si="114"/>
        <v/>
      </c>
      <c r="AS273" s="63" t="e">
        <f>VLOOKUP(B273,ziw58!AV:BB,7,0)</f>
        <v>#N/A</v>
      </c>
    </row>
    <row r="274" spans="1:45" ht="22.5" customHeight="1" x14ac:dyDescent="0.35">
      <c r="A274" s="56">
        <v>130000727725</v>
      </c>
      <c r="B274" s="57">
        <v>140001546074</v>
      </c>
      <c r="C274" s="57">
        <v>1017270176</v>
      </c>
      <c r="D274" s="58" t="s">
        <v>2771</v>
      </c>
      <c r="E274" s="58" t="s">
        <v>1267</v>
      </c>
      <c r="F274" s="58" t="s">
        <v>16</v>
      </c>
      <c r="G274" s="58" t="s">
        <v>17</v>
      </c>
      <c r="H274" s="58" t="s">
        <v>41</v>
      </c>
      <c r="I274" s="59">
        <v>43398</v>
      </c>
      <c r="J274" s="59">
        <v>43429</v>
      </c>
      <c r="K274" s="59">
        <v>43430</v>
      </c>
      <c r="L274" s="59">
        <v>43483</v>
      </c>
      <c r="M274" s="60">
        <v>4021794296</v>
      </c>
      <c r="N274" s="58" t="s">
        <v>42</v>
      </c>
      <c r="O274" s="58" t="s">
        <v>23</v>
      </c>
      <c r="P274" s="55" t="str">
        <f>VLOOKUP(C274,Constrain!W:Y,3,0)</f>
        <v>บริษัท อินเตอร์ลิ้งค์ เทเลคอม จำกัด (มหาชน)</v>
      </c>
      <c r="Q274" s="64" t="str">
        <f>VLOOKUP(C274,Constrain!W:X,2,0)</f>
        <v>ITEL</v>
      </c>
      <c r="R274" s="55" t="str">
        <f t="shared" si="92"/>
        <v>TECO</v>
      </c>
      <c r="S274" s="55" t="str">
        <f t="shared" si="93"/>
        <v xml:space="preserve">CNF </v>
      </c>
      <c r="T274" s="55" t="str">
        <f t="shared" si="94"/>
        <v>มี พท.ซ่อมบำรุง</v>
      </c>
      <c r="U274" s="55" t="str">
        <f t="shared" si="95"/>
        <v>นับเสา</v>
      </c>
      <c r="V274" s="55" t="str">
        <f t="shared" si="96"/>
        <v>61</v>
      </c>
      <c r="W274" s="55" t="str">
        <f t="shared" si="97"/>
        <v>สายสื่อสาร</v>
      </c>
      <c r="X274" s="55" t="str">
        <f t="shared" si="98"/>
        <v>ITEL</v>
      </c>
      <c r="Y274" s="55" t="str">
        <f t="shared" si="99"/>
        <v>KOG</v>
      </c>
      <c r="Z274" s="55" t="str">
        <f t="shared" si="100"/>
        <v>ปกติ</v>
      </c>
      <c r="AA274" s="55" t="str">
        <f t="shared" si="101"/>
        <v>TELECOM</v>
      </c>
      <c r="AB274" s="64">
        <f t="shared" si="102"/>
        <v>1</v>
      </c>
      <c r="AC274" s="65" t="str">
        <f>VLOOKUP(B274,DATA_ZCSR181!C:K,9,0)</f>
        <v>S-4G-001</v>
      </c>
      <c r="AD274" s="65">
        <f>VLOOKUP(B274,DATA_ZCSR181!C:H,6,0)</f>
        <v>9009417473</v>
      </c>
      <c r="AE274" s="66">
        <f>VLOOKUP(B274,DATA_ZCSR181!C:Z,24,0)</f>
        <v>43496</v>
      </c>
      <c r="AF274" s="66" t="str">
        <f>LEFT(VLOOKUP(B274,DATA_ZCSR181!C:D,2,0),4)</f>
        <v>S4B3</v>
      </c>
      <c r="AG274" s="55" t="str">
        <f t="shared" si="103"/>
        <v>KOG</v>
      </c>
      <c r="AH274" s="61" t="str">
        <f t="shared" si="104"/>
        <v/>
      </c>
      <c r="AI274" s="61" t="str">
        <f t="shared" si="105"/>
        <v/>
      </c>
      <c r="AJ274" s="61" t="str">
        <f t="shared" si="106"/>
        <v/>
      </c>
      <c r="AK274" s="61" t="str">
        <f t="shared" si="107"/>
        <v/>
      </c>
      <c r="AL274" s="61" t="str">
        <f t="shared" si="108"/>
        <v/>
      </c>
      <c r="AM274" s="61" t="str">
        <f t="shared" si="109"/>
        <v/>
      </c>
      <c r="AN274" s="61" t="str">
        <f t="shared" si="110"/>
        <v/>
      </c>
      <c r="AO274" s="61" t="str">
        <f t="shared" si="111"/>
        <v/>
      </c>
      <c r="AP274" s="61" t="str">
        <f t="shared" si="112"/>
        <v/>
      </c>
      <c r="AQ274" s="62" t="str">
        <f t="shared" si="113"/>
        <v/>
      </c>
      <c r="AR274" s="61" t="str">
        <f t="shared" si="114"/>
        <v/>
      </c>
      <c r="AS274" s="63" t="e">
        <f>VLOOKUP(B274,ziw58!AV:BB,7,0)</f>
        <v>#N/A</v>
      </c>
    </row>
    <row r="275" spans="1:45" x14ac:dyDescent="0.35">
      <c r="A275" s="56">
        <v>130000719824</v>
      </c>
      <c r="B275" s="57">
        <v>140001546017</v>
      </c>
      <c r="C275" s="57">
        <v>1017270176</v>
      </c>
      <c r="D275" s="58" t="s">
        <v>2772</v>
      </c>
      <c r="E275" s="58" t="s">
        <v>15</v>
      </c>
      <c r="F275" s="58" t="s">
        <v>16</v>
      </c>
      <c r="G275" s="58" t="s">
        <v>17</v>
      </c>
      <c r="H275" s="58" t="s">
        <v>56</v>
      </c>
      <c r="I275" s="59">
        <v>43412</v>
      </c>
      <c r="J275" s="59">
        <v>43408</v>
      </c>
      <c r="K275" s="59">
        <v>43409</v>
      </c>
      <c r="L275" s="59">
        <v>43483</v>
      </c>
      <c r="M275" s="60">
        <v>4016316773</v>
      </c>
      <c r="N275" s="58" t="s">
        <v>57</v>
      </c>
      <c r="O275" s="58" t="s">
        <v>23</v>
      </c>
      <c r="P275" s="55" t="str">
        <f>VLOOKUP(C275,Constrain!W:Y,3,0)</f>
        <v>บริษัท อินเตอร์ลิ้งค์ เทเลคอม จำกัด (มหาชน)</v>
      </c>
      <c r="Q275" s="64" t="str">
        <f>VLOOKUP(C275,Constrain!W:X,2,0)</f>
        <v>ITEL</v>
      </c>
      <c r="R275" s="55" t="str">
        <f t="shared" si="92"/>
        <v>CLSD</v>
      </c>
      <c r="S275" s="55" t="str">
        <f t="shared" si="93"/>
        <v xml:space="preserve">CNF </v>
      </c>
      <c r="T275" s="55" t="str">
        <f t="shared" si="94"/>
        <v>มี พท.ซ่อมบำรุง</v>
      </c>
      <c r="U275" s="55" t="str">
        <f t="shared" si="95"/>
        <v>นับเสา</v>
      </c>
      <c r="V275" s="55" t="str">
        <f t="shared" si="96"/>
        <v>61</v>
      </c>
      <c r="W275" s="55" t="str">
        <f t="shared" si="97"/>
        <v>สายสื่อสาร</v>
      </c>
      <c r="X275" s="55" t="str">
        <f t="shared" si="98"/>
        <v>ITEL</v>
      </c>
      <c r="Y275" s="55" t="str">
        <f t="shared" si="99"/>
        <v>LAM</v>
      </c>
      <c r="Z275" s="55" t="str">
        <f t="shared" si="100"/>
        <v>ปกติ</v>
      </c>
      <c r="AA275" s="55" t="str">
        <f t="shared" si="101"/>
        <v>TELECOM</v>
      </c>
      <c r="AB275" s="64">
        <f t="shared" si="102"/>
        <v>1</v>
      </c>
      <c r="AC275" s="65" t="str">
        <f>VLOOKUP(B275,DATA_ZCSR181!C:K,9,0)</f>
        <v>S-4G-001</v>
      </c>
      <c r="AD275" s="65">
        <f>VLOOKUP(B275,DATA_ZCSR181!C:H,6,0)</f>
        <v>9009417341</v>
      </c>
      <c r="AE275" s="66">
        <f>VLOOKUP(B275,DATA_ZCSR181!C:Z,24,0)</f>
        <v>43496</v>
      </c>
      <c r="AF275" s="66" t="str">
        <f>LEFT(VLOOKUP(B275,DATA_ZCSR181!C:D,2,0),4)</f>
        <v>S4B3</v>
      </c>
      <c r="AG275" s="55" t="str">
        <f t="shared" si="103"/>
        <v>LAM</v>
      </c>
      <c r="AH275" s="61" t="str">
        <f t="shared" si="104"/>
        <v/>
      </c>
      <c r="AI275" s="61" t="str">
        <f t="shared" si="105"/>
        <v/>
      </c>
      <c r="AJ275" s="61" t="str">
        <f t="shared" si="106"/>
        <v/>
      </c>
      <c r="AK275" s="61" t="str">
        <f t="shared" si="107"/>
        <v/>
      </c>
      <c r="AL275" s="61" t="str">
        <f t="shared" si="108"/>
        <v/>
      </c>
      <c r="AM275" s="61" t="str">
        <f t="shared" si="109"/>
        <v/>
      </c>
      <c r="AN275" s="61" t="str">
        <f t="shared" si="110"/>
        <v/>
      </c>
      <c r="AO275" s="61" t="str">
        <f t="shared" si="111"/>
        <v/>
      </c>
      <c r="AP275" s="61" t="str">
        <f t="shared" si="112"/>
        <v/>
      </c>
      <c r="AQ275" s="62" t="str">
        <f t="shared" si="113"/>
        <v/>
      </c>
      <c r="AR275" s="61" t="str">
        <f t="shared" si="114"/>
        <v/>
      </c>
      <c r="AS275" s="63" t="e">
        <f>VLOOKUP(B275,ziw58!AV:BB,7,0)</f>
        <v>#N/A</v>
      </c>
    </row>
    <row r="276" spans="1:45" x14ac:dyDescent="0.35">
      <c r="A276" s="56">
        <v>130000721435</v>
      </c>
      <c r="B276" s="57">
        <v>140001550092</v>
      </c>
      <c r="C276" s="57">
        <v>1017270176</v>
      </c>
      <c r="D276" s="58" t="s">
        <v>2773</v>
      </c>
      <c r="E276" s="58" t="s">
        <v>1267</v>
      </c>
      <c r="F276" s="58" t="s">
        <v>16</v>
      </c>
      <c r="G276" s="58" t="s">
        <v>17</v>
      </c>
      <c r="H276" s="58" t="s">
        <v>58</v>
      </c>
      <c r="I276" s="59">
        <v>43406</v>
      </c>
      <c r="J276" s="59">
        <v>43406</v>
      </c>
      <c r="K276" s="59">
        <v>43409</v>
      </c>
      <c r="L276" s="59">
        <v>43493</v>
      </c>
      <c r="M276" s="60">
        <v>4016316809</v>
      </c>
      <c r="N276" s="58" t="s">
        <v>59</v>
      </c>
      <c r="O276" s="58" t="s">
        <v>23</v>
      </c>
      <c r="P276" s="55" t="str">
        <f>VLOOKUP(C276,Constrain!W:Y,3,0)</f>
        <v>บริษัท อินเตอร์ลิ้งค์ เทเลคอม จำกัด (มหาชน)</v>
      </c>
      <c r="Q276" s="64" t="str">
        <f>VLOOKUP(C276,Constrain!W:X,2,0)</f>
        <v>ITEL</v>
      </c>
      <c r="R276" s="55" t="str">
        <f t="shared" si="92"/>
        <v>TECO</v>
      </c>
      <c r="S276" s="55" t="str">
        <f t="shared" si="93"/>
        <v xml:space="preserve">CNF </v>
      </c>
      <c r="T276" s="55" t="str">
        <f t="shared" si="94"/>
        <v>มี พท.ซ่อมบำรุง</v>
      </c>
      <c r="U276" s="55" t="str">
        <f t="shared" si="95"/>
        <v>นับเสา</v>
      </c>
      <c r="V276" s="55" t="str">
        <f t="shared" si="96"/>
        <v>61</v>
      </c>
      <c r="W276" s="55" t="str">
        <f t="shared" si="97"/>
        <v>สายสื่อสาร</v>
      </c>
      <c r="X276" s="55" t="str">
        <f t="shared" si="98"/>
        <v>ITEL</v>
      </c>
      <c r="Y276" s="55" t="str">
        <f t="shared" si="99"/>
        <v>NOS</v>
      </c>
      <c r="Z276" s="55" t="str">
        <f t="shared" si="100"/>
        <v>ปกติ</v>
      </c>
      <c r="AA276" s="55" t="str">
        <f t="shared" si="101"/>
        <v>TELECOM</v>
      </c>
      <c r="AB276" s="64">
        <f t="shared" si="102"/>
        <v>1</v>
      </c>
      <c r="AC276" s="65" t="str">
        <f>VLOOKUP(B276,DATA_ZCSR181!C:K,9,0)</f>
        <v>S-4G-001</v>
      </c>
      <c r="AD276" s="65">
        <f>VLOOKUP(B276,DATA_ZCSR181!C:H,6,0)</f>
        <v>9009427736</v>
      </c>
      <c r="AE276" s="66">
        <f>VLOOKUP(B276,DATA_ZCSR181!C:Z,24,0)</f>
        <v>43496</v>
      </c>
      <c r="AF276" s="66" t="str">
        <f>LEFT(VLOOKUP(B276,DATA_ZCSR181!C:D,2,0),4)</f>
        <v>S4B3</v>
      </c>
      <c r="AG276" s="55" t="str">
        <f t="shared" si="103"/>
        <v>NOS</v>
      </c>
      <c r="AH276" s="61" t="str">
        <f t="shared" si="104"/>
        <v/>
      </c>
      <c r="AI276" s="61" t="str">
        <f t="shared" si="105"/>
        <v/>
      </c>
      <c r="AJ276" s="61" t="str">
        <f t="shared" si="106"/>
        <v/>
      </c>
      <c r="AK276" s="61" t="str">
        <f t="shared" si="107"/>
        <v/>
      </c>
      <c r="AL276" s="61" t="str">
        <f t="shared" si="108"/>
        <v/>
      </c>
      <c r="AM276" s="61" t="str">
        <f t="shared" si="109"/>
        <v/>
      </c>
      <c r="AN276" s="61" t="str">
        <f t="shared" si="110"/>
        <v/>
      </c>
      <c r="AO276" s="61" t="str">
        <f t="shared" si="111"/>
        <v/>
      </c>
      <c r="AP276" s="61" t="str">
        <f t="shared" si="112"/>
        <v/>
      </c>
      <c r="AQ276" s="62" t="str">
        <f t="shared" si="113"/>
        <v/>
      </c>
      <c r="AR276" s="61" t="str">
        <f t="shared" si="114"/>
        <v/>
      </c>
      <c r="AS276" s="63" t="e">
        <f>VLOOKUP(B276,ziw58!AV:BB,7,0)</f>
        <v>#N/A</v>
      </c>
    </row>
    <row r="277" spans="1:45" x14ac:dyDescent="0.35">
      <c r="A277" s="56">
        <v>130000721533</v>
      </c>
      <c r="B277" s="57">
        <v>140001545864</v>
      </c>
      <c r="C277" s="57">
        <v>1017270176</v>
      </c>
      <c r="D277" s="58" t="s">
        <v>2774</v>
      </c>
      <c r="E277" s="58" t="s">
        <v>1267</v>
      </c>
      <c r="F277" s="58" t="s">
        <v>16</v>
      </c>
      <c r="G277" s="58" t="s">
        <v>17</v>
      </c>
      <c r="H277" s="58" t="s">
        <v>80</v>
      </c>
      <c r="I277" s="59">
        <v>43410</v>
      </c>
      <c r="J277" s="59">
        <v>43412</v>
      </c>
      <c r="K277" s="59">
        <v>43412</v>
      </c>
      <c r="L277" s="59">
        <v>43482</v>
      </c>
      <c r="M277" s="60">
        <v>4016317417</v>
      </c>
      <c r="N277" s="58" t="s">
        <v>81</v>
      </c>
      <c r="O277" s="58" t="s">
        <v>23</v>
      </c>
      <c r="P277" s="55" t="str">
        <f>VLOOKUP(C277,Constrain!W:Y,3,0)</f>
        <v>บริษัท อินเตอร์ลิ้งค์ เทเลคอม จำกัด (มหาชน)</v>
      </c>
      <c r="Q277" s="64" t="str">
        <f>VLOOKUP(C277,Constrain!W:X,2,0)</f>
        <v>ITEL</v>
      </c>
      <c r="R277" s="55" t="str">
        <f t="shared" si="92"/>
        <v>TECO</v>
      </c>
      <c r="S277" s="55" t="str">
        <f t="shared" si="93"/>
        <v xml:space="preserve">CNF </v>
      </c>
      <c r="T277" s="55" t="str">
        <f t="shared" si="94"/>
        <v>มี พท.ซ่อมบำรุง</v>
      </c>
      <c r="U277" s="55" t="str">
        <f t="shared" si="95"/>
        <v>นับเสา</v>
      </c>
      <c r="V277" s="55" t="str">
        <f t="shared" si="96"/>
        <v>61</v>
      </c>
      <c r="W277" s="55" t="str">
        <f t="shared" si="97"/>
        <v>สายสื่อสาร</v>
      </c>
      <c r="X277" s="55" t="str">
        <f t="shared" si="98"/>
        <v>ITEL</v>
      </c>
      <c r="Y277" s="55" t="str">
        <f t="shared" si="99"/>
        <v>NOT</v>
      </c>
      <c r="Z277" s="55" t="str">
        <f t="shared" si="100"/>
        <v>ปกติ</v>
      </c>
      <c r="AA277" s="55" t="str">
        <f t="shared" si="101"/>
        <v>TELECOM</v>
      </c>
      <c r="AB277" s="64">
        <f t="shared" si="102"/>
        <v>1</v>
      </c>
      <c r="AC277" s="65" t="str">
        <f>VLOOKUP(B277,DATA_ZCSR181!C:K,9,0)</f>
        <v>S-4G-001</v>
      </c>
      <c r="AD277" s="65">
        <f>VLOOKUP(B277,DATA_ZCSR181!C:H,6,0)</f>
        <v>9009417176</v>
      </c>
      <c r="AE277" s="66">
        <f>VLOOKUP(B277,DATA_ZCSR181!C:Z,24,0)</f>
        <v>43496</v>
      </c>
      <c r="AF277" s="66" t="str">
        <f>LEFT(VLOOKUP(B277,DATA_ZCSR181!C:D,2,0),4)</f>
        <v>S4B3</v>
      </c>
      <c r="AG277" s="55" t="str">
        <f t="shared" si="103"/>
        <v>NOT</v>
      </c>
      <c r="AH277" s="61" t="str">
        <f t="shared" si="104"/>
        <v/>
      </c>
      <c r="AI277" s="61" t="str">
        <f t="shared" si="105"/>
        <v/>
      </c>
      <c r="AJ277" s="61" t="str">
        <f t="shared" si="106"/>
        <v/>
      </c>
      <c r="AK277" s="61" t="str">
        <f t="shared" si="107"/>
        <v/>
      </c>
      <c r="AL277" s="61" t="str">
        <f t="shared" si="108"/>
        <v/>
      </c>
      <c r="AM277" s="61" t="str">
        <f t="shared" si="109"/>
        <v/>
      </c>
      <c r="AN277" s="61" t="str">
        <f t="shared" si="110"/>
        <v/>
      </c>
      <c r="AO277" s="61" t="str">
        <f t="shared" si="111"/>
        <v/>
      </c>
      <c r="AP277" s="61" t="str">
        <f t="shared" si="112"/>
        <v/>
      </c>
      <c r="AQ277" s="62" t="str">
        <f t="shared" si="113"/>
        <v/>
      </c>
      <c r="AR277" s="61" t="str">
        <f t="shared" si="114"/>
        <v/>
      </c>
      <c r="AS277" s="63" t="e">
        <f>VLOOKUP(B277,ziw58!AV:BB,7,0)</f>
        <v>#N/A</v>
      </c>
    </row>
    <row r="278" spans="1:45" x14ac:dyDescent="0.35">
      <c r="A278" s="56">
        <v>130000722888</v>
      </c>
      <c r="B278" s="57">
        <v>140001545586</v>
      </c>
      <c r="C278" s="57">
        <v>1017270176</v>
      </c>
      <c r="D278" s="58" t="s">
        <v>2775</v>
      </c>
      <c r="E278" s="58" t="s">
        <v>15</v>
      </c>
      <c r="F278" s="58" t="s">
        <v>16</v>
      </c>
      <c r="G278" s="58" t="s">
        <v>17</v>
      </c>
      <c r="H278" s="58" t="s">
        <v>64</v>
      </c>
      <c r="I278" s="59">
        <v>43418</v>
      </c>
      <c r="J278" s="59">
        <v>43418</v>
      </c>
      <c r="K278" s="59">
        <v>43419</v>
      </c>
      <c r="L278" s="59">
        <v>43483</v>
      </c>
      <c r="M278" s="60">
        <v>4016316844</v>
      </c>
      <c r="N278" s="58" t="s">
        <v>65</v>
      </c>
      <c r="O278" s="58" t="s">
        <v>23</v>
      </c>
      <c r="P278" s="55" t="str">
        <f>VLOOKUP(C278,Constrain!W:Y,3,0)</f>
        <v>บริษัท อินเตอร์ลิ้งค์ เทเลคอม จำกัด (มหาชน)</v>
      </c>
      <c r="Q278" s="64" t="str">
        <f>VLOOKUP(C278,Constrain!W:X,2,0)</f>
        <v>ITEL</v>
      </c>
      <c r="R278" s="55" t="str">
        <f t="shared" si="92"/>
        <v>CLSD</v>
      </c>
      <c r="S278" s="55" t="str">
        <f t="shared" si="93"/>
        <v xml:space="preserve">CNF </v>
      </c>
      <c r="T278" s="55" t="str">
        <f t="shared" si="94"/>
        <v>มี พท.ซ่อมบำรุง</v>
      </c>
      <c r="U278" s="55" t="str">
        <f t="shared" si="95"/>
        <v>นับเสา</v>
      </c>
      <c r="V278" s="55" t="str">
        <f t="shared" si="96"/>
        <v>61</v>
      </c>
      <c r="W278" s="55" t="str">
        <f t="shared" si="97"/>
        <v>สายสื่อสาร</v>
      </c>
      <c r="X278" s="55" t="str">
        <f t="shared" si="98"/>
        <v>ITEL</v>
      </c>
      <c r="Y278" s="55" t="str">
        <f t="shared" si="99"/>
        <v>NR2</v>
      </c>
      <c r="Z278" s="55" t="str">
        <f t="shared" si="100"/>
        <v>ปกติ</v>
      </c>
      <c r="AA278" s="55" t="str">
        <f t="shared" si="101"/>
        <v>TELECOM</v>
      </c>
      <c r="AB278" s="64">
        <f t="shared" si="102"/>
        <v>1</v>
      </c>
      <c r="AC278" s="65" t="str">
        <f>VLOOKUP(B278,DATA_ZCSR181!C:K,9,0)</f>
        <v>S-4G-001</v>
      </c>
      <c r="AD278" s="65">
        <f>VLOOKUP(B278,DATA_ZCSR181!C:H,6,0)</f>
        <v>9009416793</v>
      </c>
      <c r="AE278" s="66">
        <f>VLOOKUP(B278,DATA_ZCSR181!C:Z,24,0)</f>
        <v>43496</v>
      </c>
      <c r="AF278" s="66" t="str">
        <f>LEFT(VLOOKUP(B278,DATA_ZCSR181!C:D,2,0),4)</f>
        <v>S4B3</v>
      </c>
      <c r="AG278" s="55" t="str">
        <f t="shared" si="103"/>
        <v>NR2</v>
      </c>
      <c r="AH278" s="61" t="str">
        <f t="shared" si="104"/>
        <v/>
      </c>
      <c r="AI278" s="61" t="str">
        <f t="shared" si="105"/>
        <v/>
      </c>
      <c r="AJ278" s="61" t="str">
        <f t="shared" si="106"/>
        <v/>
      </c>
      <c r="AK278" s="61" t="str">
        <f t="shared" si="107"/>
        <v/>
      </c>
      <c r="AL278" s="61" t="str">
        <f t="shared" si="108"/>
        <v/>
      </c>
      <c r="AM278" s="61" t="str">
        <f t="shared" si="109"/>
        <v/>
      </c>
      <c r="AN278" s="61" t="str">
        <f t="shared" si="110"/>
        <v/>
      </c>
      <c r="AO278" s="61" t="str">
        <f t="shared" si="111"/>
        <v/>
      </c>
      <c r="AP278" s="61" t="str">
        <f t="shared" si="112"/>
        <v/>
      </c>
      <c r="AQ278" s="62" t="str">
        <f t="shared" si="113"/>
        <v/>
      </c>
      <c r="AR278" s="61" t="str">
        <f t="shared" si="114"/>
        <v/>
      </c>
      <c r="AS278" s="63" t="e">
        <f>VLOOKUP(B278,ziw58!AV:BB,7,0)</f>
        <v>#N/A</v>
      </c>
    </row>
    <row r="279" spans="1:45" x14ac:dyDescent="0.35">
      <c r="A279" s="56">
        <v>130000727587</v>
      </c>
      <c r="B279" s="57">
        <v>140001546171</v>
      </c>
      <c r="C279" s="57">
        <v>1017270176</v>
      </c>
      <c r="D279" s="58" t="s">
        <v>2776</v>
      </c>
      <c r="E279" s="58" t="s">
        <v>1267</v>
      </c>
      <c r="F279" s="58" t="s">
        <v>16</v>
      </c>
      <c r="G279" s="58" t="s">
        <v>17</v>
      </c>
      <c r="H279" s="58" t="s">
        <v>40</v>
      </c>
      <c r="I279" s="59">
        <v>43418</v>
      </c>
      <c r="J279" s="59">
        <v>43427</v>
      </c>
      <c r="K279" s="59">
        <v>43427</v>
      </c>
      <c r="L279" s="59">
        <v>43483</v>
      </c>
      <c r="M279" s="60">
        <v>4018198105</v>
      </c>
      <c r="N279" s="58" t="s">
        <v>1279</v>
      </c>
      <c r="O279" s="58" t="s">
        <v>23</v>
      </c>
      <c r="P279" s="55" t="str">
        <f>VLOOKUP(C279,Constrain!W:Y,3,0)</f>
        <v>บริษัท อินเตอร์ลิ้งค์ เทเลคอม จำกัด (มหาชน)</v>
      </c>
      <c r="Q279" s="64" t="str">
        <f>VLOOKUP(C279,Constrain!W:X,2,0)</f>
        <v>ITEL</v>
      </c>
      <c r="R279" s="55" t="str">
        <f t="shared" si="92"/>
        <v>TECO</v>
      </c>
      <c r="S279" s="55" t="str">
        <f t="shared" si="93"/>
        <v xml:space="preserve">CNF </v>
      </c>
      <c r="T279" s="55" t="str">
        <f t="shared" si="94"/>
        <v>มี พท.ซ่อมบำรุง</v>
      </c>
      <c r="U279" s="55" t="str">
        <f t="shared" si="95"/>
        <v>นับเสา</v>
      </c>
      <c r="V279" s="55" t="str">
        <f t="shared" si="96"/>
        <v>61</v>
      </c>
      <c r="W279" s="55" t="str">
        <f t="shared" si="97"/>
        <v>สายสื่อสาร</v>
      </c>
      <c r="X279" s="55" t="str">
        <f t="shared" si="98"/>
        <v>ITEL</v>
      </c>
      <c r="Y279" s="55" t="str">
        <f t="shared" si="99"/>
        <v>NR3</v>
      </c>
      <c r="Z279" s="55" t="str">
        <f t="shared" si="100"/>
        <v>ปกติ</v>
      </c>
      <c r="AA279" s="55" t="str">
        <f t="shared" si="101"/>
        <v>TELECOM</v>
      </c>
      <c r="AB279" s="64">
        <f t="shared" si="102"/>
        <v>1</v>
      </c>
      <c r="AC279" s="65" t="str">
        <f>VLOOKUP(B279,DATA_ZCSR181!C:K,9,0)</f>
        <v>S-4G-001</v>
      </c>
      <c r="AD279" s="65">
        <f>VLOOKUP(B279,DATA_ZCSR181!C:H,6,0)</f>
        <v>9009417536</v>
      </c>
      <c r="AE279" s="66">
        <f>VLOOKUP(B279,DATA_ZCSR181!C:Z,24,0)</f>
        <v>43496</v>
      </c>
      <c r="AF279" s="66" t="str">
        <f>LEFT(VLOOKUP(B279,DATA_ZCSR181!C:D,2,0),4)</f>
        <v>S4B3</v>
      </c>
      <c r="AG279" s="55" t="str">
        <f t="shared" si="103"/>
        <v>NR3</v>
      </c>
      <c r="AH279" s="61" t="str">
        <f t="shared" si="104"/>
        <v/>
      </c>
      <c r="AI279" s="61" t="str">
        <f t="shared" si="105"/>
        <v/>
      </c>
      <c r="AJ279" s="61" t="str">
        <f t="shared" si="106"/>
        <v/>
      </c>
      <c r="AK279" s="61" t="str">
        <f t="shared" si="107"/>
        <v/>
      </c>
      <c r="AL279" s="61" t="str">
        <f t="shared" si="108"/>
        <v/>
      </c>
      <c r="AM279" s="61" t="str">
        <f t="shared" si="109"/>
        <v/>
      </c>
      <c r="AN279" s="61" t="str">
        <f t="shared" si="110"/>
        <v/>
      </c>
      <c r="AO279" s="61" t="str">
        <f t="shared" si="111"/>
        <v/>
      </c>
      <c r="AP279" s="61" t="str">
        <f t="shared" si="112"/>
        <v/>
      </c>
      <c r="AQ279" s="62" t="str">
        <f t="shared" si="113"/>
        <v/>
      </c>
      <c r="AR279" s="61" t="str">
        <f t="shared" si="114"/>
        <v/>
      </c>
      <c r="AS279" s="63" t="e">
        <f>VLOOKUP(B279,ziw58!AV:BB,7,0)</f>
        <v>#N/A</v>
      </c>
    </row>
    <row r="280" spans="1:45" x14ac:dyDescent="0.35">
      <c r="A280" s="56">
        <v>130000724513</v>
      </c>
      <c r="B280" s="57">
        <v>140001546614</v>
      </c>
      <c r="C280" s="57">
        <v>1017270176</v>
      </c>
      <c r="D280" s="58" t="s">
        <v>2777</v>
      </c>
      <c r="E280" s="58" t="s">
        <v>15</v>
      </c>
      <c r="F280" s="58" t="s">
        <v>16</v>
      </c>
      <c r="G280" s="58" t="s">
        <v>17</v>
      </c>
      <c r="H280" s="58" t="s">
        <v>104</v>
      </c>
      <c r="I280" s="59">
        <v>43413</v>
      </c>
      <c r="J280" s="59">
        <v>43412</v>
      </c>
      <c r="K280" s="59">
        <v>43416</v>
      </c>
      <c r="L280" s="59">
        <v>43483</v>
      </c>
      <c r="M280" s="60">
        <v>4016317417</v>
      </c>
      <c r="N280" s="58" t="s">
        <v>105</v>
      </c>
      <c r="O280" s="58" t="s">
        <v>3198</v>
      </c>
      <c r="P280" s="55" t="str">
        <f>VLOOKUP(C280,Constrain!W:Y,3,0)</f>
        <v>บริษัท อินเตอร์ลิ้งค์ เทเลคอม จำกัด (มหาชน)</v>
      </c>
      <c r="Q280" s="64" t="str">
        <f>VLOOKUP(C280,Constrain!W:X,2,0)</f>
        <v>ITEL</v>
      </c>
      <c r="R280" s="55" t="str">
        <f t="shared" si="92"/>
        <v>CLSD</v>
      </c>
      <c r="S280" s="55" t="str">
        <f t="shared" si="93"/>
        <v xml:space="preserve">CNF </v>
      </c>
      <c r="T280" s="55" t="str">
        <f t="shared" si="94"/>
        <v>มี พท.ซ่อมบำรุง</v>
      </c>
      <c r="U280" s="55" t="str">
        <f t="shared" si="95"/>
        <v>นับเสา</v>
      </c>
      <c r="V280" s="55" t="str">
        <f t="shared" si="96"/>
        <v>61</v>
      </c>
      <c r="W280" s="55" t="str">
        <f t="shared" si="97"/>
        <v>สายสื่อสาร</v>
      </c>
      <c r="X280" s="55" t="str">
        <f t="shared" si="98"/>
        <v>ITEL</v>
      </c>
      <c r="Y280" s="55" t="str">
        <f t="shared" si="99"/>
        <v>NRM</v>
      </c>
      <c r="Z280" s="55" t="str">
        <f t="shared" si="100"/>
        <v>ปกติ</v>
      </c>
      <c r="AA280" s="55" t="str">
        <f t="shared" si="101"/>
        <v>TELECOM</v>
      </c>
      <c r="AB280" s="64">
        <f t="shared" si="102"/>
        <v>1</v>
      </c>
      <c r="AC280" s="65" t="str">
        <f>VLOOKUP(B280,DATA_ZCSR181!C:K,9,0)</f>
        <v>S-4G-001</v>
      </c>
      <c r="AD280" s="65">
        <f>VLOOKUP(B280,DATA_ZCSR181!C:H,6,0)</f>
        <v>9009417996</v>
      </c>
      <c r="AE280" s="66">
        <f>VLOOKUP(B280,DATA_ZCSR181!C:Z,24,0)</f>
        <v>43483</v>
      </c>
      <c r="AF280" s="66" t="str">
        <f>LEFT(VLOOKUP(B280,DATA_ZCSR181!C:D,2,0),4)</f>
        <v>S4B3</v>
      </c>
      <c r="AG280" s="55" t="str">
        <f t="shared" si="103"/>
        <v>NRM</v>
      </c>
      <c r="AH280" s="61" t="str">
        <f t="shared" si="104"/>
        <v/>
      </c>
      <c r="AI280" s="61" t="str">
        <f t="shared" si="105"/>
        <v/>
      </c>
      <c r="AJ280" s="61" t="str">
        <f t="shared" si="106"/>
        <v/>
      </c>
      <c r="AK280" s="61" t="str">
        <f t="shared" si="107"/>
        <v/>
      </c>
      <c r="AL280" s="61" t="str">
        <f t="shared" si="108"/>
        <v/>
      </c>
      <c r="AM280" s="61" t="str">
        <f t="shared" si="109"/>
        <v/>
      </c>
      <c r="AN280" s="61" t="str">
        <f t="shared" si="110"/>
        <v/>
      </c>
      <c r="AO280" s="61" t="str">
        <f t="shared" si="111"/>
        <v/>
      </c>
      <c r="AP280" s="61" t="str">
        <f t="shared" si="112"/>
        <v/>
      </c>
      <c r="AQ280" s="62" t="str">
        <f t="shared" si="113"/>
        <v/>
      </c>
      <c r="AR280" s="61" t="str">
        <f t="shared" si="114"/>
        <v/>
      </c>
      <c r="AS280" s="63" t="e">
        <f>VLOOKUP(B280,ziw58!AV:BB,7,0)</f>
        <v>#N/A</v>
      </c>
    </row>
    <row r="281" spans="1:45" x14ac:dyDescent="0.35">
      <c r="A281" s="56">
        <v>130000726835</v>
      </c>
      <c r="B281" s="57">
        <v>140001542541</v>
      </c>
      <c r="C281" s="57">
        <v>1017270176</v>
      </c>
      <c r="D281" s="58" t="s">
        <v>2778</v>
      </c>
      <c r="E281" s="58" t="s">
        <v>15</v>
      </c>
      <c r="F281" s="58" t="s">
        <v>16</v>
      </c>
      <c r="G281" s="58" t="s">
        <v>17</v>
      </c>
      <c r="H281" s="58" t="s">
        <v>18</v>
      </c>
      <c r="I281" s="59">
        <v>43427</v>
      </c>
      <c r="J281" s="59">
        <v>43427</v>
      </c>
      <c r="K281" s="59">
        <v>43428</v>
      </c>
      <c r="L281" s="59">
        <v>43482</v>
      </c>
      <c r="M281" s="60">
        <v>4016316875</v>
      </c>
      <c r="N281" s="58" t="s">
        <v>19</v>
      </c>
      <c r="O281" s="58" t="s">
        <v>23</v>
      </c>
      <c r="P281" s="55" t="str">
        <f>VLOOKUP(C281,Constrain!W:Y,3,0)</f>
        <v>บริษัท อินเตอร์ลิ้งค์ เทเลคอม จำกัด (มหาชน)</v>
      </c>
      <c r="Q281" s="64" t="str">
        <f>VLOOKUP(C281,Constrain!W:X,2,0)</f>
        <v>ITEL</v>
      </c>
      <c r="R281" s="55" t="str">
        <f t="shared" si="92"/>
        <v>CLSD</v>
      </c>
      <c r="S281" s="55" t="str">
        <f t="shared" si="93"/>
        <v xml:space="preserve">CNF </v>
      </c>
      <c r="T281" s="55" t="str">
        <f t="shared" si="94"/>
        <v>มี พท.ซ่อมบำรุง</v>
      </c>
      <c r="U281" s="55" t="str">
        <f t="shared" si="95"/>
        <v>นับเสา</v>
      </c>
      <c r="V281" s="55" t="str">
        <f t="shared" si="96"/>
        <v>61</v>
      </c>
      <c r="W281" s="55" t="str">
        <f t="shared" si="97"/>
        <v>สายสื่อสาร</v>
      </c>
      <c r="X281" s="55" t="str">
        <f t="shared" si="98"/>
        <v>ITEL</v>
      </c>
      <c r="Y281" s="55" t="str">
        <f t="shared" si="99"/>
        <v>PCG</v>
      </c>
      <c r="Z281" s="55" t="str">
        <f t="shared" si="100"/>
        <v>ปกติ</v>
      </c>
      <c r="AA281" s="55" t="str">
        <f t="shared" si="101"/>
        <v>TELECOM</v>
      </c>
      <c r="AB281" s="64">
        <f t="shared" si="102"/>
        <v>1</v>
      </c>
      <c r="AC281" s="65" t="str">
        <f>VLOOKUP(B281,DATA_ZCSR181!C:K,9,0)</f>
        <v>S-4G-001</v>
      </c>
      <c r="AD281" s="65">
        <f>VLOOKUP(B281,DATA_ZCSR181!C:H,6,0)</f>
        <v>9009410774</v>
      </c>
      <c r="AE281" s="66">
        <f>VLOOKUP(B281,DATA_ZCSR181!C:Z,24,0)</f>
        <v>43496</v>
      </c>
      <c r="AF281" s="66" t="str">
        <f>LEFT(VLOOKUP(B281,DATA_ZCSR181!C:D,2,0),4)</f>
        <v>S4B3</v>
      </c>
      <c r="AG281" s="55" t="str">
        <f t="shared" si="103"/>
        <v>PCG</v>
      </c>
      <c r="AH281" s="61" t="str">
        <f t="shared" si="104"/>
        <v/>
      </c>
      <c r="AI281" s="61" t="str">
        <f t="shared" si="105"/>
        <v/>
      </c>
      <c r="AJ281" s="61" t="str">
        <f t="shared" si="106"/>
        <v/>
      </c>
      <c r="AK281" s="61" t="str">
        <f t="shared" si="107"/>
        <v/>
      </c>
      <c r="AL281" s="61" t="str">
        <f t="shared" si="108"/>
        <v/>
      </c>
      <c r="AM281" s="61" t="str">
        <f t="shared" si="109"/>
        <v/>
      </c>
      <c r="AN281" s="61" t="str">
        <f t="shared" si="110"/>
        <v/>
      </c>
      <c r="AO281" s="61" t="str">
        <f t="shared" si="111"/>
        <v/>
      </c>
      <c r="AP281" s="61" t="str">
        <f t="shared" si="112"/>
        <v/>
      </c>
      <c r="AQ281" s="62" t="str">
        <f t="shared" si="113"/>
        <v/>
      </c>
      <c r="AR281" s="61" t="str">
        <f t="shared" si="114"/>
        <v/>
      </c>
      <c r="AS281" s="63" t="e">
        <f>VLOOKUP(B281,ziw58!AV:BB,7,0)</f>
        <v>#N/A</v>
      </c>
    </row>
    <row r="282" spans="1:45" x14ac:dyDescent="0.35">
      <c r="A282" s="56">
        <v>130000727484</v>
      </c>
      <c r="B282" s="57">
        <v>140001545371</v>
      </c>
      <c r="C282" s="57">
        <v>1017270176</v>
      </c>
      <c r="D282" s="58" t="s">
        <v>2779</v>
      </c>
      <c r="E282" s="58" t="s">
        <v>15</v>
      </c>
      <c r="F282" s="58" t="s">
        <v>16</v>
      </c>
      <c r="G282" s="58" t="s">
        <v>17</v>
      </c>
      <c r="H282" s="58" t="s">
        <v>32</v>
      </c>
      <c r="I282" s="59">
        <v>43463</v>
      </c>
      <c r="J282" s="59">
        <v>43463</v>
      </c>
      <c r="K282" s="59">
        <v>43465</v>
      </c>
      <c r="L282" s="59">
        <v>43483</v>
      </c>
      <c r="M282" s="60">
        <v>4016317310</v>
      </c>
      <c r="N282" s="58" t="s">
        <v>33</v>
      </c>
      <c r="O282" s="58" t="s">
        <v>23</v>
      </c>
      <c r="P282" s="55" t="str">
        <f>VLOOKUP(C282,Constrain!W:Y,3,0)</f>
        <v>บริษัท อินเตอร์ลิ้งค์ เทเลคอม จำกัด (มหาชน)</v>
      </c>
      <c r="Q282" s="64" t="str">
        <f>VLOOKUP(C282,Constrain!W:X,2,0)</f>
        <v>ITEL</v>
      </c>
      <c r="R282" s="55" t="str">
        <f t="shared" si="92"/>
        <v>CLSD</v>
      </c>
      <c r="S282" s="55" t="str">
        <f t="shared" si="93"/>
        <v xml:space="preserve">CNF </v>
      </c>
      <c r="T282" s="55" t="str">
        <f t="shared" si="94"/>
        <v>มี พท.ซ่อมบำรุง</v>
      </c>
      <c r="U282" s="55" t="str">
        <f t="shared" si="95"/>
        <v>นับเสา</v>
      </c>
      <c r="V282" s="55" t="str">
        <f t="shared" si="96"/>
        <v>61</v>
      </c>
      <c r="W282" s="55" t="str">
        <f t="shared" si="97"/>
        <v>สายสื่อสาร</v>
      </c>
      <c r="X282" s="55" t="str">
        <f t="shared" si="98"/>
        <v>ITEL</v>
      </c>
      <c r="Y282" s="55" t="str">
        <f t="shared" si="99"/>
        <v>PIM</v>
      </c>
      <c r="Z282" s="55" t="str">
        <f t="shared" si="100"/>
        <v>ปกติ</v>
      </c>
      <c r="AA282" s="55" t="str">
        <f t="shared" si="101"/>
        <v>TELECOM</v>
      </c>
      <c r="AB282" s="64">
        <f t="shared" si="102"/>
        <v>1</v>
      </c>
      <c r="AC282" s="65" t="str">
        <f>VLOOKUP(B282,DATA_ZCSR181!C:K,9,0)</f>
        <v>S-4G-001</v>
      </c>
      <c r="AD282" s="65">
        <f>VLOOKUP(B282,DATA_ZCSR181!C:H,6,0)</f>
        <v>9009416563</v>
      </c>
      <c r="AE282" s="66">
        <f>VLOOKUP(B282,DATA_ZCSR181!C:Z,24,0)</f>
        <v>43496</v>
      </c>
      <c r="AF282" s="66" t="str">
        <f>LEFT(VLOOKUP(B282,DATA_ZCSR181!C:D,2,0),4)</f>
        <v>S4B3</v>
      </c>
      <c r="AG282" s="55" t="str">
        <f t="shared" si="103"/>
        <v>PIM</v>
      </c>
      <c r="AH282" s="61" t="str">
        <f t="shared" si="104"/>
        <v/>
      </c>
      <c r="AI282" s="61" t="str">
        <f t="shared" si="105"/>
        <v/>
      </c>
      <c r="AJ282" s="61" t="str">
        <f t="shared" si="106"/>
        <v/>
      </c>
      <c r="AK282" s="61" t="str">
        <f t="shared" si="107"/>
        <v/>
      </c>
      <c r="AL282" s="61" t="str">
        <f t="shared" si="108"/>
        <v/>
      </c>
      <c r="AM282" s="61" t="str">
        <f t="shared" si="109"/>
        <v/>
      </c>
      <c r="AN282" s="61" t="str">
        <f t="shared" si="110"/>
        <v/>
      </c>
      <c r="AO282" s="61" t="str">
        <f t="shared" si="111"/>
        <v/>
      </c>
      <c r="AP282" s="61" t="str">
        <f t="shared" si="112"/>
        <v/>
      </c>
      <c r="AQ282" s="62" t="str">
        <f t="shared" si="113"/>
        <v/>
      </c>
      <c r="AR282" s="61" t="str">
        <f t="shared" si="114"/>
        <v/>
      </c>
      <c r="AS282" s="63" t="e">
        <f>VLOOKUP(B282,ziw58!AV:BB,7,0)</f>
        <v>#N/A</v>
      </c>
    </row>
    <row r="283" spans="1:45" x14ac:dyDescent="0.35">
      <c r="A283" s="56">
        <v>130000721932</v>
      </c>
      <c r="B283" s="57">
        <v>140001546055</v>
      </c>
      <c r="C283" s="57">
        <v>1017270176</v>
      </c>
      <c r="D283" s="58" t="s">
        <v>2780</v>
      </c>
      <c r="E283" s="58" t="s">
        <v>1267</v>
      </c>
      <c r="F283" s="58" t="s">
        <v>16</v>
      </c>
      <c r="G283" s="58" t="s">
        <v>17</v>
      </c>
      <c r="H283" s="58" t="s">
        <v>92</v>
      </c>
      <c r="I283" s="59">
        <v>43472</v>
      </c>
      <c r="J283" s="59">
        <v>43413</v>
      </c>
      <c r="K283" s="59">
        <v>43414</v>
      </c>
      <c r="L283" s="59">
        <v>43483</v>
      </c>
      <c r="M283" s="60">
        <v>4016316821</v>
      </c>
      <c r="N283" s="58" t="s">
        <v>93</v>
      </c>
      <c r="O283" s="58" t="s">
        <v>23</v>
      </c>
      <c r="P283" s="55" t="str">
        <f>VLOOKUP(C283,Constrain!W:Y,3,0)</f>
        <v>บริษัท อินเตอร์ลิ้งค์ เทเลคอม จำกัด (มหาชน)</v>
      </c>
      <c r="Q283" s="64" t="str">
        <f>VLOOKUP(C283,Constrain!W:X,2,0)</f>
        <v>ITEL</v>
      </c>
      <c r="R283" s="55" t="str">
        <f t="shared" si="92"/>
        <v>TECO</v>
      </c>
      <c r="S283" s="55" t="str">
        <f t="shared" si="93"/>
        <v xml:space="preserve">CNF </v>
      </c>
      <c r="T283" s="55" t="str">
        <f t="shared" si="94"/>
        <v>มี พท.ซ่อมบำรุง</v>
      </c>
      <c r="U283" s="55" t="str">
        <f t="shared" si="95"/>
        <v>นับเสา</v>
      </c>
      <c r="V283" s="55" t="str">
        <f t="shared" si="96"/>
        <v>61</v>
      </c>
      <c r="W283" s="55" t="str">
        <f t="shared" si="97"/>
        <v>สายสื่อสาร</v>
      </c>
      <c r="X283" s="55" t="str">
        <f t="shared" si="98"/>
        <v>ITEL</v>
      </c>
      <c r="Y283" s="55" t="str">
        <f t="shared" si="99"/>
        <v>PKY</v>
      </c>
      <c r="Z283" s="55" t="str">
        <f t="shared" si="100"/>
        <v>ปกติ</v>
      </c>
      <c r="AA283" s="55" t="str">
        <f t="shared" si="101"/>
        <v>TELECOM</v>
      </c>
      <c r="AB283" s="64">
        <f t="shared" si="102"/>
        <v>1</v>
      </c>
      <c r="AC283" s="65" t="str">
        <f>VLOOKUP(B283,DATA_ZCSR181!C:K,9,0)</f>
        <v>S-4G-001</v>
      </c>
      <c r="AD283" s="65">
        <f>VLOOKUP(B283,DATA_ZCSR181!C:H,6,0)</f>
        <v>9009417376</v>
      </c>
      <c r="AE283" s="66">
        <f>VLOOKUP(B283,DATA_ZCSR181!C:Z,24,0)</f>
        <v>43496</v>
      </c>
      <c r="AF283" s="66" t="str">
        <f>LEFT(VLOOKUP(B283,DATA_ZCSR181!C:D,2,0),4)</f>
        <v>S4B3</v>
      </c>
      <c r="AG283" s="55" t="str">
        <f t="shared" si="103"/>
        <v>PKY</v>
      </c>
      <c r="AH283" s="61" t="str">
        <f t="shared" si="104"/>
        <v/>
      </c>
      <c r="AI283" s="61" t="str">
        <f t="shared" si="105"/>
        <v/>
      </c>
      <c r="AJ283" s="61" t="str">
        <f t="shared" si="106"/>
        <v/>
      </c>
      <c r="AK283" s="61" t="str">
        <f t="shared" si="107"/>
        <v/>
      </c>
      <c r="AL283" s="61" t="str">
        <f t="shared" si="108"/>
        <v/>
      </c>
      <c r="AM283" s="61" t="str">
        <f t="shared" si="109"/>
        <v/>
      </c>
      <c r="AN283" s="61" t="str">
        <f t="shared" si="110"/>
        <v/>
      </c>
      <c r="AO283" s="61" t="str">
        <f t="shared" si="111"/>
        <v/>
      </c>
      <c r="AP283" s="61" t="str">
        <f t="shared" si="112"/>
        <v/>
      </c>
      <c r="AQ283" s="62" t="str">
        <f t="shared" si="113"/>
        <v/>
      </c>
      <c r="AR283" s="61" t="str">
        <f t="shared" si="114"/>
        <v/>
      </c>
      <c r="AS283" s="63" t="e">
        <f>VLOOKUP(B283,ziw58!AV:BB,7,0)</f>
        <v>#N/A</v>
      </c>
    </row>
    <row r="284" spans="1:45" x14ac:dyDescent="0.35">
      <c r="A284" s="56">
        <v>130000739070</v>
      </c>
      <c r="B284" s="57">
        <v>140001547411</v>
      </c>
      <c r="C284" s="57">
        <v>1017270176</v>
      </c>
      <c r="D284" s="58" t="s">
        <v>2781</v>
      </c>
      <c r="E284" s="58" t="s">
        <v>1267</v>
      </c>
      <c r="F284" s="58" t="s">
        <v>16</v>
      </c>
      <c r="G284" s="58" t="s">
        <v>17</v>
      </c>
      <c r="H284" s="58" t="s">
        <v>70</v>
      </c>
      <c r="I284" s="59">
        <v>43437</v>
      </c>
      <c r="J284" s="59">
        <v>43459</v>
      </c>
      <c r="K284" s="59">
        <v>43460</v>
      </c>
      <c r="L284" s="59">
        <v>43483</v>
      </c>
      <c r="M284" s="60">
        <v>4016316841</v>
      </c>
      <c r="N284" s="58" t="s">
        <v>2123</v>
      </c>
      <c r="O284" s="58" t="s">
        <v>23</v>
      </c>
      <c r="P284" s="55" t="str">
        <f>VLOOKUP(C284,Constrain!W:Y,3,0)</f>
        <v>บริษัท อินเตอร์ลิ้งค์ เทเลคอม จำกัด (มหาชน)</v>
      </c>
      <c r="Q284" s="64" t="str">
        <f>VLOOKUP(C284,Constrain!W:X,2,0)</f>
        <v>ITEL</v>
      </c>
      <c r="R284" s="55" t="str">
        <f t="shared" si="92"/>
        <v>TECO</v>
      </c>
      <c r="S284" s="55" t="str">
        <f t="shared" si="93"/>
        <v xml:space="preserve">CNF </v>
      </c>
      <c r="T284" s="55" t="str">
        <f t="shared" si="94"/>
        <v>มี พท.ซ่อมบำรุง</v>
      </c>
      <c r="U284" s="55" t="str">
        <f t="shared" si="95"/>
        <v>นับเสา</v>
      </c>
      <c r="V284" s="55" t="str">
        <f t="shared" si="96"/>
        <v>61</v>
      </c>
      <c r="W284" s="55" t="str">
        <f t="shared" si="97"/>
        <v>สายสื่อสาร</v>
      </c>
      <c r="X284" s="55" t="str">
        <f t="shared" si="98"/>
        <v>ITEL</v>
      </c>
      <c r="Y284" s="55" t="str">
        <f t="shared" si="99"/>
        <v>PTC</v>
      </c>
      <c r="Z284" s="55" t="str">
        <f t="shared" si="100"/>
        <v>ปกติ</v>
      </c>
      <c r="AA284" s="55" t="str">
        <f t="shared" si="101"/>
        <v>TELECOM</v>
      </c>
      <c r="AB284" s="64">
        <f t="shared" si="102"/>
        <v>1</v>
      </c>
      <c r="AC284" s="65" t="str">
        <f>VLOOKUP(B284,DATA_ZCSR181!C:K,9,0)</f>
        <v>S-4G-001</v>
      </c>
      <c r="AD284" s="65">
        <f>VLOOKUP(B284,DATA_ZCSR181!C:H,6,0)</f>
        <v>9009421652</v>
      </c>
      <c r="AE284" s="66">
        <f>VLOOKUP(B284,DATA_ZCSR181!C:Z,24,0)</f>
        <v>43496</v>
      </c>
      <c r="AF284" s="66" t="str">
        <f>LEFT(VLOOKUP(B284,DATA_ZCSR181!C:D,2,0),4)</f>
        <v>S4B3</v>
      </c>
      <c r="AG284" s="55" t="str">
        <f t="shared" si="103"/>
        <v>PTC</v>
      </c>
      <c r="AH284" s="61" t="str">
        <f t="shared" si="104"/>
        <v/>
      </c>
      <c r="AI284" s="61" t="str">
        <f t="shared" si="105"/>
        <v/>
      </c>
      <c r="AJ284" s="61" t="str">
        <f t="shared" si="106"/>
        <v/>
      </c>
      <c r="AK284" s="61" t="str">
        <f t="shared" si="107"/>
        <v/>
      </c>
      <c r="AL284" s="61" t="str">
        <f t="shared" si="108"/>
        <v/>
      </c>
      <c r="AM284" s="61" t="str">
        <f t="shared" si="109"/>
        <v/>
      </c>
      <c r="AN284" s="61" t="str">
        <f t="shared" si="110"/>
        <v/>
      </c>
      <c r="AO284" s="61" t="str">
        <f t="shared" si="111"/>
        <v/>
      </c>
      <c r="AP284" s="61" t="str">
        <f t="shared" si="112"/>
        <v/>
      </c>
      <c r="AQ284" s="62" t="str">
        <f t="shared" si="113"/>
        <v/>
      </c>
      <c r="AR284" s="61" t="str">
        <f t="shared" si="114"/>
        <v/>
      </c>
      <c r="AS284" s="63" t="e">
        <f>VLOOKUP(B284,ziw58!AV:BB,7,0)</f>
        <v>#N/A</v>
      </c>
    </row>
    <row r="285" spans="1:45" x14ac:dyDescent="0.35">
      <c r="A285" s="56">
        <v>130000727508</v>
      </c>
      <c r="B285" s="57">
        <v>140001545629</v>
      </c>
      <c r="C285" s="57">
        <v>1017270176</v>
      </c>
      <c r="D285" s="58" t="s">
        <v>2782</v>
      </c>
      <c r="E285" s="58" t="s">
        <v>15</v>
      </c>
      <c r="F285" s="58" t="s">
        <v>16</v>
      </c>
      <c r="G285" s="58" t="s">
        <v>17</v>
      </c>
      <c r="H285" s="58" t="s">
        <v>60</v>
      </c>
      <c r="I285" s="59">
        <v>43448</v>
      </c>
      <c r="J285" s="59">
        <v>43429</v>
      </c>
      <c r="K285" s="59">
        <v>43432</v>
      </c>
      <c r="L285" s="59">
        <v>43483</v>
      </c>
      <c r="M285" s="60">
        <v>4016316852</v>
      </c>
      <c r="N285" s="58" t="s">
        <v>61</v>
      </c>
      <c r="O285" s="58" t="s">
        <v>23</v>
      </c>
      <c r="P285" s="55" t="str">
        <f>VLOOKUP(C285,Constrain!W:Y,3,0)</f>
        <v>บริษัท อินเตอร์ลิ้งค์ เทเลคอม จำกัด (มหาชน)</v>
      </c>
      <c r="Q285" s="64" t="str">
        <f>VLOOKUP(C285,Constrain!W:X,2,0)</f>
        <v>ITEL</v>
      </c>
      <c r="R285" s="55" t="str">
        <f t="shared" si="92"/>
        <v>CLSD</v>
      </c>
      <c r="S285" s="55" t="str">
        <f t="shared" si="93"/>
        <v xml:space="preserve">CNF </v>
      </c>
      <c r="T285" s="55" t="str">
        <f t="shared" si="94"/>
        <v>มี พท.ซ่อมบำรุง</v>
      </c>
      <c r="U285" s="55" t="str">
        <f t="shared" si="95"/>
        <v>นับเสา</v>
      </c>
      <c r="V285" s="55" t="str">
        <f t="shared" si="96"/>
        <v>61</v>
      </c>
      <c r="W285" s="55" t="str">
        <f t="shared" si="97"/>
        <v>สายสื่อสาร</v>
      </c>
      <c r="X285" s="55" t="str">
        <f t="shared" si="98"/>
        <v>ITEL</v>
      </c>
      <c r="Y285" s="55" t="str">
        <f t="shared" si="99"/>
        <v>RAB</v>
      </c>
      <c r="Z285" s="55" t="str">
        <f t="shared" si="100"/>
        <v>ปกติ</v>
      </c>
      <c r="AA285" s="55" t="str">
        <f t="shared" si="101"/>
        <v>TELECOM</v>
      </c>
      <c r="AB285" s="64">
        <f t="shared" si="102"/>
        <v>1</v>
      </c>
      <c r="AC285" s="65" t="str">
        <f>VLOOKUP(B285,DATA_ZCSR181!C:K,9,0)</f>
        <v>S-4G-001</v>
      </c>
      <c r="AD285" s="65">
        <f>VLOOKUP(B285,DATA_ZCSR181!C:H,6,0)</f>
        <v>9009416805</v>
      </c>
      <c r="AE285" s="66">
        <f>VLOOKUP(B285,DATA_ZCSR181!C:Z,24,0)</f>
        <v>43496</v>
      </c>
      <c r="AF285" s="66" t="str">
        <f>LEFT(VLOOKUP(B285,DATA_ZCSR181!C:D,2,0),4)</f>
        <v>S4B3</v>
      </c>
      <c r="AG285" s="55" t="str">
        <f t="shared" si="103"/>
        <v>RAB</v>
      </c>
      <c r="AH285" s="61" t="str">
        <f t="shared" si="104"/>
        <v/>
      </c>
      <c r="AI285" s="61" t="str">
        <f t="shared" si="105"/>
        <v/>
      </c>
      <c r="AJ285" s="61" t="str">
        <f t="shared" si="106"/>
        <v/>
      </c>
      <c r="AK285" s="61" t="str">
        <f t="shared" si="107"/>
        <v/>
      </c>
      <c r="AL285" s="61" t="str">
        <f t="shared" si="108"/>
        <v/>
      </c>
      <c r="AM285" s="61" t="str">
        <f t="shared" si="109"/>
        <v/>
      </c>
      <c r="AN285" s="61" t="str">
        <f t="shared" si="110"/>
        <v/>
      </c>
      <c r="AO285" s="61" t="str">
        <f t="shared" si="111"/>
        <v/>
      </c>
      <c r="AP285" s="61" t="str">
        <f t="shared" si="112"/>
        <v/>
      </c>
      <c r="AQ285" s="62" t="str">
        <f t="shared" si="113"/>
        <v/>
      </c>
      <c r="AR285" s="61" t="str">
        <f t="shared" si="114"/>
        <v/>
      </c>
      <c r="AS285" s="63" t="e">
        <f>VLOOKUP(B285,ziw58!AV:BB,7,0)</f>
        <v>#N/A</v>
      </c>
    </row>
    <row r="286" spans="1:45" x14ac:dyDescent="0.35">
      <c r="A286" s="56">
        <v>130000726906</v>
      </c>
      <c r="B286" s="57">
        <v>140001545606</v>
      </c>
      <c r="C286" s="57">
        <v>1017270176</v>
      </c>
      <c r="D286" s="58" t="s">
        <v>2783</v>
      </c>
      <c r="E286" s="58" t="s">
        <v>1267</v>
      </c>
      <c r="F286" s="58" t="s">
        <v>16</v>
      </c>
      <c r="G286" s="58" t="s">
        <v>17</v>
      </c>
      <c r="H286" s="58" t="s">
        <v>62</v>
      </c>
      <c r="I286" s="59">
        <v>43426</v>
      </c>
      <c r="J286" s="59">
        <v>43426</v>
      </c>
      <c r="K286" s="59">
        <v>43426</v>
      </c>
      <c r="L286" s="59">
        <v>43483</v>
      </c>
      <c r="M286" s="60">
        <v>4016316842</v>
      </c>
      <c r="N286" s="58" t="s">
        <v>63</v>
      </c>
      <c r="O286" s="58" t="s">
        <v>23</v>
      </c>
      <c r="P286" s="55" t="str">
        <f>VLOOKUP(C286,Constrain!W:Y,3,0)</f>
        <v>บริษัท อินเตอร์ลิ้งค์ เทเลคอม จำกัด (มหาชน)</v>
      </c>
      <c r="Q286" s="64" t="str">
        <f>VLOOKUP(C286,Constrain!W:X,2,0)</f>
        <v>ITEL</v>
      </c>
      <c r="R286" s="55" t="str">
        <f t="shared" si="92"/>
        <v>TECO</v>
      </c>
      <c r="S286" s="55" t="str">
        <f t="shared" si="93"/>
        <v xml:space="preserve">CNF </v>
      </c>
      <c r="T286" s="55" t="str">
        <f t="shared" si="94"/>
        <v>มี พท.ซ่อมบำรุง</v>
      </c>
      <c r="U286" s="55" t="str">
        <f t="shared" si="95"/>
        <v>นับเสา</v>
      </c>
      <c r="V286" s="55" t="str">
        <f t="shared" si="96"/>
        <v>61</v>
      </c>
      <c r="W286" s="55" t="str">
        <f t="shared" si="97"/>
        <v>สายสื่อสาร</v>
      </c>
      <c r="X286" s="55" t="str">
        <f t="shared" si="98"/>
        <v>ITEL</v>
      </c>
      <c r="Y286" s="55" t="str">
        <f t="shared" si="99"/>
        <v>SIP</v>
      </c>
      <c r="Z286" s="55" t="str">
        <f t="shared" si="100"/>
        <v>ปกติ</v>
      </c>
      <c r="AA286" s="55" t="str">
        <f t="shared" si="101"/>
        <v>TELECOM</v>
      </c>
      <c r="AB286" s="64">
        <f t="shared" si="102"/>
        <v>1</v>
      </c>
      <c r="AC286" s="65" t="str">
        <f>VLOOKUP(B286,DATA_ZCSR181!C:K,9,0)</f>
        <v>S-4G-001</v>
      </c>
      <c r="AD286" s="65">
        <f>VLOOKUP(B286,DATA_ZCSR181!C:H,6,0)</f>
        <v>9009416749</v>
      </c>
      <c r="AE286" s="66">
        <f>VLOOKUP(B286,DATA_ZCSR181!C:Z,24,0)</f>
        <v>43496</v>
      </c>
      <c r="AF286" s="66" t="str">
        <f>LEFT(VLOOKUP(B286,DATA_ZCSR181!C:D,2,0),4)</f>
        <v>S4B3</v>
      </c>
      <c r="AG286" s="55" t="str">
        <f t="shared" si="103"/>
        <v>SIP</v>
      </c>
      <c r="AH286" s="61" t="str">
        <f t="shared" si="104"/>
        <v/>
      </c>
      <c r="AI286" s="61" t="str">
        <f t="shared" si="105"/>
        <v/>
      </c>
      <c r="AJ286" s="61" t="str">
        <f t="shared" si="106"/>
        <v/>
      </c>
      <c r="AK286" s="61" t="str">
        <f t="shared" si="107"/>
        <v/>
      </c>
      <c r="AL286" s="61" t="str">
        <f t="shared" si="108"/>
        <v/>
      </c>
      <c r="AM286" s="61" t="str">
        <f t="shared" si="109"/>
        <v/>
      </c>
      <c r="AN286" s="61" t="str">
        <f t="shared" si="110"/>
        <v/>
      </c>
      <c r="AO286" s="61" t="str">
        <f t="shared" si="111"/>
        <v/>
      </c>
      <c r="AP286" s="61" t="str">
        <f t="shared" si="112"/>
        <v/>
      </c>
      <c r="AQ286" s="62" t="str">
        <f t="shared" si="113"/>
        <v/>
      </c>
      <c r="AR286" s="61" t="str">
        <f t="shared" si="114"/>
        <v/>
      </c>
      <c r="AS286" s="63" t="e">
        <f>VLOOKUP(B286,ziw58!AV:BB,7,0)</f>
        <v>#N/A</v>
      </c>
    </row>
    <row r="287" spans="1:45" x14ac:dyDescent="0.35">
      <c r="A287" s="56">
        <v>130000716880</v>
      </c>
      <c r="B287" s="57">
        <v>140001544354</v>
      </c>
      <c r="C287" s="57">
        <v>1017270176</v>
      </c>
      <c r="D287" s="58" t="s">
        <v>2784</v>
      </c>
      <c r="E287" s="58" t="s">
        <v>1267</v>
      </c>
      <c r="F287" s="58" t="s">
        <v>16</v>
      </c>
      <c r="G287" s="58" t="s">
        <v>17</v>
      </c>
      <c r="H287" s="58" t="s">
        <v>30</v>
      </c>
      <c r="I287" s="59">
        <v>43452</v>
      </c>
      <c r="J287" s="59">
        <v>43400</v>
      </c>
      <c r="K287" s="59">
        <v>43401</v>
      </c>
      <c r="L287" s="59">
        <v>43483</v>
      </c>
      <c r="M287" s="60">
        <v>4016316839</v>
      </c>
      <c r="N287" s="58" t="s">
        <v>31</v>
      </c>
      <c r="O287" s="58" t="s">
        <v>23</v>
      </c>
      <c r="P287" s="55" t="str">
        <f>VLOOKUP(C287,Constrain!W:Y,3,0)</f>
        <v>บริษัท อินเตอร์ลิ้งค์ เทเลคอม จำกัด (มหาชน)</v>
      </c>
      <c r="Q287" s="64" t="str">
        <f>VLOOKUP(C287,Constrain!W:X,2,0)</f>
        <v>ITEL</v>
      </c>
      <c r="R287" s="55" t="str">
        <f t="shared" si="92"/>
        <v>TECO</v>
      </c>
      <c r="S287" s="55" t="str">
        <f t="shared" si="93"/>
        <v xml:space="preserve">CNF </v>
      </c>
      <c r="T287" s="55" t="str">
        <f t="shared" si="94"/>
        <v>มี พท.ซ่อมบำรุง</v>
      </c>
      <c r="U287" s="55" t="str">
        <f t="shared" si="95"/>
        <v>นับเสา</v>
      </c>
      <c r="V287" s="55" t="str">
        <f t="shared" si="96"/>
        <v>61</v>
      </c>
      <c r="W287" s="55" t="str">
        <f t="shared" si="97"/>
        <v>สายสื่อสาร</v>
      </c>
      <c r="X287" s="55" t="str">
        <f t="shared" si="98"/>
        <v>ITEL</v>
      </c>
      <c r="Y287" s="55" t="str">
        <f t="shared" si="99"/>
        <v>SRN</v>
      </c>
      <c r="Z287" s="55" t="str">
        <f t="shared" si="100"/>
        <v>ปกติ</v>
      </c>
      <c r="AA287" s="55" t="str">
        <f t="shared" si="101"/>
        <v>TELECOM</v>
      </c>
      <c r="AB287" s="64">
        <f t="shared" si="102"/>
        <v>1</v>
      </c>
      <c r="AC287" s="65" t="str">
        <f>VLOOKUP(B287,DATA_ZCSR181!C:K,9,0)</f>
        <v>S-4G-001</v>
      </c>
      <c r="AD287" s="65">
        <f>VLOOKUP(B287,DATA_ZCSR181!C:H,6,0)</f>
        <v>9009415288</v>
      </c>
      <c r="AE287" s="66">
        <f>VLOOKUP(B287,DATA_ZCSR181!C:Z,24,0)</f>
        <v>43496</v>
      </c>
      <c r="AF287" s="66" t="str">
        <f>LEFT(VLOOKUP(B287,DATA_ZCSR181!C:D,2,0),4)</f>
        <v>S4B3</v>
      </c>
      <c r="AG287" s="55" t="str">
        <f t="shared" si="103"/>
        <v>SRN</v>
      </c>
      <c r="AH287" s="61" t="str">
        <f t="shared" si="104"/>
        <v/>
      </c>
      <c r="AI287" s="61" t="str">
        <f t="shared" si="105"/>
        <v/>
      </c>
      <c r="AJ287" s="61" t="str">
        <f t="shared" si="106"/>
        <v/>
      </c>
      <c r="AK287" s="61" t="str">
        <f t="shared" si="107"/>
        <v/>
      </c>
      <c r="AL287" s="61" t="str">
        <f t="shared" si="108"/>
        <v/>
      </c>
      <c r="AM287" s="61" t="str">
        <f t="shared" si="109"/>
        <v/>
      </c>
      <c r="AN287" s="61" t="str">
        <f t="shared" si="110"/>
        <v/>
      </c>
      <c r="AO287" s="61" t="str">
        <f t="shared" si="111"/>
        <v/>
      </c>
      <c r="AP287" s="61" t="str">
        <f t="shared" si="112"/>
        <v/>
      </c>
      <c r="AQ287" s="62" t="str">
        <f t="shared" si="113"/>
        <v/>
      </c>
      <c r="AR287" s="61" t="str">
        <f t="shared" si="114"/>
        <v/>
      </c>
      <c r="AS287" s="63" t="e">
        <f>VLOOKUP(B287,ziw58!AV:BB,7,0)</f>
        <v>#N/A</v>
      </c>
    </row>
    <row r="288" spans="1:45" x14ac:dyDescent="0.35">
      <c r="A288" s="56">
        <v>130000727482</v>
      </c>
      <c r="B288" s="57">
        <v>140001545569</v>
      </c>
      <c r="C288" s="57">
        <v>1017270176</v>
      </c>
      <c r="D288" s="58" t="s">
        <v>2785</v>
      </c>
      <c r="E288" s="58" t="s">
        <v>15</v>
      </c>
      <c r="F288" s="58" t="s">
        <v>16</v>
      </c>
      <c r="G288" s="58" t="s">
        <v>17</v>
      </c>
      <c r="H288" s="58" t="s">
        <v>72</v>
      </c>
      <c r="I288" s="59">
        <v>43427</v>
      </c>
      <c r="J288" s="59">
        <v>43427</v>
      </c>
      <c r="K288" s="59">
        <v>43427</v>
      </c>
      <c r="L288" s="59">
        <v>43483</v>
      </c>
      <c r="M288" s="60">
        <v>4016316820</v>
      </c>
      <c r="N288" s="58" t="s">
        <v>73</v>
      </c>
      <c r="O288" s="58" t="s">
        <v>23</v>
      </c>
      <c r="P288" s="55" t="str">
        <f>VLOOKUP(C288,Constrain!W:Y,3,0)</f>
        <v>บริษัท อินเตอร์ลิ้งค์ เทเลคอม จำกัด (มหาชน)</v>
      </c>
      <c r="Q288" s="64" t="str">
        <f>VLOOKUP(C288,Constrain!W:X,2,0)</f>
        <v>ITEL</v>
      </c>
      <c r="R288" s="55" t="str">
        <f t="shared" si="92"/>
        <v>CLSD</v>
      </c>
      <c r="S288" s="55" t="str">
        <f t="shared" si="93"/>
        <v xml:space="preserve">CNF </v>
      </c>
      <c r="T288" s="55" t="str">
        <f t="shared" si="94"/>
        <v>มี พท.ซ่อมบำรุง</v>
      </c>
      <c r="U288" s="55" t="str">
        <f t="shared" si="95"/>
        <v>นับเสา</v>
      </c>
      <c r="V288" s="55" t="str">
        <f t="shared" si="96"/>
        <v>61</v>
      </c>
      <c r="W288" s="55" t="str">
        <f t="shared" si="97"/>
        <v>สายสื่อสาร</v>
      </c>
      <c r="X288" s="55" t="str">
        <f t="shared" si="98"/>
        <v>ITEL</v>
      </c>
      <c r="Y288" s="55" t="str">
        <f t="shared" si="99"/>
        <v>SSA</v>
      </c>
      <c r="Z288" s="55" t="str">
        <f t="shared" si="100"/>
        <v>ปกติ</v>
      </c>
      <c r="AA288" s="55" t="str">
        <f t="shared" si="101"/>
        <v>TELECOM</v>
      </c>
      <c r="AB288" s="64">
        <f t="shared" si="102"/>
        <v>1</v>
      </c>
      <c r="AC288" s="65" t="str">
        <f>VLOOKUP(B288,DATA_ZCSR181!C:K,9,0)</f>
        <v>S-4G-001</v>
      </c>
      <c r="AD288" s="65">
        <f>VLOOKUP(B288,DATA_ZCSR181!C:H,6,0)</f>
        <v>9009416665</v>
      </c>
      <c r="AE288" s="66">
        <f>VLOOKUP(B288,DATA_ZCSR181!C:Z,24,0)</f>
        <v>43496</v>
      </c>
      <c r="AF288" s="66" t="str">
        <f>LEFT(VLOOKUP(B288,DATA_ZCSR181!C:D,2,0),4)</f>
        <v>S4B3</v>
      </c>
      <c r="AG288" s="55" t="str">
        <f t="shared" si="103"/>
        <v>SSA</v>
      </c>
      <c r="AH288" s="61" t="str">
        <f t="shared" si="104"/>
        <v/>
      </c>
      <c r="AI288" s="61" t="str">
        <f t="shared" si="105"/>
        <v/>
      </c>
      <c r="AJ288" s="61" t="str">
        <f t="shared" si="106"/>
        <v/>
      </c>
      <c r="AK288" s="61" t="str">
        <f t="shared" si="107"/>
        <v/>
      </c>
      <c r="AL288" s="61" t="str">
        <f t="shared" si="108"/>
        <v/>
      </c>
      <c r="AM288" s="61" t="str">
        <f t="shared" si="109"/>
        <v/>
      </c>
      <c r="AN288" s="61" t="str">
        <f t="shared" si="110"/>
        <v/>
      </c>
      <c r="AO288" s="61" t="str">
        <f t="shared" si="111"/>
        <v/>
      </c>
      <c r="AP288" s="61" t="str">
        <f t="shared" si="112"/>
        <v/>
      </c>
      <c r="AQ288" s="62" t="str">
        <f t="shared" si="113"/>
        <v/>
      </c>
      <c r="AR288" s="61" t="str">
        <f t="shared" si="114"/>
        <v/>
      </c>
      <c r="AS288" s="63" t="e">
        <f>VLOOKUP(B288,ziw58!AV:BB,7,0)</f>
        <v>#N/A</v>
      </c>
    </row>
    <row r="289" spans="1:45" x14ac:dyDescent="0.35">
      <c r="A289" s="56">
        <v>130000733803</v>
      </c>
      <c r="B289" s="57">
        <v>140001545411</v>
      </c>
      <c r="C289" s="57">
        <v>1017270176</v>
      </c>
      <c r="D289" s="58" t="s">
        <v>2786</v>
      </c>
      <c r="E289" s="58" t="s">
        <v>1267</v>
      </c>
      <c r="F289" s="58" t="s">
        <v>16</v>
      </c>
      <c r="G289" s="58" t="s">
        <v>17</v>
      </c>
      <c r="H289" s="58" t="s">
        <v>68</v>
      </c>
      <c r="I289" s="59">
        <v>43405</v>
      </c>
      <c r="J289" s="59">
        <v>43446</v>
      </c>
      <c r="K289" s="59">
        <v>43447</v>
      </c>
      <c r="L289" s="59">
        <v>43487</v>
      </c>
      <c r="M289" s="60">
        <v>4016316754</v>
      </c>
      <c r="N289" s="58" t="s">
        <v>69</v>
      </c>
      <c r="O289" s="58" t="s">
        <v>23</v>
      </c>
      <c r="P289" s="55" t="str">
        <f>VLOOKUP(C289,Constrain!W:Y,3,0)</f>
        <v>บริษัท อินเตอร์ลิ้งค์ เทเลคอม จำกัด (มหาชน)</v>
      </c>
      <c r="Q289" s="64" t="str">
        <f>VLOOKUP(C289,Constrain!W:X,2,0)</f>
        <v>ITEL</v>
      </c>
      <c r="R289" s="55" t="str">
        <f t="shared" si="92"/>
        <v>TECO</v>
      </c>
      <c r="S289" s="55" t="str">
        <f t="shared" si="93"/>
        <v xml:space="preserve">CNF </v>
      </c>
      <c r="T289" s="55" t="str">
        <f t="shared" si="94"/>
        <v>มี พท.ซ่อมบำรุง</v>
      </c>
      <c r="U289" s="55" t="str">
        <f t="shared" si="95"/>
        <v>นับเสา</v>
      </c>
      <c r="V289" s="55" t="str">
        <f t="shared" si="96"/>
        <v>61</v>
      </c>
      <c r="W289" s="55" t="str">
        <f t="shared" si="97"/>
        <v>สายสื่อสาร</v>
      </c>
      <c r="X289" s="55" t="str">
        <f t="shared" si="98"/>
        <v>ITEL</v>
      </c>
      <c r="Y289" s="55" t="str">
        <f t="shared" si="99"/>
        <v>STU</v>
      </c>
      <c r="Z289" s="55" t="str">
        <f t="shared" si="100"/>
        <v>ปกติ</v>
      </c>
      <c r="AA289" s="55" t="str">
        <f t="shared" si="101"/>
        <v>TELECOM</v>
      </c>
      <c r="AB289" s="64">
        <f t="shared" si="102"/>
        <v>1</v>
      </c>
      <c r="AC289" s="65" t="str">
        <f>VLOOKUP(B289,DATA_ZCSR181!C:K,9,0)</f>
        <v>S-4G-001</v>
      </c>
      <c r="AD289" s="65">
        <f>VLOOKUP(B289,DATA_ZCSR181!C:H,6,0)</f>
        <v>9009416489</v>
      </c>
      <c r="AE289" s="66">
        <f>VLOOKUP(B289,DATA_ZCSR181!C:Z,24,0)</f>
        <v>43496</v>
      </c>
      <c r="AF289" s="66" t="str">
        <f>LEFT(VLOOKUP(B289,DATA_ZCSR181!C:D,2,0),4)</f>
        <v>S4B3</v>
      </c>
      <c r="AG289" s="55" t="str">
        <f t="shared" si="103"/>
        <v>STU</v>
      </c>
      <c r="AH289" s="61" t="str">
        <f t="shared" si="104"/>
        <v/>
      </c>
      <c r="AI289" s="61" t="str">
        <f t="shared" si="105"/>
        <v/>
      </c>
      <c r="AJ289" s="61" t="str">
        <f t="shared" si="106"/>
        <v/>
      </c>
      <c r="AK289" s="61" t="str">
        <f t="shared" si="107"/>
        <v/>
      </c>
      <c r="AL289" s="61" t="str">
        <f t="shared" si="108"/>
        <v/>
      </c>
      <c r="AM289" s="61" t="str">
        <f t="shared" si="109"/>
        <v/>
      </c>
      <c r="AN289" s="61" t="str">
        <f t="shared" si="110"/>
        <v/>
      </c>
      <c r="AO289" s="61" t="str">
        <f t="shared" si="111"/>
        <v/>
      </c>
      <c r="AP289" s="61" t="str">
        <f t="shared" si="112"/>
        <v/>
      </c>
      <c r="AQ289" s="62" t="str">
        <f t="shared" si="113"/>
        <v/>
      </c>
      <c r="AR289" s="61" t="str">
        <f t="shared" si="114"/>
        <v/>
      </c>
      <c r="AS289" s="63" t="e">
        <f>VLOOKUP(B289,ziw58!AV:BB,7,0)</f>
        <v>#N/A</v>
      </c>
    </row>
    <row r="290" spans="1:45" x14ac:dyDescent="0.35">
      <c r="A290" s="56">
        <v>130000730080</v>
      </c>
      <c r="B290" s="57">
        <v>140001545388</v>
      </c>
      <c r="C290" s="57">
        <v>1017270176</v>
      </c>
      <c r="D290" s="58" t="s">
        <v>2787</v>
      </c>
      <c r="E290" s="58" t="s">
        <v>1267</v>
      </c>
      <c r="F290" s="58" t="s">
        <v>16</v>
      </c>
      <c r="G290" s="58" t="s">
        <v>17</v>
      </c>
      <c r="H290" s="58" t="s">
        <v>52</v>
      </c>
      <c r="I290" s="59">
        <v>43458</v>
      </c>
      <c r="J290" s="59">
        <v>43458</v>
      </c>
      <c r="K290" s="59">
        <v>43458</v>
      </c>
      <c r="L290" s="59">
        <v>43483</v>
      </c>
      <c r="M290" s="60">
        <v>4016316922</v>
      </c>
      <c r="N290" s="58" t="s">
        <v>53</v>
      </c>
      <c r="O290" s="58" t="s">
        <v>23</v>
      </c>
      <c r="P290" s="55" t="str">
        <f>VLOOKUP(C290,Constrain!W:Y,3,0)</f>
        <v>บริษัท อินเตอร์ลิ้งค์ เทเลคอม จำกัด (มหาชน)</v>
      </c>
      <c r="Q290" s="64" t="str">
        <f>VLOOKUP(C290,Constrain!W:X,2,0)</f>
        <v>ITEL</v>
      </c>
      <c r="R290" s="55" t="str">
        <f t="shared" si="92"/>
        <v>TECO</v>
      </c>
      <c r="S290" s="55" t="str">
        <f t="shared" si="93"/>
        <v xml:space="preserve">CNF </v>
      </c>
      <c r="T290" s="55" t="str">
        <f t="shared" si="94"/>
        <v>มี พท.ซ่อมบำรุง</v>
      </c>
      <c r="U290" s="55" t="str">
        <f t="shared" si="95"/>
        <v>นับเสา</v>
      </c>
      <c r="V290" s="55" t="str">
        <f t="shared" si="96"/>
        <v>61</v>
      </c>
      <c r="W290" s="55" t="str">
        <f t="shared" si="97"/>
        <v>สายสื่อสาร</v>
      </c>
      <c r="X290" s="55" t="str">
        <f t="shared" si="98"/>
        <v>ITEL</v>
      </c>
      <c r="Y290" s="55" t="str">
        <f t="shared" si="99"/>
        <v>SUN</v>
      </c>
      <c r="Z290" s="55" t="str">
        <f t="shared" si="100"/>
        <v>ปกติ</v>
      </c>
      <c r="AA290" s="55" t="str">
        <f t="shared" si="101"/>
        <v>TELECOM</v>
      </c>
      <c r="AB290" s="64">
        <f t="shared" si="102"/>
        <v>1</v>
      </c>
      <c r="AC290" s="65" t="str">
        <f>VLOOKUP(B290,DATA_ZCSR181!C:K,9,0)</f>
        <v>S-4G-001</v>
      </c>
      <c r="AD290" s="65">
        <f>VLOOKUP(B290,DATA_ZCSR181!C:H,6,0)</f>
        <v>9009416610</v>
      </c>
      <c r="AE290" s="66">
        <f>VLOOKUP(B290,DATA_ZCSR181!C:Z,24,0)</f>
        <v>43496</v>
      </c>
      <c r="AF290" s="66" t="str">
        <f>LEFT(VLOOKUP(B290,DATA_ZCSR181!C:D,2,0),4)</f>
        <v>S4B3</v>
      </c>
      <c r="AG290" s="55" t="str">
        <f t="shared" si="103"/>
        <v>SUN</v>
      </c>
      <c r="AH290" s="61" t="str">
        <f t="shared" si="104"/>
        <v/>
      </c>
      <c r="AI290" s="61" t="str">
        <f t="shared" si="105"/>
        <v/>
      </c>
      <c r="AJ290" s="61" t="str">
        <f t="shared" si="106"/>
        <v/>
      </c>
      <c r="AK290" s="61" t="str">
        <f t="shared" si="107"/>
        <v/>
      </c>
      <c r="AL290" s="61" t="str">
        <f t="shared" si="108"/>
        <v/>
      </c>
      <c r="AM290" s="61" t="str">
        <f t="shared" si="109"/>
        <v/>
      </c>
      <c r="AN290" s="61" t="str">
        <f t="shared" si="110"/>
        <v/>
      </c>
      <c r="AO290" s="61" t="str">
        <f t="shared" si="111"/>
        <v/>
      </c>
      <c r="AP290" s="61" t="str">
        <f t="shared" si="112"/>
        <v/>
      </c>
      <c r="AQ290" s="62" t="str">
        <f t="shared" si="113"/>
        <v/>
      </c>
      <c r="AR290" s="61" t="str">
        <f t="shared" si="114"/>
        <v/>
      </c>
      <c r="AS290" s="63" t="e">
        <f>VLOOKUP(B290,ziw58!AV:BB,7,0)</f>
        <v>#N/A</v>
      </c>
    </row>
    <row r="291" spans="1:45" x14ac:dyDescent="0.35">
      <c r="A291" s="56">
        <v>130000720760</v>
      </c>
      <c r="B291" s="57">
        <v>140001545171</v>
      </c>
      <c r="C291" s="57">
        <v>1017270176</v>
      </c>
      <c r="D291" s="58" t="s">
        <v>2788</v>
      </c>
      <c r="E291" s="58" t="s">
        <v>15</v>
      </c>
      <c r="F291" s="58" t="s">
        <v>16</v>
      </c>
      <c r="G291" s="58" t="s">
        <v>17</v>
      </c>
      <c r="H291" s="58" t="s">
        <v>86</v>
      </c>
      <c r="I291" s="59">
        <v>43430</v>
      </c>
      <c r="J291" s="59">
        <v>43410</v>
      </c>
      <c r="K291" s="59">
        <v>43410</v>
      </c>
      <c r="L291" s="59">
        <v>43483</v>
      </c>
      <c r="M291" s="60">
        <v>4016316992</v>
      </c>
      <c r="N291" s="58" t="s">
        <v>87</v>
      </c>
      <c r="O291" s="58" t="s">
        <v>23</v>
      </c>
      <c r="P291" s="55" t="str">
        <f>VLOOKUP(C291,Constrain!W:Y,3,0)</f>
        <v>บริษัท อินเตอร์ลิ้งค์ เทเลคอม จำกัด (มหาชน)</v>
      </c>
      <c r="Q291" s="64" t="str">
        <f>VLOOKUP(C291,Constrain!W:X,2,0)</f>
        <v>ITEL</v>
      </c>
      <c r="R291" s="55" t="str">
        <f t="shared" si="92"/>
        <v>CLSD</v>
      </c>
      <c r="S291" s="55" t="str">
        <f t="shared" si="93"/>
        <v xml:space="preserve">CNF </v>
      </c>
      <c r="T291" s="55" t="str">
        <f t="shared" si="94"/>
        <v>มี พท.ซ่อมบำรุง</v>
      </c>
      <c r="U291" s="55" t="str">
        <f t="shared" si="95"/>
        <v>นับเสา</v>
      </c>
      <c r="V291" s="55" t="str">
        <f t="shared" si="96"/>
        <v>61</v>
      </c>
      <c r="W291" s="55" t="str">
        <f t="shared" si="97"/>
        <v>สายสื่อสาร</v>
      </c>
      <c r="X291" s="55" t="str">
        <f t="shared" si="98"/>
        <v>ITEL</v>
      </c>
      <c r="Y291" s="55" t="str">
        <f t="shared" si="99"/>
        <v>TTM</v>
      </c>
      <c r="Z291" s="55" t="str">
        <f t="shared" si="100"/>
        <v>ปกติ</v>
      </c>
      <c r="AA291" s="55" t="str">
        <f t="shared" si="101"/>
        <v>TELECOM</v>
      </c>
      <c r="AB291" s="64">
        <f t="shared" si="102"/>
        <v>1</v>
      </c>
      <c r="AC291" s="65" t="str">
        <f>VLOOKUP(B291,DATA_ZCSR181!C:K,9,0)</f>
        <v>S-4G-001</v>
      </c>
      <c r="AD291" s="65">
        <f>VLOOKUP(B291,DATA_ZCSR181!C:H,6,0)</f>
        <v>9009416323</v>
      </c>
      <c r="AE291" s="66">
        <f>VLOOKUP(B291,DATA_ZCSR181!C:Z,24,0)</f>
        <v>43496</v>
      </c>
      <c r="AF291" s="66" t="str">
        <f>LEFT(VLOOKUP(B291,DATA_ZCSR181!C:D,2,0),4)</f>
        <v>S4B3</v>
      </c>
      <c r="AG291" s="55" t="str">
        <f t="shared" si="103"/>
        <v>TTM</v>
      </c>
      <c r="AH291" s="61" t="str">
        <f t="shared" si="104"/>
        <v/>
      </c>
      <c r="AI291" s="61" t="str">
        <f t="shared" si="105"/>
        <v/>
      </c>
      <c r="AJ291" s="61" t="str">
        <f t="shared" si="106"/>
        <v/>
      </c>
      <c r="AK291" s="61" t="str">
        <f t="shared" si="107"/>
        <v/>
      </c>
      <c r="AL291" s="61" t="str">
        <f t="shared" si="108"/>
        <v/>
      </c>
      <c r="AM291" s="61" t="str">
        <f t="shared" si="109"/>
        <v/>
      </c>
      <c r="AN291" s="61" t="str">
        <f t="shared" si="110"/>
        <v/>
      </c>
      <c r="AO291" s="61" t="str">
        <f t="shared" si="111"/>
        <v/>
      </c>
      <c r="AP291" s="61" t="str">
        <f t="shared" si="112"/>
        <v/>
      </c>
      <c r="AQ291" s="62" t="str">
        <f t="shared" si="113"/>
        <v/>
      </c>
      <c r="AR291" s="61" t="str">
        <f t="shared" si="114"/>
        <v/>
      </c>
      <c r="AS291" s="63" t="e">
        <f>VLOOKUP(B291,ziw58!AV:BB,7,0)</f>
        <v>#N/A</v>
      </c>
    </row>
    <row r="292" spans="1:45" x14ac:dyDescent="0.35">
      <c r="A292" s="56">
        <v>130000727829</v>
      </c>
      <c r="B292" s="57">
        <v>140001546235</v>
      </c>
      <c r="C292" s="57">
        <v>1014230568</v>
      </c>
      <c r="D292" s="58" t="s">
        <v>2789</v>
      </c>
      <c r="E292" s="58" t="s">
        <v>15</v>
      </c>
      <c r="F292" s="58" t="s">
        <v>16</v>
      </c>
      <c r="G292" s="58" t="s">
        <v>17</v>
      </c>
      <c r="H292" s="58" t="s">
        <v>32</v>
      </c>
      <c r="I292" s="59">
        <v>43449</v>
      </c>
      <c r="J292" s="59">
        <v>43449</v>
      </c>
      <c r="K292" s="59">
        <v>43449</v>
      </c>
      <c r="L292" s="59">
        <v>43483</v>
      </c>
      <c r="M292" s="60">
        <v>4016317310</v>
      </c>
      <c r="N292" s="58" t="s">
        <v>33</v>
      </c>
      <c r="O292" s="58" t="s">
        <v>23</v>
      </c>
      <c r="P292" s="55" t="str">
        <f>VLOOKUP(C292,Constrain!W:Y,3,0)</f>
        <v>หจก.เจทีวีมีเดีย</v>
      </c>
      <c r="Q292" s="64" t="str">
        <f>VLOOKUP(C292,Constrain!W:X,2,0)</f>
        <v>JTV</v>
      </c>
      <c r="R292" s="55" t="str">
        <f t="shared" si="92"/>
        <v>CLSD</v>
      </c>
      <c r="S292" s="55" t="str">
        <f t="shared" si="93"/>
        <v xml:space="preserve">CNF </v>
      </c>
      <c r="T292" s="55" t="str">
        <f t="shared" si="94"/>
        <v>มี พท.ซ่อมบำรุง</v>
      </c>
      <c r="U292" s="55" t="str">
        <f t="shared" si="95"/>
        <v>นับเสา</v>
      </c>
      <c r="V292" s="55" t="str">
        <f t="shared" si="96"/>
        <v>61</v>
      </c>
      <c r="W292" s="55" t="str">
        <f t="shared" si="97"/>
        <v>สายสื่อสาร</v>
      </c>
      <c r="X292" s="55" t="str">
        <f t="shared" si="98"/>
        <v>JTV</v>
      </c>
      <c r="Y292" s="55" t="str">
        <f t="shared" si="99"/>
        <v>PIM</v>
      </c>
      <c r="Z292" s="55" t="str">
        <f t="shared" si="100"/>
        <v>ปกติ</v>
      </c>
      <c r="AA292" s="55" t="str">
        <f t="shared" si="101"/>
        <v>CABLE TV</v>
      </c>
      <c r="AB292" s="64">
        <f t="shared" si="102"/>
        <v>1</v>
      </c>
      <c r="AC292" s="65" t="str">
        <f>VLOOKUP(B292,DATA_ZCSR181!C:K,9,0)</f>
        <v>S-4C-004</v>
      </c>
      <c r="AD292" s="65">
        <f>VLOOKUP(B292,DATA_ZCSR181!C:H,6,0)</f>
        <v>9009420256</v>
      </c>
      <c r="AE292" s="66">
        <f>VLOOKUP(B292,DATA_ZCSR181!C:Z,24,0)</f>
        <v>43496</v>
      </c>
      <c r="AF292" s="66" t="str">
        <f>LEFT(VLOOKUP(B292,DATA_ZCSR181!C:D,2,0),4)</f>
        <v>S4B3</v>
      </c>
      <c r="AG292" s="55" t="str">
        <f t="shared" si="103"/>
        <v>PIM</v>
      </c>
      <c r="AH292" s="61" t="str">
        <f t="shared" si="104"/>
        <v/>
      </c>
      <c r="AI292" s="61" t="str">
        <f t="shared" si="105"/>
        <v/>
      </c>
      <c r="AJ292" s="61" t="str">
        <f t="shared" si="106"/>
        <v/>
      </c>
      <c r="AK292" s="61" t="str">
        <f t="shared" si="107"/>
        <v/>
      </c>
      <c r="AL292" s="61" t="str">
        <f t="shared" si="108"/>
        <v/>
      </c>
      <c r="AM292" s="61" t="str">
        <f t="shared" si="109"/>
        <v/>
      </c>
      <c r="AN292" s="61" t="str">
        <f t="shared" si="110"/>
        <v/>
      </c>
      <c r="AO292" s="61" t="str">
        <f t="shared" si="111"/>
        <v/>
      </c>
      <c r="AP292" s="61" t="str">
        <f t="shared" si="112"/>
        <v/>
      </c>
      <c r="AQ292" s="62" t="str">
        <f t="shared" si="113"/>
        <v/>
      </c>
      <c r="AR292" s="61" t="str">
        <f t="shared" si="114"/>
        <v/>
      </c>
      <c r="AS292" s="63" t="e">
        <f>VLOOKUP(B292,ziw58!AV:BB,7,0)</f>
        <v>#N/A</v>
      </c>
    </row>
    <row r="293" spans="1:45" x14ac:dyDescent="0.35">
      <c r="A293" s="56">
        <v>130000722909</v>
      </c>
      <c r="B293" s="57">
        <v>140001546823</v>
      </c>
      <c r="C293" s="57">
        <v>1014595683</v>
      </c>
      <c r="D293" s="58" t="s">
        <v>2790</v>
      </c>
      <c r="E293" s="58" t="s">
        <v>15</v>
      </c>
      <c r="F293" s="58" t="s">
        <v>16</v>
      </c>
      <c r="G293" s="58" t="s">
        <v>17</v>
      </c>
      <c r="H293" s="58" t="s">
        <v>64</v>
      </c>
      <c r="I293" s="59">
        <v>43418</v>
      </c>
      <c r="J293" s="59">
        <v>43418</v>
      </c>
      <c r="K293" s="59">
        <v>43419</v>
      </c>
      <c r="L293" s="59">
        <v>43483</v>
      </c>
      <c r="M293" s="60">
        <v>4016316844</v>
      </c>
      <c r="N293" s="58" t="s">
        <v>65</v>
      </c>
      <c r="O293" s="58" t="s">
        <v>23</v>
      </c>
      <c r="P293" s="55" t="str">
        <f>VLOOKUP(C293,Constrain!W:Y,3,0)</f>
        <v>บริษัท เฉินเจียน วันเจริญ จำกัด(กฟจ.นม.2)</v>
      </c>
      <c r="Q293" s="64" t="str">
        <f>VLOOKUP(C293,Constrain!W:X,2,0)</f>
        <v>KCTV</v>
      </c>
      <c r="R293" s="55" t="str">
        <f t="shared" si="92"/>
        <v>CLSD</v>
      </c>
      <c r="S293" s="55" t="str">
        <f t="shared" si="93"/>
        <v xml:space="preserve">CNF </v>
      </c>
      <c r="T293" s="55" t="str">
        <f t="shared" si="94"/>
        <v>มี พท.ซ่อมบำรุง</v>
      </c>
      <c r="U293" s="55" t="str">
        <f t="shared" si="95"/>
        <v>นับเสา</v>
      </c>
      <c r="V293" s="55" t="str">
        <f t="shared" si="96"/>
        <v>61</v>
      </c>
      <c r="W293" s="55" t="str">
        <f t="shared" si="97"/>
        <v>สายสื่อสาร</v>
      </c>
      <c r="X293" s="55" t="str">
        <f t="shared" si="98"/>
        <v>KCTV</v>
      </c>
      <c r="Y293" s="55" t="str">
        <f t="shared" si="99"/>
        <v>NR2</v>
      </c>
      <c r="Z293" s="55" t="str">
        <f t="shared" si="100"/>
        <v>ปกติ</v>
      </c>
      <c r="AA293" s="55" t="str">
        <f t="shared" si="101"/>
        <v>CABLE TV</v>
      </c>
      <c r="AB293" s="64">
        <f t="shared" si="102"/>
        <v>1</v>
      </c>
      <c r="AC293" s="65" t="str">
        <f>VLOOKUP(B293,DATA_ZCSR181!C:K,9,0)</f>
        <v>S-4C-004</v>
      </c>
      <c r="AD293" s="65">
        <f>VLOOKUP(B293,DATA_ZCSR181!C:H,6,0)</f>
        <v>9009420460</v>
      </c>
      <c r="AE293" s="66">
        <f>VLOOKUP(B293,DATA_ZCSR181!C:Z,24,0)</f>
        <v>43496</v>
      </c>
      <c r="AF293" s="66" t="str">
        <f>LEFT(VLOOKUP(B293,DATA_ZCSR181!C:D,2,0),4)</f>
        <v>S4B3</v>
      </c>
      <c r="AG293" s="55" t="str">
        <f t="shared" si="103"/>
        <v>NR2</v>
      </c>
      <c r="AH293" s="61" t="str">
        <f t="shared" si="104"/>
        <v/>
      </c>
      <c r="AI293" s="61" t="str">
        <f t="shared" si="105"/>
        <v/>
      </c>
      <c r="AJ293" s="61" t="str">
        <f t="shared" si="106"/>
        <v/>
      </c>
      <c r="AK293" s="61" t="str">
        <f t="shared" si="107"/>
        <v/>
      </c>
      <c r="AL293" s="61" t="str">
        <f t="shared" si="108"/>
        <v/>
      </c>
      <c r="AM293" s="61" t="str">
        <f t="shared" si="109"/>
        <v/>
      </c>
      <c r="AN293" s="61" t="str">
        <f t="shared" si="110"/>
        <v/>
      </c>
      <c r="AO293" s="61" t="str">
        <f t="shared" si="111"/>
        <v/>
      </c>
      <c r="AP293" s="61" t="str">
        <f t="shared" si="112"/>
        <v/>
      </c>
      <c r="AQ293" s="62" t="str">
        <f t="shared" si="113"/>
        <v/>
      </c>
      <c r="AR293" s="61" t="str">
        <f t="shared" si="114"/>
        <v/>
      </c>
      <c r="AS293" s="63" t="e">
        <f>VLOOKUP(B293,ziw58!AV:BB,7,0)</f>
        <v>#N/A</v>
      </c>
    </row>
    <row r="294" spans="1:45" x14ac:dyDescent="0.35">
      <c r="A294" s="56">
        <v>130000727588</v>
      </c>
      <c r="B294" s="57">
        <v>140001546629</v>
      </c>
      <c r="C294" s="57">
        <v>1014172925</v>
      </c>
      <c r="D294" s="58" t="s">
        <v>2791</v>
      </c>
      <c r="E294" s="58" t="s">
        <v>1267</v>
      </c>
      <c r="F294" s="58" t="s">
        <v>16</v>
      </c>
      <c r="G294" s="58" t="s">
        <v>17</v>
      </c>
      <c r="H294" s="58" t="s">
        <v>40</v>
      </c>
      <c r="I294" s="59">
        <v>43423</v>
      </c>
      <c r="J294" s="59">
        <v>43427</v>
      </c>
      <c r="K294" s="59">
        <v>43427</v>
      </c>
      <c r="L294" s="59">
        <v>43483</v>
      </c>
      <c r="M294" s="60">
        <v>4018198105</v>
      </c>
      <c r="N294" s="58" t="s">
        <v>1279</v>
      </c>
      <c r="O294" s="58" t="s">
        <v>23</v>
      </c>
      <c r="P294" s="55" t="str">
        <f>VLOOKUP(C294,Constrain!W:Y,3,0)</f>
        <v>บริษัท เฉินเจียน วันเจริญ จำกัด(กฟจ.นม.3)</v>
      </c>
      <c r="Q294" s="64" t="str">
        <f>VLOOKUP(C294,Constrain!W:X,2,0)</f>
        <v>KCTV</v>
      </c>
      <c r="R294" s="55" t="str">
        <f t="shared" si="92"/>
        <v>TECO</v>
      </c>
      <c r="S294" s="55" t="str">
        <f t="shared" si="93"/>
        <v xml:space="preserve">CNF </v>
      </c>
      <c r="T294" s="55" t="str">
        <f t="shared" si="94"/>
        <v>มี พท.ซ่อมบำรุง</v>
      </c>
      <c r="U294" s="55" t="str">
        <f t="shared" si="95"/>
        <v>นับเสา</v>
      </c>
      <c r="V294" s="55" t="str">
        <f t="shared" si="96"/>
        <v>61</v>
      </c>
      <c r="W294" s="55" t="str">
        <f t="shared" si="97"/>
        <v>สายสื่อสาร</v>
      </c>
      <c r="X294" s="55" t="str">
        <f t="shared" si="98"/>
        <v>KCTV</v>
      </c>
      <c r="Y294" s="55" t="str">
        <f t="shared" si="99"/>
        <v>NR3</v>
      </c>
      <c r="Z294" s="55" t="str">
        <f t="shared" si="100"/>
        <v>ปกติ</v>
      </c>
      <c r="AA294" s="55" t="str">
        <f t="shared" si="101"/>
        <v>CABLE TV</v>
      </c>
      <c r="AB294" s="64">
        <f t="shared" si="102"/>
        <v>1</v>
      </c>
      <c r="AC294" s="65" t="str">
        <f>VLOOKUP(B294,DATA_ZCSR181!C:K,9,0)</f>
        <v>S-4C-004</v>
      </c>
      <c r="AD294" s="65">
        <f>VLOOKUP(B294,DATA_ZCSR181!C:H,6,0)</f>
        <v>9009420164</v>
      </c>
      <c r="AE294" s="66">
        <f>VLOOKUP(B294,DATA_ZCSR181!C:Z,24,0)</f>
        <v>43496</v>
      </c>
      <c r="AF294" s="66" t="str">
        <f>LEFT(VLOOKUP(B294,DATA_ZCSR181!C:D,2,0),4)</f>
        <v>S4B3</v>
      </c>
      <c r="AG294" s="55" t="str">
        <f t="shared" si="103"/>
        <v>NR3</v>
      </c>
      <c r="AH294" s="61" t="str">
        <f t="shared" si="104"/>
        <v/>
      </c>
      <c r="AI294" s="61" t="str">
        <f t="shared" si="105"/>
        <v/>
      </c>
      <c r="AJ294" s="61" t="str">
        <f t="shared" si="106"/>
        <v/>
      </c>
      <c r="AK294" s="61" t="str">
        <f t="shared" si="107"/>
        <v/>
      </c>
      <c r="AL294" s="61" t="str">
        <f t="shared" si="108"/>
        <v/>
      </c>
      <c r="AM294" s="61" t="str">
        <f t="shared" si="109"/>
        <v/>
      </c>
      <c r="AN294" s="61" t="str">
        <f t="shared" si="110"/>
        <v/>
      </c>
      <c r="AO294" s="61" t="str">
        <f t="shared" si="111"/>
        <v/>
      </c>
      <c r="AP294" s="61" t="str">
        <f t="shared" si="112"/>
        <v/>
      </c>
      <c r="AQ294" s="62" t="str">
        <f t="shared" si="113"/>
        <v/>
      </c>
      <c r="AR294" s="61" t="str">
        <f t="shared" si="114"/>
        <v/>
      </c>
      <c r="AS294" s="63" t="e">
        <f>VLOOKUP(B294,ziw58!AV:BB,7,0)</f>
        <v>#N/A</v>
      </c>
    </row>
    <row r="295" spans="1:45" x14ac:dyDescent="0.35">
      <c r="A295" s="56">
        <v>130000739638</v>
      </c>
      <c r="B295" s="57">
        <v>140001554200</v>
      </c>
      <c r="C295" s="57">
        <v>1015903237</v>
      </c>
      <c r="D295" s="58" t="s">
        <v>2792</v>
      </c>
      <c r="E295" s="58" t="s">
        <v>25</v>
      </c>
      <c r="F295" s="58" t="s">
        <v>16</v>
      </c>
      <c r="G295" s="58" t="s">
        <v>17</v>
      </c>
      <c r="H295" s="58" t="s">
        <v>104</v>
      </c>
      <c r="I295" s="59">
        <v>43416</v>
      </c>
      <c r="J295" s="59">
        <v>43460</v>
      </c>
      <c r="K295" s="59">
        <v>43460</v>
      </c>
      <c r="L295" s="59">
        <v>43460</v>
      </c>
      <c r="M295" s="60">
        <v>4016317417</v>
      </c>
      <c r="N295" s="58" t="s">
        <v>105</v>
      </c>
      <c r="O295" s="58" t="s">
        <v>23</v>
      </c>
      <c r="P295" s="55" t="str">
        <f>VLOOKUP(C295,Constrain!W:Y,3,0)</f>
        <v>บริษัท เฉินเจียน วันเจริญ จำกัด(กฟจ.นม.)</v>
      </c>
      <c r="Q295" s="64" t="str">
        <f>VLOOKUP(C295,Constrain!W:X,2,0)</f>
        <v>KCTV</v>
      </c>
      <c r="R295" s="55" t="str">
        <f t="shared" si="92"/>
        <v xml:space="preserve">REL </v>
      </c>
      <c r="S295" s="55" t="str">
        <f t="shared" si="93"/>
        <v xml:space="preserve">CNF </v>
      </c>
      <c r="T295" s="55" t="str">
        <f t="shared" si="94"/>
        <v>มี พท.ซ่อมบำรุง</v>
      </c>
      <c r="U295" s="55" t="str">
        <f t="shared" si="95"/>
        <v>นับเสา</v>
      </c>
      <c r="V295" s="55" t="str">
        <f t="shared" si="96"/>
        <v>61</v>
      </c>
      <c r="W295" s="55" t="str">
        <f t="shared" si="97"/>
        <v>สายสื่อสาร</v>
      </c>
      <c r="X295" s="55" t="str">
        <f t="shared" si="98"/>
        <v>KCTV</v>
      </c>
      <c r="Y295" s="55" t="str">
        <f t="shared" si="99"/>
        <v>NRM</v>
      </c>
      <c r="Z295" s="55" t="str">
        <f t="shared" si="100"/>
        <v>ปกติ</v>
      </c>
      <c r="AA295" s="55" t="str">
        <f t="shared" si="101"/>
        <v>CABLE TV</v>
      </c>
      <c r="AB295" s="64">
        <f t="shared" si="102"/>
        <v>1</v>
      </c>
      <c r="AC295" s="65" t="str">
        <f>VLOOKUP(B295,DATA_ZCSR181!C:K,9,0)</f>
        <v>S-4C-004</v>
      </c>
      <c r="AD295" s="65">
        <f>VLOOKUP(B295,DATA_ZCSR181!C:H,6,0)</f>
        <v>9009440695</v>
      </c>
      <c r="AE295" s="66">
        <f>VLOOKUP(B295,DATA_ZCSR181!C:Z,24,0)</f>
        <v>43489</v>
      </c>
      <c r="AF295" s="66" t="str">
        <f>LEFT(VLOOKUP(B295,DATA_ZCSR181!C:D,2,0),4)</f>
        <v>S4B3</v>
      </c>
      <c r="AG295" s="55" t="str">
        <f t="shared" si="103"/>
        <v>NRM</v>
      </c>
      <c r="AH295" s="61" t="str">
        <f t="shared" si="104"/>
        <v/>
      </c>
      <c r="AI295" s="61" t="str">
        <f t="shared" si="105"/>
        <v/>
      </c>
      <c r="AJ295" s="61" t="str">
        <f t="shared" si="106"/>
        <v>สถานะใบสั่งงานไม่ถูกต้อง</v>
      </c>
      <c r="AK295" s="61" t="str">
        <f t="shared" si="107"/>
        <v/>
      </c>
      <c r="AL295" s="61" t="str">
        <f t="shared" si="108"/>
        <v/>
      </c>
      <c r="AM295" s="61" t="str">
        <f t="shared" si="109"/>
        <v/>
      </c>
      <c r="AN295" s="61" t="str">
        <f t="shared" si="110"/>
        <v/>
      </c>
      <c r="AO295" s="61" t="str">
        <f t="shared" si="111"/>
        <v/>
      </c>
      <c r="AP295" s="61" t="str">
        <f t="shared" si="112"/>
        <v/>
      </c>
      <c r="AQ295" s="62" t="str">
        <f t="shared" si="113"/>
        <v/>
      </c>
      <c r="AR295" s="61" t="str">
        <f t="shared" si="114"/>
        <v/>
      </c>
      <c r="AS295" s="63" t="e">
        <f>VLOOKUP(B295,ziw58!AV:BB,7,0)</f>
        <v>#N/A</v>
      </c>
    </row>
    <row r="296" spans="1:45" x14ac:dyDescent="0.35">
      <c r="A296" s="56">
        <v>130000732896</v>
      </c>
      <c r="B296" s="57">
        <v>140001547866</v>
      </c>
      <c r="C296" s="57">
        <v>1014094248</v>
      </c>
      <c r="D296" s="58" t="s">
        <v>2793</v>
      </c>
      <c r="E296" s="58" t="s">
        <v>1267</v>
      </c>
      <c r="F296" s="58" t="s">
        <v>16</v>
      </c>
      <c r="G296" s="58" t="s">
        <v>17</v>
      </c>
      <c r="H296" s="58" t="s">
        <v>77</v>
      </c>
      <c r="I296" s="59">
        <v>43441</v>
      </c>
      <c r="J296" s="59">
        <v>43441</v>
      </c>
      <c r="K296" s="59">
        <v>43441</v>
      </c>
      <c r="L296" s="59">
        <v>43489</v>
      </c>
      <c r="M296" s="60">
        <v>4016316861</v>
      </c>
      <c r="N296" s="58" t="s">
        <v>78</v>
      </c>
      <c r="O296" s="58" t="s">
        <v>2518</v>
      </c>
      <c r="P296" s="55" t="str">
        <f>VLOOKUP(C296,Constrain!W:Y,3,0)</f>
        <v>ห้างหุ้นส่วนจำกัด ครบุรีเคเบิ้ล</v>
      </c>
      <c r="Q296" s="64" t="str">
        <f>VLOOKUP(C296,Constrain!W:X,2,0)</f>
        <v>KTV</v>
      </c>
      <c r="R296" s="55" t="str">
        <f t="shared" si="92"/>
        <v>TECO</v>
      </c>
      <c r="S296" s="55" t="str">
        <f t="shared" si="93"/>
        <v xml:space="preserve">CNF </v>
      </c>
      <c r="T296" s="55" t="str">
        <f t="shared" si="94"/>
        <v>มี พท.ซ่อมบำรุง</v>
      </c>
      <c r="U296" s="55" t="str">
        <f t="shared" si="95"/>
        <v>นับเสา</v>
      </c>
      <c r="V296" s="55" t="str">
        <f t="shared" si="96"/>
        <v>61</v>
      </c>
      <c r="W296" s="55" t="str">
        <f t="shared" si="97"/>
        <v>สายสื่อสาร</v>
      </c>
      <c r="X296" s="55" t="str">
        <f t="shared" si="98"/>
        <v>KTV</v>
      </c>
      <c r="Y296" s="55" t="str">
        <f t="shared" si="99"/>
        <v>KOB</v>
      </c>
      <c r="Z296" s="55" t="str">
        <f t="shared" si="100"/>
        <v>ปกติ</v>
      </c>
      <c r="AA296" s="55" t="str">
        <f t="shared" si="101"/>
        <v>CABLE TV</v>
      </c>
      <c r="AB296" s="64">
        <f t="shared" si="102"/>
        <v>1</v>
      </c>
      <c r="AC296" s="65" t="str">
        <f>VLOOKUP(B296,DATA_ZCSR181!C:K,9,0)</f>
        <v>S-4C-004</v>
      </c>
      <c r="AD296" s="65">
        <f>VLOOKUP(B296,DATA_ZCSR181!C:H,6,0)</f>
        <v>9009421979</v>
      </c>
      <c r="AE296" s="66">
        <f>VLOOKUP(B296,DATA_ZCSR181!C:Z,24,0)</f>
        <v>43496</v>
      </c>
      <c r="AF296" s="66" t="str">
        <f>LEFT(VLOOKUP(B296,DATA_ZCSR181!C:D,2,0),4)</f>
        <v>S4B3</v>
      </c>
      <c r="AG296" s="55" t="str">
        <f t="shared" si="103"/>
        <v>KOB</v>
      </c>
      <c r="AH296" s="61" t="str">
        <f t="shared" si="104"/>
        <v/>
      </c>
      <c r="AI296" s="61" t="str">
        <f t="shared" si="105"/>
        <v/>
      </c>
      <c r="AJ296" s="61" t="str">
        <f t="shared" si="106"/>
        <v/>
      </c>
      <c r="AK296" s="61" t="str">
        <f t="shared" si="107"/>
        <v/>
      </c>
      <c r="AL296" s="61" t="str">
        <f t="shared" si="108"/>
        <v/>
      </c>
      <c r="AM296" s="61" t="str">
        <f t="shared" si="109"/>
        <v/>
      </c>
      <c r="AN296" s="61" t="str">
        <f t="shared" si="110"/>
        <v/>
      </c>
      <c r="AO296" s="61" t="str">
        <f t="shared" si="111"/>
        <v/>
      </c>
      <c r="AP296" s="61" t="str">
        <f t="shared" si="112"/>
        <v/>
      </c>
      <c r="AQ296" s="62" t="str">
        <f t="shared" si="113"/>
        <v/>
      </c>
      <c r="AR296" s="61" t="str">
        <f t="shared" si="114"/>
        <v/>
      </c>
      <c r="AS296" s="63" t="e">
        <f>VLOOKUP(B296,ziw58!AV:BB,7,0)</f>
        <v>#N/A</v>
      </c>
    </row>
    <row r="297" spans="1:45" x14ac:dyDescent="0.35">
      <c r="A297" s="56">
        <v>130000737625</v>
      </c>
      <c r="B297" s="57">
        <v>140001548160</v>
      </c>
      <c r="C297" s="57">
        <v>1019452882</v>
      </c>
      <c r="D297" s="58" t="s">
        <v>2794</v>
      </c>
      <c r="E297" s="58" t="s">
        <v>15</v>
      </c>
      <c r="F297" s="58" t="s">
        <v>16</v>
      </c>
      <c r="G297" s="58" t="s">
        <v>17</v>
      </c>
      <c r="H297" s="58" t="s">
        <v>38</v>
      </c>
      <c r="I297" s="59">
        <v>43453</v>
      </c>
      <c r="J297" s="59">
        <v>43455</v>
      </c>
      <c r="K297" s="59">
        <v>43455</v>
      </c>
      <c r="L297" s="59">
        <v>43487</v>
      </c>
      <c r="M297" s="60">
        <v>4016317286</v>
      </c>
      <c r="N297" s="58" t="s">
        <v>1119</v>
      </c>
      <c r="O297" s="58" t="s">
        <v>23</v>
      </c>
      <c r="P297" s="55" t="str">
        <f>VLOOKUP(C297,Constrain!W:Y,3,0)</f>
        <v>บริษัท ทีโอที จำกัด (มหาชน) (NBTC)</v>
      </c>
      <c r="Q297" s="64" t="str">
        <f>VLOOKUP(C297,Constrain!W:X,2,0)</f>
        <v>NBTC/TOT</v>
      </c>
      <c r="R297" s="55" t="str">
        <f t="shared" si="92"/>
        <v>CLSD</v>
      </c>
      <c r="S297" s="55" t="str">
        <f t="shared" si="93"/>
        <v xml:space="preserve">CNF </v>
      </c>
      <c r="T297" s="55" t="str">
        <f t="shared" si="94"/>
        <v>มี พท.ซ่อมบำรุง</v>
      </c>
      <c r="U297" s="55" t="str">
        <f t="shared" si="95"/>
        <v>นับเสา</v>
      </c>
      <c r="V297" s="55" t="str">
        <f t="shared" si="96"/>
        <v>61</v>
      </c>
      <c r="W297" s="55" t="str">
        <f t="shared" si="97"/>
        <v>สายสื่อสาร</v>
      </c>
      <c r="X297" s="55" t="str">
        <f t="shared" si="98"/>
        <v>NBTC/TOT</v>
      </c>
      <c r="Y297" s="55" t="str">
        <f t="shared" si="99"/>
        <v>BYI</v>
      </c>
      <c r="Z297" s="55" t="str">
        <f t="shared" si="100"/>
        <v>ปกติ</v>
      </c>
      <c r="AA297" s="55" t="str">
        <f t="shared" si="101"/>
        <v>TELECOM</v>
      </c>
      <c r="AB297" s="64">
        <f t="shared" si="102"/>
        <v>1</v>
      </c>
      <c r="AC297" s="65" t="str">
        <f>VLOOKUP(B297,DATA_ZCSR181!C:K,9,0)</f>
        <v>S-4G-001</v>
      </c>
      <c r="AD297" s="65">
        <f>VLOOKUP(B297,DATA_ZCSR181!C:H,6,0)</f>
        <v>9009422339</v>
      </c>
      <c r="AE297" s="66">
        <f>VLOOKUP(B297,DATA_ZCSR181!C:Z,24,0)</f>
        <v>43496</v>
      </c>
      <c r="AF297" s="66" t="str">
        <f>LEFT(VLOOKUP(B297,DATA_ZCSR181!C:D,2,0),4)</f>
        <v>S4B3</v>
      </c>
      <c r="AG297" s="55" t="str">
        <f t="shared" si="103"/>
        <v>BYI</v>
      </c>
      <c r="AH297" s="61" t="str">
        <f t="shared" si="104"/>
        <v/>
      </c>
      <c r="AI297" s="61" t="str">
        <f t="shared" si="105"/>
        <v/>
      </c>
      <c r="AJ297" s="61" t="str">
        <f t="shared" si="106"/>
        <v/>
      </c>
      <c r="AK297" s="61" t="str">
        <f t="shared" si="107"/>
        <v/>
      </c>
      <c r="AL297" s="61" t="str">
        <f t="shared" si="108"/>
        <v/>
      </c>
      <c r="AM297" s="61" t="str">
        <f t="shared" si="109"/>
        <v/>
      </c>
      <c r="AN297" s="61" t="str">
        <f t="shared" si="110"/>
        <v/>
      </c>
      <c r="AO297" s="61" t="str">
        <f t="shared" si="111"/>
        <v/>
      </c>
      <c r="AP297" s="61" t="str">
        <f t="shared" si="112"/>
        <v/>
      </c>
      <c r="AQ297" s="62" t="str">
        <f t="shared" si="113"/>
        <v/>
      </c>
      <c r="AR297" s="61" t="str">
        <f t="shared" si="114"/>
        <v/>
      </c>
      <c r="AS297" s="63" t="e">
        <f>VLOOKUP(B297,ziw58!AV:BB,7,0)</f>
        <v>#N/A</v>
      </c>
    </row>
    <row r="298" spans="1:45" x14ac:dyDescent="0.35">
      <c r="A298" s="56">
        <v>130000740157</v>
      </c>
      <c r="B298" s="57">
        <v>140001546166</v>
      </c>
      <c r="C298" s="57">
        <v>1019452882</v>
      </c>
      <c r="D298" s="58" t="s">
        <v>2795</v>
      </c>
      <c r="E298" s="58" t="s">
        <v>15</v>
      </c>
      <c r="F298" s="58" t="s">
        <v>16</v>
      </c>
      <c r="G298" s="58" t="s">
        <v>17</v>
      </c>
      <c r="H298" s="58" t="s">
        <v>21</v>
      </c>
      <c r="I298" s="59">
        <v>43434</v>
      </c>
      <c r="J298" s="59">
        <v>43461</v>
      </c>
      <c r="K298" s="59">
        <v>43462</v>
      </c>
      <c r="L298" s="59">
        <v>43483</v>
      </c>
      <c r="M298" s="60">
        <v>4016317144</v>
      </c>
      <c r="N298" s="58" t="s">
        <v>22</v>
      </c>
      <c r="O298" s="58" t="s">
        <v>23</v>
      </c>
      <c r="P298" s="55" t="str">
        <f>VLOOKUP(C298,Constrain!W:Y,3,0)</f>
        <v>บริษัท ทีโอที จำกัด (มหาชน) (NBTC)</v>
      </c>
      <c r="Q298" s="64" t="str">
        <f>VLOOKUP(C298,Constrain!W:X,2,0)</f>
        <v>NBTC/TOT</v>
      </c>
      <c r="R298" s="55" t="str">
        <f t="shared" si="92"/>
        <v>CLSD</v>
      </c>
      <c r="S298" s="55" t="str">
        <f t="shared" si="93"/>
        <v xml:space="preserve">CNF </v>
      </c>
      <c r="T298" s="55" t="str">
        <f t="shared" si="94"/>
        <v>มี พท.ซ่อมบำรุง</v>
      </c>
      <c r="U298" s="55" t="str">
        <f t="shared" si="95"/>
        <v>นับเสา</v>
      </c>
      <c r="V298" s="55" t="str">
        <f t="shared" si="96"/>
        <v>61</v>
      </c>
      <c r="W298" s="55" t="str">
        <f t="shared" si="97"/>
        <v>สายสื่อสาร</v>
      </c>
      <c r="X298" s="55" t="str">
        <f t="shared" si="98"/>
        <v>NBTC/TOT</v>
      </c>
      <c r="Y298" s="55" t="str">
        <f t="shared" si="99"/>
        <v>CAR</v>
      </c>
      <c r="Z298" s="55" t="str">
        <f t="shared" si="100"/>
        <v>ปกติ</v>
      </c>
      <c r="AA298" s="55" t="str">
        <f t="shared" si="101"/>
        <v>TELECOM</v>
      </c>
      <c r="AB298" s="64">
        <f t="shared" si="102"/>
        <v>1</v>
      </c>
      <c r="AC298" s="65" t="str">
        <f>VLOOKUP(B298,DATA_ZCSR181!C:K,9,0)</f>
        <v>S-4G-001</v>
      </c>
      <c r="AD298" s="65">
        <f>VLOOKUP(B298,DATA_ZCSR181!C:H,6,0)</f>
        <v>9009417289</v>
      </c>
      <c r="AE298" s="66">
        <f>VLOOKUP(B298,DATA_ZCSR181!C:Z,24,0)</f>
        <v>43496</v>
      </c>
      <c r="AF298" s="66" t="str">
        <f>LEFT(VLOOKUP(B298,DATA_ZCSR181!C:D,2,0),4)</f>
        <v>S4B3</v>
      </c>
      <c r="AG298" s="55" t="str">
        <f t="shared" si="103"/>
        <v>CAR</v>
      </c>
      <c r="AH298" s="61" t="str">
        <f t="shared" si="104"/>
        <v/>
      </c>
      <c r="AI298" s="61" t="str">
        <f t="shared" si="105"/>
        <v/>
      </c>
      <c r="AJ298" s="61" t="str">
        <f t="shared" si="106"/>
        <v/>
      </c>
      <c r="AK298" s="61" t="str">
        <f t="shared" si="107"/>
        <v/>
      </c>
      <c r="AL298" s="61" t="str">
        <f t="shared" si="108"/>
        <v/>
      </c>
      <c r="AM298" s="61" t="str">
        <f t="shared" si="109"/>
        <v/>
      </c>
      <c r="AN298" s="61" t="str">
        <f t="shared" si="110"/>
        <v/>
      </c>
      <c r="AO298" s="61" t="str">
        <f t="shared" si="111"/>
        <v/>
      </c>
      <c r="AP298" s="61" t="str">
        <f t="shared" si="112"/>
        <v/>
      </c>
      <c r="AQ298" s="62" t="str">
        <f t="shared" si="113"/>
        <v/>
      </c>
      <c r="AR298" s="61" t="str">
        <f t="shared" si="114"/>
        <v/>
      </c>
      <c r="AS298" s="63" t="e">
        <f>VLOOKUP(B298,ziw58!AV:BB,7,0)</f>
        <v>#N/A</v>
      </c>
    </row>
    <row r="299" spans="1:45" x14ac:dyDescent="0.35">
      <c r="A299" s="56">
        <v>130000738642</v>
      </c>
      <c r="B299" s="57">
        <v>140001546122</v>
      </c>
      <c r="C299" s="57">
        <v>1019452882</v>
      </c>
      <c r="D299" s="58" t="s">
        <v>2796</v>
      </c>
      <c r="E299" s="58" t="s">
        <v>15</v>
      </c>
      <c r="F299" s="58" t="s">
        <v>16</v>
      </c>
      <c r="G299" s="58" t="s">
        <v>17</v>
      </c>
      <c r="H299" s="58" t="s">
        <v>84</v>
      </c>
      <c r="I299" s="59">
        <v>43458</v>
      </c>
      <c r="J299" s="59">
        <v>43458</v>
      </c>
      <c r="K299" s="59">
        <v>43460</v>
      </c>
      <c r="L299" s="59">
        <v>43483</v>
      </c>
      <c r="M299" s="60">
        <v>4016316787</v>
      </c>
      <c r="N299" s="58" t="s">
        <v>85</v>
      </c>
      <c r="O299" s="58" t="s">
        <v>23</v>
      </c>
      <c r="P299" s="55" t="str">
        <f>VLOOKUP(C299,Constrain!W:Y,3,0)</f>
        <v>บริษัท ทีโอที จำกัด (มหาชน) (NBTC)</v>
      </c>
      <c r="Q299" s="64" t="str">
        <f>VLOOKUP(C299,Constrain!W:X,2,0)</f>
        <v>NBTC/TOT</v>
      </c>
      <c r="R299" s="55" t="str">
        <f t="shared" si="92"/>
        <v>CLSD</v>
      </c>
      <c r="S299" s="55" t="str">
        <f t="shared" si="93"/>
        <v xml:space="preserve">CNF </v>
      </c>
      <c r="T299" s="55" t="str">
        <f t="shared" si="94"/>
        <v>มี พท.ซ่อมบำรุง</v>
      </c>
      <c r="U299" s="55" t="str">
        <f t="shared" si="95"/>
        <v>นับเสา</v>
      </c>
      <c r="V299" s="55" t="str">
        <f t="shared" si="96"/>
        <v>61</v>
      </c>
      <c r="W299" s="55" t="str">
        <f t="shared" si="97"/>
        <v>สายสื่อสาร</v>
      </c>
      <c r="X299" s="55" t="str">
        <f t="shared" si="98"/>
        <v>NBTC/TOT</v>
      </c>
      <c r="Y299" s="55" t="str">
        <f t="shared" si="99"/>
        <v>CUP</v>
      </c>
      <c r="Z299" s="55" t="str">
        <f t="shared" si="100"/>
        <v>ปกติ</v>
      </c>
      <c r="AA299" s="55" t="str">
        <f t="shared" si="101"/>
        <v>TELECOM</v>
      </c>
      <c r="AB299" s="64">
        <f t="shared" si="102"/>
        <v>1</v>
      </c>
      <c r="AC299" s="65" t="str">
        <f>VLOOKUP(B299,DATA_ZCSR181!C:K,9,0)</f>
        <v>S-4G-001</v>
      </c>
      <c r="AD299" s="65">
        <f>VLOOKUP(B299,DATA_ZCSR181!C:H,6,0)</f>
        <v>9009417466</v>
      </c>
      <c r="AE299" s="66">
        <f>VLOOKUP(B299,DATA_ZCSR181!C:Z,24,0)</f>
        <v>43496</v>
      </c>
      <c r="AF299" s="66" t="str">
        <f>LEFT(VLOOKUP(B299,DATA_ZCSR181!C:D,2,0),4)</f>
        <v>S4B3</v>
      </c>
      <c r="AG299" s="55" t="str">
        <f t="shared" si="103"/>
        <v>CUP</v>
      </c>
      <c r="AH299" s="61" t="str">
        <f t="shared" si="104"/>
        <v/>
      </c>
      <c r="AI299" s="61" t="str">
        <f t="shared" si="105"/>
        <v/>
      </c>
      <c r="AJ299" s="61" t="str">
        <f t="shared" si="106"/>
        <v/>
      </c>
      <c r="AK299" s="61" t="str">
        <f t="shared" si="107"/>
        <v/>
      </c>
      <c r="AL299" s="61" t="str">
        <f t="shared" si="108"/>
        <v/>
      </c>
      <c r="AM299" s="61" t="str">
        <f t="shared" si="109"/>
        <v/>
      </c>
      <c r="AN299" s="61" t="str">
        <f t="shared" si="110"/>
        <v/>
      </c>
      <c r="AO299" s="61" t="str">
        <f t="shared" si="111"/>
        <v/>
      </c>
      <c r="AP299" s="61" t="str">
        <f t="shared" si="112"/>
        <v/>
      </c>
      <c r="AQ299" s="62" t="str">
        <f t="shared" si="113"/>
        <v/>
      </c>
      <c r="AR299" s="61" t="str">
        <f t="shared" si="114"/>
        <v/>
      </c>
      <c r="AS299" s="63" t="e">
        <f>VLOOKUP(B299,ziw58!AV:BB,7,0)</f>
        <v>#N/A</v>
      </c>
    </row>
    <row r="300" spans="1:45" x14ac:dyDescent="0.35">
      <c r="A300" s="56">
        <v>130000740740</v>
      </c>
      <c r="B300" s="57">
        <v>140001546202</v>
      </c>
      <c r="C300" s="57">
        <v>1019452882</v>
      </c>
      <c r="D300" s="58" t="s">
        <v>2797</v>
      </c>
      <c r="E300" s="58" t="s">
        <v>3199</v>
      </c>
      <c r="F300" s="58" t="s">
        <v>16</v>
      </c>
      <c r="G300" s="58" t="s">
        <v>17</v>
      </c>
      <c r="H300" s="58" t="s">
        <v>106</v>
      </c>
      <c r="I300" s="59"/>
      <c r="J300" s="59">
        <v>43462</v>
      </c>
      <c r="K300" s="59">
        <v>43462</v>
      </c>
      <c r="L300" s="59">
        <v>43483</v>
      </c>
      <c r="M300" s="60">
        <v>4016316829</v>
      </c>
      <c r="N300" s="58" t="s">
        <v>107</v>
      </c>
      <c r="O300" s="58" t="s">
        <v>23</v>
      </c>
      <c r="P300" s="55" t="str">
        <f>VLOOKUP(C300,Constrain!W:Y,3,0)</f>
        <v>บริษัท ทีโอที จำกัด (มหาชน) (NBTC)</v>
      </c>
      <c r="Q300" s="64" t="str">
        <f>VLOOKUP(C300,Constrain!W:X,2,0)</f>
        <v>NBTC/TOT</v>
      </c>
      <c r="R300" s="55" t="str">
        <f t="shared" si="92"/>
        <v>TECO</v>
      </c>
      <c r="S300" s="55" t="str">
        <f t="shared" si="93"/>
        <v>NMAT</v>
      </c>
      <c r="T300" s="55" t="str">
        <f t="shared" si="94"/>
        <v>มี พท.ซ่อมบำรุง</v>
      </c>
      <c r="U300" s="55" t="str">
        <f t="shared" si="95"/>
        <v>นับเสา</v>
      </c>
      <c r="V300" s="55" t="str">
        <f t="shared" si="96"/>
        <v>61</v>
      </c>
      <c r="W300" s="55" t="str">
        <f t="shared" si="97"/>
        <v>สายสื่อสาร</v>
      </c>
      <c r="X300" s="55" t="str">
        <f t="shared" si="98"/>
        <v>NBTC/TOT</v>
      </c>
      <c r="Y300" s="55" t="str">
        <f t="shared" si="99"/>
        <v>DAN</v>
      </c>
      <c r="Z300" s="55" t="str">
        <f t="shared" si="100"/>
        <v>ปกติ</v>
      </c>
      <c r="AA300" s="55" t="str">
        <f t="shared" si="101"/>
        <v>TELECOM</v>
      </c>
      <c r="AB300" s="64">
        <f t="shared" si="102"/>
        <v>1</v>
      </c>
      <c r="AC300" s="65" t="str">
        <f>VLOOKUP(B300,DATA_ZCSR181!C:K,9,0)</f>
        <v>S-4G-001</v>
      </c>
      <c r="AD300" s="65">
        <f>VLOOKUP(B300,DATA_ZCSR181!C:H,6,0)</f>
        <v>9009417613</v>
      </c>
      <c r="AE300" s="66">
        <f>VLOOKUP(B300,DATA_ZCSR181!C:Z,24,0)</f>
        <v>43496</v>
      </c>
      <c r="AF300" s="66" t="str">
        <f>LEFT(VLOOKUP(B300,DATA_ZCSR181!C:D,2,0),4)</f>
        <v>S4B3</v>
      </c>
      <c r="AG300" s="55" t="str">
        <f t="shared" si="103"/>
        <v>DAN</v>
      </c>
      <c r="AH300" s="61" t="str">
        <f t="shared" si="104"/>
        <v/>
      </c>
      <c r="AI300" s="61" t="str">
        <f t="shared" si="105"/>
        <v/>
      </c>
      <c r="AJ300" s="61" t="str">
        <f t="shared" si="106"/>
        <v/>
      </c>
      <c r="AK300" s="61" t="str">
        <f t="shared" si="107"/>
        <v>ยังไม่ยืนยันชั่วโมงการทำงาน Time Confirm</v>
      </c>
      <c r="AL300" s="61" t="str">
        <f t="shared" si="108"/>
        <v/>
      </c>
      <c r="AM300" s="61" t="str">
        <f t="shared" si="109"/>
        <v/>
      </c>
      <c r="AN300" s="61" t="str">
        <f t="shared" si="110"/>
        <v/>
      </c>
      <c r="AO300" s="61" t="str">
        <f t="shared" si="111"/>
        <v/>
      </c>
      <c r="AP300" s="61" t="str">
        <f t="shared" si="112"/>
        <v/>
      </c>
      <c r="AQ300" s="62" t="str">
        <f t="shared" si="113"/>
        <v/>
      </c>
      <c r="AR300" s="61" t="str">
        <f t="shared" si="114"/>
        <v/>
      </c>
      <c r="AS300" s="63" t="e">
        <f>VLOOKUP(B300,ziw58!AV:BB,7,0)</f>
        <v>#N/A</v>
      </c>
    </row>
    <row r="301" spans="1:45" x14ac:dyDescent="0.35">
      <c r="A301" s="56">
        <v>130000740689</v>
      </c>
      <c r="B301" s="57">
        <v>140001547240</v>
      </c>
      <c r="C301" s="57">
        <v>1019452882</v>
      </c>
      <c r="D301" s="58" t="s">
        <v>2798</v>
      </c>
      <c r="E301" s="58" t="s">
        <v>15</v>
      </c>
      <c r="F301" s="58" t="s">
        <v>16</v>
      </c>
      <c r="G301" s="58" t="s">
        <v>17</v>
      </c>
      <c r="H301" s="58" t="s">
        <v>77</v>
      </c>
      <c r="I301" s="59">
        <v>43462</v>
      </c>
      <c r="J301" s="59">
        <v>43462</v>
      </c>
      <c r="K301" s="59">
        <v>43462</v>
      </c>
      <c r="L301" s="59">
        <v>43487</v>
      </c>
      <c r="M301" s="60">
        <v>4016316861</v>
      </c>
      <c r="N301" s="58" t="s">
        <v>78</v>
      </c>
      <c r="O301" s="58" t="s">
        <v>20</v>
      </c>
      <c r="P301" s="55" t="str">
        <f>VLOOKUP(C301,Constrain!W:Y,3,0)</f>
        <v>บริษัท ทีโอที จำกัด (มหาชน) (NBTC)</v>
      </c>
      <c r="Q301" s="64" t="str">
        <f>VLOOKUP(C301,Constrain!W:X,2,0)</f>
        <v>NBTC/TOT</v>
      </c>
      <c r="R301" s="55" t="str">
        <f t="shared" si="92"/>
        <v>CLSD</v>
      </c>
      <c r="S301" s="55" t="str">
        <f t="shared" si="93"/>
        <v xml:space="preserve">CNF </v>
      </c>
      <c r="T301" s="55" t="str">
        <f t="shared" si="94"/>
        <v>มี พท.ซ่อมบำรุง</v>
      </c>
      <c r="U301" s="55" t="str">
        <f t="shared" si="95"/>
        <v>นับเสา</v>
      </c>
      <c r="V301" s="55" t="str">
        <f t="shared" si="96"/>
        <v>61</v>
      </c>
      <c r="W301" s="55" t="str">
        <f t="shared" si="97"/>
        <v>สายสื่อสาร</v>
      </c>
      <c r="X301" s="55" t="str">
        <f t="shared" si="98"/>
        <v>NBTC/TOT</v>
      </c>
      <c r="Y301" s="55" t="str">
        <f t="shared" si="99"/>
        <v>KOB</v>
      </c>
      <c r="Z301" s="55" t="str">
        <f t="shared" si="100"/>
        <v>ปกติ</v>
      </c>
      <c r="AA301" s="55" t="str">
        <f t="shared" si="101"/>
        <v>TELECOM</v>
      </c>
      <c r="AB301" s="64">
        <f t="shared" si="102"/>
        <v>1</v>
      </c>
      <c r="AC301" s="65" t="str">
        <f>VLOOKUP(B301,DATA_ZCSR181!C:K,9,0)</f>
        <v>S-4G-001</v>
      </c>
      <c r="AD301" s="65">
        <f>VLOOKUP(B301,DATA_ZCSR181!C:H,6,0)</f>
        <v>9009421184</v>
      </c>
      <c r="AE301" s="66">
        <f>VLOOKUP(B301,DATA_ZCSR181!C:Z,24,0)</f>
        <v>43496</v>
      </c>
      <c r="AF301" s="66" t="str">
        <f>LEFT(VLOOKUP(B301,DATA_ZCSR181!C:D,2,0),4)</f>
        <v>S4B3</v>
      </c>
      <c r="AG301" s="55" t="str">
        <f t="shared" si="103"/>
        <v>KOB</v>
      </c>
      <c r="AH301" s="61" t="str">
        <f t="shared" si="104"/>
        <v/>
      </c>
      <c r="AI301" s="61" t="str">
        <f t="shared" si="105"/>
        <v/>
      </c>
      <c r="AJ301" s="61" t="str">
        <f t="shared" si="106"/>
        <v/>
      </c>
      <c r="AK301" s="61" t="str">
        <f t="shared" si="107"/>
        <v/>
      </c>
      <c r="AL301" s="61" t="str">
        <f t="shared" si="108"/>
        <v/>
      </c>
      <c r="AM301" s="61" t="str">
        <f t="shared" si="109"/>
        <v/>
      </c>
      <c r="AN301" s="61" t="str">
        <f t="shared" si="110"/>
        <v/>
      </c>
      <c r="AO301" s="61" t="str">
        <f t="shared" si="111"/>
        <v/>
      </c>
      <c r="AP301" s="61" t="str">
        <f t="shared" si="112"/>
        <v/>
      </c>
      <c r="AQ301" s="62" t="str">
        <f t="shared" si="113"/>
        <v/>
      </c>
      <c r="AR301" s="61" t="str">
        <f t="shared" si="114"/>
        <v/>
      </c>
      <c r="AS301" s="63" t="e">
        <f>VLOOKUP(B301,ziw58!AV:BB,7,0)</f>
        <v>#N/A</v>
      </c>
    </row>
    <row r="302" spans="1:45" x14ac:dyDescent="0.35">
      <c r="A302" s="56">
        <v>140009116364</v>
      </c>
      <c r="B302" s="57" t="s">
        <v>79</v>
      </c>
      <c r="C302" s="57">
        <v>1019452882</v>
      </c>
      <c r="D302" s="58" t="s">
        <v>2799</v>
      </c>
      <c r="E302" s="58" t="s">
        <v>98</v>
      </c>
      <c r="F302" s="58" t="s">
        <v>1173</v>
      </c>
      <c r="G302" s="58" t="s">
        <v>1174</v>
      </c>
      <c r="H302" s="58" t="s">
        <v>47</v>
      </c>
      <c r="I302" s="59"/>
      <c r="J302" s="59">
        <v>43434</v>
      </c>
      <c r="K302" s="59">
        <v>43434</v>
      </c>
      <c r="L302" s="59">
        <v>43434</v>
      </c>
      <c r="M302" s="60">
        <v>4016317081</v>
      </c>
      <c r="N302" s="58" t="s">
        <v>48</v>
      </c>
      <c r="O302" s="58" t="s">
        <v>26</v>
      </c>
      <c r="P302" s="55" t="str">
        <f>VLOOKUP(C302,Constrain!W:Y,3,0)</f>
        <v>บริษัท ทีโอที จำกัด (มหาชน) (NBTC)</v>
      </c>
      <c r="Q302" s="64" t="str">
        <f>VLOOKUP(C302,Constrain!W:X,2,0)</f>
        <v>NBTC/TOT</v>
      </c>
      <c r="R302" s="55" t="str">
        <f t="shared" si="92"/>
        <v xml:space="preserve">REL </v>
      </c>
      <c r="S302" s="55" t="str">
        <f t="shared" si="93"/>
        <v>NMAT</v>
      </c>
      <c r="T302" s="55" t="str">
        <f t="shared" si="94"/>
        <v>มี พท.ซ่อมบำรุง</v>
      </c>
      <c r="U302" s="55" t="str">
        <f t="shared" si="95"/>
        <v>นับเสา</v>
      </c>
      <c r="V302" s="55" t="str">
        <f t="shared" si="96"/>
        <v>61</v>
      </c>
      <c r="W302" s="55" t="str">
        <f t="shared" si="97"/>
        <v>สายสื่อสาร</v>
      </c>
      <c r="X302" s="55" t="str">
        <f t="shared" si="98"/>
        <v>NBTC/TOT</v>
      </c>
      <c r="Y302" s="55" t="str">
        <f t="shared" si="99"/>
        <v>KSN</v>
      </c>
      <c r="Z302" s="55" t="str">
        <f t="shared" si="100"/>
        <v>ละเมิด</v>
      </c>
      <c r="AA302" s="55" t="str">
        <f t="shared" si="101"/>
        <v>TELECOM</v>
      </c>
      <c r="AB302" s="64">
        <f t="shared" si="102"/>
        <v>1</v>
      </c>
      <c r="AC302" s="65" t="e">
        <f>VLOOKUP(B302,DATA_ZCSR181!C:K,9,0)</f>
        <v>#N/A</v>
      </c>
      <c r="AD302" s="65" t="e">
        <f>VLOOKUP(B302,DATA_ZCSR181!C:H,6,0)</f>
        <v>#N/A</v>
      </c>
      <c r="AE302" s="66" t="e">
        <f>VLOOKUP(B302,DATA_ZCSR181!C:Z,24,0)</f>
        <v>#N/A</v>
      </c>
      <c r="AF302" s="66" t="e">
        <f>LEFT(VLOOKUP(B302,DATA_ZCSR181!C:D,2,0),4)</f>
        <v>#N/A</v>
      </c>
      <c r="AG302" s="55" t="str">
        <f t="shared" si="103"/>
        <v>KSN</v>
      </c>
      <c r="AH302" s="61" t="str">
        <f t="shared" si="104"/>
        <v>ไม่สร้างคำร้อง</v>
      </c>
      <c r="AI302" s="61" t="str">
        <f t="shared" si="105"/>
        <v/>
      </c>
      <c r="AJ302" s="61" t="str">
        <f t="shared" si="106"/>
        <v>สถานะใบสั่งงานไม่ถูกต้อง</v>
      </c>
      <c r="AK302" s="61" t="str">
        <f t="shared" si="107"/>
        <v>ยังไม่ยืนยันชั่วโมงการทำงาน Time Confirm</v>
      </c>
      <c r="AL302" s="61" t="str">
        <f t="shared" si="108"/>
        <v/>
      </c>
      <c r="AM302" s="61" t="str">
        <f t="shared" si="109"/>
        <v/>
      </c>
      <c r="AN302" s="61" t="str">
        <f t="shared" si="110"/>
        <v/>
      </c>
      <c r="AO302" s="61" t="str">
        <f t="shared" si="111"/>
        <v/>
      </c>
      <c r="AP302" s="61" t="str">
        <f t="shared" si="112"/>
        <v/>
      </c>
      <c r="AQ302" s="62" t="str">
        <f t="shared" si="113"/>
        <v/>
      </c>
      <c r="AR302" s="61" t="e">
        <f t="shared" si="114"/>
        <v>#VALUE!</v>
      </c>
      <c r="AS302" s="63" t="e">
        <f>VLOOKUP(B302,ziw58!AV:BB,7,0)</f>
        <v>#N/A</v>
      </c>
    </row>
    <row r="303" spans="1:45" x14ac:dyDescent="0.35">
      <c r="A303" s="56">
        <v>130000740703</v>
      </c>
      <c r="B303" s="57">
        <v>140001546188</v>
      </c>
      <c r="C303" s="57">
        <v>1019452882</v>
      </c>
      <c r="D303" s="58" t="s">
        <v>2800</v>
      </c>
      <c r="E303" s="58" t="s">
        <v>15</v>
      </c>
      <c r="F303" s="58" t="s">
        <v>16</v>
      </c>
      <c r="G303" s="58" t="s">
        <v>17</v>
      </c>
      <c r="H303" s="58" t="s">
        <v>39</v>
      </c>
      <c r="I303" s="59">
        <v>43437</v>
      </c>
      <c r="J303" s="59">
        <v>43480</v>
      </c>
      <c r="K303" s="59">
        <v>43480</v>
      </c>
      <c r="L303" s="59">
        <v>43483</v>
      </c>
      <c r="M303" s="60">
        <v>4016316806</v>
      </c>
      <c r="N303" s="58" t="s">
        <v>2533</v>
      </c>
      <c r="O303" s="58" t="s">
        <v>23</v>
      </c>
      <c r="P303" s="55" t="str">
        <f>VLOOKUP(C303,Constrain!W:Y,3,0)</f>
        <v>บริษัท ทีโอที จำกัด (มหาชน) (NBTC)</v>
      </c>
      <c r="Q303" s="64" t="str">
        <f>VLOOKUP(C303,Constrain!W:X,2,0)</f>
        <v>NBTC/TOT</v>
      </c>
      <c r="R303" s="55" t="str">
        <f t="shared" si="92"/>
        <v>CLSD</v>
      </c>
      <c r="S303" s="55" t="str">
        <f t="shared" si="93"/>
        <v xml:space="preserve">CNF </v>
      </c>
      <c r="T303" s="55" t="str">
        <f t="shared" si="94"/>
        <v>มี พท.ซ่อมบำรุง</v>
      </c>
      <c r="U303" s="55" t="str">
        <f t="shared" si="95"/>
        <v>นับเสา</v>
      </c>
      <c r="V303" s="55" t="str">
        <f t="shared" si="96"/>
        <v>61</v>
      </c>
      <c r="W303" s="55" t="str">
        <f t="shared" si="97"/>
        <v>สายสื่อสาร</v>
      </c>
      <c r="X303" s="55" t="str">
        <f t="shared" si="98"/>
        <v>NBTC/TOT</v>
      </c>
      <c r="Y303" s="55" t="str">
        <f t="shared" si="99"/>
        <v>NBD</v>
      </c>
      <c r="Z303" s="55" t="str">
        <f t="shared" si="100"/>
        <v>ปกติ</v>
      </c>
      <c r="AA303" s="55" t="str">
        <f t="shared" si="101"/>
        <v>TELECOM</v>
      </c>
      <c r="AB303" s="64">
        <f t="shared" si="102"/>
        <v>1</v>
      </c>
      <c r="AC303" s="65" t="str">
        <f>VLOOKUP(B303,DATA_ZCSR181!C:K,9,0)</f>
        <v>S-4G-001</v>
      </c>
      <c r="AD303" s="65">
        <f>VLOOKUP(B303,DATA_ZCSR181!C:H,6,0)</f>
        <v>9009417539</v>
      </c>
      <c r="AE303" s="66">
        <f>VLOOKUP(B303,DATA_ZCSR181!C:Z,24,0)</f>
        <v>43496</v>
      </c>
      <c r="AF303" s="66" t="str">
        <f>LEFT(VLOOKUP(B303,DATA_ZCSR181!C:D,2,0),4)</f>
        <v>S4B3</v>
      </c>
      <c r="AG303" s="55" t="str">
        <f t="shared" si="103"/>
        <v>NBD</v>
      </c>
      <c r="AH303" s="61" t="str">
        <f t="shared" si="104"/>
        <v/>
      </c>
      <c r="AI303" s="61" t="str">
        <f t="shared" si="105"/>
        <v/>
      </c>
      <c r="AJ303" s="61" t="str">
        <f t="shared" si="106"/>
        <v/>
      </c>
      <c r="AK303" s="61" t="str">
        <f t="shared" si="107"/>
        <v/>
      </c>
      <c r="AL303" s="61" t="str">
        <f t="shared" si="108"/>
        <v/>
      </c>
      <c r="AM303" s="61" t="str">
        <f t="shared" si="109"/>
        <v/>
      </c>
      <c r="AN303" s="61" t="str">
        <f t="shared" si="110"/>
        <v/>
      </c>
      <c r="AO303" s="61" t="str">
        <f t="shared" si="111"/>
        <v/>
      </c>
      <c r="AP303" s="61" t="str">
        <f t="shared" si="112"/>
        <v/>
      </c>
      <c r="AQ303" s="62" t="str">
        <f t="shared" si="113"/>
        <v/>
      </c>
      <c r="AR303" s="61" t="str">
        <f t="shared" si="114"/>
        <v/>
      </c>
      <c r="AS303" s="63" t="e">
        <f>VLOOKUP(B303,ziw58!AV:BB,7,0)</f>
        <v>#N/A</v>
      </c>
    </row>
    <row r="304" spans="1:45" x14ac:dyDescent="0.35">
      <c r="A304" s="56">
        <v>130000740189</v>
      </c>
      <c r="B304" s="57">
        <v>140001545972</v>
      </c>
      <c r="C304" s="57">
        <v>1019452882</v>
      </c>
      <c r="D304" s="58" t="s">
        <v>2801</v>
      </c>
      <c r="E304" s="58" t="s">
        <v>15</v>
      </c>
      <c r="F304" s="58" t="s">
        <v>16</v>
      </c>
      <c r="G304" s="58" t="s">
        <v>17</v>
      </c>
      <c r="H304" s="58" t="s">
        <v>72</v>
      </c>
      <c r="I304" s="59">
        <v>43462</v>
      </c>
      <c r="J304" s="59">
        <v>43462</v>
      </c>
      <c r="K304" s="59">
        <v>43462</v>
      </c>
      <c r="L304" s="59">
        <v>43483</v>
      </c>
      <c r="M304" s="60">
        <v>4016316820</v>
      </c>
      <c r="N304" s="58" t="s">
        <v>73</v>
      </c>
      <c r="O304" s="58" t="s">
        <v>23</v>
      </c>
      <c r="P304" s="55" t="str">
        <f>VLOOKUP(C304,Constrain!W:Y,3,0)</f>
        <v>บริษัท ทีโอที จำกัด (มหาชน) (NBTC)</v>
      </c>
      <c r="Q304" s="64" t="str">
        <f>VLOOKUP(C304,Constrain!W:X,2,0)</f>
        <v>NBTC/TOT</v>
      </c>
      <c r="R304" s="55" t="str">
        <f t="shared" si="92"/>
        <v>CLSD</v>
      </c>
      <c r="S304" s="55" t="str">
        <f t="shared" si="93"/>
        <v xml:space="preserve">CNF </v>
      </c>
      <c r="T304" s="55" t="str">
        <f t="shared" si="94"/>
        <v>มี พท.ซ่อมบำรุง</v>
      </c>
      <c r="U304" s="55" t="str">
        <f t="shared" si="95"/>
        <v>นับเสา</v>
      </c>
      <c r="V304" s="55" t="str">
        <f t="shared" si="96"/>
        <v>61</v>
      </c>
      <c r="W304" s="55" t="str">
        <f t="shared" si="97"/>
        <v>สายสื่อสาร</v>
      </c>
      <c r="X304" s="55" t="str">
        <f t="shared" si="98"/>
        <v>NBTC/TOT</v>
      </c>
      <c r="Y304" s="55" t="str">
        <f t="shared" si="99"/>
        <v>SSA</v>
      </c>
      <c r="Z304" s="55" t="str">
        <f t="shared" si="100"/>
        <v>ปกติ</v>
      </c>
      <c r="AA304" s="55" t="str">
        <f t="shared" si="101"/>
        <v>TELECOM</v>
      </c>
      <c r="AB304" s="64">
        <f t="shared" si="102"/>
        <v>1</v>
      </c>
      <c r="AC304" s="65" t="str">
        <f>VLOOKUP(B304,DATA_ZCSR181!C:K,9,0)</f>
        <v>S-4G-001</v>
      </c>
      <c r="AD304" s="65">
        <f>VLOOKUP(B304,DATA_ZCSR181!C:H,6,0)</f>
        <v>9009417370</v>
      </c>
      <c r="AE304" s="66">
        <f>VLOOKUP(B304,DATA_ZCSR181!C:Z,24,0)</f>
        <v>43496</v>
      </c>
      <c r="AF304" s="66" t="str">
        <f>LEFT(VLOOKUP(B304,DATA_ZCSR181!C:D,2,0),4)</f>
        <v>S4B3</v>
      </c>
      <c r="AG304" s="55" t="str">
        <f t="shared" si="103"/>
        <v>SSA</v>
      </c>
      <c r="AH304" s="61" t="str">
        <f t="shared" si="104"/>
        <v/>
      </c>
      <c r="AI304" s="61" t="str">
        <f t="shared" si="105"/>
        <v/>
      </c>
      <c r="AJ304" s="61" t="str">
        <f t="shared" si="106"/>
        <v/>
      </c>
      <c r="AK304" s="61" t="str">
        <f t="shared" si="107"/>
        <v/>
      </c>
      <c r="AL304" s="61" t="str">
        <f t="shared" si="108"/>
        <v/>
      </c>
      <c r="AM304" s="61" t="str">
        <f t="shared" si="109"/>
        <v/>
      </c>
      <c r="AN304" s="61" t="str">
        <f t="shared" si="110"/>
        <v/>
      </c>
      <c r="AO304" s="61" t="str">
        <f t="shared" si="111"/>
        <v/>
      </c>
      <c r="AP304" s="61" t="str">
        <f t="shared" si="112"/>
        <v/>
      </c>
      <c r="AQ304" s="62" t="str">
        <f t="shared" si="113"/>
        <v/>
      </c>
      <c r="AR304" s="61" t="str">
        <f t="shared" si="114"/>
        <v/>
      </c>
      <c r="AS304" s="63" t="e">
        <f>VLOOKUP(B304,ziw58!AV:BB,7,0)</f>
        <v>#N/A</v>
      </c>
    </row>
    <row r="305" spans="1:45" x14ac:dyDescent="0.35">
      <c r="A305" s="56">
        <v>130000720148</v>
      </c>
      <c r="B305" s="57">
        <v>140001546284</v>
      </c>
      <c r="C305" s="57">
        <v>1019452882</v>
      </c>
      <c r="D305" s="58" t="s">
        <v>2802</v>
      </c>
      <c r="E305" s="58" t="s">
        <v>1267</v>
      </c>
      <c r="F305" s="58" t="s">
        <v>16</v>
      </c>
      <c r="G305" s="58" t="s">
        <v>17</v>
      </c>
      <c r="H305" s="58" t="s">
        <v>52</v>
      </c>
      <c r="I305" s="59">
        <v>43425</v>
      </c>
      <c r="J305" s="59">
        <v>43425</v>
      </c>
      <c r="K305" s="59">
        <v>43425</v>
      </c>
      <c r="L305" s="59">
        <v>43483</v>
      </c>
      <c r="M305" s="60">
        <v>4016316922</v>
      </c>
      <c r="N305" s="58" t="s">
        <v>53</v>
      </c>
      <c r="O305" s="58" t="s">
        <v>23</v>
      </c>
      <c r="P305" s="55" t="str">
        <f>VLOOKUP(C305,Constrain!W:Y,3,0)</f>
        <v>บริษัท ทีโอที จำกัด (มหาชน) (NBTC)</v>
      </c>
      <c r="Q305" s="64" t="str">
        <f>VLOOKUP(C305,Constrain!W:X,2,0)</f>
        <v>NBTC/TOT</v>
      </c>
      <c r="R305" s="55" t="str">
        <f t="shared" si="92"/>
        <v>TECO</v>
      </c>
      <c r="S305" s="55" t="str">
        <f t="shared" si="93"/>
        <v xml:space="preserve">CNF </v>
      </c>
      <c r="T305" s="55" t="str">
        <f t="shared" si="94"/>
        <v>มี พท.ซ่อมบำรุง</v>
      </c>
      <c r="U305" s="55" t="str">
        <f t="shared" si="95"/>
        <v>นับเสา</v>
      </c>
      <c r="V305" s="55" t="str">
        <f t="shared" si="96"/>
        <v>61</v>
      </c>
      <c r="W305" s="55" t="str">
        <f t="shared" si="97"/>
        <v>สายสื่อสาร</v>
      </c>
      <c r="X305" s="55" t="str">
        <f t="shared" si="98"/>
        <v>NBTC/TOT</v>
      </c>
      <c r="Y305" s="55" t="str">
        <f t="shared" si="99"/>
        <v>SUN</v>
      </c>
      <c r="Z305" s="55" t="str">
        <f t="shared" si="100"/>
        <v>ปกติ</v>
      </c>
      <c r="AA305" s="55" t="str">
        <f t="shared" si="101"/>
        <v>TELECOM</v>
      </c>
      <c r="AB305" s="64">
        <f t="shared" si="102"/>
        <v>1</v>
      </c>
      <c r="AC305" s="65" t="str">
        <f>VLOOKUP(B305,DATA_ZCSR181!C:K,9,0)</f>
        <v>S-4G-001</v>
      </c>
      <c r="AD305" s="65">
        <f>VLOOKUP(B305,DATA_ZCSR181!C:H,6,0)</f>
        <v>9009417699</v>
      </c>
      <c r="AE305" s="66">
        <f>VLOOKUP(B305,DATA_ZCSR181!C:Z,24,0)</f>
        <v>43496</v>
      </c>
      <c r="AF305" s="66" t="str">
        <f>LEFT(VLOOKUP(B305,DATA_ZCSR181!C:D,2,0),4)</f>
        <v>S4B3</v>
      </c>
      <c r="AG305" s="55" t="str">
        <f t="shared" si="103"/>
        <v>SUN</v>
      </c>
      <c r="AH305" s="61" t="str">
        <f t="shared" si="104"/>
        <v/>
      </c>
      <c r="AI305" s="61" t="str">
        <f t="shared" si="105"/>
        <v/>
      </c>
      <c r="AJ305" s="61" t="str">
        <f t="shared" si="106"/>
        <v/>
      </c>
      <c r="AK305" s="61" t="str">
        <f t="shared" si="107"/>
        <v/>
      </c>
      <c r="AL305" s="61" t="str">
        <f t="shared" si="108"/>
        <v/>
      </c>
      <c r="AM305" s="61" t="str">
        <f t="shared" si="109"/>
        <v/>
      </c>
      <c r="AN305" s="61" t="str">
        <f t="shared" si="110"/>
        <v/>
      </c>
      <c r="AO305" s="61" t="str">
        <f t="shared" si="111"/>
        <v/>
      </c>
      <c r="AP305" s="61" t="str">
        <f t="shared" si="112"/>
        <v/>
      </c>
      <c r="AQ305" s="62" t="str">
        <f t="shared" si="113"/>
        <v/>
      </c>
      <c r="AR305" s="61" t="str">
        <f t="shared" si="114"/>
        <v/>
      </c>
      <c r="AS305" s="63" t="e">
        <f>VLOOKUP(B305,ziw58!AV:BB,7,0)</f>
        <v>#N/A</v>
      </c>
    </row>
    <row r="306" spans="1:45" x14ac:dyDescent="0.35">
      <c r="A306" s="56">
        <v>130000740140</v>
      </c>
      <c r="B306" s="57">
        <v>140001546170</v>
      </c>
      <c r="C306" s="57">
        <v>1019452882</v>
      </c>
      <c r="D306" s="58" t="s">
        <v>2803</v>
      </c>
      <c r="E306" s="58" t="s">
        <v>1267</v>
      </c>
      <c r="F306" s="58" t="s">
        <v>16</v>
      </c>
      <c r="G306" s="58" t="s">
        <v>17</v>
      </c>
      <c r="H306" s="58" t="s">
        <v>66</v>
      </c>
      <c r="I306" s="59">
        <v>43460</v>
      </c>
      <c r="J306" s="59">
        <v>43461</v>
      </c>
      <c r="K306" s="59">
        <v>43461</v>
      </c>
      <c r="L306" s="59">
        <v>43494</v>
      </c>
      <c r="M306" s="60">
        <v>4018201845</v>
      </c>
      <c r="N306" s="58" t="s">
        <v>3168</v>
      </c>
      <c r="O306" s="58" t="s">
        <v>23</v>
      </c>
      <c r="P306" s="55" t="str">
        <f>VLOOKUP(C306,Constrain!W:Y,3,0)</f>
        <v>บริษัท ทีโอที จำกัด (มหาชน) (NBTC)</v>
      </c>
      <c r="Q306" s="64" t="str">
        <f>VLOOKUP(C306,Constrain!W:X,2,0)</f>
        <v>NBTC/TOT</v>
      </c>
      <c r="R306" s="55" t="str">
        <f t="shared" si="92"/>
        <v>TECO</v>
      </c>
      <c r="S306" s="55" t="str">
        <f t="shared" si="93"/>
        <v xml:space="preserve">CNF </v>
      </c>
      <c r="T306" s="55" t="str">
        <f t="shared" si="94"/>
        <v>มี พท.ซ่อมบำรุง</v>
      </c>
      <c r="U306" s="55" t="str">
        <f t="shared" si="95"/>
        <v>นับเสา</v>
      </c>
      <c r="V306" s="55" t="str">
        <f t="shared" si="96"/>
        <v>61</v>
      </c>
      <c r="W306" s="55" t="str">
        <f t="shared" si="97"/>
        <v>สายสื่อสาร</v>
      </c>
      <c r="X306" s="55" t="str">
        <f t="shared" si="98"/>
        <v>NBTC/TOT</v>
      </c>
      <c r="Y306" s="55" t="str">
        <f t="shared" si="99"/>
        <v>WNK</v>
      </c>
      <c r="Z306" s="55" t="str">
        <f t="shared" si="100"/>
        <v>ปกติ</v>
      </c>
      <c r="AA306" s="55" t="str">
        <f t="shared" si="101"/>
        <v>TELECOM</v>
      </c>
      <c r="AB306" s="64">
        <f t="shared" si="102"/>
        <v>1</v>
      </c>
      <c r="AC306" s="65" t="str">
        <f>VLOOKUP(B306,DATA_ZCSR181!C:K,9,0)</f>
        <v>S-4G-001</v>
      </c>
      <c r="AD306" s="65">
        <f>VLOOKUP(B306,DATA_ZCSR181!C:H,6,0)</f>
        <v>9009417611</v>
      </c>
      <c r="AE306" s="66">
        <f>VLOOKUP(B306,DATA_ZCSR181!C:Z,24,0)</f>
        <v>43496</v>
      </c>
      <c r="AF306" s="66" t="str">
        <f>LEFT(VLOOKUP(B306,DATA_ZCSR181!C:D,2,0),4)</f>
        <v>S4B3</v>
      </c>
      <c r="AG306" s="55" t="str">
        <f t="shared" si="103"/>
        <v>WNK</v>
      </c>
      <c r="AH306" s="61" t="str">
        <f t="shared" si="104"/>
        <v/>
      </c>
      <c r="AI306" s="61" t="str">
        <f t="shared" si="105"/>
        <v/>
      </c>
      <c r="AJ306" s="61" t="str">
        <f t="shared" si="106"/>
        <v/>
      </c>
      <c r="AK306" s="61" t="str">
        <f t="shared" si="107"/>
        <v/>
      </c>
      <c r="AL306" s="61" t="str">
        <f t="shared" si="108"/>
        <v/>
      </c>
      <c r="AM306" s="61" t="str">
        <f t="shared" si="109"/>
        <v/>
      </c>
      <c r="AN306" s="61" t="str">
        <f t="shared" si="110"/>
        <v/>
      </c>
      <c r="AO306" s="61" t="str">
        <f t="shared" si="111"/>
        <v/>
      </c>
      <c r="AP306" s="61" t="str">
        <f t="shared" si="112"/>
        <v/>
      </c>
      <c r="AQ306" s="62" t="str">
        <f t="shared" si="113"/>
        <v/>
      </c>
      <c r="AR306" s="61" t="str">
        <f t="shared" si="114"/>
        <v/>
      </c>
      <c r="AS306" s="63" t="e">
        <f>VLOOKUP(B306,ziw58!AV:BB,7,0)</f>
        <v>#N/A</v>
      </c>
    </row>
    <row r="307" spans="1:45" x14ac:dyDescent="0.35">
      <c r="A307" s="56">
        <v>130000726895</v>
      </c>
      <c r="B307" s="57">
        <v>140001550183</v>
      </c>
      <c r="C307" s="57">
        <v>1015228166</v>
      </c>
      <c r="D307" s="58" t="s">
        <v>2804</v>
      </c>
      <c r="E307" s="58" t="s">
        <v>1267</v>
      </c>
      <c r="F307" s="58" t="s">
        <v>16</v>
      </c>
      <c r="G307" s="58" t="s">
        <v>17</v>
      </c>
      <c r="H307" s="58" t="s">
        <v>58</v>
      </c>
      <c r="I307" s="59">
        <v>43446</v>
      </c>
      <c r="J307" s="59">
        <v>43446</v>
      </c>
      <c r="K307" s="59">
        <v>43446</v>
      </c>
      <c r="L307" s="59">
        <v>43493</v>
      </c>
      <c r="M307" s="60">
        <v>4016316809</v>
      </c>
      <c r="N307" s="58" t="s">
        <v>59</v>
      </c>
      <c r="O307" s="58" t="s">
        <v>23</v>
      </c>
      <c r="P307" s="55" t="str">
        <f>VLOOKUP(C307,Constrain!W:Y,3,0)</f>
        <v>หจก.โนนสูง เคเบิล ทีวี</v>
      </c>
      <c r="Q307" s="64" t="str">
        <f>VLOOKUP(C307,Constrain!W:X,2,0)</f>
        <v>NOSTV</v>
      </c>
      <c r="R307" s="55" t="str">
        <f t="shared" si="92"/>
        <v>TECO</v>
      </c>
      <c r="S307" s="55" t="str">
        <f t="shared" si="93"/>
        <v xml:space="preserve">CNF </v>
      </c>
      <c r="T307" s="55" t="str">
        <f t="shared" si="94"/>
        <v>มี พท.ซ่อมบำรุง</v>
      </c>
      <c r="U307" s="55" t="str">
        <f t="shared" si="95"/>
        <v>นับเสา</v>
      </c>
      <c r="V307" s="55" t="str">
        <f t="shared" si="96"/>
        <v>61</v>
      </c>
      <c r="W307" s="55" t="str">
        <f t="shared" si="97"/>
        <v>สายสื่อสาร</v>
      </c>
      <c r="X307" s="55" t="str">
        <f t="shared" si="98"/>
        <v>NOSTV</v>
      </c>
      <c r="Y307" s="55" t="str">
        <f t="shared" si="99"/>
        <v>NOS</v>
      </c>
      <c r="Z307" s="55" t="str">
        <f t="shared" si="100"/>
        <v>ปกติ</v>
      </c>
      <c r="AA307" s="55" t="str">
        <f t="shared" si="101"/>
        <v>CABLE TV</v>
      </c>
      <c r="AB307" s="64">
        <f t="shared" si="102"/>
        <v>1</v>
      </c>
      <c r="AC307" s="65" t="str">
        <f>VLOOKUP(B307,DATA_ZCSR181!C:K,9,0)</f>
        <v>S-4C-004</v>
      </c>
      <c r="AD307" s="65">
        <f>VLOOKUP(B307,DATA_ZCSR181!C:H,6,0)</f>
        <v>9009427994</v>
      </c>
      <c r="AE307" s="66">
        <f>VLOOKUP(B307,DATA_ZCSR181!C:Z,24,0)</f>
        <v>43496</v>
      </c>
      <c r="AF307" s="66" t="str">
        <f>LEFT(VLOOKUP(B307,DATA_ZCSR181!C:D,2,0),4)</f>
        <v>S4B3</v>
      </c>
      <c r="AG307" s="55" t="str">
        <f t="shared" si="103"/>
        <v>NOS</v>
      </c>
      <c r="AH307" s="61" t="str">
        <f t="shared" si="104"/>
        <v/>
      </c>
      <c r="AI307" s="61" t="str">
        <f t="shared" si="105"/>
        <v/>
      </c>
      <c r="AJ307" s="61" t="str">
        <f t="shared" si="106"/>
        <v/>
      </c>
      <c r="AK307" s="61" t="str">
        <f t="shared" si="107"/>
        <v/>
      </c>
      <c r="AL307" s="61" t="str">
        <f t="shared" si="108"/>
        <v/>
      </c>
      <c r="AM307" s="61" t="str">
        <f t="shared" si="109"/>
        <v/>
      </c>
      <c r="AN307" s="61" t="str">
        <f t="shared" si="110"/>
        <v/>
      </c>
      <c r="AO307" s="61" t="str">
        <f t="shared" si="111"/>
        <v/>
      </c>
      <c r="AP307" s="61" t="str">
        <f t="shared" si="112"/>
        <v/>
      </c>
      <c r="AQ307" s="62" t="str">
        <f t="shared" si="113"/>
        <v/>
      </c>
      <c r="AR307" s="61" t="str">
        <f t="shared" si="114"/>
        <v/>
      </c>
      <c r="AS307" s="63" t="e">
        <f>VLOOKUP(B307,ziw58!AV:BB,7,0)</f>
        <v>#N/A</v>
      </c>
    </row>
    <row r="308" spans="1:45" x14ac:dyDescent="0.35">
      <c r="A308" s="56">
        <v>130000727488</v>
      </c>
      <c r="B308" s="57">
        <v>140001546702</v>
      </c>
      <c r="C308" s="57">
        <v>1015748396</v>
      </c>
      <c r="D308" s="58" t="s">
        <v>2805</v>
      </c>
      <c r="E308" s="58" t="s">
        <v>15</v>
      </c>
      <c r="F308" s="58" t="s">
        <v>16</v>
      </c>
      <c r="G308" s="58" t="s">
        <v>17</v>
      </c>
      <c r="H308" s="58" t="s">
        <v>72</v>
      </c>
      <c r="I308" s="59">
        <v>43427</v>
      </c>
      <c r="J308" s="59">
        <v>43427</v>
      </c>
      <c r="K308" s="59">
        <v>43427</v>
      </c>
      <c r="L308" s="59">
        <v>43483</v>
      </c>
      <c r="M308" s="60">
        <v>4016316820</v>
      </c>
      <c r="N308" s="58" t="s">
        <v>73</v>
      </c>
      <c r="O308" s="58" t="s">
        <v>23</v>
      </c>
      <c r="P308" s="55" t="str">
        <f>VLOOKUP(C308,Constrain!W:Y,3,0)</f>
        <v>ห้างหุ้นส่วนจำกัดเซาท์อีสเทอร์น สกายเน็ทเวิล์ก</v>
      </c>
      <c r="Q308" s="64" t="str">
        <f>VLOOKUP(C308,Constrain!W:X,2,0)</f>
        <v>SETV</v>
      </c>
      <c r="R308" s="55" t="str">
        <f t="shared" si="92"/>
        <v>CLSD</v>
      </c>
      <c r="S308" s="55" t="str">
        <f t="shared" si="93"/>
        <v xml:space="preserve">CNF </v>
      </c>
      <c r="T308" s="55" t="str">
        <f t="shared" si="94"/>
        <v>มี พท.ซ่อมบำรุง</v>
      </c>
      <c r="U308" s="55" t="str">
        <f t="shared" si="95"/>
        <v>นับเสา</v>
      </c>
      <c r="V308" s="55" t="str">
        <f t="shared" si="96"/>
        <v>61</v>
      </c>
      <c r="W308" s="55" t="str">
        <f t="shared" si="97"/>
        <v>สายสื่อสาร</v>
      </c>
      <c r="X308" s="55" t="str">
        <f t="shared" si="98"/>
        <v>SETV</v>
      </c>
      <c r="Y308" s="55" t="str">
        <f t="shared" si="99"/>
        <v>SSA</v>
      </c>
      <c r="Z308" s="55" t="str">
        <f t="shared" si="100"/>
        <v>ปกติ</v>
      </c>
      <c r="AA308" s="55" t="str">
        <f t="shared" si="101"/>
        <v>CABLE TV</v>
      </c>
      <c r="AB308" s="64">
        <f t="shared" si="102"/>
        <v>1</v>
      </c>
      <c r="AC308" s="65" t="str">
        <f>VLOOKUP(B308,DATA_ZCSR181!C:K,9,0)</f>
        <v>S-4C-004</v>
      </c>
      <c r="AD308" s="65">
        <f>VLOOKUP(B308,DATA_ZCSR181!C:H,6,0)</f>
        <v>9009420331</v>
      </c>
      <c r="AE308" s="66">
        <f>VLOOKUP(B308,DATA_ZCSR181!C:Z,24,0)</f>
        <v>43496</v>
      </c>
      <c r="AF308" s="66" t="str">
        <f>LEFT(VLOOKUP(B308,DATA_ZCSR181!C:D,2,0),4)</f>
        <v>S4B3</v>
      </c>
      <c r="AG308" s="55" t="str">
        <f t="shared" si="103"/>
        <v>SSA</v>
      </c>
      <c r="AH308" s="61" t="str">
        <f t="shared" si="104"/>
        <v/>
      </c>
      <c r="AI308" s="61" t="str">
        <f t="shared" si="105"/>
        <v/>
      </c>
      <c r="AJ308" s="61" t="str">
        <f t="shared" si="106"/>
        <v/>
      </c>
      <c r="AK308" s="61" t="str">
        <f t="shared" si="107"/>
        <v/>
      </c>
      <c r="AL308" s="61" t="str">
        <f t="shared" si="108"/>
        <v/>
      </c>
      <c r="AM308" s="61" t="str">
        <f t="shared" si="109"/>
        <v/>
      </c>
      <c r="AN308" s="61" t="str">
        <f t="shared" si="110"/>
        <v/>
      </c>
      <c r="AO308" s="61" t="str">
        <f t="shared" si="111"/>
        <v/>
      </c>
      <c r="AP308" s="61" t="str">
        <f t="shared" si="112"/>
        <v/>
      </c>
      <c r="AQ308" s="62" t="str">
        <f t="shared" si="113"/>
        <v/>
      </c>
      <c r="AR308" s="61" t="str">
        <f t="shared" si="114"/>
        <v/>
      </c>
      <c r="AS308" s="63" t="e">
        <f>VLOOKUP(B308,ziw58!AV:BB,7,0)</f>
        <v>#N/A</v>
      </c>
    </row>
    <row r="309" spans="1:45" x14ac:dyDescent="0.35">
      <c r="A309" s="56">
        <v>130000711562</v>
      </c>
      <c r="B309" s="57">
        <v>140001547938</v>
      </c>
      <c r="C309" s="57">
        <v>1016794675</v>
      </c>
      <c r="D309" s="58" t="s">
        <v>2806</v>
      </c>
      <c r="E309" s="58" t="s">
        <v>98</v>
      </c>
      <c r="F309" s="58" t="s">
        <v>16</v>
      </c>
      <c r="G309" s="58" t="s">
        <v>17</v>
      </c>
      <c r="H309" s="58" t="s">
        <v>2522</v>
      </c>
      <c r="I309" s="59"/>
      <c r="J309" s="59">
        <v>43383</v>
      </c>
      <c r="K309" s="59">
        <v>43383</v>
      </c>
      <c r="L309" s="59">
        <v>43383</v>
      </c>
      <c r="M309" s="60">
        <v>4021794296</v>
      </c>
      <c r="N309" s="58" t="s">
        <v>2523</v>
      </c>
      <c r="O309" s="58" t="s">
        <v>26</v>
      </c>
      <c r="P309" s="55" t="str">
        <f>VLOOKUP(C309,Constrain!W:Y,3,0)</f>
        <v>บริษัท ไซแมท เทคโนโลยี จำกัด (มหาชน)</v>
      </c>
      <c r="Q309" s="64" t="str">
        <f>VLOOKUP(C309,Constrain!W:X,2,0)</f>
        <v>SIMAT</v>
      </c>
      <c r="R309" s="55" t="str">
        <f t="shared" si="92"/>
        <v xml:space="preserve">REL </v>
      </c>
      <c r="S309" s="55" t="str">
        <f t="shared" si="93"/>
        <v>NMAT</v>
      </c>
      <c r="T309" s="55" t="str">
        <f t="shared" si="94"/>
        <v>มี พท.ซ่อมบำรุง</v>
      </c>
      <c r="U309" s="55" t="str">
        <f t="shared" si="95"/>
        <v>นับเสา</v>
      </c>
      <c r="V309" s="55" t="str">
        <f t="shared" si="96"/>
        <v>61</v>
      </c>
      <c r="W309" s="55" t="str">
        <f t="shared" si="97"/>
        <v>สายสื่อสาร</v>
      </c>
      <c r="X309" s="55" t="str">
        <f t="shared" si="98"/>
        <v>SIMAT</v>
      </c>
      <c r="Y309" s="55" t="str">
        <f t="shared" si="99"/>
        <v>HOH</v>
      </c>
      <c r="Z309" s="55" t="str">
        <f t="shared" si="100"/>
        <v>ปกติ</v>
      </c>
      <c r="AA309" s="55" t="str">
        <f t="shared" si="101"/>
        <v>TELECOM</v>
      </c>
      <c r="AB309" s="64">
        <f t="shared" si="102"/>
        <v>1</v>
      </c>
      <c r="AC309" s="65" t="str">
        <f>VLOOKUP(B309,DATA_ZCSR181!C:K,9,0)</f>
        <v>S-4G-001</v>
      </c>
      <c r="AD309" s="65">
        <f>VLOOKUP(B309,DATA_ZCSR181!C:H,6,0)</f>
        <v>9009422073</v>
      </c>
      <c r="AE309" s="66">
        <f>VLOOKUP(B309,DATA_ZCSR181!C:Z,24,0)</f>
        <v>43496</v>
      </c>
      <c r="AF309" s="66" t="str">
        <f>LEFT(VLOOKUP(B309,DATA_ZCSR181!C:D,2,0),4)</f>
        <v>S4B3</v>
      </c>
      <c r="AG309" s="55" t="str">
        <f t="shared" si="103"/>
        <v>HOH</v>
      </c>
      <c r="AH309" s="61" t="str">
        <f t="shared" si="104"/>
        <v/>
      </c>
      <c r="AI309" s="61" t="str">
        <f t="shared" si="105"/>
        <v/>
      </c>
      <c r="AJ309" s="61" t="str">
        <f t="shared" si="106"/>
        <v>สถานะใบสั่งงานไม่ถูกต้อง</v>
      </c>
      <c r="AK309" s="61" t="str">
        <f t="shared" si="107"/>
        <v>ยังไม่ยืนยันชั่วโมงการทำงาน Time Confirm</v>
      </c>
      <c r="AL309" s="61" t="str">
        <f t="shared" si="108"/>
        <v/>
      </c>
      <c r="AM309" s="61" t="str">
        <f t="shared" si="109"/>
        <v/>
      </c>
      <c r="AN309" s="61" t="str">
        <f t="shared" si="110"/>
        <v/>
      </c>
      <c r="AO309" s="61" t="str">
        <f t="shared" si="111"/>
        <v/>
      </c>
      <c r="AP309" s="61" t="str">
        <f t="shared" si="112"/>
        <v/>
      </c>
      <c r="AQ309" s="62" t="str">
        <f t="shared" si="113"/>
        <v/>
      </c>
      <c r="AR309" s="61" t="str">
        <f t="shared" si="114"/>
        <v/>
      </c>
      <c r="AS309" s="63" t="e">
        <f>VLOOKUP(B309,ziw58!AV:BB,7,0)</f>
        <v>#N/A</v>
      </c>
    </row>
    <row r="310" spans="1:45" x14ac:dyDescent="0.35">
      <c r="A310" s="56">
        <v>130000722890</v>
      </c>
      <c r="B310" s="57">
        <v>140001545648</v>
      </c>
      <c r="C310" s="57">
        <v>1016794675</v>
      </c>
      <c r="D310" s="58" t="s">
        <v>2807</v>
      </c>
      <c r="E310" s="58" t="s">
        <v>15</v>
      </c>
      <c r="F310" s="58" t="s">
        <v>16</v>
      </c>
      <c r="G310" s="58" t="s">
        <v>17</v>
      </c>
      <c r="H310" s="58" t="s">
        <v>64</v>
      </c>
      <c r="I310" s="59">
        <v>43418</v>
      </c>
      <c r="J310" s="59">
        <v>43418</v>
      </c>
      <c r="K310" s="59">
        <v>43419</v>
      </c>
      <c r="L310" s="59">
        <v>43483</v>
      </c>
      <c r="M310" s="60">
        <v>4016316844</v>
      </c>
      <c r="N310" s="58" t="s">
        <v>65</v>
      </c>
      <c r="O310" s="58" t="s">
        <v>23</v>
      </c>
      <c r="P310" s="55" t="str">
        <f>VLOOKUP(C310,Constrain!W:Y,3,0)</f>
        <v>บริษัท ไซแมท เทคโนโลยี จำกัด (มหาชน)</v>
      </c>
      <c r="Q310" s="64" t="str">
        <f>VLOOKUP(C310,Constrain!W:X,2,0)</f>
        <v>SIMAT</v>
      </c>
      <c r="R310" s="55" t="str">
        <f t="shared" si="92"/>
        <v>CLSD</v>
      </c>
      <c r="S310" s="55" t="str">
        <f t="shared" si="93"/>
        <v xml:space="preserve">CNF </v>
      </c>
      <c r="T310" s="55" t="str">
        <f t="shared" si="94"/>
        <v>มี พท.ซ่อมบำรุง</v>
      </c>
      <c r="U310" s="55" t="str">
        <f t="shared" si="95"/>
        <v>นับเสา</v>
      </c>
      <c r="V310" s="55" t="str">
        <f t="shared" si="96"/>
        <v>61</v>
      </c>
      <c r="W310" s="55" t="str">
        <f t="shared" si="97"/>
        <v>สายสื่อสาร</v>
      </c>
      <c r="X310" s="55" t="str">
        <f t="shared" si="98"/>
        <v>SIMAT</v>
      </c>
      <c r="Y310" s="55" t="str">
        <f t="shared" si="99"/>
        <v>NR2</v>
      </c>
      <c r="Z310" s="55" t="str">
        <f t="shared" si="100"/>
        <v>ปกติ</v>
      </c>
      <c r="AA310" s="55" t="str">
        <f t="shared" si="101"/>
        <v>TELECOM</v>
      </c>
      <c r="AB310" s="64">
        <f t="shared" si="102"/>
        <v>1</v>
      </c>
      <c r="AC310" s="65" t="str">
        <f>VLOOKUP(B310,DATA_ZCSR181!C:K,9,0)</f>
        <v>S-4G-001</v>
      </c>
      <c r="AD310" s="65">
        <f>VLOOKUP(B310,DATA_ZCSR181!C:H,6,0)</f>
        <v>9009416915</v>
      </c>
      <c r="AE310" s="66">
        <f>VLOOKUP(B310,DATA_ZCSR181!C:Z,24,0)</f>
        <v>43496</v>
      </c>
      <c r="AF310" s="66" t="str">
        <f>LEFT(VLOOKUP(B310,DATA_ZCSR181!C:D,2,0),4)</f>
        <v>S4B3</v>
      </c>
      <c r="AG310" s="55" t="str">
        <f t="shared" si="103"/>
        <v>NR2</v>
      </c>
      <c r="AH310" s="61" t="str">
        <f t="shared" si="104"/>
        <v/>
      </c>
      <c r="AI310" s="61" t="str">
        <f t="shared" si="105"/>
        <v/>
      </c>
      <c r="AJ310" s="61" t="str">
        <f t="shared" si="106"/>
        <v/>
      </c>
      <c r="AK310" s="61" t="str">
        <f t="shared" si="107"/>
        <v/>
      </c>
      <c r="AL310" s="61" t="str">
        <f t="shared" si="108"/>
        <v/>
      </c>
      <c r="AM310" s="61" t="str">
        <f t="shared" si="109"/>
        <v/>
      </c>
      <c r="AN310" s="61" t="str">
        <f t="shared" si="110"/>
        <v/>
      </c>
      <c r="AO310" s="61" t="str">
        <f t="shared" si="111"/>
        <v/>
      </c>
      <c r="AP310" s="61" t="str">
        <f t="shared" si="112"/>
        <v/>
      </c>
      <c r="AQ310" s="62" t="str">
        <f t="shared" si="113"/>
        <v/>
      </c>
      <c r="AR310" s="61" t="str">
        <f t="shared" si="114"/>
        <v/>
      </c>
      <c r="AS310" s="63" t="e">
        <f>VLOOKUP(B310,ziw58!AV:BB,7,0)</f>
        <v>#N/A</v>
      </c>
    </row>
    <row r="311" spans="1:45" x14ac:dyDescent="0.35">
      <c r="A311" s="56">
        <v>130000727589</v>
      </c>
      <c r="B311" s="57">
        <v>140001546195</v>
      </c>
      <c r="C311" s="57">
        <v>1016794675</v>
      </c>
      <c r="D311" s="58" t="s">
        <v>2808</v>
      </c>
      <c r="E311" s="58" t="s">
        <v>1267</v>
      </c>
      <c r="F311" s="58" t="s">
        <v>16</v>
      </c>
      <c r="G311" s="58" t="s">
        <v>17</v>
      </c>
      <c r="H311" s="58" t="s">
        <v>40</v>
      </c>
      <c r="I311" s="59">
        <v>43424</v>
      </c>
      <c r="J311" s="59">
        <v>43427</v>
      </c>
      <c r="K311" s="59">
        <v>43427</v>
      </c>
      <c r="L311" s="59">
        <v>43483</v>
      </c>
      <c r="M311" s="60">
        <v>4018198105</v>
      </c>
      <c r="N311" s="58" t="s">
        <v>1279</v>
      </c>
      <c r="O311" s="58" t="s">
        <v>23</v>
      </c>
      <c r="P311" s="55" t="str">
        <f>VLOOKUP(C311,Constrain!W:Y,3,0)</f>
        <v>บริษัท ไซแมท เทคโนโลยี จำกัด (มหาชน)</v>
      </c>
      <c r="Q311" s="64" t="str">
        <f>VLOOKUP(C311,Constrain!W:X,2,0)</f>
        <v>SIMAT</v>
      </c>
      <c r="R311" s="55" t="str">
        <f t="shared" si="92"/>
        <v>TECO</v>
      </c>
      <c r="S311" s="55" t="str">
        <f t="shared" si="93"/>
        <v xml:space="preserve">CNF </v>
      </c>
      <c r="T311" s="55" t="str">
        <f t="shared" si="94"/>
        <v>มี พท.ซ่อมบำรุง</v>
      </c>
      <c r="U311" s="55" t="str">
        <f t="shared" si="95"/>
        <v>นับเสา</v>
      </c>
      <c r="V311" s="55" t="str">
        <f t="shared" si="96"/>
        <v>61</v>
      </c>
      <c r="W311" s="55" t="str">
        <f t="shared" si="97"/>
        <v>สายสื่อสาร</v>
      </c>
      <c r="X311" s="55" t="str">
        <f t="shared" si="98"/>
        <v>SIMAT</v>
      </c>
      <c r="Y311" s="55" t="str">
        <f t="shared" si="99"/>
        <v>NR3</v>
      </c>
      <c r="Z311" s="55" t="str">
        <f t="shared" si="100"/>
        <v>ปกติ</v>
      </c>
      <c r="AA311" s="55" t="str">
        <f t="shared" si="101"/>
        <v>TELECOM</v>
      </c>
      <c r="AB311" s="64">
        <f t="shared" si="102"/>
        <v>1</v>
      </c>
      <c r="AC311" s="65" t="str">
        <f>VLOOKUP(B311,DATA_ZCSR181!C:K,9,0)</f>
        <v>S-4G-001</v>
      </c>
      <c r="AD311" s="65">
        <f>VLOOKUP(B311,DATA_ZCSR181!C:H,6,0)</f>
        <v>9009417544</v>
      </c>
      <c r="AE311" s="66">
        <f>VLOOKUP(B311,DATA_ZCSR181!C:Z,24,0)</f>
        <v>43496</v>
      </c>
      <c r="AF311" s="66" t="str">
        <f>LEFT(VLOOKUP(B311,DATA_ZCSR181!C:D,2,0),4)</f>
        <v>S4B3</v>
      </c>
      <c r="AG311" s="55" t="str">
        <f t="shared" si="103"/>
        <v>NR3</v>
      </c>
      <c r="AH311" s="61" t="str">
        <f t="shared" si="104"/>
        <v/>
      </c>
      <c r="AI311" s="61" t="str">
        <f t="shared" si="105"/>
        <v/>
      </c>
      <c r="AJ311" s="61" t="str">
        <f t="shared" si="106"/>
        <v/>
      </c>
      <c r="AK311" s="61" t="str">
        <f t="shared" si="107"/>
        <v/>
      </c>
      <c r="AL311" s="61" t="str">
        <f t="shared" si="108"/>
        <v/>
      </c>
      <c r="AM311" s="61" t="str">
        <f t="shared" si="109"/>
        <v/>
      </c>
      <c r="AN311" s="61" t="str">
        <f t="shared" si="110"/>
        <v/>
      </c>
      <c r="AO311" s="61" t="str">
        <f t="shared" si="111"/>
        <v/>
      </c>
      <c r="AP311" s="61" t="str">
        <f t="shared" si="112"/>
        <v/>
      </c>
      <c r="AQ311" s="62" t="str">
        <f t="shared" si="113"/>
        <v/>
      </c>
      <c r="AR311" s="61" t="str">
        <f t="shared" si="114"/>
        <v/>
      </c>
      <c r="AS311" s="63" t="e">
        <f>VLOOKUP(B311,ziw58!AV:BB,7,0)</f>
        <v>#N/A</v>
      </c>
    </row>
    <row r="312" spans="1:45" x14ac:dyDescent="0.35">
      <c r="A312" s="56">
        <v>130000724490</v>
      </c>
      <c r="B312" s="57">
        <v>140001546633</v>
      </c>
      <c r="C312" s="57">
        <v>1016794675</v>
      </c>
      <c r="D312" s="58" t="s">
        <v>2809</v>
      </c>
      <c r="E312" s="58" t="s">
        <v>1267</v>
      </c>
      <c r="F312" s="58" t="s">
        <v>16</v>
      </c>
      <c r="G312" s="58" t="s">
        <v>17</v>
      </c>
      <c r="H312" s="58" t="s">
        <v>104</v>
      </c>
      <c r="I312" s="59">
        <v>43417</v>
      </c>
      <c r="J312" s="59">
        <v>43403</v>
      </c>
      <c r="K312" s="59">
        <v>43404</v>
      </c>
      <c r="L312" s="59">
        <v>43483</v>
      </c>
      <c r="M312" s="60">
        <v>4016317417</v>
      </c>
      <c r="N312" s="58" t="s">
        <v>105</v>
      </c>
      <c r="O312" s="58" t="s">
        <v>3198</v>
      </c>
      <c r="P312" s="55" t="str">
        <f>VLOOKUP(C312,Constrain!W:Y,3,0)</f>
        <v>บริษัท ไซแมท เทคโนโลยี จำกัด (มหาชน)</v>
      </c>
      <c r="Q312" s="64" t="str">
        <f>VLOOKUP(C312,Constrain!W:X,2,0)</f>
        <v>SIMAT</v>
      </c>
      <c r="R312" s="55" t="str">
        <f t="shared" si="92"/>
        <v>TECO</v>
      </c>
      <c r="S312" s="55" t="str">
        <f t="shared" si="93"/>
        <v xml:space="preserve">CNF </v>
      </c>
      <c r="T312" s="55" t="str">
        <f t="shared" si="94"/>
        <v>มี พท.ซ่อมบำรุง</v>
      </c>
      <c r="U312" s="55" t="str">
        <f t="shared" si="95"/>
        <v>นับเสา</v>
      </c>
      <c r="V312" s="55" t="str">
        <f t="shared" si="96"/>
        <v>61</v>
      </c>
      <c r="W312" s="55" t="str">
        <f t="shared" si="97"/>
        <v>สายสื่อสาร</v>
      </c>
      <c r="X312" s="55" t="str">
        <f t="shared" si="98"/>
        <v>SIMAT</v>
      </c>
      <c r="Y312" s="55" t="str">
        <f t="shared" si="99"/>
        <v>NRM</v>
      </c>
      <c r="Z312" s="55" t="str">
        <f t="shared" si="100"/>
        <v>ปกติ</v>
      </c>
      <c r="AA312" s="55" t="str">
        <f t="shared" si="101"/>
        <v>TELECOM</v>
      </c>
      <c r="AB312" s="64">
        <f t="shared" si="102"/>
        <v>1</v>
      </c>
      <c r="AC312" s="65" t="str">
        <f>VLOOKUP(B312,DATA_ZCSR181!C:K,9,0)</f>
        <v>S-4G-001</v>
      </c>
      <c r="AD312" s="65">
        <f>VLOOKUP(B312,DATA_ZCSR181!C:H,6,0)</f>
        <v>9009420210</v>
      </c>
      <c r="AE312" s="66">
        <f>VLOOKUP(B312,DATA_ZCSR181!C:Z,24,0)</f>
        <v>43483</v>
      </c>
      <c r="AF312" s="66" t="str">
        <f>LEFT(VLOOKUP(B312,DATA_ZCSR181!C:D,2,0),4)</f>
        <v>S4B3</v>
      </c>
      <c r="AG312" s="55" t="str">
        <f t="shared" si="103"/>
        <v>NRM</v>
      </c>
      <c r="AH312" s="61" t="str">
        <f t="shared" si="104"/>
        <v/>
      </c>
      <c r="AI312" s="61" t="str">
        <f t="shared" si="105"/>
        <v/>
      </c>
      <c r="AJ312" s="61" t="str">
        <f t="shared" si="106"/>
        <v/>
      </c>
      <c r="AK312" s="61" t="str">
        <f t="shared" si="107"/>
        <v/>
      </c>
      <c r="AL312" s="61" t="str">
        <f t="shared" si="108"/>
        <v/>
      </c>
      <c r="AM312" s="61" t="str">
        <f t="shared" si="109"/>
        <v/>
      </c>
      <c r="AN312" s="61" t="str">
        <f t="shared" si="110"/>
        <v/>
      </c>
      <c r="AO312" s="61" t="str">
        <f t="shared" si="111"/>
        <v/>
      </c>
      <c r="AP312" s="61" t="str">
        <f t="shared" si="112"/>
        <v/>
      </c>
      <c r="AQ312" s="62" t="str">
        <f t="shared" si="113"/>
        <v/>
      </c>
      <c r="AR312" s="61" t="str">
        <f t="shared" si="114"/>
        <v/>
      </c>
      <c r="AS312" s="63" t="e">
        <f>VLOOKUP(B312,ziw58!AV:BB,7,0)</f>
        <v>#N/A</v>
      </c>
    </row>
    <row r="313" spans="1:45" x14ac:dyDescent="0.35">
      <c r="A313" s="56">
        <v>130000724128</v>
      </c>
      <c r="B313" s="57">
        <v>140001546680</v>
      </c>
      <c r="C313" s="57">
        <v>1016004290</v>
      </c>
      <c r="D313" s="58" t="s">
        <v>2810</v>
      </c>
      <c r="E313" s="58" t="s">
        <v>15</v>
      </c>
      <c r="F313" s="58" t="s">
        <v>16</v>
      </c>
      <c r="G313" s="58" t="s">
        <v>17</v>
      </c>
      <c r="H313" s="58" t="s">
        <v>88</v>
      </c>
      <c r="I313" s="59">
        <v>43419</v>
      </c>
      <c r="J313" s="59">
        <v>43419</v>
      </c>
      <c r="K313" s="59">
        <v>43419</v>
      </c>
      <c r="L313" s="59">
        <v>43483</v>
      </c>
      <c r="M313" s="60">
        <v>4016316953</v>
      </c>
      <c r="N313" s="58" t="s">
        <v>2513</v>
      </c>
      <c r="O313" s="58" t="s">
        <v>23</v>
      </c>
      <c r="P313" s="55" t="str">
        <f>VLOOKUP(C313,Constrain!W:Y,3,0)</f>
        <v>บริษัท สยาม โซล่าร์ เจนเนอเรชั่น จำกัด</v>
      </c>
      <c r="Q313" s="64" t="str">
        <f>VLOOKUP(C313,Constrain!W:X,2,0)</f>
        <v>SSGGEN</v>
      </c>
      <c r="R313" s="55" t="str">
        <f t="shared" si="92"/>
        <v>CLSD</v>
      </c>
      <c r="S313" s="55" t="str">
        <f t="shared" si="93"/>
        <v xml:space="preserve">CNF </v>
      </c>
      <c r="T313" s="55" t="str">
        <f t="shared" si="94"/>
        <v>มี พท.ซ่อมบำรุง</v>
      </c>
      <c r="U313" s="55" t="str">
        <f t="shared" si="95"/>
        <v>นับเสา</v>
      </c>
      <c r="V313" s="55" t="str">
        <f t="shared" si="96"/>
        <v>61</v>
      </c>
      <c r="W313" s="55" t="str">
        <f t="shared" si="97"/>
        <v>สายสื่อสาร</v>
      </c>
      <c r="X313" s="55" t="str">
        <f t="shared" si="98"/>
        <v>SSGGEN</v>
      </c>
      <c r="Y313" s="55" t="str">
        <f t="shared" si="99"/>
        <v>BNG</v>
      </c>
      <c r="Z313" s="55" t="str">
        <f t="shared" si="100"/>
        <v>ปกติ</v>
      </c>
      <c r="AA313" s="55" t="str">
        <f t="shared" si="101"/>
        <v>GENERAL</v>
      </c>
      <c r="AB313" s="64">
        <f t="shared" si="102"/>
        <v>1</v>
      </c>
      <c r="AC313" s="65" t="str">
        <f>VLOOKUP(B313,DATA_ZCSR181!C:K,9,0)</f>
        <v>S-4G-001</v>
      </c>
      <c r="AD313" s="65">
        <f>VLOOKUP(B313,DATA_ZCSR181!C:H,6,0)</f>
        <v>9009420253</v>
      </c>
      <c r="AE313" s="66">
        <f>VLOOKUP(B313,DATA_ZCSR181!C:Z,24,0)</f>
        <v>43496</v>
      </c>
      <c r="AF313" s="66" t="str">
        <f>LEFT(VLOOKUP(B313,DATA_ZCSR181!C:D,2,0),4)</f>
        <v>S4B3</v>
      </c>
      <c r="AG313" s="55" t="str">
        <f t="shared" si="103"/>
        <v>BNG</v>
      </c>
      <c r="AH313" s="61" t="str">
        <f t="shared" si="104"/>
        <v/>
      </c>
      <c r="AI313" s="61" t="str">
        <f t="shared" si="105"/>
        <v/>
      </c>
      <c r="AJ313" s="61" t="str">
        <f t="shared" si="106"/>
        <v/>
      </c>
      <c r="AK313" s="61" t="str">
        <f t="shared" si="107"/>
        <v/>
      </c>
      <c r="AL313" s="61" t="str">
        <f t="shared" si="108"/>
        <v/>
      </c>
      <c r="AM313" s="61" t="str">
        <f t="shared" si="109"/>
        <v/>
      </c>
      <c r="AN313" s="61" t="str">
        <f t="shared" si="110"/>
        <v/>
      </c>
      <c r="AO313" s="61" t="str">
        <f t="shared" si="111"/>
        <v/>
      </c>
      <c r="AP313" s="61" t="str">
        <f t="shared" si="112"/>
        <v/>
      </c>
      <c r="AQ313" s="62" t="str">
        <f t="shared" si="113"/>
        <v/>
      </c>
      <c r="AR313" s="61" t="str">
        <f t="shared" si="114"/>
        <v/>
      </c>
      <c r="AS313" s="63" t="e">
        <f>VLOOKUP(B313,ziw58!AV:BB,7,0)</f>
        <v>#N/A</v>
      </c>
    </row>
    <row r="314" spans="1:45" x14ac:dyDescent="0.35">
      <c r="A314" s="56">
        <v>130000733779</v>
      </c>
      <c r="B314" s="57">
        <v>140001545656</v>
      </c>
      <c r="C314" s="57">
        <v>1014195579</v>
      </c>
      <c r="D314" s="58" t="s">
        <v>2811</v>
      </c>
      <c r="E314" s="58" t="s">
        <v>1267</v>
      </c>
      <c r="F314" s="58" t="s">
        <v>16</v>
      </c>
      <c r="G314" s="58" t="s">
        <v>17</v>
      </c>
      <c r="H314" s="58" t="s">
        <v>68</v>
      </c>
      <c r="I314" s="59">
        <v>43440</v>
      </c>
      <c r="J314" s="59">
        <v>43446</v>
      </c>
      <c r="K314" s="59">
        <v>43447</v>
      </c>
      <c r="L314" s="59">
        <v>43487</v>
      </c>
      <c r="M314" s="60">
        <v>4016316754</v>
      </c>
      <c r="N314" s="58" t="s">
        <v>69</v>
      </c>
      <c r="O314" s="58" t="s">
        <v>23</v>
      </c>
      <c r="P314" s="55" t="str">
        <f>VLOOKUP(C314,Constrain!W:Y,3,0)</f>
        <v>หจก. สตึกพาณิชย์</v>
      </c>
      <c r="Q314" s="64" t="str">
        <f>VLOOKUP(C314,Constrain!W:X,2,0)</f>
        <v>STUTV</v>
      </c>
      <c r="R314" s="55" t="str">
        <f t="shared" si="92"/>
        <v>TECO</v>
      </c>
      <c r="S314" s="55" t="str">
        <f t="shared" si="93"/>
        <v xml:space="preserve">CNF </v>
      </c>
      <c r="T314" s="55" t="str">
        <f t="shared" si="94"/>
        <v>มี พท.ซ่อมบำรุง</v>
      </c>
      <c r="U314" s="55" t="str">
        <f t="shared" si="95"/>
        <v>นับเสา</v>
      </c>
      <c r="V314" s="55" t="str">
        <f t="shared" si="96"/>
        <v>61</v>
      </c>
      <c r="W314" s="55" t="str">
        <f t="shared" si="97"/>
        <v>สายสื่อสาร</v>
      </c>
      <c r="X314" s="55" t="str">
        <f t="shared" si="98"/>
        <v>STUTV</v>
      </c>
      <c r="Y314" s="55" t="str">
        <f t="shared" si="99"/>
        <v>STU</v>
      </c>
      <c r="Z314" s="55" t="str">
        <f t="shared" si="100"/>
        <v>ปกติ</v>
      </c>
      <c r="AA314" s="55" t="str">
        <f t="shared" si="101"/>
        <v>CABLE TV</v>
      </c>
      <c r="AB314" s="64">
        <f t="shared" si="102"/>
        <v>1</v>
      </c>
      <c r="AC314" s="65" t="str">
        <f>VLOOKUP(B314,DATA_ZCSR181!C:K,9,0)</f>
        <v>S-4C-004</v>
      </c>
      <c r="AD314" s="65">
        <f>VLOOKUP(B314,DATA_ZCSR181!C:H,6,0)</f>
        <v>9009416841</v>
      </c>
      <c r="AE314" s="66">
        <f>VLOOKUP(B314,DATA_ZCSR181!C:Z,24,0)</f>
        <v>43496</v>
      </c>
      <c r="AF314" s="66" t="str">
        <f>LEFT(VLOOKUP(B314,DATA_ZCSR181!C:D,2,0),4)</f>
        <v>S4B3</v>
      </c>
      <c r="AG314" s="55" t="str">
        <f t="shared" si="103"/>
        <v>STU</v>
      </c>
      <c r="AH314" s="61" t="str">
        <f t="shared" si="104"/>
        <v/>
      </c>
      <c r="AI314" s="61" t="str">
        <f t="shared" si="105"/>
        <v/>
      </c>
      <c r="AJ314" s="61" t="str">
        <f t="shared" si="106"/>
        <v/>
      </c>
      <c r="AK314" s="61" t="str">
        <f t="shared" si="107"/>
        <v/>
      </c>
      <c r="AL314" s="61" t="str">
        <f t="shared" si="108"/>
        <v/>
      </c>
      <c r="AM314" s="61" t="str">
        <f t="shared" si="109"/>
        <v/>
      </c>
      <c r="AN314" s="61" t="str">
        <f t="shared" si="110"/>
        <v/>
      </c>
      <c r="AO314" s="61" t="str">
        <f t="shared" si="111"/>
        <v/>
      </c>
      <c r="AP314" s="61" t="str">
        <f t="shared" si="112"/>
        <v/>
      </c>
      <c r="AQ314" s="62" t="str">
        <f t="shared" si="113"/>
        <v/>
      </c>
      <c r="AR314" s="61" t="str">
        <f t="shared" si="114"/>
        <v/>
      </c>
      <c r="AS314" s="63" t="e">
        <f>VLOOKUP(B314,ziw58!AV:BB,7,0)</f>
        <v>#N/A</v>
      </c>
    </row>
    <row r="315" spans="1:45" x14ac:dyDescent="0.35">
      <c r="A315" s="56">
        <v>130000716883</v>
      </c>
      <c r="B315" s="57">
        <v>140001554038</v>
      </c>
      <c r="C315" s="57">
        <v>1015697880</v>
      </c>
      <c r="D315" s="58" t="s">
        <v>2812</v>
      </c>
      <c r="E315" s="58" t="s">
        <v>25</v>
      </c>
      <c r="F315" s="58" t="s">
        <v>16</v>
      </c>
      <c r="G315" s="58" t="s">
        <v>17</v>
      </c>
      <c r="H315" s="58" t="s">
        <v>30</v>
      </c>
      <c r="I315" s="59">
        <v>43453</v>
      </c>
      <c r="J315" s="59">
        <v>43400</v>
      </c>
      <c r="K315" s="59">
        <v>43401</v>
      </c>
      <c r="L315" s="59">
        <v>43400</v>
      </c>
      <c r="M315" s="60">
        <v>4016316839</v>
      </c>
      <c r="N315" s="58" t="s">
        <v>31</v>
      </c>
      <c r="O315" s="58" t="s">
        <v>26</v>
      </c>
      <c r="P315" s="55" t="str">
        <f>VLOOKUP(C315,Constrain!W:Y,3,0)</f>
        <v>หจก.สุรินทร์ ทีวี เน็ทเวิร์ค</v>
      </c>
      <c r="Q315" s="64" t="str">
        <f>VLOOKUP(C315,Constrain!W:X,2,0)</f>
        <v>STV</v>
      </c>
      <c r="R315" s="55" t="str">
        <f t="shared" si="92"/>
        <v xml:space="preserve">REL </v>
      </c>
      <c r="S315" s="55" t="str">
        <f t="shared" si="93"/>
        <v xml:space="preserve">CNF </v>
      </c>
      <c r="T315" s="55" t="str">
        <f t="shared" si="94"/>
        <v>มี พท.ซ่อมบำรุง</v>
      </c>
      <c r="U315" s="55" t="str">
        <f t="shared" si="95"/>
        <v>นับเสา</v>
      </c>
      <c r="V315" s="55" t="str">
        <f t="shared" si="96"/>
        <v>61</v>
      </c>
      <c r="W315" s="55" t="str">
        <f t="shared" si="97"/>
        <v>สายสื่อสาร</v>
      </c>
      <c r="X315" s="55" t="str">
        <f t="shared" si="98"/>
        <v>STV</v>
      </c>
      <c r="Y315" s="55" t="str">
        <f t="shared" si="99"/>
        <v>SRN</v>
      </c>
      <c r="Z315" s="55" t="str">
        <f t="shared" si="100"/>
        <v>ปกติ</v>
      </c>
      <c r="AA315" s="55" t="str">
        <f t="shared" si="101"/>
        <v>CABLE TV</v>
      </c>
      <c r="AB315" s="64">
        <f t="shared" si="102"/>
        <v>1</v>
      </c>
      <c r="AC315" s="65" t="str">
        <f>VLOOKUP(B315,DATA_ZCSR181!C:K,9,0)</f>
        <v>S-4C-004</v>
      </c>
      <c r="AD315" s="65">
        <f>VLOOKUP(B315,DATA_ZCSR181!C:H,6,0)</f>
        <v>9009438376</v>
      </c>
      <c r="AE315" s="66">
        <f>VLOOKUP(B315,DATA_ZCSR181!C:Z,24,0)</f>
        <v>43496</v>
      </c>
      <c r="AF315" s="66" t="str">
        <f>LEFT(VLOOKUP(B315,DATA_ZCSR181!C:D,2,0),4)</f>
        <v>S4B3</v>
      </c>
      <c r="AG315" s="55" t="str">
        <f t="shared" si="103"/>
        <v>SRN</v>
      </c>
      <c r="AH315" s="61" t="str">
        <f t="shared" si="104"/>
        <v/>
      </c>
      <c r="AI315" s="61" t="str">
        <f t="shared" si="105"/>
        <v/>
      </c>
      <c r="AJ315" s="61" t="str">
        <f t="shared" si="106"/>
        <v>สถานะใบสั่งงานไม่ถูกต้อง</v>
      </c>
      <c r="AK315" s="61" t="str">
        <f t="shared" si="107"/>
        <v/>
      </c>
      <c r="AL315" s="61" t="str">
        <f t="shared" si="108"/>
        <v/>
      </c>
      <c r="AM315" s="61" t="str">
        <f t="shared" si="109"/>
        <v/>
      </c>
      <c r="AN315" s="61" t="str">
        <f t="shared" si="110"/>
        <v/>
      </c>
      <c r="AO315" s="61" t="str">
        <f t="shared" si="111"/>
        <v/>
      </c>
      <c r="AP315" s="61" t="str">
        <f t="shared" si="112"/>
        <v/>
      </c>
      <c r="AQ315" s="62" t="str">
        <f t="shared" si="113"/>
        <v/>
      </c>
      <c r="AR315" s="61" t="str">
        <f t="shared" si="114"/>
        <v/>
      </c>
      <c r="AS315" s="63" t="e">
        <f>VLOOKUP(B315,ziw58!AV:BB,7,0)</f>
        <v>#N/A</v>
      </c>
    </row>
    <row r="316" spans="1:45" x14ac:dyDescent="0.35">
      <c r="A316" s="56">
        <v>130000731868</v>
      </c>
      <c r="B316" s="57">
        <v>140001548171</v>
      </c>
      <c r="C316" s="57">
        <v>1016894824</v>
      </c>
      <c r="D316" s="58" t="s">
        <v>2813</v>
      </c>
      <c r="E316" s="58" t="s">
        <v>15</v>
      </c>
      <c r="F316" s="58" t="s">
        <v>16</v>
      </c>
      <c r="G316" s="58" t="s">
        <v>17</v>
      </c>
      <c r="H316" s="58" t="s">
        <v>38</v>
      </c>
      <c r="I316" s="59">
        <v>43412</v>
      </c>
      <c r="J316" s="59">
        <v>43438</v>
      </c>
      <c r="K316" s="59">
        <v>43438</v>
      </c>
      <c r="L316" s="59">
        <v>43487</v>
      </c>
      <c r="M316" s="60">
        <v>4016317286</v>
      </c>
      <c r="N316" s="58" t="s">
        <v>1119</v>
      </c>
      <c r="O316" s="58" t="s">
        <v>23</v>
      </c>
      <c r="P316" s="55" t="str">
        <f>VLOOKUP(C316,Constrain!W:Y,3,0)</f>
        <v>บริษัท ซิมโฟนี่ คอมมูนิเคชั่น จำกัด (มหาชน)</v>
      </c>
      <c r="Q316" s="64" t="str">
        <f>VLOOKUP(C316,Constrain!W:X,2,0)</f>
        <v>SYM</v>
      </c>
      <c r="R316" s="55" t="str">
        <f t="shared" si="92"/>
        <v>CLSD</v>
      </c>
      <c r="S316" s="55" t="str">
        <f t="shared" si="93"/>
        <v xml:space="preserve">CNF </v>
      </c>
      <c r="T316" s="55" t="str">
        <f t="shared" si="94"/>
        <v>มี พท.ซ่อมบำรุง</v>
      </c>
      <c r="U316" s="55" t="str">
        <f t="shared" si="95"/>
        <v>นับเสา</v>
      </c>
      <c r="V316" s="55" t="str">
        <f t="shared" si="96"/>
        <v>61</v>
      </c>
      <c r="W316" s="55" t="str">
        <f t="shared" si="97"/>
        <v>สายสื่อสาร</v>
      </c>
      <c r="X316" s="55" t="str">
        <f t="shared" si="98"/>
        <v>SYM</v>
      </c>
      <c r="Y316" s="55" t="str">
        <f t="shared" si="99"/>
        <v>BYI</v>
      </c>
      <c r="Z316" s="55" t="str">
        <f t="shared" si="100"/>
        <v>ปกติ</v>
      </c>
      <c r="AA316" s="55" t="str">
        <f t="shared" si="101"/>
        <v>TELECOM</v>
      </c>
      <c r="AB316" s="64">
        <f t="shared" si="102"/>
        <v>1</v>
      </c>
      <c r="AC316" s="65" t="str">
        <f>VLOOKUP(B316,DATA_ZCSR181!C:K,9,0)</f>
        <v>S-4G-001</v>
      </c>
      <c r="AD316" s="65">
        <f>VLOOKUP(B316,DATA_ZCSR181!C:H,6,0)</f>
        <v>9009422456</v>
      </c>
      <c r="AE316" s="66">
        <f>VLOOKUP(B316,DATA_ZCSR181!C:Z,24,0)</f>
        <v>43496</v>
      </c>
      <c r="AF316" s="66" t="str">
        <f>LEFT(VLOOKUP(B316,DATA_ZCSR181!C:D,2,0),4)</f>
        <v>S4B3</v>
      </c>
      <c r="AG316" s="55" t="str">
        <f t="shared" si="103"/>
        <v>BYI</v>
      </c>
      <c r="AH316" s="61" t="str">
        <f t="shared" si="104"/>
        <v/>
      </c>
      <c r="AI316" s="61" t="str">
        <f t="shared" si="105"/>
        <v/>
      </c>
      <c r="AJ316" s="61" t="str">
        <f t="shared" si="106"/>
        <v/>
      </c>
      <c r="AK316" s="61" t="str">
        <f t="shared" si="107"/>
        <v/>
      </c>
      <c r="AL316" s="61" t="str">
        <f t="shared" si="108"/>
        <v/>
      </c>
      <c r="AM316" s="61" t="str">
        <f t="shared" si="109"/>
        <v/>
      </c>
      <c r="AN316" s="61" t="str">
        <f t="shared" si="110"/>
        <v/>
      </c>
      <c r="AO316" s="61" t="str">
        <f t="shared" si="111"/>
        <v/>
      </c>
      <c r="AP316" s="61" t="str">
        <f t="shared" si="112"/>
        <v/>
      </c>
      <c r="AQ316" s="62" t="str">
        <f t="shared" si="113"/>
        <v/>
      </c>
      <c r="AR316" s="61" t="str">
        <f t="shared" si="114"/>
        <v/>
      </c>
      <c r="AS316" s="63" t="e">
        <f>VLOOKUP(B316,ziw58!AV:BB,7,0)</f>
        <v>#N/A</v>
      </c>
    </row>
    <row r="317" spans="1:45" x14ac:dyDescent="0.35">
      <c r="A317" s="56">
        <v>130000729882</v>
      </c>
      <c r="B317" s="57">
        <v>140001546257</v>
      </c>
      <c r="C317" s="57">
        <v>1016894824</v>
      </c>
      <c r="D317" s="58" t="s">
        <v>2814</v>
      </c>
      <c r="E317" s="58" t="s">
        <v>1267</v>
      </c>
      <c r="F317" s="58" t="s">
        <v>16</v>
      </c>
      <c r="G317" s="58" t="s">
        <v>17</v>
      </c>
      <c r="H317" s="58" t="s">
        <v>96</v>
      </c>
      <c r="I317" s="59">
        <v>43433</v>
      </c>
      <c r="J317" s="59">
        <v>43433</v>
      </c>
      <c r="K317" s="59">
        <v>43433</v>
      </c>
      <c r="L317" s="59">
        <v>43483</v>
      </c>
      <c r="M317" s="60">
        <v>4016316818</v>
      </c>
      <c r="N317" s="58" t="s">
        <v>97</v>
      </c>
      <c r="O317" s="58" t="s">
        <v>20</v>
      </c>
      <c r="P317" s="55" t="str">
        <f>VLOOKUP(C317,Constrain!W:Y,3,0)</f>
        <v>บริษัท ซิมโฟนี่ คอมมูนิเคชั่น จำกัด (มหาชน)</v>
      </c>
      <c r="Q317" s="64" t="str">
        <f>VLOOKUP(C317,Constrain!W:X,2,0)</f>
        <v>SYM</v>
      </c>
      <c r="R317" s="55" t="str">
        <f t="shared" si="92"/>
        <v>TECO</v>
      </c>
      <c r="S317" s="55" t="str">
        <f t="shared" si="93"/>
        <v xml:space="preserve">CNF </v>
      </c>
      <c r="T317" s="55" t="str">
        <f t="shared" si="94"/>
        <v>มี พท.ซ่อมบำรุง</v>
      </c>
      <c r="U317" s="55" t="str">
        <f t="shared" si="95"/>
        <v>นับเสา</v>
      </c>
      <c r="V317" s="55" t="str">
        <f t="shared" si="96"/>
        <v>61</v>
      </c>
      <c r="W317" s="55" t="str">
        <f t="shared" si="97"/>
        <v>สายสื่อสาร</v>
      </c>
      <c r="X317" s="55" t="str">
        <f t="shared" si="98"/>
        <v>SYM</v>
      </c>
      <c r="Y317" s="55" t="str">
        <f t="shared" si="99"/>
        <v>CHC</v>
      </c>
      <c r="Z317" s="55" t="str">
        <f t="shared" si="100"/>
        <v>ปกติ</v>
      </c>
      <c r="AA317" s="55" t="str">
        <f t="shared" si="101"/>
        <v>TELECOM</v>
      </c>
      <c r="AB317" s="64">
        <f t="shared" si="102"/>
        <v>1</v>
      </c>
      <c r="AC317" s="65" t="str">
        <f>VLOOKUP(B317,DATA_ZCSR181!C:K,9,0)</f>
        <v>S-4G-001</v>
      </c>
      <c r="AD317" s="65">
        <f>VLOOKUP(B317,DATA_ZCSR181!C:H,6,0)</f>
        <v>9009417664</v>
      </c>
      <c r="AE317" s="66">
        <f>VLOOKUP(B317,DATA_ZCSR181!C:Z,24,0)</f>
        <v>43496</v>
      </c>
      <c r="AF317" s="66" t="str">
        <f>LEFT(VLOOKUP(B317,DATA_ZCSR181!C:D,2,0),4)</f>
        <v>S4B3</v>
      </c>
      <c r="AG317" s="55" t="str">
        <f t="shared" si="103"/>
        <v>CHC</v>
      </c>
      <c r="AH317" s="61" t="str">
        <f t="shared" si="104"/>
        <v/>
      </c>
      <c r="AI317" s="61" t="str">
        <f t="shared" si="105"/>
        <v/>
      </c>
      <c r="AJ317" s="61" t="str">
        <f t="shared" si="106"/>
        <v/>
      </c>
      <c r="AK317" s="61" t="str">
        <f t="shared" si="107"/>
        <v/>
      </c>
      <c r="AL317" s="61" t="str">
        <f t="shared" si="108"/>
        <v/>
      </c>
      <c r="AM317" s="61" t="str">
        <f t="shared" si="109"/>
        <v/>
      </c>
      <c r="AN317" s="61" t="str">
        <f t="shared" si="110"/>
        <v/>
      </c>
      <c r="AO317" s="61" t="str">
        <f t="shared" si="111"/>
        <v/>
      </c>
      <c r="AP317" s="61" t="str">
        <f t="shared" si="112"/>
        <v/>
      </c>
      <c r="AQ317" s="62" t="str">
        <f t="shared" si="113"/>
        <v/>
      </c>
      <c r="AR317" s="61" t="str">
        <f t="shared" si="114"/>
        <v/>
      </c>
      <c r="AS317" s="63" t="e">
        <f>VLOOKUP(B317,ziw58!AV:BB,7,0)</f>
        <v>#N/A</v>
      </c>
    </row>
    <row r="318" spans="1:45" x14ac:dyDescent="0.35">
      <c r="A318" s="56">
        <v>130000711579</v>
      </c>
      <c r="B318" s="57">
        <v>140001547520</v>
      </c>
      <c r="C318" s="57">
        <v>1016894824</v>
      </c>
      <c r="D318" s="58" t="s">
        <v>2815</v>
      </c>
      <c r="E318" s="58" t="s">
        <v>98</v>
      </c>
      <c r="F318" s="58" t="s">
        <v>16</v>
      </c>
      <c r="G318" s="58" t="s">
        <v>17</v>
      </c>
      <c r="H318" s="58" t="s">
        <v>2522</v>
      </c>
      <c r="I318" s="59"/>
      <c r="J318" s="59">
        <v>43383</v>
      </c>
      <c r="K318" s="59">
        <v>43383</v>
      </c>
      <c r="L318" s="59">
        <v>43383</v>
      </c>
      <c r="M318" s="60">
        <v>4021794296</v>
      </c>
      <c r="N318" s="58" t="s">
        <v>2523</v>
      </c>
      <c r="O318" s="58" t="s">
        <v>26</v>
      </c>
      <c r="P318" s="55" t="str">
        <f>VLOOKUP(C318,Constrain!W:Y,3,0)</f>
        <v>บริษัท ซิมโฟนี่ คอมมูนิเคชั่น จำกัด (มหาชน)</v>
      </c>
      <c r="Q318" s="64" t="str">
        <f>VLOOKUP(C318,Constrain!W:X,2,0)</f>
        <v>SYM</v>
      </c>
      <c r="R318" s="55" t="str">
        <f t="shared" si="92"/>
        <v xml:space="preserve">REL </v>
      </c>
      <c r="S318" s="55" t="str">
        <f t="shared" si="93"/>
        <v>NMAT</v>
      </c>
      <c r="T318" s="55" t="str">
        <f t="shared" si="94"/>
        <v>มี พท.ซ่อมบำรุง</v>
      </c>
      <c r="U318" s="55" t="str">
        <f t="shared" si="95"/>
        <v>นับเสา</v>
      </c>
      <c r="V318" s="55" t="str">
        <f t="shared" si="96"/>
        <v>61</v>
      </c>
      <c r="W318" s="55" t="str">
        <f t="shared" si="97"/>
        <v>สายสื่อสาร</v>
      </c>
      <c r="X318" s="55" t="str">
        <f t="shared" si="98"/>
        <v>SYM</v>
      </c>
      <c r="Y318" s="55" t="str">
        <f t="shared" si="99"/>
        <v>HOH</v>
      </c>
      <c r="Z318" s="55" t="str">
        <f t="shared" si="100"/>
        <v>ปกติ</v>
      </c>
      <c r="AA318" s="55" t="str">
        <f t="shared" si="101"/>
        <v>TELECOM</v>
      </c>
      <c r="AB318" s="64">
        <f t="shared" si="102"/>
        <v>1</v>
      </c>
      <c r="AC318" s="65" t="str">
        <f>VLOOKUP(B318,DATA_ZCSR181!C:K,9,0)</f>
        <v>S-4G-001</v>
      </c>
      <c r="AD318" s="65">
        <f>VLOOKUP(B318,DATA_ZCSR181!C:H,6,0)</f>
        <v>9009421491</v>
      </c>
      <c r="AE318" s="66">
        <f>VLOOKUP(B318,DATA_ZCSR181!C:Z,24,0)</f>
        <v>43496</v>
      </c>
      <c r="AF318" s="66" t="str">
        <f>LEFT(VLOOKUP(B318,DATA_ZCSR181!C:D,2,0),4)</f>
        <v>S4B3</v>
      </c>
      <c r="AG318" s="55" t="str">
        <f t="shared" si="103"/>
        <v>HOH</v>
      </c>
      <c r="AH318" s="61" t="str">
        <f t="shared" si="104"/>
        <v/>
      </c>
      <c r="AI318" s="61" t="str">
        <f t="shared" si="105"/>
        <v/>
      </c>
      <c r="AJ318" s="61" t="str">
        <f t="shared" si="106"/>
        <v>สถานะใบสั่งงานไม่ถูกต้อง</v>
      </c>
      <c r="AK318" s="61" t="str">
        <f t="shared" si="107"/>
        <v>ยังไม่ยืนยันชั่วโมงการทำงาน Time Confirm</v>
      </c>
      <c r="AL318" s="61" t="str">
        <f t="shared" si="108"/>
        <v/>
      </c>
      <c r="AM318" s="61" t="str">
        <f t="shared" si="109"/>
        <v/>
      </c>
      <c r="AN318" s="61" t="str">
        <f t="shared" si="110"/>
        <v/>
      </c>
      <c r="AO318" s="61" t="str">
        <f t="shared" si="111"/>
        <v/>
      </c>
      <c r="AP318" s="61" t="str">
        <f t="shared" si="112"/>
        <v/>
      </c>
      <c r="AQ318" s="62" t="str">
        <f t="shared" si="113"/>
        <v/>
      </c>
      <c r="AR318" s="61" t="str">
        <f t="shared" si="114"/>
        <v/>
      </c>
      <c r="AS318" s="63" t="e">
        <f>VLOOKUP(B318,ziw58!AV:BB,7,0)</f>
        <v>#N/A</v>
      </c>
    </row>
    <row r="319" spans="1:45" x14ac:dyDescent="0.35">
      <c r="A319" s="56">
        <v>130000727727</v>
      </c>
      <c r="B319" s="57">
        <v>140001546111</v>
      </c>
      <c r="C319" s="57">
        <v>1016894824</v>
      </c>
      <c r="D319" s="58" t="s">
        <v>2816</v>
      </c>
      <c r="E319" s="58" t="s">
        <v>1267</v>
      </c>
      <c r="F319" s="58" t="s">
        <v>16</v>
      </c>
      <c r="G319" s="58" t="s">
        <v>17</v>
      </c>
      <c r="H319" s="58" t="s">
        <v>41</v>
      </c>
      <c r="I319" s="59">
        <v>43406</v>
      </c>
      <c r="J319" s="59">
        <v>43429</v>
      </c>
      <c r="K319" s="59">
        <v>43430</v>
      </c>
      <c r="L319" s="59">
        <v>43483</v>
      </c>
      <c r="M319" s="60">
        <v>4021794296</v>
      </c>
      <c r="N319" s="58" t="s">
        <v>42</v>
      </c>
      <c r="O319" s="58" t="s">
        <v>23</v>
      </c>
      <c r="P319" s="55" t="str">
        <f>VLOOKUP(C319,Constrain!W:Y,3,0)</f>
        <v>บริษัท ซิมโฟนี่ คอมมูนิเคชั่น จำกัด (มหาชน)</v>
      </c>
      <c r="Q319" s="64" t="str">
        <f>VLOOKUP(C319,Constrain!W:X,2,0)</f>
        <v>SYM</v>
      </c>
      <c r="R319" s="55" t="str">
        <f t="shared" si="92"/>
        <v>TECO</v>
      </c>
      <c r="S319" s="55" t="str">
        <f t="shared" si="93"/>
        <v xml:space="preserve">CNF </v>
      </c>
      <c r="T319" s="55" t="str">
        <f t="shared" si="94"/>
        <v>มี พท.ซ่อมบำรุง</v>
      </c>
      <c r="U319" s="55" t="str">
        <f t="shared" si="95"/>
        <v>นับเสา</v>
      </c>
      <c r="V319" s="55" t="str">
        <f t="shared" si="96"/>
        <v>61</v>
      </c>
      <c r="W319" s="55" t="str">
        <f t="shared" si="97"/>
        <v>สายสื่อสาร</v>
      </c>
      <c r="X319" s="55" t="str">
        <f t="shared" si="98"/>
        <v>SYM</v>
      </c>
      <c r="Y319" s="55" t="str">
        <f t="shared" si="99"/>
        <v>KOG</v>
      </c>
      <c r="Z319" s="55" t="str">
        <f t="shared" si="100"/>
        <v>ปกติ</v>
      </c>
      <c r="AA319" s="55" t="str">
        <f t="shared" si="101"/>
        <v>TELECOM</v>
      </c>
      <c r="AB319" s="64">
        <f t="shared" si="102"/>
        <v>1</v>
      </c>
      <c r="AC319" s="65" t="str">
        <f>VLOOKUP(B319,DATA_ZCSR181!C:K,9,0)</f>
        <v>S-4G-001</v>
      </c>
      <c r="AD319" s="65">
        <f>VLOOKUP(B319,DATA_ZCSR181!C:H,6,0)</f>
        <v>9009417481</v>
      </c>
      <c r="AE319" s="66">
        <f>VLOOKUP(B319,DATA_ZCSR181!C:Z,24,0)</f>
        <v>43496</v>
      </c>
      <c r="AF319" s="66" t="str">
        <f>LEFT(VLOOKUP(B319,DATA_ZCSR181!C:D,2,0),4)</f>
        <v>S4B3</v>
      </c>
      <c r="AG319" s="55" t="str">
        <f t="shared" si="103"/>
        <v>KOG</v>
      </c>
      <c r="AH319" s="61" t="str">
        <f t="shared" si="104"/>
        <v/>
      </c>
      <c r="AI319" s="61" t="str">
        <f t="shared" si="105"/>
        <v/>
      </c>
      <c r="AJ319" s="61" t="str">
        <f t="shared" si="106"/>
        <v/>
      </c>
      <c r="AK319" s="61" t="str">
        <f t="shared" si="107"/>
        <v/>
      </c>
      <c r="AL319" s="61" t="str">
        <f t="shared" si="108"/>
        <v/>
      </c>
      <c r="AM319" s="61" t="str">
        <f t="shared" si="109"/>
        <v/>
      </c>
      <c r="AN319" s="61" t="str">
        <f t="shared" si="110"/>
        <v/>
      </c>
      <c r="AO319" s="61" t="str">
        <f t="shared" si="111"/>
        <v/>
      </c>
      <c r="AP319" s="61" t="str">
        <f t="shared" si="112"/>
        <v/>
      </c>
      <c r="AQ319" s="62" t="str">
        <f t="shared" si="113"/>
        <v/>
      </c>
      <c r="AR319" s="61" t="str">
        <f t="shared" si="114"/>
        <v/>
      </c>
      <c r="AS319" s="63" t="e">
        <f>VLOOKUP(B319,ziw58!AV:BB,7,0)</f>
        <v>#N/A</v>
      </c>
    </row>
    <row r="320" spans="1:45" x14ac:dyDescent="0.35">
      <c r="A320" s="56">
        <v>130000721433</v>
      </c>
      <c r="B320" s="57">
        <v>140001550137</v>
      </c>
      <c r="C320" s="57">
        <v>1016894824</v>
      </c>
      <c r="D320" s="58" t="s">
        <v>2817</v>
      </c>
      <c r="E320" s="58" t="s">
        <v>1267</v>
      </c>
      <c r="F320" s="58" t="s">
        <v>16</v>
      </c>
      <c r="G320" s="58" t="s">
        <v>17</v>
      </c>
      <c r="H320" s="58" t="s">
        <v>58</v>
      </c>
      <c r="I320" s="59">
        <v>43405</v>
      </c>
      <c r="J320" s="59">
        <v>43405</v>
      </c>
      <c r="K320" s="59">
        <v>43405</v>
      </c>
      <c r="L320" s="59">
        <v>43493</v>
      </c>
      <c r="M320" s="60">
        <v>4016316809</v>
      </c>
      <c r="N320" s="58" t="s">
        <v>59</v>
      </c>
      <c r="O320" s="58" t="s">
        <v>23</v>
      </c>
      <c r="P320" s="55" t="str">
        <f>VLOOKUP(C320,Constrain!W:Y,3,0)</f>
        <v>บริษัท ซิมโฟนี่ คอมมูนิเคชั่น จำกัด (มหาชน)</v>
      </c>
      <c r="Q320" s="64" t="str">
        <f>VLOOKUP(C320,Constrain!W:X,2,0)</f>
        <v>SYM</v>
      </c>
      <c r="R320" s="55" t="str">
        <f t="shared" si="92"/>
        <v>TECO</v>
      </c>
      <c r="S320" s="55" t="str">
        <f t="shared" si="93"/>
        <v xml:space="preserve">CNF </v>
      </c>
      <c r="T320" s="55" t="str">
        <f t="shared" si="94"/>
        <v>มี พท.ซ่อมบำรุง</v>
      </c>
      <c r="U320" s="55" t="str">
        <f t="shared" si="95"/>
        <v>นับเสา</v>
      </c>
      <c r="V320" s="55" t="str">
        <f t="shared" si="96"/>
        <v>61</v>
      </c>
      <c r="W320" s="55" t="str">
        <f t="shared" si="97"/>
        <v>สายสื่อสาร</v>
      </c>
      <c r="X320" s="55" t="str">
        <f t="shared" si="98"/>
        <v>SYM</v>
      </c>
      <c r="Y320" s="55" t="str">
        <f t="shared" si="99"/>
        <v>NOS</v>
      </c>
      <c r="Z320" s="55" t="str">
        <f t="shared" si="100"/>
        <v>ปกติ</v>
      </c>
      <c r="AA320" s="55" t="str">
        <f t="shared" si="101"/>
        <v>TELECOM</v>
      </c>
      <c r="AB320" s="64">
        <f t="shared" si="102"/>
        <v>1</v>
      </c>
      <c r="AC320" s="65" t="str">
        <f>VLOOKUP(B320,DATA_ZCSR181!C:K,9,0)</f>
        <v>S-4G-001</v>
      </c>
      <c r="AD320" s="65">
        <f>VLOOKUP(B320,DATA_ZCSR181!C:H,6,0)</f>
        <v>9009427929</v>
      </c>
      <c r="AE320" s="66">
        <f>VLOOKUP(B320,DATA_ZCSR181!C:Z,24,0)</f>
        <v>43496</v>
      </c>
      <c r="AF320" s="66" t="str">
        <f>LEFT(VLOOKUP(B320,DATA_ZCSR181!C:D,2,0),4)</f>
        <v>S4B3</v>
      </c>
      <c r="AG320" s="55" t="str">
        <f t="shared" si="103"/>
        <v>NOS</v>
      </c>
      <c r="AH320" s="61" t="str">
        <f t="shared" si="104"/>
        <v/>
      </c>
      <c r="AI320" s="61" t="str">
        <f t="shared" si="105"/>
        <v/>
      </c>
      <c r="AJ320" s="61" t="str">
        <f t="shared" si="106"/>
        <v/>
      </c>
      <c r="AK320" s="61" t="str">
        <f t="shared" si="107"/>
        <v/>
      </c>
      <c r="AL320" s="61" t="str">
        <f t="shared" si="108"/>
        <v/>
      </c>
      <c r="AM320" s="61" t="str">
        <f t="shared" si="109"/>
        <v/>
      </c>
      <c r="AN320" s="61" t="str">
        <f t="shared" si="110"/>
        <v/>
      </c>
      <c r="AO320" s="61" t="str">
        <f t="shared" si="111"/>
        <v/>
      </c>
      <c r="AP320" s="61" t="str">
        <f t="shared" si="112"/>
        <v/>
      </c>
      <c r="AQ320" s="62" t="str">
        <f t="shared" si="113"/>
        <v/>
      </c>
      <c r="AR320" s="61" t="str">
        <f t="shared" si="114"/>
        <v/>
      </c>
      <c r="AS320" s="63" t="e">
        <f>VLOOKUP(B320,ziw58!AV:BB,7,0)</f>
        <v>#N/A</v>
      </c>
    </row>
    <row r="321" spans="1:45" x14ac:dyDescent="0.35">
      <c r="A321" s="56">
        <v>130000722893</v>
      </c>
      <c r="B321" s="57">
        <v>140001545698</v>
      </c>
      <c r="C321" s="57">
        <v>1016894824</v>
      </c>
      <c r="D321" s="58" t="s">
        <v>2818</v>
      </c>
      <c r="E321" s="58" t="s">
        <v>15</v>
      </c>
      <c r="F321" s="58" t="s">
        <v>16</v>
      </c>
      <c r="G321" s="58" t="s">
        <v>17</v>
      </c>
      <c r="H321" s="58" t="s">
        <v>64</v>
      </c>
      <c r="I321" s="59">
        <v>43418</v>
      </c>
      <c r="J321" s="59">
        <v>43418</v>
      </c>
      <c r="K321" s="59">
        <v>43419</v>
      </c>
      <c r="L321" s="59">
        <v>43483</v>
      </c>
      <c r="M321" s="60">
        <v>4016316844</v>
      </c>
      <c r="N321" s="58" t="s">
        <v>65</v>
      </c>
      <c r="O321" s="58" t="s">
        <v>23</v>
      </c>
      <c r="P321" s="55" t="str">
        <f>VLOOKUP(C321,Constrain!W:Y,3,0)</f>
        <v>บริษัท ซิมโฟนี่ คอมมูนิเคชั่น จำกัด (มหาชน)</v>
      </c>
      <c r="Q321" s="64" t="str">
        <f>VLOOKUP(C321,Constrain!W:X,2,0)</f>
        <v>SYM</v>
      </c>
      <c r="R321" s="55" t="str">
        <f t="shared" si="92"/>
        <v>CLSD</v>
      </c>
      <c r="S321" s="55" t="str">
        <f t="shared" si="93"/>
        <v xml:space="preserve">CNF </v>
      </c>
      <c r="T321" s="55" t="str">
        <f t="shared" si="94"/>
        <v>มี พท.ซ่อมบำรุง</v>
      </c>
      <c r="U321" s="55" t="str">
        <f t="shared" si="95"/>
        <v>นับเสา</v>
      </c>
      <c r="V321" s="55" t="str">
        <f t="shared" si="96"/>
        <v>61</v>
      </c>
      <c r="W321" s="55" t="str">
        <f t="shared" si="97"/>
        <v>สายสื่อสาร</v>
      </c>
      <c r="X321" s="55" t="str">
        <f t="shared" si="98"/>
        <v>SYM</v>
      </c>
      <c r="Y321" s="55" t="str">
        <f t="shared" si="99"/>
        <v>NR2</v>
      </c>
      <c r="Z321" s="55" t="str">
        <f t="shared" si="100"/>
        <v>ปกติ</v>
      </c>
      <c r="AA321" s="55" t="str">
        <f t="shared" si="101"/>
        <v>TELECOM</v>
      </c>
      <c r="AB321" s="64">
        <f t="shared" si="102"/>
        <v>1</v>
      </c>
      <c r="AC321" s="65" t="str">
        <f>VLOOKUP(B321,DATA_ZCSR181!C:K,9,0)</f>
        <v>S-4G-001</v>
      </c>
      <c r="AD321" s="65">
        <f>VLOOKUP(B321,DATA_ZCSR181!C:H,6,0)</f>
        <v>9009416921</v>
      </c>
      <c r="AE321" s="66">
        <f>VLOOKUP(B321,DATA_ZCSR181!C:Z,24,0)</f>
        <v>43496</v>
      </c>
      <c r="AF321" s="66" t="str">
        <f>LEFT(VLOOKUP(B321,DATA_ZCSR181!C:D,2,0),4)</f>
        <v>S4B3</v>
      </c>
      <c r="AG321" s="55" t="str">
        <f t="shared" si="103"/>
        <v>NR2</v>
      </c>
      <c r="AH321" s="61" t="str">
        <f t="shared" si="104"/>
        <v/>
      </c>
      <c r="AI321" s="61" t="str">
        <f t="shared" si="105"/>
        <v/>
      </c>
      <c r="AJ321" s="61" t="str">
        <f t="shared" si="106"/>
        <v/>
      </c>
      <c r="AK321" s="61" t="str">
        <f t="shared" si="107"/>
        <v/>
      </c>
      <c r="AL321" s="61" t="str">
        <f t="shared" si="108"/>
        <v/>
      </c>
      <c r="AM321" s="61" t="str">
        <f t="shared" si="109"/>
        <v/>
      </c>
      <c r="AN321" s="61" t="str">
        <f t="shared" si="110"/>
        <v/>
      </c>
      <c r="AO321" s="61" t="str">
        <f t="shared" si="111"/>
        <v/>
      </c>
      <c r="AP321" s="61" t="str">
        <f t="shared" si="112"/>
        <v/>
      </c>
      <c r="AQ321" s="62" t="str">
        <f t="shared" si="113"/>
        <v/>
      </c>
      <c r="AR321" s="61" t="str">
        <f t="shared" si="114"/>
        <v/>
      </c>
      <c r="AS321" s="63" t="e">
        <f>VLOOKUP(B321,ziw58!AV:BB,7,0)</f>
        <v>#N/A</v>
      </c>
    </row>
    <row r="322" spans="1:45" x14ac:dyDescent="0.35">
      <c r="A322" s="56">
        <v>130000727591</v>
      </c>
      <c r="B322" s="57">
        <v>140001546204</v>
      </c>
      <c r="C322" s="57">
        <v>1016894824</v>
      </c>
      <c r="D322" s="58" t="s">
        <v>2819</v>
      </c>
      <c r="E322" s="58" t="s">
        <v>1267</v>
      </c>
      <c r="F322" s="58" t="s">
        <v>16</v>
      </c>
      <c r="G322" s="58" t="s">
        <v>17</v>
      </c>
      <c r="H322" s="58" t="s">
        <v>40</v>
      </c>
      <c r="I322" s="59">
        <v>43425</v>
      </c>
      <c r="J322" s="59">
        <v>43427</v>
      </c>
      <c r="K322" s="59">
        <v>43427</v>
      </c>
      <c r="L322" s="59">
        <v>43483</v>
      </c>
      <c r="M322" s="60">
        <v>4018198105</v>
      </c>
      <c r="N322" s="58" t="s">
        <v>1279</v>
      </c>
      <c r="O322" s="58" t="s">
        <v>23</v>
      </c>
      <c r="P322" s="55" t="str">
        <f>VLOOKUP(C322,Constrain!W:Y,3,0)</f>
        <v>บริษัท ซิมโฟนี่ คอมมูนิเคชั่น จำกัด (มหาชน)</v>
      </c>
      <c r="Q322" s="64" t="str">
        <f>VLOOKUP(C322,Constrain!W:X,2,0)</f>
        <v>SYM</v>
      </c>
      <c r="R322" s="55" t="str">
        <f t="shared" ref="R322:R385" si="115">LEFT(E322,4)</f>
        <v>TECO</v>
      </c>
      <c r="S322" s="55" t="str">
        <f t="shared" ref="S322:S385" si="116">MID(E322,6,4)</f>
        <v xml:space="preserve">CNF </v>
      </c>
      <c r="T322" s="55" t="str">
        <f t="shared" ref="T322:T385" si="117">IF(OR(M322&gt;0,M322&lt;&gt;""),"มี พท.ซ่อมบำรุง","-")</f>
        <v>มี พท.ซ่อมบำรุง</v>
      </c>
      <c r="U322" s="55" t="str">
        <f t="shared" ref="U322:U385" si="118">LEFT(D322,6)</f>
        <v>นับเสา</v>
      </c>
      <c r="V322" s="55" t="str">
        <f t="shared" ref="V322:V385" si="119">MID(D322,8,2)</f>
        <v>61</v>
      </c>
      <c r="W322" s="55" t="str">
        <f t="shared" ref="W322:W385" si="120">MID(D322,11,FIND("-",D322,11)-11)</f>
        <v>สายสื่อสาร</v>
      </c>
      <c r="X322" s="55" t="str">
        <f t="shared" ref="X322:X385" si="121">MID(D322,LEN(W322)+10+2,FIND("-",D322,LEN(W322)+10+2)-(LEN(W322)+10+2))</f>
        <v>SYM</v>
      </c>
      <c r="Y322" s="55" t="str">
        <f t="shared" ref="Y322:Y385" si="122">MID(D322,LEN(W322)+10+LEN(X322)+3,FIND("-",D322,LEN(W322)+10+LEN(X322)+3)-(LEN(W322)+10+LEN(X322)+3))</f>
        <v>NR3</v>
      </c>
      <c r="Z322" s="55" t="str">
        <f t="shared" ref="Z322:Z385" si="123">MID(D322,LEN(W322)+10+LEN(X322)+LEN(Y322)+4,LEN(D322)-(LEN(W322)+10+LEN(X322)+LEN(Y322)+3))</f>
        <v>ปกติ</v>
      </c>
      <c r="AA322" s="55" t="str">
        <f t="shared" ref="AA322:AA385" si="124">RIGHT_TEXT(X322)</f>
        <v>TELECOM</v>
      </c>
      <c r="AB322" s="64">
        <f t="shared" ref="AB322:AB385" si="125">COUNTIF(D:D,D:D)</f>
        <v>1</v>
      </c>
      <c r="AC322" s="65" t="str">
        <f>VLOOKUP(B322,DATA_ZCSR181!C:K,9,0)</f>
        <v>S-4G-001</v>
      </c>
      <c r="AD322" s="65">
        <f>VLOOKUP(B322,DATA_ZCSR181!C:H,6,0)</f>
        <v>9009417632</v>
      </c>
      <c r="AE322" s="66">
        <f>VLOOKUP(B322,DATA_ZCSR181!C:Z,24,0)</f>
        <v>43496</v>
      </c>
      <c r="AF322" s="66" t="str">
        <f>LEFT(VLOOKUP(B322,DATA_ZCSR181!C:D,2,0),4)</f>
        <v>S4B3</v>
      </c>
      <c r="AG322" s="55" t="str">
        <f t="shared" ref="AG322:AG385" si="126">MID(N322,2,3)</f>
        <v>NR3</v>
      </c>
      <c r="AH322" s="61" t="str">
        <f t="shared" ref="AH322:AH385" si="127">IF(B322="","ไม่สร้างคำร้อง","")</f>
        <v/>
      </c>
      <c r="AI322" s="61" t="str">
        <f t="shared" ref="AI322:AI385" si="128">IF(M322="","ไม่กรอกพื้นที่ซ่อมบำรุง","")</f>
        <v/>
      </c>
      <c r="AJ322" s="61" t="str">
        <f t="shared" ref="AJ322:AJ385" si="129">IF(OR(R322="TECO",R322="CLSD"),"","สถานะใบสั่งงานไม่ถูกต้อง")</f>
        <v/>
      </c>
      <c r="AK322" s="61" t="str">
        <f t="shared" ref="AK322:AK385" si="130">IF(S322&lt;&gt;"CNF ","ยังไม่ยืนยันชั่วโมงการทำงาน Time Confirm","")</f>
        <v/>
      </c>
      <c r="AL322" s="61" t="str">
        <f t="shared" ref="AL322:AL385" si="131">IF(U322&lt;&gt;"นับเสา","คำอธิบายไม่เขียนคำว่า: นับเสา","")</f>
        <v/>
      </c>
      <c r="AM322" s="61" t="str">
        <f t="shared" ref="AM322:AM385" si="132">IF(V322&lt;&gt;"61","ไม่เขียนคำว่า: 61","")</f>
        <v/>
      </c>
      <c r="AN322" s="61" t="str">
        <f t="shared" ref="AN322:AN385" si="133">IF(NOT(OR(W322="สายสื่อสาร",W322="อุปกรณ์")),"ประเภทงานผิด","")</f>
        <v/>
      </c>
      <c r="AO322" s="61" t="str">
        <f t="shared" ref="AO322:AO385" si="134">value_vlookup(X322)</f>
        <v/>
      </c>
      <c r="AP322" s="61" t="str">
        <f t="shared" ref="AP322:AP385" si="135">check_AbbrPEA(Y322)</f>
        <v/>
      </c>
      <c r="AQ322" s="62" t="str">
        <f t="shared" ref="AQ322:AQ385" si="136">IF(NOT(OR(Z322="ปกติ",Z322="ละเมิด",Z322="ยกเลิก")),"ลักษณะงานผิด","")</f>
        <v/>
      </c>
      <c r="AR322" s="61" t="str">
        <f t="shared" ref="AR322:AR385" si="137">check_CorSerMat(AA322,W322,Z322,AC322)</f>
        <v/>
      </c>
      <c r="AS322" s="63" t="e">
        <f>VLOOKUP(B322,ziw58!AV:BB,7,0)</f>
        <v>#N/A</v>
      </c>
    </row>
    <row r="323" spans="1:45" x14ac:dyDescent="0.35">
      <c r="A323" s="56">
        <v>130000724510</v>
      </c>
      <c r="B323" s="57">
        <v>140001546659</v>
      </c>
      <c r="C323" s="57">
        <v>1016894824</v>
      </c>
      <c r="D323" s="58" t="s">
        <v>2820</v>
      </c>
      <c r="E323" s="58" t="s">
        <v>25</v>
      </c>
      <c r="F323" s="58" t="s">
        <v>16</v>
      </c>
      <c r="G323" s="58" t="s">
        <v>17</v>
      </c>
      <c r="H323" s="58" t="s">
        <v>104</v>
      </c>
      <c r="I323" s="59">
        <v>43418</v>
      </c>
      <c r="J323" s="59">
        <v>43403</v>
      </c>
      <c r="K323" s="59">
        <v>43404</v>
      </c>
      <c r="L323" s="59">
        <v>43403</v>
      </c>
      <c r="M323" s="60">
        <v>4016317417</v>
      </c>
      <c r="N323" s="58" t="s">
        <v>105</v>
      </c>
      <c r="O323" s="58" t="s">
        <v>23</v>
      </c>
      <c r="P323" s="55" t="str">
        <f>VLOOKUP(C323,Constrain!W:Y,3,0)</f>
        <v>บริษัท ซิมโฟนี่ คอมมูนิเคชั่น จำกัด (มหาชน)</v>
      </c>
      <c r="Q323" s="64" t="str">
        <f>VLOOKUP(C323,Constrain!W:X,2,0)</f>
        <v>SYM</v>
      </c>
      <c r="R323" s="55" t="str">
        <f t="shared" si="115"/>
        <v xml:space="preserve">REL </v>
      </c>
      <c r="S323" s="55" t="str">
        <f t="shared" si="116"/>
        <v xml:space="preserve">CNF </v>
      </c>
      <c r="T323" s="55" t="str">
        <f t="shared" si="117"/>
        <v>มี พท.ซ่อมบำรุง</v>
      </c>
      <c r="U323" s="55" t="str">
        <f t="shared" si="118"/>
        <v>นับเสา</v>
      </c>
      <c r="V323" s="55" t="str">
        <f t="shared" si="119"/>
        <v>61</v>
      </c>
      <c r="W323" s="55" t="str">
        <f t="shared" si="120"/>
        <v>สายสื่อสาร</v>
      </c>
      <c r="X323" s="55" t="str">
        <f t="shared" si="121"/>
        <v>SYM</v>
      </c>
      <c r="Y323" s="55" t="str">
        <f t="shared" si="122"/>
        <v>NRM</v>
      </c>
      <c r="Z323" s="55" t="str">
        <f t="shared" si="123"/>
        <v>ปกติ</v>
      </c>
      <c r="AA323" s="55" t="str">
        <f t="shared" si="124"/>
        <v>TELECOM</v>
      </c>
      <c r="AB323" s="64">
        <f t="shared" si="125"/>
        <v>1</v>
      </c>
      <c r="AC323" s="65" t="str">
        <f>VLOOKUP(B323,DATA_ZCSR181!C:K,9,0)</f>
        <v>S-4G-001</v>
      </c>
      <c r="AD323" s="65">
        <f>VLOOKUP(B323,DATA_ZCSR181!C:H,6,0)</f>
        <v>9009438059</v>
      </c>
      <c r="AE323" s="66">
        <f>VLOOKUP(B323,DATA_ZCSR181!C:Z,24,0)</f>
        <v>43496</v>
      </c>
      <c r="AF323" s="66" t="str">
        <f>LEFT(VLOOKUP(B323,DATA_ZCSR181!C:D,2,0),4)</f>
        <v>S4B3</v>
      </c>
      <c r="AG323" s="55" t="str">
        <f t="shared" si="126"/>
        <v>NRM</v>
      </c>
      <c r="AH323" s="61" t="str">
        <f t="shared" si="127"/>
        <v/>
      </c>
      <c r="AI323" s="61" t="str">
        <f t="shared" si="128"/>
        <v/>
      </c>
      <c r="AJ323" s="61" t="str">
        <f t="shared" si="129"/>
        <v>สถานะใบสั่งงานไม่ถูกต้อง</v>
      </c>
      <c r="AK323" s="61" t="str">
        <f t="shared" si="130"/>
        <v/>
      </c>
      <c r="AL323" s="61" t="str">
        <f t="shared" si="131"/>
        <v/>
      </c>
      <c r="AM323" s="61" t="str">
        <f t="shared" si="132"/>
        <v/>
      </c>
      <c r="AN323" s="61" t="str">
        <f t="shared" si="133"/>
        <v/>
      </c>
      <c r="AO323" s="61" t="str">
        <f t="shared" si="134"/>
        <v/>
      </c>
      <c r="AP323" s="61" t="str">
        <f t="shared" si="135"/>
        <v/>
      </c>
      <c r="AQ323" s="62" t="str">
        <f t="shared" si="136"/>
        <v/>
      </c>
      <c r="AR323" s="61" t="str">
        <f t="shared" si="137"/>
        <v/>
      </c>
      <c r="AS323" s="63" t="e">
        <f>VLOOKUP(B323,ziw58!AV:BB,7,0)</f>
        <v>#N/A</v>
      </c>
    </row>
    <row r="324" spans="1:45" x14ac:dyDescent="0.35">
      <c r="A324" s="56">
        <v>130000726300</v>
      </c>
      <c r="B324" s="57">
        <v>140001545211</v>
      </c>
      <c r="C324" s="57">
        <v>1016894824</v>
      </c>
      <c r="D324" s="58" t="s">
        <v>2821</v>
      </c>
      <c r="E324" s="58" t="s">
        <v>15</v>
      </c>
      <c r="F324" s="58" t="s">
        <v>16</v>
      </c>
      <c r="G324" s="58" t="s">
        <v>17</v>
      </c>
      <c r="H324" s="58" t="s">
        <v>74</v>
      </c>
      <c r="I324" s="59">
        <v>43406</v>
      </c>
      <c r="J324" s="59">
        <v>43426</v>
      </c>
      <c r="K324" s="59">
        <v>43427</v>
      </c>
      <c r="L324" s="59">
        <v>43483</v>
      </c>
      <c r="M324" s="60">
        <v>4016316819</v>
      </c>
      <c r="N324" s="58" t="s">
        <v>75</v>
      </c>
      <c r="O324" s="58" t="s">
        <v>26</v>
      </c>
      <c r="P324" s="55" t="str">
        <f>VLOOKUP(C324,Constrain!W:Y,3,0)</f>
        <v>บริษัท ซิมโฟนี่ คอมมูนิเคชั่น จำกัด (มหาชน)</v>
      </c>
      <c r="Q324" s="64" t="str">
        <f>VLOOKUP(C324,Constrain!W:X,2,0)</f>
        <v>SYM</v>
      </c>
      <c r="R324" s="55" t="str">
        <f t="shared" si="115"/>
        <v>CLSD</v>
      </c>
      <c r="S324" s="55" t="str">
        <f t="shared" si="116"/>
        <v xml:space="preserve">CNF </v>
      </c>
      <c r="T324" s="55" t="str">
        <f t="shared" si="117"/>
        <v>มี พท.ซ่อมบำรุง</v>
      </c>
      <c r="U324" s="55" t="str">
        <f t="shared" si="118"/>
        <v>นับเสา</v>
      </c>
      <c r="V324" s="55" t="str">
        <f t="shared" si="119"/>
        <v>61</v>
      </c>
      <c r="W324" s="55" t="str">
        <f t="shared" si="120"/>
        <v>สายสื่อสาร</v>
      </c>
      <c r="X324" s="55" t="str">
        <f t="shared" si="121"/>
        <v>SYM</v>
      </c>
      <c r="Y324" s="55" t="str">
        <f t="shared" si="122"/>
        <v>PAY</v>
      </c>
      <c r="Z324" s="55" t="str">
        <f t="shared" si="123"/>
        <v>ปกติ</v>
      </c>
      <c r="AA324" s="55" t="str">
        <f t="shared" si="124"/>
        <v>TELECOM</v>
      </c>
      <c r="AB324" s="64">
        <f t="shared" si="125"/>
        <v>1</v>
      </c>
      <c r="AC324" s="65" t="str">
        <f>VLOOKUP(B324,DATA_ZCSR181!C:K,9,0)</f>
        <v>S-4G-001</v>
      </c>
      <c r="AD324" s="65">
        <f>VLOOKUP(B324,DATA_ZCSR181!C:H,6,0)</f>
        <v>9009416354</v>
      </c>
      <c r="AE324" s="66">
        <f>VLOOKUP(B324,DATA_ZCSR181!C:Z,24,0)</f>
        <v>43496</v>
      </c>
      <c r="AF324" s="66" t="str">
        <f>LEFT(VLOOKUP(B324,DATA_ZCSR181!C:D,2,0),4)</f>
        <v>S4B3</v>
      </c>
      <c r="AG324" s="55" t="str">
        <f t="shared" si="126"/>
        <v>PAY</v>
      </c>
      <c r="AH324" s="61" t="str">
        <f t="shared" si="127"/>
        <v/>
      </c>
      <c r="AI324" s="61" t="str">
        <f t="shared" si="128"/>
        <v/>
      </c>
      <c r="AJ324" s="61" t="str">
        <f t="shared" si="129"/>
        <v/>
      </c>
      <c r="AK324" s="61" t="str">
        <f t="shared" si="130"/>
        <v/>
      </c>
      <c r="AL324" s="61" t="str">
        <f t="shared" si="131"/>
        <v/>
      </c>
      <c r="AM324" s="61" t="str">
        <f t="shared" si="132"/>
        <v/>
      </c>
      <c r="AN324" s="61" t="str">
        <f t="shared" si="133"/>
        <v/>
      </c>
      <c r="AO324" s="61" t="str">
        <f t="shared" si="134"/>
        <v/>
      </c>
      <c r="AP324" s="61" t="str">
        <f t="shared" si="135"/>
        <v/>
      </c>
      <c r="AQ324" s="62" t="str">
        <f t="shared" si="136"/>
        <v/>
      </c>
      <c r="AR324" s="61" t="str">
        <f t="shared" si="137"/>
        <v/>
      </c>
      <c r="AS324" s="63" t="e">
        <f>VLOOKUP(B324,ziw58!AV:BB,7,0)</f>
        <v>#N/A</v>
      </c>
    </row>
    <row r="325" spans="1:45" x14ac:dyDescent="0.35">
      <c r="A325" s="56">
        <v>130000726843</v>
      </c>
      <c r="B325" s="57">
        <v>140001542565</v>
      </c>
      <c r="C325" s="57">
        <v>1016894824</v>
      </c>
      <c r="D325" s="58" t="s">
        <v>2822</v>
      </c>
      <c r="E325" s="58" t="s">
        <v>15</v>
      </c>
      <c r="F325" s="58" t="s">
        <v>16</v>
      </c>
      <c r="G325" s="58" t="s">
        <v>17</v>
      </c>
      <c r="H325" s="58" t="s">
        <v>18</v>
      </c>
      <c r="I325" s="59">
        <v>43427</v>
      </c>
      <c r="J325" s="59">
        <v>43427</v>
      </c>
      <c r="K325" s="59">
        <v>43428</v>
      </c>
      <c r="L325" s="59">
        <v>43482</v>
      </c>
      <c r="M325" s="60">
        <v>4016316875</v>
      </c>
      <c r="N325" s="58" t="s">
        <v>19</v>
      </c>
      <c r="O325" s="58" t="s">
        <v>23</v>
      </c>
      <c r="P325" s="55" t="str">
        <f>VLOOKUP(C325,Constrain!W:Y,3,0)</f>
        <v>บริษัท ซิมโฟนี่ คอมมูนิเคชั่น จำกัด (มหาชน)</v>
      </c>
      <c r="Q325" s="64" t="str">
        <f>VLOOKUP(C325,Constrain!W:X,2,0)</f>
        <v>SYM</v>
      </c>
      <c r="R325" s="55" t="str">
        <f t="shared" si="115"/>
        <v>CLSD</v>
      </c>
      <c r="S325" s="55" t="str">
        <f t="shared" si="116"/>
        <v xml:space="preserve">CNF </v>
      </c>
      <c r="T325" s="55" t="str">
        <f t="shared" si="117"/>
        <v>มี พท.ซ่อมบำรุง</v>
      </c>
      <c r="U325" s="55" t="str">
        <f t="shared" si="118"/>
        <v>นับเสา</v>
      </c>
      <c r="V325" s="55" t="str">
        <f t="shared" si="119"/>
        <v>61</v>
      </c>
      <c r="W325" s="55" t="str">
        <f t="shared" si="120"/>
        <v>สายสื่อสาร</v>
      </c>
      <c r="X325" s="55" t="str">
        <f t="shared" si="121"/>
        <v>SYM</v>
      </c>
      <c r="Y325" s="55" t="str">
        <f t="shared" si="122"/>
        <v>PCG</v>
      </c>
      <c r="Z325" s="55" t="str">
        <f t="shared" si="123"/>
        <v>ปกติ</v>
      </c>
      <c r="AA325" s="55" t="str">
        <f t="shared" si="124"/>
        <v>TELECOM</v>
      </c>
      <c r="AB325" s="64">
        <f t="shared" si="125"/>
        <v>1</v>
      </c>
      <c r="AC325" s="65" t="str">
        <f>VLOOKUP(B325,DATA_ZCSR181!C:K,9,0)</f>
        <v>S-4G-001</v>
      </c>
      <c r="AD325" s="65">
        <f>VLOOKUP(B325,DATA_ZCSR181!C:H,6,0)</f>
        <v>9009410786</v>
      </c>
      <c r="AE325" s="66">
        <f>VLOOKUP(B325,DATA_ZCSR181!C:Z,24,0)</f>
        <v>43496</v>
      </c>
      <c r="AF325" s="66" t="str">
        <f>LEFT(VLOOKUP(B325,DATA_ZCSR181!C:D,2,0),4)</f>
        <v>S4B3</v>
      </c>
      <c r="AG325" s="55" t="str">
        <f t="shared" si="126"/>
        <v>PCG</v>
      </c>
      <c r="AH325" s="61" t="str">
        <f t="shared" si="127"/>
        <v/>
      </c>
      <c r="AI325" s="61" t="str">
        <f t="shared" si="128"/>
        <v/>
      </c>
      <c r="AJ325" s="61" t="str">
        <f t="shared" si="129"/>
        <v/>
      </c>
      <c r="AK325" s="61" t="str">
        <f t="shared" si="130"/>
        <v/>
      </c>
      <c r="AL325" s="61" t="str">
        <f t="shared" si="131"/>
        <v/>
      </c>
      <c r="AM325" s="61" t="str">
        <f t="shared" si="132"/>
        <v/>
      </c>
      <c r="AN325" s="61" t="str">
        <f t="shared" si="133"/>
        <v/>
      </c>
      <c r="AO325" s="61" t="str">
        <f t="shared" si="134"/>
        <v/>
      </c>
      <c r="AP325" s="61" t="str">
        <f t="shared" si="135"/>
        <v/>
      </c>
      <c r="AQ325" s="62" t="str">
        <f t="shared" si="136"/>
        <v/>
      </c>
      <c r="AR325" s="61" t="str">
        <f t="shared" si="137"/>
        <v/>
      </c>
      <c r="AS325" s="63" t="e">
        <f>VLOOKUP(B325,ziw58!AV:BB,7,0)</f>
        <v>#N/A</v>
      </c>
    </row>
    <row r="326" spans="1:45" x14ac:dyDescent="0.35">
      <c r="A326" s="56">
        <v>130000727830</v>
      </c>
      <c r="B326" s="57">
        <v>140001545529</v>
      </c>
      <c r="C326" s="57">
        <v>1016894824</v>
      </c>
      <c r="D326" s="58" t="s">
        <v>2823</v>
      </c>
      <c r="E326" s="58" t="s">
        <v>15</v>
      </c>
      <c r="F326" s="58" t="s">
        <v>16</v>
      </c>
      <c r="G326" s="58" t="s">
        <v>17</v>
      </c>
      <c r="H326" s="58" t="s">
        <v>32</v>
      </c>
      <c r="I326" s="59">
        <v>43410</v>
      </c>
      <c r="J326" s="59">
        <v>43410</v>
      </c>
      <c r="K326" s="59">
        <v>43411</v>
      </c>
      <c r="L326" s="59">
        <v>43483</v>
      </c>
      <c r="M326" s="60">
        <v>4016317310</v>
      </c>
      <c r="N326" s="58" t="s">
        <v>33</v>
      </c>
      <c r="O326" s="58" t="s">
        <v>23</v>
      </c>
      <c r="P326" s="55" t="str">
        <f>VLOOKUP(C326,Constrain!W:Y,3,0)</f>
        <v>บริษัท ซิมโฟนี่ คอมมูนิเคชั่น จำกัด (มหาชน)</v>
      </c>
      <c r="Q326" s="64" t="str">
        <f>VLOOKUP(C326,Constrain!W:X,2,0)</f>
        <v>SYM</v>
      </c>
      <c r="R326" s="55" t="str">
        <f t="shared" si="115"/>
        <v>CLSD</v>
      </c>
      <c r="S326" s="55" t="str">
        <f t="shared" si="116"/>
        <v xml:space="preserve">CNF </v>
      </c>
      <c r="T326" s="55" t="str">
        <f t="shared" si="117"/>
        <v>มี พท.ซ่อมบำรุง</v>
      </c>
      <c r="U326" s="55" t="str">
        <f t="shared" si="118"/>
        <v>นับเสา</v>
      </c>
      <c r="V326" s="55" t="str">
        <f t="shared" si="119"/>
        <v>61</v>
      </c>
      <c r="W326" s="55" t="str">
        <f t="shared" si="120"/>
        <v>สายสื่อสาร</v>
      </c>
      <c r="X326" s="55" t="str">
        <f t="shared" si="121"/>
        <v>SYM</v>
      </c>
      <c r="Y326" s="55" t="str">
        <f t="shared" si="122"/>
        <v>PIM</v>
      </c>
      <c r="Z326" s="55" t="str">
        <f t="shared" si="123"/>
        <v>ปกติ</v>
      </c>
      <c r="AA326" s="55" t="str">
        <f t="shared" si="124"/>
        <v>TELECOM</v>
      </c>
      <c r="AB326" s="64">
        <f t="shared" si="125"/>
        <v>1</v>
      </c>
      <c r="AC326" s="65" t="str">
        <f>VLOOKUP(B326,DATA_ZCSR181!C:K,9,0)</f>
        <v>S-4G-001</v>
      </c>
      <c r="AD326" s="65">
        <f>VLOOKUP(B326,DATA_ZCSR181!C:H,6,0)</f>
        <v>9009416724</v>
      </c>
      <c r="AE326" s="66">
        <f>VLOOKUP(B326,DATA_ZCSR181!C:Z,24,0)</f>
        <v>43496</v>
      </c>
      <c r="AF326" s="66" t="str">
        <f>LEFT(VLOOKUP(B326,DATA_ZCSR181!C:D,2,0),4)</f>
        <v>S4B3</v>
      </c>
      <c r="AG326" s="55" t="str">
        <f t="shared" si="126"/>
        <v>PIM</v>
      </c>
      <c r="AH326" s="61" t="str">
        <f t="shared" si="127"/>
        <v/>
      </c>
      <c r="AI326" s="61" t="str">
        <f t="shared" si="128"/>
        <v/>
      </c>
      <c r="AJ326" s="61" t="str">
        <f t="shared" si="129"/>
        <v/>
      </c>
      <c r="AK326" s="61" t="str">
        <f t="shared" si="130"/>
        <v/>
      </c>
      <c r="AL326" s="61" t="str">
        <f t="shared" si="131"/>
        <v/>
      </c>
      <c r="AM326" s="61" t="str">
        <f t="shared" si="132"/>
        <v/>
      </c>
      <c r="AN326" s="61" t="str">
        <f t="shared" si="133"/>
        <v/>
      </c>
      <c r="AO326" s="61" t="str">
        <f t="shared" si="134"/>
        <v/>
      </c>
      <c r="AP326" s="61" t="str">
        <f t="shared" si="135"/>
        <v/>
      </c>
      <c r="AQ326" s="62" t="str">
        <f t="shared" si="136"/>
        <v/>
      </c>
      <c r="AR326" s="61" t="str">
        <f t="shared" si="137"/>
        <v/>
      </c>
      <c r="AS326" s="63" t="e">
        <f>VLOOKUP(B326,ziw58!AV:BB,7,0)</f>
        <v>#N/A</v>
      </c>
    </row>
    <row r="327" spans="1:45" x14ac:dyDescent="0.35">
      <c r="A327" s="56">
        <v>130000721938</v>
      </c>
      <c r="B327" s="57">
        <v>140001546084</v>
      </c>
      <c r="C327" s="57">
        <v>1016894824</v>
      </c>
      <c r="D327" s="58" t="s">
        <v>2824</v>
      </c>
      <c r="E327" s="58" t="s">
        <v>1267</v>
      </c>
      <c r="F327" s="58" t="s">
        <v>16</v>
      </c>
      <c r="G327" s="58" t="s">
        <v>17</v>
      </c>
      <c r="H327" s="58" t="s">
        <v>92</v>
      </c>
      <c r="I327" s="59">
        <v>43469</v>
      </c>
      <c r="J327" s="59">
        <v>43413</v>
      </c>
      <c r="K327" s="59">
        <v>43414</v>
      </c>
      <c r="L327" s="59">
        <v>43483</v>
      </c>
      <c r="M327" s="60">
        <v>4016316821</v>
      </c>
      <c r="N327" s="58" t="s">
        <v>93</v>
      </c>
      <c r="O327" s="58" t="s">
        <v>23</v>
      </c>
      <c r="P327" s="55" t="str">
        <f>VLOOKUP(C327,Constrain!W:Y,3,0)</f>
        <v>บริษัท ซิมโฟนี่ คอมมูนิเคชั่น จำกัด (มหาชน)</v>
      </c>
      <c r="Q327" s="64" t="str">
        <f>VLOOKUP(C327,Constrain!W:X,2,0)</f>
        <v>SYM</v>
      </c>
      <c r="R327" s="55" t="str">
        <f t="shared" si="115"/>
        <v>TECO</v>
      </c>
      <c r="S327" s="55" t="str">
        <f t="shared" si="116"/>
        <v xml:space="preserve">CNF </v>
      </c>
      <c r="T327" s="55" t="str">
        <f t="shared" si="117"/>
        <v>มี พท.ซ่อมบำรุง</v>
      </c>
      <c r="U327" s="55" t="str">
        <f t="shared" si="118"/>
        <v>นับเสา</v>
      </c>
      <c r="V327" s="55" t="str">
        <f t="shared" si="119"/>
        <v>61</v>
      </c>
      <c r="W327" s="55" t="str">
        <f t="shared" si="120"/>
        <v>สายสื่อสาร</v>
      </c>
      <c r="X327" s="55" t="str">
        <f t="shared" si="121"/>
        <v>SYM</v>
      </c>
      <c r="Y327" s="55" t="str">
        <f t="shared" si="122"/>
        <v>PKY</v>
      </c>
      <c r="Z327" s="55" t="str">
        <f t="shared" si="123"/>
        <v>ปกติ</v>
      </c>
      <c r="AA327" s="55" t="str">
        <f t="shared" si="124"/>
        <v>TELECOM</v>
      </c>
      <c r="AB327" s="64">
        <f t="shared" si="125"/>
        <v>1</v>
      </c>
      <c r="AC327" s="65" t="str">
        <f>VLOOKUP(B327,DATA_ZCSR181!C:K,9,0)</f>
        <v>S-4G-001</v>
      </c>
      <c r="AD327" s="65">
        <f>VLOOKUP(B327,DATA_ZCSR181!C:H,6,0)</f>
        <v>9009417380</v>
      </c>
      <c r="AE327" s="66">
        <f>VLOOKUP(B327,DATA_ZCSR181!C:Z,24,0)</f>
        <v>43496</v>
      </c>
      <c r="AF327" s="66" t="str">
        <f>LEFT(VLOOKUP(B327,DATA_ZCSR181!C:D,2,0),4)</f>
        <v>S4B3</v>
      </c>
      <c r="AG327" s="55" t="str">
        <f t="shared" si="126"/>
        <v>PKY</v>
      </c>
      <c r="AH327" s="61" t="str">
        <f t="shared" si="127"/>
        <v/>
      </c>
      <c r="AI327" s="61" t="str">
        <f t="shared" si="128"/>
        <v/>
      </c>
      <c r="AJ327" s="61" t="str">
        <f t="shared" si="129"/>
        <v/>
      </c>
      <c r="AK327" s="61" t="str">
        <f t="shared" si="130"/>
        <v/>
      </c>
      <c r="AL327" s="61" t="str">
        <f t="shared" si="131"/>
        <v/>
      </c>
      <c r="AM327" s="61" t="str">
        <f t="shared" si="132"/>
        <v/>
      </c>
      <c r="AN327" s="61" t="str">
        <f t="shared" si="133"/>
        <v/>
      </c>
      <c r="AO327" s="61" t="str">
        <f t="shared" si="134"/>
        <v/>
      </c>
      <c r="AP327" s="61" t="str">
        <f t="shared" si="135"/>
        <v/>
      </c>
      <c r="AQ327" s="62" t="str">
        <f t="shared" si="136"/>
        <v/>
      </c>
      <c r="AR327" s="61" t="str">
        <f t="shared" si="137"/>
        <v/>
      </c>
      <c r="AS327" s="63" t="e">
        <f>VLOOKUP(B327,ziw58!AV:BB,7,0)</f>
        <v>#N/A</v>
      </c>
    </row>
    <row r="328" spans="1:45" x14ac:dyDescent="0.35">
      <c r="A328" s="56">
        <v>130000739073</v>
      </c>
      <c r="B328" s="57">
        <v>140001547442</v>
      </c>
      <c r="C328" s="57">
        <v>1016894824</v>
      </c>
      <c r="D328" s="58" t="s">
        <v>2825</v>
      </c>
      <c r="E328" s="58" t="s">
        <v>1267</v>
      </c>
      <c r="F328" s="58" t="s">
        <v>16</v>
      </c>
      <c r="G328" s="58" t="s">
        <v>17</v>
      </c>
      <c r="H328" s="58" t="s">
        <v>70</v>
      </c>
      <c r="I328" s="59">
        <v>43421</v>
      </c>
      <c r="J328" s="59">
        <v>43459</v>
      </c>
      <c r="K328" s="59">
        <v>43460</v>
      </c>
      <c r="L328" s="59">
        <v>43483</v>
      </c>
      <c r="M328" s="60">
        <v>4016316841</v>
      </c>
      <c r="N328" s="58" t="s">
        <v>2123</v>
      </c>
      <c r="O328" s="58" t="s">
        <v>23</v>
      </c>
      <c r="P328" s="55" t="str">
        <f>VLOOKUP(C328,Constrain!W:Y,3,0)</f>
        <v>บริษัท ซิมโฟนี่ คอมมูนิเคชั่น จำกัด (มหาชน)</v>
      </c>
      <c r="Q328" s="64" t="str">
        <f>VLOOKUP(C328,Constrain!W:X,2,0)</f>
        <v>SYM</v>
      </c>
      <c r="R328" s="55" t="str">
        <f t="shared" si="115"/>
        <v>TECO</v>
      </c>
      <c r="S328" s="55" t="str">
        <f t="shared" si="116"/>
        <v xml:space="preserve">CNF </v>
      </c>
      <c r="T328" s="55" t="str">
        <f t="shared" si="117"/>
        <v>มี พท.ซ่อมบำรุง</v>
      </c>
      <c r="U328" s="55" t="str">
        <f t="shared" si="118"/>
        <v>นับเสา</v>
      </c>
      <c r="V328" s="55" t="str">
        <f t="shared" si="119"/>
        <v>61</v>
      </c>
      <c r="W328" s="55" t="str">
        <f t="shared" si="120"/>
        <v>สายสื่อสาร</v>
      </c>
      <c r="X328" s="55" t="str">
        <f t="shared" si="121"/>
        <v>SYM</v>
      </c>
      <c r="Y328" s="55" t="str">
        <f t="shared" si="122"/>
        <v>PTC</v>
      </c>
      <c r="Z328" s="55" t="str">
        <f t="shared" si="123"/>
        <v>ปกติ</v>
      </c>
      <c r="AA328" s="55" t="str">
        <f t="shared" si="124"/>
        <v>TELECOM</v>
      </c>
      <c r="AB328" s="64">
        <f t="shared" si="125"/>
        <v>1</v>
      </c>
      <c r="AC328" s="65" t="str">
        <f>VLOOKUP(B328,DATA_ZCSR181!C:K,9,0)</f>
        <v>S-4G-001</v>
      </c>
      <c r="AD328" s="65">
        <f>VLOOKUP(B328,DATA_ZCSR181!C:H,6,0)</f>
        <v>9009427245</v>
      </c>
      <c r="AE328" s="66">
        <f>VLOOKUP(B328,DATA_ZCSR181!C:Z,24,0)</f>
        <v>43496</v>
      </c>
      <c r="AF328" s="66" t="str">
        <f>LEFT(VLOOKUP(B328,DATA_ZCSR181!C:D,2,0),4)</f>
        <v>S4B3</v>
      </c>
      <c r="AG328" s="55" t="str">
        <f t="shared" si="126"/>
        <v>PTC</v>
      </c>
      <c r="AH328" s="61" t="str">
        <f t="shared" si="127"/>
        <v/>
      </c>
      <c r="AI328" s="61" t="str">
        <f t="shared" si="128"/>
        <v/>
      </c>
      <c r="AJ328" s="61" t="str">
        <f t="shared" si="129"/>
        <v/>
      </c>
      <c r="AK328" s="61" t="str">
        <f t="shared" si="130"/>
        <v/>
      </c>
      <c r="AL328" s="61" t="str">
        <f t="shared" si="131"/>
        <v/>
      </c>
      <c r="AM328" s="61" t="str">
        <f t="shared" si="132"/>
        <v/>
      </c>
      <c r="AN328" s="61" t="str">
        <f t="shared" si="133"/>
        <v/>
      </c>
      <c r="AO328" s="61" t="str">
        <f t="shared" si="134"/>
        <v/>
      </c>
      <c r="AP328" s="61" t="str">
        <f t="shared" si="135"/>
        <v/>
      </c>
      <c r="AQ328" s="62" t="str">
        <f t="shared" si="136"/>
        <v/>
      </c>
      <c r="AR328" s="61" t="str">
        <f t="shared" si="137"/>
        <v/>
      </c>
      <c r="AS328" s="63" t="e">
        <f>VLOOKUP(B328,ziw58!AV:BB,7,0)</f>
        <v>#N/A</v>
      </c>
    </row>
    <row r="329" spans="1:45" x14ac:dyDescent="0.35">
      <c r="A329" s="56">
        <v>130000727468</v>
      </c>
      <c r="B329" s="57">
        <v>140001545740</v>
      </c>
      <c r="C329" s="57">
        <v>1016894824</v>
      </c>
      <c r="D329" s="58" t="s">
        <v>2826</v>
      </c>
      <c r="E329" s="58" t="s">
        <v>15</v>
      </c>
      <c r="F329" s="58" t="s">
        <v>16</v>
      </c>
      <c r="G329" s="58" t="s">
        <v>17</v>
      </c>
      <c r="H329" s="58" t="s">
        <v>72</v>
      </c>
      <c r="I329" s="59">
        <v>43427</v>
      </c>
      <c r="J329" s="59">
        <v>43427</v>
      </c>
      <c r="K329" s="59">
        <v>43427</v>
      </c>
      <c r="L329" s="59">
        <v>43483</v>
      </c>
      <c r="M329" s="60">
        <v>4016316820</v>
      </c>
      <c r="N329" s="58" t="s">
        <v>73</v>
      </c>
      <c r="O329" s="58" t="s">
        <v>23</v>
      </c>
      <c r="P329" s="55" t="str">
        <f>VLOOKUP(C329,Constrain!W:Y,3,0)</f>
        <v>บริษัท ซิมโฟนี่ คอมมูนิเคชั่น จำกัด (มหาชน)</v>
      </c>
      <c r="Q329" s="64" t="str">
        <f>VLOOKUP(C329,Constrain!W:X,2,0)</f>
        <v>SYM</v>
      </c>
      <c r="R329" s="55" t="str">
        <f t="shared" si="115"/>
        <v>CLSD</v>
      </c>
      <c r="S329" s="55" t="str">
        <f t="shared" si="116"/>
        <v xml:space="preserve">CNF </v>
      </c>
      <c r="T329" s="55" t="str">
        <f t="shared" si="117"/>
        <v>มี พท.ซ่อมบำรุง</v>
      </c>
      <c r="U329" s="55" t="str">
        <f t="shared" si="118"/>
        <v>นับเสา</v>
      </c>
      <c r="V329" s="55" t="str">
        <f t="shared" si="119"/>
        <v>61</v>
      </c>
      <c r="W329" s="55" t="str">
        <f t="shared" si="120"/>
        <v>สายสื่อสาร</v>
      </c>
      <c r="X329" s="55" t="str">
        <f t="shared" si="121"/>
        <v>SYM</v>
      </c>
      <c r="Y329" s="55" t="str">
        <f t="shared" si="122"/>
        <v>SSA</v>
      </c>
      <c r="Z329" s="55" t="str">
        <f t="shared" si="123"/>
        <v>ปกติ</v>
      </c>
      <c r="AA329" s="55" t="str">
        <f t="shared" si="124"/>
        <v>TELECOM</v>
      </c>
      <c r="AB329" s="64">
        <f t="shared" si="125"/>
        <v>1</v>
      </c>
      <c r="AC329" s="65" t="str">
        <f>VLOOKUP(B329,DATA_ZCSR181!C:K,9,0)</f>
        <v>S-4G-001</v>
      </c>
      <c r="AD329" s="65">
        <f>VLOOKUP(B329,DATA_ZCSR181!C:H,6,0)</f>
        <v>9009417014</v>
      </c>
      <c r="AE329" s="66">
        <f>VLOOKUP(B329,DATA_ZCSR181!C:Z,24,0)</f>
        <v>43496</v>
      </c>
      <c r="AF329" s="66" t="str">
        <f>LEFT(VLOOKUP(B329,DATA_ZCSR181!C:D,2,0),4)</f>
        <v>S4B3</v>
      </c>
      <c r="AG329" s="55" t="str">
        <f t="shared" si="126"/>
        <v>SSA</v>
      </c>
      <c r="AH329" s="61" t="str">
        <f t="shared" si="127"/>
        <v/>
      </c>
      <c r="AI329" s="61" t="str">
        <f t="shared" si="128"/>
        <v/>
      </c>
      <c r="AJ329" s="61" t="str">
        <f t="shared" si="129"/>
        <v/>
      </c>
      <c r="AK329" s="61" t="str">
        <f t="shared" si="130"/>
        <v/>
      </c>
      <c r="AL329" s="61" t="str">
        <f t="shared" si="131"/>
        <v/>
      </c>
      <c r="AM329" s="61" t="str">
        <f t="shared" si="132"/>
        <v/>
      </c>
      <c r="AN329" s="61" t="str">
        <f t="shared" si="133"/>
        <v/>
      </c>
      <c r="AO329" s="61" t="str">
        <f t="shared" si="134"/>
        <v/>
      </c>
      <c r="AP329" s="61" t="str">
        <f t="shared" si="135"/>
        <v/>
      </c>
      <c r="AQ329" s="62" t="str">
        <f t="shared" si="136"/>
        <v/>
      </c>
      <c r="AR329" s="61" t="str">
        <f t="shared" si="137"/>
        <v/>
      </c>
      <c r="AS329" s="63" t="e">
        <f>VLOOKUP(B329,ziw58!AV:BB,7,0)</f>
        <v>#N/A</v>
      </c>
    </row>
    <row r="330" spans="1:45" x14ac:dyDescent="0.35">
      <c r="A330" s="56">
        <v>130000713837</v>
      </c>
      <c r="B330" s="57">
        <v>140001545611</v>
      </c>
      <c r="C330" s="57">
        <v>1016894824</v>
      </c>
      <c r="D330" s="58" t="s">
        <v>2827</v>
      </c>
      <c r="E330" s="58" t="s">
        <v>1267</v>
      </c>
      <c r="F330" s="58" t="s">
        <v>16</v>
      </c>
      <c r="G330" s="58" t="s">
        <v>17</v>
      </c>
      <c r="H330" s="58" t="s">
        <v>52</v>
      </c>
      <c r="I330" s="59">
        <v>43391</v>
      </c>
      <c r="J330" s="59">
        <v>43391</v>
      </c>
      <c r="K330" s="59">
        <v>43391</v>
      </c>
      <c r="L330" s="59">
        <v>43483</v>
      </c>
      <c r="M330" s="60">
        <v>4016316922</v>
      </c>
      <c r="N330" s="58" t="s">
        <v>53</v>
      </c>
      <c r="O330" s="58" t="s">
        <v>23</v>
      </c>
      <c r="P330" s="55" t="str">
        <f>VLOOKUP(C330,Constrain!W:Y,3,0)</f>
        <v>บริษัท ซิมโฟนี่ คอมมูนิเคชั่น จำกัด (มหาชน)</v>
      </c>
      <c r="Q330" s="64" t="str">
        <f>VLOOKUP(C330,Constrain!W:X,2,0)</f>
        <v>SYM</v>
      </c>
      <c r="R330" s="55" t="str">
        <f t="shared" si="115"/>
        <v>TECO</v>
      </c>
      <c r="S330" s="55" t="str">
        <f t="shared" si="116"/>
        <v xml:space="preserve">CNF </v>
      </c>
      <c r="T330" s="55" t="str">
        <f t="shared" si="117"/>
        <v>มี พท.ซ่อมบำรุง</v>
      </c>
      <c r="U330" s="55" t="str">
        <f t="shared" si="118"/>
        <v>นับเสา</v>
      </c>
      <c r="V330" s="55" t="str">
        <f t="shared" si="119"/>
        <v>61</v>
      </c>
      <c r="W330" s="55" t="str">
        <f t="shared" si="120"/>
        <v>สายสื่อสาร</v>
      </c>
      <c r="X330" s="55" t="str">
        <f t="shared" si="121"/>
        <v>SYM</v>
      </c>
      <c r="Y330" s="55" t="str">
        <f t="shared" si="122"/>
        <v>SUN</v>
      </c>
      <c r="Z330" s="55" t="str">
        <f t="shared" si="123"/>
        <v>ปกติ</v>
      </c>
      <c r="AA330" s="55" t="str">
        <f t="shared" si="124"/>
        <v>TELECOM</v>
      </c>
      <c r="AB330" s="64">
        <f t="shared" si="125"/>
        <v>1</v>
      </c>
      <c r="AC330" s="65" t="str">
        <f>VLOOKUP(B330,DATA_ZCSR181!C:K,9,0)</f>
        <v>S-4G-001</v>
      </c>
      <c r="AD330" s="65">
        <f>VLOOKUP(B330,DATA_ZCSR181!C:H,6,0)</f>
        <v>9009416789</v>
      </c>
      <c r="AE330" s="66">
        <f>VLOOKUP(B330,DATA_ZCSR181!C:Z,24,0)</f>
        <v>43496</v>
      </c>
      <c r="AF330" s="66" t="str">
        <f>LEFT(VLOOKUP(B330,DATA_ZCSR181!C:D,2,0),4)</f>
        <v>S4B3</v>
      </c>
      <c r="AG330" s="55" t="str">
        <f t="shared" si="126"/>
        <v>SUN</v>
      </c>
      <c r="AH330" s="61" t="str">
        <f t="shared" si="127"/>
        <v/>
      </c>
      <c r="AI330" s="61" t="str">
        <f t="shared" si="128"/>
        <v/>
      </c>
      <c r="AJ330" s="61" t="str">
        <f t="shared" si="129"/>
        <v/>
      </c>
      <c r="AK330" s="61" t="str">
        <f t="shared" si="130"/>
        <v/>
      </c>
      <c r="AL330" s="61" t="str">
        <f t="shared" si="131"/>
        <v/>
      </c>
      <c r="AM330" s="61" t="str">
        <f t="shared" si="132"/>
        <v/>
      </c>
      <c r="AN330" s="61" t="str">
        <f t="shared" si="133"/>
        <v/>
      </c>
      <c r="AO330" s="61" t="str">
        <f t="shared" si="134"/>
        <v/>
      </c>
      <c r="AP330" s="61" t="str">
        <f t="shared" si="135"/>
        <v/>
      </c>
      <c r="AQ330" s="62" t="str">
        <f t="shared" si="136"/>
        <v/>
      </c>
      <c r="AR330" s="61" t="str">
        <f t="shared" si="137"/>
        <v/>
      </c>
      <c r="AS330" s="63" t="e">
        <f>VLOOKUP(B330,ziw58!AV:BB,7,0)</f>
        <v>#N/A</v>
      </c>
    </row>
    <row r="331" spans="1:45" x14ac:dyDescent="0.35">
      <c r="A331" s="56">
        <v>130000726516</v>
      </c>
      <c r="B331" s="57">
        <v>140001544389</v>
      </c>
      <c r="C331" s="57">
        <v>1018532101</v>
      </c>
      <c r="D331" s="58" t="s">
        <v>2828</v>
      </c>
      <c r="E331" s="58" t="s">
        <v>15</v>
      </c>
      <c r="F331" s="58" t="s">
        <v>16</v>
      </c>
      <c r="G331" s="58" t="s">
        <v>17</v>
      </c>
      <c r="H331" s="58" t="s">
        <v>43</v>
      </c>
      <c r="I331" s="59">
        <v>43462</v>
      </c>
      <c r="J331" s="59">
        <v>43462</v>
      </c>
      <c r="K331" s="59">
        <v>43462</v>
      </c>
      <c r="L331" s="59">
        <v>43483</v>
      </c>
      <c r="M331" s="60">
        <v>4019859155</v>
      </c>
      <c r="N331" s="58" t="s">
        <v>44</v>
      </c>
      <c r="O331" s="58" t="s">
        <v>23</v>
      </c>
      <c r="P331" s="55" t="str">
        <f>VLOOKUP(C331,Constrain!W:Y,3,0)</f>
        <v>บริษัท ทรู อินเทอร์เน็ต คอร์ปอเรชั่น จำกัด</v>
      </c>
      <c r="Q331" s="64" t="str">
        <f>VLOOKUP(C331,Constrain!W:X,2,0)</f>
        <v>TCC</v>
      </c>
      <c r="R331" s="55" t="str">
        <f t="shared" si="115"/>
        <v>CLSD</v>
      </c>
      <c r="S331" s="55" t="str">
        <f t="shared" si="116"/>
        <v xml:space="preserve">CNF </v>
      </c>
      <c r="T331" s="55" t="str">
        <f t="shared" si="117"/>
        <v>มี พท.ซ่อมบำรุง</v>
      </c>
      <c r="U331" s="55" t="str">
        <f t="shared" si="118"/>
        <v>นับเสา</v>
      </c>
      <c r="V331" s="55" t="str">
        <f t="shared" si="119"/>
        <v>61</v>
      </c>
      <c r="W331" s="55" t="str">
        <f t="shared" si="120"/>
        <v>สายสื่อสาร</v>
      </c>
      <c r="X331" s="55" t="str">
        <f t="shared" si="121"/>
        <v>TCC</v>
      </c>
      <c r="Y331" s="55" t="str">
        <f t="shared" si="122"/>
        <v>BKR</v>
      </c>
      <c r="Z331" s="55" t="str">
        <f t="shared" si="123"/>
        <v>ปกติ</v>
      </c>
      <c r="AA331" s="55" t="str">
        <f t="shared" si="124"/>
        <v>TELECOM</v>
      </c>
      <c r="AB331" s="64">
        <f t="shared" si="125"/>
        <v>1</v>
      </c>
      <c r="AC331" s="65" t="str">
        <f>VLOOKUP(B331,DATA_ZCSR181!C:K,9,0)</f>
        <v>S-4G-001</v>
      </c>
      <c r="AD331" s="65">
        <f>VLOOKUP(B331,DATA_ZCSR181!C:H,6,0)</f>
        <v>9009415346</v>
      </c>
      <c r="AE331" s="66">
        <f>VLOOKUP(B331,DATA_ZCSR181!C:Z,24,0)</f>
        <v>43496</v>
      </c>
      <c r="AF331" s="66" t="str">
        <f>LEFT(VLOOKUP(B331,DATA_ZCSR181!C:D,2,0),4)</f>
        <v>S4B3</v>
      </c>
      <c r="AG331" s="55" t="str">
        <f t="shared" si="126"/>
        <v>BKR</v>
      </c>
      <c r="AH331" s="61" t="str">
        <f t="shared" si="127"/>
        <v/>
      </c>
      <c r="AI331" s="61" t="str">
        <f t="shared" si="128"/>
        <v/>
      </c>
      <c r="AJ331" s="61" t="str">
        <f t="shared" si="129"/>
        <v/>
      </c>
      <c r="AK331" s="61" t="str">
        <f t="shared" si="130"/>
        <v/>
      </c>
      <c r="AL331" s="61" t="str">
        <f t="shared" si="131"/>
        <v/>
      </c>
      <c r="AM331" s="61" t="str">
        <f t="shared" si="132"/>
        <v/>
      </c>
      <c r="AN331" s="61" t="str">
        <f t="shared" si="133"/>
        <v/>
      </c>
      <c r="AO331" s="61" t="str">
        <f t="shared" si="134"/>
        <v/>
      </c>
      <c r="AP331" s="61" t="str">
        <f t="shared" si="135"/>
        <v/>
      </c>
      <c r="AQ331" s="62" t="str">
        <f t="shared" si="136"/>
        <v/>
      </c>
      <c r="AR331" s="61" t="str">
        <f t="shared" si="137"/>
        <v/>
      </c>
      <c r="AS331" s="63" t="e">
        <f>VLOOKUP(B331,ziw58!AV:BB,7,0)</f>
        <v>#N/A</v>
      </c>
    </row>
    <row r="332" spans="1:45" x14ac:dyDescent="0.35">
      <c r="A332" s="56">
        <v>130000724084</v>
      </c>
      <c r="B332" s="57">
        <v>140001546123</v>
      </c>
      <c r="C332" s="57">
        <v>1018532101</v>
      </c>
      <c r="D332" s="58" t="s">
        <v>2829</v>
      </c>
      <c r="E332" s="58" t="s">
        <v>15</v>
      </c>
      <c r="F332" s="58" t="s">
        <v>16</v>
      </c>
      <c r="G332" s="58" t="s">
        <v>17</v>
      </c>
      <c r="H332" s="58" t="s">
        <v>88</v>
      </c>
      <c r="I332" s="59">
        <v>43427</v>
      </c>
      <c r="J332" s="59">
        <v>43427</v>
      </c>
      <c r="K332" s="59">
        <v>43427</v>
      </c>
      <c r="L332" s="59">
        <v>43483</v>
      </c>
      <c r="M332" s="60">
        <v>4016316953</v>
      </c>
      <c r="N332" s="58" t="s">
        <v>2513</v>
      </c>
      <c r="O332" s="58" t="s">
        <v>23</v>
      </c>
      <c r="P332" s="55" t="str">
        <f>VLOOKUP(C332,Constrain!W:Y,3,0)</f>
        <v>บริษัท ทรู อินเทอร์เน็ต คอร์ปอเรชั่น จำกัด</v>
      </c>
      <c r="Q332" s="64" t="str">
        <f>VLOOKUP(C332,Constrain!W:X,2,0)</f>
        <v>TCC</v>
      </c>
      <c r="R332" s="55" t="str">
        <f t="shared" si="115"/>
        <v>CLSD</v>
      </c>
      <c r="S332" s="55" t="str">
        <f t="shared" si="116"/>
        <v xml:space="preserve">CNF </v>
      </c>
      <c r="T332" s="55" t="str">
        <f t="shared" si="117"/>
        <v>มี พท.ซ่อมบำรุง</v>
      </c>
      <c r="U332" s="55" t="str">
        <f t="shared" si="118"/>
        <v>นับเสา</v>
      </c>
      <c r="V332" s="55" t="str">
        <f t="shared" si="119"/>
        <v>61</v>
      </c>
      <c r="W332" s="55" t="str">
        <f t="shared" si="120"/>
        <v>สายสื่อสาร</v>
      </c>
      <c r="X332" s="55" t="str">
        <f t="shared" si="121"/>
        <v>TCC</v>
      </c>
      <c r="Y332" s="55" t="str">
        <f t="shared" si="122"/>
        <v>BNG</v>
      </c>
      <c r="Z332" s="55" t="str">
        <f t="shared" si="123"/>
        <v>ปกติ</v>
      </c>
      <c r="AA332" s="55" t="str">
        <f t="shared" si="124"/>
        <v>TELECOM</v>
      </c>
      <c r="AB332" s="64">
        <f t="shared" si="125"/>
        <v>1</v>
      </c>
      <c r="AC332" s="65" t="str">
        <f>VLOOKUP(B332,DATA_ZCSR181!C:K,9,0)</f>
        <v>S-4G-001</v>
      </c>
      <c r="AD332" s="65">
        <f>VLOOKUP(B332,DATA_ZCSR181!C:H,6,0)</f>
        <v>9009417503</v>
      </c>
      <c r="AE332" s="66">
        <f>VLOOKUP(B332,DATA_ZCSR181!C:Z,24,0)</f>
        <v>43496</v>
      </c>
      <c r="AF332" s="66" t="str">
        <f>LEFT(VLOOKUP(B332,DATA_ZCSR181!C:D,2,0),4)</f>
        <v>S4B3</v>
      </c>
      <c r="AG332" s="55" t="str">
        <f t="shared" si="126"/>
        <v>BNG</v>
      </c>
      <c r="AH332" s="61" t="str">
        <f t="shared" si="127"/>
        <v/>
      </c>
      <c r="AI332" s="61" t="str">
        <f t="shared" si="128"/>
        <v/>
      </c>
      <c r="AJ332" s="61" t="str">
        <f t="shared" si="129"/>
        <v/>
      </c>
      <c r="AK332" s="61" t="str">
        <f t="shared" si="130"/>
        <v/>
      </c>
      <c r="AL332" s="61" t="str">
        <f t="shared" si="131"/>
        <v/>
      </c>
      <c r="AM332" s="61" t="str">
        <f t="shared" si="132"/>
        <v/>
      </c>
      <c r="AN332" s="61" t="str">
        <f t="shared" si="133"/>
        <v/>
      </c>
      <c r="AO332" s="61" t="str">
        <f t="shared" si="134"/>
        <v/>
      </c>
      <c r="AP332" s="61" t="str">
        <f t="shared" si="135"/>
        <v/>
      </c>
      <c r="AQ332" s="62" t="str">
        <f t="shared" si="136"/>
        <v/>
      </c>
      <c r="AR332" s="61" t="str">
        <f t="shared" si="137"/>
        <v/>
      </c>
      <c r="AS332" s="63" t="e">
        <f>VLOOKUP(B332,ziw58!AV:BB,7,0)</f>
        <v>#N/A</v>
      </c>
    </row>
    <row r="333" spans="1:45" x14ac:dyDescent="0.35">
      <c r="A333" s="56">
        <v>130000723670</v>
      </c>
      <c r="B333" s="57">
        <v>140001545662</v>
      </c>
      <c r="C333" s="57">
        <v>1018532101</v>
      </c>
      <c r="D333" s="58" t="s">
        <v>2830</v>
      </c>
      <c r="E333" s="58" t="s">
        <v>1267</v>
      </c>
      <c r="F333" s="58" t="s">
        <v>16</v>
      </c>
      <c r="G333" s="58" t="s">
        <v>17</v>
      </c>
      <c r="H333" s="58" t="s">
        <v>54</v>
      </c>
      <c r="I333" s="59">
        <v>43426</v>
      </c>
      <c r="J333" s="59">
        <v>43432</v>
      </c>
      <c r="K333" s="59">
        <v>43434</v>
      </c>
      <c r="L333" s="59">
        <v>43483</v>
      </c>
      <c r="M333" s="60">
        <v>4016316790</v>
      </c>
      <c r="N333" s="58" t="s">
        <v>55</v>
      </c>
      <c r="O333" s="58" t="s">
        <v>23</v>
      </c>
      <c r="P333" s="55" t="str">
        <f>VLOOKUP(C333,Constrain!W:Y,3,0)</f>
        <v>บริษัท ทรู อินเทอร์เน็ต คอร์ปอเรชั่น จำกัด</v>
      </c>
      <c r="Q333" s="64" t="str">
        <f>VLOOKUP(C333,Constrain!W:X,2,0)</f>
        <v>TCC</v>
      </c>
      <c r="R333" s="55" t="str">
        <f t="shared" si="115"/>
        <v>TECO</v>
      </c>
      <c r="S333" s="55" t="str">
        <f t="shared" si="116"/>
        <v xml:space="preserve">CNF </v>
      </c>
      <c r="T333" s="55" t="str">
        <f t="shared" si="117"/>
        <v>มี พท.ซ่อมบำรุง</v>
      </c>
      <c r="U333" s="55" t="str">
        <f t="shared" si="118"/>
        <v>นับเสา</v>
      </c>
      <c r="V333" s="55" t="str">
        <f t="shared" si="119"/>
        <v>61</v>
      </c>
      <c r="W333" s="55" t="str">
        <f t="shared" si="120"/>
        <v>สายสื่อสาร</v>
      </c>
      <c r="X333" s="55" t="str">
        <f t="shared" si="121"/>
        <v>TCC</v>
      </c>
      <c r="Y333" s="55" t="str">
        <f t="shared" si="122"/>
        <v>BRR</v>
      </c>
      <c r="Z333" s="55" t="str">
        <f t="shared" si="123"/>
        <v>ปกติ</v>
      </c>
      <c r="AA333" s="55" t="str">
        <f t="shared" si="124"/>
        <v>TELECOM</v>
      </c>
      <c r="AB333" s="64">
        <f t="shared" si="125"/>
        <v>1</v>
      </c>
      <c r="AC333" s="65" t="str">
        <f>VLOOKUP(B333,DATA_ZCSR181!C:K,9,0)</f>
        <v>S-4G-001</v>
      </c>
      <c r="AD333" s="65">
        <f>VLOOKUP(B333,DATA_ZCSR181!C:H,6,0)</f>
        <v>9009416934</v>
      </c>
      <c r="AE333" s="66">
        <f>VLOOKUP(B333,DATA_ZCSR181!C:Z,24,0)</f>
        <v>43496</v>
      </c>
      <c r="AF333" s="66" t="str">
        <f>LEFT(VLOOKUP(B333,DATA_ZCSR181!C:D,2,0),4)</f>
        <v>S4B3</v>
      </c>
      <c r="AG333" s="55" t="str">
        <f t="shared" si="126"/>
        <v>BRR</v>
      </c>
      <c r="AH333" s="61" t="str">
        <f t="shared" si="127"/>
        <v/>
      </c>
      <c r="AI333" s="61" t="str">
        <f t="shared" si="128"/>
        <v/>
      </c>
      <c r="AJ333" s="61" t="str">
        <f t="shared" si="129"/>
        <v/>
      </c>
      <c r="AK333" s="61" t="str">
        <f t="shared" si="130"/>
        <v/>
      </c>
      <c r="AL333" s="61" t="str">
        <f t="shared" si="131"/>
        <v/>
      </c>
      <c r="AM333" s="61" t="str">
        <f t="shared" si="132"/>
        <v/>
      </c>
      <c r="AN333" s="61" t="str">
        <f t="shared" si="133"/>
        <v/>
      </c>
      <c r="AO333" s="61" t="str">
        <f t="shared" si="134"/>
        <v/>
      </c>
      <c r="AP333" s="61" t="str">
        <f t="shared" si="135"/>
        <v/>
      </c>
      <c r="AQ333" s="62" t="str">
        <f t="shared" si="136"/>
        <v/>
      </c>
      <c r="AR333" s="61" t="str">
        <f t="shared" si="137"/>
        <v/>
      </c>
      <c r="AS333" s="63" t="e">
        <f>VLOOKUP(B333,ziw58!AV:BB,7,0)</f>
        <v>#N/A</v>
      </c>
    </row>
    <row r="334" spans="1:45" x14ac:dyDescent="0.35">
      <c r="A334" s="56">
        <v>130000731860</v>
      </c>
      <c r="B334" s="57">
        <v>140001548185</v>
      </c>
      <c r="C334" s="57">
        <v>1018532101</v>
      </c>
      <c r="D334" s="58" t="s">
        <v>2831</v>
      </c>
      <c r="E334" s="58" t="s">
        <v>15</v>
      </c>
      <c r="F334" s="58" t="s">
        <v>16</v>
      </c>
      <c r="G334" s="58" t="s">
        <v>17</v>
      </c>
      <c r="H334" s="58" t="s">
        <v>38</v>
      </c>
      <c r="I334" s="59">
        <v>43426</v>
      </c>
      <c r="J334" s="59">
        <v>43438</v>
      </c>
      <c r="K334" s="59">
        <v>43438</v>
      </c>
      <c r="L334" s="59">
        <v>43487</v>
      </c>
      <c r="M334" s="60">
        <v>4016317286</v>
      </c>
      <c r="N334" s="58" t="s">
        <v>1119</v>
      </c>
      <c r="O334" s="58" t="s">
        <v>23</v>
      </c>
      <c r="P334" s="55" t="str">
        <f>VLOOKUP(C334,Constrain!W:Y,3,0)</f>
        <v>บริษัท ทรู อินเทอร์เน็ต คอร์ปอเรชั่น จำกัด</v>
      </c>
      <c r="Q334" s="64" t="str">
        <f>VLOOKUP(C334,Constrain!W:X,2,0)</f>
        <v>TCC</v>
      </c>
      <c r="R334" s="55" t="str">
        <f t="shared" si="115"/>
        <v>CLSD</v>
      </c>
      <c r="S334" s="55" t="str">
        <f t="shared" si="116"/>
        <v xml:space="preserve">CNF </v>
      </c>
      <c r="T334" s="55" t="str">
        <f t="shared" si="117"/>
        <v>มี พท.ซ่อมบำรุง</v>
      </c>
      <c r="U334" s="55" t="str">
        <f t="shared" si="118"/>
        <v>นับเสา</v>
      </c>
      <c r="V334" s="55" t="str">
        <f t="shared" si="119"/>
        <v>61</v>
      </c>
      <c r="W334" s="55" t="str">
        <f t="shared" si="120"/>
        <v>สายสื่อสาร</v>
      </c>
      <c r="X334" s="55" t="str">
        <f t="shared" si="121"/>
        <v>TCC</v>
      </c>
      <c r="Y334" s="55" t="str">
        <f t="shared" si="122"/>
        <v>BYI</v>
      </c>
      <c r="Z334" s="55" t="str">
        <f t="shared" si="123"/>
        <v>ปกติ</v>
      </c>
      <c r="AA334" s="55" t="str">
        <f t="shared" si="124"/>
        <v>TELECOM</v>
      </c>
      <c r="AB334" s="64">
        <f t="shared" si="125"/>
        <v>1</v>
      </c>
      <c r="AC334" s="65" t="str">
        <f>VLOOKUP(B334,DATA_ZCSR181!C:K,9,0)</f>
        <v>S-4G-001</v>
      </c>
      <c r="AD334" s="65">
        <f>VLOOKUP(B334,DATA_ZCSR181!C:H,6,0)</f>
        <v>9009422347</v>
      </c>
      <c r="AE334" s="66">
        <f>VLOOKUP(B334,DATA_ZCSR181!C:Z,24,0)</f>
        <v>43496</v>
      </c>
      <c r="AF334" s="66" t="str">
        <f>LEFT(VLOOKUP(B334,DATA_ZCSR181!C:D,2,0),4)</f>
        <v>S4B3</v>
      </c>
      <c r="AG334" s="55" t="str">
        <f t="shared" si="126"/>
        <v>BYI</v>
      </c>
      <c r="AH334" s="61" t="str">
        <f t="shared" si="127"/>
        <v/>
      </c>
      <c r="AI334" s="61" t="str">
        <f t="shared" si="128"/>
        <v/>
      </c>
      <c r="AJ334" s="61" t="str">
        <f t="shared" si="129"/>
        <v/>
      </c>
      <c r="AK334" s="61" t="str">
        <f t="shared" si="130"/>
        <v/>
      </c>
      <c r="AL334" s="61" t="str">
        <f t="shared" si="131"/>
        <v/>
      </c>
      <c r="AM334" s="61" t="str">
        <f t="shared" si="132"/>
        <v/>
      </c>
      <c r="AN334" s="61" t="str">
        <f t="shared" si="133"/>
        <v/>
      </c>
      <c r="AO334" s="61" t="str">
        <f t="shared" si="134"/>
        <v/>
      </c>
      <c r="AP334" s="61" t="str">
        <f t="shared" si="135"/>
        <v/>
      </c>
      <c r="AQ334" s="62" t="str">
        <f t="shared" si="136"/>
        <v/>
      </c>
      <c r="AR334" s="61" t="str">
        <f t="shared" si="137"/>
        <v/>
      </c>
      <c r="AS334" s="63" t="e">
        <f>VLOOKUP(B334,ziw58!AV:BB,7,0)</f>
        <v>#N/A</v>
      </c>
    </row>
    <row r="335" spans="1:45" x14ac:dyDescent="0.35">
      <c r="A335" s="56">
        <v>130000739877</v>
      </c>
      <c r="B335" s="57">
        <v>140001546260</v>
      </c>
      <c r="C335" s="57">
        <v>1018532101</v>
      </c>
      <c r="D335" s="58" t="s">
        <v>2832</v>
      </c>
      <c r="E335" s="58" t="s">
        <v>15</v>
      </c>
      <c r="F335" s="58" t="s">
        <v>16</v>
      </c>
      <c r="G335" s="58" t="s">
        <v>17</v>
      </c>
      <c r="H335" s="58" t="s">
        <v>21</v>
      </c>
      <c r="I335" s="59">
        <v>43434</v>
      </c>
      <c r="J335" s="59">
        <v>43460</v>
      </c>
      <c r="K335" s="59">
        <v>43461</v>
      </c>
      <c r="L335" s="59">
        <v>43483</v>
      </c>
      <c r="M335" s="60">
        <v>4016317144</v>
      </c>
      <c r="N335" s="58" t="s">
        <v>22</v>
      </c>
      <c r="O335" s="58" t="s">
        <v>23</v>
      </c>
      <c r="P335" s="55" t="str">
        <f>VLOOKUP(C335,Constrain!W:Y,3,0)</f>
        <v>บริษัท ทรู อินเทอร์เน็ต คอร์ปอเรชั่น จำกัด</v>
      </c>
      <c r="Q335" s="64" t="str">
        <f>VLOOKUP(C335,Constrain!W:X,2,0)</f>
        <v>TCC</v>
      </c>
      <c r="R335" s="55" t="str">
        <f t="shared" si="115"/>
        <v>CLSD</v>
      </c>
      <c r="S335" s="55" t="str">
        <f t="shared" si="116"/>
        <v xml:space="preserve">CNF </v>
      </c>
      <c r="T335" s="55" t="str">
        <f t="shared" si="117"/>
        <v>มี พท.ซ่อมบำรุง</v>
      </c>
      <c r="U335" s="55" t="str">
        <f t="shared" si="118"/>
        <v>นับเสา</v>
      </c>
      <c r="V335" s="55" t="str">
        <f t="shared" si="119"/>
        <v>61</v>
      </c>
      <c r="W335" s="55" t="str">
        <f t="shared" si="120"/>
        <v>สายสื่อสาร</v>
      </c>
      <c r="X335" s="55" t="str">
        <f t="shared" si="121"/>
        <v>TCC</v>
      </c>
      <c r="Y335" s="55" t="str">
        <f t="shared" si="122"/>
        <v>CAR</v>
      </c>
      <c r="Z335" s="55" t="str">
        <f t="shared" si="123"/>
        <v>ปกติ</v>
      </c>
      <c r="AA335" s="55" t="str">
        <f t="shared" si="124"/>
        <v>TELECOM</v>
      </c>
      <c r="AB335" s="64">
        <f t="shared" si="125"/>
        <v>1</v>
      </c>
      <c r="AC335" s="65" t="str">
        <f>VLOOKUP(B335,DATA_ZCSR181!C:K,9,0)</f>
        <v>S-4G-001</v>
      </c>
      <c r="AD335" s="65">
        <f>VLOOKUP(B335,DATA_ZCSR181!C:H,6,0)</f>
        <v>9009417595</v>
      </c>
      <c r="AE335" s="66">
        <f>VLOOKUP(B335,DATA_ZCSR181!C:Z,24,0)</f>
        <v>43496</v>
      </c>
      <c r="AF335" s="66" t="str">
        <f>LEFT(VLOOKUP(B335,DATA_ZCSR181!C:D,2,0),4)</f>
        <v>S4B3</v>
      </c>
      <c r="AG335" s="55" t="str">
        <f t="shared" si="126"/>
        <v>CAR</v>
      </c>
      <c r="AH335" s="61" t="str">
        <f t="shared" si="127"/>
        <v/>
      </c>
      <c r="AI335" s="61" t="str">
        <f t="shared" si="128"/>
        <v/>
      </c>
      <c r="AJ335" s="61" t="str">
        <f t="shared" si="129"/>
        <v/>
      </c>
      <c r="AK335" s="61" t="str">
        <f t="shared" si="130"/>
        <v/>
      </c>
      <c r="AL335" s="61" t="str">
        <f t="shared" si="131"/>
        <v/>
      </c>
      <c r="AM335" s="61" t="str">
        <f t="shared" si="132"/>
        <v/>
      </c>
      <c r="AN335" s="61" t="str">
        <f t="shared" si="133"/>
        <v/>
      </c>
      <c r="AO335" s="61" t="str">
        <f t="shared" si="134"/>
        <v/>
      </c>
      <c r="AP335" s="61" t="str">
        <f t="shared" si="135"/>
        <v/>
      </c>
      <c r="AQ335" s="62" t="str">
        <f t="shared" si="136"/>
        <v/>
      </c>
      <c r="AR335" s="61" t="str">
        <f t="shared" si="137"/>
        <v/>
      </c>
      <c r="AS335" s="63" t="e">
        <f>VLOOKUP(B335,ziw58!AV:BB,7,0)</f>
        <v>#N/A</v>
      </c>
    </row>
    <row r="336" spans="1:45" x14ac:dyDescent="0.35">
      <c r="A336" s="56">
        <v>130000729898</v>
      </c>
      <c r="B336" s="57">
        <v>140001545938</v>
      </c>
      <c r="C336" s="57">
        <v>1018532101</v>
      </c>
      <c r="D336" s="58" t="s">
        <v>2833</v>
      </c>
      <c r="E336" s="58" t="s">
        <v>1267</v>
      </c>
      <c r="F336" s="58" t="s">
        <v>16</v>
      </c>
      <c r="G336" s="58" t="s">
        <v>17</v>
      </c>
      <c r="H336" s="58" t="s">
        <v>96</v>
      </c>
      <c r="I336" s="59">
        <v>43433</v>
      </c>
      <c r="J336" s="59">
        <v>43433</v>
      </c>
      <c r="K336" s="59">
        <v>43433</v>
      </c>
      <c r="L336" s="59">
        <v>43483</v>
      </c>
      <c r="M336" s="60">
        <v>4016316818</v>
      </c>
      <c r="N336" s="58" t="s">
        <v>97</v>
      </c>
      <c r="O336" s="58" t="s">
        <v>20</v>
      </c>
      <c r="P336" s="55" t="str">
        <f>VLOOKUP(C336,Constrain!W:Y,3,0)</f>
        <v>บริษัท ทรู อินเทอร์เน็ต คอร์ปอเรชั่น จำกัด</v>
      </c>
      <c r="Q336" s="64" t="str">
        <f>VLOOKUP(C336,Constrain!W:X,2,0)</f>
        <v>TCC</v>
      </c>
      <c r="R336" s="55" t="str">
        <f t="shared" si="115"/>
        <v>TECO</v>
      </c>
      <c r="S336" s="55" t="str">
        <f t="shared" si="116"/>
        <v xml:space="preserve">CNF </v>
      </c>
      <c r="T336" s="55" t="str">
        <f t="shared" si="117"/>
        <v>มี พท.ซ่อมบำรุง</v>
      </c>
      <c r="U336" s="55" t="str">
        <f t="shared" si="118"/>
        <v>นับเสา</v>
      </c>
      <c r="V336" s="55" t="str">
        <f t="shared" si="119"/>
        <v>61</v>
      </c>
      <c r="W336" s="55" t="str">
        <f t="shared" si="120"/>
        <v>สายสื่อสาร</v>
      </c>
      <c r="X336" s="55" t="str">
        <f t="shared" si="121"/>
        <v>TCC</v>
      </c>
      <c r="Y336" s="55" t="str">
        <f t="shared" si="122"/>
        <v>CHC</v>
      </c>
      <c r="Z336" s="55" t="str">
        <f t="shared" si="123"/>
        <v>ปกติ</v>
      </c>
      <c r="AA336" s="55" t="str">
        <f t="shared" si="124"/>
        <v>TELECOM</v>
      </c>
      <c r="AB336" s="64">
        <f t="shared" si="125"/>
        <v>1</v>
      </c>
      <c r="AC336" s="65" t="str">
        <f>VLOOKUP(B336,DATA_ZCSR181!C:K,9,0)</f>
        <v>S-4G-001</v>
      </c>
      <c r="AD336" s="65">
        <f>VLOOKUP(B336,DATA_ZCSR181!C:H,6,0)</f>
        <v>9009417245</v>
      </c>
      <c r="AE336" s="66">
        <f>VLOOKUP(B336,DATA_ZCSR181!C:Z,24,0)</f>
        <v>43496</v>
      </c>
      <c r="AF336" s="66" t="str">
        <f>LEFT(VLOOKUP(B336,DATA_ZCSR181!C:D,2,0),4)</f>
        <v>S4B3</v>
      </c>
      <c r="AG336" s="55" t="str">
        <f t="shared" si="126"/>
        <v>CHC</v>
      </c>
      <c r="AH336" s="61" t="str">
        <f t="shared" si="127"/>
        <v/>
      </c>
      <c r="AI336" s="61" t="str">
        <f t="shared" si="128"/>
        <v/>
      </c>
      <c r="AJ336" s="61" t="str">
        <f t="shared" si="129"/>
        <v/>
      </c>
      <c r="AK336" s="61" t="str">
        <f t="shared" si="130"/>
        <v/>
      </c>
      <c r="AL336" s="61" t="str">
        <f t="shared" si="131"/>
        <v/>
      </c>
      <c r="AM336" s="61" t="str">
        <f t="shared" si="132"/>
        <v/>
      </c>
      <c r="AN336" s="61" t="str">
        <f t="shared" si="133"/>
        <v/>
      </c>
      <c r="AO336" s="61" t="str">
        <f t="shared" si="134"/>
        <v/>
      </c>
      <c r="AP336" s="61" t="str">
        <f t="shared" si="135"/>
        <v/>
      </c>
      <c r="AQ336" s="62" t="str">
        <f t="shared" si="136"/>
        <v/>
      </c>
      <c r="AR336" s="61" t="str">
        <f t="shared" si="137"/>
        <v/>
      </c>
      <c r="AS336" s="63" t="e">
        <f>VLOOKUP(B336,ziw58!AV:BB,7,0)</f>
        <v>#N/A</v>
      </c>
    </row>
    <row r="337" spans="1:45" x14ac:dyDescent="0.35">
      <c r="A337" s="56">
        <v>130000726985</v>
      </c>
      <c r="B337" s="57">
        <v>140001546059</v>
      </c>
      <c r="C337" s="57">
        <v>1018532101</v>
      </c>
      <c r="D337" s="58" t="s">
        <v>2834</v>
      </c>
      <c r="E337" s="58" t="s">
        <v>15</v>
      </c>
      <c r="F337" s="58" t="s">
        <v>16</v>
      </c>
      <c r="G337" s="58" t="s">
        <v>17</v>
      </c>
      <c r="H337" s="58" t="s">
        <v>84</v>
      </c>
      <c r="I337" s="59">
        <v>43426</v>
      </c>
      <c r="J337" s="59">
        <v>43426</v>
      </c>
      <c r="K337" s="59">
        <v>43426</v>
      </c>
      <c r="L337" s="59">
        <v>43483</v>
      </c>
      <c r="M337" s="60">
        <v>4016316787</v>
      </c>
      <c r="N337" s="58" t="s">
        <v>85</v>
      </c>
      <c r="O337" s="58" t="s">
        <v>23</v>
      </c>
      <c r="P337" s="55" t="str">
        <f>VLOOKUP(C337,Constrain!W:Y,3,0)</f>
        <v>บริษัท ทรู อินเทอร์เน็ต คอร์ปอเรชั่น จำกัด</v>
      </c>
      <c r="Q337" s="64" t="str">
        <f>VLOOKUP(C337,Constrain!W:X,2,0)</f>
        <v>TCC</v>
      </c>
      <c r="R337" s="55" t="str">
        <f t="shared" si="115"/>
        <v>CLSD</v>
      </c>
      <c r="S337" s="55" t="str">
        <f t="shared" si="116"/>
        <v xml:space="preserve">CNF </v>
      </c>
      <c r="T337" s="55" t="str">
        <f t="shared" si="117"/>
        <v>มี พท.ซ่อมบำรุง</v>
      </c>
      <c r="U337" s="55" t="str">
        <f t="shared" si="118"/>
        <v>นับเสา</v>
      </c>
      <c r="V337" s="55" t="str">
        <f t="shared" si="119"/>
        <v>61</v>
      </c>
      <c r="W337" s="55" t="str">
        <f t="shared" si="120"/>
        <v>สายสื่อสาร</v>
      </c>
      <c r="X337" s="55" t="str">
        <f t="shared" si="121"/>
        <v>TCC</v>
      </c>
      <c r="Y337" s="55" t="str">
        <f t="shared" si="122"/>
        <v>CUP</v>
      </c>
      <c r="Z337" s="55" t="str">
        <f t="shared" si="123"/>
        <v>ปกติ</v>
      </c>
      <c r="AA337" s="55" t="str">
        <f t="shared" si="124"/>
        <v>TELECOM</v>
      </c>
      <c r="AB337" s="64">
        <f t="shared" si="125"/>
        <v>1</v>
      </c>
      <c r="AC337" s="65" t="str">
        <f>VLOOKUP(B337,DATA_ZCSR181!C:K,9,0)</f>
        <v>S-4G-001</v>
      </c>
      <c r="AD337" s="65">
        <f>VLOOKUP(B337,DATA_ZCSR181!C:H,6,0)</f>
        <v>9009417450</v>
      </c>
      <c r="AE337" s="66">
        <f>VLOOKUP(B337,DATA_ZCSR181!C:Z,24,0)</f>
        <v>43496</v>
      </c>
      <c r="AF337" s="66" t="str">
        <f>LEFT(VLOOKUP(B337,DATA_ZCSR181!C:D,2,0),4)</f>
        <v>S4B3</v>
      </c>
      <c r="AG337" s="55" t="str">
        <f t="shared" si="126"/>
        <v>CUP</v>
      </c>
      <c r="AH337" s="61" t="str">
        <f t="shared" si="127"/>
        <v/>
      </c>
      <c r="AI337" s="61" t="str">
        <f t="shared" si="128"/>
        <v/>
      </c>
      <c r="AJ337" s="61" t="str">
        <f t="shared" si="129"/>
        <v/>
      </c>
      <c r="AK337" s="61" t="str">
        <f t="shared" si="130"/>
        <v/>
      </c>
      <c r="AL337" s="61" t="str">
        <f t="shared" si="131"/>
        <v/>
      </c>
      <c r="AM337" s="61" t="str">
        <f t="shared" si="132"/>
        <v/>
      </c>
      <c r="AN337" s="61" t="str">
        <f t="shared" si="133"/>
        <v/>
      </c>
      <c r="AO337" s="61" t="str">
        <f t="shared" si="134"/>
        <v/>
      </c>
      <c r="AP337" s="61" t="str">
        <f t="shared" si="135"/>
        <v/>
      </c>
      <c r="AQ337" s="62" t="str">
        <f t="shared" si="136"/>
        <v/>
      </c>
      <c r="AR337" s="61" t="str">
        <f t="shared" si="137"/>
        <v/>
      </c>
      <c r="AS337" s="63" t="e">
        <f>VLOOKUP(B337,ziw58!AV:BB,7,0)</f>
        <v>#N/A</v>
      </c>
    </row>
    <row r="338" spans="1:45" x14ac:dyDescent="0.35">
      <c r="A338" s="56">
        <v>130000727159</v>
      </c>
      <c r="B338" s="57">
        <v>140001547167</v>
      </c>
      <c r="C338" s="57">
        <v>1018532101</v>
      </c>
      <c r="D338" s="58" t="s">
        <v>2835</v>
      </c>
      <c r="E338" s="58" t="s">
        <v>15</v>
      </c>
      <c r="F338" s="58" t="s">
        <v>16</v>
      </c>
      <c r="G338" s="58" t="s">
        <v>17</v>
      </c>
      <c r="H338" s="58" t="s">
        <v>36</v>
      </c>
      <c r="I338" s="59">
        <v>43442</v>
      </c>
      <c r="J338" s="59">
        <v>43483</v>
      </c>
      <c r="K338" s="59">
        <v>43484</v>
      </c>
      <c r="L338" s="59">
        <v>43483</v>
      </c>
      <c r="M338" s="60">
        <v>4016316798</v>
      </c>
      <c r="N338" s="58" t="s">
        <v>37</v>
      </c>
      <c r="O338" s="58" t="s">
        <v>23</v>
      </c>
      <c r="P338" s="55" t="str">
        <f>VLOOKUP(C338,Constrain!W:Y,3,0)</f>
        <v>บริษัท ทรู อินเทอร์เน็ต คอร์ปอเรชั่น จำกัด</v>
      </c>
      <c r="Q338" s="64" t="str">
        <f>VLOOKUP(C338,Constrain!W:X,2,0)</f>
        <v>TCC</v>
      </c>
      <c r="R338" s="55" t="str">
        <f t="shared" si="115"/>
        <v>CLSD</v>
      </c>
      <c r="S338" s="55" t="str">
        <f t="shared" si="116"/>
        <v xml:space="preserve">CNF </v>
      </c>
      <c r="T338" s="55" t="str">
        <f t="shared" si="117"/>
        <v>มี พท.ซ่อมบำรุง</v>
      </c>
      <c r="U338" s="55" t="str">
        <f t="shared" si="118"/>
        <v>นับเสา</v>
      </c>
      <c r="V338" s="55" t="str">
        <f t="shared" si="119"/>
        <v>61</v>
      </c>
      <c r="W338" s="55" t="str">
        <f t="shared" si="120"/>
        <v>สายสื่อสาร</v>
      </c>
      <c r="X338" s="55" t="str">
        <f t="shared" si="121"/>
        <v>TCC</v>
      </c>
      <c r="Y338" s="55" t="str">
        <f t="shared" si="122"/>
        <v>CUR</v>
      </c>
      <c r="Z338" s="55" t="str">
        <f t="shared" si="123"/>
        <v>ปกติ</v>
      </c>
      <c r="AA338" s="55" t="str">
        <f t="shared" si="124"/>
        <v>TELECOM</v>
      </c>
      <c r="AB338" s="64">
        <f t="shared" si="125"/>
        <v>1</v>
      </c>
      <c r="AC338" s="65" t="str">
        <f>VLOOKUP(B338,DATA_ZCSR181!C:K,9,0)</f>
        <v>S-4G-001</v>
      </c>
      <c r="AD338" s="65">
        <f>VLOOKUP(B338,DATA_ZCSR181!C:H,6,0)</f>
        <v>9009420950</v>
      </c>
      <c r="AE338" s="66">
        <f>VLOOKUP(B338,DATA_ZCSR181!C:Z,24,0)</f>
        <v>43496</v>
      </c>
      <c r="AF338" s="66" t="str">
        <f>LEFT(VLOOKUP(B338,DATA_ZCSR181!C:D,2,0),4)</f>
        <v>S4B3</v>
      </c>
      <c r="AG338" s="55" t="str">
        <f t="shared" si="126"/>
        <v>CUR</v>
      </c>
      <c r="AH338" s="61" t="str">
        <f t="shared" si="127"/>
        <v/>
      </c>
      <c r="AI338" s="61" t="str">
        <f t="shared" si="128"/>
        <v/>
      </c>
      <c r="AJ338" s="61" t="str">
        <f t="shared" si="129"/>
        <v/>
      </c>
      <c r="AK338" s="61" t="str">
        <f t="shared" si="130"/>
        <v/>
      </c>
      <c r="AL338" s="61" t="str">
        <f t="shared" si="131"/>
        <v/>
      </c>
      <c r="AM338" s="61" t="str">
        <f t="shared" si="132"/>
        <v/>
      </c>
      <c r="AN338" s="61" t="str">
        <f t="shared" si="133"/>
        <v/>
      </c>
      <c r="AO338" s="61" t="str">
        <f t="shared" si="134"/>
        <v/>
      </c>
      <c r="AP338" s="61" t="str">
        <f t="shared" si="135"/>
        <v/>
      </c>
      <c r="AQ338" s="62" t="str">
        <f t="shared" si="136"/>
        <v/>
      </c>
      <c r="AR338" s="61" t="str">
        <f t="shared" si="137"/>
        <v/>
      </c>
      <c r="AS338" s="63" t="e">
        <f>VLOOKUP(B338,ziw58!AV:BB,7,0)</f>
        <v>#N/A</v>
      </c>
    </row>
    <row r="339" spans="1:45" x14ac:dyDescent="0.35">
      <c r="A339" s="56">
        <v>130000720502</v>
      </c>
      <c r="B339" s="57">
        <v>140001542591</v>
      </c>
      <c r="C339" s="57">
        <v>1018532101</v>
      </c>
      <c r="D339" s="58" t="s">
        <v>2836</v>
      </c>
      <c r="E339" s="58" t="s">
        <v>15</v>
      </c>
      <c r="F339" s="58" t="s">
        <v>16</v>
      </c>
      <c r="G339" s="58" t="s">
        <v>17</v>
      </c>
      <c r="H339" s="58" t="s">
        <v>27</v>
      </c>
      <c r="I339" s="59">
        <v>43437</v>
      </c>
      <c r="J339" s="59">
        <v>43411</v>
      </c>
      <c r="K339" s="59">
        <v>43411</v>
      </c>
      <c r="L339" s="59">
        <v>43483</v>
      </c>
      <c r="M339" s="60">
        <v>4016316794</v>
      </c>
      <c r="N339" s="58" t="s">
        <v>28</v>
      </c>
      <c r="O339" s="58" t="s">
        <v>23</v>
      </c>
      <c r="P339" s="55" t="str">
        <f>VLOOKUP(C339,Constrain!W:Y,3,0)</f>
        <v>บริษัท ทรู อินเทอร์เน็ต คอร์ปอเรชั่น จำกัด</v>
      </c>
      <c r="Q339" s="64" t="str">
        <f>VLOOKUP(C339,Constrain!W:X,2,0)</f>
        <v>TCC</v>
      </c>
      <c r="R339" s="55" t="str">
        <f t="shared" si="115"/>
        <v>CLSD</v>
      </c>
      <c r="S339" s="55" t="str">
        <f t="shared" si="116"/>
        <v xml:space="preserve">CNF </v>
      </c>
      <c r="T339" s="55" t="str">
        <f t="shared" si="117"/>
        <v>มี พท.ซ่อมบำรุง</v>
      </c>
      <c r="U339" s="55" t="str">
        <f t="shared" si="118"/>
        <v>นับเสา</v>
      </c>
      <c r="V339" s="55" t="str">
        <f t="shared" si="119"/>
        <v>61</v>
      </c>
      <c r="W339" s="55" t="str">
        <f t="shared" si="120"/>
        <v>สายสื่อสาร</v>
      </c>
      <c r="X339" s="55" t="str">
        <f t="shared" si="121"/>
        <v>TCC</v>
      </c>
      <c r="Y339" s="55" t="str">
        <f t="shared" si="122"/>
        <v>CYP</v>
      </c>
      <c r="Z339" s="55" t="str">
        <f t="shared" si="123"/>
        <v>ปกติ</v>
      </c>
      <c r="AA339" s="55" t="str">
        <f t="shared" si="124"/>
        <v>TELECOM</v>
      </c>
      <c r="AB339" s="64">
        <f t="shared" si="125"/>
        <v>1</v>
      </c>
      <c r="AC339" s="65" t="str">
        <f>VLOOKUP(B339,DATA_ZCSR181!C:K,9,0)</f>
        <v>S-4G-001</v>
      </c>
      <c r="AD339" s="65">
        <f>VLOOKUP(B339,DATA_ZCSR181!C:H,6,0)</f>
        <v>9009410769</v>
      </c>
      <c r="AE339" s="66">
        <f>VLOOKUP(B339,DATA_ZCSR181!C:Z,24,0)</f>
        <v>43496</v>
      </c>
      <c r="AF339" s="66" t="str">
        <f>LEFT(VLOOKUP(B339,DATA_ZCSR181!C:D,2,0),4)</f>
        <v>S4B3</v>
      </c>
      <c r="AG339" s="55" t="str">
        <f t="shared" si="126"/>
        <v>CYP</v>
      </c>
      <c r="AH339" s="61" t="str">
        <f t="shared" si="127"/>
        <v/>
      </c>
      <c r="AI339" s="61" t="str">
        <f t="shared" si="128"/>
        <v/>
      </c>
      <c r="AJ339" s="61" t="str">
        <f t="shared" si="129"/>
        <v/>
      </c>
      <c r="AK339" s="61" t="str">
        <f t="shared" si="130"/>
        <v/>
      </c>
      <c r="AL339" s="61" t="str">
        <f t="shared" si="131"/>
        <v/>
      </c>
      <c r="AM339" s="61" t="str">
        <f t="shared" si="132"/>
        <v/>
      </c>
      <c r="AN339" s="61" t="str">
        <f t="shared" si="133"/>
        <v/>
      </c>
      <c r="AO339" s="61" t="str">
        <f t="shared" si="134"/>
        <v/>
      </c>
      <c r="AP339" s="61" t="str">
        <f t="shared" si="135"/>
        <v/>
      </c>
      <c r="AQ339" s="62" t="str">
        <f t="shared" si="136"/>
        <v/>
      </c>
      <c r="AR339" s="61" t="str">
        <f t="shared" si="137"/>
        <v/>
      </c>
      <c r="AS339" s="63" t="e">
        <f>VLOOKUP(B339,ziw58!AV:BB,7,0)</f>
        <v>#N/A</v>
      </c>
    </row>
    <row r="340" spans="1:45" x14ac:dyDescent="0.35">
      <c r="A340" s="56">
        <v>130000734718</v>
      </c>
      <c r="B340" s="57">
        <v>140001546627</v>
      </c>
      <c r="C340" s="57">
        <v>1018532101</v>
      </c>
      <c r="D340" s="58" t="s">
        <v>2837</v>
      </c>
      <c r="E340" s="58" t="s">
        <v>3199</v>
      </c>
      <c r="F340" s="58" t="s">
        <v>16</v>
      </c>
      <c r="G340" s="58" t="s">
        <v>17</v>
      </c>
      <c r="H340" s="58" t="s">
        <v>106</v>
      </c>
      <c r="I340" s="59"/>
      <c r="J340" s="59">
        <v>43447</v>
      </c>
      <c r="K340" s="59">
        <v>43447</v>
      </c>
      <c r="L340" s="59">
        <v>43483</v>
      </c>
      <c r="M340" s="60">
        <v>4016316829</v>
      </c>
      <c r="N340" s="58" t="s">
        <v>107</v>
      </c>
      <c r="O340" s="58" t="s">
        <v>23</v>
      </c>
      <c r="P340" s="55" t="str">
        <f>VLOOKUP(C340,Constrain!W:Y,3,0)</f>
        <v>บริษัท ทรู อินเทอร์เน็ต คอร์ปอเรชั่น จำกัด</v>
      </c>
      <c r="Q340" s="64" t="str">
        <f>VLOOKUP(C340,Constrain!W:X,2,0)</f>
        <v>TCC</v>
      </c>
      <c r="R340" s="55" t="str">
        <f t="shared" si="115"/>
        <v>TECO</v>
      </c>
      <c r="S340" s="55" t="str">
        <f t="shared" si="116"/>
        <v>NMAT</v>
      </c>
      <c r="T340" s="55" t="str">
        <f t="shared" si="117"/>
        <v>มี พท.ซ่อมบำรุง</v>
      </c>
      <c r="U340" s="55" t="str">
        <f t="shared" si="118"/>
        <v>นับเสา</v>
      </c>
      <c r="V340" s="55" t="str">
        <f t="shared" si="119"/>
        <v>61</v>
      </c>
      <c r="W340" s="55" t="str">
        <f t="shared" si="120"/>
        <v>สายสื่อสาร</v>
      </c>
      <c r="X340" s="55" t="str">
        <f t="shared" si="121"/>
        <v>TCC</v>
      </c>
      <c r="Y340" s="55" t="str">
        <f t="shared" si="122"/>
        <v>DAN</v>
      </c>
      <c r="Z340" s="55" t="str">
        <f t="shared" si="123"/>
        <v>ปกติ</v>
      </c>
      <c r="AA340" s="55" t="str">
        <f t="shared" si="124"/>
        <v>TELECOM</v>
      </c>
      <c r="AB340" s="64">
        <f t="shared" si="125"/>
        <v>1</v>
      </c>
      <c r="AC340" s="65" t="str">
        <f>VLOOKUP(B340,DATA_ZCSR181!C:K,9,0)</f>
        <v>S-4G-001</v>
      </c>
      <c r="AD340" s="65">
        <f>VLOOKUP(B340,DATA_ZCSR181!C:H,6,0)</f>
        <v>9009420186</v>
      </c>
      <c r="AE340" s="66">
        <f>VLOOKUP(B340,DATA_ZCSR181!C:Z,24,0)</f>
        <v>43496</v>
      </c>
      <c r="AF340" s="66" t="str">
        <f>LEFT(VLOOKUP(B340,DATA_ZCSR181!C:D,2,0),4)</f>
        <v>S4B3</v>
      </c>
      <c r="AG340" s="55" t="str">
        <f t="shared" si="126"/>
        <v>DAN</v>
      </c>
      <c r="AH340" s="61" t="str">
        <f t="shared" si="127"/>
        <v/>
      </c>
      <c r="AI340" s="61" t="str">
        <f t="shared" si="128"/>
        <v/>
      </c>
      <c r="AJ340" s="61" t="str">
        <f t="shared" si="129"/>
        <v/>
      </c>
      <c r="AK340" s="61" t="str">
        <f t="shared" si="130"/>
        <v>ยังไม่ยืนยันชั่วโมงการทำงาน Time Confirm</v>
      </c>
      <c r="AL340" s="61" t="str">
        <f t="shared" si="131"/>
        <v/>
      </c>
      <c r="AM340" s="61" t="str">
        <f t="shared" si="132"/>
        <v/>
      </c>
      <c r="AN340" s="61" t="str">
        <f t="shared" si="133"/>
        <v/>
      </c>
      <c r="AO340" s="61" t="str">
        <f t="shared" si="134"/>
        <v/>
      </c>
      <c r="AP340" s="61" t="str">
        <f t="shared" si="135"/>
        <v/>
      </c>
      <c r="AQ340" s="62" t="str">
        <f t="shared" si="136"/>
        <v/>
      </c>
      <c r="AR340" s="61" t="str">
        <f t="shared" si="137"/>
        <v/>
      </c>
      <c r="AS340" s="63" t="e">
        <f>VLOOKUP(B340,ziw58!AV:BB,7,0)</f>
        <v>#N/A</v>
      </c>
    </row>
    <row r="341" spans="1:45" x14ac:dyDescent="0.35">
      <c r="A341" s="56">
        <v>130000711573</v>
      </c>
      <c r="B341" s="57">
        <v>140001547554</v>
      </c>
      <c r="C341" s="57">
        <v>1018532101</v>
      </c>
      <c r="D341" s="58" t="s">
        <v>2838</v>
      </c>
      <c r="E341" s="58" t="s">
        <v>98</v>
      </c>
      <c r="F341" s="58" t="s">
        <v>16</v>
      </c>
      <c r="G341" s="58" t="s">
        <v>17</v>
      </c>
      <c r="H341" s="58" t="s">
        <v>2522</v>
      </c>
      <c r="I341" s="59"/>
      <c r="J341" s="59">
        <v>43383</v>
      </c>
      <c r="K341" s="59">
        <v>43383</v>
      </c>
      <c r="L341" s="59">
        <v>43383</v>
      </c>
      <c r="M341" s="60">
        <v>4021794296</v>
      </c>
      <c r="N341" s="58" t="s">
        <v>2523</v>
      </c>
      <c r="O341" s="58" t="s">
        <v>26</v>
      </c>
      <c r="P341" s="55" t="str">
        <f>VLOOKUP(C341,Constrain!W:Y,3,0)</f>
        <v>บริษัท ทรู อินเทอร์เน็ต คอร์ปอเรชั่น จำกัด</v>
      </c>
      <c r="Q341" s="64" t="str">
        <f>VLOOKUP(C341,Constrain!W:X,2,0)</f>
        <v>TCC</v>
      </c>
      <c r="R341" s="55" t="str">
        <f t="shared" si="115"/>
        <v xml:space="preserve">REL </v>
      </c>
      <c r="S341" s="55" t="str">
        <f t="shared" si="116"/>
        <v>NMAT</v>
      </c>
      <c r="T341" s="55" t="str">
        <f t="shared" si="117"/>
        <v>มี พท.ซ่อมบำรุง</v>
      </c>
      <c r="U341" s="55" t="str">
        <f t="shared" si="118"/>
        <v>นับเสา</v>
      </c>
      <c r="V341" s="55" t="str">
        <f t="shared" si="119"/>
        <v>61</v>
      </c>
      <c r="W341" s="55" t="str">
        <f t="shared" si="120"/>
        <v>สายสื่อสาร</v>
      </c>
      <c r="X341" s="55" t="str">
        <f t="shared" si="121"/>
        <v>TCC</v>
      </c>
      <c r="Y341" s="55" t="str">
        <f t="shared" si="122"/>
        <v>HOH</v>
      </c>
      <c r="Z341" s="55" t="str">
        <f t="shared" si="123"/>
        <v>ปกติ</v>
      </c>
      <c r="AA341" s="55" t="str">
        <f t="shared" si="124"/>
        <v>TELECOM</v>
      </c>
      <c r="AB341" s="64">
        <f t="shared" si="125"/>
        <v>1</v>
      </c>
      <c r="AC341" s="65" t="str">
        <f>VLOOKUP(B341,DATA_ZCSR181!C:K,9,0)</f>
        <v>S-4G-001</v>
      </c>
      <c r="AD341" s="65">
        <f>VLOOKUP(B341,DATA_ZCSR181!C:H,6,0)</f>
        <v>9009421498</v>
      </c>
      <c r="AE341" s="66">
        <f>VLOOKUP(B341,DATA_ZCSR181!C:Z,24,0)</f>
        <v>43496</v>
      </c>
      <c r="AF341" s="66" t="str">
        <f>LEFT(VLOOKUP(B341,DATA_ZCSR181!C:D,2,0),4)</f>
        <v>S4B3</v>
      </c>
      <c r="AG341" s="55" t="str">
        <f t="shared" si="126"/>
        <v>HOH</v>
      </c>
      <c r="AH341" s="61" t="str">
        <f t="shared" si="127"/>
        <v/>
      </c>
      <c r="AI341" s="61" t="str">
        <f t="shared" si="128"/>
        <v/>
      </c>
      <c r="AJ341" s="61" t="str">
        <f t="shared" si="129"/>
        <v>สถานะใบสั่งงานไม่ถูกต้อง</v>
      </c>
      <c r="AK341" s="61" t="str">
        <f t="shared" si="130"/>
        <v>ยังไม่ยืนยันชั่วโมงการทำงาน Time Confirm</v>
      </c>
      <c r="AL341" s="61" t="str">
        <f t="shared" si="131"/>
        <v/>
      </c>
      <c r="AM341" s="61" t="str">
        <f t="shared" si="132"/>
        <v/>
      </c>
      <c r="AN341" s="61" t="str">
        <f t="shared" si="133"/>
        <v/>
      </c>
      <c r="AO341" s="61" t="str">
        <f t="shared" si="134"/>
        <v/>
      </c>
      <c r="AP341" s="61" t="str">
        <f t="shared" si="135"/>
        <v/>
      </c>
      <c r="AQ341" s="62" t="str">
        <f t="shared" si="136"/>
        <v/>
      </c>
      <c r="AR341" s="61" t="str">
        <f t="shared" si="137"/>
        <v/>
      </c>
      <c r="AS341" s="63" t="e">
        <f>VLOOKUP(B341,ziw58!AV:BB,7,0)</f>
        <v>#N/A</v>
      </c>
    </row>
    <row r="342" spans="1:45" x14ac:dyDescent="0.35">
      <c r="A342" s="56">
        <v>130000734885</v>
      </c>
      <c r="B342" s="57">
        <v>140001546049</v>
      </c>
      <c r="C342" s="57">
        <v>1018532101</v>
      </c>
      <c r="D342" s="58" t="s">
        <v>2839</v>
      </c>
      <c r="E342" s="58" t="s">
        <v>15</v>
      </c>
      <c r="F342" s="58" t="s">
        <v>16</v>
      </c>
      <c r="G342" s="58" t="s">
        <v>17</v>
      </c>
      <c r="H342" s="58" t="s">
        <v>24</v>
      </c>
      <c r="I342" s="59">
        <v>43405</v>
      </c>
      <c r="J342" s="59">
        <v>43405</v>
      </c>
      <c r="K342" s="59">
        <v>43454</v>
      </c>
      <c r="L342" s="59">
        <v>43483</v>
      </c>
      <c r="M342" s="60">
        <v>4016316885</v>
      </c>
      <c r="N342" s="58" t="s">
        <v>688</v>
      </c>
      <c r="O342" s="58" t="s">
        <v>23</v>
      </c>
      <c r="P342" s="55" t="str">
        <f>VLOOKUP(C342,Constrain!W:Y,3,0)</f>
        <v>บริษัท ทรู อินเทอร์เน็ต คอร์ปอเรชั่น จำกัด</v>
      </c>
      <c r="Q342" s="64" t="str">
        <f>VLOOKUP(C342,Constrain!W:X,2,0)</f>
        <v>TCC</v>
      </c>
      <c r="R342" s="55" t="str">
        <f t="shared" si="115"/>
        <v>CLSD</v>
      </c>
      <c r="S342" s="55" t="str">
        <f t="shared" si="116"/>
        <v xml:space="preserve">CNF </v>
      </c>
      <c r="T342" s="55" t="str">
        <f t="shared" si="117"/>
        <v>มี พท.ซ่อมบำรุง</v>
      </c>
      <c r="U342" s="55" t="str">
        <f t="shared" si="118"/>
        <v>นับเสา</v>
      </c>
      <c r="V342" s="55" t="str">
        <f t="shared" si="119"/>
        <v>61</v>
      </c>
      <c r="W342" s="55" t="str">
        <f t="shared" si="120"/>
        <v>สายสื่อสาร</v>
      </c>
      <c r="X342" s="55" t="str">
        <f t="shared" si="121"/>
        <v>TCC</v>
      </c>
      <c r="Y342" s="55" t="str">
        <f t="shared" si="122"/>
        <v>KKA</v>
      </c>
      <c r="Z342" s="55" t="str">
        <f t="shared" si="123"/>
        <v>ปกติ</v>
      </c>
      <c r="AA342" s="55" t="str">
        <f t="shared" si="124"/>
        <v>TELECOM</v>
      </c>
      <c r="AB342" s="64">
        <f t="shared" si="125"/>
        <v>1</v>
      </c>
      <c r="AC342" s="65" t="str">
        <f>VLOOKUP(B342,DATA_ZCSR181!C:K,9,0)</f>
        <v>S-4G-001</v>
      </c>
      <c r="AD342" s="65">
        <f>VLOOKUP(B342,DATA_ZCSR181!C:H,6,0)</f>
        <v>9009417375</v>
      </c>
      <c r="AE342" s="66">
        <f>VLOOKUP(B342,DATA_ZCSR181!C:Z,24,0)</f>
        <v>43496</v>
      </c>
      <c r="AF342" s="66" t="str">
        <f>LEFT(VLOOKUP(B342,DATA_ZCSR181!C:D,2,0),4)</f>
        <v>S4B3</v>
      </c>
      <c r="AG342" s="55" t="str">
        <f t="shared" si="126"/>
        <v>KKA</v>
      </c>
      <c r="AH342" s="61" t="str">
        <f t="shared" si="127"/>
        <v/>
      </c>
      <c r="AI342" s="61" t="str">
        <f t="shared" si="128"/>
        <v/>
      </c>
      <c r="AJ342" s="61" t="str">
        <f t="shared" si="129"/>
        <v/>
      </c>
      <c r="AK342" s="61" t="str">
        <f t="shared" si="130"/>
        <v/>
      </c>
      <c r="AL342" s="61" t="str">
        <f t="shared" si="131"/>
        <v/>
      </c>
      <c r="AM342" s="61" t="str">
        <f t="shared" si="132"/>
        <v/>
      </c>
      <c r="AN342" s="61" t="str">
        <f t="shared" si="133"/>
        <v/>
      </c>
      <c r="AO342" s="61" t="str">
        <f t="shared" si="134"/>
        <v/>
      </c>
      <c r="AP342" s="61" t="str">
        <f t="shared" si="135"/>
        <v/>
      </c>
      <c r="AQ342" s="62" t="str">
        <f t="shared" si="136"/>
        <v/>
      </c>
      <c r="AR342" s="61" t="str">
        <f t="shared" si="137"/>
        <v/>
      </c>
      <c r="AS342" s="63" t="e">
        <f>VLOOKUP(B342,ziw58!AV:BB,7,0)</f>
        <v>#N/A</v>
      </c>
    </row>
    <row r="343" spans="1:45" x14ac:dyDescent="0.35">
      <c r="A343" s="56">
        <v>130000732902</v>
      </c>
      <c r="B343" s="57">
        <v>140001547611</v>
      </c>
      <c r="C343" s="57">
        <v>1018532101</v>
      </c>
      <c r="D343" s="58" t="s">
        <v>2840</v>
      </c>
      <c r="E343" s="58" t="s">
        <v>15</v>
      </c>
      <c r="F343" s="58" t="s">
        <v>16</v>
      </c>
      <c r="G343" s="58" t="s">
        <v>17</v>
      </c>
      <c r="H343" s="58" t="s">
        <v>77</v>
      </c>
      <c r="I343" s="59">
        <v>43441</v>
      </c>
      <c r="J343" s="59">
        <v>43441</v>
      </c>
      <c r="K343" s="59">
        <v>43441</v>
      </c>
      <c r="L343" s="59">
        <v>43493</v>
      </c>
      <c r="M343" s="60">
        <v>4016316861</v>
      </c>
      <c r="N343" s="58" t="s">
        <v>78</v>
      </c>
      <c r="O343" s="58" t="s">
        <v>20</v>
      </c>
      <c r="P343" s="55" t="str">
        <f>VLOOKUP(C343,Constrain!W:Y,3,0)</f>
        <v>บริษัท ทรู อินเทอร์เน็ต คอร์ปอเรชั่น จำกัด</v>
      </c>
      <c r="Q343" s="64" t="str">
        <f>VLOOKUP(C343,Constrain!W:X,2,0)</f>
        <v>TCC</v>
      </c>
      <c r="R343" s="55" t="str">
        <f t="shared" si="115"/>
        <v>CLSD</v>
      </c>
      <c r="S343" s="55" t="str">
        <f t="shared" si="116"/>
        <v xml:space="preserve">CNF </v>
      </c>
      <c r="T343" s="55" t="str">
        <f t="shared" si="117"/>
        <v>มี พท.ซ่อมบำรุง</v>
      </c>
      <c r="U343" s="55" t="str">
        <f t="shared" si="118"/>
        <v>นับเสา</v>
      </c>
      <c r="V343" s="55" t="str">
        <f t="shared" si="119"/>
        <v>61</v>
      </c>
      <c r="W343" s="55" t="str">
        <f t="shared" si="120"/>
        <v>สายสื่อสาร</v>
      </c>
      <c r="X343" s="55" t="str">
        <f t="shared" si="121"/>
        <v>TCC</v>
      </c>
      <c r="Y343" s="55" t="str">
        <f t="shared" si="122"/>
        <v>KOB</v>
      </c>
      <c r="Z343" s="55" t="str">
        <f t="shared" si="123"/>
        <v>ปกติ</v>
      </c>
      <c r="AA343" s="55" t="str">
        <f t="shared" si="124"/>
        <v>TELECOM</v>
      </c>
      <c r="AB343" s="64">
        <f t="shared" si="125"/>
        <v>1</v>
      </c>
      <c r="AC343" s="65" t="str">
        <f>VLOOKUP(B343,DATA_ZCSR181!C:K,9,0)</f>
        <v>S-4G-001</v>
      </c>
      <c r="AD343" s="65">
        <f>VLOOKUP(B343,DATA_ZCSR181!C:H,6,0)</f>
        <v>9009421547</v>
      </c>
      <c r="AE343" s="66">
        <f>VLOOKUP(B343,DATA_ZCSR181!C:Z,24,0)</f>
        <v>43496</v>
      </c>
      <c r="AF343" s="66" t="str">
        <f>LEFT(VLOOKUP(B343,DATA_ZCSR181!C:D,2,0),4)</f>
        <v>S4B3</v>
      </c>
      <c r="AG343" s="55" t="str">
        <f t="shared" si="126"/>
        <v>KOB</v>
      </c>
      <c r="AH343" s="61" t="str">
        <f t="shared" si="127"/>
        <v/>
      </c>
      <c r="AI343" s="61" t="str">
        <f t="shared" si="128"/>
        <v/>
      </c>
      <c r="AJ343" s="61" t="str">
        <f t="shared" si="129"/>
        <v/>
      </c>
      <c r="AK343" s="61" t="str">
        <f t="shared" si="130"/>
        <v/>
      </c>
      <c r="AL343" s="61" t="str">
        <f t="shared" si="131"/>
        <v/>
      </c>
      <c r="AM343" s="61" t="str">
        <f t="shared" si="132"/>
        <v/>
      </c>
      <c r="AN343" s="61" t="str">
        <f t="shared" si="133"/>
        <v/>
      </c>
      <c r="AO343" s="61" t="str">
        <f t="shared" si="134"/>
        <v/>
      </c>
      <c r="AP343" s="61" t="str">
        <f t="shared" si="135"/>
        <v/>
      </c>
      <c r="AQ343" s="62" t="str">
        <f t="shared" si="136"/>
        <v/>
      </c>
      <c r="AR343" s="61" t="str">
        <f t="shared" si="137"/>
        <v/>
      </c>
      <c r="AS343" s="63" t="e">
        <f>VLOOKUP(B343,ziw58!AV:BB,7,0)</f>
        <v>#N/A</v>
      </c>
    </row>
    <row r="344" spans="1:45" x14ac:dyDescent="0.35">
      <c r="A344" s="56">
        <v>130000727729</v>
      </c>
      <c r="B344" s="57">
        <v>140001546167</v>
      </c>
      <c r="C344" s="57">
        <v>1018532101</v>
      </c>
      <c r="D344" s="58" t="s">
        <v>2841</v>
      </c>
      <c r="E344" s="58" t="s">
        <v>1267</v>
      </c>
      <c r="F344" s="58" t="s">
        <v>16</v>
      </c>
      <c r="G344" s="58" t="s">
        <v>17</v>
      </c>
      <c r="H344" s="58" t="s">
        <v>41</v>
      </c>
      <c r="I344" s="59">
        <v>43431</v>
      </c>
      <c r="J344" s="59">
        <v>43429</v>
      </c>
      <c r="K344" s="59">
        <v>43430</v>
      </c>
      <c r="L344" s="59">
        <v>43483</v>
      </c>
      <c r="M344" s="60">
        <v>4021794296</v>
      </c>
      <c r="N344" s="58" t="s">
        <v>42</v>
      </c>
      <c r="O344" s="58" t="s">
        <v>23</v>
      </c>
      <c r="P344" s="55" t="str">
        <f>VLOOKUP(C344,Constrain!W:Y,3,0)</f>
        <v>บริษัท ทรู อินเทอร์เน็ต คอร์ปอเรชั่น จำกัด</v>
      </c>
      <c r="Q344" s="64" t="str">
        <f>VLOOKUP(C344,Constrain!W:X,2,0)</f>
        <v>TCC</v>
      </c>
      <c r="R344" s="55" t="str">
        <f t="shared" si="115"/>
        <v>TECO</v>
      </c>
      <c r="S344" s="55" t="str">
        <f t="shared" si="116"/>
        <v xml:space="preserve">CNF </v>
      </c>
      <c r="T344" s="55" t="str">
        <f t="shared" si="117"/>
        <v>มี พท.ซ่อมบำรุง</v>
      </c>
      <c r="U344" s="55" t="str">
        <f t="shared" si="118"/>
        <v>นับเสา</v>
      </c>
      <c r="V344" s="55" t="str">
        <f t="shared" si="119"/>
        <v>61</v>
      </c>
      <c r="W344" s="55" t="str">
        <f t="shared" si="120"/>
        <v>สายสื่อสาร</v>
      </c>
      <c r="X344" s="55" t="str">
        <f t="shared" si="121"/>
        <v>TCC</v>
      </c>
      <c r="Y344" s="55" t="str">
        <f t="shared" si="122"/>
        <v>KOG</v>
      </c>
      <c r="Z344" s="55" t="str">
        <f t="shared" si="123"/>
        <v>ปกติ</v>
      </c>
      <c r="AA344" s="55" t="str">
        <f t="shared" si="124"/>
        <v>TELECOM</v>
      </c>
      <c r="AB344" s="64">
        <f t="shared" si="125"/>
        <v>1</v>
      </c>
      <c r="AC344" s="65" t="str">
        <f>VLOOKUP(B344,DATA_ZCSR181!C:K,9,0)</f>
        <v>S-4G-001</v>
      </c>
      <c r="AD344" s="65">
        <f>VLOOKUP(B344,DATA_ZCSR181!C:H,6,0)</f>
        <v>9009417534</v>
      </c>
      <c r="AE344" s="66">
        <f>VLOOKUP(B344,DATA_ZCSR181!C:Z,24,0)</f>
        <v>43496</v>
      </c>
      <c r="AF344" s="66" t="str">
        <f>LEFT(VLOOKUP(B344,DATA_ZCSR181!C:D,2,0),4)</f>
        <v>S4B3</v>
      </c>
      <c r="AG344" s="55" t="str">
        <f t="shared" si="126"/>
        <v>KOG</v>
      </c>
      <c r="AH344" s="61" t="str">
        <f t="shared" si="127"/>
        <v/>
      </c>
      <c r="AI344" s="61" t="str">
        <f t="shared" si="128"/>
        <v/>
      </c>
      <c r="AJ344" s="61" t="str">
        <f t="shared" si="129"/>
        <v/>
      </c>
      <c r="AK344" s="61" t="str">
        <f t="shared" si="130"/>
        <v/>
      </c>
      <c r="AL344" s="61" t="str">
        <f t="shared" si="131"/>
        <v/>
      </c>
      <c r="AM344" s="61" t="str">
        <f t="shared" si="132"/>
        <v/>
      </c>
      <c r="AN344" s="61" t="str">
        <f t="shared" si="133"/>
        <v/>
      </c>
      <c r="AO344" s="61" t="str">
        <f t="shared" si="134"/>
        <v/>
      </c>
      <c r="AP344" s="61" t="str">
        <f t="shared" si="135"/>
        <v/>
      </c>
      <c r="AQ344" s="62" t="str">
        <f t="shared" si="136"/>
        <v/>
      </c>
      <c r="AR344" s="61" t="str">
        <f t="shared" si="137"/>
        <v/>
      </c>
      <c r="AS344" s="63" t="e">
        <f>VLOOKUP(B344,ziw58!AV:BB,7,0)</f>
        <v>#N/A</v>
      </c>
    </row>
    <row r="345" spans="1:45" x14ac:dyDescent="0.35">
      <c r="A345" s="56">
        <v>130000720211</v>
      </c>
      <c r="B345" s="57">
        <v>140001545659</v>
      </c>
      <c r="C345" s="57">
        <v>1018532101</v>
      </c>
      <c r="D345" s="58" t="s">
        <v>2842</v>
      </c>
      <c r="E345" s="58" t="s">
        <v>15</v>
      </c>
      <c r="F345" s="58" t="s">
        <v>16</v>
      </c>
      <c r="G345" s="58" t="s">
        <v>17</v>
      </c>
      <c r="H345" s="58" t="s">
        <v>45</v>
      </c>
      <c r="I345" s="59">
        <v>43440</v>
      </c>
      <c r="J345" s="59">
        <v>43440</v>
      </c>
      <c r="K345" s="59">
        <v>43440</v>
      </c>
      <c r="L345" s="59">
        <v>43482</v>
      </c>
      <c r="M345" s="60">
        <v>4016316796</v>
      </c>
      <c r="N345" s="58" t="s">
        <v>46</v>
      </c>
      <c r="O345" s="58" t="s">
        <v>23</v>
      </c>
      <c r="P345" s="55" t="str">
        <f>VLOOKUP(C345,Constrain!W:Y,3,0)</f>
        <v>บริษัท ทรู อินเทอร์เน็ต คอร์ปอเรชั่น จำกัด</v>
      </c>
      <c r="Q345" s="64" t="str">
        <f>VLOOKUP(C345,Constrain!W:X,2,0)</f>
        <v>TCC</v>
      </c>
      <c r="R345" s="55" t="str">
        <f t="shared" si="115"/>
        <v>CLSD</v>
      </c>
      <c r="S345" s="55" t="str">
        <f t="shared" si="116"/>
        <v xml:space="preserve">CNF </v>
      </c>
      <c r="T345" s="55" t="str">
        <f t="shared" si="117"/>
        <v>มี พท.ซ่อมบำรุง</v>
      </c>
      <c r="U345" s="55" t="str">
        <f t="shared" si="118"/>
        <v>นับเสา</v>
      </c>
      <c r="V345" s="55" t="str">
        <f t="shared" si="119"/>
        <v>61</v>
      </c>
      <c r="W345" s="55" t="str">
        <f t="shared" si="120"/>
        <v>สายสื่อสาร</v>
      </c>
      <c r="X345" s="55" t="str">
        <f t="shared" si="121"/>
        <v>TCC</v>
      </c>
      <c r="Y345" s="55" t="str">
        <f t="shared" si="122"/>
        <v>KSA</v>
      </c>
      <c r="Z345" s="55" t="str">
        <f t="shared" si="123"/>
        <v>ปกติ</v>
      </c>
      <c r="AA345" s="55" t="str">
        <f t="shared" si="124"/>
        <v>TELECOM</v>
      </c>
      <c r="AB345" s="64">
        <f t="shared" si="125"/>
        <v>1</v>
      </c>
      <c r="AC345" s="65" t="str">
        <f>VLOOKUP(B345,DATA_ZCSR181!C:K,9,0)</f>
        <v>S-4G-001</v>
      </c>
      <c r="AD345" s="65">
        <f>VLOOKUP(B345,DATA_ZCSR181!C:H,6,0)</f>
        <v>9009416859</v>
      </c>
      <c r="AE345" s="66">
        <f>VLOOKUP(B345,DATA_ZCSR181!C:Z,24,0)</f>
        <v>43496</v>
      </c>
      <c r="AF345" s="66" t="str">
        <f>LEFT(VLOOKUP(B345,DATA_ZCSR181!C:D,2,0),4)</f>
        <v>S4B3</v>
      </c>
      <c r="AG345" s="55" t="str">
        <f t="shared" si="126"/>
        <v>KSA</v>
      </c>
      <c r="AH345" s="61" t="str">
        <f t="shared" si="127"/>
        <v/>
      </c>
      <c r="AI345" s="61" t="str">
        <f t="shared" si="128"/>
        <v/>
      </c>
      <c r="AJ345" s="61" t="str">
        <f t="shared" si="129"/>
        <v/>
      </c>
      <c r="AK345" s="61" t="str">
        <f t="shared" si="130"/>
        <v/>
      </c>
      <c r="AL345" s="61" t="str">
        <f t="shared" si="131"/>
        <v/>
      </c>
      <c r="AM345" s="61" t="str">
        <f t="shared" si="132"/>
        <v/>
      </c>
      <c r="AN345" s="61" t="str">
        <f t="shared" si="133"/>
        <v/>
      </c>
      <c r="AO345" s="61" t="str">
        <f t="shared" si="134"/>
        <v/>
      </c>
      <c r="AP345" s="61" t="str">
        <f t="shared" si="135"/>
        <v/>
      </c>
      <c r="AQ345" s="62" t="str">
        <f t="shared" si="136"/>
        <v/>
      </c>
      <c r="AR345" s="61" t="str">
        <f t="shared" si="137"/>
        <v/>
      </c>
      <c r="AS345" s="63" t="e">
        <f>VLOOKUP(B345,ziw58!AV:BB,7,0)</f>
        <v>#N/A</v>
      </c>
    </row>
    <row r="346" spans="1:45" x14ac:dyDescent="0.35">
      <c r="A346" s="56">
        <v>130000724992</v>
      </c>
      <c r="B346" s="57">
        <v>140001545726</v>
      </c>
      <c r="C346" s="57">
        <v>1018532101</v>
      </c>
      <c r="D346" s="58" t="s">
        <v>2843</v>
      </c>
      <c r="E346" s="58" t="s">
        <v>1267</v>
      </c>
      <c r="F346" s="58" t="s">
        <v>16</v>
      </c>
      <c r="G346" s="58" t="s">
        <v>17</v>
      </c>
      <c r="H346" s="58" t="s">
        <v>47</v>
      </c>
      <c r="I346" s="59">
        <v>43422</v>
      </c>
      <c r="J346" s="59">
        <v>43422</v>
      </c>
      <c r="K346" s="59">
        <v>43428</v>
      </c>
      <c r="L346" s="59">
        <v>43483</v>
      </c>
      <c r="M346" s="60">
        <v>4016317081</v>
      </c>
      <c r="N346" s="58" t="s">
        <v>48</v>
      </c>
      <c r="O346" s="58" t="s">
        <v>23</v>
      </c>
      <c r="P346" s="55" t="str">
        <f>VLOOKUP(C346,Constrain!W:Y,3,0)</f>
        <v>บริษัท ทรู อินเทอร์เน็ต คอร์ปอเรชั่น จำกัด</v>
      </c>
      <c r="Q346" s="64" t="str">
        <f>VLOOKUP(C346,Constrain!W:X,2,0)</f>
        <v>TCC</v>
      </c>
      <c r="R346" s="55" t="str">
        <f t="shared" si="115"/>
        <v>TECO</v>
      </c>
      <c r="S346" s="55" t="str">
        <f t="shared" si="116"/>
        <v xml:space="preserve">CNF </v>
      </c>
      <c r="T346" s="55" t="str">
        <f t="shared" si="117"/>
        <v>มี พท.ซ่อมบำรุง</v>
      </c>
      <c r="U346" s="55" t="str">
        <f t="shared" si="118"/>
        <v>นับเสา</v>
      </c>
      <c r="V346" s="55" t="str">
        <f t="shared" si="119"/>
        <v>61</v>
      </c>
      <c r="W346" s="55" t="str">
        <f t="shared" si="120"/>
        <v>สายสื่อสาร</v>
      </c>
      <c r="X346" s="55" t="str">
        <f t="shared" si="121"/>
        <v>TCC</v>
      </c>
      <c r="Y346" s="55" t="str">
        <f t="shared" si="122"/>
        <v>KSN</v>
      </c>
      <c r="Z346" s="55" t="str">
        <f t="shared" si="123"/>
        <v>ปกติ</v>
      </c>
      <c r="AA346" s="55" t="str">
        <f t="shared" si="124"/>
        <v>TELECOM</v>
      </c>
      <c r="AB346" s="64">
        <f t="shared" si="125"/>
        <v>1</v>
      </c>
      <c r="AC346" s="65" t="str">
        <f>VLOOKUP(B346,DATA_ZCSR181!C:K,9,0)</f>
        <v>S-4G-001</v>
      </c>
      <c r="AD346" s="65">
        <f>VLOOKUP(B346,DATA_ZCSR181!C:H,6,0)</f>
        <v>9009416975</v>
      </c>
      <c r="AE346" s="66">
        <f>VLOOKUP(B346,DATA_ZCSR181!C:Z,24,0)</f>
        <v>43496</v>
      </c>
      <c r="AF346" s="66" t="str">
        <f>LEFT(VLOOKUP(B346,DATA_ZCSR181!C:D,2,0),4)</f>
        <v>S4B3</v>
      </c>
      <c r="AG346" s="55" t="str">
        <f t="shared" si="126"/>
        <v>KSN</v>
      </c>
      <c r="AH346" s="61" t="str">
        <f t="shared" si="127"/>
        <v/>
      </c>
      <c r="AI346" s="61" t="str">
        <f t="shared" si="128"/>
        <v/>
      </c>
      <c r="AJ346" s="61" t="str">
        <f t="shared" si="129"/>
        <v/>
      </c>
      <c r="AK346" s="61" t="str">
        <f t="shared" si="130"/>
        <v/>
      </c>
      <c r="AL346" s="61" t="str">
        <f t="shared" si="131"/>
        <v/>
      </c>
      <c r="AM346" s="61" t="str">
        <f t="shared" si="132"/>
        <v/>
      </c>
      <c r="AN346" s="61" t="str">
        <f t="shared" si="133"/>
        <v/>
      </c>
      <c r="AO346" s="61" t="str">
        <f t="shared" si="134"/>
        <v/>
      </c>
      <c r="AP346" s="61" t="str">
        <f t="shared" si="135"/>
        <v/>
      </c>
      <c r="AQ346" s="62" t="str">
        <f t="shared" si="136"/>
        <v/>
      </c>
      <c r="AR346" s="61" t="str">
        <f t="shared" si="137"/>
        <v/>
      </c>
      <c r="AS346" s="63" t="e">
        <f>VLOOKUP(B346,ziw58!AV:BB,7,0)</f>
        <v>#N/A</v>
      </c>
    </row>
    <row r="347" spans="1:45" x14ac:dyDescent="0.35">
      <c r="A347" s="56">
        <v>130000725003</v>
      </c>
      <c r="B347" s="57" t="s">
        <v>79</v>
      </c>
      <c r="C347" s="57">
        <v>1018532101</v>
      </c>
      <c r="D347" s="58" t="s">
        <v>2844</v>
      </c>
      <c r="E347" s="58" t="s">
        <v>2738</v>
      </c>
      <c r="F347" s="58" t="s">
        <v>16</v>
      </c>
      <c r="G347" s="58" t="s">
        <v>17</v>
      </c>
      <c r="H347" s="58" t="s">
        <v>47</v>
      </c>
      <c r="I347" s="59"/>
      <c r="J347" s="59">
        <v>43422</v>
      </c>
      <c r="K347" s="59">
        <v>43428</v>
      </c>
      <c r="L347" s="59">
        <v>43433</v>
      </c>
      <c r="M347" s="60">
        <v>4016317081</v>
      </c>
      <c r="N347" s="58" t="s">
        <v>48</v>
      </c>
      <c r="O347" s="58" t="s">
        <v>26</v>
      </c>
      <c r="P347" s="55" t="str">
        <f>VLOOKUP(C347,Constrain!W:Y,3,0)</f>
        <v>บริษัท ทรู อินเทอร์เน็ต คอร์ปอเรชั่น จำกัด</v>
      </c>
      <c r="Q347" s="64" t="str">
        <f>VLOOKUP(C347,Constrain!W:X,2,0)</f>
        <v>TCC</v>
      </c>
      <c r="R347" s="55" t="str">
        <f t="shared" si="115"/>
        <v>CLSD</v>
      </c>
      <c r="S347" s="55" t="str">
        <f t="shared" si="116"/>
        <v>NMAT</v>
      </c>
      <c r="T347" s="55" t="str">
        <f t="shared" si="117"/>
        <v>มี พท.ซ่อมบำรุง</v>
      </c>
      <c r="U347" s="55" t="str">
        <f t="shared" si="118"/>
        <v>นับเสา</v>
      </c>
      <c r="V347" s="55" t="str">
        <f t="shared" si="119"/>
        <v>61</v>
      </c>
      <c r="W347" s="55" t="str">
        <f t="shared" si="120"/>
        <v>สายสื่อสาร</v>
      </c>
      <c r="X347" s="55" t="str">
        <f t="shared" si="121"/>
        <v>TCC</v>
      </c>
      <c r="Y347" s="55" t="str">
        <f t="shared" si="122"/>
        <v>KSN</v>
      </c>
      <c r="Z347" s="55" t="str">
        <f t="shared" si="123"/>
        <v>ละเมิด</v>
      </c>
      <c r="AA347" s="55" t="str">
        <f t="shared" si="124"/>
        <v>TELECOM</v>
      </c>
      <c r="AB347" s="64">
        <f t="shared" si="125"/>
        <v>2</v>
      </c>
      <c r="AC347" s="65" t="e">
        <f>VLOOKUP(B347,DATA_ZCSR181!C:K,9,0)</f>
        <v>#N/A</v>
      </c>
      <c r="AD347" s="65" t="e">
        <f>VLOOKUP(B347,DATA_ZCSR181!C:H,6,0)</f>
        <v>#N/A</v>
      </c>
      <c r="AE347" s="66" t="e">
        <f>VLOOKUP(B347,DATA_ZCSR181!C:Z,24,0)</f>
        <v>#N/A</v>
      </c>
      <c r="AF347" s="66" t="e">
        <f>LEFT(VLOOKUP(B347,DATA_ZCSR181!C:D,2,0),4)</f>
        <v>#N/A</v>
      </c>
      <c r="AG347" s="55" t="str">
        <f t="shared" si="126"/>
        <v>KSN</v>
      </c>
      <c r="AH347" s="61" t="str">
        <f t="shared" si="127"/>
        <v>ไม่สร้างคำร้อง</v>
      </c>
      <c r="AI347" s="61" t="str">
        <f t="shared" si="128"/>
        <v/>
      </c>
      <c r="AJ347" s="61" t="str">
        <f t="shared" si="129"/>
        <v/>
      </c>
      <c r="AK347" s="61" t="str">
        <f t="shared" si="130"/>
        <v>ยังไม่ยืนยันชั่วโมงการทำงาน Time Confirm</v>
      </c>
      <c r="AL347" s="61" t="str">
        <f t="shared" si="131"/>
        <v/>
      </c>
      <c r="AM347" s="61" t="str">
        <f t="shared" si="132"/>
        <v/>
      </c>
      <c r="AN347" s="61" t="str">
        <f t="shared" si="133"/>
        <v/>
      </c>
      <c r="AO347" s="61" t="str">
        <f t="shared" si="134"/>
        <v/>
      </c>
      <c r="AP347" s="61" t="str">
        <f t="shared" si="135"/>
        <v/>
      </c>
      <c r="AQ347" s="62" t="str">
        <f t="shared" si="136"/>
        <v/>
      </c>
      <c r="AR347" s="61" t="e">
        <f t="shared" si="137"/>
        <v>#VALUE!</v>
      </c>
      <c r="AS347" s="63" t="e">
        <f>VLOOKUP(B347,ziw58!AV:BB,7,0)</f>
        <v>#N/A</v>
      </c>
    </row>
    <row r="348" spans="1:45" x14ac:dyDescent="0.35">
      <c r="A348" s="56">
        <v>140009093886</v>
      </c>
      <c r="B348" s="57" t="s">
        <v>79</v>
      </c>
      <c r="C348" s="57">
        <v>1018532101</v>
      </c>
      <c r="D348" s="58" t="s">
        <v>2844</v>
      </c>
      <c r="E348" s="58" t="s">
        <v>98</v>
      </c>
      <c r="F348" s="58" t="s">
        <v>1173</v>
      </c>
      <c r="G348" s="58" t="s">
        <v>1174</v>
      </c>
      <c r="H348" s="58" t="s">
        <v>47</v>
      </c>
      <c r="I348" s="59"/>
      <c r="J348" s="59">
        <v>43432</v>
      </c>
      <c r="K348" s="59">
        <v>43432</v>
      </c>
      <c r="L348" s="59">
        <v>43432</v>
      </c>
      <c r="M348" s="60">
        <v>4016317081</v>
      </c>
      <c r="N348" s="58" t="s">
        <v>48</v>
      </c>
      <c r="O348" s="58" t="s">
        <v>20</v>
      </c>
      <c r="P348" s="55" t="str">
        <f>VLOOKUP(C348,Constrain!W:Y,3,0)</f>
        <v>บริษัท ทรู อินเทอร์เน็ต คอร์ปอเรชั่น จำกัด</v>
      </c>
      <c r="Q348" s="64" t="str">
        <f>VLOOKUP(C348,Constrain!W:X,2,0)</f>
        <v>TCC</v>
      </c>
      <c r="R348" s="55" t="str">
        <f t="shared" si="115"/>
        <v xml:space="preserve">REL </v>
      </c>
      <c r="S348" s="55" t="str">
        <f t="shared" si="116"/>
        <v>NMAT</v>
      </c>
      <c r="T348" s="55" t="str">
        <f t="shared" si="117"/>
        <v>มี พท.ซ่อมบำรุง</v>
      </c>
      <c r="U348" s="55" t="str">
        <f t="shared" si="118"/>
        <v>นับเสา</v>
      </c>
      <c r="V348" s="55" t="str">
        <f t="shared" si="119"/>
        <v>61</v>
      </c>
      <c r="W348" s="55" t="str">
        <f t="shared" si="120"/>
        <v>สายสื่อสาร</v>
      </c>
      <c r="X348" s="55" t="str">
        <f t="shared" si="121"/>
        <v>TCC</v>
      </c>
      <c r="Y348" s="55" t="str">
        <f t="shared" si="122"/>
        <v>KSN</v>
      </c>
      <c r="Z348" s="55" t="str">
        <f t="shared" si="123"/>
        <v>ละเมิด</v>
      </c>
      <c r="AA348" s="55" t="str">
        <f t="shared" si="124"/>
        <v>TELECOM</v>
      </c>
      <c r="AB348" s="64">
        <f t="shared" si="125"/>
        <v>2</v>
      </c>
      <c r="AC348" s="65" t="e">
        <f>VLOOKUP(B348,DATA_ZCSR181!C:K,9,0)</f>
        <v>#N/A</v>
      </c>
      <c r="AD348" s="65" t="e">
        <f>VLOOKUP(B348,DATA_ZCSR181!C:H,6,0)</f>
        <v>#N/A</v>
      </c>
      <c r="AE348" s="66" t="e">
        <f>VLOOKUP(B348,DATA_ZCSR181!C:Z,24,0)</f>
        <v>#N/A</v>
      </c>
      <c r="AF348" s="66" t="e">
        <f>LEFT(VLOOKUP(B348,DATA_ZCSR181!C:D,2,0),4)</f>
        <v>#N/A</v>
      </c>
      <c r="AG348" s="55" t="str">
        <f t="shared" si="126"/>
        <v>KSN</v>
      </c>
      <c r="AH348" s="61" t="str">
        <f t="shared" si="127"/>
        <v>ไม่สร้างคำร้อง</v>
      </c>
      <c r="AI348" s="61" t="str">
        <f t="shared" si="128"/>
        <v/>
      </c>
      <c r="AJ348" s="61" t="str">
        <f t="shared" si="129"/>
        <v>สถานะใบสั่งงานไม่ถูกต้อง</v>
      </c>
      <c r="AK348" s="61" t="str">
        <f t="shared" si="130"/>
        <v>ยังไม่ยืนยันชั่วโมงการทำงาน Time Confirm</v>
      </c>
      <c r="AL348" s="61" t="str">
        <f t="shared" si="131"/>
        <v/>
      </c>
      <c r="AM348" s="61" t="str">
        <f t="shared" si="132"/>
        <v/>
      </c>
      <c r="AN348" s="61" t="str">
        <f t="shared" si="133"/>
        <v/>
      </c>
      <c r="AO348" s="61" t="str">
        <f t="shared" si="134"/>
        <v/>
      </c>
      <c r="AP348" s="61" t="str">
        <f t="shared" si="135"/>
        <v/>
      </c>
      <c r="AQ348" s="62" t="str">
        <f t="shared" si="136"/>
        <v/>
      </c>
      <c r="AR348" s="61" t="e">
        <f t="shared" si="137"/>
        <v>#VALUE!</v>
      </c>
      <c r="AS348" s="63" t="e">
        <f>VLOOKUP(B348,ziw58!AV:BB,7,0)</f>
        <v>#N/A</v>
      </c>
    </row>
    <row r="349" spans="1:45" x14ac:dyDescent="0.35">
      <c r="A349" s="56">
        <v>130000721909</v>
      </c>
      <c r="B349" s="57">
        <v>140001545408</v>
      </c>
      <c r="C349" s="57">
        <v>1018532101</v>
      </c>
      <c r="D349" s="58" t="s">
        <v>2845</v>
      </c>
      <c r="E349" s="58" t="s">
        <v>15</v>
      </c>
      <c r="F349" s="58" t="s">
        <v>16</v>
      </c>
      <c r="G349" s="58" t="s">
        <v>17</v>
      </c>
      <c r="H349" s="58" t="s">
        <v>99</v>
      </c>
      <c r="I349" s="59">
        <v>43454</v>
      </c>
      <c r="J349" s="59">
        <v>43414</v>
      </c>
      <c r="K349" s="59">
        <v>43415</v>
      </c>
      <c r="L349" s="59">
        <v>43483</v>
      </c>
      <c r="M349" s="60">
        <v>4016316766</v>
      </c>
      <c r="N349" s="58" t="s">
        <v>100</v>
      </c>
      <c r="O349" s="58" t="s">
        <v>23</v>
      </c>
      <c r="P349" s="55" t="str">
        <f>VLOOKUP(C349,Constrain!W:Y,3,0)</f>
        <v>บริษัท ทรู อินเทอร์เน็ต คอร์ปอเรชั่น จำกัด</v>
      </c>
      <c r="Q349" s="64" t="str">
        <f>VLOOKUP(C349,Constrain!W:X,2,0)</f>
        <v>TCC</v>
      </c>
      <c r="R349" s="55" t="str">
        <f t="shared" si="115"/>
        <v>CLSD</v>
      </c>
      <c r="S349" s="55" t="str">
        <f t="shared" si="116"/>
        <v xml:space="preserve">CNF </v>
      </c>
      <c r="T349" s="55" t="str">
        <f t="shared" si="117"/>
        <v>มี พท.ซ่อมบำรุง</v>
      </c>
      <c r="U349" s="55" t="str">
        <f t="shared" si="118"/>
        <v>นับเสา</v>
      </c>
      <c r="V349" s="55" t="str">
        <f t="shared" si="119"/>
        <v>61</v>
      </c>
      <c r="W349" s="55" t="str">
        <f t="shared" si="120"/>
        <v>สายสื่อสาร</v>
      </c>
      <c r="X349" s="55" t="str">
        <f t="shared" si="121"/>
        <v>TCC</v>
      </c>
      <c r="Y349" s="55" t="str">
        <f t="shared" si="122"/>
        <v>KUM</v>
      </c>
      <c r="Z349" s="55" t="str">
        <f t="shared" si="123"/>
        <v>ปกติ</v>
      </c>
      <c r="AA349" s="55" t="str">
        <f t="shared" si="124"/>
        <v>TELECOM</v>
      </c>
      <c r="AB349" s="64">
        <f t="shared" si="125"/>
        <v>1</v>
      </c>
      <c r="AC349" s="65" t="str">
        <f>VLOOKUP(B349,DATA_ZCSR181!C:K,9,0)</f>
        <v>S-4G-001</v>
      </c>
      <c r="AD349" s="65">
        <f>VLOOKUP(B349,DATA_ZCSR181!C:H,6,0)</f>
        <v>9009416590</v>
      </c>
      <c r="AE349" s="66">
        <f>VLOOKUP(B349,DATA_ZCSR181!C:Z,24,0)</f>
        <v>43496</v>
      </c>
      <c r="AF349" s="66" t="str">
        <f>LEFT(VLOOKUP(B349,DATA_ZCSR181!C:D,2,0),4)</f>
        <v>S4B3</v>
      </c>
      <c r="AG349" s="55" t="str">
        <f t="shared" si="126"/>
        <v>KUM</v>
      </c>
      <c r="AH349" s="61" t="str">
        <f t="shared" si="127"/>
        <v/>
      </c>
      <c r="AI349" s="61" t="str">
        <f t="shared" si="128"/>
        <v/>
      </c>
      <c r="AJ349" s="61" t="str">
        <f t="shared" si="129"/>
        <v/>
      </c>
      <c r="AK349" s="61" t="str">
        <f t="shared" si="130"/>
        <v/>
      </c>
      <c r="AL349" s="61" t="str">
        <f t="shared" si="131"/>
        <v/>
      </c>
      <c r="AM349" s="61" t="str">
        <f t="shared" si="132"/>
        <v/>
      </c>
      <c r="AN349" s="61" t="str">
        <f t="shared" si="133"/>
        <v/>
      </c>
      <c r="AO349" s="61" t="str">
        <f t="shared" si="134"/>
        <v/>
      </c>
      <c r="AP349" s="61" t="str">
        <f t="shared" si="135"/>
        <v/>
      </c>
      <c r="AQ349" s="62" t="str">
        <f t="shared" si="136"/>
        <v/>
      </c>
      <c r="AR349" s="61" t="str">
        <f t="shared" si="137"/>
        <v/>
      </c>
      <c r="AS349" s="63" t="e">
        <f>VLOOKUP(B349,ziw58!AV:BB,7,0)</f>
        <v>#N/A</v>
      </c>
    </row>
    <row r="350" spans="1:45" x14ac:dyDescent="0.35">
      <c r="A350" s="56">
        <v>130000719826</v>
      </c>
      <c r="B350" s="57">
        <v>140001546067</v>
      </c>
      <c r="C350" s="57">
        <v>1018532101</v>
      </c>
      <c r="D350" s="58" t="s">
        <v>2846</v>
      </c>
      <c r="E350" s="58" t="s">
        <v>15</v>
      </c>
      <c r="F350" s="58" t="s">
        <v>16</v>
      </c>
      <c r="G350" s="58" t="s">
        <v>17</v>
      </c>
      <c r="H350" s="58" t="s">
        <v>56</v>
      </c>
      <c r="I350" s="59">
        <v>43446</v>
      </c>
      <c r="J350" s="59">
        <v>43408</v>
      </c>
      <c r="K350" s="59">
        <v>43409</v>
      </c>
      <c r="L350" s="59">
        <v>43483</v>
      </c>
      <c r="M350" s="60">
        <v>4016316773</v>
      </c>
      <c r="N350" s="58" t="s">
        <v>57</v>
      </c>
      <c r="O350" s="58" t="s">
        <v>23</v>
      </c>
      <c r="P350" s="55" t="str">
        <f>VLOOKUP(C350,Constrain!W:Y,3,0)</f>
        <v>บริษัท ทรู อินเทอร์เน็ต คอร์ปอเรชั่น จำกัด</v>
      </c>
      <c r="Q350" s="64" t="str">
        <f>VLOOKUP(C350,Constrain!W:X,2,0)</f>
        <v>TCC</v>
      </c>
      <c r="R350" s="55" t="str">
        <f t="shared" si="115"/>
        <v>CLSD</v>
      </c>
      <c r="S350" s="55" t="str">
        <f t="shared" si="116"/>
        <v xml:space="preserve">CNF </v>
      </c>
      <c r="T350" s="55" t="str">
        <f t="shared" si="117"/>
        <v>มี พท.ซ่อมบำรุง</v>
      </c>
      <c r="U350" s="55" t="str">
        <f t="shared" si="118"/>
        <v>นับเสา</v>
      </c>
      <c r="V350" s="55" t="str">
        <f t="shared" si="119"/>
        <v>61</v>
      </c>
      <c r="W350" s="55" t="str">
        <f t="shared" si="120"/>
        <v>สายสื่อสาร</v>
      </c>
      <c r="X350" s="55" t="str">
        <f t="shared" si="121"/>
        <v>TCC</v>
      </c>
      <c r="Y350" s="55" t="str">
        <f t="shared" si="122"/>
        <v>LAM</v>
      </c>
      <c r="Z350" s="55" t="str">
        <f t="shared" si="123"/>
        <v>ปกติ</v>
      </c>
      <c r="AA350" s="55" t="str">
        <f t="shared" si="124"/>
        <v>TELECOM</v>
      </c>
      <c r="AB350" s="64">
        <f t="shared" si="125"/>
        <v>1</v>
      </c>
      <c r="AC350" s="65" t="str">
        <f>VLOOKUP(B350,DATA_ZCSR181!C:K,9,0)</f>
        <v>S-4G-001</v>
      </c>
      <c r="AD350" s="65">
        <f>VLOOKUP(B350,DATA_ZCSR181!C:H,6,0)</f>
        <v>9009417440</v>
      </c>
      <c r="AE350" s="66">
        <f>VLOOKUP(B350,DATA_ZCSR181!C:Z,24,0)</f>
        <v>43496</v>
      </c>
      <c r="AF350" s="66" t="str">
        <f>LEFT(VLOOKUP(B350,DATA_ZCSR181!C:D,2,0),4)</f>
        <v>S4B3</v>
      </c>
      <c r="AG350" s="55" t="str">
        <f t="shared" si="126"/>
        <v>LAM</v>
      </c>
      <c r="AH350" s="61" t="str">
        <f t="shared" si="127"/>
        <v/>
      </c>
      <c r="AI350" s="61" t="str">
        <f t="shared" si="128"/>
        <v/>
      </c>
      <c r="AJ350" s="61" t="str">
        <f t="shared" si="129"/>
        <v/>
      </c>
      <c r="AK350" s="61" t="str">
        <f t="shared" si="130"/>
        <v/>
      </c>
      <c r="AL350" s="61" t="str">
        <f t="shared" si="131"/>
        <v/>
      </c>
      <c r="AM350" s="61" t="str">
        <f t="shared" si="132"/>
        <v/>
      </c>
      <c r="AN350" s="61" t="str">
        <f t="shared" si="133"/>
        <v/>
      </c>
      <c r="AO350" s="61" t="str">
        <f t="shared" si="134"/>
        <v/>
      </c>
      <c r="AP350" s="61" t="str">
        <f t="shared" si="135"/>
        <v/>
      </c>
      <c r="AQ350" s="62" t="str">
        <f t="shared" si="136"/>
        <v/>
      </c>
      <c r="AR350" s="61" t="str">
        <f t="shared" si="137"/>
        <v/>
      </c>
      <c r="AS350" s="63" t="e">
        <f>VLOOKUP(B350,ziw58!AV:BB,7,0)</f>
        <v>#N/A</v>
      </c>
    </row>
    <row r="351" spans="1:45" x14ac:dyDescent="0.35">
      <c r="A351" s="56">
        <v>130000727207</v>
      </c>
      <c r="B351" s="57">
        <v>140001542583</v>
      </c>
      <c r="C351" s="57">
        <v>1018532101</v>
      </c>
      <c r="D351" s="58" t="s">
        <v>2847</v>
      </c>
      <c r="E351" s="58" t="s">
        <v>15</v>
      </c>
      <c r="F351" s="58" t="s">
        <v>16</v>
      </c>
      <c r="G351" s="58" t="s">
        <v>17</v>
      </c>
      <c r="H351" s="58" t="s">
        <v>29</v>
      </c>
      <c r="I351" s="59">
        <v>43427</v>
      </c>
      <c r="J351" s="59">
        <v>43427</v>
      </c>
      <c r="K351" s="59">
        <v>43427</v>
      </c>
      <c r="L351" s="59">
        <v>43483</v>
      </c>
      <c r="M351" s="60">
        <v>4016316832</v>
      </c>
      <c r="N351" s="58" t="s">
        <v>1121</v>
      </c>
      <c r="O351" s="58" t="s">
        <v>3198</v>
      </c>
      <c r="P351" s="55" t="str">
        <f>VLOOKUP(C351,Constrain!W:Y,3,0)</f>
        <v>บริษัท ทรู อินเทอร์เน็ต คอร์ปอเรชั่น จำกัด</v>
      </c>
      <c r="Q351" s="64" t="str">
        <f>VLOOKUP(C351,Constrain!W:X,2,0)</f>
        <v>TCC</v>
      </c>
      <c r="R351" s="55" t="str">
        <f t="shared" si="115"/>
        <v>CLSD</v>
      </c>
      <c r="S351" s="55" t="str">
        <f t="shared" si="116"/>
        <v xml:space="preserve">CNF </v>
      </c>
      <c r="T351" s="55" t="str">
        <f t="shared" si="117"/>
        <v>มี พท.ซ่อมบำรุง</v>
      </c>
      <c r="U351" s="55" t="str">
        <f t="shared" si="118"/>
        <v>นับเสา</v>
      </c>
      <c r="V351" s="55" t="str">
        <f t="shared" si="119"/>
        <v>61</v>
      </c>
      <c r="W351" s="55" t="str">
        <f t="shared" si="120"/>
        <v>สายสื่อสาร</v>
      </c>
      <c r="X351" s="55" t="str">
        <f t="shared" si="121"/>
        <v>TCC</v>
      </c>
      <c r="Y351" s="55" t="str">
        <f t="shared" si="122"/>
        <v>LHS</v>
      </c>
      <c r="Z351" s="55" t="str">
        <f t="shared" si="123"/>
        <v>ปกติ</v>
      </c>
      <c r="AA351" s="55" t="str">
        <f t="shared" si="124"/>
        <v>TELECOM</v>
      </c>
      <c r="AB351" s="64">
        <f t="shared" si="125"/>
        <v>1</v>
      </c>
      <c r="AC351" s="65" t="str">
        <f>VLOOKUP(B351,DATA_ZCSR181!C:K,9,0)</f>
        <v>S-4G-001</v>
      </c>
      <c r="AD351" s="65">
        <f>VLOOKUP(B351,DATA_ZCSR181!C:H,6,0)</f>
        <v>9009462497</v>
      </c>
      <c r="AE351" s="66">
        <f>VLOOKUP(B351,DATA_ZCSR181!C:Z,24,0)</f>
        <v>43496</v>
      </c>
      <c r="AF351" s="66" t="str">
        <f>LEFT(VLOOKUP(B351,DATA_ZCSR181!C:D,2,0),4)</f>
        <v>S4B3</v>
      </c>
      <c r="AG351" s="55" t="str">
        <f t="shared" si="126"/>
        <v>LHS</v>
      </c>
      <c r="AH351" s="61" t="str">
        <f t="shared" si="127"/>
        <v/>
      </c>
      <c r="AI351" s="61" t="str">
        <f t="shared" si="128"/>
        <v/>
      </c>
      <c r="AJ351" s="61" t="str">
        <f t="shared" si="129"/>
        <v/>
      </c>
      <c r="AK351" s="61" t="str">
        <f t="shared" si="130"/>
        <v/>
      </c>
      <c r="AL351" s="61" t="str">
        <f t="shared" si="131"/>
        <v/>
      </c>
      <c r="AM351" s="61" t="str">
        <f t="shared" si="132"/>
        <v/>
      </c>
      <c r="AN351" s="61" t="str">
        <f t="shared" si="133"/>
        <v/>
      </c>
      <c r="AO351" s="61" t="str">
        <f t="shared" si="134"/>
        <v/>
      </c>
      <c r="AP351" s="61" t="str">
        <f t="shared" si="135"/>
        <v/>
      </c>
      <c r="AQ351" s="62" t="str">
        <f t="shared" si="136"/>
        <v/>
      </c>
      <c r="AR351" s="61" t="str">
        <f t="shared" si="137"/>
        <v/>
      </c>
      <c r="AS351" s="63" t="e">
        <f>VLOOKUP(B351,ziw58!AV:BB,7,0)</f>
        <v>#N/A</v>
      </c>
    </row>
    <row r="352" spans="1:45" x14ac:dyDescent="0.35">
      <c r="A352" s="56">
        <v>130000737034</v>
      </c>
      <c r="B352" s="57">
        <v>140001546135</v>
      </c>
      <c r="C352" s="57">
        <v>1018532101</v>
      </c>
      <c r="D352" s="58" t="s">
        <v>2848</v>
      </c>
      <c r="E352" s="58" t="s">
        <v>1267</v>
      </c>
      <c r="F352" s="58" t="s">
        <v>16</v>
      </c>
      <c r="G352" s="58" t="s">
        <v>17</v>
      </c>
      <c r="H352" s="58" t="s">
        <v>50</v>
      </c>
      <c r="I352" s="59">
        <v>43453</v>
      </c>
      <c r="J352" s="59">
        <v>43453</v>
      </c>
      <c r="K352" s="59">
        <v>43456</v>
      </c>
      <c r="L352" s="59">
        <v>43483</v>
      </c>
      <c r="M352" s="60">
        <v>4016316804</v>
      </c>
      <c r="N352" s="58" t="s">
        <v>51</v>
      </c>
      <c r="O352" s="58" t="s">
        <v>23</v>
      </c>
      <c r="P352" s="55" t="str">
        <f>VLOOKUP(C352,Constrain!W:Y,3,0)</f>
        <v>บริษัท ทรู อินเทอร์เน็ต คอร์ปอเรชั่น จำกัด</v>
      </c>
      <c r="Q352" s="64" t="str">
        <f>VLOOKUP(C352,Constrain!W:X,2,0)</f>
        <v>TCC</v>
      </c>
      <c r="R352" s="55" t="str">
        <f t="shared" si="115"/>
        <v>TECO</v>
      </c>
      <c r="S352" s="55" t="str">
        <f t="shared" si="116"/>
        <v xml:space="preserve">CNF </v>
      </c>
      <c r="T352" s="55" t="str">
        <f t="shared" si="117"/>
        <v>มี พท.ซ่อมบำรุง</v>
      </c>
      <c r="U352" s="55" t="str">
        <f t="shared" si="118"/>
        <v>นับเสา</v>
      </c>
      <c r="V352" s="55" t="str">
        <f t="shared" si="119"/>
        <v>61</v>
      </c>
      <c r="W352" s="55" t="str">
        <f t="shared" si="120"/>
        <v>สายสื่อสาร</v>
      </c>
      <c r="X352" s="55" t="str">
        <f t="shared" si="121"/>
        <v>TCC</v>
      </c>
      <c r="Y352" s="55" t="str">
        <f t="shared" si="122"/>
        <v>NAR</v>
      </c>
      <c r="Z352" s="55" t="str">
        <f t="shared" si="123"/>
        <v>ปกติ</v>
      </c>
      <c r="AA352" s="55" t="str">
        <f t="shared" si="124"/>
        <v>TELECOM</v>
      </c>
      <c r="AB352" s="64">
        <f t="shared" si="125"/>
        <v>1</v>
      </c>
      <c r="AC352" s="65" t="str">
        <f>VLOOKUP(B352,DATA_ZCSR181!C:K,9,0)</f>
        <v>S-4G-001</v>
      </c>
      <c r="AD352" s="65">
        <f>VLOOKUP(B352,DATA_ZCSR181!C:H,6,0)</f>
        <v>9009417387</v>
      </c>
      <c r="AE352" s="66">
        <f>VLOOKUP(B352,DATA_ZCSR181!C:Z,24,0)</f>
        <v>43496</v>
      </c>
      <c r="AF352" s="66" t="str">
        <f>LEFT(VLOOKUP(B352,DATA_ZCSR181!C:D,2,0),4)</f>
        <v>S4B3</v>
      </c>
      <c r="AG352" s="55" t="str">
        <f t="shared" si="126"/>
        <v>NAR</v>
      </c>
      <c r="AH352" s="61" t="str">
        <f t="shared" si="127"/>
        <v/>
      </c>
      <c r="AI352" s="61" t="str">
        <f t="shared" si="128"/>
        <v/>
      </c>
      <c r="AJ352" s="61" t="str">
        <f t="shared" si="129"/>
        <v/>
      </c>
      <c r="AK352" s="61" t="str">
        <f t="shared" si="130"/>
        <v/>
      </c>
      <c r="AL352" s="61" t="str">
        <f t="shared" si="131"/>
        <v/>
      </c>
      <c r="AM352" s="61" t="str">
        <f t="shared" si="132"/>
        <v/>
      </c>
      <c r="AN352" s="61" t="str">
        <f t="shared" si="133"/>
        <v/>
      </c>
      <c r="AO352" s="61" t="str">
        <f t="shared" si="134"/>
        <v/>
      </c>
      <c r="AP352" s="61" t="str">
        <f t="shared" si="135"/>
        <v/>
      </c>
      <c r="AQ352" s="62" t="str">
        <f t="shared" si="136"/>
        <v/>
      </c>
      <c r="AR352" s="61" t="str">
        <f t="shared" si="137"/>
        <v/>
      </c>
      <c r="AS352" s="63" t="e">
        <f>VLOOKUP(B352,ziw58!AV:BB,7,0)</f>
        <v>#N/A</v>
      </c>
    </row>
    <row r="353" spans="1:45" x14ac:dyDescent="0.35">
      <c r="A353" s="56">
        <v>130000728258</v>
      </c>
      <c r="B353" s="57">
        <v>140001546147</v>
      </c>
      <c r="C353" s="57">
        <v>1018532101</v>
      </c>
      <c r="D353" s="58" t="s">
        <v>2849</v>
      </c>
      <c r="E353" s="58" t="s">
        <v>15</v>
      </c>
      <c r="F353" s="58" t="s">
        <v>16</v>
      </c>
      <c r="G353" s="58" t="s">
        <v>17</v>
      </c>
      <c r="H353" s="58" t="s">
        <v>39</v>
      </c>
      <c r="I353" s="59">
        <v>43392</v>
      </c>
      <c r="J353" s="59">
        <v>43430</v>
      </c>
      <c r="K353" s="59">
        <v>43430</v>
      </c>
      <c r="L353" s="59">
        <v>43483</v>
      </c>
      <c r="M353" s="60">
        <v>4016316806</v>
      </c>
      <c r="N353" s="58" t="s">
        <v>2533</v>
      </c>
      <c r="O353" s="58" t="s">
        <v>23</v>
      </c>
      <c r="P353" s="55" t="str">
        <f>VLOOKUP(C353,Constrain!W:Y,3,0)</f>
        <v>บริษัท ทรู อินเทอร์เน็ต คอร์ปอเรชั่น จำกัด</v>
      </c>
      <c r="Q353" s="64" t="str">
        <f>VLOOKUP(C353,Constrain!W:X,2,0)</f>
        <v>TCC</v>
      </c>
      <c r="R353" s="55" t="str">
        <f t="shared" si="115"/>
        <v>CLSD</v>
      </c>
      <c r="S353" s="55" t="str">
        <f t="shared" si="116"/>
        <v xml:space="preserve">CNF </v>
      </c>
      <c r="T353" s="55" t="str">
        <f t="shared" si="117"/>
        <v>มี พท.ซ่อมบำรุง</v>
      </c>
      <c r="U353" s="55" t="str">
        <f t="shared" si="118"/>
        <v>นับเสา</v>
      </c>
      <c r="V353" s="55" t="str">
        <f t="shared" si="119"/>
        <v>61</v>
      </c>
      <c r="W353" s="55" t="str">
        <f t="shared" si="120"/>
        <v>สายสื่อสาร</v>
      </c>
      <c r="X353" s="55" t="str">
        <f t="shared" si="121"/>
        <v>TCC</v>
      </c>
      <c r="Y353" s="55" t="str">
        <f t="shared" si="122"/>
        <v>NBD</v>
      </c>
      <c r="Z353" s="55" t="str">
        <f t="shared" si="123"/>
        <v>ปกติ</v>
      </c>
      <c r="AA353" s="55" t="str">
        <f t="shared" si="124"/>
        <v>TELECOM</v>
      </c>
      <c r="AB353" s="64">
        <f t="shared" si="125"/>
        <v>1</v>
      </c>
      <c r="AC353" s="65" t="str">
        <f>VLOOKUP(B353,DATA_ZCSR181!C:K,9,0)</f>
        <v>S-4G-001</v>
      </c>
      <c r="AD353" s="65">
        <f>VLOOKUP(B353,DATA_ZCSR181!C:H,6,0)</f>
        <v>9009417531</v>
      </c>
      <c r="AE353" s="66">
        <f>VLOOKUP(B353,DATA_ZCSR181!C:Z,24,0)</f>
        <v>43496</v>
      </c>
      <c r="AF353" s="66" t="str">
        <f>LEFT(VLOOKUP(B353,DATA_ZCSR181!C:D,2,0),4)</f>
        <v>S4B3</v>
      </c>
      <c r="AG353" s="55" t="str">
        <f t="shared" si="126"/>
        <v>NBD</v>
      </c>
      <c r="AH353" s="61" t="str">
        <f t="shared" si="127"/>
        <v/>
      </c>
      <c r="AI353" s="61" t="str">
        <f t="shared" si="128"/>
        <v/>
      </c>
      <c r="AJ353" s="61" t="str">
        <f t="shared" si="129"/>
        <v/>
      </c>
      <c r="AK353" s="61" t="str">
        <f t="shared" si="130"/>
        <v/>
      </c>
      <c r="AL353" s="61" t="str">
        <f t="shared" si="131"/>
        <v/>
      </c>
      <c r="AM353" s="61" t="str">
        <f t="shared" si="132"/>
        <v/>
      </c>
      <c r="AN353" s="61" t="str">
        <f t="shared" si="133"/>
        <v/>
      </c>
      <c r="AO353" s="61" t="str">
        <f t="shared" si="134"/>
        <v/>
      </c>
      <c r="AP353" s="61" t="str">
        <f t="shared" si="135"/>
        <v/>
      </c>
      <c r="AQ353" s="62" t="str">
        <f t="shared" si="136"/>
        <v/>
      </c>
      <c r="AR353" s="61" t="str">
        <f t="shared" si="137"/>
        <v/>
      </c>
      <c r="AS353" s="63" t="e">
        <f>VLOOKUP(B353,ziw58!AV:BB,7,0)</f>
        <v>#N/A</v>
      </c>
    </row>
    <row r="354" spans="1:45" x14ac:dyDescent="0.35">
      <c r="A354" s="56">
        <v>130000726854</v>
      </c>
      <c r="B354" s="57">
        <v>140001545921</v>
      </c>
      <c r="C354" s="57">
        <v>1018532101</v>
      </c>
      <c r="D354" s="58" t="s">
        <v>2850</v>
      </c>
      <c r="E354" s="58" t="s">
        <v>15</v>
      </c>
      <c r="F354" s="58" t="s">
        <v>16</v>
      </c>
      <c r="G354" s="58" t="s">
        <v>17</v>
      </c>
      <c r="H354" s="58" t="s">
        <v>76</v>
      </c>
      <c r="I354" s="59">
        <v>43482</v>
      </c>
      <c r="J354" s="59">
        <v>43426</v>
      </c>
      <c r="K354" s="59">
        <v>43426</v>
      </c>
      <c r="L354" s="59">
        <v>43483</v>
      </c>
      <c r="M354" s="60">
        <v>4018198107</v>
      </c>
      <c r="N354" s="58" t="s">
        <v>103</v>
      </c>
      <c r="O354" s="58" t="s">
        <v>23</v>
      </c>
      <c r="P354" s="55" t="str">
        <f>VLOOKUP(C354,Constrain!W:Y,3,0)</f>
        <v>บริษัท ทรู อินเทอร์เน็ต คอร์ปอเรชั่น จำกัด</v>
      </c>
      <c r="Q354" s="64" t="str">
        <f>VLOOKUP(C354,Constrain!W:X,2,0)</f>
        <v>TCC</v>
      </c>
      <c r="R354" s="55" t="str">
        <f t="shared" si="115"/>
        <v>CLSD</v>
      </c>
      <c r="S354" s="55" t="str">
        <f t="shared" si="116"/>
        <v xml:space="preserve">CNF </v>
      </c>
      <c r="T354" s="55" t="str">
        <f t="shared" si="117"/>
        <v>มี พท.ซ่อมบำรุง</v>
      </c>
      <c r="U354" s="55" t="str">
        <f t="shared" si="118"/>
        <v>นับเสา</v>
      </c>
      <c r="V354" s="55" t="str">
        <f t="shared" si="119"/>
        <v>61</v>
      </c>
      <c r="W354" s="55" t="str">
        <f t="shared" si="120"/>
        <v>สายสื่อสาร</v>
      </c>
      <c r="X354" s="55" t="str">
        <f t="shared" si="121"/>
        <v>TCC</v>
      </c>
      <c r="Y354" s="55" t="str">
        <f t="shared" si="122"/>
        <v>NBM</v>
      </c>
      <c r="Z354" s="55" t="str">
        <f t="shared" si="123"/>
        <v>ปกติ</v>
      </c>
      <c r="AA354" s="55" t="str">
        <f t="shared" si="124"/>
        <v>TELECOM</v>
      </c>
      <c r="AB354" s="64">
        <f t="shared" si="125"/>
        <v>1</v>
      </c>
      <c r="AC354" s="65" t="str">
        <f>VLOOKUP(B354,DATA_ZCSR181!C:K,9,0)</f>
        <v>S-4G-001</v>
      </c>
      <c r="AD354" s="65">
        <f>VLOOKUP(B354,DATA_ZCSR181!C:H,6,0)</f>
        <v>9009417206</v>
      </c>
      <c r="AE354" s="66">
        <f>VLOOKUP(B354,DATA_ZCSR181!C:Z,24,0)</f>
        <v>43496</v>
      </c>
      <c r="AF354" s="66" t="str">
        <f>LEFT(VLOOKUP(B354,DATA_ZCSR181!C:D,2,0),4)</f>
        <v>S4B3</v>
      </c>
      <c r="AG354" s="55" t="str">
        <f t="shared" si="126"/>
        <v>NBM</v>
      </c>
      <c r="AH354" s="61" t="str">
        <f t="shared" si="127"/>
        <v/>
      </c>
      <c r="AI354" s="61" t="str">
        <f t="shared" si="128"/>
        <v/>
      </c>
      <c r="AJ354" s="61" t="str">
        <f t="shared" si="129"/>
        <v/>
      </c>
      <c r="AK354" s="61" t="str">
        <f t="shared" si="130"/>
        <v/>
      </c>
      <c r="AL354" s="61" t="str">
        <f t="shared" si="131"/>
        <v/>
      </c>
      <c r="AM354" s="61" t="str">
        <f t="shared" si="132"/>
        <v/>
      </c>
      <c r="AN354" s="61" t="str">
        <f t="shared" si="133"/>
        <v/>
      </c>
      <c r="AO354" s="61" t="str">
        <f t="shared" si="134"/>
        <v/>
      </c>
      <c r="AP354" s="61" t="str">
        <f t="shared" si="135"/>
        <v/>
      </c>
      <c r="AQ354" s="62" t="str">
        <f t="shared" si="136"/>
        <v/>
      </c>
      <c r="AR354" s="61" t="str">
        <f t="shared" si="137"/>
        <v/>
      </c>
      <c r="AS354" s="63" t="e">
        <f>VLOOKUP(B354,ziw58!AV:BB,7,0)</f>
        <v>#N/A</v>
      </c>
    </row>
    <row r="355" spans="1:45" x14ac:dyDescent="0.35">
      <c r="A355" s="56">
        <v>130000726984</v>
      </c>
      <c r="B355" s="57">
        <v>140001545324</v>
      </c>
      <c r="C355" s="57">
        <v>1018532101</v>
      </c>
      <c r="D355" s="58" t="s">
        <v>2851</v>
      </c>
      <c r="E355" s="58" t="s">
        <v>15</v>
      </c>
      <c r="F355" s="58" t="s">
        <v>16</v>
      </c>
      <c r="G355" s="58" t="s">
        <v>17</v>
      </c>
      <c r="H355" s="58" t="s">
        <v>49</v>
      </c>
      <c r="I355" s="59">
        <v>43418</v>
      </c>
      <c r="J355" s="59">
        <v>43426</v>
      </c>
      <c r="K355" s="59">
        <v>43428</v>
      </c>
      <c r="L355" s="59">
        <v>43482</v>
      </c>
      <c r="M355" s="60">
        <v>4016316786</v>
      </c>
      <c r="N355" s="58" t="s">
        <v>723</v>
      </c>
      <c r="O355" s="58" t="s">
        <v>23</v>
      </c>
      <c r="P355" s="55" t="str">
        <f>VLOOKUP(C355,Constrain!W:Y,3,0)</f>
        <v>บริษัท ทรู อินเทอร์เน็ต คอร์ปอเรชั่น จำกัด</v>
      </c>
      <c r="Q355" s="64" t="str">
        <f>VLOOKUP(C355,Constrain!W:X,2,0)</f>
        <v>TCC</v>
      </c>
      <c r="R355" s="55" t="str">
        <f t="shared" si="115"/>
        <v>CLSD</v>
      </c>
      <c r="S355" s="55" t="str">
        <f t="shared" si="116"/>
        <v xml:space="preserve">CNF </v>
      </c>
      <c r="T355" s="55" t="str">
        <f t="shared" si="117"/>
        <v>มี พท.ซ่อมบำรุง</v>
      </c>
      <c r="U355" s="55" t="str">
        <f t="shared" si="118"/>
        <v>นับเสา</v>
      </c>
      <c r="V355" s="55" t="str">
        <f t="shared" si="119"/>
        <v>61</v>
      </c>
      <c r="W355" s="55" t="str">
        <f t="shared" si="120"/>
        <v>สายสื่อสาร</v>
      </c>
      <c r="X355" s="55" t="str">
        <f t="shared" si="121"/>
        <v>TCC</v>
      </c>
      <c r="Y355" s="55" t="str">
        <f t="shared" si="122"/>
        <v>NKE</v>
      </c>
      <c r="Z355" s="55" t="str">
        <f t="shared" si="123"/>
        <v>ปกติ</v>
      </c>
      <c r="AA355" s="55" t="str">
        <f t="shared" si="124"/>
        <v>TELECOM</v>
      </c>
      <c r="AB355" s="64">
        <f t="shared" si="125"/>
        <v>1</v>
      </c>
      <c r="AC355" s="65" t="str">
        <f>VLOOKUP(B355,DATA_ZCSR181!C:K,9,0)</f>
        <v>S-4G-001</v>
      </c>
      <c r="AD355" s="65">
        <f>VLOOKUP(B355,DATA_ZCSR181!C:H,6,0)</f>
        <v>9009416409</v>
      </c>
      <c r="AE355" s="66">
        <f>VLOOKUP(B355,DATA_ZCSR181!C:Z,24,0)</f>
        <v>43496</v>
      </c>
      <c r="AF355" s="66" t="str">
        <f>LEFT(VLOOKUP(B355,DATA_ZCSR181!C:D,2,0),4)</f>
        <v>S4B3</v>
      </c>
      <c r="AG355" s="55" t="str">
        <f t="shared" si="126"/>
        <v>NKE</v>
      </c>
      <c r="AH355" s="61" t="str">
        <f t="shared" si="127"/>
        <v/>
      </c>
      <c r="AI355" s="61" t="str">
        <f t="shared" si="128"/>
        <v/>
      </c>
      <c r="AJ355" s="61" t="str">
        <f t="shared" si="129"/>
        <v/>
      </c>
      <c r="AK355" s="61" t="str">
        <f t="shared" si="130"/>
        <v/>
      </c>
      <c r="AL355" s="61" t="str">
        <f t="shared" si="131"/>
        <v/>
      </c>
      <c r="AM355" s="61" t="str">
        <f t="shared" si="132"/>
        <v/>
      </c>
      <c r="AN355" s="61" t="str">
        <f t="shared" si="133"/>
        <v/>
      </c>
      <c r="AO355" s="61" t="str">
        <f t="shared" si="134"/>
        <v/>
      </c>
      <c r="AP355" s="61" t="str">
        <f t="shared" si="135"/>
        <v/>
      </c>
      <c r="AQ355" s="62" t="str">
        <f t="shared" si="136"/>
        <v/>
      </c>
      <c r="AR355" s="61" t="str">
        <f t="shared" si="137"/>
        <v/>
      </c>
      <c r="AS355" s="63" t="e">
        <f>VLOOKUP(B355,ziw58!AV:BB,7,0)</f>
        <v>#N/A</v>
      </c>
    </row>
    <row r="356" spans="1:45" x14ac:dyDescent="0.35">
      <c r="A356" s="56">
        <v>130000726869</v>
      </c>
      <c r="B356" s="57">
        <v>140001550119</v>
      </c>
      <c r="C356" s="57">
        <v>1018532101</v>
      </c>
      <c r="D356" s="58" t="s">
        <v>2852</v>
      </c>
      <c r="E356" s="58" t="s">
        <v>1267</v>
      </c>
      <c r="F356" s="58" t="s">
        <v>16</v>
      </c>
      <c r="G356" s="58" t="s">
        <v>17</v>
      </c>
      <c r="H356" s="58" t="s">
        <v>58</v>
      </c>
      <c r="I356" s="59">
        <v>43441</v>
      </c>
      <c r="J356" s="59">
        <v>43441</v>
      </c>
      <c r="K356" s="59">
        <v>43445</v>
      </c>
      <c r="L356" s="59">
        <v>43493</v>
      </c>
      <c r="M356" s="60">
        <v>4016316809</v>
      </c>
      <c r="N356" s="58" t="s">
        <v>59</v>
      </c>
      <c r="O356" s="58" t="s">
        <v>23</v>
      </c>
      <c r="P356" s="55" t="str">
        <f>VLOOKUP(C356,Constrain!W:Y,3,0)</f>
        <v>บริษัท ทรู อินเทอร์เน็ต คอร์ปอเรชั่น จำกัด</v>
      </c>
      <c r="Q356" s="64" t="str">
        <f>VLOOKUP(C356,Constrain!W:X,2,0)</f>
        <v>TCC</v>
      </c>
      <c r="R356" s="55" t="str">
        <f t="shared" si="115"/>
        <v>TECO</v>
      </c>
      <c r="S356" s="55" t="str">
        <f t="shared" si="116"/>
        <v xml:space="preserve">CNF </v>
      </c>
      <c r="T356" s="55" t="str">
        <f t="shared" si="117"/>
        <v>มี พท.ซ่อมบำรุง</v>
      </c>
      <c r="U356" s="55" t="str">
        <f t="shared" si="118"/>
        <v>นับเสา</v>
      </c>
      <c r="V356" s="55" t="str">
        <f t="shared" si="119"/>
        <v>61</v>
      </c>
      <c r="W356" s="55" t="str">
        <f t="shared" si="120"/>
        <v>สายสื่อสาร</v>
      </c>
      <c r="X356" s="55" t="str">
        <f t="shared" si="121"/>
        <v>TCC</v>
      </c>
      <c r="Y356" s="55" t="str">
        <f t="shared" si="122"/>
        <v>NOS</v>
      </c>
      <c r="Z356" s="55" t="str">
        <f t="shared" si="123"/>
        <v>ปกติ</v>
      </c>
      <c r="AA356" s="55" t="str">
        <f t="shared" si="124"/>
        <v>TELECOM</v>
      </c>
      <c r="AB356" s="64">
        <f t="shared" si="125"/>
        <v>1</v>
      </c>
      <c r="AC356" s="65" t="str">
        <f>VLOOKUP(B356,DATA_ZCSR181!C:K,9,0)</f>
        <v>S-4G-001</v>
      </c>
      <c r="AD356" s="65">
        <f>VLOOKUP(B356,DATA_ZCSR181!C:H,6,0)</f>
        <v>9009427745</v>
      </c>
      <c r="AE356" s="66">
        <f>VLOOKUP(B356,DATA_ZCSR181!C:Z,24,0)</f>
        <v>43496</v>
      </c>
      <c r="AF356" s="66" t="str">
        <f>LEFT(VLOOKUP(B356,DATA_ZCSR181!C:D,2,0),4)</f>
        <v>S4B3</v>
      </c>
      <c r="AG356" s="55" t="str">
        <f t="shared" si="126"/>
        <v>NOS</v>
      </c>
      <c r="AH356" s="61" t="str">
        <f t="shared" si="127"/>
        <v/>
      </c>
      <c r="AI356" s="61" t="str">
        <f t="shared" si="128"/>
        <v/>
      </c>
      <c r="AJ356" s="61" t="str">
        <f t="shared" si="129"/>
        <v/>
      </c>
      <c r="AK356" s="61" t="str">
        <f t="shared" si="130"/>
        <v/>
      </c>
      <c r="AL356" s="61" t="str">
        <f t="shared" si="131"/>
        <v/>
      </c>
      <c r="AM356" s="61" t="str">
        <f t="shared" si="132"/>
        <v/>
      </c>
      <c r="AN356" s="61" t="str">
        <f t="shared" si="133"/>
        <v/>
      </c>
      <c r="AO356" s="61" t="str">
        <f t="shared" si="134"/>
        <v/>
      </c>
      <c r="AP356" s="61" t="str">
        <f t="shared" si="135"/>
        <v/>
      </c>
      <c r="AQ356" s="62" t="str">
        <f t="shared" si="136"/>
        <v/>
      </c>
      <c r="AR356" s="61" t="str">
        <f t="shared" si="137"/>
        <v/>
      </c>
      <c r="AS356" s="63" t="e">
        <f>VLOOKUP(B356,ziw58!AV:BB,7,0)</f>
        <v>#N/A</v>
      </c>
    </row>
    <row r="357" spans="1:45" x14ac:dyDescent="0.35">
      <c r="A357" s="56">
        <v>130000721522</v>
      </c>
      <c r="B357" s="57">
        <v>140001545763</v>
      </c>
      <c r="C357" s="57">
        <v>1018532101</v>
      </c>
      <c r="D357" s="58" t="s">
        <v>2853</v>
      </c>
      <c r="E357" s="58" t="s">
        <v>1267</v>
      </c>
      <c r="F357" s="58" t="s">
        <v>16</v>
      </c>
      <c r="G357" s="58" t="s">
        <v>17</v>
      </c>
      <c r="H357" s="58" t="s">
        <v>80</v>
      </c>
      <c r="I357" s="59">
        <v>43446</v>
      </c>
      <c r="J357" s="59">
        <v>43412</v>
      </c>
      <c r="K357" s="59">
        <v>43412</v>
      </c>
      <c r="L357" s="59">
        <v>43482</v>
      </c>
      <c r="M357" s="60">
        <v>4016317417</v>
      </c>
      <c r="N357" s="58" t="s">
        <v>81</v>
      </c>
      <c r="O357" s="58" t="s">
        <v>23</v>
      </c>
      <c r="P357" s="55" t="str">
        <f>VLOOKUP(C357,Constrain!W:Y,3,0)</f>
        <v>บริษัท ทรู อินเทอร์เน็ต คอร์ปอเรชั่น จำกัด</v>
      </c>
      <c r="Q357" s="64" t="str">
        <f>VLOOKUP(C357,Constrain!W:X,2,0)</f>
        <v>TCC</v>
      </c>
      <c r="R357" s="55" t="str">
        <f t="shared" si="115"/>
        <v>TECO</v>
      </c>
      <c r="S357" s="55" t="str">
        <f t="shared" si="116"/>
        <v xml:space="preserve">CNF </v>
      </c>
      <c r="T357" s="55" t="str">
        <f t="shared" si="117"/>
        <v>มี พท.ซ่อมบำรุง</v>
      </c>
      <c r="U357" s="55" t="str">
        <f t="shared" si="118"/>
        <v>นับเสา</v>
      </c>
      <c r="V357" s="55" t="str">
        <f t="shared" si="119"/>
        <v>61</v>
      </c>
      <c r="W357" s="55" t="str">
        <f t="shared" si="120"/>
        <v>สายสื่อสาร</v>
      </c>
      <c r="X357" s="55" t="str">
        <f t="shared" si="121"/>
        <v>TCC</v>
      </c>
      <c r="Y357" s="55" t="str">
        <f t="shared" si="122"/>
        <v>NOT</v>
      </c>
      <c r="Z357" s="55" t="str">
        <f t="shared" si="123"/>
        <v>ปกติ</v>
      </c>
      <c r="AA357" s="55" t="str">
        <f t="shared" si="124"/>
        <v>TELECOM</v>
      </c>
      <c r="AB357" s="64">
        <f t="shared" si="125"/>
        <v>1</v>
      </c>
      <c r="AC357" s="65" t="str">
        <f>VLOOKUP(B357,DATA_ZCSR181!C:K,9,0)</f>
        <v>S-4G-001</v>
      </c>
      <c r="AD357" s="65">
        <f>VLOOKUP(B357,DATA_ZCSR181!C:H,6,0)</f>
        <v>9009417018</v>
      </c>
      <c r="AE357" s="66">
        <f>VLOOKUP(B357,DATA_ZCSR181!C:Z,24,0)</f>
        <v>43496</v>
      </c>
      <c r="AF357" s="66" t="str">
        <f>LEFT(VLOOKUP(B357,DATA_ZCSR181!C:D,2,0),4)</f>
        <v>S4B3</v>
      </c>
      <c r="AG357" s="55" t="str">
        <f t="shared" si="126"/>
        <v>NOT</v>
      </c>
      <c r="AH357" s="61" t="str">
        <f t="shared" si="127"/>
        <v/>
      </c>
      <c r="AI357" s="61" t="str">
        <f t="shared" si="128"/>
        <v/>
      </c>
      <c r="AJ357" s="61" t="str">
        <f t="shared" si="129"/>
        <v/>
      </c>
      <c r="AK357" s="61" t="str">
        <f t="shared" si="130"/>
        <v/>
      </c>
      <c r="AL357" s="61" t="str">
        <f t="shared" si="131"/>
        <v/>
      </c>
      <c r="AM357" s="61" t="str">
        <f t="shared" si="132"/>
        <v/>
      </c>
      <c r="AN357" s="61" t="str">
        <f t="shared" si="133"/>
        <v/>
      </c>
      <c r="AO357" s="61" t="str">
        <f t="shared" si="134"/>
        <v/>
      </c>
      <c r="AP357" s="61" t="str">
        <f t="shared" si="135"/>
        <v/>
      </c>
      <c r="AQ357" s="62" t="str">
        <f t="shared" si="136"/>
        <v/>
      </c>
      <c r="AR357" s="61" t="str">
        <f t="shared" si="137"/>
        <v/>
      </c>
      <c r="AS357" s="63" t="e">
        <f>VLOOKUP(B357,ziw58!AV:BB,7,0)</f>
        <v>#N/A</v>
      </c>
    </row>
    <row r="358" spans="1:45" x14ac:dyDescent="0.35">
      <c r="A358" s="56">
        <v>130000722906</v>
      </c>
      <c r="B358" s="57">
        <v>140001545940</v>
      </c>
      <c r="C358" s="57">
        <v>1018532101</v>
      </c>
      <c r="D358" s="58" t="s">
        <v>2854</v>
      </c>
      <c r="E358" s="58" t="s">
        <v>15</v>
      </c>
      <c r="F358" s="58" t="s">
        <v>16</v>
      </c>
      <c r="G358" s="58" t="s">
        <v>17</v>
      </c>
      <c r="H358" s="58" t="s">
        <v>64</v>
      </c>
      <c r="I358" s="59">
        <v>43418</v>
      </c>
      <c r="J358" s="59">
        <v>43418</v>
      </c>
      <c r="K358" s="59">
        <v>43419</v>
      </c>
      <c r="L358" s="59">
        <v>43483</v>
      </c>
      <c r="M358" s="60">
        <v>4016316844</v>
      </c>
      <c r="N358" s="58" t="s">
        <v>65</v>
      </c>
      <c r="O358" s="58" t="s">
        <v>23</v>
      </c>
      <c r="P358" s="55" t="str">
        <f>VLOOKUP(C358,Constrain!W:Y,3,0)</f>
        <v>บริษัท ทรู อินเทอร์เน็ต คอร์ปอเรชั่น จำกัด</v>
      </c>
      <c r="Q358" s="64" t="str">
        <f>VLOOKUP(C358,Constrain!W:X,2,0)</f>
        <v>TCC</v>
      </c>
      <c r="R358" s="55" t="str">
        <f t="shared" si="115"/>
        <v>CLSD</v>
      </c>
      <c r="S358" s="55" t="str">
        <f t="shared" si="116"/>
        <v xml:space="preserve">CNF </v>
      </c>
      <c r="T358" s="55" t="str">
        <f t="shared" si="117"/>
        <v>มี พท.ซ่อมบำรุง</v>
      </c>
      <c r="U358" s="55" t="str">
        <f t="shared" si="118"/>
        <v>นับเสา</v>
      </c>
      <c r="V358" s="55" t="str">
        <f t="shared" si="119"/>
        <v>61</v>
      </c>
      <c r="W358" s="55" t="str">
        <f t="shared" si="120"/>
        <v>สายสื่อสาร</v>
      </c>
      <c r="X358" s="55" t="str">
        <f t="shared" si="121"/>
        <v>TCC</v>
      </c>
      <c r="Y358" s="55" t="str">
        <f t="shared" si="122"/>
        <v>NR2</v>
      </c>
      <c r="Z358" s="55" t="str">
        <f t="shared" si="123"/>
        <v>ปกติ</v>
      </c>
      <c r="AA358" s="55" t="str">
        <f t="shared" si="124"/>
        <v>TELECOM</v>
      </c>
      <c r="AB358" s="64">
        <f t="shared" si="125"/>
        <v>1</v>
      </c>
      <c r="AC358" s="65" t="str">
        <f>VLOOKUP(B358,DATA_ZCSR181!C:K,9,0)</f>
        <v>S-4G-001</v>
      </c>
      <c r="AD358" s="65">
        <f>VLOOKUP(B358,DATA_ZCSR181!C:H,6,0)</f>
        <v>9009417312</v>
      </c>
      <c r="AE358" s="66">
        <f>VLOOKUP(B358,DATA_ZCSR181!C:Z,24,0)</f>
        <v>43496</v>
      </c>
      <c r="AF358" s="66" t="str">
        <f>LEFT(VLOOKUP(B358,DATA_ZCSR181!C:D,2,0),4)</f>
        <v>S4B3</v>
      </c>
      <c r="AG358" s="55" t="str">
        <f t="shared" si="126"/>
        <v>NR2</v>
      </c>
      <c r="AH358" s="61" t="str">
        <f t="shared" si="127"/>
        <v/>
      </c>
      <c r="AI358" s="61" t="str">
        <f t="shared" si="128"/>
        <v/>
      </c>
      <c r="AJ358" s="61" t="str">
        <f t="shared" si="129"/>
        <v/>
      </c>
      <c r="AK358" s="61" t="str">
        <f t="shared" si="130"/>
        <v/>
      </c>
      <c r="AL358" s="61" t="str">
        <f t="shared" si="131"/>
        <v/>
      </c>
      <c r="AM358" s="61" t="str">
        <f t="shared" si="132"/>
        <v/>
      </c>
      <c r="AN358" s="61" t="str">
        <f t="shared" si="133"/>
        <v/>
      </c>
      <c r="AO358" s="61" t="str">
        <f t="shared" si="134"/>
        <v/>
      </c>
      <c r="AP358" s="61" t="str">
        <f t="shared" si="135"/>
        <v/>
      </c>
      <c r="AQ358" s="62" t="str">
        <f t="shared" si="136"/>
        <v/>
      </c>
      <c r="AR358" s="61" t="str">
        <f t="shared" si="137"/>
        <v/>
      </c>
      <c r="AS358" s="63" t="e">
        <f>VLOOKUP(B358,ziw58!AV:BB,7,0)</f>
        <v>#N/A</v>
      </c>
    </row>
    <row r="359" spans="1:45" x14ac:dyDescent="0.35">
      <c r="A359" s="56">
        <v>130000727592</v>
      </c>
      <c r="B359" s="57">
        <v>140001546226</v>
      </c>
      <c r="C359" s="57">
        <v>1018532101</v>
      </c>
      <c r="D359" s="58" t="s">
        <v>2855</v>
      </c>
      <c r="E359" s="58" t="s">
        <v>1267</v>
      </c>
      <c r="F359" s="58" t="s">
        <v>16</v>
      </c>
      <c r="G359" s="58" t="s">
        <v>17</v>
      </c>
      <c r="H359" s="58" t="s">
        <v>40</v>
      </c>
      <c r="I359" s="59">
        <v>43426</v>
      </c>
      <c r="J359" s="59">
        <v>43427</v>
      </c>
      <c r="K359" s="59">
        <v>43427</v>
      </c>
      <c r="L359" s="59">
        <v>43483</v>
      </c>
      <c r="M359" s="60">
        <v>4018198105</v>
      </c>
      <c r="N359" s="58" t="s">
        <v>1279</v>
      </c>
      <c r="O359" s="58" t="s">
        <v>23</v>
      </c>
      <c r="P359" s="55" t="str">
        <f>VLOOKUP(C359,Constrain!W:Y,3,0)</f>
        <v>บริษัท ทรู อินเทอร์เน็ต คอร์ปอเรชั่น จำกัด</v>
      </c>
      <c r="Q359" s="64" t="str">
        <f>VLOOKUP(C359,Constrain!W:X,2,0)</f>
        <v>TCC</v>
      </c>
      <c r="R359" s="55" t="str">
        <f t="shared" si="115"/>
        <v>TECO</v>
      </c>
      <c r="S359" s="55" t="str">
        <f t="shared" si="116"/>
        <v xml:space="preserve">CNF </v>
      </c>
      <c r="T359" s="55" t="str">
        <f t="shared" si="117"/>
        <v>มี พท.ซ่อมบำรุง</v>
      </c>
      <c r="U359" s="55" t="str">
        <f t="shared" si="118"/>
        <v>นับเสา</v>
      </c>
      <c r="V359" s="55" t="str">
        <f t="shared" si="119"/>
        <v>61</v>
      </c>
      <c r="W359" s="55" t="str">
        <f t="shared" si="120"/>
        <v>สายสื่อสาร</v>
      </c>
      <c r="X359" s="55" t="str">
        <f t="shared" si="121"/>
        <v>TCC</v>
      </c>
      <c r="Y359" s="55" t="str">
        <f t="shared" si="122"/>
        <v>NR3</v>
      </c>
      <c r="Z359" s="55" t="str">
        <f t="shared" si="123"/>
        <v>ปกติ</v>
      </c>
      <c r="AA359" s="55" t="str">
        <f t="shared" si="124"/>
        <v>TELECOM</v>
      </c>
      <c r="AB359" s="64">
        <f t="shared" si="125"/>
        <v>1</v>
      </c>
      <c r="AC359" s="65" t="str">
        <f>VLOOKUP(B359,DATA_ZCSR181!C:K,9,0)</f>
        <v>S-4G-001</v>
      </c>
      <c r="AD359" s="65">
        <f>VLOOKUP(B359,DATA_ZCSR181!C:H,6,0)</f>
        <v>9009417642</v>
      </c>
      <c r="AE359" s="66">
        <f>VLOOKUP(B359,DATA_ZCSR181!C:Z,24,0)</f>
        <v>43496</v>
      </c>
      <c r="AF359" s="66" t="str">
        <f>LEFT(VLOOKUP(B359,DATA_ZCSR181!C:D,2,0),4)</f>
        <v>S4B3</v>
      </c>
      <c r="AG359" s="55" t="str">
        <f t="shared" si="126"/>
        <v>NR3</v>
      </c>
      <c r="AH359" s="61" t="str">
        <f t="shared" si="127"/>
        <v/>
      </c>
      <c r="AI359" s="61" t="str">
        <f t="shared" si="128"/>
        <v/>
      </c>
      <c r="AJ359" s="61" t="str">
        <f t="shared" si="129"/>
        <v/>
      </c>
      <c r="AK359" s="61" t="str">
        <f t="shared" si="130"/>
        <v/>
      </c>
      <c r="AL359" s="61" t="str">
        <f t="shared" si="131"/>
        <v/>
      </c>
      <c r="AM359" s="61" t="str">
        <f t="shared" si="132"/>
        <v/>
      </c>
      <c r="AN359" s="61" t="str">
        <f t="shared" si="133"/>
        <v/>
      </c>
      <c r="AO359" s="61" t="str">
        <f t="shared" si="134"/>
        <v/>
      </c>
      <c r="AP359" s="61" t="str">
        <f t="shared" si="135"/>
        <v/>
      </c>
      <c r="AQ359" s="62" t="str">
        <f t="shared" si="136"/>
        <v/>
      </c>
      <c r="AR359" s="61" t="str">
        <f t="shared" si="137"/>
        <v/>
      </c>
      <c r="AS359" s="63" t="e">
        <f>VLOOKUP(B359,ziw58!AV:BB,7,0)</f>
        <v>#N/A</v>
      </c>
    </row>
    <row r="360" spans="1:45" x14ac:dyDescent="0.35">
      <c r="A360" s="56">
        <v>130000724504</v>
      </c>
      <c r="B360" s="57">
        <v>140001546686</v>
      </c>
      <c r="C360" s="57">
        <v>1018532101</v>
      </c>
      <c r="D360" s="58" t="s">
        <v>2856</v>
      </c>
      <c r="E360" s="58" t="s">
        <v>25</v>
      </c>
      <c r="F360" s="58" t="s">
        <v>16</v>
      </c>
      <c r="G360" s="58" t="s">
        <v>17</v>
      </c>
      <c r="H360" s="58" t="s">
        <v>104</v>
      </c>
      <c r="I360" s="59">
        <v>43419</v>
      </c>
      <c r="J360" s="59">
        <v>43437</v>
      </c>
      <c r="K360" s="59">
        <v>43440</v>
      </c>
      <c r="L360" s="59">
        <v>43437</v>
      </c>
      <c r="M360" s="60">
        <v>4016317417</v>
      </c>
      <c r="N360" s="58" t="s">
        <v>105</v>
      </c>
      <c r="O360" s="58" t="s">
        <v>23</v>
      </c>
      <c r="P360" s="55" t="str">
        <f>VLOOKUP(C360,Constrain!W:Y,3,0)</f>
        <v>บริษัท ทรู อินเทอร์เน็ต คอร์ปอเรชั่น จำกัด</v>
      </c>
      <c r="Q360" s="64" t="str">
        <f>VLOOKUP(C360,Constrain!W:X,2,0)</f>
        <v>TCC</v>
      </c>
      <c r="R360" s="55" t="str">
        <f t="shared" si="115"/>
        <v xml:space="preserve">REL </v>
      </c>
      <c r="S360" s="55" t="str">
        <f t="shared" si="116"/>
        <v xml:space="preserve">CNF </v>
      </c>
      <c r="T360" s="55" t="str">
        <f t="shared" si="117"/>
        <v>มี พท.ซ่อมบำรุง</v>
      </c>
      <c r="U360" s="55" t="str">
        <f t="shared" si="118"/>
        <v>นับเสา</v>
      </c>
      <c r="V360" s="55" t="str">
        <f t="shared" si="119"/>
        <v>61</v>
      </c>
      <c r="W360" s="55" t="str">
        <f t="shared" si="120"/>
        <v>สายสื่อสาร</v>
      </c>
      <c r="X360" s="55" t="str">
        <f t="shared" si="121"/>
        <v>TCC</v>
      </c>
      <c r="Y360" s="55" t="str">
        <f t="shared" si="122"/>
        <v>NRM</v>
      </c>
      <c r="Z360" s="55" t="str">
        <f t="shared" si="123"/>
        <v>ปกติ</v>
      </c>
      <c r="AA360" s="55" t="str">
        <f t="shared" si="124"/>
        <v>TELECOM</v>
      </c>
      <c r="AB360" s="64">
        <f t="shared" si="125"/>
        <v>1</v>
      </c>
      <c r="AC360" s="65" t="str">
        <f>VLOOKUP(B360,DATA_ZCSR181!C:K,9,0)</f>
        <v>S-4G-001</v>
      </c>
      <c r="AD360" s="65">
        <f>VLOOKUP(B360,DATA_ZCSR181!C:H,6,0)</f>
        <v>9009420229</v>
      </c>
      <c r="AE360" s="66">
        <f>VLOOKUP(B360,DATA_ZCSR181!C:Z,24,0)</f>
        <v>43496</v>
      </c>
      <c r="AF360" s="66" t="str">
        <f>LEFT(VLOOKUP(B360,DATA_ZCSR181!C:D,2,0),4)</f>
        <v>S4B3</v>
      </c>
      <c r="AG360" s="55" t="str">
        <f t="shared" si="126"/>
        <v>NRM</v>
      </c>
      <c r="AH360" s="61" t="str">
        <f t="shared" si="127"/>
        <v/>
      </c>
      <c r="AI360" s="61" t="str">
        <f t="shared" si="128"/>
        <v/>
      </c>
      <c r="AJ360" s="61" t="str">
        <f t="shared" si="129"/>
        <v>สถานะใบสั่งงานไม่ถูกต้อง</v>
      </c>
      <c r="AK360" s="61" t="str">
        <f t="shared" si="130"/>
        <v/>
      </c>
      <c r="AL360" s="61" t="str">
        <f t="shared" si="131"/>
        <v/>
      </c>
      <c r="AM360" s="61" t="str">
        <f t="shared" si="132"/>
        <v/>
      </c>
      <c r="AN360" s="61" t="str">
        <f t="shared" si="133"/>
        <v/>
      </c>
      <c r="AO360" s="61" t="str">
        <f t="shared" si="134"/>
        <v/>
      </c>
      <c r="AP360" s="61" t="str">
        <f t="shared" si="135"/>
        <v/>
      </c>
      <c r="AQ360" s="62" t="str">
        <f t="shared" si="136"/>
        <v/>
      </c>
      <c r="AR360" s="61" t="str">
        <f t="shared" si="137"/>
        <v/>
      </c>
      <c r="AS360" s="63" t="e">
        <f>VLOOKUP(B360,ziw58!AV:BB,7,0)</f>
        <v>#N/A</v>
      </c>
    </row>
    <row r="361" spans="1:45" x14ac:dyDescent="0.35">
      <c r="A361" s="56">
        <v>130000726851</v>
      </c>
      <c r="B361" s="57">
        <v>140001546110</v>
      </c>
      <c r="C361" s="57">
        <v>1018532101</v>
      </c>
      <c r="D361" s="58" t="s">
        <v>2857</v>
      </c>
      <c r="E361" s="58" t="s">
        <v>15</v>
      </c>
      <c r="F361" s="58" t="s">
        <v>16</v>
      </c>
      <c r="G361" s="58" t="s">
        <v>17</v>
      </c>
      <c r="H361" s="58" t="s">
        <v>74</v>
      </c>
      <c r="I361" s="59">
        <v>43430</v>
      </c>
      <c r="J361" s="59">
        <v>43427</v>
      </c>
      <c r="K361" s="59">
        <v>43428</v>
      </c>
      <c r="L361" s="59">
        <v>43483</v>
      </c>
      <c r="M361" s="60">
        <v>4016316819</v>
      </c>
      <c r="N361" s="58" t="s">
        <v>75</v>
      </c>
      <c r="O361" s="58" t="s">
        <v>26</v>
      </c>
      <c r="P361" s="55" t="str">
        <f>VLOOKUP(C361,Constrain!W:Y,3,0)</f>
        <v>บริษัท ทรู อินเทอร์เน็ต คอร์ปอเรชั่น จำกัด</v>
      </c>
      <c r="Q361" s="64" t="str">
        <f>VLOOKUP(C361,Constrain!W:X,2,0)</f>
        <v>TCC</v>
      </c>
      <c r="R361" s="55" t="str">
        <f t="shared" si="115"/>
        <v>CLSD</v>
      </c>
      <c r="S361" s="55" t="str">
        <f t="shared" si="116"/>
        <v xml:space="preserve">CNF </v>
      </c>
      <c r="T361" s="55" t="str">
        <f t="shared" si="117"/>
        <v>มี พท.ซ่อมบำรุง</v>
      </c>
      <c r="U361" s="55" t="str">
        <f t="shared" si="118"/>
        <v>นับเสา</v>
      </c>
      <c r="V361" s="55" t="str">
        <f t="shared" si="119"/>
        <v>61</v>
      </c>
      <c r="W361" s="55" t="str">
        <f t="shared" si="120"/>
        <v>สายสื่อสาร</v>
      </c>
      <c r="X361" s="55" t="str">
        <f t="shared" si="121"/>
        <v>TCC</v>
      </c>
      <c r="Y361" s="55" t="str">
        <f t="shared" si="122"/>
        <v>PAY</v>
      </c>
      <c r="Z361" s="55" t="str">
        <f t="shared" si="123"/>
        <v>ปกติ</v>
      </c>
      <c r="AA361" s="55" t="str">
        <f t="shared" si="124"/>
        <v>TELECOM</v>
      </c>
      <c r="AB361" s="64">
        <f t="shared" si="125"/>
        <v>1</v>
      </c>
      <c r="AC361" s="65" t="str">
        <f>VLOOKUP(B361,DATA_ZCSR181!C:K,9,0)</f>
        <v>S-4G-001</v>
      </c>
      <c r="AD361" s="65">
        <f>VLOOKUP(B361,DATA_ZCSR181!C:H,6,0)</f>
        <v>9009417498</v>
      </c>
      <c r="AE361" s="66">
        <f>VLOOKUP(B361,DATA_ZCSR181!C:Z,24,0)</f>
        <v>43496</v>
      </c>
      <c r="AF361" s="66" t="str">
        <f>LEFT(VLOOKUP(B361,DATA_ZCSR181!C:D,2,0),4)</f>
        <v>S4B3</v>
      </c>
      <c r="AG361" s="55" t="str">
        <f t="shared" si="126"/>
        <v>PAY</v>
      </c>
      <c r="AH361" s="61" t="str">
        <f t="shared" si="127"/>
        <v/>
      </c>
      <c r="AI361" s="61" t="str">
        <f t="shared" si="128"/>
        <v/>
      </c>
      <c r="AJ361" s="61" t="str">
        <f t="shared" si="129"/>
        <v/>
      </c>
      <c r="AK361" s="61" t="str">
        <f t="shared" si="130"/>
        <v/>
      </c>
      <c r="AL361" s="61" t="str">
        <f t="shared" si="131"/>
        <v/>
      </c>
      <c r="AM361" s="61" t="str">
        <f t="shared" si="132"/>
        <v/>
      </c>
      <c r="AN361" s="61" t="str">
        <f t="shared" si="133"/>
        <v/>
      </c>
      <c r="AO361" s="61" t="str">
        <f t="shared" si="134"/>
        <v/>
      </c>
      <c r="AP361" s="61" t="str">
        <f t="shared" si="135"/>
        <v/>
      </c>
      <c r="AQ361" s="62" t="str">
        <f t="shared" si="136"/>
        <v/>
      </c>
      <c r="AR361" s="61" t="str">
        <f t="shared" si="137"/>
        <v/>
      </c>
      <c r="AS361" s="63" t="e">
        <f>VLOOKUP(B361,ziw58!AV:BB,7,0)</f>
        <v>#N/A</v>
      </c>
    </row>
    <row r="362" spans="1:45" x14ac:dyDescent="0.35">
      <c r="A362" s="56">
        <v>130000721326</v>
      </c>
      <c r="B362" s="57">
        <v>140001545192</v>
      </c>
      <c r="C362" s="57">
        <v>1018532101</v>
      </c>
      <c r="D362" s="58" t="s">
        <v>3150</v>
      </c>
      <c r="E362" s="58" t="s">
        <v>15</v>
      </c>
      <c r="F362" s="58" t="s">
        <v>16</v>
      </c>
      <c r="G362" s="58" t="s">
        <v>17</v>
      </c>
      <c r="H362" s="58" t="s">
        <v>35</v>
      </c>
      <c r="I362" s="59">
        <v>43410</v>
      </c>
      <c r="J362" s="59">
        <v>43413</v>
      </c>
      <c r="K362" s="59">
        <v>43415</v>
      </c>
      <c r="L362" s="59">
        <v>43482</v>
      </c>
      <c r="M362" s="60">
        <v>4016316857</v>
      </c>
      <c r="N362" s="58" t="s">
        <v>1200</v>
      </c>
      <c r="O362" s="58" t="s">
        <v>20</v>
      </c>
      <c r="P362" s="55" t="str">
        <f>VLOOKUP(C362,Constrain!W:Y,3,0)</f>
        <v>บริษัท ทรู อินเทอร์เน็ต คอร์ปอเรชั่น จำกัด</v>
      </c>
      <c r="Q362" s="64" t="str">
        <f>VLOOKUP(C362,Constrain!W:X,2,0)</f>
        <v>TCC</v>
      </c>
      <c r="R362" s="55" t="str">
        <f t="shared" si="115"/>
        <v>CLSD</v>
      </c>
      <c r="S362" s="55" t="str">
        <f t="shared" si="116"/>
        <v xml:space="preserve">CNF </v>
      </c>
      <c r="T362" s="55" t="str">
        <f t="shared" si="117"/>
        <v>มี พท.ซ่อมบำรุง</v>
      </c>
      <c r="U362" s="55" t="str">
        <f t="shared" si="118"/>
        <v>นับเสา</v>
      </c>
      <c r="V362" s="55" t="str">
        <f t="shared" si="119"/>
        <v>61</v>
      </c>
      <c r="W362" s="55" t="str">
        <f t="shared" si="120"/>
        <v>สายสื่อสาร</v>
      </c>
      <c r="X362" s="55" t="str">
        <f t="shared" si="121"/>
        <v>TCC</v>
      </c>
      <c r="Y362" s="55" t="str">
        <f t="shared" si="122"/>
        <v>PCC</v>
      </c>
      <c r="Z362" s="55" t="str">
        <f t="shared" si="123"/>
        <v>ปกติ</v>
      </c>
      <c r="AA362" s="55" t="str">
        <f t="shared" si="124"/>
        <v>TELECOM</v>
      </c>
      <c r="AB362" s="64">
        <f t="shared" si="125"/>
        <v>1</v>
      </c>
      <c r="AC362" s="65" t="str">
        <f>VLOOKUP(B362,DATA_ZCSR181!C:K,9,0)</f>
        <v>S-4G-001</v>
      </c>
      <c r="AD362" s="65">
        <f>VLOOKUP(B362,DATA_ZCSR181!C:H,6,0)</f>
        <v>9009416307</v>
      </c>
      <c r="AE362" s="66">
        <f>VLOOKUP(B362,DATA_ZCSR181!C:Z,24,0)</f>
        <v>43496</v>
      </c>
      <c r="AF362" s="66" t="str">
        <f>LEFT(VLOOKUP(B362,DATA_ZCSR181!C:D,2,0),4)</f>
        <v>S4B3</v>
      </c>
      <c r="AG362" s="55" t="str">
        <f t="shared" si="126"/>
        <v>PCC</v>
      </c>
      <c r="AH362" s="61" t="str">
        <f t="shared" si="127"/>
        <v/>
      </c>
      <c r="AI362" s="61" t="str">
        <f t="shared" si="128"/>
        <v/>
      </c>
      <c r="AJ362" s="61" t="str">
        <f t="shared" si="129"/>
        <v/>
      </c>
      <c r="AK362" s="61" t="str">
        <f t="shared" si="130"/>
        <v/>
      </c>
      <c r="AL362" s="61" t="str">
        <f t="shared" si="131"/>
        <v/>
      </c>
      <c r="AM362" s="61" t="str">
        <f t="shared" si="132"/>
        <v/>
      </c>
      <c r="AN362" s="61" t="str">
        <f t="shared" si="133"/>
        <v/>
      </c>
      <c r="AO362" s="61" t="str">
        <f t="shared" si="134"/>
        <v/>
      </c>
      <c r="AP362" s="61" t="str">
        <f t="shared" si="135"/>
        <v/>
      </c>
      <c r="AQ362" s="62" t="str">
        <f t="shared" si="136"/>
        <v/>
      </c>
      <c r="AR362" s="61" t="str">
        <f t="shared" si="137"/>
        <v/>
      </c>
      <c r="AS362" s="63" t="e">
        <f>VLOOKUP(B362,ziw58!AV:BB,7,0)</f>
        <v>#N/A</v>
      </c>
    </row>
    <row r="363" spans="1:45" x14ac:dyDescent="0.35">
      <c r="A363" s="56">
        <v>140008897471</v>
      </c>
      <c r="B363" s="57">
        <v>140001512890</v>
      </c>
      <c r="C363" s="57">
        <v>1018532101</v>
      </c>
      <c r="D363" s="58" t="s">
        <v>2858</v>
      </c>
      <c r="E363" s="58" t="s">
        <v>15</v>
      </c>
      <c r="F363" s="58" t="s">
        <v>1173</v>
      </c>
      <c r="G363" s="58" t="s">
        <v>1174</v>
      </c>
      <c r="H363" s="58" t="s">
        <v>35</v>
      </c>
      <c r="I363" s="59">
        <v>43410</v>
      </c>
      <c r="J363" s="59">
        <v>43454</v>
      </c>
      <c r="K363" s="59">
        <v>43456</v>
      </c>
      <c r="L363" s="59">
        <v>43473</v>
      </c>
      <c r="M363" s="60">
        <v>4016316857</v>
      </c>
      <c r="N363" s="58" t="s">
        <v>1200</v>
      </c>
      <c r="O363" s="58" t="s">
        <v>20</v>
      </c>
      <c r="P363" s="55" t="str">
        <f>VLOOKUP(C363,Constrain!W:Y,3,0)</f>
        <v>บริษัท ทรู อินเทอร์เน็ต คอร์ปอเรชั่น จำกัด</v>
      </c>
      <c r="Q363" s="64" t="str">
        <f>VLOOKUP(C363,Constrain!W:X,2,0)</f>
        <v>TCC</v>
      </c>
      <c r="R363" s="55" t="str">
        <f t="shared" si="115"/>
        <v>CLSD</v>
      </c>
      <c r="S363" s="55" t="str">
        <f t="shared" si="116"/>
        <v xml:space="preserve">CNF </v>
      </c>
      <c r="T363" s="55" t="str">
        <f t="shared" si="117"/>
        <v>มี พท.ซ่อมบำรุง</v>
      </c>
      <c r="U363" s="55" t="str">
        <f t="shared" si="118"/>
        <v>นับเสา</v>
      </c>
      <c r="V363" s="55" t="str">
        <f t="shared" si="119"/>
        <v>61</v>
      </c>
      <c r="W363" s="55" t="str">
        <f t="shared" si="120"/>
        <v>สายสื่อสาร</v>
      </c>
      <c r="X363" s="55" t="str">
        <f t="shared" si="121"/>
        <v>TCC</v>
      </c>
      <c r="Y363" s="55" t="str">
        <f t="shared" si="122"/>
        <v>PCC</v>
      </c>
      <c r="Z363" s="55" t="str">
        <f t="shared" si="123"/>
        <v>ละเมิด</v>
      </c>
      <c r="AA363" s="55" t="str">
        <f t="shared" si="124"/>
        <v>TELECOM</v>
      </c>
      <c r="AB363" s="64">
        <f t="shared" si="125"/>
        <v>1</v>
      </c>
      <c r="AC363" s="65" t="e">
        <f>VLOOKUP(B363,DATA_ZCSR181!C:K,9,0)</f>
        <v>#N/A</v>
      </c>
      <c r="AD363" s="65" t="e">
        <f>VLOOKUP(B363,DATA_ZCSR181!C:H,6,0)</f>
        <v>#N/A</v>
      </c>
      <c r="AE363" s="66" t="e">
        <f>VLOOKUP(B363,DATA_ZCSR181!C:Z,24,0)</f>
        <v>#N/A</v>
      </c>
      <c r="AF363" s="66" t="e">
        <f>LEFT(VLOOKUP(B363,DATA_ZCSR181!C:D,2,0),4)</f>
        <v>#N/A</v>
      </c>
      <c r="AG363" s="55" t="str">
        <f t="shared" si="126"/>
        <v>PCC</v>
      </c>
      <c r="AH363" s="61" t="str">
        <f t="shared" si="127"/>
        <v/>
      </c>
      <c r="AI363" s="61" t="str">
        <f t="shared" si="128"/>
        <v/>
      </c>
      <c r="AJ363" s="61" t="str">
        <f t="shared" si="129"/>
        <v/>
      </c>
      <c r="AK363" s="61" t="str">
        <f t="shared" si="130"/>
        <v/>
      </c>
      <c r="AL363" s="61" t="str">
        <f t="shared" si="131"/>
        <v/>
      </c>
      <c r="AM363" s="61" t="str">
        <f t="shared" si="132"/>
        <v/>
      </c>
      <c r="AN363" s="61" t="str">
        <f t="shared" si="133"/>
        <v/>
      </c>
      <c r="AO363" s="61" t="str">
        <f t="shared" si="134"/>
        <v/>
      </c>
      <c r="AP363" s="61" t="str">
        <f t="shared" si="135"/>
        <v/>
      </c>
      <c r="AQ363" s="62" t="str">
        <f t="shared" si="136"/>
        <v/>
      </c>
      <c r="AR363" s="61" t="e">
        <f t="shared" si="137"/>
        <v>#VALUE!</v>
      </c>
      <c r="AS363" s="63" t="e">
        <f>VLOOKUP(B363,ziw58!AV:BB,7,0)</f>
        <v>#N/A</v>
      </c>
    </row>
    <row r="364" spans="1:45" x14ac:dyDescent="0.35">
      <c r="A364" s="56">
        <v>130000726921</v>
      </c>
      <c r="B364" s="57">
        <v>140001542435</v>
      </c>
      <c r="C364" s="57">
        <v>1018532101</v>
      </c>
      <c r="D364" s="58" t="s">
        <v>2859</v>
      </c>
      <c r="E364" s="58" t="s">
        <v>15</v>
      </c>
      <c r="F364" s="58" t="s">
        <v>16</v>
      </c>
      <c r="G364" s="58" t="s">
        <v>17</v>
      </c>
      <c r="H364" s="58" t="s">
        <v>18</v>
      </c>
      <c r="I364" s="59">
        <v>43427</v>
      </c>
      <c r="J364" s="59">
        <v>43427</v>
      </c>
      <c r="K364" s="59">
        <v>43428</v>
      </c>
      <c r="L364" s="59">
        <v>43482</v>
      </c>
      <c r="M364" s="60">
        <v>4016316875</v>
      </c>
      <c r="N364" s="58" t="s">
        <v>19</v>
      </c>
      <c r="O364" s="58" t="s">
        <v>23</v>
      </c>
      <c r="P364" s="55" t="str">
        <f>VLOOKUP(C364,Constrain!W:Y,3,0)</f>
        <v>บริษัท ทรู อินเทอร์เน็ต คอร์ปอเรชั่น จำกัด</v>
      </c>
      <c r="Q364" s="64" t="str">
        <f>VLOOKUP(C364,Constrain!W:X,2,0)</f>
        <v>TCC</v>
      </c>
      <c r="R364" s="55" t="str">
        <f t="shared" si="115"/>
        <v>CLSD</v>
      </c>
      <c r="S364" s="55" t="str">
        <f t="shared" si="116"/>
        <v xml:space="preserve">CNF </v>
      </c>
      <c r="T364" s="55" t="str">
        <f t="shared" si="117"/>
        <v>มี พท.ซ่อมบำรุง</v>
      </c>
      <c r="U364" s="55" t="str">
        <f t="shared" si="118"/>
        <v>นับเสา</v>
      </c>
      <c r="V364" s="55" t="str">
        <f t="shared" si="119"/>
        <v>61</v>
      </c>
      <c r="W364" s="55" t="str">
        <f t="shared" si="120"/>
        <v>สายสื่อสาร</v>
      </c>
      <c r="X364" s="55" t="str">
        <f t="shared" si="121"/>
        <v>TCC</v>
      </c>
      <c r="Y364" s="55" t="str">
        <f t="shared" si="122"/>
        <v>PCG</v>
      </c>
      <c r="Z364" s="55" t="str">
        <f t="shared" si="123"/>
        <v>ปกติ</v>
      </c>
      <c r="AA364" s="55" t="str">
        <f t="shared" si="124"/>
        <v>TELECOM</v>
      </c>
      <c r="AB364" s="64">
        <f t="shared" si="125"/>
        <v>2</v>
      </c>
      <c r="AC364" s="65" t="str">
        <f>VLOOKUP(B364,DATA_ZCSR181!C:K,9,0)</f>
        <v>S-4G-001</v>
      </c>
      <c r="AD364" s="65">
        <f>VLOOKUP(B364,DATA_ZCSR181!C:H,6,0)</f>
        <v>9009410267</v>
      </c>
      <c r="AE364" s="66">
        <f>VLOOKUP(B364,DATA_ZCSR181!C:Z,24,0)</f>
        <v>43496</v>
      </c>
      <c r="AF364" s="66" t="str">
        <f>LEFT(VLOOKUP(B364,DATA_ZCSR181!C:D,2,0),4)</f>
        <v>S4B3</v>
      </c>
      <c r="AG364" s="55" t="str">
        <f t="shared" si="126"/>
        <v>PCG</v>
      </c>
      <c r="AH364" s="61" t="str">
        <f t="shared" si="127"/>
        <v/>
      </c>
      <c r="AI364" s="61" t="str">
        <f t="shared" si="128"/>
        <v/>
      </c>
      <c r="AJ364" s="61" t="str">
        <f t="shared" si="129"/>
        <v/>
      </c>
      <c r="AK364" s="61" t="str">
        <f t="shared" si="130"/>
        <v/>
      </c>
      <c r="AL364" s="61" t="str">
        <f t="shared" si="131"/>
        <v/>
      </c>
      <c r="AM364" s="61" t="str">
        <f t="shared" si="132"/>
        <v/>
      </c>
      <c r="AN364" s="61" t="str">
        <f t="shared" si="133"/>
        <v/>
      </c>
      <c r="AO364" s="61" t="str">
        <f t="shared" si="134"/>
        <v/>
      </c>
      <c r="AP364" s="61" t="str">
        <f t="shared" si="135"/>
        <v/>
      </c>
      <c r="AQ364" s="62" t="str">
        <f t="shared" si="136"/>
        <v/>
      </c>
      <c r="AR364" s="61" t="str">
        <f t="shared" si="137"/>
        <v/>
      </c>
      <c r="AS364" s="63" t="e">
        <f>VLOOKUP(B364,ziw58!AV:BB,7,0)</f>
        <v>#N/A</v>
      </c>
    </row>
    <row r="365" spans="1:45" x14ac:dyDescent="0.35">
      <c r="A365" s="56">
        <v>130000740808</v>
      </c>
      <c r="B365" s="57" t="s">
        <v>79</v>
      </c>
      <c r="C365" s="57">
        <v>1018532101</v>
      </c>
      <c r="D365" s="58" t="s">
        <v>2859</v>
      </c>
      <c r="E365" s="58" t="s">
        <v>2860</v>
      </c>
      <c r="F365" s="58" t="s">
        <v>16</v>
      </c>
      <c r="G365" s="58" t="s">
        <v>17</v>
      </c>
      <c r="H365" s="58" t="s">
        <v>18</v>
      </c>
      <c r="I365" s="59"/>
      <c r="J365" s="59">
        <v>43460</v>
      </c>
      <c r="K365" s="59">
        <v>43462</v>
      </c>
      <c r="L365" s="59">
        <v>43474</v>
      </c>
      <c r="M365" s="60">
        <v>4016316875</v>
      </c>
      <c r="N365" s="58" t="s">
        <v>19</v>
      </c>
      <c r="O365" s="58" t="s">
        <v>1280</v>
      </c>
      <c r="P365" s="55" t="str">
        <f>VLOOKUP(C365,Constrain!W:Y,3,0)</f>
        <v>บริษัท ทรู อินเทอร์เน็ต คอร์ปอเรชั่น จำกัด</v>
      </c>
      <c r="Q365" s="64" t="str">
        <f>VLOOKUP(C365,Constrain!W:X,2,0)</f>
        <v>TCC</v>
      </c>
      <c r="R365" s="55" t="str">
        <f t="shared" si="115"/>
        <v>CLSD</v>
      </c>
      <c r="S365" s="55" t="str">
        <f t="shared" si="116"/>
        <v>DLFL</v>
      </c>
      <c r="T365" s="55" t="str">
        <f t="shared" si="117"/>
        <v>มี พท.ซ่อมบำรุง</v>
      </c>
      <c r="U365" s="55" t="str">
        <f t="shared" si="118"/>
        <v>นับเสา</v>
      </c>
      <c r="V365" s="55" t="str">
        <f t="shared" si="119"/>
        <v>61</v>
      </c>
      <c r="W365" s="55" t="str">
        <f t="shared" si="120"/>
        <v>สายสื่อสาร</v>
      </c>
      <c r="X365" s="55" t="str">
        <f t="shared" si="121"/>
        <v>TCC</v>
      </c>
      <c r="Y365" s="55" t="str">
        <f t="shared" si="122"/>
        <v>PCG</v>
      </c>
      <c r="Z365" s="55" t="str">
        <f t="shared" si="123"/>
        <v>ปกติ</v>
      </c>
      <c r="AA365" s="55" t="str">
        <f t="shared" si="124"/>
        <v>TELECOM</v>
      </c>
      <c r="AB365" s="64">
        <f t="shared" si="125"/>
        <v>2</v>
      </c>
      <c r="AC365" s="65" t="e">
        <f>VLOOKUP(B365,DATA_ZCSR181!C:K,9,0)</f>
        <v>#N/A</v>
      </c>
      <c r="AD365" s="65" t="e">
        <f>VLOOKUP(B365,DATA_ZCSR181!C:H,6,0)</f>
        <v>#N/A</v>
      </c>
      <c r="AE365" s="66" t="e">
        <f>VLOOKUP(B365,DATA_ZCSR181!C:Z,24,0)</f>
        <v>#N/A</v>
      </c>
      <c r="AF365" s="66" t="e">
        <f>LEFT(VLOOKUP(B365,DATA_ZCSR181!C:D,2,0),4)</f>
        <v>#N/A</v>
      </c>
      <c r="AG365" s="55" t="str">
        <f t="shared" si="126"/>
        <v>PCG</v>
      </c>
      <c r="AH365" s="61" t="str">
        <f t="shared" si="127"/>
        <v>ไม่สร้างคำร้อง</v>
      </c>
      <c r="AI365" s="61" t="str">
        <f t="shared" si="128"/>
        <v/>
      </c>
      <c r="AJ365" s="61" t="str">
        <f t="shared" si="129"/>
        <v/>
      </c>
      <c r="AK365" s="61" t="str">
        <f t="shared" si="130"/>
        <v>ยังไม่ยืนยันชั่วโมงการทำงาน Time Confirm</v>
      </c>
      <c r="AL365" s="61" t="str">
        <f t="shared" si="131"/>
        <v/>
      </c>
      <c r="AM365" s="61" t="str">
        <f t="shared" si="132"/>
        <v/>
      </c>
      <c r="AN365" s="61" t="str">
        <f t="shared" si="133"/>
        <v/>
      </c>
      <c r="AO365" s="61" t="str">
        <f t="shared" si="134"/>
        <v/>
      </c>
      <c r="AP365" s="61" t="str">
        <f t="shared" si="135"/>
        <v/>
      </c>
      <c r="AQ365" s="62" t="str">
        <f t="shared" si="136"/>
        <v/>
      </c>
      <c r="AR365" s="61" t="e">
        <f t="shared" si="137"/>
        <v>#VALUE!</v>
      </c>
      <c r="AS365" s="63" t="e">
        <f>VLOOKUP(B365,ziw58!AV:BB,7,0)</f>
        <v>#N/A</v>
      </c>
    </row>
    <row r="366" spans="1:45" x14ac:dyDescent="0.35">
      <c r="A366" s="56">
        <v>130000727831</v>
      </c>
      <c r="B366" s="57">
        <v>140001546088</v>
      </c>
      <c r="C366" s="57">
        <v>1018532101</v>
      </c>
      <c r="D366" s="58" t="s">
        <v>2861</v>
      </c>
      <c r="E366" s="58" t="s">
        <v>15</v>
      </c>
      <c r="F366" s="58" t="s">
        <v>16</v>
      </c>
      <c r="G366" s="58" t="s">
        <v>17</v>
      </c>
      <c r="H366" s="58" t="s">
        <v>32</v>
      </c>
      <c r="I366" s="59">
        <v>43432</v>
      </c>
      <c r="J366" s="59">
        <v>43432</v>
      </c>
      <c r="K366" s="59">
        <v>43434</v>
      </c>
      <c r="L366" s="59">
        <v>43483</v>
      </c>
      <c r="M366" s="60">
        <v>4016317310</v>
      </c>
      <c r="N366" s="58" t="s">
        <v>33</v>
      </c>
      <c r="O366" s="58" t="s">
        <v>23</v>
      </c>
      <c r="P366" s="55" t="str">
        <f>VLOOKUP(C366,Constrain!W:Y,3,0)</f>
        <v>บริษัท ทรู อินเทอร์เน็ต คอร์ปอเรชั่น จำกัด</v>
      </c>
      <c r="Q366" s="64" t="str">
        <f>VLOOKUP(C366,Constrain!W:X,2,0)</f>
        <v>TCC</v>
      </c>
      <c r="R366" s="55" t="str">
        <f t="shared" si="115"/>
        <v>CLSD</v>
      </c>
      <c r="S366" s="55" t="str">
        <f t="shared" si="116"/>
        <v xml:space="preserve">CNF </v>
      </c>
      <c r="T366" s="55" t="str">
        <f t="shared" si="117"/>
        <v>มี พท.ซ่อมบำรุง</v>
      </c>
      <c r="U366" s="55" t="str">
        <f t="shared" si="118"/>
        <v>นับเสา</v>
      </c>
      <c r="V366" s="55" t="str">
        <f t="shared" si="119"/>
        <v>61</v>
      </c>
      <c r="W366" s="55" t="str">
        <f t="shared" si="120"/>
        <v>สายสื่อสาร</v>
      </c>
      <c r="X366" s="55" t="str">
        <f t="shared" si="121"/>
        <v>TCC</v>
      </c>
      <c r="Y366" s="55" t="str">
        <f t="shared" si="122"/>
        <v>PIM</v>
      </c>
      <c r="Z366" s="55" t="str">
        <f t="shared" si="123"/>
        <v>ปกติ</v>
      </c>
      <c r="AA366" s="55" t="str">
        <f t="shared" si="124"/>
        <v>TELECOM</v>
      </c>
      <c r="AB366" s="64">
        <f t="shared" si="125"/>
        <v>1</v>
      </c>
      <c r="AC366" s="65" t="str">
        <f>VLOOKUP(B366,DATA_ZCSR181!C:K,9,0)</f>
        <v>S-4G-001</v>
      </c>
      <c r="AD366" s="65">
        <f>VLOOKUP(B366,DATA_ZCSR181!C:H,6,0)</f>
        <v>9009417448</v>
      </c>
      <c r="AE366" s="66">
        <f>VLOOKUP(B366,DATA_ZCSR181!C:Z,24,0)</f>
        <v>43496</v>
      </c>
      <c r="AF366" s="66" t="str">
        <f>LEFT(VLOOKUP(B366,DATA_ZCSR181!C:D,2,0),4)</f>
        <v>S4B3</v>
      </c>
      <c r="AG366" s="55" t="str">
        <f t="shared" si="126"/>
        <v>PIM</v>
      </c>
      <c r="AH366" s="61" t="str">
        <f t="shared" si="127"/>
        <v/>
      </c>
      <c r="AI366" s="61" t="str">
        <f t="shared" si="128"/>
        <v/>
      </c>
      <c r="AJ366" s="61" t="str">
        <f t="shared" si="129"/>
        <v/>
      </c>
      <c r="AK366" s="61" t="str">
        <f t="shared" si="130"/>
        <v/>
      </c>
      <c r="AL366" s="61" t="str">
        <f t="shared" si="131"/>
        <v/>
      </c>
      <c r="AM366" s="61" t="str">
        <f t="shared" si="132"/>
        <v/>
      </c>
      <c r="AN366" s="61" t="str">
        <f t="shared" si="133"/>
        <v/>
      </c>
      <c r="AO366" s="61" t="str">
        <f t="shared" si="134"/>
        <v/>
      </c>
      <c r="AP366" s="61" t="str">
        <f t="shared" si="135"/>
        <v/>
      </c>
      <c r="AQ366" s="62" t="str">
        <f t="shared" si="136"/>
        <v/>
      </c>
      <c r="AR366" s="61" t="str">
        <f t="shared" si="137"/>
        <v/>
      </c>
      <c r="AS366" s="63" t="e">
        <f>VLOOKUP(B366,ziw58!AV:BB,7,0)</f>
        <v>#N/A</v>
      </c>
    </row>
    <row r="367" spans="1:45" x14ac:dyDescent="0.35">
      <c r="A367" s="56">
        <v>130000721927</v>
      </c>
      <c r="B367" s="57">
        <v>140001546283</v>
      </c>
      <c r="C367" s="57">
        <v>1018532101</v>
      </c>
      <c r="D367" s="58" t="s">
        <v>2862</v>
      </c>
      <c r="E367" s="58" t="s">
        <v>1267</v>
      </c>
      <c r="F367" s="58" t="s">
        <v>16</v>
      </c>
      <c r="G367" s="58" t="s">
        <v>17</v>
      </c>
      <c r="H367" s="58" t="s">
        <v>92</v>
      </c>
      <c r="I367" s="59">
        <v>43433</v>
      </c>
      <c r="J367" s="59">
        <v>43413</v>
      </c>
      <c r="K367" s="59">
        <v>43414</v>
      </c>
      <c r="L367" s="59">
        <v>43483</v>
      </c>
      <c r="M367" s="60">
        <v>4016316821</v>
      </c>
      <c r="N367" s="58" t="s">
        <v>93</v>
      </c>
      <c r="O367" s="58" t="s">
        <v>23</v>
      </c>
      <c r="P367" s="55" t="str">
        <f>VLOOKUP(C367,Constrain!W:Y,3,0)</f>
        <v>บริษัท ทรู อินเทอร์เน็ต คอร์ปอเรชั่น จำกัด</v>
      </c>
      <c r="Q367" s="64" t="str">
        <f>VLOOKUP(C367,Constrain!W:X,2,0)</f>
        <v>TCC</v>
      </c>
      <c r="R367" s="55" t="str">
        <f t="shared" si="115"/>
        <v>TECO</v>
      </c>
      <c r="S367" s="55" t="str">
        <f t="shared" si="116"/>
        <v xml:space="preserve">CNF </v>
      </c>
      <c r="T367" s="55" t="str">
        <f t="shared" si="117"/>
        <v>มี พท.ซ่อมบำรุง</v>
      </c>
      <c r="U367" s="55" t="str">
        <f t="shared" si="118"/>
        <v>นับเสา</v>
      </c>
      <c r="V367" s="55" t="str">
        <f t="shared" si="119"/>
        <v>61</v>
      </c>
      <c r="W367" s="55" t="str">
        <f t="shared" si="120"/>
        <v>สายสื่อสาร</v>
      </c>
      <c r="X367" s="55" t="str">
        <f t="shared" si="121"/>
        <v>TCC</v>
      </c>
      <c r="Y367" s="55" t="str">
        <f t="shared" si="122"/>
        <v>PKY</v>
      </c>
      <c r="Z367" s="55" t="str">
        <f t="shared" si="123"/>
        <v>ปกติ</v>
      </c>
      <c r="AA367" s="55" t="str">
        <f t="shared" si="124"/>
        <v>TELECOM</v>
      </c>
      <c r="AB367" s="64">
        <f t="shared" si="125"/>
        <v>1</v>
      </c>
      <c r="AC367" s="65" t="str">
        <f>VLOOKUP(B367,DATA_ZCSR181!C:K,9,0)</f>
        <v>S-4G-001</v>
      </c>
      <c r="AD367" s="65">
        <f>VLOOKUP(B367,DATA_ZCSR181!C:H,6,0)</f>
        <v>9009417718</v>
      </c>
      <c r="AE367" s="66">
        <f>VLOOKUP(B367,DATA_ZCSR181!C:Z,24,0)</f>
        <v>43496</v>
      </c>
      <c r="AF367" s="66" t="str">
        <f>LEFT(VLOOKUP(B367,DATA_ZCSR181!C:D,2,0),4)</f>
        <v>S4B3</v>
      </c>
      <c r="AG367" s="55" t="str">
        <f t="shared" si="126"/>
        <v>PKY</v>
      </c>
      <c r="AH367" s="61" t="str">
        <f t="shared" si="127"/>
        <v/>
      </c>
      <c r="AI367" s="61" t="str">
        <f t="shared" si="128"/>
        <v/>
      </c>
      <c r="AJ367" s="61" t="str">
        <f t="shared" si="129"/>
        <v/>
      </c>
      <c r="AK367" s="61" t="str">
        <f t="shared" si="130"/>
        <v/>
      </c>
      <c r="AL367" s="61" t="str">
        <f t="shared" si="131"/>
        <v/>
      </c>
      <c r="AM367" s="61" t="str">
        <f t="shared" si="132"/>
        <v/>
      </c>
      <c r="AN367" s="61" t="str">
        <f t="shared" si="133"/>
        <v/>
      </c>
      <c r="AO367" s="61" t="str">
        <f t="shared" si="134"/>
        <v/>
      </c>
      <c r="AP367" s="61" t="str">
        <f t="shared" si="135"/>
        <v/>
      </c>
      <c r="AQ367" s="62" t="str">
        <f t="shared" si="136"/>
        <v/>
      </c>
      <c r="AR367" s="61" t="str">
        <f t="shared" si="137"/>
        <v/>
      </c>
      <c r="AS367" s="63" t="e">
        <f>VLOOKUP(B367,ziw58!AV:BB,7,0)</f>
        <v>#N/A</v>
      </c>
    </row>
    <row r="368" spans="1:45" x14ac:dyDescent="0.35">
      <c r="A368" s="56">
        <v>140009020800</v>
      </c>
      <c r="B368" s="57" t="s">
        <v>79</v>
      </c>
      <c r="C368" s="57">
        <v>1018532101</v>
      </c>
      <c r="D368" s="58" t="s">
        <v>2863</v>
      </c>
      <c r="E368" s="58" t="s">
        <v>98</v>
      </c>
      <c r="F368" s="58" t="s">
        <v>1173</v>
      </c>
      <c r="G368" s="58" t="s">
        <v>1174</v>
      </c>
      <c r="H368" s="58" t="s">
        <v>92</v>
      </c>
      <c r="I368" s="59"/>
      <c r="J368" s="59">
        <v>43426</v>
      </c>
      <c r="K368" s="59">
        <v>43426</v>
      </c>
      <c r="L368" s="59">
        <v>43426</v>
      </c>
      <c r="M368" s="60">
        <v>4016316821</v>
      </c>
      <c r="N368" s="58" t="s">
        <v>93</v>
      </c>
      <c r="O368" s="58" t="s">
        <v>20</v>
      </c>
      <c r="P368" s="55" t="str">
        <f>VLOOKUP(C368,Constrain!W:Y,3,0)</f>
        <v>บริษัท ทรู อินเทอร์เน็ต คอร์ปอเรชั่น จำกัด</v>
      </c>
      <c r="Q368" s="64" t="str">
        <f>VLOOKUP(C368,Constrain!W:X,2,0)</f>
        <v>TCC</v>
      </c>
      <c r="R368" s="55" t="str">
        <f t="shared" si="115"/>
        <v xml:space="preserve">REL </v>
      </c>
      <c r="S368" s="55" t="str">
        <f t="shared" si="116"/>
        <v>NMAT</v>
      </c>
      <c r="T368" s="55" t="str">
        <f t="shared" si="117"/>
        <v>มี พท.ซ่อมบำรุง</v>
      </c>
      <c r="U368" s="55" t="str">
        <f t="shared" si="118"/>
        <v>นับเสา</v>
      </c>
      <c r="V368" s="55" t="str">
        <f t="shared" si="119"/>
        <v>61</v>
      </c>
      <c r="W368" s="55" t="str">
        <f t="shared" si="120"/>
        <v>สายสื่อสาร</v>
      </c>
      <c r="X368" s="55" t="str">
        <f t="shared" si="121"/>
        <v>TCC</v>
      </c>
      <c r="Y368" s="55" t="str">
        <f t="shared" si="122"/>
        <v>PKY</v>
      </c>
      <c r="Z368" s="55" t="str">
        <f t="shared" si="123"/>
        <v>ละเมิด</v>
      </c>
      <c r="AA368" s="55" t="str">
        <f t="shared" si="124"/>
        <v>TELECOM</v>
      </c>
      <c r="AB368" s="64">
        <f t="shared" si="125"/>
        <v>1</v>
      </c>
      <c r="AC368" s="65" t="e">
        <f>VLOOKUP(B368,DATA_ZCSR181!C:K,9,0)</f>
        <v>#N/A</v>
      </c>
      <c r="AD368" s="65" t="e">
        <f>VLOOKUP(B368,DATA_ZCSR181!C:H,6,0)</f>
        <v>#N/A</v>
      </c>
      <c r="AE368" s="66" t="e">
        <f>VLOOKUP(B368,DATA_ZCSR181!C:Z,24,0)</f>
        <v>#N/A</v>
      </c>
      <c r="AF368" s="66" t="e">
        <f>LEFT(VLOOKUP(B368,DATA_ZCSR181!C:D,2,0),4)</f>
        <v>#N/A</v>
      </c>
      <c r="AG368" s="55" t="str">
        <f t="shared" si="126"/>
        <v>PKY</v>
      </c>
      <c r="AH368" s="61" t="str">
        <f t="shared" si="127"/>
        <v>ไม่สร้างคำร้อง</v>
      </c>
      <c r="AI368" s="61" t="str">
        <f t="shared" si="128"/>
        <v/>
      </c>
      <c r="AJ368" s="61" t="str">
        <f t="shared" si="129"/>
        <v>สถานะใบสั่งงานไม่ถูกต้อง</v>
      </c>
      <c r="AK368" s="61" t="str">
        <f t="shared" si="130"/>
        <v>ยังไม่ยืนยันชั่วโมงการทำงาน Time Confirm</v>
      </c>
      <c r="AL368" s="61" t="str">
        <f t="shared" si="131"/>
        <v/>
      </c>
      <c r="AM368" s="61" t="str">
        <f t="shared" si="132"/>
        <v/>
      </c>
      <c r="AN368" s="61" t="str">
        <f t="shared" si="133"/>
        <v/>
      </c>
      <c r="AO368" s="61" t="str">
        <f t="shared" si="134"/>
        <v/>
      </c>
      <c r="AP368" s="61" t="str">
        <f t="shared" si="135"/>
        <v/>
      </c>
      <c r="AQ368" s="62" t="str">
        <f t="shared" si="136"/>
        <v/>
      </c>
      <c r="AR368" s="61" t="e">
        <f t="shared" si="137"/>
        <v>#VALUE!</v>
      </c>
      <c r="AS368" s="63" t="e">
        <f>VLOOKUP(B368,ziw58!AV:BB,7,0)</f>
        <v>#N/A</v>
      </c>
    </row>
    <row r="369" spans="1:45" x14ac:dyDescent="0.35">
      <c r="A369" s="56">
        <v>130000720097</v>
      </c>
      <c r="B369" s="57">
        <v>140001542598</v>
      </c>
      <c r="C369" s="57">
        <v>1018532101</v>
      </c>
      <c r="D369" s="58" t="s">
        <v>2864</v>
      </c>
      <c r="E369" s="58" t="s">
        <v>15</v>
      </c>
      <c r="F369" s="58" t="s">
        <v>16</v>
      </c>
      <c r="G369" s="58" t="s">
        <v>17</v>
      </c>
      <c r="H369" s="58" t="s">
        <v>101</v>
      </c>
      <c r="I369" s="59">
        <v>43423</v>
      </c>
      <c r="J369" s="59">
        <v>43423</v>
      </c>
      <c r="K369" s="59">
        <v>43427</v>
      </c>
      <c r="L369" s="59">
        <v>43482</v>
      </c>
      <c r="M369" s="60">
        <v>4016316767</v>
      </c>
      <c r="N369" s="58" t="s">
        <v>102</v>
      </c>
      <c r="O369" s="58" t="s">
        <v>23</v>
      </c>
      <c r="P369" s="55" t="str">
        <f>VLOOKUP(C369,Constrain!W:Y,3,0)</f>
        <v>บริษัท ทรู อินเทอร์เน็ต คอร์ปอเรชั่น จำกัด</v>
      </c>
      <c r="Q369" s="64" t="str">
        <f>VLOOKUP(C369,Constrain!W:X,2,0)</f>
        <v>TCC</v>
      </c>
      <c r="R369" s="55" t="str">
        <f t="shared" si="115"/>
        <v>CLSD</v>
      </c>
      <c r="S369" s="55" t="str">
        <f t="shared" si="116"/>
        <v xml:space="preserve">CNF </v>
      </c>
      <c r="T369" s="55" t="str">
        <f t="shared" si="117"/>
        <v>มี พท.ซ่อมบำรุง</v>
      </c>
      <c r="U369" s="55" t="str">
        <f t="shared" si="118"/>
        <v>นับเสา</v>
      </c>
      <c r="V369" s="55" t="str">
        <f t="shared" si="119"/>
        <v>61</v>
      </c>
      <c r="W369" s="55" t="str">
        <f t="shared" si="120"/>
        <v>สายสื่อสาร</v>
      </c>
      <c r="X369" s="55" t="str">
        <f t="shared" si="121"/>
        <v>TCC</v>
      </c>
      <c r="Y369" s="55" t="str">
        <f t="shared" si="122"/>
        <v>PRS</v>
      </c>
      <c r="Z369" s="55" t="str">
        <f t="shared" si="123"/>
        <v>ปกติ</v>
      </c>
      <c r="AA369" s="55" t="str">
        <f t="shared" si="124"/>
        <v>TELECOM</v>
      </c>
      <c r="AB369" s="64">
        <f t="shared" si="125"/>
        <v>1</v>
      </c>
      <c r="AC369" s="65" t="str">
        <f>VLOOKUP(B369,DATA_ZCSR181!C:K,9,0)</f>
        <v>S-4G-001</v>
      </c>
      <c r="AD369" s="65">
        <f>VLOOKUP(B369,DATA_ZCSR181!C:H,6,0)</f>
        <v>9009410663</v>
      </c>
      <c r="AE369" s="66">
        <f>VLOOKUP(B369,DATA_ZCSR181!C:Z,24,0)</f>
        <v>43496</v>
      </c>
      <c r="AF369" s="66" t="str">
        <f>LEFT(VLOOKUP(B369,DATA_ZCSR181!C:D,2,0),4)</f>
        <v>S4B3</v>
      </c>
      <c r="AG369" s="55" t="str">
        <f t="shared" si="126"/>
        <v>PRS</v>
      </c>
      <c r="AH369" s="61" t="str">
        <f t="shared" si="127"/>
        <v/>
      </c>
      <c r="AI369" s="61" t="str">
        <f t="shared" si="128"/>
        <v/>
      </c>
      <c r="AJ369" s="61" t="str">
        <f t="shared" si="129"/>
        <v/>
      </c>
      <c r="AK369" s="61" t="str">
        <f t="shared" si="130"/>
        <v/>
      </c>
      <c r="AL369" s="61" t="str">
        <f t="shared" si="131"/>
        <v/>
      </c>
      <c r="AM369" s="61" t="str">
        <f t="shared" si="132"/>
        <v/>
      </c>
      <c r="AN369" s="61" t="str">
        <f t="shared" si="133"/>
        <v/>
      </c>
      <c r="AO369" s="61" t="str">
        <f t="shared" si="134"/>
        <v/>
      </c>
      <c r="AP369" s="61" t="str">
        <f t="shared" si="135"/>
        <v/>
      </c>
      <c r="AQ369" s="62" t="str">
        <f t="shared" si="136"/>
        <v/>
      </c>
      <c r="AR369" s="61" t="str">
        <f t="shared" si="137"/>
        <v/>
      </c>
      <c r="AS369" s="63" t="e">
        <f>VLOOKUP(B369,ziw58!AV:BB,7,0)</f>
        <v>#N/A</v>
      </c>
    </row>
    <row r="370" spans="1:45" x14ac:dyDescent="0.35">
      <c r="A370" s="56">
        <v>130000739044</v>
      </c>
      <c r="B370" s="57">
        <v>140001547460</v>
      </c>
      <c r="C370" s="57">
        <v>1018532101</v>
      </c>
      <c r="D370" s="58" t="s">
        <v>2865</v>
      </c>
      <c r="E370" s="58" t="s">
        <v>1267</v>
      </c>
      <c r="F370" s="58" t="s">
        <v>16</v>
      </c>
      <c r="G370" s="58" t="s">
        <v>17</v>
      </c>
      <c r="H370" s="58" t="s">
        <v>70</v>
      </c>
      <c r="I370" s="59">
        <v>43424</v>
      </c>
      <c r="J370" s="59">
        <v>43459</v>
      </c>
      <c r="K370" s="59">
        <v>43460</v>
      </c>
      <c r="L370" s="59">
        <v>43483</v>
      </c>
      <c r="M370" s="60">
        <v>4016316841</v>
      </c>
      <c r="N370" s="58" t="s">
        <v>2123</v>
      </c>
      <c r="O370" s="58" t="s">
        <v>23</v>
      </c>
      <c r="P370" s="55" t="str">
        <f>VLOOKUP(C370,Constrain!W:Y,3,0)</f>
        <v>บริษัท ทรู อินเทอร์เน็ต คอร์ปอเรชั่น จำกัด</v>
      </c>
      <c r="Q370" s="64" t="str">
        <f>VLOOKUP(C370,Constrain!W:X,2,0)</f>
        <v>TCC</v>
      </c>
      <c r="R370" s="55" t="str">
        <f t="shared" si="115"/>
        <v>TECO</v>
      </c>
      <c r="S370" s="55" t="str">
        <f t="shared" si="116"/>
        <v xml:space="preserve">CNF </v>
      </c>
      <c r="T370" s="55" t="str">
        <f t="shared" si="117"/>
        <v>มี พท.ซ่อมบำรุง</v>
      </c>
      <c r="U370" s="55" t="str">
        <f t="shared" si="118"/>
        <v>นับเสา</v>
      </c>
      <c r="V370" s="55" t="str">
        <f t="shared" si="119"/>
        <v>61</v>
      </c>
      <c r="W370" s="55" t="str">
        <f t="shared" si="120"/>
        <v>สายสื่อสาร</v>
      </c>
      <c r="X370" s="55" t="str">
        <f t="shared" si="121"/>
        <v>TCC</v>
      </c>
      <c r="Y370" s="55" t="str">
        <f t="shared" si="122"/>
        <v>PTC</v>
      </c>
      <c r="Z370" s="55" t="str">
        <f t="shared" si="123"/>
        <v>ปกติ</v>
      </c>
      <c r="AA370" s="55" t="str">
        <f t="shared" si="124"/>
        <v>TELECOM</v>
      </c>
      <c r="AB370" s="64">
        <f t="shared" si="125"/>
        <v>1</v>
      </c>
      <c r="AC370" s="65" t="str">
        <f>VLOOKUP(B370,DATA_ZCSR181!C:K,9,0)</f>
        <v>S-4G-001</v>
      </c>
      <c r="AD370" s="65">
        <f>VLOOKUP(B370,DATA_ZCSR181!C:H,6,0)</f>
        <v>9009421357</v>
      </c>
      <c r="AE370" s="66">
        <f>VLOOKUP(B370,DATA_ZCSR181!C:Z,24,0)</f>
        <v>43496</v>
      </c>
      <c r="AF370" s="66" t="str">
        <f>LEFT(VLOOKUP(B370,DATA_ZCSR181!C:D,2,0),4)</f>
        <v>S4B3</v>
      </c>
      <c r="AG370" s="55" t="str">
        <f t="shared" si="126"/>
        <v>PTC</v>
      </c>
      <c r="AH370" s="61" t="str">
        <f t="shared" si="127"/>
        <v/>
      </c>
      <c r="AI370" s="61" t="str">
        <f t="shared" si="128"/>
        <v/>
      </c>
      <c r="AJ370" s="61" t="str">
        <f t="shared" si="129"/>
        <v/>
      </c>
      <c r="AK370" s="61" t="str">
        <f t="shared" si="130"/>
        <v/>
      </c>
      <c r="AL370" s="61" t="str">
        <f t="shared" si="131"/>
        <v/>
      </c>
      <c r="AM370" s="61" t="str">
        <f t="shared" si="132"/>
        <v/>
      </c>
      <c r="AN370" s="61" t="str">
        <f t="shared" si="133"/>
        <v/>
      </c>
      <c r="AO370" s="61" t="str">
        <f t="shared" si="134"/>
        <v/>
      </c>
      <c r="AP370" s="61" t="str">
        <f t="shared" si="135"/>
        <v/>
      </c>
      <c r="AQ370" s="62" t="str">
        <f t="shared" si="136"/>
        <v/>
      </c>
      <c r="AR370" s="61" t="str">
        <f t="shared" si="137"/>
        <v/>
      </c>
      <c r="AS370" s="63" t="e">
        <f>VLOOKUP(B370,ziw58!AV:BB,7,0)</f>
        <v>#N/A</v>
      </c>
    </row>
    <row r="371" spans="1:45" x14ac:dyDescent="0.35">
      <c r="A371" s="56">
        <v>130000727490</v>
      </c>
      <c r="B371" s="57">
        <v>140001545267</v>
      </c>
      <c r="C371" s="57">
        <v>1018532101</v>
      </c>
      <c r="D371" s="58" t="s">
        <v>2866</v>
      </c>
      <c r="E371" s="58" t="s">
        <v>25</v>
      </c>
      <c r="F371" s="58" t="s">
        <v>16</v>
      </c>
      <c r="G371" s="58" t="s">
        <v>17</v>
      </c>
      <c r="H371" s="58" t="s">
        <v>34</v>
      </c>
      <c r="I371" s="59">
        <v>43397</v>
      </c>
      <c r="J371" s="59">
        <v>43427</v>
      </c>
      <c r="K371" s="59">
        <v>43427</v>
      </c>
      <c r="L371" s="59">
        <v>43427</v>
      </c>
      <c r="M371" s="60">
        <v>4018198113</v>
      </c>
      <c r="N371" s="58" t="s">
        <v>1127</v>
      </c>
      <c r="O371" s="58" t="s">
        <v>26</v>
      </c>
      <c r="P371" s="55" t="str">
        <f>VLOOKUP(C371,Constrain!W:Y,3,0)</f>
        <v>บริษัท ทรู อินเทอร์เน็ต คอร์ปอเรชั่น จำกัด</v>
      </c>
      <c r="Q371" s="64" t="str">
        <f>VLOOKUP(C371,Constrain!W:X,2,0)</f>
        <v>TCC</v>
      </c>
      <c r="R371" s="55" t="str">
        <f t="shared" si="115"/>
        <v xml:space="preserve">REL </v>
      </c>
      <c r="S371" s="55" t="str">
        <f t="shared" si="116"/>
        <v xml:space="preserve">CNF </v>
      </c>
      <c r="T371" s="55" t="str">
        <f t="shared" si="117"/>
        <v>มี พท.ซ่อมบำรุง</v>
      </c>
      <c r="U371" s="55" t="str">
        <f t="shared" si="118"/>
        <v>นับเสา</v>
      </c>
      <c r="V371" s="55" t="str">
        <f t="shared" si="119"/>
        <v>61</v>
      </c>
      <c r="W371" s="55" t="str">
        <f t="shared" si="120"/>
        <v>สายสื่อสาร</v>
      </c>
      <c r="X371" s="55" t="str">
        <f t="shared" si="121"/>
        <v>TCC</v>
      </c>
      <c r="Y371" s="55" t="str">
        <f t="shared" si="122"/>
        <v>PUI</v>
      </c>
      <c r="Z371" s="55" t="str">
        <f t="shared" si="123"/>
        <v>ปกติ</v>
      </c>
      <c r="AA371" s="55" t="str">
        <f t="shared" si="124"/>
        <v>TELECOM</v>
      </c>
      <c r="AB371" s="64">
        <f t="shared" si="125"/>
        <v>1</v>
      </c>
      <c r="AC371" s="65" t="str">
        <f>VLOOKUP(B371,DATA_ZCSR181!C:K,9,0)</f>
        <v>S-4G-001</v>
      </c>
      <c r="AD371" s="65">
        <f>VLOOKUP(B371,DATA_ZCSR181!C:H,6,0)</f>
        <v>9009416450</v>
      </c>
      <c r="AE371" s="66">
        <f>VLOOKUP(B371,DATA_ZCSR181!C:Z,24,0)</f>
        <v>43496</v>
      </c>
      <c r="AF371" s="66" t="str">
        <f>LEFT(VLOOKUP(B371,DATA_ZCSR181!C:D,2,0),4)</f>
        <v>S4B3</v>
      </c>
      <c r="AG371" s="55" t="str">
        <f t="shared" si="126"/>
        <v>MUS</v>
      </c>
      <c r="AH371" s="61" t="str">
        <f t="shared" si="127"/>
        <v/>
      </c>
      <c r="AI371" s="61" t="str">
        <f t="shared" si="128"/>
        <v/>
      </c>
      <c r="AJ371" s="61" t="str">
        <f t="shared" si="129"/>
        <v>สถานะใบสั่งงานไม่ถูกต้อง</v>
      </c>
      <c r="AK371" s="61" t="str">
        <f t="shared" si="130"/>
        <v/>
      </c>
      <c r="AL371" s="61" t="str">
        <f t="shared" si="131"/>
        <v/>
      </c>
      <c r="AM371" s="61" t="str">
        <f t="shared" si="132"/>
        <v/>
      </c>
      <c r="AN371" s="61" t="str">
        <f t="shared" si="133"/>
        <v/>
      </c>
      <c r="AO371" s="61" t="str">
        <f t="shared" si="134"/>
        <v/>
      </c>
      <c r="AP371" s="61" t="str">
        <f t="shared" si="135"/>
        <v/>
      </c>
      <c r="AQ371" s="62" t="str">
        <f t="shared" si="136"/>
        <v/>
      </c>
      <c r="AR371" s="61" t="str">
        <f t="shared" si="137"/>
        <v/>
      </c>
      <c r="AS371" s="63" t="e">
        <f>VLOOKUP(B371,ziw58!AV:BB,7,0)</f>
        <v>#N/A</v>
      </c>
    </row>
    <row r="372" spans="1:45" x14ac:dyDescent="0.35">
      <c r="A372" s="56">
        <v>130000740051</v>
      </c>
      <c r="B372" s="57">
        <v>140001545888</v>
      </c>
      <c r="C372" s="57">
        <v>1018532101</v>
      </c>
      <c r="D372" s="58" t="s">
        <v>2867</v>
      </c>
      <c r="E372" s="58" t="s">
        <v>15</v>
      </c>
      <c r="F372" s="58" t="s">
        <v>16</v>
      </c>
      <c r="G372" s="58" t="s">
        <v>17</v>
      </c>
      <c r="H372" s="58" t="s">
        <v>90</v>
      </c>
      <c r="I372" s="59">
        <v>43447</v>
      </c>
      <c r="J372" s="59">
        <v>43460</v>
      </c>
      <c r="K372" s="59">
        <v>43460</v>
      </c>
      <c r="L372" s="59">
        <v>43483</v>
      </c>
      <c r="M372" s="60">
        <v>4016316915</v>
      </c>
      <c r="N372" s="58" t="s">
        <v>91</v>
      </c>
      <c r="O372" s="58" t="s">
        <v>23</v>
      </c>
      <c r="P372" s="55" t="str">
        <f>VLOOKUP(C372,Constrain!W:Y,3,0)</f>
        <v>บริษัท ทรู อินเทอร์เน็ต คอร์ปอเรชั่น จำกัด</v>
      </c>
      <c r="Q372" s="64" t="str">
        <f>VLOOKUP(C372,Constrain!W:X,2,0)</f>
        <v>TCC</v>
      </c>
      <c r="R372" s="55" t="str">
        <f t="shared" si="115"/>
        <v>CLSD</v>
      </c>
      <c r="S372" s="55" t="str">
        <f t="shared" si="116"/>
        <v xml:space="preserve">CNF </v>
      </c>
      <c r="T372" s="55" t="str">
        <f t="shared" si="117"/>
        <v>มี พท.ซ่อมบำรุง</v>
      </c>
      <c r="U372" s="55" t="str">
        <f t="shared" si="118"/>
        <v>นับเสา</v>
      </c>
      <c r="V372" s="55" t="str">
        <f t="shared" si="119"/>
        <v>61</v>
      </c>
      <c r="W372" s="55" t="str">
        <f t="shared" si="120"/>
        <v>สายสื่อสาร</v>
      </c>
      <c r="X372" s="55" t="str">
        <f t="shared" si="121"/>
        <v>TCC</v>
      </c>
      <c r="Y372" s="55" t="str">
        <f t="shared" si="122"/>
        <v>PUS</v>
      </c>
      <c r="Z372" s="55" t="str">
        <f t="shared" si="123"/>
        <v>ปกติ</v>
      </c>
      <c r="AA372" s="55" t="str">
        <f t="shared" si="124"/>
        <v>TELECOM</v>
      </c>
      <c r="AB372" s="64">
        <f t="shared" si="125"/>
        <v>1</v>
      </c>
      <c r="AC372" s="65" t="str">
        <f>VLOOKUP(B372,DATA_ZCSR181!C:K,9,0)</f>
        <v>S-4G-001</v>
      </c>
      <c r="AD372" s="65">
        <f>VLOOKUP(B372,DATA_ZCSR181!C:H,6,0)</f>
        <v>9009417250</v>
      </c>
      <c r="AE372" s="66">
        <f>VLOOKUP(B372,DATA_ZCSR181!C:Z,24,0)</f>
        <v>43496</v>
      </c>
      <c r="AF372" s="66" t="str">
        <f>LEFT(VLOOKUP(B372,DATA_ZCSR181!C:D,2,0),4)</f>
        <v>S4B3</v>
      </c>
      <c r="AG372" s="55" t="str">
        <f t="shared" si="126"/>
        <v>PUS</v>
      </c>
      <c r="AH372" s="61" t="str">
        <f t="shared" si="127"/>
        <v/>
      </c>
      <c r="AI372" s="61" t="str">
        <f t="shared" si="128"/>
        <v/>
      </c>
      <c r="AJ372" s="61" t="str">
        <f t="shared" si="129"/>
        <v/>
      </c>
      <c r="AK372" s="61" t="str">
        <f t="shared" si="130"/>
        <v/>
      </c>
      <c r="AL372" s="61" t="str">
        <f t="shared" si="131"/>
        <v/>
      </c>
      <c r="AM372" s="61" t="str">
        <f t="shared" si="132"/>
        <v/>
      </c>
      <c r="AN372" s="61" t="str">
        <f t="shared" si="133"/>
        <v/>
      </c>
      <c r="AO372" s="61" t="str">
        <f t="shared" si="134"/>
        <v/>
      </c>
      <c r="AP372" s="61" t="str">
        <f t="shared" si="135"/>
        <v/>
      </c>
      <c r="AQ372" s="62" t="str">
        <f t="shared" si="136"/>
        <v/>
      </c>
      <c r="AR372" s="61" t="str">
        <f t="shared" si="137"/>
        <v/>
      </c>
      <c r="AS372" s="63" t="e">
        <f>VLOOKUP(B372,ziw58!AV:BB,7,0)</f>
        <v>#N/A</v>
      </c>
    </row>
    <row r="373" spans="1:45" x14ac:dyDescent="0.35">
      <c r="A373" s="56">
        <v>130000727510</v>
      </c>
      <c r="B373" s="57">
        <v>140001545608</v>
      </c>
      <c r="C373" s="57">
        <v>1018532101</v>
      </c>
      <c r="D373" s="58" t="s">
        <v>2868</v>
      </c>
      <c r="E373" s="58" t="s">
        <v>15</v>
      </c>
      <c r="F373" s="58" t="s">
        <v>16</v>
      </c>
      <c r="G373" s="58" t="s">
        <v>17</v>
      </c>
      <c r="H373" s="58" t="s">
        <v>60</v>
      </c>
      <c r="I373" s="59">
        <v>43460</v>
      </c>
      <c r="J373" s="59">
        <v>43429</v>
      </c>
      <c r="K373" s="59">
        <v>43432</v>
      </c>
      <c r="L373" s="59">
        <v>43483</v>
      </c>
      <c r="M373" s="60">
        <v>4016316852</v>
      </c>
      <c r="N373" s="58" t="s">
        <v>61</v>
      </c>
      <c r="O373" s="58" t="s">
        <v>23</v>
      </c>
      <c r="P373" s="55" t="str">
        <f>VLOOKUP(C373,Constrain!W:Y,3,0)</f>
        <v>บริษัท ทรู อินเทอร์เน็ต คอร์ปอเรชั่น จำกัด</v>
      </c>
      <c r="Q373" s="64" t="str">
        <f>VLOOKUP(C373,Constrain!W:X,2,0)</f>
        <v>TCC</v>
      </c>
      <c r="R373" s="55" t="str">
        <f t="shared" si="115"/>
        <v>CLSD</v>
      </c>
      <c r="S373" s="55" t="str">
        <f t="shared" si="116"/>
        <v xml:space="preserve">CNF </v>
      </c>
      <c r="T373" s="55" t="str">
        <f t="shared" si="117"/>
        <v>มี พท.ซ่อมบำรุง</v>
      </c>
      <c r="U373" s="55" t="str">
        <f t="shared" si="118"/>
        <v>นับเสา</v>
      </c>
      <c r="V373" s="55" t="str">
        <f t="shared" si="119"/>
        <v>61</v>
      </c>
      <c r="W373" s="55" t="str">
        <f t="shared" si="120"/>
        <v>สายสื่อสาร</v>
      </c>
      <c r="X373" s="55" t="str">
        <f t="shared" si="121"/>
        <v>TCC</v>
      </c>
      <c r="Y373" s="55" t="str">
        <f t="shared" si="122"/>
        <v>RAB</v>
      </c>
      <c r="Z373" s="55" t="str">
        <f t="shared" si="123"/>
        <v>ปกติ</v>
      </c>
      <c r="AA373" s="55" t="str">
        <f t="shared" si="124"/>
        <v>TELECOM</v>
      </c>
      <c r="AB373" s="64">
        <f t="shared" si="125"/>
        <v>1</v>
      </c>
      <c r="AC373" s="65" t="str">
        <f>VLOOKUP(B373,DATA_ZCSR181!C:K,9,0)</f>
        <v>S-4G-001</v>
      </c>
      <c r="AD373" s="65">
        <f>VLOOKUP(B373,DATA_ZCSR181!C:H,6,0)</f>
        <v>9009416800</v>
      </c>
      <c r="AE373" s="66">
        <f>VLOOKUP(B373,DATA_ZCSR181!C:Z,24,0)</f>
        <v>43496</v>
      </c>
      <c r="AF373" s="66" t="str">
        <f>LEFT(VLOOKUP(B373,DATA_ZCSR181!C:D,2,0),4)</f>
        <v>S4B3</v>
      </c>
      <c r="AG373" s="55" t="str">
        <f t="shared" si="126"/>
        <v>RAB</v>
      </c>
      <c r="AH373" s="61" t="str">
        <f t="shared" si="127"/>
        <v/>
      </c>
      <c r="AI373" s="61" t="str">
        <f t="shared" si="128"/>
        <v/>
      </c>
      <c r="AJ373" s="61" t="str">
        <f t="shared" si="129"/>
        <v/>
      </c>
      <c r="AK373" s="61" t="str">
        <f t="shared" si="130"/>
        <v/>
      </c>
      <c r="AL373" s="61" t="str">
        <f t="shared" si="131"/>
        <v/>
      </c>
      <c r="AM373" s="61" t="str">
        <f t="shared" si="132"/>
        <v/>
      </c>
      <c r="AN373" s="61" t="str">
        <f t="shared" si="133"/>
        <v/>
      </c>
      <c r="AO373" s="61" t="str">
        <f t="shared" si="134"/>
        <v/>
      </c>
      <c r="AP373" s="61" t="str">
        <f t="shared" si="135"/>
        <v/>
      </c>
      <c r="AQ373" s="62" t="str">
        <f t="shared" si="136"/>
        <v/>
      </c>
      <c r="AR373" s="61" t="str">
        <f t="shared" si="137"/>
        <v/>
      </c>
      <c r="AS373" s="63" t="e">
        <f>VLOOKUP(B373,ziw58!AV:BB,7,0)</f>
        <v>#N/A</v>
      </c>
    </row>
    <row r="374" spans="1:45" x14ac:dyDescent="0.35">
      <c r="A374" s="56">
        <v>130000727193</v>
      </c>
      <c r="B374" s="57">
        <v>140001545167</v>
      </c>
      <c r="C374" s="57">
        <v>1018532101</v>
      </c>
      <c r="D374" s="58" t="s">
        <v>2869</v>
      </c>
      <c r="E374" s="58" t="s">
        <v>1267</v>
      </c>
      <c r="F374" s="58" t="s">
        <v>16</v>
      </c>
      <c r="G374" s="58" t="s">
        <v>17</v>
      </c>
      <c r="H374" s="58" t="s">
        <v>62</v>
      </c>
      <c r="I374" s="59">
        <v>43427</v>
      </c>
      <c r="J374" s="59">
        <v>43427</v>
      </c>
      <c r="K374" s="59">
        <v>43427</v>
      </c>
      <c r="L374" s="59">
        <v>43483</v>
      </c>
      <c r="M374" s="60">
        <v>4016316842</v>
      </c>
      <c r="N374" s="58" t="s">
        <v>63</v>
      </c>
      <c r="O374" s="58" t="s">
        <v>23</v>
      </c>
      <c r="P374" s="55" t="str">
        <f>VLOOKUP(C374,Constrain!W:Y,3,0)</f>
        <v>บริษัท ทรู อินเทอร์เน็ต คอร์ปอเรชั่น จำกัด</v>
      </c>
      <c r="Q374" s="64" t="str">
        <f>VLOOKUP(C374,Constrain!W:X,2,0)</f>
        <v>TCC</v>
      </c>
      <c r="R374" s="55" t="str">
        <f t="shared" si="115"/>
        <v>TECO</v>
      </c>
      <c r="S374" s="55" t="str">
        <f t="shared" si="116"/>
        <v xml:space="preserve">CNF </v>
      </c>
      <c r="T374" s="55" t="str">
        <f t="shared" si="117"/>
        <v>มี พท.ซ่อมบำรุง</v>
      </c>
      <c r="U374" s="55" t="str">
        <f t="shared" si="118"/>
        <v>นับเสา</v>
      </c>
      <c r="V374" s="55" t="str">
        <f t="shared" si="119"/>
        <v>61</v>
      </c>
      <c r="W374" s="55" t="str">
        <f t="shared" si="120"/>
        <v>สายสื่อสาร</v>
      </c>
      <c r="X374" s="55" t="str">
        <f t="shared" si="121"/>
        <v>TCC</v>
      </c>
      <c r="Y374" s="55" t="str">
        <f t="shared" si="122"/>
        <v>SIP</v>
      </c>
      <c r="Z374" s="55" t="str">
        <f t="shared" si="123"/>
        <v>ปกติ</v>
      </c>
      <c r="AA374" s="55" t="str">
        <f t="shared" si="124"/>
        <v>TELECOM</v>
      </c>
      <c r="AB374" s="64">
        <f t="shared" si="125"/>
        <v>1</v>
      </c>
      <c r="AC374" s="65" t="str">
        <f>VLOOKUP(B374,DATA_ZCSR181!C:K,9,0)</f>
        <v>S-4G-001</v>
      </c>
      <c r="AD374" s="65">
        <f>VLOOKUP(B374,DATA_ZCSR181!C:H,6,0)</f>
        <v>9009416262</v>
      </c>
      <c r="AE374" s="66">
        <f>VLOOKUP(B374,DATA_ZCSR181!C:Z,24,0)</f>
        <v>43496</v>
      </c>
      <c r="AF374" s="66" t="str">
        <f>LEFT(VLOOKUP(B374,DATA_ZCSR181!C:D,2,0),4)</f>
        <v>S4B3</v>
      </c>
      <c r="AG374" s="55" t="str">
        <f t="shared" si="126"/>
        <v>SIP</v>
      </c>
      <c r="AH374" s="61" t="str">
        <f t="shared" si="127"/>
        <v/>
      </c>
      <c r="AI374" s="61" t="str">
        <f t="shared" si="128"/>
        <v/>
      </c>
      <c r="AJ374" s="61" t="str">
        <f t="shared" si="129"/>
        <v/>
      </c>
      <c r="AK374" s="61" t="str">
        <f t="shared" si="130"/>
        <v/>
      </c>
      <c r="AL374" s="61" t="str">
        <f t="shared" si="131"/>
        <v/>
      </c>
      <c r="AM374" s="61" t="str">
        <f t="shared" si="132"/>
        <v/>
      </c>
      <c r="AN374" s="61" t="str">
        <f t="shared" si="133"/>
        <v/>
      </c>
      <c r="AO374" s="61" t="str">
        <f t="shared" si="134"/>
        <v/>
      </c>
      <c r="AP374" s="61" t="str">
        <f t="shared" si="135"/>
        <v/>
      </c>
      <c r="AQ374" s="62" t="str">
        <f t="shared" si="136"/>
        <v/>
      </c>
      <c r="AR374" s="61" t="str">
        <f t="shared" si="137"/>
        <v/>
      </c>
      <c r="AS374" s="63" t="e">
        <f>VLOOKUP(B374,ziw58!AV:BB,7,0)</f>
        <v>#N/A</v>
      </c>
    </row>
    <row r="375" spans="1:45" x14ac:dyDescent="0.35">
      <c r="A375" s="56">
        <v>130000716886</v>
      </c>
      <c r="B375" s="57">
        <v>140001544462</v>
      </c>
      <c r="C375" s="57">
        <v>1018532101</v>
      </c>
      <c r="D375" s="58" t="s">
        <v>2870</v>
      </c>
      <c r="E375" s="58" t="s">
        <v>1267</v>
      </c>
      <c r="F375" s="58" t="s">
        <v>16</v>
      </c>
      <c r="G375" s="58" t="s">
        <v>17</v>
      </c>
      <c r="H375" s="58" t="s">
        <v>30</v>
      </c>
      <c r="I375" s="59">
        <v>43455</v>
      </c>
      <c r="J375" s="59">
        <v>43400</v>
      </c>
      <c r="K375" s="59">
        <v>43401</v>
      </c>
      <c r="L375" s="59">
        <v>43483</v>
      </c>
      <c r="M375" s="60">
        <v>4016316839</v>
      </c>
      <c r="N375" s="58" t="s">
        <v>31</v>
      </c>
      <c r="O375" s="58" t="s">
        <v>23</v>
      </c>
      <c r="P375" s="55" t="str">
        <f>VLOOKUP(C375,Constrain!W:Y,3,0)</f>
        <v>บริษัท ทรู อินเทอร์เน็ต คอร์ปอเรชั่น จำกัด</v>
      </c>
      <c r="Q375" s="64" t="str">
        <f>VLOOKUP(C375,Constrain!W:X,2,0)</f>
        <v>TCC</v>
      </c>
      <c r="R375" s="55" t="str">
        <f t="shared" si="115"/>
        <v>TECO</v>
      </c>
      <c r="S375" s="55" t="str">
        <f t="shared" si="116"/>
        <v xml:space="preserve">CNF </v>
      </c>
      <c r="T375" s="55" t="str">
        <f t="shared" si="117"/>
        <v>มี พท.ซ่อมบำรุง</v>
      </c>
      <c r="U375" s="55" t="str">
        <f t="shared" si="118"/>
        <v>นับเสา</v>
      </c>
      <c r="V375" s="55" t="str">
        <f t="shared" si="119"/>
        <v>61</v>
      </c>
      <c r="W375" s="55" t="str">
        <f t="shared" si="120"/>
        <v>สายสื่อสาร</v>
      </c>
      <c r="X375" s="55" t="str">
        <f t="shared" si="121"/>
        <v>TCC</v>
      </c>
      <c r="Y375" s="55" t="str">
        <f t="shared" si="122"/>
        <v>SRN</v>
      </c>
      <c r="Z375" s="55" t="str">
        <f t="shared" si="123"/>
        <v>ปกติ</v>
      </c>
      <c r="AA375" s="55" t="str">
        <f t="shared" si="124"/>
        <v>TELECOM</v>
      </c>
      <c r="AB375" s="64">
        <f t="shared" si="125"/>
        <v>1</v>
      </c>
      <c r="AC375" s="65" t="str">
        <f>VLOOKUP(B375,DATA_ZCSR181!C:K,9,0)</f>
        <v>S-4G-001</v>
      </c>
      <c r="AD375" s="65">
        <f>VLOOKUP(B375,DATA_ZCSR181!C:H,6,0)</f>
        <v>9009415420</v>
      </c>
      <c r="AE375" s="66">
        <f>VLOOKUP(B375,DATA_ZCSR181!C:Z,24,0)</f>
        <v>43496</v>
      </c>
      <c r="AF375" s="66" t="str">
        <f>LEFT(VLOOKUP(B375,DATA_ZCSR181!C:D,2,0),4)</f>
        <v>S4B3</v>
      </c>
      <c r="AG375" s="55" t="str">
        <f t="shared" si="126"/>
        <v>SRN</v>
      </c>
      <c r="AH375" s="61" t="str">
        <f t="shared" si="127"/>
        <v/>
      </c>
      <c r="AI375" s="61" t="str">
        <f t="shared" si="128"/>
        <v/>
      </c>
      <c r="AJ375" s="61" t="str">
        <f t="shared" si="129"/>
        <v/>
      </c>
      <c r="AK375" s="61" t="str">
        <f t="shared" si="130"/>
        <v/>
      </c>
      <c r="AL375" s="61" t="str">
        <f t="shared" si="131"/>
        <v/>
      </c>
      <c r="AM375" s="61" t="str">
        <f t="shared" si="132"/>
        <v/>
      </c>
      <c r="AN375" s="61" t="str">
        <f t="shared" si="133"/>
        <v/>
      </c>
      <c r="AO375" s="61" t="str">
        <f t="shared" si="134"/>
        <v/>
      </c>
      <c r="AP375" s="61" t="str">
        <f t="shared" si="135"/>
        <v/>
      </c>
      <c r="AQ375" s="62" t="str">
        <f t="shared" si="136"/>
        <v/>
      </c>
      <c r="AR375" s="61" t="str">
        <f t="shared" si="137"/>
        <v/>
      </c>
      <c r="AS375" s="63" t="e">
        <f>VLOOKUP(B375,ziw58!AV:BB,7,0)</f>
        <v>#N/A</v>
      </c>
    </row>
    <row r="376" spans="1:45" x14ac:dyDescent="0.35">
      <c r="A376" s="56">
        <v>130000727473</v>
      </c>
      <c r="B376" s="57">
        <v>140001546779</v>
      </c>
      <c r="C376" s="57">
        <v>1018532101</v>
      </c>
      <c r="D376" s="58" t="s">
        <v>2871</v>
      </c>
      <c r="E376" s="58" t="s">
        <v>15</v>
      </c>
      <c r="F376" s="58" t="s">
        <v>16</v>
      </c>
      <c r="G376" s="58" t="s">
        <v>17</v>
      </c>
      <c r="H376" s="58" t="s">
        <v>72</v>
      </c>
      <c r="I376" s="59">
        <v>43427</v>
      </c>
      <c r="J376" s="59">
        <v>43427</v>
      </c>
      <c r="K376" s="59">
        <v>43428</v>
      </c>
      <c r="L376" s="59">
        <v>43483</v>
      </c>
      <c r="M376" s="60">
        <v>4016316820</v>
      </c>
      <c r="N376" s="58" t="s">
        <v>73</v>
      </c>
      <c r="O376" s="58" t="s">
        <v>23</v>
      </c>
      <c r="P376" s="55" t="str">
        <f>VLOOKUP(C376,Constrain!W:Y,3,0)</f>
        <v>บริษัท ทรู อินเทอร์เน็ต คอร์ปอเรชั่น จำกัด</v>
      </c>
      <c r="Q376" s="64" t="str">
        <f>VLOOKUP(C376,Constrain!W:X,2,0)</f>
        <v>TCC</v>
      </c>
      <c r="R376" s="55" t="str">
        <f t="shared" si="115"/>
        <v>CLSD</v>
      </c>
      <c r="S376" s="55" t="str">
        <f t="shared" si="116"/>
        <v xml:space="preserve">CNF </v>
      </c>
      <c r="T376" s="55" t="str">
        <f t="shared" si="117"/>
        <v>มี พท.ซ่อมบำรุง</v>
      </c>
      <c r="U376" s="55" t="str">
        <f t="shared" si="118"/>
        <v>นับเสา</v>
      </c>
      <c r="V376" s="55" t="str">
        <f t="shared" si="119"/>
        <v>61</v>
      </c>
      <c r="W376" s="55" t="str">
        <f t="shared" si="120"/>
        <v>สายสื่อสาร</v>
      </c>
      <c r="X376" s="55" t="str">
        <f t="shared" si="121"/>
        <v>TCC</v>
      </c>
      <c r="Y376" s="55" t="str">
        <f t="shared" si="122"/>
        <v>SSA</v>
      </c>
      <c r="Z376" s="55" t="str">
        <f t="shared" si="123"/>
        <v>ปกติ</v>
      </c>
      <c r="AA376" s="55" t="str">
        <f t="shared" si="124"/>
        <v>TELECOM</v>
      </c>
      <c r="AB376" s="64">
        <f t="shared" si="125"/>
        <v>1</v>
      </c>
      <c r="AC376" s="65" t="str">
        <f>VLOOKUP(B376,DATA_ZCSR181!C:K,9,0)</f>
        <v>S-4G-001</v>
      </c>
      <c r="AD376" s="65">
        <f>VLOOKUP(B376,DATA_ZCSR181!C:H,6,0)</f>
        <v>9009420346</v>
      </c>
      <c r="AE376" s="66">
        <f>VLOOKUP(B376,DATA_ZCSR181!C:Z,24,0)</f>
        <v>43496</v>
      </c>
      <c r="AF376" s="66" t="str">
        <f>LEFT(VLOOKUP(B376,DATA_ZCSR181!C:D,2,0),4)</f>
        <v>S4B3</v>
      </c>
      <c r="AG376" s="55" t="str">
        <f t="shared" si="126"/>
        <v>SSA</v>
      </c>
      <c r="AH376" s="61" t="str">
        <f t="shared" si="127"/>
        <v/>
      </c>
      <c r="AI376" s="61" t="str">
        <f t="shared" si="128"/>
        <v/>
      </c>
      <c r="AJ376" s="61" t="str">
        <f t="shared" si="129"/>
        <v/>
      </c>
      <c r="AK376" s="61" t="str">
        <f t="shared" si="130"/>
        <v/>
      </c>
      <c r="AL376" s="61" t="str">
        <f t="shared" si="131"/>
        <v/>
      </c>
      <c r="AM376" s="61" t="str">
        <f t="shared" si="132"/>
        <v/>
      </c>
      <c r="AN376" s="61" t="str">
        <f t="shared" si="133"/>
        <v/>
      </c>
      <c r="AO376" s="61" t="str">
        <f t="shared" si="134"/>
        <v/>
      </c>
      <c r="AP376" s="61" t="str">
        <f t="shared" si="135"/>
        <v/>
      </c>
      <c r="AQ376" s="62" t="str">
        <f t="shared" si="136"/>
        <v/>
      </c>
      <c r="AR376" s="61" t="str">
        <f t="shared" si="137"/>
        <v/>
      </c>
      <c r="AS376" s="63" t="e">
        <f>VLOOKUP(B376,ziw58!AV:BB,7,0)</f>
        <v>#N/A</v>
      </c>
    </row>
    <row r="377" spans="1:45" x14ac:dyDescent="0.35">
      <c r="A377" s="56">
        <v>130000729129</v>
      </c>
      <c r="B377" s="57">
        <v>140001546079</v>
      </c>
      <c r="C377" s="57">
        <v>1018532101</v>
      </c>
      <c r="D377" s="58" t="s">
        <v>2872</v>
      </c>
      <c r="E377" s="58" t="s">
        <v>1267</v>
      </c>
      <c r="F377" s="58" t="s">
        <v>16</v>
      </c>
      <c r="G377" s="58" t="s">
        <v>17</v>
      </c>
      <c r="H377" s="58" t="s">
        <v>94</v>
      </c>
      <c r="I377" s="59">
        <v>43431</v>
      </c>
      <c r="J377" s="59">
        <v>43431</v>
      </c>
      <c r="K377" s="59">
        <v>43431</v>
      </c>
      <c r="L377" s="59">
        <v>43493</v>
      </c>
      <c r="M377" s="60">
        <v>4018198109</v>
      </c>
      <c r="N377" s="58" t="s">
        <v>95</v>
      </c>
      <c r="O377" s="58" t="s">
        <v>23</v>
      </c>
      <c r="P377" s="55" t="str">
        <f>VLOOKUP(C377,Constrain!W:Y,3,0)</f>
        <v>บริษัท ทรู อินเทอร์เน็ต คอร์ปอเรชั่น จำกัด</v>
      </c>
      <c r="Q377" s="64" t="str">
        <f>VLOOKUP(C377,Constrain!W:X,2,0)</f>
        <v>TCC</v>
      </c>
      <c r="R377" s="55" t="str">
        <f t="shared" si="115"/>
        <v>TECO</v>
      </c>
      <c r="S377" s="55" t="str">
        <f t="shared" si="116"/>
        <v xml:space="preserve">CNF </v>
      </c>
      <c r="T377" s="55" t="str">
        <f t="shared" si="117"/>
        <v>มี พท.ซ่อมบำรุง</v>
      </c>
      <c r="U377" s="55" t="str">
        <f t="shared" si="118"/>
        <v>นับเสา</v>
      </c>
      <c r="V377" s="55" t="str">
        <f t="shared" si="119"/>
        <v>61</v>
      </c>
      <c r="W377" s="55" t="str">
        <f t="shared" si="120"/>
        <v>สายสื่อสาร</v>
      </c>
      <c r="X377" s="55" t="str">
        <f t="shared" si="121"/>
        <v>TCC</v>
      </c>
      <c r="Y377" s="55" t="str">
        <f t="shared" si="122"/>
        <v>SSG</v>
      </c>
      <c r="Z377" s="55" t="str">
        <f t="shared" si="123"/>
        <v>ปกติ</v>
      </c>
      <c r="AA377" s="55" t="str">
        <f t="shared" si="124"/>
        <v>TELECOM</v>
      </c>
      <c r="AB377" s="64">
        <f t="shared" si="125"/>
        <v>1</v>
      </c>
      <c r="AC377" s="65" t="str">
        <f>VLOOKUP(B377,DATA_ZCSR181!C:K,9,0)</f>
        <v>S-4G-001</v>
      </c>
      <c r="AD377" s="65">
        <f>VLOOKUP(B377,DATA_ZCSR181!C:H,6,0)</f>
        <v>9009433188</v>
      </c>
      <c r="AE377" s="66">
        <f>VLOOKUP(B377,DATA_ZCSR181!C:Z,24,0)</f>
        <v>43496</v>
      </c>
      <c r="AF377" s="66" t="str">
        <f>LEFT(VLOOKUP(B377,DATA_ZCSR181!C:D,2,0),4)</f>
        <v>S4B3</v>
      </c>
      <c r="AG377" s="55" t="str">
        <f t="shared" si="126"/>
        <v>SES</v>
      </c>
      <c r="AH377" s="61" t="str">
        <f t="shared" si="127"/>
        <v/>
      </c>
      <c r="AI377" s="61" t="str">
        <f t="shared" si="128"/>
        <v/>
      </c>
      <c r="AJ377" s="61" t="str">
        <f t="shared" si="129"/>
        <v/>
      </c>
      <c r="AK377" s="61" t="str">
        <f t="shared" si="130"/>
        <v/>
      </c>
      <c r="AL377" s="61" t="str">
        <f t="shared" si="131"/>
        <v/>
      </c>
      <c r="AM377" s="61" t="str">
        <f t="shared" si="132"/>
        <v/>
      </c>
      <c r="AN377" s="61" t="str">
        <f t="shared" si="133"/>
        <v/>
      </c>
      <c r="AO377" s="61" t="str">
        <f t="shared" si="134"/>
        <v/>
      </c>
      <c r="AP377" s="61" t="str">
        <f t="shared" si="135"/>
        <v/>
      </c>
      <c r="AQ377" s="62" t="str">
        <f t="shared" si="136"/>
        <v/>
      </c>
      <c r="AR377" s="61" t="str">
        <f t="shared" si="137"/>
        <v/>
      </c>
      <c r="AS377" s="63" t="e">
        <f>VLOOKUP(B377,ziw58!AV:BB,7,0)</f>
        <v>#N/A</v>
      </c>
    </row>
    <row r="378" spans="1:45" x14ac:dyDescent="0.35">
      <c r="A378" s="56">
        <v>130000733801</v>
      </c>
      <c r="B378" s="57">
        <v>140001545177</v>
      </c>
      <c r="C378" s="57">
        <v>1018532101</v>
      </c>
      <c r="D378" s="58" t="s">
        <v>2873</v>
      </c>
      <c r="E378" s="58" t="s">
        <v>1267</v>
      </c>
      <c r="F378" s="58" t="s">
        <v>16</v>
      </c>
      <c r="G378" s="58" t="s">
        <v>17</v>
      </c>
      <c r="H378" s="58" t="s">
        <v>68</v>
      </c>
      <c r="I378" s="59">
        <v>43426</v>
      </c>
      <c r="J378" s="59">
        <v>43446</v>
      </c>
      <c r="K378" s="59">
        <v>43447</v>
      </c>
      <c r="L378" s="59">
        <v>43487</v>
      </c>
      <c r="M378" s="60">
        <v>4016316754</v>
      </c>
      <c r="N378" s="58" t="s">
        <v>69</v>
      </c>
      <c r="O378" s="58" t="s">
        <v>23</v>
      </c>
      <c r="P378" s="55" t="str">
        <f>VLOOKUP(C378,Constrain!W:Y,3,0)</f>
        <v>บริษัท ทรู อินเทอร์เน็ต คอร์ปอเรชั่น จำกัด</v>
      </c>
      <c r="Q378" s="64" t="str">
        <f>VLOOKUP(C378,Constrain!W:X,2,0)</f>
        <v>TCC</v>
      </c>
      <c r="R378" s="55" t="str">
        <f t="shared" si="115"/>
        <v>TECO</v>
      </c>
      <c r="S378" s="55" t="str">
        <f t="shared" si="116"/>
        <v xml:space="preserve">CNF </v>
      </c>
      <c r="T378" s="55" t="str">
        <f t="shared" si="117"/>
        <v>มี พท.ซ่อมบำรุง</v>
      </c>
      <c r="U378" s="55" t="str">
        <f t="shared" si="118"/>
        <v>นับเสา</v>
      </c>
      <c r="V378" s="55" t="str">
        <f t="shared" si="119"/>
        <v>61</v>
      </c>
      <c r="W378" s="55" t="str">
        <f t="shared" si="120"/>
        <v>สายสื่อสาร</v>
      </c>
      <c r="X378" s="55" t="str">
        <f t="shared" si="121"/>
        <v>TCC</v>
      </c>
      <c r="Y378" s="55" t="str">
        <f t="shared" si="122"/>
        <v>STU</v>
      </c>
      <c r="Z378" s="55" t="str">
        <f t="shared" si="123"/>
        <v>ปกติ</v>
      </c>
      <c r="AA378" s="55" t="str">
        <f t="shared" si="124"/>
        <v>TELECOM</v>
      </c>
      <c r="AB378" s="64">
        <f t="shared" si="125"/>
        <v>1</v>
      </c>
      <c r="AC378" s="65" t="str">
        <f>VLOOKUP(B378,DATA_ZCSR181!C:K,9,0)</f>
        <v>S-4G-001</v>
      </c>
      <c r="AD378" s="65">
        <f>VLOOKUP(B378,DATA_ZCSR181!C:H,6,0)</f>
        <v>9009416289</v>
      </c>
      <c r="AE378" s="66">
        <f>VLOOKUP(B378,DATA_ZCSR181!C:Z,24,0)</f>
        <v>43496</v>
      </c>
      <c r="AF378" s="66" t="str">
        <f>LEFT(VLOOKUP(B378,DATA_ZCSR181!C:D,2,0),4)</f>
        <v>S4B3</v>
      </c>
      <c r="AG378" s="55" t="str">
        <f t="shared" si="126"/>
        <v>STU</v>
      </c>
      <c r="AH378" s="61" t="str">
        <f t="shared" si="127"/>
        <v/>
      </c>
      <c r="AI378" s="61" t="str">
        <f t="shared" si="128"/>
        <v/>
      </c>
      <c r="AJ378" s="61" t="str">
        <f t="shared" si="129"/>
        <v/>
      </c>
      <c r="AK378" s="61" t="str">
        <f t="shared" si="130"/>
        <v/>
      </c>
      <c r="AL378" s="61" t="str">
        <f t="shared" si="131"/>
        <v/>
      </c>
      <c r="AM378" s="61" t="str">
        <f t="shared" si="132"/>
        <v/>
      </c>
      <c r="AN378" s="61" t="str">
        <f t="shared" si="133"/>
        <v/>
      </c>
      <c r="AO378" s="61" t="str">
        <f t="shared" si="134"/>
        <v/>
      </c>
      <c r="AP378" s="61" t="str">
        <f t="shared" si="135"/>
        <v/>
      </c>
      <c r="AQ378" s="62" t="str">
        <f t="shared" si="136"/>
        <v/>
      </c>
      <c r="AR378" s="61" t="str">
        <f t="shared" si="137"/>
        <v/>
      </c>
      <c r="AS378" s="63" t="e">
        <f>VLOOKUP(B378,ziw58!AV:BB,7,0)</f>
        <v>#N/A</v>
      </c>
    </row>
    <row r="379" spans="1:45" x14ac:dyDescent="0.35">
      <c r="A379" s="56">
        <v>130000713851</v>
      </c>
      <c r="B379" s="57">
        <v>140001546175</v>
      </c>
      <c r="C379" s="57">
        <v>1018532101</v>
      </c>
      <c r="D379" s="58" t="s">
        <v>2874</v>
      </c>
      <c r="E379" s="58" t="s">
        <v>1267</v>
      </c>
      <c r="F379" s="58" t="s">
        <v>16</v>
      </c>
      <c r="G379" s="58" t="s">
        <v>17</v>
      </c>
      <c r="H379" s="58" t="s">
        <v>52</v>
      </c>
      <c r="I379" s="59">
        <v>43405</v>
      </c>
      <c r="J379" s="59">
        <v>43405</v>
      </c>
      <c r="K379" s="59">
        <v>43405</v>
      </c>
      <c r="L379" s="59">
        <v>43483</v>
      </c>
      <c r="M379" s="60">
        <v>4016316922</v>
      </c>
      <c r="N379" s="58" t="s">
        <v>53</v>
      </c>
      <c r="O379" s="58" t="s">
        <v>23</v>
      </c>
      <c r="P379" s="55" t="str">
        <f>VLOOKUP(C379,Constrain!W:Y,3,0)</f>
        <v>บริษัท ทรู อินเทอร์เน็ต คอร์ปอเรชั่น จำกัด</v>
      </c>
      <c r="Q379" s="64" t="str">
        <f>VLOOKUP(C379,Constrain!W:X,2,0)</f>
        <v>TCC</v>
      </c>
      <c r="R379" s="55" t="str">
        <f t="shared" si="115"/>
        <v>TECO</v>
      </c>
      <c r="S379" s="55" t="str">
        <f t="shared" si="116"/>
        <v xml:space="preserve">CNF </v>
      </c>
      <c r="T379" s="55" t="str">
        <f t="shared" si="117"/>
        <v>มี พท.ซ่อมบำรุง</v>
      </c>
      <c r="U379" s="55" t="str">
        <f t="shared" si="118"/>
        <v>นับเสา</v>
      </c>
      <c r="V379" s="55" t="str">
        <f t="shared" si="119"/>
        <v>61</v>
      </c>
      <c r="W379" s="55" t="str">
        <f t="shared" si="120"/>
        <v>สายสื่อสาร</v>
      </c>
      <c r="X379" s="55" t="str">
        <f t="shared" si="121"/>
        <v>TCC</v>
      </c>
      <c r="Y379" s="55" t="str">
        <f t="shared" si="122"/>
        <v>SUN</v>
      </c>
      <c r="Z379" s="55" t="str">
        <f t="shared" si="123"/>
        <v>ปกติ</v>
      </c>
      <c r="AA379" s="55" t="str">
        <f t="shared" si="124"/>
        <v>TELECOM</v>
      </c>
      <c r="AB379" s="64">
        <f t="shared" si="125"/>
        <v>1</v>
      </c>
      <c r="AC379" s="65" t="str">
        <f>VLOOKUP(B379,DATA_ZCSR181!C:K,9,0)</f>
        <v>S-4G-001</v>
      </c>
      <c r="AD379" s="65">
        <f>VLOOKUP(B379,DATA_ZCSR181!C:H,6,0)</f>
        <v>9009462499</v>
      </c>
      <c r="AE379" s="66">
        <f>VLOOKUP(B379,DATA_ZCSR181!C:Z,24,0)</f>
        <v>43496</v>
      </c>
      <c r="AF379" s="66" t="str">
        <f>LEFT(VLOOKUP(B379,DATA_ZCSR181!C:D,2,0),4)</f>
        <v>S4B3</v>
      </c>
      <c r="AG379" s="55" t="str">
        <f t="shared" si="126"/>
        <v>SUN</v>
      </c>
      <c r="AH379" s="61" t="str">
        <f t="shared" si="127"/>
        <v/>
      </c>
      <c r="AI379" s="61" t="str">
        <f t="shared" si="128"/>
        <v/>
      </c>
      <c r="AJ379" s="61" t="str">
        <f t="shared" si="129"/>
        <v/>
      </c>
      <c r="AK379" s="61" t="str">
        <f t="shared" si="130"/>
        <v/>
      </c>
      <c r="AL379" s="61" t="str">
        <f t="shared" si="131"/>
        <v/>
      </c>
      <c r="AM379" s="61" t="str">
        <f t="shared" si="132"/>
        <v/>
      </c>
      <c r="AN379" s="61" t="str">
        <f t="shared" si="133"/>
        <v/>
      </c>
      <c r="AO379" s="61" t="str">
        <f t="shared" si="134"/>
        <v/>
      </c>
      <c r="AP379" s="61" t="str">
        <f t="shared" si="135"/>
        <v/>
      </c>
      <c r="AQ379" s="62" t="str">
        <f t="shared" si="136"/>
        <v/>
      </c>
      <c r="AR379" s="61" t="str">
        <f t="shared" si="137"/>
        <v/>
      </c>
      <c r="AS379" s="63" t="e">
        <f>VLOOKUP(B379,ziw58!AV:BB,7,0)</f>
        <v>#N/A</v>
      </c>
    </row>
    <row r="380" spans="1:45" x14ac:dyDescent="0.35">
      <c r="A380" s="56">
        <v>130000720759</v>
      </c>
      <c r="B380" s="57">
        <v>140001545275</v>
      </c>
      <c r="C380" s="57">
        <v>1018532101</v>
      </c>
      <c r="D380" s="58" t="s">
        <v>2875</v>
      </c>
      <c r="E380" s="58" t="s">
        <v>15</v>
      </c>
      <c r="F380" s="58" t="s">
        <v>16</v>
      </c>
      <c r="G380" s="58" t="s">
        <v>17</v>
      </c>
      <c r="H380" s="58" t="s">
        <v>86</v>
      </c>
      <c r="I380" s="59">
        <v>43445</v>
      </c>
      <c r="J380" s="59">
        <v>43410</v>
      </c>
      <c r="K380" s="59">
        <v>43410</v>
      </c>
      <c r="L380" s="59">
        <v>43483</v>
      </c>
      <c r="M380" s="60">
        <v>4016316992</v>
      </c>
      <c r="N380" s="58" t="s">
        <v>87</v>
      </c>
      <c r="O380" s="58" t="s">
        <v>23</v>
      </c>
      <c r="P380" s="55" t="str">
        <f>VLOOKUP(C380,Constrain!W:Y,3,0)</f>
        <v>บริษัท ทรู อินเทอร์เน็ต คอร์ปอเรชั่น จำกัด</v>
      </c>
      <c r="Q380" s="64" t="str">
        <f>VLOOKUP(C380,Constrain!W:X,2,0)</f>
        <v>TCC</v>
      </c>
      <c r="R380" s="55" t="str">
        <f t="shared" si="115"/>
        <v>CLSD</v>
      </c>
      <c r="S380" s="55" t="str">
        <f t="shared" si="116"/>
        <v xml:space="preserve">CNF </v>
      </c>
      <c r="T380" s="55" t="str">
        <f t="shared" si="117"/>
        <v>มี พท.ซ่อมบำรุง</v>
      </c>
      <c r="U380" s="55" t="str">
        <f t="shared" si="118"/>
        <v>นับเสา</v>
      </c>
      <c r="V380" s="55" t="str">
        <f t="shared" si="119"/>
        <v>61</v>
      </c>
      <c r="W380" s="55" t="str">
        <f t="shared" si="120"/>
        <v>สายสื่อสาร</v>
      </c>
      <c r="X380" s="55" t="str">
        <f t="shared" si="121"/>
        <v>TCC</v>
      </c>
      <c r="Y380" s="55" t="str">
        <f t="shared" si="122"/>
        <v>TTM</v>
      </c>
      <c r="Z380" s="55" t="str">
        <f t="shared" si="123"/>
        <v>ปกติ</v>
      </c>
      <c r="AA380" s="55" t="str">
        <f t="shared" si="124"/>
        <v>TELECOM</v>
      </c>
      <c r="AB380" s="64">
        <f t="shared" si="125"/>
        <v>1</v>
      </c>
      <c r="AC380" s="65" t="str">
        <f>VLOOKUP(B380,DATA_ZCSR181!C:K,9,0)</f>
        <v>S-4G-001</v>
      </c>
      <c r="AD380" s="65">
        <f>VLOOKUP(B380,DATA_ZCSR181!C:H,6,0)</f>
        <v>9009416421</v>
      </c>
      <c r="AE380" s="66">
        <f>VLOOKUP(B380,DATA_ZCSR181!C:Z,24,0)</f>
        <v>43496</v>
      </c>
      <c r="AF380" s="66" t="str">
        <f>LEFT(VLOOKUP(B380,DATA_ZCSR181!C:D,2,0),4)</f>
        <v>S4B3</v>
      </c>
      <c r="AG380" s="55" t="str">
        <f t="shared" si="126"/>
        <v>TTM</v>
      </c>
      <c r="AH380" s="61" t="str">
        <f t="shared" si="127"/>
        <v/>
      </c>
      <c r="AI380" s="61" t="str">
        <f t="shared" si="128"/>
        <v/>
      </c>
      <c r="AJ380" s="61" t="str">
        <f t="shared" si="129"/>
        <v/>
      </c>
      <c r="AK380" s="61" t="str">
        <f t="shared" si="130"/>
        <v/>
      </c>
      <c r="AL380" s="61" t="str">
        <f t="shared" si="131"/>
        <v/>
      </c>
      <c r="AM380" s="61" t="str">
        <f t="shared" si="132"/>
        <v/>
      </c>
      <c r="AN380" s="61" t="str">
        <f t="shared" si="133"/>
        <v/>
      </c>
      <c r="AO380" s="61" t="str">
        <f t="shared" si="134"/>
        <v/>
      </c>
      <c r="AP380" s="61" t="str">
        <f t="shared" si="135"/>
        <v/>
      </c>
      <c r="AQ380" s="62" t="str">
        <f t="shared" si="136"/>
        <v/>
      </c>
      <c r="AR380" s="61" t="str">
        <f t="shared" si="137"/>
        <v/>
      </c>
      <c r="AS380" s="63" t="e">
        <f>VLOOKUP(B380,ziw58!AV:BB,7,0)</f>
        <v>#N/A</v>
      </c>
    </row>
    <row r="381" spans="1:45" x14ac:dyDescent="0.35">
      <c r="A381" s="56">
        <v>130000742120</v>
      </c>
      <c r="B381" s="57">
        <v>140001547750</v>
      </c>
      <c r="C381" s="57">
        <v>1018532101</v>
      </c>
      <c r="D381" s="58" t="s">
        <v>3211</v>
      </c>
      <c r="E381" s="58" t="s">
        <v>1267</v>
      </c>
      <c r="F381" s="58" t="s">
        <v>16</v>
      </c>
      <c r="G381" s="58" t="s">
        <v>17</v>
      </c>
      <c r="H381" s="58" t="s">
        <v>66</v>
      </c>
      <c r="I381" s="59">
        <v>43468</v>
      </c>
      <c r="J381" s="59">
        <v>43469</v>
      </c>
      <c r="K381" s="59">
        <v>43469</v>
      </c>
      <c r="L381" s="59">
        <v>43494</v>
      </c>
      <c r="M381" s="60">
        <v>4018201845</v>
      </c>
      <c r="N381" s="58" t="s">
        <v>3168</v>
      </c>
      <c r="O381" s="58" t="s">
        <v>23</v>
      </c>
      <c r="P381" s="55" t="str">
        <f>VLOOKUP(C381,Constrain!W:Y,3,0)</f>
        <v>บริษัท ทรู อินเทอร์เน็ต คอร์ปอเรชั่น จำกัด</v>
      </c>
      <c r="Q381" s="64" t="str">
        <f>VLOOKUP(C381,Constrain!W:X,2,0)</f>
        <v>TCC</v>
      </c>
      <c r="R381" s="55" t="str">
        <f t="shared" si="115"/>
        <v>TECO</v>
      </c>
      <c r="S381" s="55" t="str">
        <f t="shared" si="116"/>
        <v xml:space="preserve">CNF </v>
      </c>
      <c r="T381" s="55" t="str">
        <f t="shared" si="117"/>
        <v>มี พท.ซ่อมบำรุง</v>
      </c>
      <c r="U381" s="55" t="str">
        <f t="shared" si="118"/>
        <v>นับเสา</v>
      </c>
      <c r="V381" s="55" t="str">
        <f t="shared" si="119"/>
        <v>61</v>
      </c>
      <c r="W381" s="55" t="str">
        <f t="shared" si="120"/>
        <v>สายสื่อสาร</v>
      </c>
      <c r="X381" s="55" t="str">
        <f t="shared" si="121"/>
        <v>TCC</v>
      </c>
      <c r="Y381" s="55" t="str">
        <f t="shared" si="122"/>
        <v>WNK</v>
      </c>
      <c r="Z381" s="55" t="str">
        <f t="shared" si="123"/>
        <v>ปกติ</v>
      </c>
      <c r="AA381" s="55" t="str">
        <f t="shared" si="124"/>
        <v>TELECOM</v>
      </c>
      <c r="AB381" s="64">
        <f t="shared" si="125"/>
        <v>1</v>
      </c>
      <c r="AC381" s="65" t="str">
        <f>VLOOKUP(B381,DATA_ZCSR181!C:K,9,0)</f>
        <v>S-4G-001</v>
      </c>
      <c r="AD381" s="65">
        <f>VLOOKUP(B381,DATA_ZCSR181!C:H,6,0)</f>
        <v>9009421814</v>
      </c>
      <c r="AE381" s="66">
        <f>VLOOKUP(B381,DATA_ZCSR181!C:Z,24,0)</f>
        <v>43496</v>
      </c>
      <c r="AF381" s="66" t="str">
        <f>LEFT(VLOOKUP(B381,DATA_ZCSR181!C:D,2,0),4)</f>
        <v>S4B3</v>
      </c>
      <c r="AG381" s="55" t="str">
        <f t="shared" si="126"/>
        <v>WNK</v>
      </c>
      <c r="AH381" s="61" t="str">
        <f t="shared" si="127"/>
        <v/>
      </c>
      <c r="AI381" s="61" t="str">
        <f t="shared" si="128"/>
        <v/>
      </c>
      <c r="AJ381" s="61" t="str">
        <f t="shared" si="129"/>
        <v/>
      </c>
      <c r="AK381" s="61" t="str">
        <f t="shared" si="130"/>
        <v/>
      </c>
      <c r="AL381" s="61" t="str">
        <f t="shared" si="131"/>
        <v/>
      </c>
      <c r="AM381" s="61" t="str">
        <f t="shared" si="132"/>
        <v/>
      </c>
      <c r="AN381" s="61" t="str">
        <f t="shared" si="133"/>
        <v/>
      </c>
      <c r="AO381" s="61" t="str">
        <f t="shared" si="134"/>
        <v/>
      </c>
      <c r="AP381" s="61" t="str">
        <f t="shared" si="135"/>
        <v/>
      </c>
      <c r="AQ381" s="62" t="str">
        <f t="shared" si="136"/>
        <v/>
      </c>
      <c r="AR381" s="61" t="str">
        <f t="shared" si="137"/>
        <v/>
      </c>
      <c r="AS381" s="63" t="e">
        <f>VLOOKUP(B381,ziw58!AV:BB,7,0)</f>
        <v>#N/A</v>
      </c>
    </row>
    <row r="382" spans="1:45" x14ac:dyDescent="0.35">
      <c r="A382" s="56">
        <v>130000720150</v>
      </c>
      <c r="B382" s="57">
        <v>140001546789</v>
      </c>
      <c r="C382" s="57">
        <v>1014154027</v>
      </c>
      <c r="D382" s="58" t="s">
        <v>2876</v>
      </c>
      <c r="E382" s="58" t="s">
        <v>1267</v>
      </c>
      <c r="F382" s="58" t="s">
        <v>16</v>
      </c>
      <c r="G382" s="58" t="s">
        <v>17</v>
      </c>
      <c r="H382" s="58" t="s">
        <v>52</v>
      </c>
      <c r="I382" s="59">
        <v>43452</v>
      </c>
      <c r="J382" s="59">
        <v>43452</v>
      </c>
      <c r="K382" s="59">
        <v>43452</v>
      </c>
      <c r="L382" s="59">
        <v>43483</v>
      </c>
      <c r="M382" s="60">
        <v>4016316922</v>
      </c>
      <c r="N382" s="58" t="s">
        <v>53</v>
      </c>
      <c r="O382" s="58" t="s">
        <v>23</v>
      </c>
      <c r="P382" s="55" t="str">
        <f>VLOOKUP(C382,Constrain!W:Y,3,0)</f>
        <v>บริษัท นครธนโชติ จำกัด</v>
      </c>
      <c r="Q382" s="64" t="str">
        <f>VLOOKUP(C382,Constrain!W:X,2,0)</f>
        <v>THNTV</v>
      </c>
      <c r="R382" s="55" t="str">
        <f t="shared" si="115"/>
        <v>TECO</v>
      </c>
      <c r="S382" s="55" t="str">
        <f t="shared" si="116"/>
        <v xml:space="preserve">CNF </v>
      </c>
      <c r="T382" s="55" t="str">
        <f t="shared" si="117"/>
        <v>มี พท.ซ่อมบำรุง</v>
      </c>
      <c r="U382" s="55" t="str">
        <f t="shared" si="118"/>
        <v>นับเสา</v>
      </c>
      <c r="V382" s="55" t="str">
        <f t="shared" si="119"/>
        <v>61</v>
      </c>
      <c r="W382" s="55" t="str">
        <f t="shared" si="120"/>
        <v>สายสื่อสาร</v>
      </c>
      <c r="X382" s="55" t="str">
        <f t="shared" si="121"/>
        <v>THNTV</v>
      </c>
      <c r="Y382" s="55" t="str">
        <f t="shared" si="122"/>
        <v>SUN</v>
      </c>
      <c r="Z382" s="55" t="str">
        <f t="shared" si="123"/>
        <v>ปกติ</v>
      </c>
      <c r="AA382" s="55" t="str">
        <f t="shared" si="124"/>
        <v>CABLE TV</v>
      </c>
      <c r="AB382" s="64">
        <f t="shared" si="125"/>
        <v>1</v>
      </c>
      <c r="AC382" s="65" t="str">
        <f>VLOOKUP(B382,DATA_ZCSR181!C:K,9,0)</f>
        <v>S-4C-004</v>
      </c>
      <c r="AD382" s="65">
        <f>VLOOKUP(B382,DATA_ZCSR181!C:H,6,0)</f>
        <v>9009420363</v>
      </c>
      <c r="AE382" s="66">
        <f>VLOOKUP(B382,DATA_ZCSR181!C:Z,24,0)</f>
        <v>43496</v>
      </c>
      <c r="AF382" s="66" t="str">
        <f>LEFT(VLOOKUP(B382,DATA_ZCSR181!C:D,2,0),4)</f>
        <v>S4B3</v>
      </c>
      <c r="AG382" s="55" t="str">
        <f t="shared" si="126"/>
        <v>SUN</v>
      </c>
      <c r="AH382" s="61" t="str">
        <f t="shared" si="127"/>
        <v/>
      </c>
      <c r="AI382" s="61" t="str">
        <f t="shared" si="128"/>
        <v/>
      </c>
      <c r="AJ382" s="61" t="str">
        <f t="shared" si="129"/>
        <v/>
      </c>
      <c r="AK382" s="61" t="str">
        <f t="shared" si="130"/>
        <v/>
      </c>
      <c r="AL382" s="61" t="str">
        <f t="shared" si="131"/>
        <v/>
      </c>
      <c r="AM382" s="61" t="str">
        <f t="shared" si="132"/>
        <v/>
      </c>
      <c r="AN382" s="61" t="str">
        <f t="shared" si="133"/>
        <v/>
      </c>
      <c r="AO382" s="61" t="str">
        <f t="shared" si="134"/>
        <v/>
      </c>
      <c r="AP382" s="61" t="str">
        <f t="shared" si="135"/>
        <v/>
      </c>
      <c r="AQ382" s="62" t="str">
        <f t="shared" si="136"/>
        <v/>
      </c>
      <c r="AR382" s="61" t="str">
        <f t="shared" si="137"/>
        <v/>
      </c>
      <c r="AS382" s="63" t="e">
        <f>VLOOKUP(B382,ziw58!AV:BB,7,0)</f>
        <v>#N/A</v>
      </c>
    </row>
    <row r="383" spans="1:45" x14ac:dyDescent="0.35">
      <c r="A383" s="56">
        <v>130000727166</v>
      </c>
      <c r="B383" s="57">
        <v>140001545773</v>
      </c>
      <c r="C383" s="57">
        <v>1016892928</v>
      </c>
      <c r="D383" s="58" t="s">
        <v>2877</v>
      </c>
      <c r="E383" s="58" t="s">
        <v>15</v>
      </c>
      <c r="F383" s="58" t="s">
        <v>16</v>
      </c>
      <c r="G383" s="58" t="s">
        <v>17</v>
      </c>
      <c r="H383" s="58" t="s">
        <v>36</v>
      </c>
      <c r="I383" s="59">
        <v>43405</v>
      </c>
      <c r="J383" s="59">
        <v>43405</v>
      </c>
      <c r="K383" s="59">
        <v>43407</v>
      </c>
      <c r="L383" s="59">
        <v>43483</v>
      </c>
      <c r="M383" s="60">
        <v>4016316798</v>
      </c>
      <c r="N383" s="58" t="s">
        <v>37</v>
      </c>
      <c r="O383" s="58" t="s">
        <v>23</v>
      </c>
      <c r="P383" s="55" t="str">
        <f>VLOOKUP(C383,Constrain!W:Y,3,0)</f>
        <v xml:space="preserve">บริษัท ทีโอที จำกัด (มหาชน) </v>
      </c>
      <c r="Q383" s="64" t="str">
        <f>VLOOKUP(C383,Constrain!W:X,2,0)</f>
        <v>TOT</v>
      </c>
      <c r="R383" s="55" t="str">
        <f t="shared" si="115"/>
        <v>CLSD</v>
      </c>
      <c r="S383" s="55" t="str">
        <f t="shared" si="116"/>
        <v xml:space="preserve">CNF </v>
      </c>
      <c r="T383" s="55" t="str">
        <f t="shared" si="117"/>
        <v>มี พท.ซ่อมบำรุง</v>
      </c>
      <c r="U383" s="55" t="str">
        <f t="shared" si="118"/>
        <v>นับเสา</v>
      </c>
      <c r="V383" s="55" t="str">
        <f t="shared" si="119"/>
        <v>61</v>
      </c>
      <c r="W383" s="55" t="str">
        <f t="shared" si="120"/>
        <v>สายสื่อสาร</v>
      </c>
      <c r="X383" s="55" t="str">
        <f t="shared" si="121"/>
        <v>TOT/AIS</v>
      </c>
      <c r="Y383" s="55" t="str">
        <f t="shared" si="122"/>
        <v>CUR</v>
      </c>
      <c r="Z383" s="55" t="str">
        <f t="shared" si="123"/>
        <v>ปกติ</v>
      </c>
      <c r="AA383" s="55" t="str">
        <f t="shared" si="124"/>
        <v>TELECOM</v>
      </c>
      <c r="AB383" s="64">
        <f t="shared" si="125"/>
        <v>1</v>
      </c>
      <c r="AC383" s="65" t="str">
        <f>VLOOKUP(B383,DATA_ZCSR181!C:K,9,0)</f>
        <v>S-4G-001</v>
      </c>
      <c r="AD383" s="65">
        <f>VLOOKUP(B383,DATA_ZCSR181!C:H,6,0)</f>
        <v>9009417292</v>
      </c>
      <c r="AE383" s="66">
        <f>VLOOKUP(B383,DATA_ZCSR181!C:Z,24,0)</f>
        <v>43496</v>
      </c>
      <c r="AF383" s="66" t="str">
        <f>LEFT(VLOOKUP(B383,DATA_ZCSR181!C:D,2,0),4)</f>
        <v>S4B3</v>
      </c>
      <c r="AG383" s="55" t="str">
        <f t="shared" si="126"/>
        <v>CUR</v>
      </c>
      <c r="AH383" s="61" t="str">
        <f t="shared" si="127"/>
        <v/>
      </c>
      <c r="AI383" s="61" t="str">
        <f t="shared" si="128"/>
        <v/>
      </c>
      <c r="AJ383" s="61" t="str">
        <f t="shared" si="129"/>
        <v/>
      </c>
      <c r="AK383" s="61" t="str">
        <f t="shared" si="130"/>
        <v/>
      </c>
      <c r="AL383" s="61" t="str">
        <f t="shared" si="131"/>
        <v/>
      </c>
      <c r="AM383" s="61" t="str">
        <f t="shared" si="132"/>
        <v/>
      </c>
      <c r="AN383" s="61" t="str">
        <f t="shared" si="133"/>
        <v/>
      </c>
      <c r="AO383" s="61" t="str">
        <f t="shared" si="134"/>
        <v/>
      </c>
      <c r="AP383" s="61" t="str">
        <f t="shared" si="135"/>
        <v/>
      </c>
      <c r="AQ383" s="62" t="str">
        <f t="shared" si="136"/>
        <v/>
      </c>
      <c r="AR383" s="61" t="str">
        <f t="shared" si="137"/>
        <v/>
      </c>
      <c r="AS383" s="63" t="e">
        <f>VLOOKUP(B383,ziw58!AV:BB,7,0)</f>
        <v>#N/A</v>
      </c>
    </row>
    <row r="384" spans="1:45" x14ac:dyDescent="0.35">
      <c r="A384" s="56">
        <v>130000720482</v>
      </c>
      <c r="B384" s="57">
        <v>140001542539</v>
      </c>
      <c r="C384" s="57">
        <v>1016892928</v>
      </c>
      <c r="D384" s="58" t="s">
        <v>2878</v>
      </c>
      <c r="E384" s="58" t="s">
        <v>15</v>
      </c>
      <c r="F384" s="58" t="s">
        <v>16</v>
      </c>
      <c r="G384" s="58" t="s">
        <v>17</v>
      </c>
      <c r="H384" s="58" t="s">
        <v>27</v>
      </c>
      <c r="I384" s="59">
        <v>43437</v>
      </c>
      <c r="J384" s="59">
        <v>43411</v>
      </c>
      <c r="K384" s="59">
        <v>43411</v>
      </c>
      <c r="L384" s="59">
        <v>43483</v>
      </c>
      <c r="M384" s="60">
        <v>4016316794</v>
      </c>
      <c r="N384" s="58" t="s">
        <v>28</v>
      </c>
      <c r="O384" s="58" t="s">
        <v>23</v>
      </c>
      <c r="P384" s="55" t="str">
        <f>VLOOKUP(C384,Constrain!W:Y,3,0)</f>
        <v xml:space="preserve">บริษัท ทีโอที จำกัด (มหาชน) </v>
      </c>
      <c r="Q384" s="64" t="str">
        <f>VLOOKUP(C384,Constrain!W:X,2,0)</f>
        <v>TOT</v>
      </c>
      <c r="R384" s="55" t="str">
        <f t="shared" si="115"/>
        <v>CLSD</v>
      </c>
      <c r="S384" s="55" t="str">
        <f t="shared" si="116"/>
        <v xml:space="preserve">CNF </v>
      </c>
      <c r="T384" s="55" t="str">
        <f t="shared" si="117"/>
        <v>มี พท.ซ่อมบำรุง</v>
      </c>
      <c r="U384" s="55" t="str">
        <f t="shared" si="118"/>
        <v>นับเสา</v>
      </c>
      <c r="V384" s="55" t="str">
        <f t="shared" si="119"/>
        <v>61</v>
      </c>
      <c r="W384" s="55" t="str">
        <f t="shared" si="120"/>
        <v>สายสื่อสาร</v>
      </c>
      <c r="X384" s="55" t="str">
        <f t="shared" si="121"/>
        <v>TOT/AIS</v>
      </c>
      <c r="Y384" s="55" t="str">
        <f t="shared" si="122"/>
        <v>CYP</v>
      </c>
      <c r="Z384" s="55" t="str">
        <f t="shared" si="123"/>
        <v>ปกติ</v>
      </c>
      <c r="AA384" s="55" t="str">
        <f t="shared" si="124"/>
        <v>TELECOM</v>
      </c>
      <c r="AB384" s="64">
        <f t="shared" si="125"/>
        <v>1</v>
      </c>
      <c r="AC384" s="65" t="str">
        <f>VLOOKUP(B384,DATA_ZCSR181!C:K,9,0)</f>
        <v>S-4G-001</v>
      </c>
      <c r="AD384" s="65">
        <f>VLOOKUP(B384,DATA_ZCSR181!C:H,6,0)</f>
        <v>9009410763</v>
      </c>
      <c r="AE384" s="66">
        <f>VLOOKUP(B384,DATA_ZCSR181!C:Z,24,0)</f>
        <v>43496</v>
      </c>
      <c r="AF384" s="66" t="str">
        <f>LEFT(VLOOKUP(B384,DATA_ZCSR181!C:D,2,0),4)</f>
        <v>S4B3</v>
      </c>
      <c r="AG384" s="55" t="str">
        <f t="shared" si="126"/>
        <v>CYP</v>
      </c>
      <c r="AH384" s="61" t="str">
        <f t="shared" si="127"/>
        <v/>
      </c>
      <c r="AI384" s="61" t="str">
        <f t="shared" si="128"/>
        <v/>
      </c>
      <c r="AJ384" s="61" t="str">
        <f t="shared" si="129"/>
        <v/>
      </c>
      <c r="AK384" s="61" t="str">
        <f t="shared" si="130"/>
        <v/>
      </c>
      <c r="AL384" s="61" t="str">
        <f t="shared" si="131"/>
        <v/>
      </c>
      <c r="AM384" s="61" t="str">
        <f t="shared" si="132"/>
        <v/>
      </c>
      <c r="AN384" s="61" t="str">
        <f t="shared" si="133"/>
        <v/>
      </c>
      <c r="AO384" s="61" t="str">
        <f t="shared" si="134"/>
        <v/>
      </c>
      <c r="AP384" s="61" t="str">
        <f t="shared" si="135"/>
        <v/>
      </c>
      <c r="AQ384" s="62" t="str">
        <f t="shared" si="136"/>
        <v/>
      </c>
      <c r="AR384" s="61" t="str">
        <f t="shared" si="137"/>
        <v/>
      </c>
      <c r="AS384" s="63" t="e">
        <f>VLOOKUP(B384,ziw58!AV:BB,7,0)</f>
        <v>#N/A</v>
      </c>
    </row>
    <row r="385" spans="1:45" x14ac:dyDescent="0.35">
      <c r="A385" s="56">
        <v>130000720303</v>
      </c>
      <c r="B385" s="57">
        <v>140001545146</v>
      </c>
      <c r="C385" s="57">
        <v>1016892928</v>
      </c>
      <c r="D385" s="58" t="s">
        <v>2879</v>
      </c>
      <c r="E385" s="58" t="s">
        <v>15</v>
      </c>
      <c r="F385" s="58" t="s">
        <v>16</v>
      </c>
      <c r="G385" s="58" t="s">
        <v>17</v>
      </c>
      <c r="H385" s="58" t="s">
        <v>45</v>
      </c>
      <c r="I385" s="59">
        <v>43426</v>
      </c>
      <c r="J385" s="59">
        <v>43426</v>
      </c>
      <c r="K385" s="59">
        <v>43426</v>
      </c>
      <c r="L385" s="59">
        <v>43482</v>
      </c>
      <c r="M385" s="60">
        <v>4016316796</v>
      </c>
      <c r="N385" s="58" t="s">
        <v>46</v>
      </c>
      <c r="O385" s="58" t="s">
        <v>23</v>
      </c>
      <c r="P385" s="55" t="str">
        <f>VLOOKUP(C385,Constrain!W:Y,3,0)</f>
        <v xml:space="preserve">บริษัท ทีโอที จำกัด (มหาชน) </v>
      </c>
      <c r="Q385" s="64" t="str">
        <f>VLOOKUP(C385,Constrain!W:X,2,0)</f>
        <v>TOT</v>
      </c>
      <c r="R385" s="55" t="str">
        <f t="shared" si="115"/>
        <v>CLSD</v>
      </c>
      <c r="S385" s="55" t="str">
        <f t="shared" si="116"/>
        <v xml:space="preserve">CNF </v>
      </c>
      <c r="T385" s="55" t="str">
        <f t="shared" si="117"/>
        <v>มี พท.ซ่อมบำรุง</v>
      </c>
      <c r="U385" s="55" t="str">
        <f t="shared" si="118"/>
        <v>นับเสา</v>
      </c>
      <c r="V385" s="55" t="str">
        <f t="shared" si="119"/>
        <v>61</v>
      </c>
      <c r="W385" s="55" t="str">
        <f t="shared" si="120"/>
        <v>สายสื่อสาร</v>
      </c>
      <c r="X385" s="55" t="str">
        <f t="shared" si="121"/>
        <v>TOT/AIS</v>
      </c>
      <c r="Y385" s="55" t="str">
        <f t="shared" si="122"/>
        <v>KSA</v>
      </c>
      <c r="Z385" s="55" t="str">
        <f t="shared" si="123"/>
        <v>ปกติ</v>
      </c>
      <c r="AA385" s="55" t="str">
        <f t="shared" si="124"/>
        <v>TELECOM</v>
      </c>
      <c r="AB385" s="64">
        <f t="shared" si="125"/>
        <v>1</v>
      </c>
      <c r="AC385" s="65" t="str">
        <f>VLOOKUP(B385,DATA_ZCSR181!C:K,9,0)</f>
        <v>S-4G-001</v>
      </c>
      <c r="AD385" s="65">
        <f>VLOOKUP(B385,DATA_ZCSR181!C:H,6,0)</f>
        <v>9009416260</v>
      </c>
      <c r="AE385" s="66">
        <f>VLOOKUP(B385,DATA_ZCSR181!C:Z,24,0)</f>
        <v>43496</v>
      </c>
      <c r="AF385" s="66" t="str">
        <f>LEFT(VLOOKUP(B385,DATA_ZCSR181!C:D,2,0),4)</f>
        <v>S4B3</v>
      </c>
      <c r="AG385" s="55" t="str">
        <f t="shared" si="126"/>
        <v>KSA</v>
      </c>
      <c r="AH385" s="61" t="str">
        <f t="shared" si="127"/>
        <v/>
      </c>
      <c r="AI385" s="61" t="str">
        <f t="shared" si="128"/>
        <v/>
      </c>
      <c r="AJ385" s="61" t="str">
        <f t="shared" si="129"/>
        <v/>
      </c>
      <c r="AK385" s="61" t="str">
        <f t="shared" si="130"/>
        <v/>
      </c>
      <c r="AL385" s="61" t="str">
        <f t="shared" si="131"/>
        <v/>
      </c>
      <c r="AM385" s="61" t="str">
        <f t="shared" si="132"/>
        <v/>
      </c>
      <c r="AN385" s="61" t="str">
        <f t="shared" si="133"/>
        <v/>
      </c>
      <c r="AO385" s="61" t="str">
        <f t="shared" si="134"/>
        <v/>
      </c>
      <c r="AP385" s="61" t="str">
        <f t="shared" si="135"/>
        <v/>
      </c>
      <c r="AQ385" s="62" t="str">
        <f t="shared" si="136"/>
        <v/>
      </c>
      <c r="AR385" s="61" t="str">
        <f t="shared" si="137"/>
        <v/>
      </c>
      <c r="AS385" s="63" t="e">
        <f>VLOOKUP(B385,ziw58!AV:BB,7,0)</f>
        <v>#N/A</v>
      </c>
    </row>
    <row r="386" spans="1:45" x14ac:dyDescent="0.35">
      <c r="A386" s="56">
        <v>130000729796</v>
      </c>
      <c r="B386" s="57">
        <v>140001548647</v>
      </c>
      <c r="C386" s="57">
        <v>1016892928</v>
      </c>
      <c r="D386" s="58" t="s">
        <v>3227</v>
      </c>
      <c r="E386" s="58" t="s">
        <v>98</v>
      </c>
      <c r="F386" s="58" t="s">
        <v>16</v>
      </c>
      <c r="G386" s="58" t="s">
        <v>17</v>
      </c>
      <c r="H386" s="58" t="s">
        <v>47</v>
      </c>
      <c r="I386" s="59"/>
      <c r="J386" s="59">
        <v>43485</v>
      </c>
      <c r="K386" s="59">
        <v>43486</v>
      </c>
      <c r="L386" s="59">
        <v>43485</v>
      </c>
      <c r="M386" s="60">
        <v>4016317081</v>
      </c>
      <c r="N386" s="58" t="s">
        <v>48</v>
      </c>
      <c r="O386" s="58" t="s">
        <v>26</v>
      </c>
      <c r="P386" s="55" t="str">
        <f>VLOOKUP(C386,Constrain!W:Y,3,0)</f>
        <v xml:space="preserve">บริษัท ทีโอที จำกัด (มหาชน) </v>
      </c>
      <c r="Q386" s="64" t="str">
        <f>VLOOKUP(C386,Constrain!W:X,2,0)</f>
        <v>TOT</v>
      </c>
      <c r="R386" s="55" t="str">
        <f t="shared" ref="R386:R449" si="138">LEFT(E386,4)</f>
        <v xml:space="preserve">REL </v>
      </c>
      <c r="S386" s="55" t="str">
        <f t="shared" ref="S386:S449" si="139">MID(E386,6,4)</f>
        <v>NMAT</v>
      </c>
      <c r="T386" s="55" t="str">
        <f t="shared" ref="T386:T449" si="140">IF(OR(M386&gt;0,M386&lt;&gt;""),"มี พท.ซ่อมบำรุง","-")</f>
        <v>มี พท.ซ่อมบำรุง</v>
      </c>
      <c r="U386" s="55" t="str">
        <f t="shared" ref="U386:U449" si="141">LEFT(D386,6)</f>
        <v>นับเสา</v>
      </c>
      <c r="V386" s="55" t="str">
        <f t="shared" ref="V386:V449" si="142">MID(D386,8,2)</f>
        <v>61</v>
      </c>
      <c r="W386" s="55" t="str">
        <f t="shared" ref="W386:W449" si="143">MID(D386,11,FIND("-",D386,11)-11)</f>
        <v>สายสื่อสาร</v>
      </c>
      <c r="X386" s="55" t="str">
        <f t="shared" ref="X386:X449" si="144">MID(D386,LEN(W386)+10+2,FIND("-",D386,LEN(W386)+10+2)-(LEN(W386)+10+2))</f>
        <v>TOT/AIS</v>
      </c>
      <c r="Y386" s="55" t="str">
        <f t="shared" ref="Y386:Y449" si="145">MID(D386,LEN(W386)+10+LEN(X386)+3,FIND("-",D386,LEN(W386)+10+LEN(X386)+3)-(LEN(W386)+10+LEN(X386)+3))</f>
        <v>KSN</v>
      </c>
      <c r="Z386" s="55" t="str">
        <f t="shared" ref="Z386:Z449" si="146">MID(D386,LEN(W386)+10+LEN(X386)+LEN(Y386)+4,LEN(D386)-(LEN(W386)+10+LEN(X386)+LEN(Y386)+3))</f>
        <v>ปกติ</v>
      </c>
      <c r="AA386" s="55" t="str">
        <f t="shared" ref="AA386:AA449" si="147">RIGHT_TEXT(X386)</f>
        <v>TELECOM</v>
      </c>
      <c r="AB386" s="64">
        <f t="shared" ref="AB386:AB449" si="148">COUNTIF(D:D,D:D)</f>
        <v>1</v>
      </c>
      <c r="AC386" s="65" t="str">
        <f>VLOOKUP(B386,DATA_ZCSR181!C:K,9,0)</f>
        <v>S-4G-001</v>
      </c>
      <c r="AD386" s="65">
        <f>VLOOKUP(B386,DATA_ZCSR181!C:H,6,0)</f>
        <v>9009425347</v>
      </c>
      <c r="AE386" s="66">
        <f>VLOOKUP(B386,DATA_ZCSR181!C:Z,24,0)</f>
        <v>43496</v>
      </c>
      <c r="AF386" s="66" t="str">
        <f>LEFT(VLOOKUP(B386,DATA_ZCSR181!C:D,2,0),4)</f>
        <v>S4B3</v>
      </c>
      <c r="AG386" s="55" t="str">
        <f t="shared" ref="AG386:AG449" si="149">MID(N386,2,3)</f>
        <v>KSN</v>
      </c>
      <c r="AH386" s="61" t="str">
        <f t="shared" ref="AH386:AH449" si="150">IF(B386="","ไม่สร้างคำร้อง","")</f>
        <v/>
      </c>
      <c r="AI386" s="61" t="str">
        <f t="shared" ref="AI386:AI449" si="151">IF(M386="","ไม่กรอกพื้นที่ซ่อมบำรุง","")</f>
        <v/>
      </c>
      <c r="AJ386" s="61" t="str">
        <f t="shared" ref="AJ386:AJ449" si="152">IF(OR(R386="TECO",R386="CLSD"),"","สถานะใบสั่งงานไม่ถูกต้อง")</f>
        <v>สถานะใบสั่งงานไม่ถูกต้อง</v>
      </c>
      <c r="AK386" s="61" t="str">
        <f t="shared" ref="AK386:AK449" si="153">IF(S386&lt;&gt;"CNF ","ยังไม่ยืนยันชั่วโมงการทำงาน Time Confirm","")</f>
        <v>ยังไม่ยืนยันชั่วโมงการทำงาน Time Confirm</v>
      </c>
      <c r="AL386" s="61" t="str">
        <f t="shared" ref="AL386:AL449" si="154">IF(U386&lt;&gt;"นับเสา","คำอธิบายไม่เขียนคำว่า: นับเสา","")</f>
        <v/>
      </c>
      <c r="AM386" s="61" t="str">
        <f t="shared" ref="AM386:AM449" si="155">IF(V386&lt;&gt;"61","ไม่เขียนคำว่า: 61","")</f>
        <v/>
      </c>
      <c r="AN386" s="61" t="str">
        <f t="shared" ref="AN386:AN449" si="156">IF(NOT(OR(W386="สายสื่อสาร",W386="อุปกรณ์")),"ประเภทงานผิด","")</f>
        <v/>
      </c>
      <c r="AO386" s="61" t="str">
        <f t="shared" ref="AO386:AO449" si="157">value_vlookup(X386)</f>
        <v/>
      </c>
      <c r="AP386" s="61" t="str">
        <f t="shared" ref="AP386:AP449" si="158">check_AbbrPEA(Y386)</f>
        <v/>
      </c>
      <c r="AQ386" s="62" t="str">
        <f t="shared" ref="AQ386:AQ449" si="159">IF(NOT(OR(Z386="ปกติ",Z386="ละเมิด",Z386="ยกเลิก")),"ลักษณะงานผิด","")</f>
        <v/>
      </c>
      <c r="AR386" s="61" t="str">
        <f t="shared" ref="AR386:AR449" si="160">check_CorSerMat(AA386,W386,Z386,AC386)</f>
        <v/>
      </c>
      <c r="AS386" s="63" t="e">
        <f>VLOOKUP(B386,ziw58!AV:BB,7,0)</f>
        <v>#N/A</v>
      </c>
    </row>
    <row r="387" spans="1:45" x14ac:dyDescent="0.35">
      <c r="A387" s="56">
        <v>130000719817</v>
      </c>
      <c r="B387" s="57">
        <v>140001546107</v>
      </c>
      <c r="C387" s="57">
        <v>1016892928</v>
      </c>
      <c r="D387" s="58" t="s">
        <v>2880</v>
      </c>
      <c r="E387" s="58" t="s">
        <v>15</v>
      </c>
      <c r="F387" s="58" t="s">
        <v>16</v>
      </c>
      <c r="G387" s="58" t="s">
        <v>17</v>
      </c>
      <c r="H387" s="58" t="s">
        <v>56</v>
      </c>
      <c r="I387" s="59">
        <v>43409</v>
      </c>
      <c r="J387" s="59">
        <v>43408</v>
      </c>
      <c r="K387" s="59">
        <v>43409</v>
      </c>
      <c r="L387" s="59">
        <v>43483</v>
      </c>
      <c r="M387" s="60">
        <v>4016316773</v>
      </c>
      <c r="N387" s="58" t="s">
        <v>57</v>
      </c>
      <c r="O387" s="58" t="s">
        <v>23</v>
      </c>
      <c r="P387" s="55" t="str">
        <f>VLOOKUP(C387,Constrain!W:Y,3,0)</f>
        <v xml:space="preserve">บริษัท ทีโอที จำกัด (มหาชน) </v>
      </c>
      <c r="Q387" s="64" t="str">
        <f>VLOOKUP(C387,Constrain!W:X,2,0)</f>
        <v>TOT</v>
      </c>
      <c r="R387" s="55" t="str">
        <f t="shared" si="138"/>
        <v>CLSD</v>
      </c>
      <c r="S387" s="55" t="str">
        <f t="shared" si="139"/>
        <v xml:space="preserve">CNF </v>
      </c>
      <c r="T387" s="55" t="str">
        <f t="shared" si="140"/>
        <v>มี พท.ซ่อมบำรุง</v>
      </c>
      <c r="U387" s="55" t="str">
        <f t="shared" si="141"/>
        <v>นับเสา</v>
      </c>
      <c r="V387" s="55" t="str">
        <f t="shared" si="142"/>
        <v>61</v>
      </c>
      <c r="W387" s="55" t="str">
        <f t="shared" si="143"/>
        <v>สายสื่อสาร</v>
      </c>
      <c r="X387" s="55" t="str">
        <f t="shared" si="144"/>
        <v>TOT/AIS</v>
      </c>
      <c r="Y387" s="55" t="str">
        <f t="shared" si="145"/>
        <v>LAM</v>
      </c>
      <c r="Z387" s="55" t="str">
        <f t="shared" si="146"/>
        <v>ปกติ</v>
      </c>
      <c r="AA387" s="55" t="str">
        <f t="shared" si="147"/>
        <v>TELECOM</v>
      </c>
      <c r="AB387" s="64">
        <f t="shared" si="148"/>
        <v>1</v>
      </c>
      <c r="AC387" s="65" t="str">
        <f>VLOOKUP(B387,DATA_ZCSR181!C:K,9,0)</f>
        <v>S-4G-001</v>
      </c>
      <c r="AD387" s="65">
        <f>VLOOKUP(B387,DATA_ZCSR181!C:H,6,0)</f>
        <v>9009417492</v>
      </c>
      <c r="AE387" s="66">
        <f>VLOOKUP(B387,DATA_ZCSR181!C:Z,24,0)</f>
        <v>43496</v>
      </c>
      <c r="AF387" s="66" t="str">
        <f>LEFT(VLOOKUP(B387,DATA_ZCSR181!C:D,2,0),4)</f>
        <v>S4B3</v>
      </c>
      <c r="AG387" s="55" t="str">
        <f t="shared" si="149"/>
        <v>LAM</v>
      </c>
      <c r="AH387" s="61" t="str">
        <f t="shared" si="150"/>
        <v/>
      </c>
      <c r="AI387" s="61" t="str">
        <f t="shared" si="151"/>
        <v/>
      </c>
      <c r="AJ387" s="61" t="str">
        <f t="shared" si="152"/>
        <v/>
      </c>
      <c r="AK387" s="61" t="str">
        <f t="shared" si="153"/>
        <v/>
      </c>
      <c r="AL387" s="61" t="str">
        <f t="shared" si="154"/>
        <v/>
      </c>
      <c r="AM387" s="61" t="str">
        <f t="shared" si="155"/>
        <v/>
      </c>
      <c r="AN387" s="61" t="str">
        <f t="shared" si="156"/>
        <v/>
      </c>
      <c r="AO387" s="61" t="str">
        <f t="shared" si="157"/>
        <v/>
      </c>
      <c r="AP387" s="61" t="str">
        <f t="shared" si="158"/>
        <v/>
      </c>
      <c r="AQ387" s="62" t="str">
        <f t="shared" si="159"/>
        <v/>
      </c>
      <c r="AR387" s="61" t="str">
        <f t="shared" si="160"/>
        <v/>
      </c>
      <c r="AS387" s="63" t="e">
        <f>VLOOKUP(B387,ziw58!AV:BB,7,0)</f>
        <v>#N/A</v>
      </c>
    </row>
    <row r="388" spans="1:45" x14ac:dyDescent="0.35">
      <c r="A388" s="56">
        <v>130000728293</v>
      </c>
      <c r="B388" s="57">
        <v>140001546293</v>
      </c>
      <c r="C388" s="57">
        <v>1016892928</v>
      </c>
      <c r="D388" s="58" t="s">
        <v>2881</v>
      </c>
      <c r="E388" s="58" t="s">
        <v>15</v>
      </c>
      <c r="F388" s="58" t="s">
        <v>16</v>
      </c>
      <c r="G388" s="58" t="s">
        <v>17</v>
      </c>
      <c r="H388" s="58" t="s">
        <v>39</v>
      </c>
      <c r="I388" s="59">
        <v>43385</v>
      </c>
      <c r="J388" s="59">
        <v>43430</v>
      </c>
      <c r="K388" s="59">
        <v>43430</v>
      </c>
      <c r="L388" s="59">
        <v>43483</v>
      </c>
      <c r="M388" s="60">
        <v>4016316806</v>
      </c>
      <c r="N388" s="58" t="s">
        <v>2533</v>
      </c>
      <c r="O388" s="58" t="s">
        <v>23</v>
      </c>
      <c r="P388" s="55" t="str">
        <f>VLOOKUP(C388,Constrain!W:Y,3,0)</f>
        <v xml:space="preserve">บริษัท ทีโอที จำกัด (มหาชน) </v>
      </c>
      <c r="Q388" s="64" t="str">
        <f>VLOOKUP(C388,Constrain!W:X,2,0)</f>
        <v>TOT</v>
      </c>
      <c r="R388" s="55" t="str">
        <f t="shared" si="138"/>
        <v>CLSD</v>
      </c>
      <c r="S388" s="55" t="str">
        <f t="shared" si="139"/>
        <v xml:space="preserve">CNF </v>
      </c>
      <c r="T388" s="55" t="str">
        <f t="shared" si="140"/>
        <v>มี พท.ซ่อมบำรุง</v>
      </c>
      <c r="U388" s="55" t="str">
        <f t="shared" si="141"/>
        <v>นับเสา</v>
      </c>
      <c r="V388" s="55" t="str">
        <f t="shared" si="142"/>
        <v>61</v>
      </c>
      <c r="W388" s="55" t="str">
        <f t="shared" si="143"/>
        <v>สายสื่อสาร</v>
      </c>
      <c r="X388" s="55" t="str">
        <f t="shared" si="144"/>
        <v>TOT/AIS</v>
      </c>
      <c r="Y388" s="55" t="str">
        <f t="shared" si="145"/>
        <v>NBD</v>
      </c>
      <c r="Z388" s="55" t="str">
        <f t="shared" si="146"/>
        <v>ปกติ</v>
      </c>
      <c r="AA388" s="55" t="str">
        <f t="shared" si="147"/>
        <v>TELECOM</v>
      </c>
      <c r="AB388" s="64">
        <f t="shared" si="148"/>
        <v>1</v>
      </c>
      <c r="AC388" s="65" t="str">
        <f>VLOOKUP(B388,DATA_ZCSR181!C:K,9,0)</f>
        <v>S-4G-001</v>
      </c>
      <c r="AD388" s="65">
        <f>VLOOKUP(B388,DATA_ZCSR181!C:H,6,0)</f>
        <v>9009417648</v>
      </c>
      <c r="AE388" s="66">
        <f>VLOOKUP(B388,DATA_ZCSR181!C:Z,24,0)</f>
        <v>43496</v>
      </c>
      <c r="AF388" s="66" t="str">
        <f>LEFT(VLOOKUP(B388,DATA_ZCSR181!C:D,2,0),4)</f>
        <v>S4B3</v>
      </c>
      <c r="AG388" s="55" t="str">
        <f t="shared" si="149"/>
        <v>NBD</v>
      </c>
      <c r="AH388" s="61" t="str">
        <f t="shared" si="150"/>
        <v/>
      </c>
      <c r="AI388" s="61" t="str">
        <f t="shared" si="151"/>
        <v/>
      </c>
      <c r="AJ388" s="61" t="str">
        <f t="shared" si="152"/>
        <v/>
      </c>
      <c r="AK388" s="61" t="str">
        <f t="shared" si="153"/>
        <v/>
      </c>
      <c r="AL388" s="61" t="str">
        <f t="shared" si="154"/>
        <v/>
      </c>
      <c r="AM388" s="61" t="str">
        <f t="shared" si="155"/>
        <v/>
      </c>
      <c r="AN388" s="61" t="str">
        <f t="shared" si="156"/>
        <v/>
      </c>
      <c r="AO388" s="61" t="str">
        <f t="shared" si="157"/>
        <v/>
      </c>
      <c r="AP388" s="61" t="str">
        <f t="shared" si="158"/>
        <v/>
      </c>
      <c r="AQ388" s="62" t="str">
        <f t="shared" si="159"/>
        <v/>
      </c>
      <c r="AR388" s="61" t="str">
        <f t="shared" si="160"/>
        <v/>
      </c>
      <c r="AS388" s="63" t="e">
        <f>VLOOKUP(B388,ziw58!AV:BB,7,0)</f>
        <v>#N/A</v>
      </c>
    </row>
    <row r="389" spans="1:45" x14ac:dyDescent="0.35">
      <c r="A389" s="56">
        <v>130000726861</v>
      </c>
      <c r="B389" s="57">
        <v>140001542879</v>
      </c>
      <c r="C389" s="57">
        <v>1016892928</v>
      </c>
      <c r="D389" s="58" t="s">
        <v>2882</v>
      </c>
      <c r="E389" s="58" t="s">
        <v>15</v>
      </c>
      <c r="F389" s="58" t="s">
        <v>16</v>
      </c>
      <c r="G389" s="58" t="s">
        <v>17</v>
      </c>
      <c r="H389" s="58" t="s">
        <v>18</v>
      </c>
      <c r="I389" s="59">
        <v>43427</v>
      </c>
      <c r="J389" s="59">
        <v>43427</v>
      </c>
      <c r="K389" s="59">
        <v>43428</v>
      </c>
      <c r="L389" s="59">
        <v>43482</v>
      </c>
      <c r="M389" s="60">
        <v>4016316875</v>
      </c>
      <c r="N389" s="58" t="s">
        <v>19</v>
      </c>
      <c r="O389" s="58" t="s">
        <v>23</v>
      </c>
      <c r="P389" s="55" t="str">
        <f>VLOOKUP(C389,Constrain!W:Y,3,0)</f>
        <v xml:space="preserve">บริษัท ทีโอที จำกัด (มหาชน) </v>
      </c>
      <c r="Q389" s="64" t="str">
        <f>VLOOKUP(C389,Constrain!W:X,2,0)</f>
        <v>TOT</v>
      </c>
      <c r="R389" s="55" t="str">
        <f t="shared" si="138"/>
        <v>CLSD</v>
      </c>
      <c r="S389" s="55" t="str">
        <f t="shared" si="139"/>
        <v xml:space="preserve">CNF </v>
      </c>
      <c r="T389" s="55" t="str">
        <f t="shared" si="140"/>
        <v>มี พท.ซ่อมบำรุง</v>
      </c>
      <c r="U389" s="55" t="str">
        <f t="shared" si="141"/>
        <v>นับเสา</v>
      </c>
      <c r="V389" s="55" t="str">
        <f t="shared" si="142"/>
        <v>61</v>
      </c>
      <c r="W389" s="55" t="str">
        <f t="shared" si="143"/>
        <v>สายสื่อสาร</v>
      </c>
      <c r="X389" s="55" t="str">
        <f t="shared" si="144"/>
        <v>TOT/AIS</v>
      </c>
      <c r="Y389" s="55" t="str">
        <f t="shared" si="145"/>
        <v>PCG</v>
      </c>
      <c r="Z389" s="55" t="str">
        <f t="shared" si="146"/>
        <v>ปกติ</v>
      </c>
      <c r="AA389" s="55" t="str">
        <f t="shared" si="147"/>
        <v>TELECOM</v>
      </c>
      <c r="AB389" s="64">
        <f t="shared" si="148"/>
        <v>1</v>
      </c>
      <c r="AC389" s="65" t="str">
        <f>VLOOKUP(B389,DATA_ZCSR181!C:K,9,0)</f>
        <v>S-4G-001</v>
      </c>
      <c r="AD389" s="65">
        <f>VLOOKUP(B389,DATA_ZCSR181!C:H,6,0)</f>
        <v>9009411152</v>
      </c>
      <c r="AE389" s="66">
        <f>VLOOKUP(B389,DATA_ZCSR181!C:Z,24,0)</f>
        <v>43496</v>
      </c>
      <c r="AF389" s="66" t="str">
        <f>LEFT(VLOOKUP(B389,DATA_ZCSR181!C:D,2,0),4)</f>
        <v>S4B3</v>
      </c>
      <c r="AG389" s="55" t="str">
        <f t="shared" si="149"/>
        <v>PCG</v>
      </c>
      <c r="AH389" s="61" t="str">
        <f t="shared" si="150"/>
        <v/>
      </c>
      <c r="AI389" s="61" t="str">
        <f t="shared" si="151"/>
        <v/>
      </c>
      <c r="AJ389" s="61" t="str">
        <f t="shared" si="152"/>
        <v/>
      </c>
      <c r="AK389" s="61" t="str">
        <f t="shared" si="153"/>
        <v/>
      </c>
      <c r="AL389" s="61" t="str">
        <f t="shared" si="154"/>
        <v/>
      </c>
      <c r="AM389" s="61" t="str">
        <f t="shared" si="155"/>
        <v/>
      </c>
      <c r="AN389" s="61" t="str">
        <f t="shared" si="156"/>
        <v/>
      </c>
      <c r="AO389" s="61" t="str">
        <f t="shared" si="157"/>
        <v/>
      </c>
      <c r="AP389" s="61" t="str">
        <f t="shared" si="158"/>
        <v/>
      </c>
      <c r="AQ389" s="62" t="str">
        <f t="shared" si="159"/>
        <v/>
      </c>
      <c r="AR389" s="61" t="str">
        <f t="shared" si="160"/>
        <v/>
      </c>
      <c r="AS389" s="63" t="e">
        <f>VLOOKUP(B389,ziw58!AV:BB,7,0)</f>
        <v>#N/A</v>
      </c>
    </row>
    <row r="390" spans="1:45" x14ac:dyDescent="0.35">
      <c r="A390" s="56">
        <v>130000740133</v>
      </c>
      <c r="B390" s="57">
        <v>140001546228</v>
      </c>
      <c r="C390" s="57">
        <v>1016892928</v>
      </c>
      <c r="D390" s="58" t="s">
        <v>2883</v>
      </c>
      <c r="E390" s="58" t="s">
        <v>1267</v>
      </c>
      <c r="F390" s="58" t="s">
        <v>16</v>
      </c>
      <c r="G390" s="58" t="s">
        <v>17</v>
      </c>
      <c r="H390" s="58" t="s">
        <v>92</v>
      </c>
      <c r="I390" s="59">
        <v>43419</v>
      </c>
      <c r="J390" s="59">
        <v>43461</v>
      </c>
      <c r="K390" s="59">
        <v>43461</v>
      </c>
      <c r="L390" s="59">
        <v>43483</v>
      </c>
      <c r="M390" s="60">
        <v>4016316821</v>
      </c>
      <c r="N390" s="58" t="s">
        <v>93</v>
      </c>
      <c r="O390" s="58" t="s">
        <v>23</v>
      </c>
      <c r="P390" s="55" t="str">
        <f>VLOOKUP(C390,Constrain!W:Y,3,0)</f>
        <v xml:space="preserve">บริษัท ทีโอที จำกัด (มหาชน) </v>
      </c>
      <c r="Q390" s="64" t="str">
        <f>VLOOKUP(C390,Constrain!W:X,2,0)</f>
        <v>TOT</v>
      </c>
      <c r="R390" s="55" t="str">
        <f t="shared" si="138"/>
        <v>TECO</v>
      </c>
      <c r="S390" s="55" t="str">
        <f t="shared" si="139"/>
        <v xml:space="preserve">CNF </v>
      </c>
      <c r="T390" s="55" t="str">
        <f t="shared" si="140"/>
        <v>มี พท.ซ่อมบำรุง</v>
      </c>
      <c r="U390" s="55" t="str">
        <f t="shared" si="141"/>
        <v>นับเสา</v>
      </c>
      <c r="V390" s="55" t="str">
        <f t="shared" si="142"/>
        <v>61</v>
      </c>
      <c r="W390" s="55" t="str">
        <f t="shared" si="143"/>
        <v>สายสื่อสาร</v>
      </c>
      <c r="X390" s="55" t="str">
        <f t="shared" si="144"/>
        <v>TOT/AIS</v>
      </c>
      <c r="Y390" s="55" t="str">
        <f t="shared" si="145"/>
        <v>PKY</v>
      </c>
      <c r="Z390" s="55" t="str">
        <f t="shared" si="146"/>
        <v>ปกติ</v>
      </c>
      <c r="AA390" s="55" t="str">
        <f t="shared" si="147"/>
        <v>TELECOM</v>
      </c>
      <c r="AB390" s="64">
        <f t="shared" si="148"/>
        <v>1</v>
      </c>
      <c r="AC390" s="65" t="str">
        <f>VLOOKUP(B390,DATA_ZCSR181!C:K,9,0)</f>
        <v>S-4G-001</v>
      </c>
      <c r="AD390" s="65">
        <f>VLOOKUP(B390,DATA_ZCSR181!C:H,6,0)</f>
        <v>9009417653</v>
      </c>
      <c r="AE390" s="66">
        <f>VLOOKUP(B390,DATA_ZCSR181!C:Z,24,0)</f>
        <v>43496</v>
      </c>
      <c r="AF390" s="66" t="str">
        <f>LEFT(VLOOKUP(B390,DATA_ZCSR181!C:D,2,0),4)</f>
        <v>S4B3</v>
      </c>
      <c r="AG390" s="55" t="str">
        <f t="shared" si="149"/>
        <v>PKY</v>
      </c>
      <c r="AH390" s="61" t="str">
        <f t="shared" si="150"/>
        <v/>
      </c>
      <c r="AI390" s="61" t="str">
        <f t="shared" si="151"/>
        <v/>
      </c>
      <c r="AJ390" s="61" t="str">
        <f t="shared" si="152"/>
        <v/>
      </c>
      <c r="AK390" s="61" t="str">
        <f t="shared" si="153"/>
        <v/>
      </c>
      <c r="AL390" s="61" t="str">
        <f t="shared" si="154"/>
        <v/>
      </c>
      <c r="AM390" s="61" t="str">
        <f t="shared" si="155"/>
        <v/>
      </c>
      <c r="AN390" s="61" t="str">
        <f t="shared" si="156"/>
        <v/>
      </c>
      <c r="AO390" s="61" t="str">
        <f t="shared" si="157"/>
        <v/>
      </c>
      <c r="AP390" s="61" t="str">
        <f t="shared" si="158"/>
        <v/>
      </c>
      <c r="AQ390" s="62" t="str">
        <f t="shared" si="159"/>
        <v/>
      </c>
      <c r="AR390" s="61" t="str">
        <f t="shared" si="160"/>
        <v/>
      </c>
      <c r="AS390" s="63" t="e">
        <f>VLOOKUP(B390,ziw58!AV:BB,7,0)</f>
        <v>#N/A</v>
      </c>
    </row>
    <row r="391" spans="1:45" x14ac:dyDescent="0.35">
      <c r="A391" s="56">
        <v>130000730389</v>
      </c>
      <c r="B391" s="57">
        <v>140001545331</v>
      </c>
      <c r="C391" s="57">
        <v>1016892928</v>
      </c>
      <c r="D391" s="58" t="s">
        <v>2884</v>
      </c>
      <c r="E391" s="58" t="s">
        <v>25</v>
      </c>
      <c r="F391" s="58" t="s">
        <v>16</v>
      </c>
      <c r="G391" s="58" t="s">
        <v>17</v>
      </c>
      <c r="H391" s="58" t="s">
        <v>34</v>
      </c>
      <c r="I391" s="59">
        <v>43410</v>
      </c>
      <c r="J391" s="59">
        <v>43434</v>
      </c>
      <c r="K391" s="59">
        <v>43434</v>
      </c>
      <c r="L391" s="59">
        <v>43434</v>
      </c>
      <c r="M391" s="60">
        <v>4018198113</v>
      </c>
      <c r="N391" s="58" t="s">
        <v>1127</v>
      </c>
      <c r="O391" s="58" t="s">
        <v>26</v>
      </c>
      <c r="P391" s="55" t="str">
        <f>VLOOKUP(C391,Constrain!W:Y,3,0)</f>
        <v xml:space="preserve">บริษัท ทีโอที จำกัด (มหาชน) </v>
      </c>
      <c r="Q391" s="64" t="str">
        <f>VLOOKUP(C391,Constrain!W:X,2,0)</f>
        <v>TOT</v>
      </c>
      <c r="R391" s="55" t="str">
        <f t="shared" si="138"/>
        <v xml:space="preserve">REL </v>
      </c>
      <c r="S391" s="55" t="str">
        <f t="shared" si="139"/>
        <v xml:space="preserve">CNF </v>
      </c>
      <c r="T391" s="55" t="str">
        <f t="shared" si="140"/>
        <v>มี พท.ซ่อมบำรุง</v>
      </c>
      <c r="U391" s="55" t="str">
        <f t="shared" si="141"/>
        <v>นับเสา</v>
      </c>
      <c r="V391" s="55" t="str">
        <f t="shared" si="142"/>
        <v>61</v>
      </c>
      <c r="W391" s="55" t="str">
        <f t="shared" si="143"/>
        <v>สายสื่อสาร</v>
      </c>
      <c r="X391" s="55" t="str">
        <f t="shared" si="144"/>
        <v>TOT/AIS</v>
      </c>
      <c r="Y391" s="55" t="str">
        <f t="shared" si="145"/>
        <v>PUI</v>
      </c>
      <c r="Z391" s="55" t="str">
        <f t="shared" si="146"/>
        <v>ปกติ</v>
      </c>
      <c r="AA391" s="55" t="str">
        <f t="shared" si="147"/>
        <v>TELECOM</v>
      </c>
      <c r="AB391" s="64">
        <f t="shared" si="148"/>
        <v>1</v>
      </c>
      <c r="AC391" s="65" t="str">
        <f>VLOOKUP(B391,DATA_ZCSR181!C:K,9,0)</f>
        <v>S-4G-001</v>
      </c>
      <c r="AD391" s="65">
        <f>VLOOKUP(B391,DATA_ZCSR181!C:H,6,0)</f>
        <v>9009416464</v>
      </c>
      <c r="AE391" s="66">
        <f>VLOOKUP(B391,DATA_ZCSR181!C:Z,24,0)</f>
        <v>43496</v>
      </c>
      <c r="AF391" s="66" t="str">
        <f>LEFT(VLOOKUP(B391,DATA_ZCSR181!C:D,2,0),4)</f>
        <v>S4B3</v>
      </c>
      <c r="AG391" s="55" t="str">
        <f t="shared" si="149"/>
        <v>MUS</v>
      </c>
      <c r="AH391" s="61" t="str">
        <f t="shared" si="150"/>
        <v/>
      </c>
      <c r="AI391" s="61" t="str">
        <f t="shared" si="151"/>
        <v/>
      </c>
      <c r="AJ391" s="61" t="str">
        <f t="shared" si="152"/>
        <v>สถานะใบสั่งงานไม่ถูกต้อง</v>
      </c>
      <c r="AK391" s="61" t="str">
        <f t="shared" si="153"/>
        <v/>
      </c>
      <c r="AL391" s="61" t="str">
        <f t="shared" si="154"/>
        <v/>
      </c>
      <c r="AM391" s="61" t="str">
        <f t="shared" si="155"/>
        <v/>
      </c>
      <c r="AN391" s="61" t="str">
        <f t="shared" si="156"/>
        <v/>
      </c>
      <c r="AO391" s="61" t="str">
        <f t="shared" si="157"/>
        <v/>
      </c>
      <c r="AP391" s="61" t="str">
        <f t="shared" si="158"/>
        <v/>
      </c>
      <c r="AQ391" s="62" t="str">
        <f t="shared" si="159"/>
        <v/>
      </c>
      <c r="AR391" s="61" t="str">
        <f t="shared" si="160"/>
        <v/>
      </c>
      <c r="AS391" s="63" t="e">
        <f>VLOOKUP(B391,ziw58!AV:BB,7,0)</f>
        <v>#N/A</v>
      </c>
    </row>
    <row r="392" spans="1:45" x14ac:dyDescent="0.35">
      <c r="A392" s="56">
        <v>130000720745</v>
      </c>
      <c r="B392" s="57">
        <v>140001545703</v>
      </c>
      <c r="C392" s="57">
        <v>1016892928</v>
      </c>
      <c r="D392" s="58" t="s">
        <v>2885</v>
      </c>
      <c r="E392" s="58" t="s">
        <v>15</v>
      </c>
      <c r="F392" s="58" t="s">
        <v>16</v>
      </c>
      <c r="G392" s="58" t="s">
        <v>17</v>
      </c>
      <c r="H392" s="58" t="s">
        <v>86</v>
      </c>
      <c r="I392" s="59">
        <v>43416</v>
      </c>
      <c r="J392" s="59">
        <v>43410</v>
      </c>
      <c r="K392" s="59">
        <v>43410</v>
      </c>
      <c r="L392" s="59">
        <v>43483</v>
      </c>
      <c r="M392" s="60">
        <v>4016316992</v>
      </c>
      <c r="N392" s="58" t="s">
        <v>87</v>
      </c>
      <c r="O392" s="58" t="s">
        <v>23</v>
      </c>
      <c r="P392" s="55" t="str">
        <f>VLOOKUP(C392,Constrain!W:Y,3,0)</f>
        <v xml:space="preserve">บริษัท ทีโอที จำกัด (มหาชน) </v>
      </c>
      <c r="Q392" s="64" t="str">
        <f>VLOOKUP(C392,Constrain!W:X,2,0)</f>
        <v>TOT</v>
      </c>
      <c r="R392" s="55" t="str">
        <f t="shared" si="138"/>
        <v>CLSD</v>
      </c>
      <c r="S392" s="55" t="str">
        <f t="shared" si="139"/>
        <v xml:space="preserve">CNF </v>
      </c>
      <c r="T392" s="55" t="str">
        <f t="shared" si="140"/>
        <v>มี พท.ซ่อมบำรุง</v>
      </c>
      <c r="U392" s="55" t="str">
        <f t="shared" si="141"/>
        <v>นับเสา</v>
      </c>
      <c r="V392" s="55" t="str">
        <f t="shared" si="142"/>
        <v>61</v>
      </c>
      <c r="W392" s="55" t="str">
        <f t="shared" si="143"/>
        <v>สายสื่อสาร</v>
      </c>
      <c r="X392" s="55" t="str">
        <f t="shared" si="144"/>
        <v>TOT/AIS</v>
      </c>
      <c r="Y392" s="55" t="str">
        <f t="shared" si="145"/>
        <v>TTM</v>
      </c>
      <c r="Z392" s="55" t="str">
        <f t="shared" si="146"/>
        <v>ปกติ</v>
      </c>
      <c r="AA392" s="55" t="str">
        <f t="shared" si="147"/>
        <v>TELECOM</v>
      </c>
      <c r="AB392" s="64">
        <f t="shared" si="148"/>
        <v>1</v>
      </c>
      <c r="AC392" s="65" t="str">
        <f>VLOOKUP(B392,DATA_ZCSR181!C:K,9,0)</f>
        <v>S-4G-001</v>
      </c>
      <c r="AD392" s="65">
        <f>VLOOKUP(B392,DATA_ZCSR181!C:H,6,0)</f>
        <v>9009416970</v>
      </c>
      <c r="AE392" s="66">
        <f>VLOOKUP(B392,DATA_ZCSR181!C:Z,24,0)</f>
        <v>43496</v>
      </c>
      <c r="AF392" s="66" t="str">
        <f>LEFT(VLOOKUP(B392,DATA_ZCSR181!C:D,2,0),4)</f>
        <v>S4B3</v>
      </c>
      <c r="AG392" s="55" t="str">
        <f t="shared" si="149"/>
        <v>TTM</v>
      </c>
      <c r="AH392" s="61" t="str">
        <f t="shared" si="150"/>
        <v/>
      </c>
      <c r="AI392" s="61" t="str">
        <f t="shared" si="151"/>
        <v/>
      </c>
      <c r="AJ392" s="61" t="str">
        <f t="shared" si="152"/>
        <v/>
      </c>
      <c r="AK392" s="61" t="str">
        <f t="shared" si="153"/>
        <v/>
      </c>
      <c r="AL392" s="61" t="str">
        <f t="shared" si="154"/>
        <v/>
      </c>
      <c r="AM392" s="61" t="str">
        <f t="shared" si="155"/>
        <v/>
      </c>
      <c r="AN392" s="61" t="str">
        <f t="shared" si="156"/>
        <v/>
      </c>
      <c r="AO392" s="61" t="str">
        <f t="shared" si="157"/>
        <v/>
      </c>
      <c r="AP392" s="61" t="str">
        <f t="shared" si="158"/>
        <v/>
      </c>
      <c r="AQ392" s="62" t="str">
        <f t="shared" si="159"/>
        <v/>
      </c>
      <c r="AR392" s="61" t="str">
        <f t="shared" si="160"/>
        <v/>
      </c>
      <c r="AS392" s="63" t="e">
        <f>VLOOKUP(B392,ziw58!AV:BB,7,0)</f>
        <v>#N/A</v>
      </c>
    </row>
    <row r="393" spans="1:45" x14ac:dyDescent="0.35">
      <c r="A393" s="56">
        <v>130000726523</v>
      </c>
      <c r="B393" s="57">
        <v>140001544328</v>
      </c>
      <c r="C393" s="57">
        <v>1016892928</v>
      </c>
      <c r="D393" s="58" t="s">
        <v>2886</v>
      </c>
      <c r="E393" s="58" t="s">
        <v>15</v>
      </c>
      <c r="F393" s="58" t="s">
        <v>16</v>
      </c>
      <c r="G393" s="58" t="s">
        <v>17</v>
      </c>
      <c r="H393" s="58" t="s">
        <v>43</v>
      </c>
      <c r="I393" s="59">
        <v>43462</v>
      </c>
      <c r="J393" s="59">
        <v>43462</v>
      </c>
      <c r="K393" s="59">
        <v>43462</v>
      </c>
      <c r="L393" s="59">
        <v>43483</v>
      </c>
      <c r="M393" s="60">
        <v>4019859155</v>
      </c>
      <c r="N393" s="58" t="s">
        <v>44</v>
      </c>
      <c r="O393" s="58" t="s">
        <v>23</v>
      </c>
      <c r="P393" s="55" t="str">
        <f>VLOOKUP(C393,Constrain!W:Y,3,0)</f>
        <v xml:space="preserve">บริษัท ทีโอที จำกัด (มหาชน) </v>
      </c>
      <c r="Q393" s="64" t="str">
        <f>VLOOKUP(C393,Constrain!W:X,2,0)</f>
        <v>TOT</v>
      </c>
      <c r="R393" s="55" t="str">
        <f t="shared" si="138"/>
        <v>CLSD</v>
      </c>
      <c r="S393" s="55" t="str">
        <f t="shared" si="139"/>
        <v xml:space="preserve">CNF </v>
      </c>
      <c r="T393" s="55" t="str">
        <f t="shared" si="140"/>
        <v>มี พท.ซ่อมบำรุง</v>
      </c>
      <c r="U393" s="55" t="str">
        <f t="shared" si="141"/>
        <v>นับเสา</v>
      </c>
      <c r="V393" s="55" t="str">
        <f t="shared" si="142"/>
        <v>61</v>
      </c>
      <c r="W393" s="55" t="str">
        <f t="shared" si="143"/>
        <v>สายสื่อสาร</v>
      </c>
      <c r="X393" s="55" t="str">
        <f t="shared" si="144"/>
        <v>TOT</v>
      </c>
      <c r="Y393" s="55" t="str">
        <f t="shared" si="145"/>
        <v>BKR</v>
      </c>
      <c r="Z393" s="55" t="str">
        <f t="shared" si="146"/>
        <v>ปกติ</v>
      </c>
      <c r="AA393" s="55" t="str">
        <f t="shared" si="147"/>
        <v>TELECOM</v>
      </c>
      <c r="AB393" s="64">
        <f t="shared" si="148"/>
        <v>1</v>
      </c>
      <c r="AC393" s="65" t="str">
        <f>VLOOKUP(B393,DATA_ZCSR181!C:K,9,0)</f>
        <v>S-4G-001</v>
      </c>
      <c r="AD393" s="65">
        <f>VLOOKUP(B393,DATA_ZCSR181!C:H,6,0)</f>
        <v>9009415337</v>
      </c>
      <c r="AE393" s="66">
        <f>VLOOKUP(B393,DATA_ZCSR181!C:Z,24,0)</f>
        <v>43496</v>
      </c>
      <c r="AF393" s="66" t="str">
        <f>LEFT(VLOOKUP(B393,DATA_ZCSR181!C:D,2,0),4)</f>
        <v>S4B3</v>
      </c>
      <c r="AG393" s="55" t="str">
        <f t="shared" si="149"/>
        <v>BKR</v>
      </c>
      <c r="AH393" s="61" t="str">
        <f t="shared" si="150"/>
        <v/>
      </c>
      <c r="AI393" s="61" t="str">
        <f t="shared" si="151"/>
        <v/>
      </c>
      <c r="AJ393" s="61" t="str">
        <f t="shared" si="152"/>
        <v/>
      </c>
      <c r="AK393" s="61" t="str">
        <f t="shared" si="153"/>
        <v/>
      </c>
      <c r="AL393" s="61" t="str">
        <f t="shared" si="154"/>
        <v/>
      </c>
      <c r="AM393" s="61" t="str">
        <f t="shared" si="155"/>
        <v/>
      </c>
      <c r="AN393" s="61" t="str">
        <f t="shared" si="156"/>
        <v/>
      </c>
      <c r="AO393" s="61" t="str">
        <f t="shared" si="157"/>
        <v/>
      </c>
      <c r="AP393" s="61" t="str">
        <f t="shared" si="158"/>
        <v/>
      </c>
      <c r="AQ393" s="62" t="str">
        <f t="shared" si="159"/>
        <v/>
      </c>
      <c r="AR393" s="61" t="str">
        <f t="shared" si="160"/>
        <v/>
      </c>
      <c r="AS393" s="63" t="e">
        <f>VLOOKUP(B393,ziw58!AV:BB,7,0)</f>
        <v>#N/A</v>
      </c>
    </row>
    <row r="394" spans="1:45" x14ac:dyDescent="0.35">
      <c r="A394" s="56">
        <v>130000724067</v>
      </c>
      <c r="B394" s="57">
        <v>140001546925</v>
      </c>
      <c r="C394" s="57">
        <v>1016892928</v>
      </c>
      <c r="D394" s="58" t="s">
        <v>2887</v>
      </c>
      <c r="E394" s="58" t="s">
        <v>15</v>
      </c>
      <c r="F394" s="58" t="s">
        <v>16</v>
      </c>
      <c r="G394" s="58" t="s">
        <v>17</v>
      </c>
      <c r="H394" s="58" t="s">
        <v>88</v>
      </c>
      <c r="I394" s="59">
        <v>43420</v>
      </c>
      <c r="J394" s="59">
        <v>43420</v>
      </c>
      <c r="K394" s="59">
        <v>43422</v>
      </c>
      <c r="L394" s="59">
        <v>43483</v>
      </c>
      <c r="M394" s="60">
        <v>4016316953</v>
      </c>
      <c r="N394" s="58" t="s">
        <v>2513</v>
      </c>
      <c r="O394" s="58" t="s">
        <v>23</v>
      </c>
      <c r="P394" s="55" t="str">
        <f>VLOOKUP(C394,Constrain!W:Y,3,0)</f>
        <v xml:space="preserve">บริษัท ทีโอที จำกัด (มหาชน) </v>
      </c>
      <c r="Q394" s="64" t="str">
        <f>VLOOKUP(C394,Constrain!W:X,2,0)</f>
        <v>TOT</v>
      </c>
      <c r="R394" s="55" t="str">
        <f t="shared" si="138"/>
        <v>CLSD</v>
      </c>
      <c r="S394" s="55" t="str">
        <f t="shared" si="139"/>
        <v xml:space="preserve">CNF </v>
      </c>
      <c r="T394" s="55" t="str">
        <f t="shared" si="140"/>
        <v>มี พท.ซ่อมบำรุง</v>
      </c>
      <c r="U394" s="55" t="str">
        <f t="shared" si="141"/>
        <v>นับเสา</v>
      </c>
      <c r="V394" s="55" t="str">
        <f t="shared" si="142"/>
        <v>61</v>
      </c>
      <c r="W394" s="55" t="str">
        <f t="shared" si="143"/>
        <v>สายสื่อสาร</v>
      </c>
      <c r="X394" s="55" t="str">
        <f t="shared" si="144"/>
        <v>TOT</v>
      </c>
      <c r="Y394" s="55" t="str">
        <f t="shared" si="145"/>
        <v>BNG</v>
      </c>
      <c r="Z394" s="55" t="str">
        <f t="shared" si="146"/>
        <v>ปกติ</v>
      </c>
      <c r="AA394" s="55" t="str">
        <f t="shared" si="147"/>
        <v>TELECOM</v>
      </c>
      <c r="AB394" s="64">
        <f t="shared" si="148"/>
        <v>1</v>
      </c>
      <c r="AC394" s="65" t="str">
        <f>VLOOKUP(B394,DATA_ZCSR181!C:K,9,0)</f>
        <v>S-4G-001</v>
      </c>
      <c r="AD394" s="65">
        <f>VLOOKUP(B394,DATA_ZCSR181!C:H,6,0)</f>
        <v>9009420625</v>
      </c>
      <c r="AE394" s="66">
        <f>VLOOKUP(B394,DATA_ZCSR181!C:Z,24,0)</f>
        <v>43496</v>
      </c>
      <c r="AF394" s="66" t="str">
        <f>LEFT(VLOOKUP(B394,DATA_ZCSR181!C:D,2,0),4)</f>
        <v>S4B3</v>
      </c>
      <c r="AG394" s="55" t="str">
        <f t="shared" si="149"/>
        <v>BNG</v>
      </c>
      <c r="AH394" s="61" t="str">
        <f t="shared" si="150"/>
        <v/>
      </c>
      <c r="AI394" s="61" t="str">
        <f t="shared" si="151"/>
        <v/>
      </c>
      <c r="AJ394" s="61" t="str">
        <f t="shared" si="152"/>
        <v/>
      </c>
      <c r="AK394" s="61" t="str">
        <f t="shared" si="153"/>
        <v/>
      </c>
      <c r="AL394" s="61" t="str">
        <f t="shared" si="154"/>
        <v/>
      </c>
      <c r="AM394" s="61" t="str">
        <f t="shared" si="155"/>
        <v/>
      </c>
      <c r="AN394" s="61" t="str">
        <f t="shared" si="156"/>
        <v/>
      </c>
      <c r="AO394" s="61" t="str">
        <f t="shared" si="157"/>
        <v/>
      </c>
      <c r="AP394" s="61" t="str">
        <f t="shared" si="158"/>
        <v/>
      </c>
      <c r="AQ394" s="62" t="str">
        <f t="shared" si="159"/>
        <v/>
      </c>
      <c r="AR394" s="61" t="str">
        <f t="shared" si="160"/>
        <v/>
      </c>
      <c r="AS394" s="63" t="e">
        <f>VLOOKUP(B394,ziw58!AV:BB,7,0)</f>
        <v>#N/A</v>
      </c>
    </row>
    <row r="395" spans="1:45" x14ac:dyDescent="0.35">
      <c r="A395" s="56">
        <v>130000723659</v>
      </c>
      <c r="B395" s="57">
        <v>140001545137</v>
      </c>
      <c r="C395" s="57">
        <v>1016892928</v>
      </c>
      <c r="D395" s="58" t="s">
        <v>2888</v>
      </c>
      <c r="E395" s="58" t="s">
        <v>1267</v>
      </c>
      <c r="F395" s="58" t="s">
        <v>16</v>
      </c>
      <c r="G395" s="58" t="s">
        <v>17</v>
      </c>
      <c r="H395" s="58" t="s">
        <v>54</v>
      </c>
      <c r="I395" s="59">
        <v>43431</v>
      </c>
      <c r="J395" s="59">
        <v>43419</v>
      </c>
      <c r="K395" s="59">
        <v>43421</v>
      </c>
      <c r="L395" s="59">
        <v>43483</v>
      </c>
      <c r="M395" s="60">
        <v>4016316790</v>
      </c>
      <c r="N395" s="58" t="s">
        <v>55</v>
      </c>
      <c r="O395" s="58" t="s">
        <v>23</v>
      </c>
      <c r="P395" s="55" t="str">
        <f>VLOOKUP(C395,Constrain!W:Y,3,0)</f>
        <v xml:space="preserve">บริษัท ทีโอที จำกัด (มหาชน) </v>
      </c>
      <c r="Q395" s="64" t="str">
        <f>VLOOKUP(C395,Constrain!W:X,2,0)</f>
        <v>TOT</v>
      </c>
      <c r="R395" s="55" t="str">
        <f t="shared" si="138"/>
        <v>TECO</v>
      </c>
      <c r="S395" s="55" t="str">
        <f t="shared" si="139"/>
        <v xml:space="preserve">CNF </v>
      </c>
      <c r="T395" s="55" t="str">
        <f t="shared" si="140"/>
        <v>มี พท.ซ่อมบำรุง</v>
      </c>
      <c r="U395" s="55" t="str">
        <f t="shared" si="141"/>
        <v>นับเสา</v>
      </c>
      <c r="V395" s="55" t="str">
        <f t="shared" si="142"/>
        <v>61</v>
      </c>
      <c r="W395" s="55" t="str">
        <f t="shared" si="143"/>
        <v>สายสื่อสาร</v>
      </c>
      <c r="X395" s="55" t="str">
        <f t="shared" si="144"/>
        <v>TOT</v>
      </c>
      <c r="Y395" s="55" t="str">
        <f t="shared" si="145"/>
        <v>BRR</v>
      </c>
      <c r="Z395" s="55" t="str">
        <f t="shared" si="146"/>
        <v>ปกติ</v>
      </c>
      <c r="AA395" s="55" t="str">
        <f t="shared" si="147"/>
        <v>TELECOM</v>
      </c>
      <c r="AB395" s="64">
        <f t="shared" si="148"/>
        <v>1</v>
      </c>
      <c r="AC395" s="65" t="str">
        <f>VLOOKUP(B395,DATA_ZCSR181!C:K,9,0)</f>
        <v>S-4G-001</v>
      </c>
      <c r="AD395" s="65">
        <f>VLOOKUP(B395,DATA_ZCSR181!C:H,6,0)</f>
        <v>9009416330</v>
      </c>
      <c r="AE395" s="66">
        <f>VLOOKUP(B395,DATA_ZCSR181!C:Z,24,0)</f>
        <v>43496</v>
      </c>
      <c r="AF395" s="66" t="str">
        <f>LEFT(VLOOKUP(B395,DATA_ZCSR181!C:D,2,0),4)</f>
        <v>S4B3</v>
      </c>
      <c r="AG395" s="55" t="str">
        <f t="shared" si="149"/>
        <v>BRR</v>
      </c>
      <c r="AH395" s="61" t="str">
        <f t="shared" si="150"/>
        <v/>
      </c>
      <c r="AI395" s="61" t="str">
        <f t="shared" si="151"/>
        <v/>
      </c>
      <c r="AJ395" s="61" t="str">
        <f t="shared" si="152"/>
        <v/>
      </c>
      <c r="AK395" s="61" t="str">
        <f t="shared" si="153"/>
        <v/>
      </c>
      <c r="AL395" s="61" t="str">
        <f t="shared" si="154"/>
        <v/>
      </c>
      <c r="AM395" s="61" t="str">
        <f t="shared" si="155"/>
        <v/>
      </c>
      <c r="AN395" s="61" t="str">
        <f t="shared" si="156"/>
        <v/>
      </c>
      <c r="AO395" s="61" t="str">
        <f t="shared" si="157"/>
        <v/>
      </c>
      <c r="AP395" s="61" t="str">
        <f t="shared" si="158"/>
        <v/>
      </c>
      <c r="AQ395" s="62" t="str">
        <f t="shared" si="159"/>
        <v/>
      </c>
      <c r="AR395" s="61" t="str">
        <f t="shared" si="160"/>
        <v/>
      </c>
      <c r="AS395" s="63" t="e">
        <f>VLOOKUP(B395,ziw58!AV:BB,7,0)</f>
        <v>#N/A</v>
      </c>
    </row>
    <row r="396" spans="1:45" x14ac:dyDescent="0.35">
      <c r="A396" s="56">
        <v>130000726870</v>
      </c>
      <c r="B396" s="57">
        <v>140001548203</v>
      </c>
      <c r="C396" s="57">
        <v>1016892928</v>
      </c>
      <c r="D396" s="58" t="s">
        <v>2889</v>
      </c>
      <c r="E396" s="58" t="s">
        <v>15</v>
      </c>
      <c r="F396" s="58" t="s">
        <v>16</v>
      </c>
      <c r="G396" s="58" t="s">
        <v>17</v>
      </c>
      <c r="H396" s="58" t="s">
        <v>38</v>
      </c>
      <c r="I396" s="59">
        <v>43453</v>
      </c>
      <c r="J396" s="59">
        <v>43426</v>
      </c>
      <c r="K396" s="59">
        <v>43426</v>
      </c>
      <c r="L396" s="59">
        <v>43487</v>
      </c>
      <c r="M396" s="60">
        <v>4016317286</v>
      </c>
      <c r="N396" s="58" t="s">
        <v>1119</v>
      </c>
      <c r="O396" s="58" t="s">
        <v>23</v>
      </c>
      <c r="P396" s="55" t="str">
        <f>VLOOKUP(C396,Constrain!W:Y,3,0)</f>
        <v xml:space="preserve">บริษัท ทีโอที จำกัด (มหาชน) </v>
      </c>
      <c r="Q396" s="64" t="str">
        <f>VLOOKUP(C396,Constrain!W:X,2,0)</f>
        <v>TOT</v>
      </c>
      <c r="R396" s="55" t="str">
        <f t="shared" si="138"/>
        <v>CLSD</v>
      </c>
      <c r="S396" s="55" t="str">
        <f t="shared" si="139"/>
        <v xml:space="preserve">CNF </v>
      </c>
      <c r="T396" s="55" t="str">
        <f t="shared" si="140"/>
        <v>มี พท.ซ่อมบำรุง</v>
      </c>
      <c r="U396" s="55" t="str">
        <f t="shared" si="141"/>
        <v>นับเสา</v>
      </c>
      <c r="V396" s="55" t="str">
        <f t="shared" si="142"/>
        <v>61</v>
      </c>
      <c r="W396" s="55" t="str">
        <f t="shared" si="143"/>
        <v>สายสื่อสาร</v>
      </c>
      <c r="X396" s="55" t="str">
        <f t="shared" si="144"/>
        <v>TOT</v>
      </c>
      <c r="Y396" s="55" t="str">
        <f t="shared" si="145"/>
        <v>BYI</v>
      </c>
      <c r="Z396" s="55" t="str">
        <f t="shared" si="146"/>
        <v>ปกติ</v>
      </c>
      <c r="AA396" s="55" t="str">
        <f t="shared" si="147"/>
        <v>TELECOM</v>
      </c>
      <c r="AB396" s="64">
        <f t="shared" si="148"/>
        <v>1</v>
      </c>
      <c r="AC396" s="65" t="str">
        <f>VLOOKUP(B396,DATA_ZCSR181!C:K,9,0)</f>
        <v>S-4G-001</v>
      </c>
      <c r="AD396" s="65">
        <f>VLOOKUP(B396,DATA_ZCSR181!C:H,6,0)</f>
        <v>9009422349</v>
      </c>
      <c r="AE396" s="66">
        <f>VLOOKUP(B396,DATA_ZCSR181!C:Z,24,0)</f>
        <v>43496</v>
      </c>
      <c r="AF396" s="66" t="str">
        <f>LEFT(VLOOKUP(B396,DATA_ZCSR181!C:D,2,0),4)</f>
        <v>S4B3</v>
      </c>
      <c r="AG396" s="55" t="str">
        <f t="shared" si="149"/>
        <v>BYI</v>
      </c>
      <c r="AH396" s="61" t="str">
        <f t="shared" si="150"/>
        <v/>
      </c>
      <c r="AI396" s="61" t="str">
        <f t="shared" si="151"/>
        <v/>
      </c>
      <c r="AJ396" s="61" t="str">
        <f t="shared" si="152"/>
        <v/>
      </c>
      <c r="AK396" s="61" t="str">
        <f t="shared" si="153"/>
        <v/>
      </c>
      <c r="AL396" s="61" t="str">
        <f t="shared" si="154"/>
        <v/>
      </c>
      <c r="AM396" s="61" t="str">
        <f t="shared" si="155"/>
        <v/>
      </c>
      <c r="AN396" s="61" t="str">
        <f t="shared" si="156"/>
        <v/>
      </c>
      <c r="AO396" s="61" t="str">
        <f t="shared" si="157"/>
        <v/>
      </c>
      <c r="AP396" s="61" t="str">
        <f t="shared" si="158"/>
        <v/>
      </c>
      <c r="AQ396" s="62" t="str">
        <f t="shared" si="159"/>
        <v/>
      </c>
      <c r="AR396" s="61" t="str">
        <f t="shared" si="160"/>
        <v/>
      </c>
      <c r="AS396" s="63" t="e">
        <f>VLOOKUP(B396,ziw58!AV:BB,7,0)</f>
        <v>#N/A</v>
      </c>
    </row>
    <row r="397" spans="1:45" x14ac:dyDescent="0.35">
      <c r="A397" s="56">
        <v>130000739885</v>
      </c>
      <c r="B397" s="57">
        <v>140001545339</v>
      </c>
      <c r="C397" s="57">
        <v>1016892928</v>
      </c>
      <c r="D397" s="58" t="s">
        <v>2890</v>
      </c>
      <c r="E397" s="58" t="s">
        <v>15</v>
      </c>
      <c r="F397" s="58" t="s">
        <v>16</v>
      </c>
      <c r="G397" s="58" t="s">
        <v>17</v>
      </c>
      <c r="H397" s="58" t="s">
        <v>21</v>
      </c>
      <c r="I397" s="59">
        <v>43460</v>
      </c>
      <c r="J397" s="59">
        <v>43460</v>
      </c>
      <c r="K397" s="59">
        <v>43461</v>
      </c>
      <c r="L397" s="59">
        <v>43483</v>
      </c>
      <c r="M397" s="60">
        <v>4016317144</v>
      </c>
      <c r="N397" s="58" t="s">
        <v>22</v>
      </c>
      <c r="O397" s="58" t="s">
        <v>23</v>
      </c>
      <c r="P397" s="55" t="str">
        <f>VLOOKUP(C397,Constrain!W:Y,3,0)</f>
        <v xml:space="preserve">บริษัท ทีโอที จำกัด (มหาชน) </v>
      </c>
      <c r="Q397" s="64" t="str">
        <f>VLOOKUP(C397,Constrain!W:X,2,0)</f>
        <v>TOT</v>
      </c>
      <c r="R397" s="55" t="str">
        <f t="shared" si="138"/>
        <v>CLSD</v>
      </c>
      <c r="S397" s="55" t="str">
        <f t="shared" si="139"/>
        <v xml:space="preserve">CNF </v>
      </c>
      <c r="T397" s="55" t="str">
        <f t="shared" si="140"/>
        <v>มี พท.ซ่อมบำรุง</v>
      </c>
      <c r="U397" s="55" t="str">
        <f t="shared" si="141"/>
        <v>นับเสา</v>
      </c>
      <c r="V397" s="55" t="str">
        <f t="shared" si="142"/>
        <v>61</v>
      </c>
      <c r="W397" s="55" t="str">
        <f t="shared" si="143"/>
        <v>สายสื่อสาร</v>
      </c>
      <c r="X397" s="55" t="str">
        <f t="shared" si="144"/>
        <v>TOT</v>
      </c>
      <c r="Y397" s="55" t="str">
        <f t="shared" si="145"/>
        <v>CAR</v>
      </c>
      <c r="Z397" s="55" t="str">
        <f t="shared" si="146"/>
        <v>ปกติ</v>
      </c>
      <c r="AA397" s="55" t="str">
        <f t="shared" si="147"/>
        <v>TELECOM</v>
      </c>
      <c r="AB397" s="64">
        <f t="shared" si="148"/>
        <v>1</v>
      </c>
      <c r="AC397" s="65" t="str">
        <f>VLOOKUP(B397,DATA_ZCSR181!C:K,9,0)</f>
        <v>S-4G-001</v>
      </c>
      <c r="AD397" s="65">
        <f>VLOOKUP(B397,DATA_ZCSR181!C:H,6,0)</f>
        <v>9009417046</v>
      </c>
      <c r="AE397" s="66">
        <f>VLOOKUP(B397,DATA_ZCSR181!C:Z,24,0)</f>
        <v>43496</v>
      </c>
      <c r="AF397" s="66" t="str">
        <f>LEFT(VLOOKUP(B397,DATA_ZCSR181!C:D,2,0),4)</f>
        <v>S4B3</v>
      </c>
      <c r="AG397" s="55" t="str">
        <f t="shared" si="149"/>
        <v>CAR</v>
      </c>
      <c r="AH397" s="61" t="str">
        <f t="shared" si="150"/>
        <v/>
      </c>
      <c r="AI397" s="61" t="str">
        <f t="shared" si="151"/>
        <v/>
      </c>
      <c r="AJ397" s="61" t="str">
        <f t="shared" si="152"/>
        <v/>
      </c>
      <c r="AK397" s="61" t="str">
        <f t="shared" si="153"/>
        <v/>
      </c>
      <c r="AL397" s="61" t="str">
        <f t="shared" si="154"/>
        <v/>
      </c>
      <c r="AM397" s="61" t="str">
        <f t="shared" si="155"/>
        <v/>
      </c>
      <c r="AN397" s="61" t="str">
        <f t="shared" si="156"/>
        <v/>
      </c>
      <c r="AO397" s="61" t="str">
        <f t="shared" si="157"/>
        <v/>
      </c>
      <c r="AP397" s="61" t="str">
        <f t="shared" si="158"/>
        <v/>
      </c>
      <c r="AQ397" s="62" t="str">
        <f t="shared" si="159"/>
        <v/>
      </c>
      <c r="AR397" s="61" t="str">
        <f t="shared" si="160"/>
        <v/>
      </c>
      <c r="AS397" s="63" t="e">
        <f>VLOOKUP(B397,ziw58!AV:BB,7,0)</f>
        <v>#N/A</v>
      </c>
    </row>
    <row r="398" spans="1:45" x14ac:dyDescent="0.35">
      <c r="A398" s="56">
        <v>130000729901</v>
      </c>
      <c r="B398" s="57">
        <v>140001545348</v>
      </c>
      <c r="C398" s="57">
        <v>1016892928</v>
      </c>
      <c r="D398" s="58" t="s">
        <v>2891</v>
      </c>
      <c r="E398" s="58" t="s">
        <v>1267</v>
      </c>
      <c r="F398" s="58" t="s">
        <v>16</v>
      </c>
      <c r="G398" s="58" t="s">
        <v>17</v>
      </c>
      <c r="H398" s="58" t="s">
        <v>96</v>
      </c>
      <c r="I398" s="59">
        <v>43433</v>
      </c>
      <c r="J398" s="59">
        <v>43433</v>
      </c>
      <c r="K398" s="59">
        <v>43433</v>
      </c>
      <c r="L398" s="59">
        <v>43483</v>
      </c>
      <c r="M398" s="60">
        <v>4016316818</v>
      </c>
      <c r="N398" s="58" t="s">
        <v>97</v>
      </c>
      <c r="O398" s="58" t="s">
        <v>20</v>
      </c>
      <c r="P398" s="55" t="str">
        <f>VLOOKUP(C398,Constrain!W:Y,3,0)</f>
        <v xml:space="preserve">บริษัท ทีโอที จำกัด (มหาชน) </v>
      </c>
      <c r="Q398" s="64" t="str">
        <f>VLOOKUP(C398,Constrain!W:X,2,0)</f>
        <v>TOT</v>
      </c>
      <c r="R398" s="55" t="str">
        <f t="shared" si="138"/>
        <v>TECO</v>
      </c>
      <c r="S398" s="55" t="str">
        <f t="shared" si="139"/>
        <v xml:space="preserve">CNF </v>
      </c>
      <c r="T398" s="55" t="str">
        <f t="shared" si="140"/>
        <v>มี พท.ซ่อมบำรุง</v>
      </c>
      <c r="U398" s="55" t="str">
        <f t="shared" si="141"/>
        <v>นับเสา</v>
      </c>
      <c r="V398" s="55" t="str">
        <f t="shared" si="142"/>
        <v>61</v>
      </c>
      <c r="W398" s="55" t="str">
        <f t="shared" si="143"/>
        <v>สายสื่อสาร</v>
      </c>
      <c r="X398" s="55" t="str">
        <f t="shared" si="144"/>
        <v>TOT</v>
      </c>
      <c r="Y398" s="55" t="str">
        <f t="shared" si="145"/>
        <v>CHC</v>
      </c>
      <c r="Z398" s="55" t="str">
        <f t="shared" si="146"/>
        <v>ปกติ</v>
      </c>
      <c r="AA398" s="55" t="str">
        <f t="shared" si="147"/>
        <v>TELECOM</v>
      </c>
      <c r="AB398" s="64">
        <f t="shared" si="148"/>
        <v>1</v>
      </c>
      <c r="AC398" s="65" t="str">
        <f>VLOOKUP(B398,DATA_ZCSR181!C:K,9,0)</f>
        <v>S-4G-001</v>
      </c>
      <c r="AD398" s="65">
        <f>VLOOKUP(B398,DATA_ZCSR181!C:H,6,0)</f>
        <v>9009416466</v>
      </c>
      <c r="AE398" s="66">
        <f>VLOOKUP(B398,DATA_ZCSR181!C:Z,24,0)</f>
        <v>43496</v>
      </c>
      <c r="AF398" s="66" t="str">
        <f>LEFT(VLOOKUP(B398,DATA_ZCSR181!C:D,2,0),4)</f>
        <v>S4B3</v>
      </c>
      <c r="AG398" s="55" t="str">
        <f t="shared" si="149"/>
        <v>CHC</v>
      </c>
      <c r="AH398" s="61" t="str">
        <f t="shared" si="150"/>
        <v/>
      </c>
      <c r="AI398" s="61" t="str">
        <f t="shared" si="151"/>
        <v/>
      </c>
      <c r="AJ398" s="61" t="str">
        <f t="shared" si="152"/>
        <v/>
      </c>
      <c r="AK398" s="61" t="str">
        <f t="shared" si="153"/>
        <v/>
      </c>
      <c r="AL398" s="61" t="str">
        <f t="shared" si="154"/>
        <v/>
      </c>
      <c r="AM398" s="61" t="str">
        <f t="shared" si="155"/>
        <v/>
      </c>
      <c r="AN398" s="61" t="str">
        <f t="shared" si="156"/>
        <v/>
      </c>
      <c r="AO398" s="61" t="str">
        <f t="shared" si="157"/>
        <v/>
      </c>
      <c r="AP398" s="61" t="str">
        <f t="shared" si="158"/>
        <v/>
      </c>
      <c r="AQ398" s="62" t="str">
        <f t="shared" si="159"/>
        <v/>
      </c>
      <c r="AR398" s="61" t="str">
        <f t="shared" si="160"/>
        <v/>
      </c>
      <c r="AS398" s="63" t="e">
        <f>VLOOKUP(B398,ziw58!AV:BB,7,0)</f>
        <v>#N/A</v>
      </c>
    </row>
    <row r="399" spans="1:45" x14ac:dyDescent="0.35">
      <c r="A399" s="56">
        <v>130000726986</v>
      </c>
      <c r="B399" s="57">
        <v>140001545283</v>
      </c>
      <c r="C399" s="57">
        <v>1016892928</v>
      </c>
      <c r="D399" s="58" t="s">
        <v>2892</v>
      </c>
      <c r="E399" s="58" t="s">
        <v>15</v>
      </c>
      <c r="F399" s="58" t="s">
        <v>16</v>
      </c>
      <c r="G399" s="58" t="s">
        <v>17</v>
      </c>
      <c r="H399" s="58" t="s">
        <v>84</v>
      </c>
      <c r="I399" s="59">
        <v>43426</v>
      </c>
      <c r="J399" s="59">
        <v>43426</v>
      </c>
      <c r="K399" s="59">
        <v>43426</v>
      </c>
      <c r="L399" s="59">
        <v>43482</v>
      </c>
      <c r="M399" s="60">
        <v>4016316787</v>
      </c>
      <c r="N399" s="58" t="s">
        <v>85</v>
      </c>
      <c r="O399" s="58" t="s">
        <v>23</v>
      </c>
      <c r="P399" s="55" t="str">
        <f>VLOOKUP(C399,Constrain!W:Y,3,0)</f>
        <v xml:space="preserve">บริษัท ทีโอที จำกัด (มหาชน) </v>
      </c>
      <c r="Q399" s="64" t="str">
        <f>VLOOKUP(C399,Constrain!W:X,2,0)</f>
        <v>TOT</v>
      </c>
      <c r="R399" s="55" t="str">
        <f t="shared" si="138"/>
        <v>CLSD</v>
      </c>
      <c r="S399" s="55" t="str">
        <f t="shared" si="139"/>
        <v xml:space="preserve">CNF </v>
      </c>
      <c r="T399" s="55" t="str">
        <f t="shared" si="140"/>
        <v>มี พท.ซ่อมบำรุง</v>
      </c>
      <c r="U399" s="55" t="str">
        <f t="shared" si="141"/>
        <v>นับเสา</v>
      </c>
      <c r="V399" s="55" t="str">
        <f t="shared" si="142"/>
        <v>61</v>
      </c>
      <c r="W399" s="55" t="str">
        <f t="shared" si="143"/>
        <v>สายสื่อสาร</v>
      </c>
      <c r="X399" s="55" t="str">
        <f t="shared" si="144"/>
        <v>TOT</v>
      </c>
      <c r="Y399" s="55" t="str">
        <f t="shared" si="145"/>
        <v>CUP</v>
      </c>
      <c r="Z399" s="55" t="str">
        <f t="shared" si="146"/>
        <v>ปกติ</v>
      </c>
      <c r="AA399" s="55" t="str">
        <f t="shared" si="147"/>
        <v>TELECOM</v>
      </c>
      <c r="AB399" s="64">
        <f t="shared" si="148"/>
        <v>1</v>
      </c>
      <c r="AC399" s="65" t="str">
        <f>VLOOKUP(B399,DATA_ZCSR181!C:K,9,0)</f>
        <v>S-4G-001</v>
      </c>
      <c r="AD399" s="65">
        <f>VLOOKUP(B399,DATA_ZCSR181!C:H,6,0)</f>
        <v>9009416612</v>
      </c>
      <c r="AE399" s="66">
        <f>VLOOKUP(B399,DATA_ZCSR181!C:Z,24,0)</f>
        <v>43496</v>
      </c>
      <c r="AF399" s="66" t="str">
        <f>LEFT(VLOOKUP(B399,DATA_ZCSR181!C:D,2,0),4)</f>
        <v>S4B3</v>
      </c>
      <c r="AG399" s="55" t="str">
        <f t="shared" si="149"/>
        <v>CUP</v>
      </c>
      <c r="AH399" s="61" t="str">
        <f t="shared" si="150"/>
        <v/>
      </c>
      <c r="AI399" s="61" t="str">
        <f t="shared" si="151"/>
        <v/>
      </c>
      <c r="AJ399" s="61" t="str">
        <f t="shared" si="152"/>
        <v/>
      </c>
      <c r="AK399" s="61" t="str">
        <f t="shared" si="153"/>
        <v/>
      </c>
      <c r="AL399" s="61" t="str">
        <f t="shared" si="154"/>
        <v/>
      </c>
      <c r="AM399" s="61" t="str">
        <f t="shared" si="155"/>
        <v/>
      </c>
      <c r="AN399" s="61" t="str">
        <f t="shared" si="156"/>
        <v/>
      </c>
      <c r="AO399" s="61" t="str">
        <f t="shared" si="157"/>
        <v/>
      </c>
      <c r="AP399" s="61" t="str">
        <f t="shared" si="158"/>
        <v/>
      </c>
      <c r="AQ399" s="62" t="str">
        <f t="shared" si="159"/>
        <v/>
      </c>
      <c r="AR399" s="61" t="str">
        <f t="shared" si="160"/>
        <v/>
      </c>
      <c r="AS399" s="63" t="e">
        <f>VLOOKUP(B399,ziw58!AV:BB,7,0)</f>
        <v>#N/A</v>
      </c>
    </row>
    <row r="400" spans="1:45" x14ac:dyDescent="0.35">
      <c r="A400" s="56">
        <v>130000727156</v>
      </c>
      <c r="B400" s="57">
        <v>140001546169</v>
      </c>
      <c r="C400" s="57">
        <v>1016892928</v>
      </c>
      <c r="D400" s="58" t="s">
        <v>2893</v>
      </c>
      <c r="E400" s="58" t="s">
        <v>15</v>
      </c>
      <c r="F400" s="58" t="s">
        <v>16</v>
      </c>
      <c r="G400" s="58" t="s">
        <v>17</v>
      </c>
      <c r="H400" s="58" t="s">
        <v>36</v>
      </c>
      <c r="I400" s="59">
        <v>43405</v>
      </c>
      <c r="J400" s="59">
        <v>43482</v>
      </c>
      <c r="K400" s="59">
        <v>43483</v>
      </c>
      <c r="L400" s="59">
        <v>43483</v>
      </c>
      <c r="M400" s="60">
        <v>4016316798</v>
      </c>
      <c r="N400" s="58" t="s">
        <v>37</v>
      </c>
      <c r="O400" s="58" t="s">
        <v>23</v>
      </c>
      <c r="P400" s="55" t="str">
        <f>VLOOKUP(C400,Constrain!W:Y,3,0)</f>
        <v xml:space="preserve">บริษัท ทีโอที จำกัด (มหาชน) </v>
      </c>
      <c r="Q400" s="64" t="str">
        <f>VLOOKUP(C400,Constrain!W:X,2,0)</f>
        <v>TOT</v>
      </c>
      <c r="R400" s="55" t="str">
        <f t="shared" si="138"/>
        <v>CLSD</v>
      </c>
      <c r="S400" s="55" t="str">
        <f t="shared" si="139"/>
        <v xml:space="preserve">CNF </v>
      </c>
      <c r="T400" s="55" t="str">
        <f t="shared" si="140"/>
        <v>มี พท.ซ่อมบำรุง</v>
      </c>
      <c r="U400" s="55" t="str">
        <f t="shared" si="141"/>
        <v>นับเสา</v>
      </c>
      <c r="V400" s="55" t="str">
        <f t="shared" si="142"/>
        <v>61</v>
      </c>
      <c r="W400" s="55" t="str">
        <f t="shared" si="143"/>
        <v>สายสื่อสาร</v>
      </c>
      <c r="X400" s="55" t="str">
        <f t="shared" si="144"/>
        <v>TOT</v>
      </c>
      <c r="Y400" s="55" t="str">
        <f t="shared" si="145"/>
        <v>CUR</v>
      </c>
      <c r="Z400" s="55" t="str">
        <f t="shared" si="146"/>
        <v>ปกติ</v>
      </c>
      <c r="AA400" s="55" t="str">
        <f t="shared" si="147"/>
        <v>TELECOM</v>
      </c>
      <c r="AB400" s="64">
        <f t="shared" si="148"/>
        <v>1</v>
      </c>
      <c r="AC400" s="65" t="str">
        <f>VLOOKUP(B400,DATA_ZCSR181!C:K,9,0)</f>
        <v>S-4G-001</v>
      </c>
      <c r="AD400" s="65">
        <f>VLOOKUP(B400,DATA_ZCSR181!C:H,6,0)</f>
        <v>9009417578</v>
      </c>
      <c r="AE400" s="66">
        <f>VLOOKUP(B400,DATA_ZCSR181!C:Z,24,0)</f>
        <v>43496</v>
      </c>
      <c r="AF400" s="66" t="str">
        <f>LEFT(VLOOKUP(B400,DATA_ZCSR181!C:D,2,0),4)</f>
        <v>S4B3</v>
      </c>
      <c r="AG400" s="55" t="str">
        <f t="shared" si="149"/>
        <v>CUR</v>
      </c>
      <c r="AH400" s="61" t="str">
        <f t="shared" si="150"/>
        <v/>
      </c>
      <c r="AI400" s="61" t="str">
        <f t="shared" si="151"/>
        <v/>
      </c>
      <c r="AJ400" s="61" t="str">
        <f t="shared" si="152"/>
        <v/>
      </c>
      <c r="AK400" s="61" t="str">
        <f t="shared" si="153"/>
        <v/>
      </c>
      <c r="AL400" s="61" t="str">
        <f t="shared" si="154"/>
        <v/>
      </c>
      <c r="AM400" s="61" t="str">
        <f t="shared" si="155"/>
        <v/>
      </c>
      <c r="AN400" s="61" t="str">
        <f t="shared" si="156"/>
        <v/>
      </c>
      <c r="AO400" s="61" t="str">
        <f t="shared" si="157"/>
        <v/>
      </c>
      <c r="AP400" s="61" t="str">
        <f t="shared" si="158"/>
        <v/>
      </c>
      <c r="AQ400" s="62" t="str">
        <f t="shared" si="159"/>
        <v/>
      </c>
      <c r="AR400" s="61" t="str">
        <f t="shared" si="160"/>
        <v/>
      </c>
      <c r="AS400" s="63" t="e">
        <f>VLOOKUP(B400,ziw58!AV:BB,7,0)</f>
        <v>#N/A</v>
      </c>
    </row>
    <row r="401" spans="1:45" x14ac:dyDescent="0.35">
      <c r="A401" s="56">
        <v>130000720461</v>
      </c>
      <c r="B401" s="57">
        <v>140001542516</v>
      </c>
      <c r="C401" s="57">
        <v>1016892928</v>
      </c>
      <c r="D401" s="58" t="s">
        <v>2894</v>
      </c>
      <c r="E401" s="58" t="s">
        <v>15</v>
      </c>
      <c r="F401" s="58" t="s">
        <v>16</v>
      </c>
      <c r="G401" s="58" t="s">
        <v>17</v>
      </c>
      <c r="H401" s="58" t="s">
        <v>27</v>
      </c>
      <c r="I401" s="59">
        <v>43437</v>
      </c>
      <c r="J401" s="59">
        <v>43411</v>
      </c>
      <c r="K401" s="59">
        <v>43411</v>
      </c>
      <c r="L401" s="59">
        <v>43483</v>
      </c>
      <c r="M401" s="60">
        <v>4016316794</v>
      </c>
      <c r="N401" s="58" t="s">
        <v>28</v>
      </c>
      <c r="O401" s="58" t="s">
        <v>23</v>
      </c>
      <c r="P401" s="55" t="str">
        <f>VLOOKUP(C401,Constrain!W:Y,3,0)</f>
        <v xml:space="preserve">บริษัท ทีโอที จำกัด (มหาชน) </v>
      </c>
      <c r="Q401" s="64" t="str">
        <f>VLOOKUP(C401,Constrain!W:X,2,0)</f>
        <v>TOT</v>
      </c>
      <c r="R401" s="55" t="str">
        <f t="shared" si="138"/>
        <v>CLSD</v>
      </c>
      <c r="S401" s="55" t="str">
        <f t="shared" si="139"/>
        <v xml:space="preserve">CNF </v>
      </c>
      <c r="T401" s="55" t="str">
        <f t="shared" si="140"/>
        <v>มี พท.ซ่อมบำรุง</v>
      </c>
      <c r="U401" s="55" t="str">
        <f t="shared" si="141"/>
        <v>นับเสา</v>
      </c>
      <c r="V401" s="55" t="str">
        <f t="shared" si="142"/>
        <v>61</v>
      </c>
      <c r="W401" s="55" t="str">
        <f t="shared" si="143"/>
        <v>สายสื่อสาร</v>
      </c>
      <c r="X401" s="55" t="str">
        <f t="shared" si="144"/>
        <v>TOT</v>
      </c>
      <c r="Y401" s="55" t="str">
        <f t="shared" si="145"/>
        <v>CYP</v>
      </c>
      <c r="Z401" s="55" t="str">
        <f t="shared" si="146"/>
        <v>ปกติ</v>
      </c>
      <c r="AA401" s="55" t="str">
        <f t="shared" si="147"/>
        <v>TELECOM</v>
      </c>
      <c r="AB401" s="64">
        <f t="shared" si="148"/>
        <v>1</v>
      </c>
      <c r="AC401" s="65" t="str">
        <f>VLOOKUP(B401,DATA_ZCSR181!C:K,9,0)</f>
        <v>S-4G-001</v>
      </c>
      <c r="AD401" s="65">
        <f>VLOOKUP(B401,DATA_ZCSR181!C:H,6,0)</f>
        <v>9009410754</v>
      </c>
      <c r="AE401" s="66">
        <f>VLOOKUP(B401,DATA_ZCSR181!C:Z,24,0)</f>
        <v>43496</v>
      </c>
      <c r="AF401" s="66" t="str">
        <f>LEFT(VLOOKUP(B401,DATA_ZCSR181!C:D,2,0),4)</f>
        <v>S4B3</v>
      </c>
      <c r="AG401" s="55" t="str">
        <f t="shared" si="149"/>
        <v>CYP</v>
      </c>
      <c r="AH401" s="61" t="str">
        <f t="shared" si="150"/>
        <v/>
      </c>
      <c r="AI401" s="61" t="str">
        <f t="shared" si="151"/>
        <v/>
      </c>
      <c r="AJ401" s="61" t="str">
        <f t="shared" si="152"/>
        <v/>
      </c>
      <c r="AK401" s="61" t="str">
        <f t="shared" si="153"/>
        <v/>
      </c>
      <c r="AL401" s="61" t="str">
        <f t="shared" si="154"/>
        <v/>
      </c>
      <c r="AM401" s="61" t="str">
        <f t="shared" si="155"/>
        <v/>
      </c>
      <c r="AN401" s="61" t="str">
        <f t="shared" si="156"/>
        <v/>
      </c>
      <c r="AO401" s="61" t="str">
        <f t="shared" si="157"/>
        <v/>
      </c>
      <c r="AP401" s="61" t="str">
        <f t="shared" si="158"/>
        <v/>
      </c>
      <c r="AQ401" s="62" t="str">
        <f t="shared" si="159"/>
        <v/>
      </c>
      <c r="AR401" s="61" t="str">
        <f t="shared" si="160"/>
        <v/>
      </c>
      <c r="AS401" s="63" t="e">
        <f>VLOOKUP(B401,ziw58!AV:BB,7,0)</f>
        <v>#N/A</v>
      </c>
    </row>
    <row r="402" spans="1:45" x14ac:dyDescent="0.35">
      <c r="A402" s="56">
        <v>130000734693</v>
      </c>
      <c r="B402" s="57">
        <v>140001546000</v>
      </c>
      <c r="C402" s="57">
        <v>1016892928</v>
      </c>
      <c r="D402" s="58" t="s">
        <v>2895</v>
      </c>
      <c r="E402" s="58" t="s">
        <v>3199</v>
      </c>
      <c r="F402" s="58" t="s">
        <v>16</v>
      </c>
      <c r="G402" s="58" t="s">
        <v>17</v>
      </c>
      <c r="H402" s="58" t="s">
        <v>106</v>
      </c>
      <c r="I402" s="59"/>
      <c r="J402" s="59">
        <v>43447</v>
      </c>
      <c r="K402" s="59">
        <v>43447</v>
      </c>
      <c r="L402" s="59">
        <v>43483</v>
      </c>
      <c r="M402" s="60">
        <v>4016316829</v>
      </c>
      <c r="N402" s="58" t="s">
        <v>107</v>
      </c>
      <c r="O402" s="58" t="s">
        <v>23</v>
      </c>
      <c r="P402" s="55" t="str">
        <f>VLOOKUP(C402,Constrain!W:Y,3,0)</f>
        <v xml:space="preserve">บริษัท ทีโอที จำกัด (มหาชน) </v>
      </c>
      <c r="Q402" s="64" t="str">
        <f>VLOOKUP(C402,Constrain!W:X,2,0)</f>
        <v>TOT</v>
      </c>
      <c r="R402" s="55" t="str">
        <f t="shared" si="138"/>
        <v>TECO</v>
      </c>
      <c r="S402" s="55" t="str">
        <f t="shared" si="139"/>
        <v>NMAT</v>
      </c>
      <c r="T402" s="55" t="str">
        <f t="shared" si="140"/>
        <v>มี พท.ซ่อมบำรุง</v>
      </c>
      <c r="U402" s="55" t="str">
        <f t="shared" si="141"/>
        <v>นับเสา</v>
      </c>
      <c r="V402" s="55" t="str">
        <f t="shared" si="142"/>
        <v>61</v>
      </c>
      <c r="W402" s="55" t="str">
        <f t="shared" si="143"/>
        <v>สายสื่อสาร</v>
      </c>
      <c r="X402" s="55" t="str">
        <f t="shared" si="144"/>
        <v>TOT</v>
      </c>
      <c r="Y402" s="55" t="str">
        <f t="shared" si="145"/>
        <v>DAN</v>
      </c>
      <c r="Z402" s="55" t="str">
        <f t="shared" si="146"/>
        <v>ปกติ</v>
      </c>
      <c r="AA402" s="55" t="str">
        <f t="shared" si="147"/>
        <v>TELECOM</v>
      </c>
      <c r="AB402" s="64">
        <f t="shared" si="148"/>
        <v>1</v>
      </c>
      <c r="AC402" s="65" t="str">
        <f>VLOOKUP(B402,DATA_ZCSR181!C:K,9,0)</f>
        <v>S-4G-001</v>
      </c>
      <c r="AD402" s="65">
        <f>VLOOKUP(B402,DATA_ZCSR181!C:H,6,0)</f>
        <v>9009417379</v>
      </c>
      <c r="AE402" s="66">
        <f>VLOOKUP(B402,DATA_ZCSR181!C:Z,24,0)</f>
        <v>43496</v>
      </c>
      <c r="AF402" s="66" t="str">
        <f>LEFT(VLOOKUP(B402,DATA_ZCSR181!C:D,2,0),4)</f>
        <v>S4B3</v>
      </c>
      <c r="AG402" s="55" t="str">
        <f t="shared" si="149"/>
        <v>DAN</v>
      </c>
      <c r="AH402" s="61" t="str">
        <f t="shared" si="150"/>
        <v/>
      </c>
      <c r="AI402" s="61" t="str">
        <f t="shared" si="151"/>
        <v/>
      </c>
      <c r="AJ402" s="61" t="str">
        <f t="shared" si="152"/>
        <v/>
      </c>
      <c r="AK402" s="61" t="str">
        <f t="shared" si="153"/>
        <v>ยังไม่ยืนยันชั่วโมงการทำงาน Time Confirm</v>
      </c>
      <c r="AL402" s="61" t="str">
        <f t="shared" si="154"/>
        <v/>
      </c>
      <c r="AM402" s="61" t="str">
        <f t="shared" si="155"/>
        <v/>
      </c>
      <c r="AN402" s="61" t="str">
        <f t="shared" si="156"/>
        <v/>
      </c>
      <c r="AO402" s="61" t="str">
        <f t="shared" si="157"/>
        <v/>
      </c>
      <c r="AP402" s="61" t="str">
        <f t="shared" si="158"/>
        <v/>
      </c>
      <c r="AQ402" s="62" t="str">
        <f t="shared" si="159"/>
        <v/>
      </c>
      <c r="AR402" s="61" t="str">
        <f t="shared" si="160"/>
        <v/>
      </c>
      <c r="AS402" s="63" t="e">
        <f>VLOOKUP(B402,ziw58!AV:BB,7,0)</f>
        <v>#N/A</v>
      </c>
    </row>
    <row r="403" spans="1:45" x14ac:dyDescent="0.35">
      <c r="A403" s="56">
        <v>130000711551</v>
      </c>
      <c r="B403" s="57">
        <v>140001547582</v>
      </c>
      <c r="C403" s="57">
        <v>1016892928</v>
      </c>
      <c r="D403" s="58" t="s">
        <v>2896</v>
      </c>
      <c r="E403" s="58" t="s">
        <v>98</v>
      </c>
      <c r="F403" s="58" t="s">
        <v>16</v>
      </c>
      <c r="G403" s="58" t="s">
        <v>17</v>
      </c>
      <c r="H403" s="58" t="s">
        <v>2522</v>
      </c>
      <c r="I403" s="59"/>
      <c r="J403" s="59">
        <v>43383</v>
      </c>
      <c r="K403" s="59">
        <v>43383</v>
      </c>
      <c r="L403" s="59">
        <v>43383</v>
      </c>
      <c r="M403" s="60">
        <v>4021794296</v>
      </c>
      <c r="N403" s="58" t="s">
        <v>2523</v>
      </c>
      <c r="O403" s="58" t="s">
        <v>26</v>
      </c>
      <c r="P403" s="55" t="str">
        <f>VLOOKUP(C403,Constrain!W:Y,3,0)</f>
        <v xml:space="preserve">บริษัท ทีโอที จำกัด (มหาชน) </v>
      </c>
      <c r="Q403" s="64" t="str">
        <f>VLOOKUP(C403,Constrain!W:X,2,0)</f>
        <v>TOT</v>
      </c>
      <c r="R403" s="55" t="str">
        <f t="shared" si="138"/>
        <v xml:space="preserve">REL </v>
      </c>
      <c r="S403" s="55" t="str">
        <f t="shared" si="139"/>
        <v>NMAT</v>
      </c>
      <c r="T403" s="55" t="str">
        <f t="shared" si="140"/>
        <v>มี พท.ซ่อมบำรุง</v>
      </c>
      <c r="U403" s="55" t="str">
        <f t="shared" si="141"/>
        <v>นับเสา</v>
      </c>
      <c r="V403" s="55" t="str">
        <f t="shared" si="142"/>
        <v>61</v>
      </c>
      <c r="W403" s="55" t="str">
        <f t="shared" si="143"/>
        <v>สายสื่อสาร</v>
      </c>
      <c r="X403" s="55" t="str">
        <f t="shared" si="144"/>
        <v>TOT</v>
      </c>
      <c r="Y403" s="55" t="str">
        <f t="shared" si="145"/>
        <v>HOH</v>
      </c>
      <c r="Z403" s="55" t="str">
        <f t="shared" si="146"/>
        <v>ปกติ</v>
      </c>
      <c r="AA403" s="55" t="str">
        <f t="shared" si="147"/>
        <v>TELECOM</v>
      </c>
      <c r="AB403" s="64">
        <f t="shared" si="148"/>
        <v>1</v>
      </c>
      <c r="AC403" s="65" t="str">
        <f>VLOOKUP(B403,DATA_ZCSR181!C:K,9,0)</f>
        <v>S-4G-001</v>
      </c>
      <c r="AD403" s="65">
        <f>VLOOKUP(B403,DATA_ZCSR181!C:H,6,0)</f>
        <v>9009421504</v>
      </c>
      <c r="AE403" s="66">
        <f>VLOOKUP(B403,DATA_ZCSR181!C:Z,24,0)</f>
        <v>43496</v>
      </c>
      <c r="AF403" s="66" t="str">
        <f>LEFT(VLOOKUP(B403,DATA_ZCSR181!C:D,2,0),4)</f>
        <v>S4B3</v>
      </c>
      <c r="AG403" s="55" t="str">
        <f t="shared" si="149"/>
        <v>HOH</v>
      </c>
      <c r="AH403" s="61" t="str">
        <f t="shared" si="150"/>
        <v/>
      </c>
      <c r="AI403" s="61" t="str">
        <f t="shared" si="151"/>
        <v/>
      </c>
      <c r="AJ403" s="61" t="str">
        <f t="shared" si="152"/>
        <v>สถานะใบสั่งงานไม่ถูกต้อง</v>
      </c>
      <c r="AK403" s="61" t="str">
        <f t="shared" si="153"/>
        <v>ยังไม่ยืนยันชั่วโมงการทำงาน Time Confirm</v>
      </c>
      <c r="AL403" s="61" t="str">
        <f t="shared" si="154"/>
        <v/>
      </c>
      <c r="AM403" s="61" t="str">
        <f t="shared" si="155"/>
        <v/>
      </c>
      <c r="AN403" s="61" t="str">
        <f t="shared" si="156"/>
        <v/>
      </c>
      <c r="AO403" s="61" t="str">
        <f t="shared" si="157"/>
        <v/>
      </c>
      <c r="AP403" s="61" t="str">
        <f t="shared" si="158"/>
        <v/>
      </c>
      <c r="AQ403" s="62" t="str">
        <f t="shared" si="159"/>
        <v/>
      </c>
      <c r="AR403" s="61" t="str">
        <f t="shared" si="160"/>
        <v/>
      </c>
      <c r="AS403" s="63" t="e">
        <f>VLOOKUP(B403,ziw58!AV:BB,7,0)</f>
        <v>#N/A</v>
      </c>
    </row>
    <row r="404" spans="1:45" x14ac:dyDescent="0.35">
      <c r="A404" s="56">
        <v>130000734873</v>
      </c>
      <c r="B404" s="57">
        <v>140001545162</v>
      </c>
      <c r="C404" s="57">
        <v>1016892928</v>
      </c>
      <c r="D404" s="58" t="s">
        <v>2897</v>
      </c>
      <c r="E404" s="58" t="s">
        <v>15</v>
      </c>
      <c r="F404" s="58" t="s">
        <v>16</v>
      </c>
      <c r="G404" s="58" t="s">
        <v>17</v>
      </c>
      <c r="H404" s="58" t="s">
        <v>24</v>
      </c>
      <c r="I404" s="59">
        <v>43405</v>
      </c>
      <c r="J404" s="59">
        <v>43405</v>
      </c>
      <c r="K404" s="59">
        <v>43454</v>
      </c>
      <c r="L404" s="59">
        <v>43483</v>
      </c>
      <c r="M404" s="60">
        <v>4016316885</v>
      </c>
      <c r="N404" s="58" t="s">
        <v>688</v>
      </c>
      <c r="O404" s="58" t="s">
        <v>23</v>
      </c>
      <c r="P404" s="55" t="str">
        <f>VLOOKUP(C404,Constrain!W:Y,3,0)</f>
        <v xml:space="preserve">บริษัท ทีโอที จำกัด (มหาชน) </v>
      </c>
      <c r="Q404" s="64" t="str">
        <f>VLOOKUP(C404,Constrain!W:X,2,0)</f>
        <v>TOT</v>
      </c>
      <c r="R404" s="55" t="str">
        <f t="shared" si="138"/>
        <v>CLSD</v>
      </c>
      <c r="S404" s="55" t="str">
        <f t="shared" si="139"/>
        <v xml:space="preserve">CNF </v>
      </c>
      <c r="T404" s="55" t="str">
        <f t="shared" si="140"/>
        <v>มี พท.ซ่อมบำรุง</v>
      </c>
      <c r="U404" s="55" t="str">
        <f t="shared" si="141"/>
        <v>นับเสา</v>
      </c>
      <c r="V404" s="55" t="str">
        <f t="shared" si="142"/>
        <v>61</v>
      </c>
      <c r="W404" s="55" t="str">
        <f t="shared" si="143"/>
        <v>สายสื่อสาร</v>
      </c>
      <c r="X404" s="55" t="str">
        <f t="shared" si="144"/>
        <v>TOT</v>
      </c>
      <c r="Y404" s="55" t="str">
        <f t="shared" si="145"/>
        <v>KKA</v>
      </c>
      <c r="Z404" s="55" t="str">
        <f t="shared" si="146"/>
        <v>ปกติ</v>
      </c>
      <c r="AA404" s="55" t="str">
        <f t="shared" si="147"/>
        <v>TELECOM</v>
      </c>
      <c r="AB404" s="64">
        <f t="shared" si="148"/>
        <v>1</v>
      </c>
      <c r="AC404" s="65" t="str">
        <f>VLOOKUP(B404,DATA_ZCSR181!C:K,9,0)</f>
        <v>S-4G-001</v>
      </c>
      <c r="AD404" s="65">
        <f>VLOOKUP(B404,DATA_ZCSR181!C:H,6,0)</f>
        <v>9009416876</v>
      </c>
      <c r="AE404" s="66">
        <f>VLOOKUP(B404,DATA_ZCSR181!C:Z,24,0)</f>
        <v>43496</v>
      </c>
      <c r="AF404" s="66" t="str">
        <f>LEFT(VLOOKUP(B404,DATA_ZCSR181!C:D,2,0),4)</f>
        <v>S4B3</v>
      </c>
      <c r="AG404" s="55" t="str">
        <f t="shared" si="149"/>
        <v>KKA</v>
      </c>
      <c r="AH404" s="61" t="str">
        <f t="shared" si="150"/>
        <v/>
      </c>
      <c r="AI404" s="61" t="str">
        <f t="shared" si="151"/>
        <v/>
      </c>
      <c r="AJ404" s="61" t="str">
        <f t="shared" si="152"/>
        <v/>
      </c>
      <c r="AK404" s="61" t="str">
        <f t="shared" si="153"/>
        <v/>
      </c>
      <c r="AL404" s="61" t="str">
        <f t="shared" si="154"/>
        <v/>
      </c>
      <c r="AM404" s="61" t="str">
        <f t="shared" si="155"/>
        <v/>
      </c>
      <c r="AN404" s="61" t="str">
        <f t="shared" si="156"/>
        <v/>
      </c>
      <c r="AO404" s="61" t="str">
        <f t="shared" si="157"/>
        <v/>
      </c>
      <c r="AP404" s="61" t="str">
        <f t="shared" si="158"/>
        <v/>
      </c>
      <c r="AQ404" s="62" t="str">
        <f t="shared" si="159"/>
        <v/>
      </c>
      <c r="AR404" s="61" t="str">
        <f t="shared" si="160"/>
        <v/>
      </c>
      <c r="AS404" s="63" t="e">
        <f>VLOOKUP(B404,ziw58!AV:BB,7,0)</f>
        <v>#N/A</v>
      </c>
    </row>
    <row r="405" spans="1:45" x14ac:dyDescent="0.35">
      <c r="A405" s="56">
        <v>130000726830</v>
      </c>
      <c r="B405" s="57">
        <v>140001547797</v>
      </c>
      <c r="C405" s="57">
        <v>1016892928</v>
      </c>
      <c r="D405" s="58" t="s">
        <v>2898</v>
      </c>
      <c r="E405" s="58" t="s">
        <v>15</v>
      </c>
      <c r="F405" s="58" t="s">
        <v>16</v>
      </c>
      <c r="G405" s="58" t="s">
        <v>17</v>
      </c>
      <c r="H405" s="58" t="s">
        <v>77</v>
      </c>
      <c r="I405" s="59">
        <v>43428</v>
      </c>
      <c r="J405" s="59">
        <v>43426</v>
      </c>
      <c r="K405" s="59">
        <v>43426</v>
      </c>
      <c r="L405" s="59">
        <v>43493</v>
      </c>
      <c r="M405" s="60">
        <v>4016316861</v>
      </c>
      <c r="N405" s="58" t="s">
        <v>78</v>
      </c>
      <c r="O405" s="58" t="s">
        <v>20</v>
      </c>
      <c r="P405" s="55" t="str">
        <f>VLOOKUP(C405,Constrain!W:Y,3,0)</f>
        <v xml:space="preserve">บริษัท ทีโอที จำกัด (มหาชน) </v>
      </c>
      <c r="Q405" s="64" t="str">
        <f>VLOOKUP(C405,Constrain!W:X,2,0)</f>
        <v>TOT</v>
      </c>
      <c r="R405" s="55" t="str">
        <f t="shared" si="138"/>
        <v>CLSD</v>
      </c>
      <c r="S405" s="55" t="str">
        <f t="shared" si="139"/>
        <v xml:space="preserve">CNF </v>
      </c>
      <c r="T405" s="55" t="str">
        <f t="shared" si="140"/>
        <v>มี พท.ซ่อมบำรุง</v>
      </c>
      <c r="U405" s="55" t="str">
        <f t="shared" si="141"/>
        <v>นับเสา</v>
      </c>
      <c r="V405" s="55" t="str">
        <f t="shared" si="142"/>
        <v>61</v>
      </c>
      <c r="W405" s="55" t="str">
        <f t="shared" si="143"/>
        <v>สายสื่อสาร</v>
      </c>
      <c r="X405" s="55" t="str">
        <f t="shared" si="144"/>
        <v>TOT</v>
      </c>
      <c r="Y405" s="55" t="str">
        <f t="shared" si="145"/>
        <v>KOB</v>
      </c>
      <c r="Z405" s="55" t="str">
        <f t="shared" si="146"/>
        <v>ปกติ</v>
      </c>
      <c r="AA405" s="55" t="str">
        <f t="shared" si="147"/>
        <v>TELECOM</v>
      </c>
      <c r="AB405" s="64">
        <f t="shared" si="148"/>
        <v>1</v>
      </c>
      <c r="AC405" s="65" t="str">
        <f>VLOOKUP(B405,DATA_ZCSR181!C:K,9,0)</f>
        <v>S-4G-001</v>
      </c>
      <c r="AD405" s="65">
        <f>VLOOKUP(B405,DATA_ZCSR181!C:H,6,0)</f>
        <v>9009421973</v>
      </c>
      <c r="AE405" s="66">
        <f>VLOOKUP(B405,DATA_ZCSR181!C:Z,24,0)</f>
        <v>43496</v>
      </c>
      <c r="AF405" s="66" t="str">
        <f>LEFT(VLOOKUP(B405,DATA_ZCSR181!C:D,2,0),4)</f>
        <v>S4B3</v>
      </c>
      <c r="AG405" s="55" t="str">
        <f t="shared" si="149"/>
        <v>KOB</v>
      </c>
      <c r="AH405" s="61" t="str">
        <f t="shared" si="150"/>
        <v/>
      </c>
      <c r="AI405" s="61" t="str">
        <f t="shared" si="151"/>
        <v/>
      </c>
      <c r="AJ405" s="61" t="str">
        <f t="shared" si="152"/>
        <v/>
      </c>
      <c r="AK405" s="61" t="str">
        <f t="shared" si="153"/>
        <v/>
      </c>
      <c r="AL405" s="61" t="str">
        <f t="shared" si="154"/>
        <v/>
      </c>
      <c r="AM405" s="61" t="str">
        <f t="shared" si="155"/>
        <v/>
      </c>
      <c r="AN405" s="61" t="str">
        <f t="shared" si="156"/>
        <v/>
      </c>
      <c r="AO405" s="61" t="str">
        <f t="shared" si="157"/>
        <v/>
      </c>
      <c r="AP405" s="61" t="str">
        <f t="shared" si="158"/>
        <v/>
      </c>
      <c r="AQ405" s="62" t="str">
        <f t="shared" si="159"/>
        <v/>
      </c>
      <c r="AR405" s="61" t="str">
        <f t="shared" si="160"/>
        <v/>
      </c>
      <c r="AS405" s="63" t="e">
        <f>VLOOKUP(B405,ziw58!AV:BB,7,0)</f>
        <v>#N/A</v>
      </c>
    </row>
    <row r="406" spans="1:45" x14ac:dyDescent="0.35">
      <c r="A406" s="56">
        <v>130000726853</v>
      </c>
      <c r="B406" s="57">
        <v>140001546192</v>
      </c>
      <c r="C406" s="57">
        <v>1016892928</v>
      </c>
      <c r="D406" s="58" t="s">
        <v>2899</v>
      </c>
      <c r="E406" s="58" t="s">
        <v>1267</v>
      </c>
      <c r="F406" s="58" t="s">
        <v>16</v>
      </c>
      <c r="G406" s="58" t="s">
        <v>17</v>
      </c>
      <c r="H406" s="58" t="s">
        <v>41</v>
      </c>
      <c r="I406" s="59">
        <v>43451</v>
      </c>
      <c r="J406" s="59">
        <v>43427</v>
      </c>
      <c r="K406" s="59">
        <v>43428</v>
      </c>
      <c r="L406" s="59">
        <v>43483</v>
      </c>
      <c r="M406" s="60">
        <v>4016316836</v>
      </c>
      <c r="N406" s="58" t="s">
        <v>42</v>
      </c>
      <c r="O406" s="58" t="s">
        <v>23</v>
      </c>
      <c r="P406" s="55" t="str">
        <f>VLOOKUP(C406,Constrain!W:Y,3,0)</f>
        <v xml:space="preserve">บริษัท ทีโอที จำกัด (มหาชน) </v>
      </c>
      <c r="Q406" s="64" t="str">
        <f>VLOOKUP(C406,Constrain!W:X,2,0)</f>
        <v>TOT</v>
      </c>
      <c r="R406" s="55" t="str">
        <f t="shared" si="138"/>
        <v>TECO</v>
      </c>
      <c r="S406" s="55" t="str">
        <f t="shared" si="139"/>
        <v xml:space="preserve">CNF </v>
      </c>
      <c r="T406" s="55" t="str">
        <f t="shared" si="140"/>
        <v>มี พท.ซ่อมบำรุง</v>
      </c>
      <c r="U406" s="55" t="str">
        <f t="shared" si="141"/>
        <v>นับเสา</v>
      </c>
      <c r="V406" s="55" t="str">
        <f t="shared" si="142"/>
        <v>61</v>
      </c>
      <c r="W406" s="55" t="str">
        <f t="shared" si="143"/>
        <v>สายสื่อสาร</v>
      </c>
      <c r="X406" s="55" t="str">
        <f t="shared" si="144"/>
        <v>TOT</v>
      </c>
      <c r="Y406" s="55" t="str">
        <f t="shared" si="145"/>
        <v>KOG</v>
      </c>
      <c r="Z406" s="55" t="str">
        <f t="shared" si="146"/>
        <v>ปกติ</v>
      </c>
      <c r="AA406" s="55" t="str">
        <f t="shared" si="147"/>
        <v>TELECOM</v>
      </c>
      <c r="AB406" s="64">
        <f t="shared" si="148"/>
        <v>1</v>
      </c>
      <c r="AC406" s="65" t="str">
        <f>VLOOKUP(B406,DATA_ZCSR181!C:K,9,0)</f>
        <v>S-4G-001</v>
      </c>
      <c r="AD406" s="65">
        <f>VLOOKUP(B406,DATA_ZCSR181!C:H,6,0)</f>
        <v>9009417541</v>
      </c>
      <c r="AE406" s="66">
        <f>VLOOKUP(B406,DATA_ZCSR181!C:Z,24,0)</f>
        <v>43496</v>
      </c>
      <c r="AF406" s="66" t="str">
        <f>LEFT(VLOOKUP(B406,DATA_ZCSR181!C:D,2,0),4)</f>
        <v>S4B3</v>
      </c>
      <c r="AG406" s="55" t="str">
        <f t="shared" si="149"/>
        <v>KOG</v>
      </c>
      <c r="AH406" s="61" t="str">
        <f t="shared" si="150"/>
        <v/>
      </c>
      <c r="AI406" s="61" t="str">
        <f t="shared" si="151"/>
        <v/>
      </c>
      <c r="AJ406" s="61" t="str">
        <f t="shared" si="152"/>
        <v/>
      </c>
      <c r="AK406" s="61" t="str">
        <f t="shared" si="153"/>
        <v/>
      </c>
      <c r="AL406" s="61" t="str">
        <f t="shared" si="154"/>
        <v/>
      </c>
      <c r="AM406" s="61" t="str">
        <f t="shared" si="155"/>
        <v/>
      </c>
      <c r="AN406" s="61" t="str">
        <f t="shared" si="156"/>
        <v/>
      </c>
      <c r="AO406" s="61" t="str">
        <f t="shared" si="157"/>
        <v/>
      </c>
      <c r="AP406" s="61" t="str">
        <f t="shared" si="158"/>
        <v/>
      </c>
      <c r="AQ406" s="62" t="str">
        <f t="shared" si="159"/>
        <v/>
      </c>
      <c r="AR406" s="61" t="str">
        <f t="shared" si="160"/>
        <v/>
      </c>
      <c r="AS406" s="63" t="e">
        <f>VLOOKUP(B406,ziw58!AV:BB,7,0)</f>
        <v>#N/A</v>
      </c>
    </row>
    <row r="407" spans="1:45" x14ac:dyDescent="0.35">
      <c r="A407" s="56">
        <v>130000720138</v>
      </c>
      <c r="B407" s="57">
        <v>140001545068</v>
      </c>
      <c r="C407" s="57">
        <v>1016892928</v>
      </c>
      <c r="D407" s="58" t="s">
        <v>2900</v>
      </c>
      <c r="E407" s="58" t="s">
        <v>15</v>
      </c>
      <c r="F407" s="58" t="s">
        <v>16</v>
      </c>
      <c r="G407" s="58" t="s">
        <v>17</v>
      </c>
      <c r="H407" s="58" t="s">
        <v>45</v>
      </c>
      <c r="I407" s="59">
        <v>43426</v>
      </c>
      <c r="J407" s="59">
        <v>43426</v>
      </c>
      <c r="K407" s="59">
        <v>43426</v>
      </c>
      <c r="L407" s="59">
        <v>43482</v>
      </c>
      <c r="M407" s="60">
        <v>4016316796</v>
      </c>
      <c r="N407" s="58" t="s">
        <v>46</v>
      </c>
      <c r="O407" s="58" t="s">
        <v>23</v>
      </c>
      <c r="P407" s="55" t="str">
        <f>VLOOKUP(C407,Constrain!W:Y,3,0)</f>
        <v xml:space="preserve">บริษัท ทีโอที จำกัด (มหาชน) </v>
      </c>
      <c r="Q407" s="64" t="str">
        <f>VLOOKUP(C407,Constrain!W:X,2,0)</f>
        <v>TOT</v>
      </c>
      <c r="R407" s="55" t="str">
        <f t="shared" si="138"/>
        <v>CLSD</v>
      </c>
      <c r="S407" s="55" t="str">
        <f t="shared" si="139"/>
        <v xml:space="preserve">CNF </v>
      </c>
      <c r="T407" s="55" t="str">
        <f t="shared" si="140"/>
        <v>มี พท.ซ่อมบำรุง</v>
      </c>
      <c r="U407" s="55" t="str">
        <f t="shared" si="141"/>
        <v>นับเสา</v>
      </c>
      <c r="V407" s="55" t="str">
        <f t="shared" si="142"/>
        <v>61</v>
      </c>
      <c r="W407" s="55" t="str">
        <f t="shared" si="143"/>
        <v>สายสื่อสาร</v>
      </c>
      <c r="X407" s="55" t="str">
        <f t="shared" si="144"/>
        <v>TOT</v>
      </c>
      <c r="Y407" s="55" t="str">
        <f t="shared" si="145"/>
        <v>KSA</v>
      </c>
      <c r="Z407" s="55" t="str">
        <f t="shared" si="146"/>
        <v>ปกติ</v>
      </c>
      <c r="AA407" s="55" t="str">
        <f t="shared" si="147"/>
        <v>TELECOM</v>
      </c>
      <c r="AB407" s="64">
        <f t="shared" si="148"/>
        <v>1</v>
      </c>
      <c r="AC407" s="65" t="str">
        <f>VLOOKUP(B407,DATA_ZCSR181!C:K,9,0)</f>
        <v>S-4G-001</v>
      </c>
      <c r="AD407" s="65">
        <f>VLOOKUP(B407,DATA_ZCSR181!C:H,6,0)</f>
        <v>9009416089</v>
      </c>
      <c r="AE407" s="66">
        <f>VLOOKUP(B407,DATA_ZCSR181!C:Z,24,0)</f>
        <v>43496</v>
      </c>
      <c r="AF407" s="66" t="str">
        <f>LEFT(VLOOKUP(B407,DATA_ZCSR181!C:D,2,0),4)</f>
        <v>S4B3</v>
      </c>
      <c r="AG407" s="55" t="str">
        <f t="shared" si="149"/>
        <v>KSA</v>
      </c>
      <c r="AH407" s="61" t="str">
        <f t="shared" si="150"/>
        <v/>
      </c>
      <c r="AI407" s="61" t="str">
        <f t="shared" si="151"/>
        <v/>
      </c>
      <c r="AJ407" s="61" t="str">
        <f t="shared" si="152"/>
        <v/>
      </c>
      <c r="AK407" s="61" t="str">
        <f t="shared" si="153"/>
        <v/>
      </c>
      <c r="AL407" s="61" t="str">
        <f t="shared" si="154"/>
        <v/>
      </c>
      <c r="AM407" s="61" t="str">
        <f t="shared" si="155"/>
        <v/>
      </c>
      <c r="AN407" s="61" t="str">
        <f t="shared" si="156"/>
        <v/>
      </c>
      <c r="AO407" s="61" t="str">
        <f t="shared" si="157"/>
        <v/>
      </c>
      <c r="AP407" s="61" t="str">
        <f t="shared" si="158"/>
        <v/>
      </c>
      <c r="AQ407" s="62" t="str">
        <f t="shared" si="159"/>
        <v/>
      </c>
      <c r="AR407" s="61" t="str">
        <f t="shared" si="160"/>
        <v/>
      </c>
      <c r="AS407" s="63" t="e">
        <f>VLOOKUP(B407,ziw58!AV:BB,7,0)</f>
        <v>#N/A</v>
      </c>
    </row>
    <row r="408" spans="1:45" x14ac:dyDescent="0.35">
      <c r="A408" s="56">
        <v>130000724988</v>
      </c>
      <c r="B408" s="57">
        <v>140001545778</v>
      </c>
      <c r="C408" s="57">
        <v>1016892928</v>
      </c>
      <c r="D408" s="58" t="s">
        <v>2901</v>
      </c>
      <c r="E408" s="58" t="s">
        <v>1267</v>
      </c>
      <c r="F408" s="58" t="s">
        <v>16</v>
      </c>
      <c r="G408" s="58" t="s">
        <v>17</v>
      </c>
      <c r="H408" s="58" t="s">
        <v>47</v>
      </c>
      <c r="I408" s="59">
        <v>43422</v>
      </c>
      <c r="J408" s="59">
        <v>43422</v>
      </c>
      <c r="K408" s="59">
        <v>43428</v>
      </c>
      <c r="L408" s="59">
        <v>43483</v>
      </c>
      <c r="M408" s="60">
        <v>4016317081</v>
      </c>
      <c r="N408" s="58" t="s">
        <v>48</v>
      </c>
      <c r="O408" s="58" t="s">
        <v>23</v>
      </c>
      <c r="P408" s="55" t="str">
        <f>VLOOKUP(C408,Constrain!W:Y,3,0)</f>
        <v xml:space="preserve">บริษัท ทีโอที จำกัด (มหาชน) </v>
      </c>
      <c r="Q408" s="64" t="str">
        <f>VLOOKUP(C408,Constrain!W:X,2,0)</f>
        <v>TOT</v>
      </c>
      <c r="R408" s="55" t="str">
        <f t="shared" si="138"/>
        <v>TECO</v>
      </c>
      <c r="S408" s="55" t="str">
        <f t="shared" si="139"/>
        <v xml:space="preserve">CNF </v>
      </c>
      <c r="T408" s="55" t="str">
        <f t="shared" si="140"/>
        <v>มี พท.ซ่อมบำรุง</v>
      </c>
      <c r="U408" s="55" t="str">
        <f t="shared" si="141"/>
        <v>นับเสา</v>
      </c>
      <c r="V408" s="55" t="str">
        <f t="shared" si="142"/>
        <v>61</v>
      </c>
      <c r="W408" s="55" t="str">
        <f t="shared" si="143"/>
        <v>สายสื่อสาร</v>
      </c>
      <c r="X408" s="55" t="str">
        <f t="shared" si="144"/>
        <v>TOT</v>
      </c>
      <c r="Y408" s="55" t="str">
        <f t="shared" si="145"/>
        <v>KSN</v>
      </c>
      <c r="Z408" s="55" t="str">
        <f t="shared" si="146"/>
        <v>ปกติ</v>
      </c>
      <c r="AA408" s="55" t="str">
        <f t="shared" si="147"/>
        <v>TELECOM</v>
      </c>
      <c r="AB408" s="64">
        <f t="shared" si="148"/>
        <v>1</v>
      </c>
      <c r="AC408" s="65" t="str">
        <f>VLOOKUP(B408,DATA_ZCSR181!C:K,9,0)</f>
        <v>S-4G-001</v>
      </c>
      <c r="AD408" s="65">
        <f>VLOOKUP(B408,DATA_ZCSR181!C:H,6,0)</f>
        <v>9009417054</v>
      </c>
      <c r="AE408" s="66">
        <f>VLOOKUP(B408,DATA_ZCSR181!C:Z,24,0)</f>
        <v>43496</v>
      </c>
      <c r="AF408" s="66" t="str">
        <f>LEFT(VLOOKUP(B408,DATA_ZCSR181!C:D,2,0),4)</f>
        <v>S4B3</v>
      </c>
      <c r="AG408" s="55" t="str">
        <f t="shared" si="149"/>
        <v>KSN</v>
      </c>
      <c r="AH408" s="61" t="str">
        <f t="shared" si="150"/>
        <v/>
      </c>
      <c r="AI408" s="61" t="str">
        <f t="shared" si="151"/>
        <v/>
      </c>
      <c r="AJ408" s="61" t="str">
        <f t="shared" si="152"/>
        <v/>
      </c>
      <c r="AK408" s="61" t="str">
        <f t="shared" si="153"/>
        <v/>
      </c>
      <c r="AL408" s="61" t="str">
        <f t="shared" si="154"/>
        <v/>
      </c>
      <c r="AM408" s="61" t="str">
        <f t="shared" si="155"/>
        <v/>
      </c>
      <c r="AN408" s="61" t="str">
        <f t="shared" si="156"/>
        <v/>
      </c>
      <c r="AO408" s="61" t="str">
        <f t="shared" si="157"/>
        <v/>
      </c>
      <c r="AP408" s="61" t="str">
        <f t="shared" si="158"/>
        <v/>
      </c>
      <c r="AQ408" s="62" t="str">
        <f t="shared" si="159"/>
        <v/>
      </c>
      <c r="AR408" s="61" t="str">
        <f t="shared" si="160"/>
        <v/>
      </c>
      <c r="AS408" s="63" t="e">
        <f>VLOOKUP(B408,ziw58!AV:BB,7,0)</f>
        <v>#N/A</v>
      </c>
    </row>
    <row r="409" spans="1:45" x14ac:dyDescent="0.35">
      <c r="A409" s="56">
        <v>130000721913</v>
      </c>
      <c r="B409" s="57">
        <v>140001545554</v>
      </c>
      <c r="C409" s="57">
        <v>1016892928</v>
      </c>
      <c r="D409" s="58" t="s">
        <v>2902</v>
      </c>
      <c r="E409" s="58" t="s">
        <v>15</v>
      </c>
      <c r="F409" s="58" t="s">
        <v>16</v>
      </c>
      <c r="G409" s="58" t="s">
        <v>17</v>
      </c>
      <c r="H409" s="58" t="s">
        <v>99</v>
      </c>
      <c r="I409" s="59">
        <v>43448</v>
      </c>
      <c r="J409" s="59">
        <v>43414</v>
      </c>
      <c r="K409" s="59">
        <v>43415</v>
      </c>
      <c r="L409" s="59">
        <v>43483</v>
      </c>
      <c r="M409" s="60">
        <v>4016316766</v>
      </c>
      <c r="N409" s="58" t="s">
        <v>100</v>
      </c>
      <c r="O409" s="58" t="s">
        <v>23</v>
      </c>
      <c r="P409" s="55" t="str">
        <f>VLOOKUP(C409,Constrain!W:Y,3,0)</f>
        <v xml:space="preserve">บริษัท ทีโอที จำกัด (มหาชน) </v>
      </c>
      <c r="Q409" s="64" t="str">
        <f>VLOOKUP(C409,Constrain!W:X,2,0)</f>
        <v>TOT</v>
      </c>
      <c r="R409" s="55" t="str">
        <f t="shared" si="138"/>
        <v>CLSD</v>
      </c>
      <c r="S409" s="55" t="str">
        <f t="shared" si="139"/>
        <v xml:space="preserve">CNF </v>
      </c>
      <c r="T409" s="55" t="str">
        <f t="shared" si="140"/>
        <v>มี พท.ซ่อมบำรุง</v>
      </c>
      <c r="U409" s="55" t="str">
        <f t="shared" si="141"/>
        <v>นับเสา</v>
      </c>
      <c r="V409" s="55" t="str">
        <f t="shared" si="142"/>
        <v>61</v>
      </c>
      <c r="W409" s="55" t="str">
        <f t="shared" si="143"/>
        <v>สายสื่อสาร</v>
      </c>
      <c r="X409" s="55" t="str">
        <f t="shared" si="144"/>
        <v>TOT</v>
      </c>
      <c r="Y409" s="55" t="str">
        <f t="shared" si="145"/>
        <v>KUM</v>
      </c>
      <c r="Z409" s="55" t="str">
        <f t="shared" si="146"/>
        <v>ปกติ</v>
      </c>
      <c r="AA409" s="55" t="str">
        <f t="shared" si="147"/>
        <v>TELECOM</v>
      </c>
      <c r="AB409" s="64">
        <f t="shared" si="148"/>
        <v>1</v>
      </c>
      <c r="AC409" s="65" t="str">
        <f>VLOOKUP(B409,DATA_ZCSR181!C:K,9,0)</f>
        <v>S-4G-001</v>
      </c>
      <c r="AD409" s="65">
        <f>VLOOKUP(B409,DATA_ZCSR181!C:H,6,0)</f>
        <v>9009416756</v>
      </c>
      <c r="AE409" s="66">
        <f>VLOOKUP(B409,DATA_ZCSR181!C:Z,24,0)</f>
        <v>43496</v>
      </c>
      <c r="AF409" s="66" t="str">
        <f>LEFT(VLOOKUP(B409,DATA_ZCSR181!C:D,2,0),4)</f>
        <v>S4B3</v>
      </c>
      <c r="AG409" s="55" t="str">
        <f t="shared" si="149"/>
        <v>KUM</v>
      </c>
      <c r="AH409" s="61" t="str">
        <f t="shared" si="150"/>
        <v/>
      </c>
      <c r="AI409" s="61" t="str">
        <f t="shared" si="151"/>
        <v/>
      </c>
      <c r="AJ409" s="61" t="str">
        <f t="shared" si="152"/>
        <v/>
      </c>
      <c r="AK409" s="61" t="str">
        <f t="shared" si="153"/>
        <v/>
      </c>
      <c r="AL409" s="61" t="str">
        <f t="shared" si="154"/>
        <v/>
      </c>
      <c r="AM409" s="61" t="str">
        <f t="shared" si="155"/>
        <v/>
      </c>
      <c r="AN409" s="61" t="str">
        <f t="shared" si="156"/>
        <v/>
      </c>
      <c r="AO409" s="61" t="str">
        <f t="shared" si="157"/>
        <v/>
      </c>
      <c r="AP409" s="61" t="str">
        <f t="shared" si="158"/>
        <v/>
      </c>
      <c r="AQ409" s="62" t="str">
        <f t="shared" si="159"/>
        <v/>
      </c>
      <c r="AR409" s="61" t="str">
        <f t="shared" si="160"/>
        <v/>
      </c>
      <c r="AS409" s="63" t="e">
        <f>VLOOKUP(B409,ziw58!AV:BB,7,0)</f>
        <v>#N/A</v>
      </c>
    </row>
    <row r="410" spans="1:45" x14ac:dyDescent="0.35">
      <c r="A410" s="56">
        <v>130000719815</v>
      </c>
      <c r="B410" s="57">
        <v>140001546138</v>
      </c>
      <c r="C410" s="57">
        <v>1016892928</v>
      </c>
      <c r="D410" s="58" t="s">
        <v>2903</v>
      </c>
      <c r="E410" s="58" t="s">
        <v>15</v>
      </c>
      <c r="F410" s="58" t="s">
        <v>16</v>
      </c>
      <c r="G410" s="58" t="s">
        <v>17</v>
      </c>
      <c r="H410" s="58" t="s">
        <v>56</v>
      </c>
      <c r="I410" s="59">
        <v>43409</v>
      </c>
      <c r="J410" s="59">
        <v>43408</v>
      </c>
      <c r="K410" s="59">
        <v>43409</v>
      </c>
      <c r="L410" s="59">
        <v>43483</v>
      </c>
      <c r="M410" s="60">
        <v>4016316773</v>
      </c>
      <c r="N410" s="58" t="s">
        <v>57</v>
      </c>
      <c r="O410" s="58" t="s">
        <v>23</v>
      </c>
      <c r="P410" s="55" t="str">
        <f>VLOOKUP(C410,Constrain!W:Y,3,0)</f>
        <v xml:space="preserve">บริษัท ทีโอที จำกัด (มหาชน) </v>
      </c>
      <c r="Q410" s="64" t="str">
        <f>VLOOKUP(C410,Constrain!W:X,2,0)</f>
        <v>TOT</v>
      </c>
      <c r="R410" s="55" t="str">
        <f t="shared" si="138"/>
        <v>CLSD</v>
      </c>
      <c r="S410" s="55" t="str">
        <f t="shared" si="139"/>
        <v xml:space="preserve">CNF </v>
      </c>
      <c r="T410" s="55" t="str">
        <f t="shared" si="140"/>
        <v>มี พท.ซ่อมบำรุง</v>
      </c>
      <c r="U410" s="55" t="str">
        <f t="shared" si="141"/>
        <v>นับเสา</v>
      </c>
      <c r="V410" s="55" t="str">
        <f t="shared" si="142"/>
        <v>61</v>
      </c>
      <c r="W410" s="55" t="str">
        <f t="shared" si="143"/>
        <v>สายสื่อสาร</v>
      </c>
      <c r="X410" s="55" t="str">
        <f t="shared" si="144"/>
        <v>TOT</v>
      </c>
      <c r="Y410" s="55" t="str">
        <f t="shared" si="145"/>
        <v>LAM</v>
      </c>
      <c r="Z410" s="55" t="str">
        <f t="shared" si="146"/>
        <v>ปกติ</v>
      </c>
      <c r="AA410" s="55" t="str">
        <f t="shared" si="147"/>
        <v>TELECOM</v>
      </c>
      <c r="AB410" s="64">
        <f t="shared" si="148"/>
        <v>1</v>
      </c>
      <c r="AC410" s="65" t="str">
        <f>VLOOKUP(B410,DATA_ZCSR181!C:K,9,0)</f>
        <v>S-4G-001</v>
      </c>
      <c r="AD410" s="65">
        <f>VLOOKUP(B410,DATA_ZCSR181!C:H,6,0)</f>
        <v>9009417508</v>
      </c>
      <c r="AE410" s="66">
        <f>VLOOKUP(B410,DATA_ZCSR181!C:Z,24,0)</f>
        <v>43496</v>
      </c>
      <c r="AF410" s="66" t="str">
        <f>LEFT(VLOOKUP(B410,DATA_ZCSR181!C:D,2,0),4)</f>
        <v>S4B3</v>
      </c>
      <c r="AG410" s="55" t="str">
        <f t="shared" si="149"/>
        <v>LAM</v>
      </c>
      <c r="AH410" s="61" t="str">
        <f t="shared" si="150"/>
        <v/>
      </c>
      <c r="AI410" s="61" t="str">
        <f t="shared" si="151"/>
        <v/>
      </c>
      <c r="AJ410" s="61" t="str">
        <f t="shared" si="152"/>
        <v/>
      </c>
      <c r="AK410" s="61" t="str">
        <f t="shared" si="153"/>
        <v/>
      </c>
      <c r="AL410" s="61" t="str">
        <f t="shared" si="154"/>
        <v/>
      </c>
      <c r="AM410" s="61" t="str">
        <f t="shared" si="155"/>
        <v/>
      </c>
      <c r="AN410" s="61" t="str">
        <f t="shared" si="156"/>
        <v/>
      </c>
      <c r="AO410" s="61" t="str">
        <f t="shared" si="157"/>
        <v/>
      </c>
      <c r="AP410" s="61" t="str">
        <f t="shared" si="158"/>
        <v/>
      </c>
      <c r="AQ410" s="62" t="str">
        <f t="shared" si="159"/>
        <v/>
      </c>
      <c r="AR410" s="61" t="str">
        <f t="shared" si="160"/>
        <v/>
      </c>
      <c r="AS410" s="63" t="e">
        <f>VLOOKUP(B410,ziw58!AV:BB,7,0)</f>
        <v>#N/A</v>
      </c>
    </row>
    <row r="411" spans="1:45" x14ac:dyDescent="0.35">
      <c r="A411" s="56">
        <v>130000727208</v>
      </c>
      <c r="B411" s="57">
        <v>140001542530</v>
      </c>
      <c r="C411" s="57">
        <v>1016892928</v>
      </c>
      <c r="D411" s="58" t="s">
        <v>2904</v>
      </c>
      <c r="E411" s="58" t="s">
        <v>15</v>
      </c>
      <c r="F411" s="58" t="s">
        <v>16</v>
      </c>
      <c r="G411" s="58" t="s">
        <v>17</v>
      </c>
      <c r="H411" s="58" t="s">
        <v>29</v>
      </c>
      <c r="I411" s="59">
        <v>43427</v>
      </c>
      <c r="J411" s="59">
        <v>43427</v>
      </c>
      <c r="K411" s="59">
        <v>43430</v>
      </c>
      <c r="L411" s="59">
        <v>43483</v>
      </c>
      <c r="M411" s="60">
        <v>4016316832</v>
      </c>
      <c r="N411" s="58" t="s">
        <v>1121</v>
      </c>
      <c r="O411" s="58" t="s">
        <v>3198</v>
      </c>
      <c r="P411" s="55" t="str">
        <f>VLOOKUP(C411,Constrain!W:Y,3,0)</f>
        <v xml:space="preserve">บริษัท ทีโอที จำกัด (มหาชน) </v>
      </c>
      <c r="Q411" s="64" t="str">
        <f>VLOOKUP(C411,Constrain!W:X,2,0)</f>
        <v>TOT</v>
      </c>
      <c r="R411" s="55" t="str">
        <f t="shared" si="138"/>
        <v>CLSD</v>
      </c>
      <c r="S411" s="55" t="str">
        <f t="shared" si="139"/>
        <v xml:space="preserve">CNF </v>
      </c>
      <c r="T411" s="55" t="str">
        <f t="shared" si="140"/>
        <v>มี พท.ซ่อมบำรุง</v>
      </c>
      <c r="U411" s="55" t="str">
        <f t="shared" si="141"/>
        <v>นับเสา</v>
      </c>
      <c r="V411" s="55" t="str">
        <f t="shared" si="142"/>
        <v>61</v>
      </c>
      <c r="W411" s="55" t="str">
        <f t="shared" si="143"/>
        <v>สายสื่อสาร</v>
      </c>
      <c r="X411" s="55" t="str">
        <f t="shared" si="144"/>
        <v>TOT</v>
      </c>
      <c r="Y411" s="55" t="str">
        <f t="shared" si="145"/>
        <v>LHS</v>
      </c>
      <c r="Z411" s="55" t="str">
        <f t="shared" si="146"/>
        <v>ปกติ</v>
      </c>
      <c r="AA411" s="55" t="str">
        <f t="shared" si="147"/>
        <v>TELECOM</v>
      </c>
      <c r="AB411" s="64">
        <f t="shared" si="148"/>
        <v>1</v>
      </c>
      <c r="AC411" s="65" t="str">
        <f>VLOOKUP(B411,DATA_ZCSR181!C:K,9,0)</f>
        <v>S-4G-001</v>
      </c>
      <c r="AD411" s="65">
        <f>VLOOKUP(B411,DATA_ZCSR181!C:H,6,0)</f>
        <v>9009410770</v>
      </c>
      <c r="AE411" s="66">
        <f>VLOOKUP(B411,DATA_ZCSR181!C:Z,24,0)</f>
        <v>43496</v>
      </c>
      <c r="AF411" s="66" t="str">
        <f>LEFT(VLOOKUP(B411,DATA_ZCSR181!C:D,2,0),4)</f>
        <v>S4B3</v>
      </c>
      <c r="AG411" s="55" t="str">
        <f t="shared" si="149"/>
        <v>LHS</v>
      </c>
      <c r="AH411" s="61" t="str">
        <f t="shared" si="150"/>
        <v/>
      </c>
      <c r="AI411" s="61" t="str">
        <f t="shared" si="151"/>
        <v/>
      </c>
      <c r="AJ411" s="61" t="str">
        <f t="shared" si="152"/>
        <v/>
      </c>
      <c r="AK411" s="61" t="str">
        <f t="shared" si="153"/>
        <v/>
      </c>
      <c r="AL411" s="61" t="str">
        <f t="shared" si="154"/>
        <v/>
      </c>
      <c r="AM411" s="61" t="str">
        <f t="shared" si="155"/>
        <v/>
      </c>
      <c r="AN411" s="61" t="str">
        <f t="shared" si="156"/>
        <v/>
      </c>
      <c r="AO411" s="61" t="str">
        <f t="shared" si="157"/>
        <v/>
      </c>
      <c r="AP411" s="61" t="str">
        <f t="shared" si="158"/>
        <v/>
      </c>
      <c r="AQ411" s="62" t="str">
        <f t="shared" si="159"/>
        <v/>
      </c>
      <c r="AR411" s="61" t="str">
        <f t="shared" si="160"/>
        <v/>
      </c>
      <c r="AS411" s="63" t="e">
        <f>VLOOKUP(B411,ziw58!AV:BB,7,0)</f>
        <v>#N/A</v>
      </c>
    </row>
    <row r="412" spans="1:45" x14ac:dyDescent="0.35">
      <c r="A412" s="56">
        <v>130000737021</v>
      </c>
      <c r="B412" s="57">
        <v>140001546247</v>
      </c>
      <c r="C412" s="57">
        <v>1016892928</v>
      </c>
      <c r="D412" s="58" t="s">
        <v>2905</v>
      </c>
      <c r="E412" s="58" t="s">
        <v>1267</v>
      </c>
      <c r="F412" s="58" t="s">
        <v>16</v>
      </c>
      <c r="G412" s="58" t="s">
        <v>17</v>
      </c>
      <c r="H412" s="58" t="s">
        <v>50</v>
      </c>
      <c r="I412" s="59">
        <v>43453</v>
      </c>
      <c r="J412" s="59">
        <v>43453</v>
      </c>
      <c r="K412" s="59">
        <v>43457</v>
      </c>
      <c r="L412" s="59">
        <v>43483</v>
      </c>
      <c r="M412" s="60">
        <v>4016316804</v>
      </c>
      <c r="N412" s="58" t="s">
        <v>51</v>
      </c>
      <c r="O412" s="58" t="s">
        <v>23</v>
      </c>
      <c r="P412" s="55" t="str">
        <f>VLOOKUP(C412,Constrain!W:Y,3,0)</f>
        <v xml:space="preserve">บริษัท ทีโอที จำกัด (มหาชน) </v>
      </c>
      <c r="Q412" s="64" t="str">
        <f>VLOOKUP(C412,Constrain!W:X,2,0)</f>
        <v>TOT</v>
      </c>
      <c r="R412" s="55" t="str">
        <f t="shared" si="138"/>
        <v>TECO</v>
      </c>
      <c r="S412" s="55" t="str">
        <f t="shared" si="139"/>
        <v xml:space="preserve">CNF </v>
      </c>
      <c r="T412" s="55" t="str">
        <f t="shared" si="140"/>
        <v>มี พท.ซ่อมบำรุง</v>
      </c>
      <c r="U412" s="55" t="str">
        <f t="shared" si="141"/>
        <v>นับเสา</v>
      </c>
      <c r="V412" s="55" t="str">
        <f t="shared" si="142"/>
        <v>61</v>
      </c>
      <c r="W412" s="55" t="str">
        <f t="shared" si="143"/>
        <v>สายสื่อสาร</v>
      </c>
      <c r="X412" s="55" t="str">
        <f t="shared" si="144"/>
        <v>TOT</v>
      </c>
      <c r="Y412" s="55" t="str">
        <f t="shared" si="145"/>
        <v>NAR</v>
      </c>
      <c r="Z412" s="55" t="str">
        <f t="shared" si="146"/>
        <v>ปกติ</v>
      </c>
      <c r="AA412" s="55" t="str">
        <f t="shared" si="147"/>
        <v>TELECOM</v>
      </c>
      <c r="AB412" s="64">
        <f t="shared" si="148"/>
        <v>1</v>
      </c>
      <c r="AC412" s="65" t="str">
        <f>VLOOKUP(B412,DATA_ZCSR181!C:K,9,0)</f>
        <v>S-4G-001</v>
      </c>
      <c r="AD412" s="65">
        <f>VLOOKUP(B412,DATA_ZCSR181!C:H,6,0)</f>
        <v>9009417620</v>
      </c>
      <c r="AE412" s="66">
        <f>VLOOKUP(B412,DATA_ZCSR181!C:Z,24,0)</f>
        <v>43496</v>
      </c>
      <c r="AF412" s="66" t="str">
        <f>LEFT(VLOOKUP(B412,DATA_ZCSR181!C:D,2,0),4)</f>
        <v>S4B3</v>
      </c>
      <c r="AG412" s="55" t="str">
        <f t="shared" si="149"/>
        <v>NAR</v>
      </c>
      <c r="AH412" s="61" t="str">
        <f t="shared" si="150"/>
        <v/>
      </c>
      <c r="AI412" s="61" t="str">
        <f t="shared" si="151"/>
        <v/>
      </c>
      <c r="AJ412" s="61" t="str">
        <f t="shared" si="152"/>
        <v/>
      </c>
      <c r="AK412" s="61" t="str">
        <f t="shared" si="153"/>
        <v/>
      </c>
      <c r="AL412" s="61" t="str">
        <f t="shared" si="154"/>
        <v/>
      </c>
      <c r="AM412" s="61" t="str">
        <f t="shared" si="155"/>
        <v/>
      </c>
      <c r="AN412" s="61" t="str">
        <f t="shared" si="156"/>
        <v/>
      </c>
      <c r="AO412" s="61" t="str">
        <f t="shared" si="157"/>
        <v/>
      </c>
      <c r="AP412" s="61" t="str">
        <f t="shared" si="158"/>
        <v/>
      </c>
      <c r="AQ412" s="62" t="str">
        <f t="shared" si="159"/>
        <v/>
      </c>
      <c r="AR412" s="61" t="str">
        <f t="shared" si="160"/>
        <v/>
      </c>
      <c r="AS412" s="63" t="e">
        <f>VLOOKUP(B412,ziw58!AV:BB,7,0)</f>
        <v>#N/A</v>
      </c>
    </row>
    <row r="413" spans="1:45" x14ac:dyDescent="0.35">
      <c r="A413" s="56">
        <v>130000728291</v>
      </c>
      <c r="B413" s="57">
        <v>140001546259</v>
      </c>
      <c r="C413" s="57">
        <v>1016892928</v>
      </c>
      <c r="D413" s="58" t="s">
        <v>2906</v>
      </c>
      <c r="E413" s="58" t="s">
        <v>15</v>
      </c>
      <c r="F413" s="58" t="s">
        <v>16</v>
      </c>
      <c r="G413" s="58" t="s">
        <v>17</v>
      </c>
      <c r="H413" s="58" t="s">
        <v>39</v>
      </c>
      <c r="I413" s="59">
        <v>43387</v>
      </c>
      <c r="J413" s="59">
        <v>43430</v>
      </c>
      <c r="K413" s="59">
        <v>43430</v>
      </c>
      <c r="L413" s="59">
        <v>43483</v>
      </c>
      <c r="M413" s="60">
        <v>4016316806</v>
      </c>
      <c r="N413" s="58" t="s">
        <v>2533</v>
      </c>
      <c r="O413" s="58" t="s">
        <v>23</v>
      </c>
      <c r="P413" s="55" t="str">
        <f>VLOOKUP(C413,Constrain!W:Y,3,0)</f>
        <v xml:space="preserve">บริษัท ทีโอที จำกัด (มหาชน) </v>
      </c>
      <c r="Q413" s="64" t="str">
        <f>VLOOKUP(C413,Constrain!W:X,2,0)</f>
        <v>TOT</v>
      </c>
      <c r="R413" s="55" t="str">
        <f t="shared" si="138"/>
        <v>CLSD</v>
      </c>
      <c r="S413" s="55" t="str">
        <f t="shared" si="139"/>
        <v xml:space="preserve">CNF </v>
      </c>
      <c r="T413" s="55" t="str">
        <f t="shared" si="140"/>
        <v>มี พท.ซ่อมบำรุง</v>
      </c>
      <c r="U413" s="55" t="str">
        <f t="shared" si="141"/>
        <v>นับเสา</v>
      </c>
      <c r="V413" s="55" t="str">
        <f t="shared" si="142"/>
        <v>61</v>
      </c>
      <c r="W413" s="55" t="str">
        <f t="shared" si="143"/>
        <v>สายสื่อสาร</v>
      </c>
      <c r="X413" s="55" t="str">
        <f t="shared" si="144"/>
        <v>TOT</v>
      </c>
      <c r="Y413" s="55" t="str">
        <f t="shared" si="145"/>
        <v>NBD</v>
      </c>
      <c r="Z413" s="55" t="str">
        <f t="shared" si="146"/>
        <v>ปกติ</v>
      </c>
      <c r="AA413" s="55" t="str">
        <f t="shared" si="147"/>
        <v>TELECOM</v>
      </c>
      <c r="AB413" s="64">
        <f t="shared" si="148"/>
        <v>1</v>
      </c>
      <c r="AC413" s="65" t="str">
        <f>VLOOKUP(B413,DATA_ZCSR181!C:K,9,0)</f>
        <v>S-4G-001</v>
      </c>
      <c r="AD413" s="65">
        <f>VLOOKUP(B413,DATA_ZCSR181!C:H,6,0)</f>
        <v>9009417645</v>
      </c>
      <c r="AE413" s="66">
        <f>VLOOKUP(B413,DATA_ZCSR181!C:Z,24,0)</f>
        <v>43496</v>
      </c>
      <c r="AF413" s="66" t="str">
        <f>LEFT(VLOOKUP(B413,DATA_ZCSR181!C:D,2,0),4)</f>
        <v>S4B3</v>
      </c>
      <c r="AG413" s="55" t="str">
        <f t="shared" si="149"/>
        <v>NBD</v>
      </c>
      <c r="AH413" s="61" t="str">
        <f t="shared" si="150"/>
        <v/>
      </c>
      <c r="AI413" s="61" t="str">
        <f t="shared" si="151"/>
        <v/>
      </c>
      <c r="AJ413" s="61" t="str">
        <f t="shared" si="152"/>
        <v/>
      </c>
      <c r="AK413" s="61" t="str">
        <f t="shared" si="153"/>
        <v/>
      </c>
      <c r="AL413" s="61" t="str">
        <f t="shared" si="154"/>
        <v/>
      </c>
      <c r="AM413" s="61" t="str">
        <f t="shared" si="155"/>
        <v/>
      </c>
      <c r="AN413" s="61" t="str">
        <f t="shared" si="156"/>
        <v/>
      </c>
      <c r="AO413" s="61" t="str">
        <f t="shared" si="157"/>
        <v/>
      </c>
      <c r="AP413" s="61" t="str">
        <f t="shared" si="158"/>
        <v/>
      </c>
      <c r="AQ413" s="62" t="str">
        <f t="shared" si="159"/>
        <v/>
      </c>
      <c r="AR413" s="61" t="str">
        <f t="shared" si="160"/>
        <v/>
      </c>
      <c r="AS413" s="63" t="e">
        <f>VLOOKUP(B413,ziw58!AV:BB,7,0)</f>
        <v>#N/A</v>
      </c>
    </row>
    <row r="414" spans="1:45" x14ac:dyDescent="0.35">
      <c r="A414" s="56">
        <v>130000726833</v>
      </c>
      <c r="B414" s="57">
        <v>140001545299</v>
      </c>
      <c r="C414" s="57">
        <v>1016892928</v>
      </c>
      <c r="D414" s="58" t="s">
        <v>2907</v>
      </c>
      <c r="E414" s="58" t="s">
        <v>15</v>
      </c>
      <c r="F414" s="58" t="s">
        <v>16</v>
      </c>
      <c r="G414" s="58" t="s">
        <v>17</v>
      </c>
      <c r="H414" s="58" t="s">
        <v>76</v>
      </c>
      <c r="I414" s="59">
        <v>43481</v>
      </c>
      <c r="J414" s="59">
        <v>43426</v>
      </c>
      <c r="K414" s="59">
        <v>43426</v>
      </c>
      <c r="L414" s="59">
        <v>43483</v>
      </c>
      <c r="M414" s="60">
        <v>4018198107</v>
      </c>
      <c r="N414" s="58" t="s">
        <v>3166</v>
      </c>
      <c r="O414" s="58" t="s">
        <v>23</v>
      </c>
      <c r="P414" s="55" t="str">
        <f>VLOOKUP(C414,Constrain!W:Y,3,0)</f>
        <v xml:space="preserve">บริษัท ทีโอที จำกัด (มหาชน) </v>
      </c>
      <c r="Q414" s="64" t="str">
        <f>VLOOKUP(C414,Constrain!W:X,2,0)</f>
        <v>TOT</v>
      </c>
      <c r="R414" s="55" t="str">
        <f t="shared" si="138"/>
        <v>CLSD</v>
      </c>
      <c r="S414" s="55" t="str">
        <f t="shared" si="139"/>
        <v xml:space="preserve">CNF </v>
      </c>
      <c r="T414" s="55" t="str">
        <f t="shared" si="140"/>
        <v>มี พท.ซ่อมบำรุง</v>
      </c>
      <c r="U414" s="55" t="str">
        <f t="shared" si="141"/>
        <v>นับเสา</v>
      </c>
      <c r="V414" s="55" t="str">
        <f t="shared" si="142"/>
        <v>61</v>
      </c>
      <c r="W414" s="55" t="str">
        <f t="shared" si="143"/>
        <v>สายสื่อสาร</v>
      </c>
      <c r="X414" s="55" t="str">
        <f t="shared" si="144"/>
        <v>TOT</v>
      </c>
      <c r="Y414" s="55" t="str">
        <f t="shared" si="145"/>
        <v>NBM</v>
      </c>
      <c r="Z414" s="55" t="str">
        <f t="shared" si="146"/>
        <v>ปกติ</v>
      </c>
      <c r="AA414" s="55" t="str">
        <f t="shared" si="147"/>
        <v>TELECOM</v>
      </c>
      <c r="AB414" s="64">
        <f t="shared" si="148"/>
        <v>1</v>
      </c>
      <c r="AC414" s="65" t="str">
        <f>VLOOKUP(B414,DATA_ZCSR181!C:K,9,0)</f>
        <v>S-4G-001</v>
      </c>
      <c r="AD414" s="65">
        <f>VLOOKUP(B414,DATA_ZCSR181!C:H,6,0)</f>
        <v>9009416482</v>
      </c>
      <c r="AE414" s="66">
        <f>VLOOKUP(B414,DATA_ZCSR181!C:Z,24,0)</f>
        <v>43495</v>
      </c>
      <c r="AF414" s="66" t="str">
        <f>LEFT(VLOOKUP(B414,DATA_ZCSR181!C:D,2,0),4)</f>
        <v>S4B3</v>
      </c>
      <c r="AG414" s="55" t="str">
        <f t="shared" si="149"/>
        <v>NBM</v>
      </c>
      <c r="AH414" s="61" t="str">
        <f t="shared" si="150"/>
        <v/>
      </c>
      <c r="AI414" s="61" t="str">
        <f t="shared" si="151"/>
        <v/>
      </c>
      <c r="AJ414" s="61" t="str">
        <f t="shared" si="152"/>
        <v/>
      </c>
      <c r="AK414" s="61" t="str">
        <f t="shared" si="153"/>
        <v/>
      </c>
      <c r="AL414" s="61" t="str">
        <f t="shared" si="154"/>
        <v/>
      </c>
      <c r="AM414" s="61" t="str">
        <f t="shared" si="155"/>
        <v/>
      </c>
      <c r="AN414" s="61" t="str">
        <f t="shared" si="156"/>
        <v/>
      </c>
      <c r="AO414" s="61" t="str">
        <f t="shared" si="157"/>
        <v/>
      </c>
      <c r="AP414" s="61" t="str">
        <f t="shared" si="158"/>
        <v/>
      </c>
      <c r="AQ414" s="62" t="str">
        <f t="shared" si="159"/>
        <v/>
      </c>
      <c r="AR414" s="61" t="str">
        <f t="shared" si="160"/>
        <v/>
      </c>
      <c r="AS414" s="63" t="e">
        <f>VLOOKUP(B414,ziw58!AV:BB,7,0)</f>
        <v>#N/A</v>
      </c>
    </row>
    <row r="415" spans="1:45" x14ac:dyDescent="0.35">
      <c r="A415" s="56">
        <v>130000726996</v>
      </c>
      <c r="B415" s="57">
        <v>140001545361</v>
      </c>
      <c r="C415" s="57">
        <v>1016892928</v>
      </c>
      <c r="D415" s="58" t="s">
        <v>2908</v>
      </c>
      <c r="E415" s="58" t="s">
        <v>15</v>
      </c>
      <c r="F415" s="58" t="s">
        <v>16</v>
      </c>
      <c r="G415" s="58" t="s">
        <v>17</v>
      </c>
      <c r="H415" s="58" t="s">
        <v>49</v>
      </c>
      <c r="I415" s="59">
        <v>43405</v>
      </c>
      <c r="J415" s="59">
        <v>43440</v>
      </c>
      <c r="K415" s="59">
        <v>43441</v>
      </c>
      <c r="L415" s="59">
        <v>43482</v>
      </c>
      <c r="M415" s="60">
        <v>4016316786</v>
      </c>
      <c r="N415" s="58" t="s">
        <v>723</v>
      </c>
      <c r="O415" s="58" t="s">
        <v>23</v>
      </c>
      <c r="P415" s="55" t="str">
        <f>VLOOKUP(C415,Constrain!W:Y,3,0)</f>
        <v xml:space="preserve">บริษัท ทีโอที จำกัด (มหาชน) </v>
      </c>
      <c r="Q415" s="64" t="str">
        <f>VLOOKUP(C415,Constrain!W:X,2,0)</f>
        <v>TOT</v>
      </c>
      <c r="R415" s="55" t="str">
        <f t="shared" si="138"/>
        <v>CLSD</v>
      </c>
      <c r="S415" s="55" t="str">
        <f t="shared" si="139"/>
        <v xml:space="preserve">CNF </v>
      </c>
      <c r="T415" s="55" t="str">
        <f t="shared" si="140"/>
        <v>มี พท.ซ่อมบำรุง</v>
      </c>
      <c r="U415" s="55" t="str">
        <f t="shared" si="141"/>
        <v>นับเสา</v>
      </c>
      <c r="V415" s="55" t="str">
        <f t="shared" si="142"/>
        <v>61</v>
      </c>
      <c r="W415" s="55" t="str">
        <f t="shared" si="143"/>
        <v>สายสื่อสาร</v>
      </c>
      <c r="X415" s="55" t="str">
        <f t="shared" si="144"/>
        <v>TOT</v>
      </c>
      <c r="Y415" s="55" t="str">
        <f t="shared" si="145"/>
        <v>NKE</v>
      </c>
      <c r="Z415" s="55" t="str">
        <f t="shared" si="146"/>
        <v>ปกติ</v>
      </c>
      <c r="AA415" s="55" t="str">
        <f t="shared" si="147"/>
        <v>TELECOM</v>
      </c>
      <c r="AB415" s="64">
        <f t="shared" si="148"/>
        <v>1</v>
      </c>
      <c r="AC415" s="65" t="str">
        <f>VLOOKUP(B415,DATA_ZCSR181!C:K,9,0)</f>
        <v>S-4G-001</v>
      </c>
      <c r="AD415" s="65">
        <f>VLOOKUP(B415,DATA_ZCSR181!C:H,6,0)</f>
        <v>9009416512</v>
      </c>
      <c r="AE415" s="66">
        <f>VLOOKUP(B415,DATA_ZCSR181!C:Z,24,0)</f>
        <v>43496</v>
      </c>
      <c r="AF415" s="66" t="str">
        <f>LEFT(VLOOKUP(B415,DATA_ZCSR181!C:D,2,0),4)</f>
        <v>S4B3</v>
      </c>
      <c r="AG415" s="55" t="str">
        <f t="shared" si="149"/>
        <v>NKE</v>
      </c>
      <c r="AH415" s="61" t="str">
        <f t="shared" si="150"/>
        <v/>
      </c>
      <c r="AI415" s="61" t="str">
        <f t="shared" si="151"/>
        <v/>
      </c>
      <c r="AJ415" s="61" t="str">
        <f t="shared" si="152"/>
        <v/>
      </c>
      <c r="AK415" s="61" t="str">
        <f t="shared" si="153"/>
        <v/>
      </c>
      <c r="AL415" s="61" t="str">
        <f t="shared" si="154"/>
        <v/>
      </c>
      <c r="AM415" s="61" t="str">
        <f t="shared" si="155"/>
        <v/>
      </c>
      <c r="AN415" s="61" t="str">
        <f t="shared" si="156"/>
        <v/>
      </c>
      <c r="AO415" s="61" t="str">
        <f t="shared" si="157"/>
        <v/>
      </c>
      <c r="AP415" s="61" t="str">
        <f t="shared" si="158"/>
        <v/>
      </c>
      <c r="AQ415" s="62" t="str">
        <f t="shared" si="159"/>
        <v/>
      </c>
      <c r="AR415" s="61" t="str">
        <f t="shared" si="160"/>
        <v/>
      </c>
      <c r="AS415" s="63" t="e">
        <f>VLOOKUP(B415,ziw58!AV:BB,7,0)</f>
        <v>#N/A</v>
      </c>
    </row>
    <row r="416" spans="1:45" x14ac:dyDescent="0.35">
      <c r="A416" s="56">
        <v>130000726852</v>
      </c>
      <c r="B416" s="57">
        <v>140001550149</v>
      </c>
      <c r="C416" s="57">
        <v>1016892928</v>
      </c>
      <c r="D416" s="58" t="s">
        <v>2909</v>
      </c>
      <c r="E416" s="58" t="s">
        <v>1267</v>
      </c>
      <c r="F416" s="58" t="s">
        <v>16</v>
      </c>
      <c r="G416" s="58" t="s">
        <v>17</v>
      </c>
      <c r="H416" s="58" t="s">
        <v>58</v>
      </c>
      <c r="I416" s="59">
        <v>43438</v>
      </c>
      <c r="J416" s="59">
        <v>43438</v>
      </c>
      <c r="K416" s="59">
        <v>43440</v>
      </c>
      <c r="L416" s="59">
        <v>43493</v>
      </c>
      <c r="M416" s="60">
        <v>4016316809</v>
      </c>
      <c r="N416" s="58" t="s">
        <v>59</v>
      </c>
      <c r="O416" s="58" t="s">
        <v>23</v>
      </c>
      <c r="P416" s="55" t="str">
        <f>VLOOKUP(C416,Constrain!W:Y,3,0)</f>
        <v xml:space="preserve">บริษัท ทีโอที จำกัด (มหาชน) </v>
      </c>
      <c r="Q416" s="64" t="str">
        <f>VLOOKUP(C416,Constrain!W:X,2,0)</f>
        <v>TOT</v>
      </c>
      <c r="R416" s="55" t="str">
        <f t="shared" si="138"/>
        <v>TECO</v>
      </c>
      <c r="S416" s="55" t="str">
        <f t="shared" si="139"/>
        <v xml:space="preserve">CNF </v>
      </c>
      <c r="T416" s="55" t="str">
        <f t="shared" si="140"/>
        <v>มี พท.ซ่อมบำรุง</v>
      </c>
      <c r="U416" s="55" t="str">
        <f t="shared" si="141"/>
        <v>นับเสา</v>
      </c>
      <c r="V416" s="55" t="str">
        <f t="shared" si="142"/>
        <v>61</v>
      </c>
      <c r="W416" s="55" t="str">
        <f t="shared" si="143"/>
        <v>สายสื่อสาร</v>
      </c>
      <c r="X416" s="55" t="str">
        <f t="shared" si="144"/>
        <v>TOT</v>
      </c>
      <c r="Y416" s="55" t="str">
        <f t="shared" si="145"/>
        <v>NOS</v>
      </c>
      <c r="Z416" s="55" t="str">
        <f t="shared" si="146"/>
        <v>ปกติ</v>
      </c>
      <c r="AA416" s="55" t="str">
        <f t="shared" si="147"/>
        <v>TELECOM</v>
      </c>
      <c r="AB416" s="64">
        <f t="shared" si="148"/>
        <v>1</v>
      </c>
      <c r="AC416" s="65" t="str">
        <f>VLOOKUP(B416,DATA_ZCSR181!C:K,9,0)</f>
        <v>S-4G-001</v>
      </c>
      <c r="AD416" s="65">
        <f>VLOOKUP(B416,DATA_ZCSR181!C:H,6,0)</f>
        <v>9009427991</v>
      </c>
      <c r="AE416" s="66">
        <f>VLOOKUP(B416,DATA_ZCSR181!C:Z,24,0)</f>
        <v>43496</v>
      </c>
      <c r="AF416" s="66" t="str">
        <f>LEFT(VLOOKUP(B416,DATA_ZCSR181!C:D,2,0),4)</f>
        <v>S4B3</v>
      </c>
      <c r="AG416" s="55" t="str">
        <f t="shared" si="149"/>
        <v>NOS</v>
      </c>
      <c r="AH416" s="61" t="str">
        <f t="shared" si="150"/>
        <v/>
      </c>
      <c r="AI416" s="61" t="str">
        <f t="shared" si="151"/>
        <v/>
      </c>
      <c r="AJ416" s="61" t="str">
        <f t="shared" si="152"/>
        <v/>
      </c>
      <c r="AK416" s="61" t="str">
        <f t="shared" si="153"/>
        <v/>
      </c>
      <c r="AL416" s="61" t="str">
        <f t="shared" si="154"/>
        <v/>
      </c>
      <c r="AM416" s="61" t="str">
        <f t="shared" si="155"/>
        <v/>
      </c>
      <c r="AN416" s="61" t="str">
        <f t="shared" si="156"/>
        <v/>
      </c>
      <c r="AO416" s="61" t="str">
        <f t="shared" si="157"/>
        <v/>
      </c>
      <c r="AP416" s="61" t="str">
        <f t="shared" si="158"/>
        <v/>
      </c>
      <c r="AQ416" s="62" t="str">
        <f t="shared" si="159"/>
        <v/>
      </c>
      <c r="AR416" s="61" t="str">
        <f t="shared" si="160"/>
        <v/>
      </c>
      <c r="AS416" s="63" t="e">
        <f>VLOOKUP(B416,ziw58!AV:BB,7,0)</f>
        <v>#N/A</v>
      </c>
    </row>
    <row r="417" spans="1:45" x14ac:dyDescent="0.35">
      <c r="A417" s="56">
        <v>130000721512</v>
      </c>
      <c r="B417" s="57">
        <v>140001545630</v>
      </c>
      <c r="C417" s="57">
        <v>1016892928</v>
      </c>
      <c r="D417" s="58" t="s">
        <v>2910</v>
      </c>
      <c r="E417" s="58" t="s">
        <v>1267</v>
      </c>
      <c r="F417" s="58" t="s">
        <v>16</v>
      </c>
      <c r="G417" s="58" t="s">
        <v>17</v>
      </c>
      <c r="H417" s="58" t="s">
        <v>80</v>
      </c>
      <c r="I417" s="59">
        <v>43441</v>
      </c>
      <c r="J417" s="59">
        <v>43412</v>
      </c>
      <c r="K417" s="59">
        <v>43412</v>
      </c>
      <c r="L417" s="59">
        <v>43482</v>
      </c>
      <c r="M417" s="60">
        <v>4016317417</v>
      </c>
      <c r="N417" s="58" t="s">
        <v>81</v>
      </c>
      <c r="O417" s="58" t="s">
        <v>23</v>
      </c>
      <c r="P417" s="55" t="str">
        <f>VLOOKUP(C417,Constrain!W:Y,3,0)</f>
        <v xml:space="preserve">บริษัท ทีโอที จำกัด (มหาชน) </v>
      </c>
      <c r="Q417" s="64" t="str">
        <f>VLOOKUP(C417,Constrain!W:X,2,0)</f>
        <v>TOT</v>
      </c>
      <c r="R417" s="55" t="str">
        <f t="shared" si="138"/>
        <v>TECO</v>
      </c>
      <c r="S417" s="55" t="str">
        <f t="shared" si="139"/>
        <v xml:space="preserve">CNF </v>
      </c>
      <c r="T417" s="55" t="str">
        <f t="shared" si="140"/>
        <v>มี พท.ซ่อมบำรุง</v>
      </c>
      <c r="U417" s="55" t="str">
        <f t="shared" si="141"/>
        <v>นับเสา</v>
      </c>
      <c r="V417" s="55" t="str">
        <f t="shared" si="142"/>
        <v>61</v>
      </c>
      <c r="W417" s="55" t="str">
        <f t="shared" si="143"/>
        <v>สายสื่อสาร</v>
      </c>
      <c r="X417" s="55" t="str">
        <f t="shared" si="144"/>
        <v>TOT</v>
      </c>
      <c r="Y417" s="55" t="str">
        <f t="shared" si="145"/>
        <v>NOT</v>
      </c>
      <c r="Z417" s="55" t="str">
        <f t="shared" si="146"/>
        <v>ปกติ</v>
      </c>
      <c r="AA417" s="55" t="str">
        <f t="shared" si="147"/>
        <v>TELECOM</v>
      </c>
      <c r="AB417" s="64">
        <f t="shared" si="148"/>
        <v>1</v>
      </c>
      <c r="AC417" s="65" t="str">
        <f>VLOOKUP(B417,DATA_ZCSR181!C:K,9,0)</f>
        <v>S-4G-001</v>
      </c>
      <c r="AD417" s="65">
        <f>VLOOKUP(B417,DATA_ZCSR181!C:H,6,0)</f>
        <v>9009416871</v>
      </c>
      <c r="AE417" s="66">
        <f>VLOOKUP(B417,DATA_ZCSR181!C:Z,24,0)</f>
        <v>43496</v>
      </c>
      <c r="AF417" s="66" t="str">
        <f>LEFT(VLOOKUP(B417,DATA_ZCSR181!C:D,2,0),4)</f>
        <v>S4B3</v>
      </c>
      <c r="AG417" s="55" t="str">
        <f t="shared" si="149"/>
        <v>NOT</v>
      </c>
      <c r="AH417" s="61" t="str">
        <f t="shared" si="150"/>
        <v/>
      </c>
      <c r="AI417" s="61" t="str">
        <f t="shared" si="151"/>
        <v/>
      </c>
      <c r="AJ417" s="61" t="str">
        <f t="shared" si="152"/>
        <v/>
      </c>
      <c r="AK417" s="61" t="str">
        <f t="shared" si="153"/>
        <v/>
      </c>
      <c r="AL417" s="61" t="str">
        <f t="shared" si="154"/>
        <v/>
      </c>
      <c r="AM417" s="61" t="str">
        <f t="shared" si="155"/>
        <v/>
      </c>
      <c r="AN417" s="61" t="str">
        <f t="shared" si="156"/>
        <v/>
      </c>
      <c r="AO417" s="61" t="str">
        <f t="shared" si="157"/>
        <v/>
      </c>
      <c r="AP417" s="61" t="str">
        <f t="shared" si="158"/>
        <v/>
      </c>
      <c r="AQ417" s="62" t="str">
        <f t="shared" si="159"/>
        <v/>
      </c>
      <c r="AR417" s="61" t="str">
        <f t="shared" si="160"/>
        <v/>
      </c>
      <c r="AS417" s="63" t="e">
        <f>VLOOKUP(B417,ziw58!AV:BB,7,0)</f>
        <v>#N/A</v>
      </c>
    </row>
    <row r="418" spans="1:45" x14ac:dyDescent="0.35">
      <c r="A418" s="56">
        <v>130000722880</v>
      </c>
      <c r="B418" s="57">
        <v>140001545244</v>
      </c>
      <c r="C418" s="57">
        <v>1016892928</v>
      </c>
      <c r="D418" s="58" t="s">
        <v>2911</v>
      </c>
      <c r="E418" s="58" t="s">
        <v>15</v>
      </c>
      <c r="F418" s="58" t="s">
        <v>16</v>
      </c>
      <c r="G418" s="58" t="s">
        <v>17</v>
      </c>
      <c r="H418" s="58" t="s">
        <v>64</v>
      </c>
      <c r="I418" s="59">
        <v>43418</v>
      </c>
      <c r="J418" s="59">
        <v>43418</v>
      </c>
      <c r="K418" s="59">
        <v>43419</v>
      </c>
      <c r="L418" s="59">
        <v>43483</v>
      </c>
      <c r="M418" s="60">
        <v>4016316844</v>
      </c>
      <c r="N418" s="58" t="s">
        <v>65</v>
      </c>
      <c r="O418" s="58" t="s">
        <v>23</v>
      </c>
      <c r="P418" s="55" t="str">
        <f>VLOOKUP(C418,Constrain!W:Y,3,0)</f>
        <v xml:space="preserve">บริษัท ทีโอที จำกัด (มหาชน) </v>
      </c>
      <c r="Q418" s="64" t="str">
        <f>VLOOKUP(C418,Constrain!W:X,2,0)</f>
        <v>TOT</v>
      </c>
      <c r="R418" s="55" t="str">
        <f t="shared" si="138"/>
        <v>CLSD</v>
      </c>
      <c r="S418" s="55" t="str">
        <f t="shared" si="139"/>
        <v xml:space="preserve">CNF </v>
      </c>
      <c r="T418" s="55" t="str">
        <f t="shared" si="140"/>
        <v>มี พท.ซ่อมบำรุง</v>
      </c>
      <c r="U418" s="55" t="str">
        <f t="shared" si="141"/>
        <v>นับเสา</v>
      </c>
      <c r="V418" s="55" t="str">
        <f t="shared" si="142"/>
        <v>61</v>
      </c>
      <c r="W418" s="55" t="str">
        <f t="shared" si="143"/>
        <v>สายสื่อสาร</v>
      </c>
      <c r="X418" s="55" t="str">
        <f t="shared" si="144"/>
        <v>TOT</v>
      </c>
      <c r="Y418" s="55" t="str">
        <f t="shared" si="145"/>
        <v>NR2</v>
      </c>
      <c r="Z418" s="55" t="str">
        <f t="shared" si="146"/>
        <v>ปกติ</v>
      </c>
      <c r="AA418" s="55" t="str">
        <f t="shared" si="147"/>
        <v>TELECOM</v>
      </c>
      <c r="AB418" s="64">
        <f t="shared" si="148"/>
        <v>1</v>
      </c>
      <c r="AC418" s="65" t="str">
        <f>VLOOKUP(B418,DATA_ZCSR181!C:K,9,0)</f>
        <v>S-4G-001</v>
      </c>
      <c r="AD418" s="65">
        <f>VLOOKUP(B418,DATA_ZCSR181!C:H,6,0)</f>
        <v>9009416376</v>
      </c>
      <c r="AE418" s="66">
        <f>VLOOKUP(B418,DATA_ZCSR181!C:Z,24,0)</f>
        <v>43496</v>
      </c>
      <c r="AF418" s="66" t="str">
        <f>LEFT(VLOOKUP(B418,DATA_ZCSR181!C:D,2,0),4)</f>
        <v>S4B3</v>
      </c>
      <c r="AG418" s="55" t="str">
        <f t="shared" si="149"/>
        <v>NR2</v>
      </c>
      <c r="AH418" s="61" t="str">
        <f t="shared" si="150"/>
        <v/>
      </c>
      <c r="AI418" s="61" t="str">
        <f t="shared" si="151"/>
        <v/>
      </c>
      <c r="AJ418" s="61" t="str">
        <f t="shared" si="152"/>
        <v/>
      </c>
      <c r="AK418" s="61" t="str">
        <f t="shared" si="153"/>
        <v/>
      </c>
      <c r="AL418" s="61" t="str">
        <f t="shared" si="154"/>
        <v/>
      </c>
      <c r="AM418" s="61" t="str">
        <f t="shared" si="155"/>
        <v/>
      </c>
      <c r="AN418" s="61" t="str">
        <f t="shared" si="156"/>
        <v/>
      </c>
      <c r="AO418" s="61" t="str">
        <f t="shared" si="157"/>
        <v/>
      </c>
      <c r="AP418" s="61" t="str">
        <f t="shared" si="158"/>
        <v/>
      </c>
      <c r="AQ418" s="62" t="str">
        <f t="shared" si="159"/>
        <v/>
      </c>
      <c r="AR418" s="61" t="str">
        <f t="shared" si="160"/>
        <v/>
      </c>
      <c r="AS418" s="63" t="e">
        <f>VLOOKUP(B418,ziw58!AV:BB,7,0)</f>
        <v>#N/A</v>
      </c>
    </row>
    <row r="419" spans="1:45" x14ac:dyDescent="0.35">
      <c r="A419" s="56">
        <v>130000727599</v>
      </c>
      <c r="B419" s="57">
        <v>140001546264</v>
      </c>
      <c r="C419" s="57">
        <v>1016892928</v>
      </c>
      <c r="D419" s="58" t="s">
        <v>2912</v>
      </c>
      <c r="E419" s="58" t="s">
        <v>1267</v>
      </c>
      <c r="F419" s="58" t="s">
        <v>16</v>
      </c>
      <c r="G419" s="58" t="s">
        <v>17</v>
      </c>
      <c r="H419" s="58" t="s">
        <v>40</v>
      </c>
      <c r="I419" s="59">
        <v>43427</v>
      </c>
      <c r="J419" s="59">
        <v>43427</v>
      </c>
      <c r="K419" s="59">
        <v>43427</v>
      </c>
      <c r="L419" s="59">
        <v>43483</v>
      </c>
      <c r="M419" s="60">
        <v>4018198105</v>
      </c>
      <c r="N419" s="58" t="s">
        <v>1279</v>
      </c>
      <c r="O419" s="58" t="s">
        <v>23</v>
      </c>
      <c r="P419" s="55" t="str">
        <f>VLOOKUP(C419,Constrain!W:Y,3,0)</f>
        <v xml:space="preserve">บริษัท ทีโอที จำกัด (มหาชน) </v>
      </c>
      <c r="Q419" s="64" t="str">
        <f>VLOOKUP(C419,Constrain!W:X,2,0)</f>
        <v>TOT</v>
      </c>
      <c r="R419" s="55" t="str">
        <f t="shared" si="138"/>
        <v>TECO</v>
      </c>
      <c r="S419" s="55" t="str">
        <f t="shared" si="139"/>
        <v xml:space="preserve">CNF </v>
      </c>
      <c r="T419" s="55" t="str">
        <f t="shared" si="140"/>
        <v>มี พท.ซ่อมบำรุง</v>
      </c>
      <c r="U419" s="55" t="str">
        <f t="shared" si="141"/>
        <v>นับเสา</v>
      </c>
      <c r="V419" s="55" t="str">
        <f t="shared" si="142"/>
        <v>61</v>
      </c>
      <c r="W419" s="55" t="str">
        <f t="shared" si="143"/>
        <v>สายสื่อสาร</v>
      </c>
      <c r="X419" s="55" t="str">
        <f t="shared" si="144"/>
        <v>TOT</v>
      </c>
      <c r="Y419" s="55" t="str">
        <f t="shared" si="145"/>
        <v>NR3</v>
      </c>
      <c r="Z419" s="55" t="str">
        <f t="shared" si="146"/>
        <v>ปกติ</v>
      </c>
      <c r="AA419" s="55" t="str">
        <f t="shared" si="147"/>
        <v>TELECOM</v>
      </c>
      <c r="AB419" s="64">
        <f t="shared" si="148"/>
        <v>1</v>
      </c>
      <c r="AC419" s="65" t="str">
        <f>VLOOKUP(B419,DATA_ZCSR181!C:K,9,0)</f>
        <v>S-4G-001</v>
      </c>
      <c r="AD419" s="65">
        <f>VLOOKUP(B419,DATA_ZCSR181!C:H,6,0)</f>
        <v>9009417646</v>
      </c>
      <c r="AE419" s="66">
        <f>VLOOKUP(B419,DATA_ZCSR181!C:Z,24,0)</f>
        <v>43496</v>
      </c>
      <c r="AF419" s="66" t="str">
        <f>LEFT(VLOOKUP(B419,DATA_ZCSR181!C:D,2,0),4)</f>
        <v>S4B3</v>
      </c>
      <c r="AG419" s="55" t="str">
        <f t="shared" si="149"/>
        <v>NR3</v>
      </c>
      <c r="AH419" s="61" t="str">
        <f t="shared" si="150"/>
        <v/>
      </c>
      <c r="AI419" s="61" t="str">
        <f t="shared" si="151"/>
        <v/>
      </c>
      <c r="AJ419" s="61" t="str">
        <f t="shared" si="152"/>
        <v/>
      </c>
      <c r="AK419" s="61" t="str">
        <f t="shared" si="153"/>
        <v/>
      </c>
      <c r="AL419" s="61" t="str">
        <f t="shared" si="154"/>
        <v/>
      </c>
      <c r="AM419" s="61" t="str">
        <f t="shared" si="155"/>
        <v/>
      </c>
      <c r="AN419" s="61" t="str">
        <f t="shared" si="156"/>
        <v/>
      </c>
      <c r="AO419" s="61" t="str">
        <f t="shared" si="157"/>
        <v/>
      </c>
      <c r="AP419" s="61" t="str">
        <f t="shared" si="158"/>
        <v/>
      </c>
      <c r="AQ419" s="62" t="str">
        <f t="shared" si="159"/>
        <v/>
      </c>
      <c r="AR419" s="61" t="str">
        <f t="shared" si="160"/>
        <v/>
      </c>
      <c r="AS419" s="63" t="e">
        <f>VLOOKUP(B419,ziw58!AV:BB,7,0)</f>
        <v>#N/A</v>
      </c>
    </row>
    <row r="420" spans="1:45" x14ac:dyDescent="0.35">
      <c r="A420" s="56">
        <v>130000724484</v>
      </c>
      <c r="B420" s="57">
        <v>140001546731</v>
      </c>
      <c r="C420" s="57">
        <v>1016892928</v>
      </c>
      <c r="D420" s="58" t="s">
        <v>2913</v>
      </c>
      <c r="E420" s="58" t="s">
        <v>25</v>
      </c>
      <c r="F420" s="58" t="s">
        <v>16</v>
      </c>
      <c r="G420" s="58" t="s">
        <v>17</v>
      </c>
      <c r="H420" s="58" t="s">
        <v>104</v>
      </c>
      <c r="I420" s="59">
        <v>43420</v>
      </c>
      <c r="J420" s="59">
        <v>43426</v>
      </c>
      <c r="K420" s="59">
        <v>43427</v>
      </c>
      <c r="L420" s="59">
        <v>43426</v>
      </c>
      <c r="M420" s="60">
        <v>4016317417</v>
      </c>
      <c r="N420" s="58" t="s">
        <v>105</v>
      </c>
      <c r="O420" s="58" t="s">
        <v>23</v>
      </c>
      <c r="P420" s="55" t="str">
        <f>VLOOKUP(C420,Constrain!W:Y,3,0)</f>
        <v xml:space="preserve">บริษัท ทีโอที จำกัด (มหาชน) </v>
      </c>
      <c r="Q420" s="64" t="str">
        <f>VLOOKUP(C420,Constrain!W:X,2,0)</f>
        <v>TOT</v>
      </c>
      <c r="R420" s="55" t="str">
        <f t="shared" si="138"/>
        <v xml:space="preserve">REL </v>
      </c>
      <c r="S420" s="55" t="str">
        <f t="shared" si="139"/>
        <v xml:space="preserve">CNF </v>
      </c>
      <c r="T420" s="55" t="str">
        <f t="shared" si="140"/>
        <v>มี พท.ซ่อมบำรุง</v>
      </c>
      <c r="U420" s="55" t="str">
        <f t="shared" si="141"/>
        <v>นับเสา</v>
      </c>
      <c r="V420" s="55" t="str">
        <f t="shared" si="142"/>
        <v>61</v>
      </c>
      <c r="W420" s="55" t="str">
        <f t="shared" si="143"/>
        <v>สายสื่อสาร</v>
      </c>
      <c r="X420" s="55" t="str">
        <f t="shared" si="144"/>
        <v>TOT</v>
      </c>
      <c r="Y420" s="55" t="str">
        <f t="shared" si="145"/>
        <v>NRM</v>
      </c>
      <c r="Z420" s="55" t="str">
        <f t="shared" si="146"/>
        <v>ปกติ</v>
      </c>
      <c r="AA420" s="55" t="str">
        <f t="shared" si="147"/>
        <v>TELECOM</v>
      </c>
      <c r="AB420" s="64">
        <f t="shared" si="148"/>
        <v>1</v>
      </c>
      <c r="AC420" s="65" t="str">
        <f>VLOOKUP(B420,DATA_ZCSR181!C:K,9,0)</f>
        <v>S-4G-001</v>
      </c>
      <c r="AD420" s="65">
        <f>VLOOKUP(B420,DATA_ZCSR181!C:H,6,0)</f>
        <v>9009420318</v>
      </c>
      <c r="AE420" s="66">
        <f>VLOOKUP(B420,DATA_ZCSR181!C:Z,24,0)</f>
        <v>43496</v>
      </c>
      <c r="AF420" s="66" t="str">
        <f>LEFT(VLOOKUP(B420,DATA_ZCSR181!C:D,2,0),4)</f>
        <v>S4B3</v>
      </c>
      <c r="AG420" s="55" t="str">
        <f t="shared" si="149"/>
        <v>NRM</v>
      </c>
      <c r="AH420" s="61" t="str">
        <f t="shared" si="150"/>
        <v/>
      </c>
      <c r="AI420" s="61" t="str">
        <f t="shared" si="151"/>
        <v/>
      </c>
      <c r="AJ420" s="61" t="str">
        <f t="shared" si="152"/>
        <v>สถานะใบสั่งงานไม่ถูกต้อง</v>
      </c>
      <c r="AK420" s="61" t="str">
        <f t="shared" si="153"/>
        <v/>
      </c>
      <c r="AL420" s="61" t="str">
        <f t="shared" si="154"/>
        <v/>
      </c>
      <c r="AM420" s="61" t="str">
        <f t="shared" si="155"/>
        <v/>
      </c>
      <c r="AN420" s="61" t="str">
        <f t="shared" si="156"/>
        <v/>
      </c>
      <c r="AO420" s="61" t="str">
        <f t="shared" si="157"/>
        <v/>
      </c>
      <c r="AP420" s="61" t="str">
        <f t="shared" si="158"/>
        <v/>
      </c>
      <c r="AQ420" s="62" t="str">
        <f t="shared" si="159"/>
        <v/>
      </c>
      <c r="AR420" s="61" t="str">
        <f t="shared" si="160"/>
        <v/>
      </c>
      <c r="AS420" s="63" t="e">
        <f>VLOOKUP(B420,ziw58!AV:BB,7,0)</f>
        <v>#N/A</v>
      </c>
    </row>
    <row r="421" spans="1:45" x14ac:dyDescent="0.35">
      <c r="A421" s="56">
        <v>130000726845</v>
      </c>
      <c r="B421" s="57">
        <v>140001545372</v>
      </c>
      <c r="C421" s="57">
        <v>1016892928</v>
      </c>
      <c r="D421" s="58" t="s">
        <v>2914</v>
      </c>
      <c r="E421" s="58" t="s">
        <v>15</v>
      </c>
      <c r="F421" s="58" t="s">
        <v>16</v>
      </c>
      <c r="G421" s="58" t="s">
        <v>17</v>
      </c>
      <c r="H421" s="58" t="s">
        <v>74</v>
      </c>
      <c r="I421" s="59">
        <v>43451</v>
      </c>
      <c r="J421" s="59">
        <v>43426</v>
      </c>
      <c r="K421" s="59">
        <v>43426</v>
      </c>
      <c r="L421" s="59">
        <v>43483</v>
      </c>
      <c r="M421" s="60">
        <v>4016316819</v>
      </c>
      <c r="N421" s="58" t="s">
        <v>75</v>
      </c>
      <c r="O421" s="58" t="s">
        <v>26</v>
      </c>
      <c r="P421" s="55" t="str">
        <f>VLOOKUP(C421,Constrain!W:Y,3,0)</f>
        <v xml:space="preserve">บริษัท ทีโอที จำกัด (มหาชน) </v>
      </c>
      <c r="Q421" s="64" t="str">
        <f>VLOOKUP(C421,Constrain!W:X,2,0)</f>
        <v>TOT</v>
      </c>
      <c r="R421" s="55" t="str">
        <f t="shared" si="138"/>
        <v>CLSD</v>
      </c>
      <c r="S421" s="55" t="str">
        <f t="shared" si="139"/>
        <v xml:space="preserve">CNF </v>
      </c>
      <c r="T421" s="55" t="str">
        <f t="shared" si="140"/>
        <v>มี พท.ซ่อมบำรุง</v>
      </c>
      <c r="U421" s="55" t="str">
        <f t="shared" si="141"/>
        <v>นับเสา</v>
      </c>
      <c r="V421" s="55" t="str">
        <f t="shared" si="142"/>
        <v>61</v>
      </c>
      <c r="W421" s="55" t="str">
        <f t="shared" si="143"/>
        <v>สายสื่อสาร</v>
      </c>
      <c r="X421" s="55" t="str">
        <f t="shared" si="144"/>
        <v>TOT</v>
      </c>
      <c r="Y421" s="55" t="str">
        <f t="shared" si="145"/>
        <v>PAY</v>
      </c>
      <c r="Z421" s="55" t="str">
        <f t="shared" si="146"/>
        <v>ปกติ</v>
      </c>
      <c r="AA421" s="55" t="str">
        <f t="shared" si="147"/>
        <v>TELECOM</v>
      </c>
      <c r="AB421" s="64">
        <f t="shared" si="148"/>
        <v>1</v>
      </c>
      <c r="AC421" s="65" t="str">
        <f>VLOOKUP(B421,DATA_ZCSR181!C:K,9,0)</f>
        <v>S-4G-001</v>
      </c>
      <c r="AD421" s="65">
        <f>VLOOKUP(B421,DATA_ZCSR181!C:H,6,0)</f>
        <v>9009462500</v>
      </c>
      <c r="AE421" s="66">
        <f>VLOOKUP(B421,DATA_ZCSR181!C:Z,24,0)</f>
        <v>43496</v>
      </c>
      <c r="AF421" s="66" t="str">
        <f>LEFT(VLOOKUP(B421,DATA_ZCSR181!C:D,2,0),4)</f>
        <v>S4B3</v>
      </c>
      <c r="AG421" s="55" t="str">
        <f t="shared" si="149"/>
        <v>PAY</v>
      </c>
      <c r="AH421" s="61" t="str">
        <f t="shared" si="150"/>
        <v/>
      </c>
      <c r="AI421" s="61" t="str">
        <f t="shared" si="151"/>
        <v/>
      </c>
      <c r="AJ421" s="61" t="str">
        <f t="shared" si="152"/>
        <v/>
      </c>
      <c r="AK421" s="61" t="str">
        <f t="shared" si="153"/>
        <v/>
      </c>
      <c r="AL421" s="61" t="str">
        <f t="shared" si="154"/>
        <v/>
      </c>
      <c r="AM421" s="61" t="str">
        <f t="shared" si="155"/>
        <v/>
      </c>
      <c r="AN421" s="61" t="str">
        <f t="shared" si="156"/>
        <v/>
      </c>
      <c r="AO421" s="61" t="str">
        <f t="shared" si="157"/>
        <v/>
      </c>
      <c r="AP421" s="61" t="str">
        <f t="shared" si="158"/>
        <v/>
      </c>
      <c r="AQ421" s="62" t="str">
        <f t="shared" si="159"/>
        <v/>
      </c>
      <c r="AR421" s="61" t="str">
        <f t="shared" si="160"/>
        <v/>
      </c>
      <c r="AS421" s="63" t="e">
        <f>VLOOKUP(B421,ziw58!AV:BB,7,0)</f>
        <v>#N/A</v>
      </c>
    </row>
    <row r="422" spans="1:45" x14ac:dyDescent="0.35">
      <c r="A422" s="56">
        <v>130000721311</v>
      </c>
      <c r="B422" s="57">
        <v>140001544472</v>
      </c>
      <c r="C422" s="57">
        <v>1016892928</v>
      </c>
      <c r="D422" s="58" t="s">
        <v>3151</v>
      </c>
      <c r="E422" s="58" t="s">
        <v>15</v>
      </c>
      <c r="F422" s="58" t="s">
        <v>16</v>
      </c>
      <c r="G422" s="58" t="s">
        <v>17</v>
      </c>
      <c r="H422" s="58" t="s">
        <v>35</v>
      </c>
      <c r="I422" s="59">
        <v>43445</v>
      </c>
      <c r="J422" s="59">
        <v>43413</v>
      </c>
      <c r="K422" s="59">
        <v>43416</v>
      </c>
      <c r="L422" s="59">
        <v>43482</v>
      </c>
      <c r="M422" s="60">
        <v>4016316857</v>
      </c>
      <c r="N422" s="58" t="s">
        <v>1200</v>
      </c>
      <c r="O422" s="58" t="s">
        <v>20</v>
      </c>
      <c r="P422" s="55" t="str">
        <f>VLOOKUP(C422,Constrain!W:Y,3,0)</f>
        <v xml:space="preserve">บริษัท ทีโอที จำกัด (มหาชน) </v>
      </c>
      <c r="Q422" s="64" t="str">
        <f>VLOOKUP(C422,Constrain!W:X,2,0)</f>
        <v>TOT</v>
      </c>
      <c r="R422" s="55" t="str">
        <f t="shared" si="138"/>
        <v>CLSD</v>
      </c>
      <c r="S422" s="55" t="str">
        <f t="shared" si="139"/>
        <v xml:space="preserve">CNF </v>
      </c>
      <c r="T422" s="55" t="str">
        <f t="shared" si="140"/>
        <v>มี พท.ซ่อมบำรุง</v>
      </c>
      <c r="U422" s="55" t="str">
        <f t="shared" si="141"/>
        <v>นับเสา</v>
      </c>
      <c r="V422" s="55" t="str">
        <f t="shared" si="142"/>
        <v>61</v>
      </c>
      <c r="W422" s="55" t="str">
        <f t="shared" si="143"/>
        <v>สายสื่อสาร</v>
      </c>
      <c r="X422" s="55" t="str">
        <f t="shared" si="144"/>
        <v>TOT</v>
      </c>
      <c r="Y422" s="55" t="str">
        <f t="shared" si="145"/>
        <v>PCC</v>
      </c>
      <c r="Z422" s="55" t="str">
        <f t="shared" si="146"/>
        <v>ปกติ</v>
      </c>
      <c r="AA422" s="55" t="str">
        <f t="shared" si="147"/>
        <v>TELECOM</v>
      </c>
      <c r="AB422" s="64">
        <f t="shared" si="148"/>
        <v>1</v>
      </c>
      <c r="AC422" s="65" t="str">
        <f>VLOOKUP(B422,DATA_ZCSR181!C:K,9,0)</f>
        <v>S-4G-001</v>
      </c>
      <c r="AD422" s="65">
        <f>VLOOKUP(B422,DATA_ZCSR181!C:H,6,0)</f>
        <v>9009415422</v>
      </c>
      <c r="AE422" s="66">
        <f>VLOOKUP(B422,DATA_ZCSR181!C:Z,24,0)</f>
        <v>43496</v>
      </c>
      <c r="AF422" s="66" t="str">
        <f>LEFT(VLOOKUP(B422,DATA_ZCSR181!C:D,2,0),4)</f>
        <v>S4B3</v>
      </c>
      <c r="AG422" s="55" t="str">
        <f t="shared" si="149"/>
        <v>PCC</v>
      </c>
      <c r="AH422" s="61" t="str">
        <f t="shared" si="150"/>
        <v/>
      </c>
      <c r="AI422" s="61" t="str">
        <f t="shared" si="151"/>
        <v/>
      </c>
      <c r="AJ422" s="61" t="str">
        <f t="shared" si="152"/>
        <v/>
      </c>
      <c r="AK422" s="61" t="str">
        <f t="shared" si="153"/>
        <v/>
      </c>
      <c r="AL422" s="61" t="str">
        <f t="shared" si="154"/>
        <v/>
      </c>
      <c r="AM422" s="61" t="str">
        <f t="shared" si="155"/>
        <v/>
      </c>
      <c r="AN422" s="61" t="str">
        <f t="shared" si="156"/>
        <v/>
      </c>
      <c r="AO422" s="61" t="str">
        <f t="shared" si="157"/>
        <v/>
      </c>
      <c r="AP422" s="61" t="str">
        <f t="shared" si="158"/>
        <v/>
      </c>
      <c r="AQ422" s="62" t="str">
        <f t="shared" si="159"/>
        <v/>
      </c>
      <c r="AR422" s="61" t="str">
        <f t="shared" si="160"/>
        <v/>
      </c>
      <c r="AS422" s="63" t="e">
        <f>VLOOKUP(B422,ziw58!AV:BB,7,0)</f>
        <v>#N/A</v>
      </c>
    </row>
    <row r="423" spans="1:45" x14ac:dyDescent="0.35">
      <c r="A423" s="56">
        <v>140008897459</v>
      </c>
      <c r="B423" s="57">
        <v>140001512884</v>
      </c>
      <c r="C423" s="57">
        <v>1016892928</v>
      </c>
      <c r="D423" s="58" t="s">
        <v>2915</v>
      </c>
      <c r="E423" s="58" t="s">
        <v>15</v>
      </c>
      <c r="F423" s="58" t="s">
        <v>1173</v>
      </c>
      <c r="G423" s="58" t="s">
        <v>1174</v>
      </c>
      <c r="H423" s="58" t="s">
        <v>35</v>
      </c>
      <c r="I423" s="59">
        <v>43445</v>
      </c>
      <c r="J423" s="59">
        <v>43454</v>
      </c>
      <c r="K423" s="59">
        <v>43457</v>
      </c>
      <c r="L423" s="59">
        <v>43473</v>
      </c>
      <c r="M423" s="60">
        <v>4016316857</v>
      </c>
      <c r="N423" s="58" t="s">
        <v>1200</v>
      </c>
      <c r="O423" s="58" t="s">
        <v>20</v>
      </c>
      <c r="P423" s="55" t="str">
        <f>VLOOKUP(C423,Constrain!W:Y,3,0)</f>
        <v xml:space="preserve">บริษัท ทีโอที จำกัด (มหาชน) </v>
      </c>
      <c r="Q423" s="64" t="str">
        <f>VLOOKUP(C423,Constrain!W:X,2,0)</f>
        <v>TOT</v>
      </c>
      <c r="R423" s="55" t="str">
        <f t="shared" si="138"/>
        <v>CLSD</v>
      </c>
      <c r="S423" s="55" t="str">
        <f t="shared" si="139"/>
        <v xml:space="preserve">CNF </v>
      </c>
      <c r="T423" s="55" t="str">
        <f t="shared" si="140"/>
        <v>มี พท.ซ่อมบำรุง</v>
      </c>
      <c r="U423" s="55" t="str">
        <f t="shared" si="141"/>
        <v>นับเสา</v>
      </c>
      <c r="V423" s="55" t="str">
        <f t="shared" si="142"/>
        <v>61</v>
      </c>
      <c r="W423" s="55" t="str">
        <f t="shared" si="143"/>
        <v>สายสื่อสาร</v>
      </c>
      <c r="X423" s="55" t="str">
        <f t="shared" si="144"/>
        <v>TOT</v>
      </c>
      <c r="Y423" s="55" t="str">
        <f t="shared" si="145"/>
        <v>PCC</v>
      </c>
      <c r="Z423" s="55" t="str">
        <f t="shared" si="146"/>
        <v>ละเมิด</v>
      </c>
      <c r="AA423" s="55" t="str">
        <f t="shared" si="147"/>
        <v>TELECOM</v>
      </c>
      <c r="AB423" s="64">
        <f t="shared" si="148"/>
        <v>1</v>
      </c>
      <c r="AC423" s="65" t="e">
        <f>VLOOKUP(B423,DATA_ZCSR181!C:K,9,0)</f>
        <v>#N/A</v>
      </c>
      <c r="AD423" s="65" t="e">
        <f>VLOOKUP(B423,DATA_ZCSR181!C:H,6,0)</f>
        <v>#N/A</v>
      </c>
      <c r="AE423" s="66" t="e">
        <f>VLOOKUP(B423,DATA_ZCSR181!C:Z,24,0)</f>
        <v>#N/A</v>
      </c>
      <c r="AF423" s="66" t="e">
        <f>LEFT(VLOOKUP(B423,DATA_ZCSR181!C:D,2,0),4)</f>
        <v>#N/A</v>
      </c>
      <c r="AG423" s="55" t="str">
        <f t="shared" si="149"/>
        <v>PCC</v>
      </c>
      <c r="AH423" s="61" t="str">
        <f t="shared" si="150"/>
        <v/>
      </c>
      <c r="AI423" s="61" t="str">
        <f t="shared" si="151"/>
        <v/>
      </c>
      <c r="AJ423" s="61" t="str">
        <f t="shared" si="152"/>
        <v/>
      </c>
      <c r="AK423" s="61" t="str">
        <f t="shared" si="153"/>
        <v/>
      </c>
      <c r="AL423" s="61" t="str">
        <f t="shared" si="154"/>
        <v/>
      </c>
      <c r="AM423" s="61" t="str">
        <f t="shared" si="155"/>
        <v/>
      </c>
      <c r="AN423" s="61" t="str">
        <f t="shared" si="156"/>
        <v/>
      </c>
      <c r="AO423" s="61" t="str">
        <f t="shared" si="157"/>
        <v/>
      </c>
      <c r="AP423" s="61" t="str">
        <f t="shared" si="158"/>
        <v/>
      </c>
      <c r="AQ423" s="62" t="str">
        <f t="shared" si="159"/>
        <v/>
      </c>
      <c r="AR423" s="61" t="e">
        <f t="shared" si="160"/>
        <v>#VALUE!</v>
      </c>
      <c r="AS423" s="63" t="e">
        <f>VLOOKUP(B423,ziw58!AV:BB,7,0)</f>
        <v>#N/A</v>
      </c>
    </row>
    <row r="424" spans="1:45" x14ac:dyDescent="0.35">
      <c r="A424" s="56">
        <v>130000726935</v>
      </c>
      <c r="B424" s="57">
        <v>140001542791</v>
      </c>
      <c r="C424" s="57">
        <v>1016892928</v>
      </c>
      <c r="D424" s="58" t="s">
        <v>2916</v>
      </c>
      <c r="E424" s="58" t="s">
        <v>15</v>
      </c>
      <c r="F424" s="58" t="s">
        <v>16</v>
      </c>
      <c r="G424" s="58" t="s">
        <v>17</v>
      </c>
      <c r="H424" s="58" t="s">
        <v>18</v>
      </c>
      <c r="I424" s="59">
        <v>43427</v>
      </c>
      <c r="J424" s="59">
        <v>43427</v>
      </c>
      <c r="K424" s="59">
        <v>43428</v>
      </c>
      <c r="L424" s="59">
        <v>43482</v>
      </c>
      <c r="M424" s="60">
        <v>4016316875</v>
      </c>
      <c r="N424" s="58" t="s">
        <v>19</v>
      </c>
      <c r="O424" s="58" t="s">
        <v>23</v>
      </c>
      <c r="P424" s="55" t="str">
        <f>VLOOKUP(C424,Constrain!W:Y,3,0)</f>
        <v xml:space="preserve">บริษัท ทีโอที จำกัด (มหาชน) </v>
      </c>
      <c r="Q424" s="64" t="str">
        <f>VLOOKUP(C424,Constrain!W:X,2,0)</f>
        <v>TOT</v>
      </c>
      <c r="R424" s="55" t="str">
        <f t="shared" si="138"/>
        <v>CLSD</v>
      </c>
      <c r="S424" s="55" t="str">
        <f t="shared" si="139"/>
        <v xml:space="preserve">CNF </v>
      </c>
      <c r="T424" s="55" t="str">
        <f t="shared" si="140"/>
        <v>มี พท.ซ่อมบำรุง</v>
      </c>
      <c r="U424" s="55" t="str">
        <f t="shared" si="141"/>
        <v>นับเสา</v>
      </c>
      <c r="V424" s="55" t="str">
        <f t="shared" si="142"/>
        <v>61</v>
      </c>
      <c r="W424" s="55" t="str">
        <f t="shared" si="143"/>
        <v>สายสื่อสาร</v>
      </c>
      <c r="X424" s="55" t="str">
        <f t="shared" si="144"/>
        <v>TOT</v>
      </c>
      <c r="Y424" s="55" t="str">
        <f t="shared" si="145"/>
        <v>PCG</v>
      </c>
      <c r="Z424" s="55" t="str">
        <f t="shared" si="146"/>
        <v>ปกติ</v>
      </c>
      <c r="AA424" s="55" t="str">
        <f t="shared" si="147"/>
        <v>TELECOM</v>
      </c>
      <c r="AB424" s="64">
        <f t="shared" si="148"/>
        <v>1</v>
      </c>
      <c r="AC424" s="65" t="str">
        <f>VLOOKUP(B424,DATA_ZCSR181!C:K,9,0)</f>
        <v>S-4G-001</v>
      </c>
      <c r="AD424" s="65">
        <f>VLOOKUP(B424,DATA_ZCSR181!C:H,6,0)</f>
        <v>9009410980</v>
      </c>
      <c r="AE424" s="66">
        <f>VLOOKUP(B424,DATA_ZCSR181!C:Z,24,0)</f>
        <v>43496</v>
      </c>
      <c r="AF424" s="66" t="str">
        <f>LEFT(VLOOKUP(B424,DATA_ZCSR181!C:D,2,0),4)</f>
        <v>S4B3</v>
      </c>
      <c r="AG424" s="55" t="str">
        <f t="shared" si="149"/>
        <v>PCG</v>
      </c>
      <c r="AH424" s="61" t="str">
        <f t="shared" si="150"/>
        <v/>
      </c>
      <c r="AI424" s="61" t="str">
        <f t="shared" si="151"/>
        <v/>
      </c>
      <c r="AJ424" s="61" t="str">
        <f t="shared" si="152"/>
        <v/>
      </c>
      <c r="AK424" s="61" t="str">
        <f t="shared" si="153"/>
        <v/>
      </c>
      <c r="AL424" s="61" t="str">
        <f t="shared" si="154"/>
        <v/>
      </c>
      <c r="AM424" s="61" t="str">
        <f t="shared" si="155"/>
        <v/>
      </c>
      <c r="AN424" s="61" t="str">
        <f t="shared" si="156"/>
        <v/>
      </c>
      <c r="AO424" s="61" t="str">
        <f t="shared" si="157"/>
        <v/>
      </c>
      <c r="AP424" s="61" t="str">
        <f t="shared" si="158"/>
        <v/>
      </c>
      <c r="AQ424" s="62" t="str">
        <f t="shared" si="159"/>
        <v/>
      </c>
      <c r="AR424" s="61" t="str">
        <f t="shared" si="160"/>
        <v/>
      </c>
      <c r="AS424" s="63" t="e">
        <f>VLOOKUP(B424,ziw58!AV:BB,7,0)</f>
        <v>#N/A</v>
      </c>
    </row>
    <row r="425" spans="1:45" x14ac:dyDescent="0.35">
      <c r="A425" s="56">
        <v>130000727834</v>
      </c>
      <c r="B425" s="57">
        <v>140001545591</v>
      </c>
      <c r="C425" s="57">
        <v>1016892928</v>
      </c>
      <c r="D425" s="58" t="s">
        <v>2917</v>
      </c>
      <c r="E425" s="58" t="s">
        <v>15</v>
      </c>
      <c r="F425" s="58" t="s">
        <v>16</v>
      </c>
      <c r="G425" s="58" t="s">
        <v>17</v>
      </c>
      <c r="H425" s="58" t="s">
        <v>32</v>
      </c>
      <c r="I425" s="59">
        <v>43446</v>
      </c>
      <c r="J425" s="59">
        <v>43446</v>
      </c>
      <c r="K425" s="59">
        <v>43448</v>
      </c>
      <c r="L425" s="59">
        <v>43483</v>
      </c>
      <c r="M425" s="60">
        <v>4016317310</v>
      </c>
      <c r="N425" s="58" t="s">
        <v>33</v>
      </c>
      <c r="O425" s="58" t="s">
        <v>23</v>
      </c>
      <c r="P425" s="55" t="str">
        <f>VLOOKUP(C425,Constrain!W:Y,3,0)</f>
        <v xml:space="preserve">บริษัท ทีโอที จำกัด (มหาชน) </v>
      </c>
      <c r="Q425" s="64" t="str">
        <f>VLOOKUP(C425,Constrain!W:X,2,0)</f>
        <v>TOT</v>
      </c>
      <c r="R425" s="55" t="str">
        <f t="shared" si="138"/>
        <v>CLSD</v>
      </c>
      <c r="S425" s="55" t="str">
        <f t="shared" si="139"/>
        <v xml:space="preserve">CNF </v>
      </c>
      <c r="T425" s="55" t="str">
        <f t="shared" si="140"/>
        <v>มี พท.ซ่อมบำรุง</v>
      </c>
      <c r="U425" s="55" t="str">
        <f t="shared" si="141"/>
        <v>นับเสา</v>
      </c>
      <c r="V425" s="55" t="str">
        <f t="shared" si="142"/>
        <v>61</v>
      </c>
      <c r="W425" s="55" t="str">
        <f t="shared" si="143"/>
        <v>สายสื่อสาร</v>
      </c>
      <c r="X425" s="55" t="str">
        <f t="shared" si="144"/>
        <v>TOT</v>
      </c>
      <c r="Y425" s="55" t="str">
        <f t="shared" si="145"/>
        <v>PIM</v>
      </c>
      <c r="Z425" s="55" t="str">
        <f t="shared" si="146"/>
        <v>ปกติ</v>
      </c>
      <c r="AA425" s="55" t="str">
        <f t="shared" si="147"/>
        <v>TELECOM</v>
      </c>
      <c r="AB425" s="64">
        <f t="shared" si="148"/>
        <v>1</v>
      </c>
      <c r="AC425" s="65" t="str">
        <f>VLOOKUP(B425,DATA_ZCSR181!C:K,9,0)</f>
        <v>S-4G-001</v>
      </c>
      <c r="AD425" s="65">
        <f>VLOOKUP(B425,DATA_ZCSR181!C:H,6,0)</f>
        <v>9009417248</v>
      </c>
      <c r="AE425" s="66">
        <f>VLOOKUP(B425,DATA_ZCSR181!C:Z,24,0)</f>
        <v>43496</v>
      </c>
      <c r="AF425" s="66" t="str">
        <f>LEFT(VLOOKUP(B425,DATA_ZCSR181!C:D,2,0),4)</f>
        <v>S4B3</v>
      </c>
      <c r="AG425" s="55" t="str">
        <f t="shared" si="149"/>
        <v>PIM</v>
      </c>
      <c r="AH425" s="61" t="str">
        <f t="shared" si="150"/>
        <v/>
      </c>
      <c r="AI425" s="61" t="str">
        <f t="shared" si="151"/>
        <v/>
      </c>
      <c r="AJ425" s="61" t="str">
        <f t="shared" si="152"/>
        <v/>
      </c>
      <c r="AK425" s="61" t="str">
        <f t="shared" si="153"/>
        <v/>
      </c>
      <c r="AL425" s="61" t="str">
        <f t="shared" si="154"/>
        <v/>
      </c>
      <c r="AM425" s="61" t="str">
        <f t="shared" si="155"/>
        <v/>
      </c>
      <c r="AN425" s="61" t="str">
        <f t="shared" si="156"/>
        <v/>
      </c>
      <c r="AO425" s="61" t="str">
        <f t="shared" si="157"/>
        <v/>
      </c>
      <c r="AP425" s="61" t="str">
        <f t="shared" si="158"/>
        <v/>
      </c>
      <c r="AQ425" s="62" t="str">
        <f t="shared" si="159"/>
        <v/>
      </c>
      <c r="AR425" s="61" t="str">
        <f t="shared" si="160"/>
        <v/>
      </c>
      <c r="AS425" s="63" t="e">
        <f>VLOOKUP(B425,ziw58!AV:BB,7,0)</f>
        <v>#N/A</v>
      </c>
    </row>
    <row r="426" spans="1:45" x14ac:dyDescent="0.35">
      <c r="A426" s="56">
        <v>130000721904</v>
      </c>
      <c r="B426" s="57">
        <v>140001546183</v>
      </c>
      <c r="C426" s="57">
        <v>1016892928</v>
      </c>
      <c r="D426" s="58" t="s">
        <v>2918</v>
      </c>
      <c r="E426" s="58" t="s">
        <v>1267</v>
      </c>
      <c r="F426" s="58" t="s">
        <v>16</v>
      </c>
      <c r="G426" s="58" t="s">
        <v>17</v>
      </c>
      <c r="H426" s="58" t="s">
        <v>92</v>
      </c>
      <c r="I426" s="59">
        <v>43417</v>
      </c>
      <c r="J426" s="59">
        <v>43413</v>
      </c>
      <c r="K426" s="59">
        <v>43414</v>
      </c>
      <c r="L426" s="59">
        <v>43483</v>
      </c>
      <c r="M426" s="60">
        <v>4016316821</v>
      </c>
      <c r="N426" s="58" t="s">
        <v>93</v>
      </c>
      <c r="O426" s="58" t="s">
        <v>23</v>
      </c>
      <c r="P426" s="55" t="str">
        <f>VLOOKUP(C426,Constrain!W:Y,3,0)</f>
        <v xml:space="preserve">บริษัท ทีโอที จำกัด (มหาชน) </v>
      </c>
      <c r="Q426" s="64" t="str">
        <f>VLOOKUP(C426,Constrain!W:X,2,0)</f>
        <v>TOT</v>
      </c>
      <c r="R426" s="55" t="str">
        <f t="shared" si="138"/>
        <v>TECO</v>
      </c>
      <c r="S426" s="55" t="str">
        <f t="shared" si="139"/>
        <v xml:space="preserve">CNF </v>
      </c>
      <c r="T426" s="55" t="str">
        <f t="shared" si="140"/>
        <v>มี พท.ซ่อมบำรุง</v>
      </c>
      <c r="U426" s="55" t="str">
        <f t="shared" si="141"/>
        <v>นับเสา</v>
      </c>
      <c r="V426" s="55" t="str">
        <f t="shared" si="142"/>
        <v>61</v>
      </c>
      <c r="W426" s="55" t="str">
        <f t="shared" si="143"/>
        <v>สายสื่อสาร</v>
      </c>
      <c r="X426" s="55" t="str">
        <f t="shared" si="144"/>
        <v>TOT</v>
      </c>
      <c r="Y426" s="55" t="str">
        <f t="shared" si="145"/>
        <v>PKY</v>
      </c>
      <c r="Z426" s="55" t="str">
        <f t="shared" si="146"/>
        <v>ปกติ</v>
      </c>
      <c r="AA426" s="55" t="str">
        <f t="shared" si="147"/>
        <v>TELECOM</v>
      </c>
      <c r="AB426" s="64">
        <f t="shared" si="148"/>
        <v>1</v>
      </c>
      <c r="AC426" s="65" t="str">
        <f>VLOOKUP(B426,DATA_ZCSR181!C:K,9,0)</f>
        <v>S-4G-001</v>
      </c>
      <c r="AD426" s="65">
        <f>VLOOKUP(B426,DATA_ZCSR181!C:H,6,0)</f>
        <v>9009417558</v>
      </c>
      <c r="AE426" s="66">
        <f>VLOOKUP(B426,DATA_ZCSR181!C:Z,24,0)</f>
        <v>43496</v>
      </c>
      <c r="AF426" s="66" t="str">
        <f>LEFT(VLOOKUP(B426,DATA_ZCSR181!C:D,2,0),4)</f>
        <v>S4B3</v>
      </c>
      <c r="AG426" s="55" t="str">
        <f t="shared" si="149"/>
        <v>PKY</v>
      </c>
      <c r="AH426" s="61" t="str">
        <f t="shared" si="150"/>
        <v/>
      </c>
      <c r="AI426" s="61" t="str">
        <f t="shared" si="151"/>
        <v/>
      </c>
      <c r="AJ426" s="61" t="str">
        <f t="shared" si="152"/>
        <v/>
      </c>
      <c r="AK426" s="61" t="str">
        <f t="shared" si="153"/>
        <v/>
      </c>
      <c r="AL426" s="61" t="str">
        <f t="shared" si="154"/>
        <v/>
      </c>
      <c r="AM426" s="61" t="str">
        <f t="shared" si="155"/>
        <v/>
      </c>
      <c r="AN426" s="61" t="str">
        <f t="shared" si="156"/>
        <v/>
      </c>
      <c r="AO426" s="61" t="str">
        <f t="shared" si="157"/>
        <v/>
      </c>
      <c r="AP426" s="61" t="str">
        <f t="shared" si="158"/>
        <v/>
      </c>
      <c r="AQ426" s="62" t="str">
        <f t="shared" si="159"/>
        <v/>
      </c>
      <c r="AR426" s="61" t="str">
        <f t="shared" si="160"/>
        <v/>
      </c>
      <c r="AS426" s="63" t="e">
        <f>VLOOKUP(B426,ziw58!AV:BB,7,0)</f>
        <v>#N/A</v>
      </c>
    </row>
    <row r="427" spans="1:45" x14ac:dyDescent="0.35">
      <c r="A427" s="56">
        <v>130000727451</v>
      </c>
      <c r="B427" s="57">
        <v>140001542518</v>
      </c>
      <c r="C427" s="57">
        <v>1016892928</v>
      </c>
      <c r="D427" s="58" t="s">
        <v>2919</v>
      </c>
      <c r="E427" s="58" t="s">
        <v>15</v>
      </c>
      <c r="F427" s="58" t="s">
        <v>16</v>
      </c>
      <c r="G427" s="58" t="s">
        <v>17</v>
      </c>
      <c r="H427" s="58" t="s">
        <v>101</v>
      </c>
      <c r="I427" s="59">
        <v>43427</v>
      </c>
      <c r="J427" s="59">
        <v>43427</v>
      </c>
      <c r="K427" s="59">
        <v>43427</v>
      </c>
      <c r="L427" s="59">
        <v>43482</v>
      </c>
      <c r="M427" s="60">
        <v>4016316767</v>
      </c>
      <c r="N427" s="58" t="s">
        <v>102</v>
      </c>
      <c r="O427" s="58" t="s">
        <v>23</v>
      </c>
      <c r="P427" s="55" t="str">
        <f>VLOOKUP(C427,Constrain!W:Y,3,0)</f>
        <v xml:space="preserve">บริษัท ทีโอที จำกัด (มหาชน) </v>
      </c>
      <c r="Q427" s="64" t="str">
        <f>VLOOKUP(C427,Constrain!W:X,2,0)</f>
        <v>TOT</v>
      </c>
      <c r="R427" s="55" t="str">
        <f t="shared" si="138"/>
        <v>CLSD</v>
      </c>
      <c r="S427" s="55" t="str">
        <f t="shared" si="139"/>
        <v xml:space="preserve">CNF </v>
      </c>
      <c r="T427" s="55" t="str">
        <f t="shared" si="140"/>
        <v>มี พท.ซ่อมบำรุง</v>
      </c>
      <c r="U427" s="55" t="str">
        <f t="shared" si="141"/>
        <v>นับเสา</v>
      </c>
      <c r="V427" s="55" t="str">
        <f t="shared" si="142"/>
        <v>61</v>
      </c>
      <c r="W427" s="55" t="str">
        <f t="shared" si="143"/>
        <v>สายสื่อสาร</v>
      </c>
      <c r="X427" s="55" t="str">
        <f t="shared" si="144"/>
        <v>TOT</v>
      </c>
      <c r="Y427" s="55" t="str">
        <f t="shared" si="145"/>
        <v>PRS</v>
      </c>
      <c r="Z427" s="55" t="str">
        <f t="shared" si="146"/>
        <v>ปกติ</v>
      </c>
      <c r="AA427" s="55" t="str">
        <f t="shared" si="147"/>
        <v>TELECOM</v>
      </c>
      <c r="AB427" s="64">
        <f t="shared" si="148"/>
        <v>1</v>
      </c>
      <c r="AC427" s="65" t="str">
        <f>VLOOKUP(B427,DATA_ZCSR181!C:K,9,0)</f>
        <v>S-4G-001</v>
      </c>
      <c r="AD427" s="65">
        <f>VLOOKUP(B427,DATA_ZCSR181!C:H,6,0)</f>
        <v>9009410657</v>
      </c>
      <c r="AE427" s="66">
        <f>VLOOKUP(B427,DATA_ZCSR181!C:Z,24,0)</f>
        <v>43496</v>
      </c>
      <c r="AF427" s="66" t="str">
        <f>LEFT(VLOOKUP(B427,DATA_ZCSR181!C:D,2,0),4)</f>
        <v>S4B3</v>
      </c>
      <c r="AG427" s="55" t="str">
        <f t="shared" si="149"/>
        <v>PRS</v>
      </c>
      <c r="AH427" s="61" t="str">
        <f t="shared" si="150"/>
        <v/>
      </c>
      <c r="AI427" s="61" t="str">
        <f t="shared" si="151"/>
        <v/>
      </c>
      <c r="AJ427" s="61" t="str">
        <f t="shared" si="152"/>
        <v/>
      </c>
      <c r="AK427" s="61" t="str">
        <f t="shared" si="153"/>
        <v/>
      </c>
      <c r="AL427" s="61" t="str">
        <f t="shared" si="154"/>
        <v/>
      </c>
      <c r="AM427" s="61" t="str">
        <f t="shared" si="155"/>
        <v/>
      </c>
      <c r="AN427" s="61" t="str">
        <f t="shared" si="156"/>
        <v/>
      </c>
      <c r="AO427" s="61" t="str">
        <f t="shared" si="157"/>
        <v/>
      </c>
      <c r="AP427" s="61" t="str">
        <f t="shared" si="158"/>
        <v/>
      </c>
      <c r="AQ427" s="62" t="str">
        <f t="shared" si="159"/>
        <v/>
      </c>
      <c r="AR427" s="61" t="str">
        <f t="shared" si="160"/>
        <v/>
      </c>
      <c r="AS427" s="63" t="e">
        <f>VLOOKUP(B427,ziw58!AV:BB,7,0)</f>
        <v>#N/A</v>
      </c>
    </row>
    <row r="428" spans="1:45" x14ac:dyDescent="0.35">
      <c r="A428" s="56">
        <v>130000738029</v>
      </c>
      <c r="B428" s="57">
        <v>140001547502</v>
      </c>
      <c r="C428" s="57">
        <v>1016892928</v>
      </c>
      <c r="D428" s="58" t="s">
        <v>2920</v>
      </c>
      <c r="E428" s="58" t="s">
        <v>1267</v>
      </c>
      <c r="F428" s="58" t="s">
        <v>16</v>
      </c>
      <c r="G428" s="58" t="s">
        <v>17</v>
      </c>
      <c r="H428" s="58" t="s">
        <v>70</v>
      </c>
      <c r="I428" s="59">
        <v>43406</v>
      </c>
      <c r="J428" s="59">
        <v>43456</v>
      </c>
      <c r="K428" s="59">
        <v>43457</v>
      </c>
      <c r="L428" s="59">
        <v>43483</v>
      </c>
      <c r="M428" s="60">
        <v>4016316841</v>
      </c>
      <c r="N428" s="58" t="s">
        <v>2123</v>
      </c>
      <c r="O428" s="58" t="s">
        <v>23</v>
      </c>
      <c r="P428" s="55" t="str">
        <f>VLOOKUP(C428,Constrain!W:Y,3,0)</f>
        <v xml:space="preserve">บริษัท ทีโอที จำกัด (มหาชน) </v>
      </c>
      <c r="Q428" s="64" t="str">
        <f>VLOOKUP(C428,Constrain!W:X,2,0)</f>
        <v>TOT</v>
      </c>
      <c r="R428" s="55" t="str">
        <f t="shared" si="138"/>
        <v>TECO</v>
      </c>
      <c r="S428" s="55" t="str">
        <f t="shared" si="139"/>
        <v xml:space="preserve">CNF </v>
      </c>
      <c r="T428" s="55" t="str">
        <f t="shared" si="140"/>
        <v>มี พท.ซ่อมบำรุง</v>
      </c>
      <c r="U428" s="55" t="str">
        <f t="shared" si="141"/>
        <v>นับเสา</v>
      </c>
      <c r="V428" s="55" t="str">
        <f t="shared" si="142"/>
        <v>61</v>
      </c>
      <c r="W428" s="55" t="str">
        <f t="shared" si="143"/>
        <v>สายสื่อสาร</v>
      </c>
      <c r="X428" s="55" t="str">
        <f t="shared" si="144"/>
        <v>TOT</v>
      </c>
      <c r="Y428" s="55" t="str">
        <f t="shared" si="145"/>
        <v>PTC</v>
      </c>
      <c r="Z428" s="55" t="str">
        <f t="shared" si="146"/>
        <v>ปกติ</v>
      </c>
      <c r="AA428" s="55" t="str">
        <f t="shared" si="147"/>
        <v>TELECOM</v>
      </c>
      <c r="AB428" s="64">
        <f t="shared" si="148"/>
        <v>1</v>
      </c>
      <c r="AC428" s="65" t="str">
        <f>VLOOKUP(B428,DATA_ZCSR181!C:K,9,0)</f>
        <v>S-4G-001</v>
      </c>
      <c r="AD428" s="65">
        <f>VLOOKUP(B428,DATA_ZCSR181!C:H,6,0)</f>
        <v>9009421366</v>
      </c>
      <c r="AE428" s="66">
        <f>VLOOKUP(B428,DATA_ZCSR181!C:Z,24,0)</f>
        <v>43496</v>
      </c>
      <c r="AF428" s="66" t="str">
        <f>LEFT(VLOOKUP(B428,DATA_ZCSR181!C:D,2,0),4)</f>
        <v>S4B3</v>
      </c>
      <c r="AG428" s="55" t="str">
        <f t="shared" si="149"/>
        <v>PTC</v>
      </c>
      <c r="AH428" s="61" t="str">
        <f t="shared" si="150"/>
        <v/>
      </c>
      <c r="AI428" s="61" t="str">
        <f t="shared" si="151"/>
        <v/>
      </c>
      <c r="AJ428" s="61" t="str">
        <f t="shared" si="152"/>
        <v/>
      </c>
      <c r="AK428" s="61" t="str">
        <f t="shared" si="153"/>
        <v/>
      </c>
      <c r="AL428" s="61" t="str">
        <f t="shared" si="154"/>
        <v/>
      </c>
      <c r="AM428" s="61" t="str">
        <f t="shared" si="155"/>
        <v/>
      </c>
      <c r="AN428" s="61" t="str">
        <f t="shared" si="156"/>
        <v/>
      </c>
      <c r="AO428" s="61" t="str">
        <f t="shared" si="157"/>
        <v/>
      </c>
      <c r="AP428" s="61" t="str">
        <f t="shared" si="158"/>
        <v/>
      </c>
      <c r="AQ428" s="62" t="str">
        <f t="shared" si="159"/>
        <v/>
      </c>
      <c r="AR428" s="61" t="str">
        <f t="shared" si="160"/>
        <v/>
      </c>
      <c r="AS428" s="63" t="e">
        <f>VLOOKUP(B428,ziw58!AV:BB,7,0)</f>
        <v>#N/A</v>
      </c>
    </row>
    <row r="429" spans="1:45" x14ac:dyDescent="0.35">
      <c r="A429" s="56">
        <v>130000726872</v>
      </c>
      <c r="B429" s="57">
        <v>140001545465</v>
      </c>
      <c r="C429" s="57">
        <v>1016892928</v>
      </c>
      <c r="D429" s="58" t="s">
        <v>2921</v>
      </c>
      <c r="E429" s="58" t="s">
        <v>15</v>
      </c>
      <c r="F429" s="58" t="s">
        <v>16</v>
      </c>
      <c r="G429" s="58" t="s">
        <v>17</v>
      </c>
      <c r="H429" s="58" t="s">
        <v>72</v>
      </c>
      <c r="I429" s="59">
        <v>43426</v>
      </c>
      <c r="J429" s="59">
        <v>43426</v>
      </c>
      <c r="K429" s="59">
        <v>43426</v>
      </c>
      <c r="L429" s="59">
        <v>43483</v>
      </c>
      <c r="M429" s="60">
        <v>4016316820</v>
      </c>
      <c r="N429" s="58" t="s">
        <v>73</v>
      </c>
      <c r="O429" s="58" t="s">
        <v>23</v>
      </c>
      <c r="P429" s="55" t="str">
        <f>VLOOKUP(C429,Constrain!W:Y,3,0)</f>
        <v xml:space="preserve">บริษัท ทีโอที จำกัด (มหาชน) </v>
      </c>
      <c r="Q429" s="64" t="str">
        <f>VLOOKUP(C429,Constrain!W:X,2,0)</f>
        <v>TOT</v>
      </c>
      <c r="R429" s="55" t="str">
        <f t="shared" si="138"/>
        <v>CLSD</v>
      </c>
      <c r="S429" s="55" t="str">
        <f t="shared" si="139"/>
        <v xml:space="preserve">CNF </v>
      </c>
      <c r="T429" s="55" t="str">
        <f t="shared" si="140"/>
        <v>มี พท.ซ่อมบำรุง</v>
      </c>
      <c r="U429" s="55" t="str">
        <f t="shared" si="141"/>
        <v>นับเสา</v>
      </c>
      <c r="V429" s="55" t="str">
        <f t="shared" si="142"/>
        <v>61</v>
      </c>
      <c r="W429" s="55" t="str">
        <f t="shared" si="143"/>
        <v>สายสื่อสาร</v>
      </c>
      <c r="X429" s="55" t="str">
        <f t="shared" si="144"/>
        <v>TOT/PTT</v>
      </c>
      <c r="Y429" s="55" t="str">
        <f t="shared" si="145"/>
        <v>SSA</v>
      </c>
      <c r="Z429" s="55" t="str">
        <f t="shared" si="146"/>
        <v>ปกติ</v>
      </c>
      <c r="AA429" s="55" t="str">
        <f t="shared" si="147"/>
        <v>TELECOM</v>
      </c>
      <c r="AB429" s="64">
        <f t="shared" si="148"/>
        <v>1</v>
      </c>
      <c r="AC429" s="65" t="str">
        <f>VLOOKUP(B429,DATA_ZCSR181!C:K,9,0)</f>
        <v>S-4G-001</v>
      </c>
      <c r="AD429" s="65">
        <f>VLOOKUP(B429,DATA_ZCSR181!C:H,6,0)</f>
        <v>9009416653</v>
      </c>
      <c r="AE429" s="66">
        <f>VLOOKUP(B429,DATA_ZCSR181!C:Z,24,0)</f>
        <v>43496</v>
      </c>
      <c r="AF429" s="66" t="str">
        <f>LEFT(VLOOKUP(B429,DATA_ZCSR181!C:D,2,0),4)</f>
        <v>S4B3</v>
      </c>
      <c r="AG429" s="55" t="str">
        <f t="shared" si="149"/>
        <v>SSA</v>
      </c>
      <c r="AH429" s="61" t="str">
        <f t="shared" si="150"/>
        <v/>
      </c>
      <c r="AI429" s="61" t="str">
        <f t="shared" si="151"/>
        <v/>
      </c>
      <c r="AJ429" s="61" t="str">
        <f t="shared" si="152"/>
        <v/>
      </c>
      <c r="AK429" s="61" t="str">
        <f t="shared" si="153"/>
        <v/>
      </c>
      <c r="AL429" s="61" t="str">
        <f t="shared" si="154"/>
        <v/>
      </c>
      <c r="AM429" s="61" t="str">
        <f t="shared" si="155"/>
        <v/>
      </c>
      <c r="AN429" s="61" t="str">
        <f t="shared" si="156"/>
        <v/>
      </c>
      <c r="AO429" s="61" t="str">
        <f t="shared" si="157"/>
        <v/>
      </c>
      <c r="AP429" s="61" t="str">
        <f t="shared" si="158"/>
        <v/>
      </c>
      <c r="AQ429" s="62" t="str">
        <f t="shared" si="159"/>
        <v/>
      </c>
      <c r="AR429" s="61" t="str">
        <f t="shared" si="160"/>
        <v/>
      </c>
      <c r="AS429" s="63" t="e">
        <f>VLOOKUP(B429,ziw58!AV:BB,7,0)</f>
        <v>#N/A</v>
      </c>
    </row>
    <row r="430" spans="1:45" x14ac:dyDescent="0.35">
      <c r="A430" s="56">
        <v>130000727544</v>
      </c>
      <c r="B430" s="57">
        <v>140001545420</v>
      </c>
      <c r="C430" s="57">
        <v>1016892928</v>
      </c>
      <c r="D430" s="58" t="s">
        <v>2922</v>
      </c>
      <c r="E430" s="58" t="s">
        <v>25</v>
      </c>
      <c r="F430" s="58" t="s">
        <v>16</v>
      </c>
      <c r="G430" s="58" t="s">
        <v>17</v>
      </c>
      <c r="H430" s="58" t="s">
        <v>34</v>
      </c>
      <c r="I430" s="59">
        <v>43410</v>
      </c>
      <c r="J430" s="59">
        <v>43427</v>
      </c>
      <c r="K430" s="59">
        <v>43427</v>
      </c>
      <c r="L430" s="59">
        <v>43427</v>
      </c>
      <c r="M430" s="60">
        <v>4018198113</v>
      </c>
      <c r="N430" s="58" t="s">
        <v>2547</v>
      </c>
      <c r="O430" s="58" t="s">
        <v>26</v>
      </c>
      <c r="P430" s="55" t="str">
        <f>VLOOKUP(C430,Constrain!W:Y,3,0)</f>
        <v xml:space="preserve">บริษัท ทีโอที จำกัด (มหาชน) </v>
      </c>
      <c r="Q430" s="64" t="str">
        <f>VLOOKUP(C430,Constrain!W:X,2,0)</f>
        <v>TOT</v>
      </c>
      <c r="R430" s="55" t="str">
        <f t="shared" si="138"/>
        <v xml:space="preserve">REL </v>
      </c>
      <c r="S430" s="55" t="str">
        <f t="shared" si="139"/>
        <v xml:space="preserve">CNF </v>
      </c>
      <c r="T430" s="55" t="str">
        <f t="shared" si="140"/>
        <v>มี พท.ซ่อมบำรุง</v>
      </c>
      <c r="U430" s="55" t="str">
        <f t="shared" si="141"/>
        <v>นับเสา</v>
      </c>
      <c r="V430" s="55" t="str">
        <f t="shared" si="142"/>
        <v>61</v>
      </c>
      <c r="W430" s="55" t="str">
        <f t="shared" si="143"/>
        <v>สายสื่อสาร</v>
      </c>
      <c r="X430" s="55" t="str">
        <f t="shared" si="144"/>
        <v>TOT</v>
      </c>
      <c r="Y430" s="55" t="str">
        <f t="shared" si="145"/>
        <v>PUI</v>
      </c>
      <c r="Z430" s="55" t="str">
        <f t="shared" si="146"/>
        <v>ปกติ</v>
      </c>
      <c r="AA430" s="55" t="str">
        <f t="shared" si="147"/>
        <v>TELECOM</v>
      </c>
      <c r="AB430" s="64">
        <f t="shared" si="148"/>
        <v>1</v>
      </c>
      <c r="AC430" s="65" t="str">
        <f>VLOOKUP(B430,DATA_ZCSR181!C:K,9,0)</f>
        <v>S-4G-001</v>
      </c>
      <c r="AD430" s="65">
        <f>VLOOKUP(B430,DATA_ZCSR181!C:H,6,0)</f>
        <v>9009416596</v>
      </c>
      <c r="AE430" s="66">
        <f>VLOOKUP(B430,DATA_ZCSR181!C:Z,24,0)</f>
        <v>43496</v>
      </c>
      <c r="AF430" s="66" t="str">
        <f>LEFT(VLOOKUP(B430,DATA_ZCSR181!C:D,2,0),4)</f>
        <v>S4B3</v>
      </c>
      <c r="AG430" s="55" t="str">
        <f t="shared" si="149"/>
        <v>MUS</v>
      </c>
      <c r="AH430" s="61" t="str">
        <f t="shared" si="150"/>
        <v/>
      </c>
      <c r="AI430" s="61" t="str">
        <f t="shared" si="151"/>
        <v/>
      </c>
      <c r="AJ430" s="61" t="str">
        <f t="shared" si="152"/>
        <v>สถานะใบสั่งงานไม่ถูกต้อง</v>
      </c>
      <c r="AK430" s="61" t="str">
        <f t="shared" si="153"/>
        <v/>
      </c>
      <c r="AL430" s="61" t="str">
        <f t="shared" si="154"/>
        <v/>
      </c>
      <c r="AM430" s="61" t="str">
        <f t="shared" si="155"/>
        <v/>
      </c>
      <c r="AN430" s="61" t="str">
        <f t="shared" si="156"/>
        <v/>
      </c>
      <c r="AO430" s="61" t="str">
        <f t="shared" si="157"/>
        <v/>
      </c>
      <c r="AP430" s="61" t="str">
        <f t="shared" si="158"/>
        <v/>
      </c>
      <c r="AQ430" s="62" t="str">
        <f t="shared" si="159"/>
        <v/>
      </c>
      <c r="AR430" s="61" t="str">
        <f t="shared" si="160"/>
        <v/>
      </c>
      <c r="AS430" s="63" t="e">
        <f>VLOOKUP(B430,ziw58!AV:BB,7,0)</f>
        <v>#N/A</v>
      </c>
    </row>
    <row r="431" spans="1:45" x14ac:dyDescent="0.35">
      <c r="A431" s="56">
        <v>130000740053</v>
      </c>
      <c r="B431" s="57">
        <v>140001545944</v>
      </c>
      <c r="C431" s="57">
        <v>1016892928</v>
      </c>
      <c r="D431" s="58" t="s">
        <v>2923</v>
      </c>
      <c r="E431" s="58" t="s">
        <v>15</v>
      </c>
      <c r="F431" s="58" t="s">
        <v>16</v>
      </c>
      <c r="G431" s="58" t="s">
        <v>17</v>
      </c>
      <c r="H431" s="58" t="s">
        <v>90</v>
      </c>
      <c r="I431" s="59">
        <v>43448</v>
      </c>
      <c r="J431" s="59">
        <v>43460</v>
      </c>
      <c r="K431" s="59">
        <v>43460</v>
      </c>
      <c r="L431" s="59">
        <v>43483</v>
      </c>
      <c r="M431" s="60">
        <v>4016316915</v>
      </c>
      <c r="N431" s="58" t="s">
        <v>91</v>
      </c>
      <c r="O431" s="58" t="s">
        <v>23</v>
      </c>
      <c r="P431" s="55" t="str">
        <f>VLOOKUP(C431,Constrain!W:Y,3,0)</f>
        <v xml:space="preserve">บริษัท ทีโอที จำกัด (มหาชน) </v>
      </c>
      <c r="Q431" s="64" t="str">
        <f>VLOOKUP(C431,Constrain!W:X,2,0)</f>
        <v>TOT</v>
      </c>
      <c r="R431" s="55" t="str">
        <f t="shared" si="138"/>
        <v>CLSD</v>
      </c>
      <c r="S431" s="55" t="str">
        <f t="shared" si="139"/>
        <v xml:space="preserve">CNF </v>
      </c>
      <c r="T431" s="55" t="str">
        <f t="shared" si="140"/>
        <v>มี พท.ซ่อมบำรุง</v>
      </c>
      <c r="U431" s="55" t="str">
        <f t="shared" si="141"/>
        <v>นับเสา</v>
      </c>
      <c r="V431" s="55" t="str">
        <f t="shared" si="142"/>
        <v>61</v>
      </c>
      <c r="W431" s="55" t="str">
        <f t="shared" si="143"/>
        <v>สายสื่อสาร</v>
      </c>
      <c r="X431" s="55" t="str">
        <f t="shared" si="144"/>
        <v>TOT</v>
      </c>
      <c r="Y431" s="55" t="str">
        <f t="shared" si="145"/>
        <v>PUS</v>
      </c>
      <c r="Z431" s="55" t="str">
        <f t="shared" si="146"/>
        <v>ปกติ</v>
      </c>
      <c r="AA431" s="55" t="str">
        <f t="shared" si="147"/>
        <v>TELECOM</v>
      </c>
      <c r="AB431" s="64">
        <f t="shared" si="148"/>
        <v>1</v>
      </c>
      <c r="AC431" s="65" t="str">
        <f>VLOOKUP(B431,DATA_ZCSR181!C:K,9,0)</f>
        <v>S-4G-001</v>
      </c>
      <c r="AD431" s="65">
        <f>VLOOKUP(B431,DATA_ZCSR181!C:H,6,0)</f>
        <v>9009417358</v>
      </c>
      <c r="AE431" s="66">
        <f>VLOOKUP(B431,DATA_ZCSR181!C:Z,24,0)</f>
        <v>43496</v>
      </c>
      <c r="AF431" s="66" t="str">
        <f>LEFT(VLOOKUP(B431,DATA_ZCSR181!C:D,2,0),4)</f>
        <v>S4B3</v>
      </c>
      <c r="AG431" s="55" t="str">
        <f t="shared" si="149"/>
        <v>PUS</v>
      </c>
      <c r="AH431" s="61" t="str">
        <f t="shared" si="150"/>
        <v/>
      </c>
      <c r="AI431" s="61" t="str">
        <f t="shared" si="151"/>
        <v/>
      </c>
      <c r="AJ431" s="61" t="str">
        <f t="shared" si="152"/>
        <v/>
      </c>
      <c r="AK431" s="61" t="str">
        <f t="shared" si="153"/>
        <v/>
      </c>
      <c r="AL431" s="61" t="str">
        <f t="shared" si="154"/>
        <v/>
      </c>
      <c r="AM431" s="61" t="str">
        <f t="shared" si="155"/>
        <v/>
      </c>
      <c r="AN431" s="61" t="str">
        <f t="shared" si="156"/>
        <v/>
      </c>
      <c r="AO431" s="61" t="str">
        <f t="shared" si="157"/>
        <v/>
      </c>
      <c r="AP431" s="61" t="str">
        <f t="shared" si="158"/>
        <v/>
      </c>
      <c r="AQ431" s="62" t="str">
        <f t="shared" si="159"/>
        <v/>
      </c>
      <c r="AR431" s="61" t="str">
        <f t="shared" si="160"/>
        <v/>
      </c>
      <c r="AS431" s="63" t="e">
        <f>VLOOKUP(B431,ziw58!AV:BB,7,0)</f>
        <v>#N/A</v>
      </c>
    </row>
    <row r="432" spans="1:45" x14ac:dyDescent="0.35">
      <c r="A432" s="56">
        <v>130000727511</v>
      </c>
      <c r="B432" s="57">
        <v>140001545578</v>
      </c>
      <c r="C432" s="57">
        <v>1016892928</v>
      </c>
      <c r="D432" s="58" t="s">
        <v>2924</v>
      </c>
      <c r="E432" s="58" t="s">
        <v>15</v>
      </c>
      <c r="F432" s="58" t="s">
        <v>16</v>
      </c>
      <c r="G432" s="58" t="s">
        <v>17</v>
      </c>
      <c r="H432" s="58" t="s">
        <v>60</v>
      </c>
      <c r="I432" s="59">
        <v>43430</v>
      </c>
      <c r="J432" s="59">
        <v>43429</v>
      </c>
      <c r="K432" s="59">
        <v>43432</v>
      </c>
      <c r="L432" s="59">
        <v>43483</v>
      </c>
      <c r="M432" s="60">
        <v>4016316852</v>
      </c>
      <c r="N432" s="58" t="s">
        <v>61</v>
      </c>
      <c r="O432" s="58" t="s">
        <v>23</v>
      </c>
      <c r="P432" s="55" t="str">
        <f>VLOOKUP(C432,Constrain!W:Y,3,0)</f>
        <v xml:space="preserve">บริษัท ทีโอที จำกัด (มหาชน) </v>
      </c>
      <c r="Q432" s="64" t="str">
        <f>VLOOKUP(C432,Constrain!W:X,2,0)</f>
        <v>TOT</v>
      </c>
      <c r="R432" s="55" t="str">
        <f t="shared" si="138"/>
        <v>CLSD</v>
      </c>
      <c r="S432" s="55" t="str">
        <f t="shared" si="139"/>
        <v xml:space="preserve">CNF </v>
      </c>
      <c r="T432" s="55" t="str">
        <f t="shared" si="140"/>
        <v>มี พท.ซ่อมบำรุง</v>
      </c>
      <c r="U432" s="55" t="str">
        <f t="shared" si="141"/>
        <v>นับเสา</v>
      </c>
      <c r="V432" s="55" t="str">
        <f t="shared" si="142"/>
        <v>61</v>
      </c>
      <c r="W432" s="55" t="str">
        <f t="shared" si="143"/>
        <v>สายสื่อสาร</v>
      </c>
      <c r="X432" s="55" t="str">
        <f t="shared" si="144"/>
        <v>TOT</v>
      </c>
      <c r="Y432" s="55" t="str">
        <f t="shared" si="145"/>
        <v>RAB</v>
      </c>
      <c r="Z432" s="55" t="str">
        <f t="shared" si="146"/>
        <v>ปกติ</v>
      </c>
      <c r="AA432" s="55" t="str">
        <f t="shared" si="147"/>
        <v>TELECOM</v>
      </c>
      <c r="AB432" s="64">
        <f t="shared" si="148"/>
        <v>1</v>
      </c>
      <c r="AC432" s="65" t="str">
        <f>VLOOKUP(B432,DATA_ZCSR181!C:K,9,0)</f>
        <v>S-4G-001</v>
      </c>
      <c r="AD432" s="65">
        <f>VLOOKUP(B432,DATA_ZCSR181!C:H,6,0)</f>
        <v>9009416790</v>
      </c>
      <c r="AE432" s="66">
        <f>VLOOKUP(B432,DATA_ZCSR181!C:Z,24,0)</f>
        <v>43496</v>
      </c>
      <c r="AF432" s="66" t="str">
        <f>LEFT(VLOOKUP(B432,DATA_ZCSR181!C:D,2,0),4)</f>
        <v>S4B3</v>
      </c>
      <c r="AG432" s="55" t="str">
        <f t="shared" si="149"/>
        <v>RAB</v>
      </c>
      <c r="AH432" s="61" t="str">
        <f t="shared" si="150"/>
        <v/>
      </c>
      <c r="AI432" s="61" t="str">
        <f t="shared" si="151"/>
        <v/>
      </c>
      <c r="AJ432" s="61" t="str">
        <f t="shared" si="152"/>
        <v/>
      </c>
      <c r="AK432" s="61" t="str">
        <f t="shared" si="153"/>
        <v/>
      </c>
      <c r="AL432" s="61" t="str">
        <f t="shared" si="154"/>
        <v/>
      </c>
      <c r="AM432" s="61" t="str">
        <f t="shared" si="155"/>
        <v/>
      </c>
      <c r="AN432" s="61" t="str">
        <f t="shared" si="156"/>
        <v/>
      </c>
      <c r="AO432" s="61" t="str">
        <f t="shared" si="157"/>
        <v/>
      </c>
      <c r="AP432" s="61" t="str">
        <f t="shared" si="158"/>
        <v/>
      </c>
      <c r="AQ432" s="62" t="str">
        <f t="shared" si="159"/>
        <v/>
      </c>
      <c r="AR432" s="61" t="str">
        <f t="shared" si="160"/>
        <v/>
      </c>
      <c r="AS432" s="63" t="e">
        <f>VLOOKUP(B432,ziw58!AV:BB,7,0)</f>
        <v>#N/A</v>
      </c>
    </row>
    <row r="433" spans="1:45" x14ac:dyDescent="0.35">
      <c r="A433" s="56">
        <v>130000727189</v>
      </c>
      <c r="B433" s="57">
        <v>140001545753</v>
      </c>
      <c r="C433" s="57">
        <v>1016892928</v>
      </c>
      <c r="D433" s="58" t="s">
        <v>2925</v>
      </c>
      <c r="E433" s="58" t="s">
        <v>1267</v>
      </c>
      <c r="F433" s="58" t="s">
        <v>16</v>
      </c>
      <c r="G433" s="58" t="s">
        <v>17</v>
      </c>
      <c r="H433" s="58" t="s">
        <v>62</v>
      </c>
      <c r="I433" s="59">
        <v>43427</v>
      </c>
      <c r="J433" s="59">
        <v>43427</v>
      </c>
      <c r="K433" s="59">
        <v>43427</v>
      </c>
      <c r="L433" s="59">
        <v>43483</v>
      </c>
      <c r="M433" s="60">
        <v>4016316842</v>
      </c>
      <c r="N433" s="58" t="s">
        <v>63</v>
      </c>
      <c r="O433" s="58" t="s">
        <v>23</v>
      </c>
      <c r="P433" s="55" t="str">
        <f>VLOOKUP(C433,Constrain!W:Y,3,0)</f>
        <v xml:space="preserve">บริษัท ทีโอที จำกัด (มหาชน) </v>
      </c>
      <c r="Q433" s="64" t="str">
        <f>VLOOKUP(C433,Constrain!W:X,2,0)</f>
        <v>TOT</v>
      </c>
      <c r="R433" s="55" t="str">
        <f t="shared" si="138"/>
        <v>TECO</v>
      </c>
      <c r="S433" s="55" t="str">
        <f t="shared" si="139"/>
        <v xml:space="preserve">CNF </v>
      </c>
      <c r="T433" s="55" t="str">
        <f t="shared" si="140"/>
        <v>มี พท.ซ่อมบำรุง</v>
      </c>
      <c r="U433" s="55" t="str">
        <f t="shared" si="141"/>
        <v>นับเสา</v>
      </c>
      <c r="V433" s="55" t="str">
        <f t="shared" si="142"/>
        <v>61</v>
      </c>
      <c r="W433" s="55" t="str">
        <f t="shared" si="143"/>
        <v>สายสื่อสาร</v>
      </c>
      <c r="X433" s="55" t="str">
        <f t="shared" si="144"/>
        <v>TOT</v>
      </c>
      <c r="Y433" s="55" t="str">
        <f t="shared" si="145"/>
        <v>SIP</v>
      </c>
      <c r="Z433" s="55" t="str">
        <f t="shared" si="146"/>
        <v>ปกติ</v>
      </c>
      <c r="AA433" s="55" t="str">
        <f t="shared" si="147"/>
        <v>TELECOM</v>
      </c>
      <c r="AB433" s="64">
        <f t="shared" si="148"/>
        <v>1</v>
      </c>
      <c r="AC433" s="65" t="str">
        <f>VLOOKUP(B433,DATA_ZCSR181!C:K,9,0)</f>
        <v>S-4G-001</v>
      </c>
      <c r="AD433" s="65">
        <f>VLOOKUP(B433,DATA_ZCSR181!C:H,6,0)</f>
        <v>9009416997</v>
      </c>
      <c r="AE433" s="66">
        <f>VLOOKUP(B433,DATA_ZCSR181!C:Z,24,0)</f>
        <v>43496</v>
      </c>
      <c r="AF433" s="66" t="str">
        <f>LEFT(VLOOKUP(B433,DATA_ZCSR181!C:D,2,0),4)</f>
        <v>S4B3</v>
      </c>
      <c r="AG433" s="55" t="str">
        <f t="shared" si="149"/>
        <v>SIP</v>
      </c>
      <c r="AH433" s="61" t="str">
        <f t="shared" si="150"/>
        <v/>
      </c>
      <c r="AI433" s="61" t="str">
        <f t="shared" si="151"/>
        <v/>
      </c>
      <c r="AJ433" s="61" t="str">
        <f t="shared" si="152"/>
        <v/>
      </c>
      <c r="AK433" s="61" t="str">
        <f t="shared" si="153"/>
        <v/>
      </c>
      <c r="AL433" s="61" t="str">
        <f t="shared" si="154"/>
        <v/>
      </c>
      <c r="AM433" s="61" t="str">
        <f t="shared" si="155"/>
        <v/>
      </c>
      <c r="AN433" s="61" t="str">
        <f t="shared" si="156"/>
        <v/>
      </c>
      <c r="AO433" s="61" t="str">
        <f t="shared" si="157"/>
        <v/>
      </c>
      <c r="AP433" s="61" t="str">
        <f t="shared" si="158"/>
        <v/>
      </c>
      <c r="AQ433" s="62" t="str">
        <f t="shared" si="159"/>
        <v/>
      </c>
      <c r="AR433" s="61" t="str">
        <f t="shared" si="160"/>
        <v/>
      </c>
      <c r="AS433" s="63" t="e">
        <f>VLOOKUP(B433,ziw58!AV:BB,7,0)</f>
        <v>#N/A</v>
      </c>
    </row>
    <row r="434" spans="1:45" x14ac:dyDescent="0.35">
      <c r="A434" s="56">
        <v>130000721035</v>
      </c>
      <c r="B434" s="57">
        <v>140001545061</v>
      </c>
      <c r="C434" s="57">
        <v>1016892928</v>
      </c>
      <c r="D434" s="58" t="s">
        <v>2926</v>
      </c>
      <c r="E434" s="58" t="s">
        <v>25</v>
      </c>
      <c r="F434" s="58" t="s">
        <v>16</v>
      </c>
      <c r="G434" s="58" t="s">
        <v>17</v>
      </c>
      <c r="H434" s="58" t="s">
        <v>82</v>
      </c>
      <c r="I434" s="59">
        <v>43411</v>
      </c>
      <c r="J434" s="59">
        <v>43411</v>
      </c>
      <c r="K434" s="59">
        <v>43411</v>
      </c>
      <c r="L434" s="59">
        <v>43411</v>
      </c>
      <c r="M434" s="60">
        <v>4016317191</v>
      </c>
      <c r="N434" s="58" t="s">
        <v>83</v>
      </c>
      <c r="O434" s="58" t="s">
        <v>2518</v>
      </c>
      <c r="P434" s="55" t="str">
        <f>VLOOKUP(C434,Constrain!W:Y,3,0)</f>
        <v xml:space="preserve">บริษัท ทีโอที จำกัด (มหาชน) </v>
      </c>
      <c r="Q434" s="64" t="str">
        <f>VLOOKUP(C434,Constrain!W:X,2,0)</f>
        <v>TOT</v>
      </c>
      <c r="R434" s="55" t="str">
        <f t="shared" si="138"/>
        <v xml:space="preserve">REL </v>
      </c>
      <c r="S434" s="55" t="str">
        <f t="shared" si="139"/>
        <v xml:space="preserve">CNF </v>
      </c>
      <c r="T434" s="55" t="str">
        <f t="shared" si="140"/>
        <v>มี พท.ซ่อมบำรุง</v>
      </c>
      <c r="U434" s="55" t="str">
        <f t="shared" si="141"/>
        <v>นับเสา</v>
      </c>
      <c r="V434" s="55" t="str">
        <f t="shared" si="142"/>
        <v>61</v>
      </c>
      <c r="W434" s="55" t="str">
        <f t="shared" si="143"/>
        <v>สายสื่อสาร</v>
      </c>
      <c r="X434" s="55" t="str">
        <f t="shared" si="144"/>
        <v>TOT</v>
      </c>
      <c r="Y434" s="55" t="str">
        <f t="shared" si="145"/>
        <v>SKA</v>
      </c>
      <c r="Z434" s="55" t="str">
        <f t="shared" si="146"/>
        <v>ปกติ</v>
      </c>
      <c r="AA434" s="55" t="str">
        <f t="shared" si="147"/>
        <v>TELECOM</v>
      </c>
      <c r="AB434" s="64">
        <f t="shared" si="148"/>
        <v>1</v>
      </c>
      <c r="AC434" s="65" t="str">
        <f>VLOOKUP(B434,DATA_ZCSR181!C:K,9,0)</f>
        <v>S-4G-001</v>
      </c>
      <c r="AD434" s="65">
        <f>VLOOKUP(B434,DATA_ZCSR181!C:H,6,0)</f>
        <v>9009416200</v>
      </c>
      <c r="AE434" s="66">
        <f>VLOOKUP(B434,DATA_ZCSR181!C:Z,24,0)</f>
        <v>43496</v>
      </c>
      <c r="AF434" s="66" t="str">
        <f>LEFT(VLOOKUP(B434,DATA_ZCSR181!C:D,2,0),4)</f>
        <v>S4B3</v>
      </c>
      <c r="AG434" s="55" t="str">
        <f t="shared" si="149"/>
        <v>SKA</v>
      </c>
      <c r="AH434" s="61" t="str">
        <f t="shared" si="150"/>
        <v/>
      </c>
      <c r="AI434" s="61" t="str">
        <f t="shared" si="151"/>
        <v/>
      </c>
      <c r="AJ434" s="61" t="str">
        <f t="shared" si="152"/>
        <v>สถานะใบสั่งงานไม่ถูกต้อง</v>
      </c>
      <c r="AK434" s="61" t="str">
        <f t="shared" si="153"/>
        <v/>
      </c>
      <c r="AL434" s="61" t="str">
        <f t="shared" si="154"/>
        <v/>
      </c>
      <c r="AM434" s="61" t="str">
        <f t="shared" si="155"/>
        <v/>
      </c>
      <c r="AN434" s="61" t="str">
        <f t="shared" si="156"/>
        <v/>
      </c>
      <c r="AO434" s="61" t="str">
        <f t="shared" si="157"/>
        <v/>
      </c>
      <c r="AP434" s="61" t="str">
        <f t="shared" si="158"/>
        <v/>
      </c>
      <c r="AQ434" s="62" t="str">
        <f t="shared" si="159"/>
        <v/>
      </c>
      <c r="AR434" s="61" t="str">
        <f t="shared" si="160"/>
        <v/>
      </c>
      <c r="AS434" s="63" t="e">
        <f>VLOOKUP(B434,ziw58!AV:BB,7,0)</f>
        <v>#N/A</v>
      </c>
    </row>
    <row r="435" spans="1:45" x14ac:dyDescent="0.35">
      <c r="A435" s="56">
        <v>130000716854</v>
      </c>
      <c r="B435" s="57">
        <v>140001543854</v>
      </c>
      <c r="C435" s="57">
        <v>1016892928</v>
      </c>
      <c r="D435" s="58" t="s">
        <v>2927</v>
      </c>
      <c r="E435" s="58" t="s">
        <v>1267</v>
      </c>
      <c r="F435" s="58" t="s">
        <v>16</v>
      </c>
      <c r="G435" s="58" t="s">
        <v>17</v>
      </c>
      <c r="H435" s="58" t="s">
        <v>30</v>
      </c>
      <c r="I435" s="59">
        <v>43405</v>
      </c>
      <c r="J435" s="59">
        <v>43430</v>
      </c>
      <c r="K435" s="59">
        <v>43434</v>
      </c>
      <c r="L435" s="59">
        <v>43483</v>
      </c>
      <c r="M435" s="60">
        <v>4016316839</v>
      </c>
      <c r="N435" s="58" t="s">
        <v>31</v>
      </c>
      <c r="O435" s="58" t="s">
        <v>23</v>
      </c>
      <c r="P435" s="55" t="str">
        <f>VLOOKUP(C435,Constrain!W:Y,3,0)</f>
        <v xml:space="preserve">บริษัท ทีโอที จำกัด (มหาชน) </v>
      </c>
      <c r="Q435" s="64" t="str">
        <f>VLOOKUP(C435,Constrain!W:X,2,0)</f>
        <v>TOT</v>
      </c>
      <c r="R435" s="55" t="str">
        <f t="shared" si="138"/>
        <v>TECO</v>
      </c>
      <c r="S435" s="55" t="str">
        <f t="shared" si="139"/>
        <v xml:space="preserve">CNF </v>
      </c>
      <c r="T435" s="55" t="str">
        <f t="shared" si="140"/>
        <v>มี พท.ซ่อมบำรุง</v>
      </c>
      <c r="U435" s="55" t="str">
        <f t="shared" si="141"/>
        <v>นับเสา</v>
      </c>
      <c r="V435" s="55" t="str">
        <f t="shared" si="142"/>
        <v>61</v>
      </c>
      <c r="W435" s="55" t="str">
        <f t="shared" si="143"/>
        <v>สายสื่อสาร</v>
      </c>
      <c r="X435" s="55" t="str">
        <f t="shared" si="144"/>
        <v>TOT</v>
      </c>
      <c r="Y435" s="55" t="str">
        <f t="shared" si="145"/>
        <v>SRN</v>
      </c>
      <c r="Z435" s="55" t="str">
        <f t="shared" si="146"/>
        <v>ปกติ</v>
      </c>
      <c r="AA435" s="55" t="str">
        <f t="shared" si="147"/>
        <v>TELECOM</v>
      </c>
      <c r="AB435" s="64">
        <f t="shared" si="148"/>
        <v>1</v>
      </c>
      <c r="AC435" s="65" t="str">
        <f>VLOOKUP(B435,DATA_ZCSR181!C:K,9,0)</f>
        <v>S-4G-001</v>
      </c>
      <c r="AD435" s="65">
        <f>VLOOKUP(B435,DATA_ZCSR181!C:H,6,0)</f>
        <v>9009414674</v>
      </c>
      <c r="AE435" s="66">
        <f>VLOOKUP(B435,DATA_ZCSR181!C:Z,24,0)</f>
        <v>43496</v>
      </c>
      <c r="AF435" s="66" t="str">
        <f>LEFT(VLOOKUP(B435,DATA_ZCSR181!C:D,2,0),4)</f>
        <v>S4B3</v>
      </c>
      <c r="AG435" s="55" t="str">
        <f t="shared" si="149"/>
        <v>SRN</v>
      </c>
      <c r="AH435" s="61" t="str">
        <f t="shared" si="150"/>
        <v/>
      </c>
      <c r="AI435" s="61" t="str">
        <f t="shared" si="151"/>
        <v/>
      </c>
      <c r="AJ435" s="61" t="str">
        <f t="shared" si="152"/>
        <v/>
      </c>
      <c r="AK435" s="61" t="str">
        <f t="shared" si="153"/>
        <v/>
      </c>
      <c r="AL435" s="61" t="str">
        <f t="shared" si="154"/>
        <v/>
      </c>
      <c r="AM435" s="61" t="str">
        <f t="shared" si="155"/>
        <v/>
      </c>
      <c r="AN435" s="61" t="str">
        <f t="shared" si="156"/>
        <v/>
      </c>
      <c r="AO435" s="61" t="str">
        <f t="shared" si="157"/>
        <v/>
      </c>
      <c r="AP435" s="61" t="str">
        <f t="shared" si="158"/>
        <v/>
      </c>
      <c r="AQ435" s="62" t="str">
        <f t="shared" si="159"/>
        <v/>
      </c>
      <c r="AR435" s="61" t="str">
        <f t="shared" si="160"/>
        <v/>
      </c>
      <c r="AS435" s="63" t="e">
        <f>VLOOKUP(B435,ziw58!AV:BB,7,0)</f>
        <v>#N/A</v>
      </c>
    </row>
    <row r="436" spans="1:45" x14ac:dyDescent="0.35">
      <c r="A436" s="56">
        <v>130000727467</v>
      </c>
      <c r="B436" s="57">
        <v>140001545902</v>
      </c>
      <c r="C436" s="57">
        <v>1016892928</v>
      </c>
      <c r="D436" s="58" t="s">
        <v>2928</v>
      </c>
      <c r="E436" s="58" t="s">
        <v>15</v>
      </c>
      <c r="F436" s="58" t="s">
        <v>16</v>
      </c>
      <c r="G436" s="58" t="s">
        <v>17</v>
      </c>
      <c r="H436" s="58" t="s">
        <v>72</v>
      </c>
      <c r="I436" s="59">
        <v>43427</v>
      </c>
      <c r="J436" s="59">
        <v>43427</v>
      </c>
      <c r="K436" s="59">
        <v>43428</v>
      </c>
      <c r="L436" s="59">
        <v>43483</v>
      </c>
      <c r="M436" s="60">
        <v>4016316820</v>
      </c>
      <c r="N436" s="58" t="s">
        <v>73</v>
      </c>
      <c r="O436" s="58" t="s">
        <v>23</v>
      </c>
      <c r="P436" s="55" t="str">
        <f>VLOOKUP(C436,Constrain!W:Y,3,0)</f>
        <v xml:space="preserve">บริษัท ทีโอที จำกัด (มหาชน) </v>
      </c>
      <c r="Q436" s="64" t="str">
        <f>VLOOKUP(C436,Constrain!W:X,2,0)</f>
        <v>TOT</v>
      </c>
      <c r="R436" s="55" t="str">
        <f t="shared" si="138"/>
        <v>CLSD</v>
      </c>
      <c r="S436" s="55" t="str">
        <f t="shared" si="139"/>
        <v xml:space="preserve">CNF </v>
      </c>
      <c r="T436" s="55" t="str">
        <f t="shared" si="140"/>
        <v>มี พท.ซ่อมบำรุง</v>
      </c>
      <c r="U436" s="55" t="str">
        <f t="shared" si="141"/>
        <v>นับเสา</v>
      </c>
      <c r="V436" s="55" t="str">
        <f t="shared" si="142"/>
        <v>61</v>
      </c>
      <c r="W436" s="55" t="str">
        <f t="shared" si="143"/>
        <v>สายสื่อสาร</v>
      </c>
      <c r="X436" s="55" t="str">
        <f t="shared" si="144"/>
        <v>TOT</v>
      </c>
      <c r="Y436" s="55" t="str">
        <f t="shared" si="145"/>
        <v>SSA</v>
      </c>
      <c r="Z436" s="55" t="str">
        <f t="shared" si="146"/>
        <v>ปกติ</v>
      </c>
      <c r="AA436" s="55" t="str">
        <f t="shared" si="147"/>
        <v>TELECOM</v>
      </c>
      <c r="AB436" s="64">
        <f t="shared" si="148"/>
        <v>1</v>
      </c>
      <c r="AC436" s="65" t="str">
        <f>VLOOKUP(B436,DATA_ZCSR181!C:K,9,0)</f>
        <v>S-4G-001</v>
      </c>
      <c r="AD436" s="65">
        <f>VLOOKUP(B436,DATA_ZCSR181!C:H,6,0)</f>
        <v>9009417183</v>
      </c>
      <c r="AE436" s="66">
        <f>VLOOKUP(B436,DATA_ZCSR181!C:Z,24,0)</f>
        <v>43496</v>
      </c>
      <c r="AF436" s="66" t="str">
        <f>LEFT(VLOOKUP(B436,DATA_ZCSR181!C:D,2,0),4)</f>
        <v>S4B3</v>
      </c>
      <c r="AG436" s="55" t="str">
        <f t="shared" si="149"/>
        <v>SSA</v>
      </c>
      <c r="AH436" s="61" t="str">
        <f t="shared" si="150"/>
        <v/>
      </c>
      <c r="AI436" s="61" t="str">
        <f t="shared" si="151"/>
        <v/>
      </c>
      <c r="AJ436" s="61" t="str">
        <f t="shared" si="152"/>
        <v/>
      </c>
      <c r="AK436" s="61" t="str">
        <f t="shared" si="153"/>
        <v/>
      </c>
      <c r="AL436" s="61" t="str">
        <f t="shared" si="154"/>
        <v/>
      </c>
      <c r="AM436" s="61" t="str">
        <f t="shared" si="155"/>
        <v/>
      </c>
      <c r="AN436" s="61" t="str">
        <f t="shared" si="156"/>
        <v/>
      </c>
      <c r="AO436" s="61" t="str">
        <f t="shared" si="157"/>
        <v/>
      </c>
      <c r="AP436" s="61" t="str">
        <f t="shared" si="158"/>
        <v/>
      </c>
      <c r="AQ436" s="62" t="str">
        <f t="shared" si="159"/>
        <v/>
      </c>
      <c r="AR436" s="61" t="str">
        <f t="shared" si="160"/>
        <v/>
      </c>
      <c r="AS436" s="63" t="e">
        <f>VLOOKUP(B436,ziw58!AV:BB,7,0)</f>
        <v>#N/A</v>
      </c>
    </row>
    <row r="437" spans="1:45" x14ac:dyDescent="0.35">
      <c r="A437" s="56">
        <v>130000729148</v>
      </c>
      <c r="B437" s="57">
        <v>140001547239</v>
      </c>
      <c r="C437" s="57">
        <v>1016892928</v>
      </c>
      <c r="D437" s="58" t="s">
        <v>2929</v>
      </c>
      <c r="E437" s="58" t="s">
        <v>1267</v>
      </c>
      <c r="F437" s="58" t="s">
        <v>16</v>
      </c>
      <c r="G437" s="58" t="s">
        <v>17</v>
      </c>
      <c r="H437" s="58" t="s">
        <v>94</v>
      </c>
      <c r="I437" s="59">
        <v>43431</v>
      </c>
      <c r="J437" s="59">
        <v>43431</v>
      </c>
      <c r="K437" s="59">
        <v>43431</v>
      </c>
      <c r="L437" s="59">
        <v>43493</v>
      </c>
      <c r="M437" s="60">
        <v>4018198109</v>
      </c>
      <c r="N437" s="58" t="s">
        <v>95</v>
      </c>
      <c r="O437" s="58" t="s">
        <v>23</v>
      </c>
      <c r="P437" s="55" t="str">
        <f>VLOOKUP(C437,Constrain!W:Y,3,0)</f>
        <v xml:space="preserve">บริษัท ทีโอที จำกัด (มหาชน) </v>
      </c>
      <c r="Q437" s="64" t="str">
        <f>VLOOKUP(C437,Constrain!W:X,2,0)</f>
        <v>TOT</v>
      </c>
      <c r="R437" s="55" t="str">
        <f t="shared" si="138"/>
        <v>TECO</v>
      </c>
      <c r="S437" s="55" t="str">
        <f t="shared" si="139"/>
        <v xml:space="preserve">CNF </v>
      </c>
      <c r="T437" s="55" t="str">
        <f t="shared" si="140"/>
        <v>มี พท.ซ่อมบำรุง</v>
      </c>
      <c r="U437" s="55" t="str">
        <f t="shared" si="141"/>
        <v>นับเสา</v>
      </c>
      <c r="V437" s="55" t="str">
        <f t="shared" si="142"/>
        <v>61</v>
      </c>
      <c r="W437" s="55" t="str">
        <f t="shared" si="143"/>
        <v>สายสื่อสาร</v>
      </c>
      <c r="X437" s="55" t="str">
        <f t="shared" si="144"/>
        <v>TOT</v>
      </c>
      <c r="Y437" s="55" t="str">
        <f t="shared" si="145"/>
        <v>SSG</v>
      </c>
      <c r="Z437" s="55" t="str">
        <f t="shared" si="146"/>
        <v>ปกติ</v>
      </c>
      <c r="AA437" s="55" t="str">
        <f t="shared" si="147"/>
        <v>TELECOM</v>
      </c>
      <c r="AB437" s="64">
        <f t="shared" si="148"/>
        <v>1</v>
      </c>
      <c r="AC437" s="65" t="str">
        <f>VLOOKUP(B437,DATA_ZCSR181!C:K,9,0)</f>
        <v>S-4G-001</v>
      </c>
      <c r="AD437" s="65">
        <f>VLOOKUP(B437,DATA_ZCSR181!C:H,6,0)</f>
        <v>9009421068</v>
      </c>
      <c r="AE437" s="66">
        <f>VLOOKUP(B437,DATA_ZCSR181!C:Z,24,0)</f>
        <v>43496</v>
      </c>
      <c r="AF437" s="66" t="str">
        <f>LEFT(VLOOKUP(B437,DATA_ZCSR181!C:D,2,0),4)</f>
        <v>S4B3</v>
      </c>
      <c r="AG437" s="55" t="str">
        <f t="shared" si="149"/>
        <v>SES</v>
      </c>
      <c r="AH437" s="61" t="str">
        <f t="shared" si="150"/>
        <v/>
      </c>
      <c r="AI437" s="61" t="str">
        <f t="shared" si="151"/>
        <v/>
      </c>
      <c r="AJ437" s="61" t="str">
        <f t="shared" si="152"/>
        <v/>
      </c>
      <c r="AK437" s="61" t="str">
        <f t="shared" si="153"/>
        <v/>
      </c>
      <c r="AL437" s="61" t="str">
        <f t="shared" si="154"/>
        <v/>
      </c>
      <c r="AM437" s="61" t="str">
        <f t="shared" si="155"/>
        <v/>
      </c>
      <c r="AN437" s="61" t="str">
        <f t="shared" si="156"/>
        <v/>
      </c>
      <c r="AO437" s="61" t="str">
        <f t="shared" si="157"/>
        <v/>
      </c>
      <c r="AP437" s="61" t="str">
        <f t="shared" si="158"/>
        <v/>
      </c>
      <c r="AQ437" s="62" t="str">
        <f t="shared" si="159"/>
        <v/>
      </c>
      <c r="AR437" s="61" t="str">
        <f t="shared" si="160"/>
        <v/>
      </c>
      <c r="AS437" s="63" t="e">
        <f>VLOOKUP(B437,ziw58!AV:BB,7,0)</f>
        <v>#N/A</v>
      </c>
    </row>
    <row r="438" spans="1:45" x14ac:dyDescent="0.35">
      <c r="A438" s="56">
        <v>130000733792</v>
      </c>
      <c r="B438" s="57">
        <v>140001545512</v>
      </c>
      <c r="C438" s="57">
        <v>1016892928</v>
      </c>
      <c r="D438" s="58" t="s">
        <v>2930</v>
      </c>
      <c r="E438" s="58" t="s">
        <v>1267</v>
      </c>
      <c r="F438" s="58" t="s">
        <v>16</v>
      </c>
      <c r="G438" s="58" t="s">
        <v>17</v>
      </c>
      <c r="H438" s="58" t="s">
        <v>68</v>
      </c>
      <c r="I438" s="59">
        <v>43420</v>
      </c>
      <c r="J438" s="59">
        <v>43446</v>
      </c>
      <c r="K438" s="59">
        <v>43447</v>
      </c>
      <c r="L438" s="59">
        <v>43487</v>
      </c>
      <c r="M438" s="60">
        <v>4016316754</v>
      </c>
      <c r="N438" s="58" t="s">
        <v>69</v>
      </c>
      <c r="O438" s="58" t="s">
        <v>23</v>
      </c>
      <c r="P438" s="55" t="str">
        <f>VLOOKUP(C438,Constrain!W:Y,3,0)</f>
        <v xml:space="preserve">บริษัท ทีโอที จำกัด (มหาชน) </v>
      </c>
      <c r="Q438" s="64" t="str">
        <f>VLOOKUP(C438,Constrain!W:X,2,0)</f>
        <v>TOT</v>
      </c>
      <c r="R438" s="55" t="str">
        <f t="shared" si="138"/>
        <v>TECO</v>
      </c>
      <c r="S438" s="55" t="str">
        <f t="shared" si="139"/>
        <v xml:space="preserve">CNF </v>
      </c>
      <c r="T438" s="55" t="str">
        <f t="shared" si="140"/>
        <v>มี พท.ซ่อมบำรุง</v>
      </c>
      <c r="U438" s="55" t="str">
        <f t="shared" si="141"/>
        <v>นับเสา</v>
      </c>
      <c r="V438" s="55" t="str">
        <f t="shared" si="142"/>
        <v>61</v>
      </c>
      <c r="W438" s="55" t="str">
        <f t="shared" si="143"/>
        <v>สายสื่อสาร</v>
      </c>
      <c r="X438" s="55" t="str">
        <f t="shared" si="144"/>
        <v>TOT</v>
      </c>
      <c r="Y438" s="55" t="str">
        <f t="shared" si="145"/>
        <v>STU</v>
      </c>
      <c r="Z438" s="55" t="str">
        <f t="shared" si="146"/>
        <v>ปกติ</v>
      </c>
      <c r="AA438" s="55" t="str">
        <f t="shared" si="147"/>
        <v>TELECOM</v>
      </c>
      <c r="AB438" s="64">
        <f t="shared" si="148"/>
        <v>1</v>
      </c>
      <c r="AC438" s="65" t="str">
        <f>VLOOKUP(B438,DATA_ZCSR181!C:K,9,0)</f>
        <v>S-4G-001</v>
      </c>
      <c r="AD438" s="65">
        <f>VLOOKUP(B438,DATA_ZCSR181!C:H,6,0)</f>
        <v>9009416699</v>
      </c>
      <c r="AE438" s="66">
        <f>VLOOKUP(B438,DATA_ZCSR181!C:Z,24,0)</f>
        <v>43496</v>
      </c>
      <c r="AF438" s="66" t="str">
        <f>LEFT(VLOOKUP(B438,DATA_ZCSR181!C:D,2,0),4)</f>
        <v>S4B3</v>
      </c>
      <c r="AG438" s="55" t="str">
        <f t="shared" si="149"/>
        <v>STU</v>
      </c>
      <c r="AH438" s="61" t="str">
        <f t="shared" si="150"/>
        <v/>
      </c>
      <c r="AI438" s="61" t="str">
        <f t="shared" si="151"/>
        <v/>
      </c>
      <c r="AJ438" s="61" t="str">
        <f t="shared" si="152"/>
        <v/>
      </c>
      <c r="AK438" s="61" t="str">
        <f t="shared" si="153"/>
        <v/>
      </c>
      <c r="AL438" s="61" t="str">
        <f t="shared" si="154"/>
        <v/>
      </c>
      <c r="AM438" s="61" t="str">
        <f t="shared" si="155"/>
        <v/>
      </c>
      <c r="AN438" s="61" t="str">
        <f t="shared" si="156"/>
        <v/>
      </c>
      <c r="AO438" s="61" t="str">
        <f t="shared" si="157"/>
        <v/>
      </c>
      <c r="AP438" s="61" t="str">
        <f t="shared" si="158"/>
        <v/>
      </c>
      <c r="AQ438" s="62" t="str">
        <f t="shared" si="159"/>
        <v/>
      </c>
      <c r="AR438" s="61" t="str">
        <f t="shared" si="160"/>
        <v/>
      </c>
      <c r="AS438" s="63" t="e">
        <f>VLOOKUP(B438,ziw58!AV:BB,7,0)</f>
        <v>#N/A</v>
      </c>
    </row>
    <row r="439" spans="1:45" x14ac:dyDescent="0.35">
      <c r="A439" s="56">
        <v>130000720145</v>
      </c>
      <c r="B439" s="57">
        <v>140001546973</v>
      </c>
      <c r="C439" s="57">
        <v>1016892928</v>
      </c>
      <c r="D439" s="58" t="s">
        <v>2931</v>
      </c>
      <c r="E439" s="58" t="s">
        <v>3173</v>
      </c>
      <c r="F439" s="58" t="s">
        <v>16</v>
      </c>
      <c r="G439" s="58" t="s">
        <v>17</v>
      </c>
      <c r="H439" s="58" t="s">
        <v>52</v>
      </c>
      <c r="I439" s="59">
        <v>43425</v>
      </c>
      <c r="J439" s="59">
        <v>43425</v>
      </c>
      <c r="K439" s="59">
        <v>43425</v>
      </c>
      <c r="L439" s="59">
        <v>43483</v>
      </c>
      <c r="M439" s="60">
        <v>4016316922</v>
      </c>
      <c r="N439" s="58" t="s">
        <v>53</v>
      </c>
      <c r="O439" s="58" t="s">
        <v>23</v>
      </c>
      <c r="P439" s="55" t="str">
        <f>VLOOKUP(C439,Constrain!W:Y,3,0)</f>
        <v xml:space="preserve">บริษัท ทีโอที จำกัด (มหาชน) </v>
      </c>
      <c r="Q439" s="64" t="str">
        <f>VLOOKUP(C439,Constrain!W:X,2,0)</f>
        <v>TOT</v>
      </c>
      <c r="R439" s="55" t="str">
        <f t="shared" si="138"/>
        <v>TECO</v>
      </c>
      <c r="S439" s="55" t="str">
        <f t="shared" si="139"/>
        <v xml:space="preserve">CNF </v>
      </c>
      <c r="T439" s="55" t="str">
        <f t="shared" si="140"/>
        <v>มี พท.ซ่อมบำรุง</v>
      </c>
      <c r="U439" s="55" t="str">
        <f t="shared" si="141"/>
        <v>นับเสา</v>
      </c>
      <c r="V439" s="55" t="str">
        <f t="shared" si="142"/>
        <v>61</v>
      </c>
      <c r="W439" s="55" t="str">
        <f t="shared" si="143"/>
        <v>สายสื่อสาร</v>
      </c>
      <c r="X439" s="55" t="str">
        <f t="shared" si="144"/>
        <v>TOT</v>
      </c>
      <c r="Y439" s="55" t="str">
        <f t="shared" si="145"/>
        <v>SUN</v>
      </c>
      <c r="Z439" s="55" t="str">
        <f t="shared" si="146"/>
        <v>ปกติ</v>
      </c>
      <c r="AA439" s="55" t="str">
        <f t="shared" si="147"/>
        <v>TELECOM</v>
      </c>
      <c r="AB439" s="64">
        <f t="shared" si="148"/>
        <v>1</v>
      </c>
      <c r="AC439" s="65" t="str">
        <f>VLOOKUP(B439,DATA_ZCSR181!C:K,9,0)</f>
        <v>S-4G-001</v>
      </c>
      <c r="AD439" s="65">
        <f>VLOOKUP(B439,DATA_ZCSR181!C:H,6,0)</f>
        <v>9009420732</v>
      </c>
      <c r="AE439" s="66">
        <f>VLOOKUP(B439,DATA_ZCSR181!C:Z,24,0)</f>
        <v>43496</v>
      </c>
      <c r="AF439" s="66" t="str">
        <f>LEFT(VLOOKUP(B439,DATA_ZCSR181!C:D,2,0),4)</f>
        <v>S4B3</v>
      </c>
      <c r="AG439" s="55" t="str">
        <f t="shared" si="149"/>
        <v>SUN</v>
      </c>
      <c r="AH439" s="61" t="str">
        <f t="shared" si="150"/>
        <v/>
      </c>
      <c r="AI439" s="61" t="str">
        <f t="shared" si="151"/>
        <v/>
      </c>
      <c r="AJ439" s="61" t="str">
        <f t="shared" si="152"/>
        <v/>
      </c>
      <c r="AK439" s="61" t="str">
        <f t="shared" si="153"/>
        <v/>
      </c>
      <c r="AL439" s="61" t="str">
        <f t="shared" si="154"/>
        <v/>
      </c>
      <c r="AM439" s="61" t="str">
        <f t="shared" si="155"/>
        <v/>
      </c>
      <c r="AN439" s="61" t="str">
        <f t="shared" si="156"/>
        <v/>
      </c>
      <c r="AO439" s="61" t="str">
        <f t="shared" si="157"/>
        <v/>
      </c>
      <c r="AP439" s="61" t="str">
        <f t="shared" si="158"/>
        <v/>
      </c>
      <c r="AQ439" s="62" t="str">
        <f t="shared" si="159"/>
        <v/>
      </c>
      <c r="AR439" s="61" t="str">
        <f t="shared" si="160"/>
        <v/>
      </c>
      <c r="AS439" s="63" t="e">
        <f>VLOOKUP(B439,ziw58!AV:BB,7,0)</f>
        <v>#N/A</v>
      </c>
    </row>
    <row r="440" spans="1:45" x14ac:dyDescent="0.35">
      <c r="A440" s="56">
        <v>130000720747</v>
      </c>
      <c r="B440" s="57">
        <v>140001545634</v>
      </c>
      <c r="C440" s="57">
        <v>1016892928</v>
      </c>
      <c r="D440" s="58" t="s">
        <v>2932</v>
      </c>
      <c r="E440" s="58" t="s">
        <v>15</v>
      </c>
      <c r="F440" s="58" t="s">
        <v>16</v>
      </c>
      <c r="G440" s="58" t="s">
        <v>17</v>
      </c>
      <c r="H440" s="58" t="s">
        <v>86</v>
      </c>
      <c r="I440" s="59">
        <v>43416</v>
      </c>
      <c r="J440" s="59">
        <v>43410</v>
      </c>
      <c r="K440" s="59">
        <v>43410</v>
      </c>
      <c r="L440" s="59">
        <v>43483</v>
      </c>
      <c r="M440" s="60">
        <v>4016316992</v>
      </c>
      <c r="N440" s="58" t="s">
        <v>87</v>
      </c>
      <c r="O440" s="58" t="s">
        <v>23</v>
      </c>
      <c r="P440" s="55" t="str">
        <f>VLOOKUP(C440,Constrain!W:Y,3,0)</f>
        <v xml:space="preserve">บริษัท ทีโอที จำกัด (มหาชน) </v>
      </c>
      <c r="Q440" s="64" t="str">
        <f>VLOOKUP(C440,Constrain!W:X,2,0)</f>
        <v>TOT</v>
      </c>
      <c r="R440" s="55" t="str">
        <f t="shared" si="138"/>
        <v>CLSD</v>
      </c>
      <c r="S440" s="55" t="str">
        <f t="shared" si="139"/>
        <v xml:space="preserve">CNF </v>
      </c>
      <c r="T440" s="55" t="str">
        <f t="shared" si="140"/>
        <v>มี พท.ซ่อมบำรุง</v>
      </c>
      <c r="U440" s="55" t="str">
        <f t="shared" si="141"/>
        <v>นับเสา</v>
      </c>
      <c r="V440" s="55" t="str">
        <f t="shared" si="142"/>
        <v>61</v>
      </c>
      <c r="W440" s="55" t="str">
        <f t="shared" si="143"/>
        <v>สายสื่อสาร</v>
      </c>
      <c r="X440" s="55" t="str">
        <f t="shared" si="144"/>
        <v>TOT</v>
      </c>
      <c r="Y440" s="55" t="str">
        <f t="shared" si="145"/>
        <v>TTM</v>
      </c>
      <c r="Z440" s="55" t="str">
        <f t="shared" si="146"/>
        <v>ปกติ</v>
      </c>
      <c r="AA440" s="55" t="str">
        <f t="shared" si="147"/>
        <v>TELECOM</v>
      </c>
      <c r="AB440" s="64">
        <f t="shared" si="148"/>
        <v>1</v>
      </c>
      <c r="AC440" s="65" t="str">
        <f>VLOOKUP(B440,DATA_ZCSR181!C:K,9,0)</f>
        <v>S-4G-001</v>
      </c>
      <c r="AD440" s="65">
        <f>VLOOKUP(B440,DATA_ZCSR181!C:H,6,0)</f>
        <v>9009416823</v>
      </c>
      <c r="AE440" s="66">
        <f>VLOOKUP(B440,DATA_ZCSR181!C:Z,24,0)</f>
        <v>43496</v>
      </c>
      <c r="AF440" s="66" t="str">
        <f>LEFT(VLOOKUP(B440,DATA_ZCSR181!C:D,2,0),4)</f>
        <v>S4B3</v>
      </c>
      <c r="AG440" s="55" t="str">
        <f t="shared" si="149"/>
        <v>TTM</v>
      </c>
      <c r="AH440" s="61" t="str">
        <f t="shared" si="150"/>
        <v/>
      </c>
      <c r="AI440" s="61" t="str">
        <f t="shared" si="151"/>
        <v/>
      </c>
      <c r="AJ440" s="61" t="str">
        <f t="shared" si="152"/>
        <v/>
      </c>
      <c r="AK440" s="61" t="str">
        <f t="shared" si="153"/>
        <v/>
      </c>
      <c r="AL440" s="61" t="str">
        <f t="shared" si="154"/>
        <v/>
      </c>
      <c r="AM440" s="61" t="str">
        <f t="shared" si="155"/>
        <v/>
      </c>
      <c r="AN440" s="61" t="str">
        <f t="shared" si="156"/>
        <v/>
      </c>
      <c r="AO440" s="61" t="str">
        <f t="shared" si="157"/>
        <v/>
      </c>
      <c r="AP440" s="61" t="str">
        <f t="shared" si="158"/>
        <v/>
      </c>
      <c r="AQ440" s="62" t="str">
        <f t="shared" si="159"/>
        <v/>
      </c>
      <c r="AR440" s="61" t="str">
        <f t="shared" si="160"/>
        <v/>
      </c>
      <c r="AS440" s="63" t="e">
        <f>VLOOKUP(B440,ziw58!AV:BB,7,0)</f>
        <v>#N/A</v>
      </c>
    </row>
    <row r="441" spans="1:45" x14ac:dyDescent="0.35">
      <c r="A441" s="56">
        <v>130000727165</v>
      </c>
      <c r="B441" s="57">
        <v>140001546056</v>
      </c>
      <c r="C441" s="57">
        <v>1016892928</v>
      </c>
      <c r="D441" s="58" t="s">
        <v>2933</v>
      </c>
      <c r="E441" s="58" t="s">
        <v>15</v>
      </c>
      <c r="F441" s="58" t="s">
        <v>16</v>
      </c>
      <c r="G441" s="58" t="s">
        <v>17</v>
      </c>
      <c r="H441" s="58" t="s">
        <v>36</v>
      </c>
      <c r="I441" s="59">
        <v>43405</v>
      </c>
      <c r="J441" s="59">
        <v>43405</v>
      </c>
      <c r="K441" s="59">
        <v>43407</v>
      </c>
      <c r="L441" s="59">
        <v>43483</v>
      </c>
      <c r="M441" s="60">
        <v>4016316798</v>
      </c>
      <c r="N441" s="58" t="s">
        <v>37</v>
      </c>
      <c r="O441" s="58" t="s">
        <v>23</v>
      </c>
      <c r="P441" s="55" t="str">
        <f>VLOOKUP(C441,Constrain!W:Y,3,0)</f>
        <v xml:space="preserve">บริษัท ทีโอที จำกัด (มหาชน) </v>
      </c>
      <c r="Q441" s="64" t="str">
        <f>VLOOKUP(C441,Constrain!W:X,2,0)</f>
        <v>TOT</v>
      </c>
      <c r="R441" s="55" t="str">
        <f t="shared" si="138"/>
        <v>CLSD</v>
      </c>
      <c r="S441" s="55" t="str">
        <f t="shared" si="139"/>
        <v xml:space="preserve">CNF </v>
      </c>
      <c r="T441" s="55" t="str">
        <f t="shared" si="140"/>
        <v>มี พท.ซ่อมบำรุง</v>
      </c>
      <c r="U441" s="55" t="str">
        <f t="shared" si="141"/>
        <v>นับเสา</v>
      </c>
      <c r="V441" s="55" t="str">
        <f t="shared" si="142"/>
        <v>61</v>
      </c>
      <c r="W441" s="55" t="str">
        <f t="shared" si="143"/>
        <v>สายสื่อสาร</v>
      </c>
      <c r="X441" s="55" t="str">
        <f t="shared" si="144"/>
        <v>TOT/TT&amp;T</v>
      </c>
      <c r="Y441" s="55" t="str">
        <f t="shared" si="145"/>
        <v>CUR</v>
      </c>
      <c r="Z441" s="55" t="str">
        <f t="shared" si="146"/>
        <v>ปกติ</v>
      </c>
      <c r="AA441" s="55" t="str">
        <f t="shared" si="147"/>
        <v>TELECOM</v>
      </c>
      <c r="AB441" s="64">
        <f t="shared" si="148"/>
        <v>1</v>
      </c>
      <c r="AC441" s="65" t="str">
        <f>VLOOKUP(B441,DATA_ZCSR181!C:K,9,0)</f>
        <v>S-4G-001</v>
      </c>
      <c r="AD441" s="65">
        <f>VLOOKUP(B441,DATA_ZCSR181!C:H,6,0)</f>
        <v>9009417453</v>
      </c>
      <c r="AE441" s="66">
        <f>VLOOKUP(B441,DATA_ZCSR181!C:Z,24,0)</f>
        <v>43496</v>
      </c>
      <c r="AF441" s="66" t="str">
        <f>LEFT(VLOOKUP(B441,DATA_ZCSR181!C:D,2,0),4)</f>
        <v>S4B3</v>
      </c>
      <c r="AG441" s="55" t="str">
        <f t="shared" si="149"/>
        <v>CUR</v>
      </c>
      <c r="AH441" s="61" t="str">
        <f t="shared" si="150"/>
        <v/>
      </c>
      <c r="AI441" s="61" t="str">
        <f t="shared" si="151"/>
        <v/>
      </c>
      <c r="AJ441" s="61" t="str">
        <f t="shared" si="152"/>
        <v/>
      </c>
      <c r="AK441" s="61" t="str">
        <f t="shared" si="153"/>
        <v/>
      </c>
      <c r="AL441" s="61" t="str">
        <f t="shared" si="154"/>
        <v/>
      </c>
      <c r="AM441" s="61" t="str">
        <f t="shared" si="155"/>
        <v/>
      </c>
      <c r="AN441" s="61" t="str">
        <f t="shared" si="156"/>
        <v/>
      </c>
      <c r="AO441" s="61" t="str">
        <f t="shared" si="157"/>
        <v/>
      </c>
      <c r="AP441" s="61" t="str">
        <f t="shared" si="158"/>
        <v/>
      </c>
      <c r="AQ441" s="62" t="str">
        <f t="shared" si="159"/>
        <v/>
      </c>
      <c r="AR441" s="61" t="str">
        <f t="shared" si="160"/>
        <v/>
      </c>
      <c r="AS441" s="63" t="e">
        <f>VLOOKUP(B441,ziw58!AV:BB,7,0)</f>
        <v>#N/A</v>
      </c>
    </row>
    <row r="442" spans="1:45" x14ac:dyDescent="0.35">
      <c r="A442" s="56">
        <v>130000720489</v>
      </c>
      <c r="B442" s="57">
        <v>140001542555</v>
      </c>
      <c r="C442" s="57">
        <v>1016892928</v>
      </c>
      <c r="D442" s="58" t="s">
        <v>2934</v>
      </c>
      <c r="E442" s="58" t="s">
        <v>15</v>
      </c>
      <c r="F442" s="58" t="s">
        <v>16</v>
      </c>
      <c r="G442" s="58" t="s">
        <v>17</v>
      </c>
      <c r="H442" s="58" t="s">
        <v>27</v>
      </c>
      <c r="I442" s="59">
        <v>43437</v>
      </c>
      <c r="J442" s="59">
        <v>43411</v>
      </c>
      <c r="K442" s="59">
        <v>43411</v>
      </c>
      <c r="L442" s="59">
        <v>43483</v>
      </c>
      <c r="M442" s="60">
        <v>4016316794</v>
      </c>
      <c r="N442" s="58" t="s">
        <v>28</v>
      </c>
      <c r="O442" s="58" t="s">
        <v>23</v>
      </c>
      <c r="P442" s="55" t="str">
        <f>VLOOKUP(C442,Constrain!W:Y,3,0)</f>
        <v xml:space="preserve">บริษัท ทีโอที จำกัด (มหาชน) </v>
      </c>
      <c r="Q442" s="64" t="str">
        <f>VLOOKUP(C442,Constrain!W:X,2,0)</f>
        <v>TOT</v>
      </c>
      <c r="R442" s="55" t="str">
        <f t="shared" si="138"/>
        <v>CLSD</v>
      </c>
      <c r="S442" s="55" t="str">
        <f t="shared" si="139"/>
        <v xml:space="preserve">CNF </v>
      </c>
      <c r="T442" s="55" t="str">
        <f t="shared" si="140"/>
        <v>มี พท.ซ่อมบำรุง</v>
      </c>
      <c r="U442" s="55" t="str">
        <f t="shared" si="141"/>
        <v>นับเสา</v>
      </c>
      <c r="V442" s="55" t="str">
        <f t="shared" si="142"/>
        <v>61</v>
      </c>
      <c r="W442" s="55" t="str">
        <f t="shared" si="143"/>
        <v>สายสื่อสาร</v>
      </c>
      <c r="X442" s="55" t="str">
        <f t="shared" si="144"/>
        <v>TOT/TT&amp;T</v>
      </c>
      <c r="Y442" s="55" t="str">
        <f t="shared" si="145"/>
        <v>CYP</v>
      </c>
      <c r="Z442" s="55" t="str">
        <f t="shared" si="146"/>
        <v>ปกติ</v>
      </c>
      <c r="AA442" s="55" t="str">
        <f t="shared" si="147"/>
        <v>TELECOM</v>
      </c>
      <c r="AB442" s="64">
        <f t="shared" si="148"/>
        <v>1</v>
      </c>
      <c r="AC442" s="65" t="str">
        <f>VLOOKUP(B442,DATA_ZCSR181!C:K,9,0)</f>
        <v>S-4G-001</v>
      </c>
      <c r="AD442" s="65">
        <f>VLOOKUP(B442,DATA_ZCSR181!C:H,6,0)</f>
        <v>9009410767</v>
      </c>
      <c r="AE442" s="66">
        <f>VLOOKUP(B442,DATA_ZCSR181!C:Z,24,0)</f>
        <v>43496</v>
      </c>
      <c r="AF442" s="66" t="str">
        <f>LEFT(VLOOKUP(B442,DATA_ZCSR181!C:D,2,0),4)</f>
        <v>S4B3</v>
      </c>
      <c r="AG442" s="55" t="str">
        <f t="shared" si="149"/>
        <v>CYP</v>
      </c>
      <c r="AH442" s="61" t="str">
        <f t="shared" si="150"/>
        <v/>
      </c>
      <c r="AI442" s="61" t="str">
        <f t="shared" si="151"/>
        <v/>
      </c>
      <c r="AJ442" s="61" t="str">
        <f t="shared" si="152"/>
        <v/>
      </c>
      <c r="AK442" s="61" t="str">
        <f t="shared" si="153"/>
        <v/>
      </c>
      <c r="AL442" s="61" t="str">
        <f t="shared" si="154"/>
        <v/>
      </c>
      <c r="AM442" s="61" t="str">
        <f t="shared" si="155"/>
        <v/>
      </c>
      <c r="AN442" s="61" t="str">
        <f t="shared" si="156"/>
        <v/>
      </c>
      <c r="AO442" s="61" t="str">
        <f t="shared" si="157"/>
        <v/>
      </c>
      <c r="AP442" s="61" t="str">
        <f t="shared" si="158"/>
        <v/>
      </c>
      <c r="AQ442" s="62" t="str">
        <f t="shared" si="159"/>
        <v/>
      </c>
      <c r="AR442" s="61" t="str">
        <f t="shared" si="160"/>
        <v/>
      </c>
      <c r="AS442" s="63" t="e">
        <f>VLOOKUP(B442,ziw58!AV:BB,7,0)</f>
        <v>#N/A</v>
      </c>
    </row>
    <row r="443" spans="1:45" x14ac:dyDescent="0.35">
      <c r="A443" s="56">
        <v>130000720293</v>
      </c>
      <c r="B443" s="57">
        <v>140001545204</v>
      </c>
      <c r="C443" s="57">
        <v>1016892928</v>
      </c>
      <c r="D443" s="58" t="s">
        <v>2935</v>
      </c>
      <c r="E443" s="58" t="s">
        <v>15</v>
      </c>
      <c r="F443" s="58" t="s">
        <v>16</v>
      </c>
      <c r="G443" s="58" t="s">
        <v>17</v>
      </c>
      <c r="H443" s="58" t="s">
        <v>45</v>
      </c>
      <c r="I443" s="59">
        <v>43425</v>
      </c>
      <c r="J443" s="59">
        <v>43425</v>
      </c>
      <c r="K443" s="59">
        <v>43425</v>
      </c>
      <c r="L443" s="59">
        <v>43482</v>
      </c>
      <c r="M443" s="60">
        <v>4016316796</v>
      </c>
      <c r="N443" s="58" t="s">
        <v>46</v>
      </c>
      <c r="O443" s="58" t="s">
        <v>23</v>
      </c>
      <c r="P443" s="55" t="str">
        <f>VLOOKUP(C443,Constrain!W:Y,3,0)</f>
        <v xml:space="preserve">บริษัท ทีโอที จำกัด (มหาชน) </v>
      </c>
      <c r="Q443" s="64" t="str">
        <f>VLOOKUP(C443,Constrain!W:X,2,0)</f>
        <v>TOT</v>
      </c>
      <c r="R443" s="55" t="str">
        <f t="shared" si="138"/>
        <v>CLSD</v>
      </c>
      <c r="S443" s="55" t="str">
        <f t="shared" si="139"/>
        <v xml:space="preserve">CNF </v>
      </c>
      <c r="T443" s="55" t="str">
        <f t="shared" si="140"/>
        <v>มี พท.ซ่อมบำรุง</v>
      </c>
      <c r="U443" s="55" t="str">
        <f t="shared" si="141"/>
        <v>นับเสา</v>
      </c>
      <c r="V443" s="55" t="str">
        <f t="shared" si="142"/>
        <v>61</v>
      </c>
      <c r="W443" s="55" t="str">
        <f t="shared" si="143"/>
        <v>สายสื่อสาร</v>
      </c>
      <c r="X443" s="55" t="str">
        <f t="shared" si="144"/>
        <v>TOT/TT&amp;T</v>
      </c>
      <c r="Y443" s="55" t="str">
        <f t="shared" si="145"/>
        <v>KSA</v>
      </c>
      <c r="Z443" s="55" t="str">
        <f t="shared" si="146"/>
        <v>ปกติ</v>
      </c>
      <c r="AA443" s="55" t="str">
        <f t="shared" si="147"/>
        <v>TELECOM</v>
      </c>
      <c r="AB443" s="64">
        <f t="shared" si="148"/>
        <v>1</v>
      </c>
      <c r="AC443" s="65" t="str">
        <f>VLOOKUP(B443,DATA_ZCSR181!C:K,9,0)</f>
        <v>S-4G-001</v>
      </c>
      <c r="AD443" s="65">
        <f>VLOOKUP(B443,DATA_ZCSR181!C:H,6,0)</f>
        <v>9009416267</v>
      </c>
      <c r="AE443" s="66">
        <f>VLOOKUP(B443,DATA_ZCSR181!C:Z,24,0)</f>
        <v>43496</v>
      </c>
      <c r="AF443" s="66" t="str">
        <f>LEFT(VLOOKUP(B443,DATA_ZCSR181!C:D,2,0),4)</f>
        <v>S4B3</v>
      </c>
      <c r="AG443" s="55" t="str">
        <f t="shared" si="149"/>
        <v>KSA</v>
      </c>
      <c r="AH443" s="61" t="str">
        <f t="shared" si="150"/>
        <v/>
      </c>
      <c r="AI443" s="61" t="str">
        <f t="shared" si="151"/>
        <v/>
      </c>
      <c r="AJ443" s="61" t="str">
        <f t="shared" si="152"/>
        <v/>
      </c>
      <c r="AK443" s="61" t="str">
        <f t="shared" si="153"/>
        <v/>
      </c>
      <c r="AL443" s="61" t="str">
        <f t="shared" si="154"/>
        <v/>
      </c>
      <c r="AM443" s="61" t="str">
        <f t="shared" si="155"/>
        <v/>
      </c>
      <c r="AN443" s="61" t="str">
        <f t="shared" si="156"/>
        <v/>
      </c>
      <c r="AO443" s="61" t="str">
        <f t="shared" si="157"/>
        <v/>
      </c>
      <c r="AP443" s="61" t="str">
        <f t="shared" si="158"/>
        <v/>
      </c>
      <c r="AQ443" s="62" t="str">
        <f t="shared" si="159"/>
        <v/>
      </c>
      <c r="AR443" s="61" t="str">
        <f t="shared" si="160"/>
        <v/>
      </c>
      <c r="AS443" s="63" t="e">
        <f>VLOOKUP(B443,ziw58!AV:BB,7,0)</f>
        <v>#N/A</v>
      </c>
    </row>
    <row r="444" spans="1:45" x14ac:dyDescent="0.35">
      <c r="A444" s="56">
        <v>130000725006</v>
      </c>
      <c r="B444" s="57">
        <v>140001545964</v>
      </c>
      <c r="C444" s="57">
        <v>1016892928</v>
      </c>
      <c r="D444" s="58" t="s">
        <v>2936</v>
      </c>
      <c r="E444" s="58" t="s">
        <v>1267</v>
      </c>
      <c r="F444" s="58" t="s">
        <v>16</v>
      </c>
      <c r="G444" s="58" t="s">
        <v>17</v>
      </c>
      <c r="H444" s="58" t="s">
        <v>47</v>
      </c>
      <c r="I444" s="59">
        <v>43422</v>
      </c>
      <c r="J444" s="59">
        <v>43422</v>
      </c>
      <c r="K444" s="59">
        <v>43428</v>
      </c>
      <c r="L444" s="59">
        <v>43483</v>
      </c>
      <c r="M444" s="60">
        <v>4016317081</v>
      </c>
      <c r="N444" s="58" t="s">
        <v>48</v>
      </c>
      <c r="O444" s="58" t="s">
        <v>23</v>
      </c>
      <c r="P444" s="55" t="str">
        <f>VLOOKUP(C444,Constrain!W:Y,3,0)</f>
        <v xml:space="preserve">บริษัท ทีโอที จำกัด (มหาชน) </v>
      </c>
      <c r="Q444" s="64" t="str">
        <f>VLOOKUP(C444,Constrain!W:X,2,0)</f>
        <v>TOT</v>
      </c>
      <c r="R444" s="55" t="str">
        <f t="shared" si="138"/>
        <v>TECO</v>
      </c>
      <c r="S444" s="55" t="str">
        <f t="shared" si="139"/>
        <v xml:space="preserve">CNF </v>
      </c>
      <c r="T444" s="55" t="str">
        <f t="shared" si="140"/>
        <v>มี พท.ซ่อมบำรุง</v>
      </c>
      <c r="U444" s="55" t="str">
        <f t="shared" si="141"/>
        <v>นับเสา</v>
      </c>
      <c r="V444" s="55" t="str">
        <f t="shared" si="142"/>
        <v>61</v>
      </c>
      <c r="W444" s="55" t="str">
        <f t="shared" si="143"/>
        <v>สายสื่อสาร</v>
      </c>
      <c r="X444" s="55" t="str">
        <f t="shared" si="144"/>
        <v>TOT/TT&amp;T</v>
      </c>
      <c r="Y444" s="55" t="str">
        <f t="shared" si="145"/>
        <v>KSN</v>
      </c>
      <c r="Z444" s="55" t="str">
        <f t="shared" si="146"/>
        <v>ปกติ</v>
      </c>
      <c r="AA444" s="55" t="str">
        <f t="shared" si="147"/>
        <v>TELECOM</v>
      </c>
      <c r="AB444" s="64">
        <f t="shared" si="148"/>
        <v>1</v>
      </c>
      <c r="AC444" s="65" t="str">
        <f>VLOOKUP(B444,DATA_ZCSR181!C:K,9,0)</f>
        <v>S-4G-001</v>
      </c>
      <c r="AD444" s="65">
        <f>VLOOKUP(B444,DATA_ZCSR181!C:H,6,0)</f>
        <v>9009417330</v>
      </c>
      <c r="AE444" s="66">
        <f>VLOOKUP(B444,DATA_ZCSR181!C:Z,24,0)</f>
        <v>43496</v>
      </c>
      <c r="AF444" s="66" t="str">
        <f>LEFT(VLOOKUP(B444,DATA_ZCSR181!C:D,2,0),4)</f>
        <v>S4B3</v>
      </c>
      <c r="AG444" s="55" t="str">
        <f t="shared" si="149"/>
        <v>KSN</v>
      </c>
      <c r="AH444" s="61" t="str">
        <f t="shared" si="150"/>
        <v/>
      </c>
      <c r="AI444" s="61" t="str">
        <f t="shared" si="151"/>
        <v/>
      </c>
      <c r="AJ444" s="61" t="str">
        <f t="shared" si="152"/>
        <v/>
      </c>
      <c r="AK444" s="61" t="str">
        <f t="shared" si="153"/>
        <v/>
      </c>
      <c r="AL444" s="61" t="str">
        <f t="shared" si="154"/>
        <v/>
      </c>
      <c r="AM444" s="61" t="str">
        <f t="shared" si="155"/>
        <v/>
      </c>
      <c r="AN444" s="61" t="str">
        <f t="shared" si="156"/>
        <v/>
      </c>
      <c r="AO444" s="61" t="str">
        <f t="shared" si="157"/>
        <v/>
      </c>
      <c r="AP444" s="61" t="str">
        <f t="shared" si="158"/>
        <v/>
      </c>
      <c r="AQ444" s="62" t="str">
        <f t="shared" si="159"/>
        <v/>
      </c>
      <c r="AR444" s="61" t="str">
        <f t="shared" si="160"/>
        <v/>
      </c>
      <c r="AS444" s="63" t="e">
        <f>VLOOKUP(B444,ziw58!AV:BB,7,0)</f>
        <v>#N/A</v>
      </c>
    </row>
    <row r="445" spans="1:45" x14ac:dyDescent="0.35">
      <c r="A445" s="56">
        <v>130000719816</v>
      </c>
      <c r="B445" s="57">
        <v>140001546190</v>
      </c>
      <c r="C445" s="57">
        <v>1016892928</v>
      </c>
      <c r="D445" s="58" t="s">
        <v>2937</v>
      </c>
      <c r="E445" s="58" t="s">
        <v>15</v>
      </c>
      <c r="F445" s="58" t="s">
        <v>16</v>
      </c>
      <c r="G445" s="58" t="s">
        <v>17</v>
      </c>
      <c r="H445" s="58" t="s">
        <v>56</v>
      </c>
      <c r="I445" s="59">
        <v>43409</v>
      </c>
      <c r="J445" s="59">
        <v>43408</v>
      </c>
      <c r="K445" s="59">
        <v>43409</v>
      </c>
      <c r="L445" s="59">
        <v>43483</v>
      </c>
      <c r="M445" s="60">
        <v>4016316773</v>
      </c>
      <c r="N445" s="58" t="s">
        <v>57</v>
      </c>
      <c r="O445" s="58" t="s">
        <v>23</v>
      </c>
      <c r="P445" s="55" t="str">
        <f>VLOOKUP(C445,Constrain!W:Y,3,0)</f>
        <v xml:space="preserve">บริษัท ทีโอที จำกัด (มหาชน) </v>
      </c>
      <c r="Q445" s="64" t="str">
        <f>VLOOKUP(C445,Constrain!W:X,2,0)</f>
        <v>TOT</v>
      </c>
      <c r="R445" s="55" t="str">
        <f t="shared" si="138"/>
        <v>CLSD</v>
      </c>
      <c r="S445" s="55" t="str">
        <f t="shared" si="139"/>
        <v xml:space="preserve">CNF </v>
      </c>
      <c r="T445" s="55" t="str">
        <f t="shared" si="140"/>
        <v>มี พท.ซ่อมบำรุง</v>
      </c>
      <c r="U445" s="55" t="str">
        <f t="shared" si="141"/>
        <v>นับเสา</v>
      </c>
      <c r="V445" s="55" t="str">
        <f t="shared" si="142"/>
        <v>61</v>
      </c>
      <c r="W445" s="55" t="str">
        <f t="shared" si="143"/>
        <v>สายสื่อสาร</v>
      </c>
      <c r="X445" s="55" t="str">
        <f t="shared" si="144"/>
        <v>TOT/TT&amp;T</v>
      </c>
      <c r="Y445" s="55" t="str">
        <f t="shared" si="145"/>
        <v>LAM</v>
      </c>
      <c r="Z445" s="55" t="str">
        <f t="shared" si="146"/>
        <v>ปกติ</v>
      </c>
      <c r="AA445" s="55" t="str">
        <f t="shared" si="147"/>
        <v>TELECOM</v>
      </c>
      <c r="AB445" s="64">
        <f t="shared" si="148"/>
        <v>1</v>
      </c>
      <c r="AC445" s="65" t="str">
        <f>VLOOKUP(B445,DATA_ZCSR181!C:K,9,0)</f>
        <v>S-4G-001</v>
      </c>
      <c r="AD445" s="65">
        <f>VLOOKUP(B445,DATA_ZCSR181!C:H,6,0)</f>
        <v>9009417563</v>
      </c>
      <c r="AE445" s="66">
        <f>VLOOKUP(B445,DATA_ZCSR181!C:Z,24,0)</f>
        <v>43496</v>
      </c>
      <c r="AF445" s="66" t="str">
        <f>LEFT(VLOOKUP(B445,DATA_ZCSR181!C:D,2,0),4)</f>
        <v>S4B3</v>
      </c>
      <c r="AG445" s="55" t="str">
        <f t="shared" si="149"/>
        <v>LAM</v>
      </c>
      <c r="AH445" s="61" t="str">
        <f t="shared" si="150"/>
        <v/>
      </c>
      <c r="AI445" s="61" t="str">
        <f t="shared" si="151"/>
        <v/>
      </c>
      <c r="AJ445" s="61" t="str">
        <f t="shared" si="152"/>
        <v/>
      </c>
      <c r="AK445" s="61" t="str">
        <f t="shared" si="153"/>
        <v/>
      </c>
      <c r="AL445" s="61" t="str">
        <f t="shared" si="154"/>
        <v/>
      </c>
      <c r="AM445" s="61" t="str">
        <f t="shared" si="155"/>
        <v/>
      </c>
      <c r="AN445" s="61" t="str">
        <f t="shared" si="156"/>
        <v/>
      </c>
      <c r="AO445" s="61" t="str">
        <f t="shared" si="157"/>
        <v/>
      </c>
      <c r="AP445" s="61" t="str">
        <f t="shared" si="158"/>
        <v/>
      </c>
      <c r="AQ445" s="62" t="str">
        <f t="shared" si="159"/>
        <v/>
      </c>
      <c r="AR445" s="61" t="str">
        <f t="shared" si="160"/>
        <v/>
      </c>
      <c r="AS445" s="63" t="e">
        <f>VLOOKUP(B445,ziw58!AV:BB,7,0)</f>
        <v>#N/A</v>
      </c>
    </row>
    <row r="446" spans="1:45" x14ac:dyDescent="0.35">
      <c r="A446" s="56">
        <v>130000726857</v>
      </c>
      <c r="B446" s="57">
        <v>140001542832</v>
      </c>
      <c r="C446" s="57">
        <v>1016892928</v>
      </c>
      <c r="D446" s="58" t="s">
        <v>2938</v>
      </c>
      <c r="E446" s="58" t="s">
        <v>15</v>
      </c>
      <c r="F446" s="58" t="s">
        <v>16</v>
      </c>
      <c r="G446" s="58" t="s">
        <v>17</v>
      </c>
      <c r="H446" s="58" t="s">
        <v>18</v>
      </c>
      <c r="I446" s="59">
        <v>43427</v>
      </c>
      <c r="J446" s="59">
        <v>43427</v>
      </c>
      <c r="K446" s="59">
        <v>43428</v>
      </c>
      <c r="L446" s="59">
        <v>43482</v>
      </c>
      <c r="M446" s="60">
        <v>4016316875</v>
      </c>
      <c r="N446" s="58" t="s">
        <v>19</v>
      </c>
      <c r="O446" s="58" t="s">
        <v>23</v>
      </c>
      <c r="P446" s="55" t="str">
        <f>VLOOKUP(C446,Constrain!W:Y,3,0)</f>
        <v xml:space="preserve">บริษัท ทีโอที จำกัด (มหาชน) </v>
      </c>
      <c r="Q446" s="64" t="str">
        <f>VLOOKUP(C446,Constrain!W:X,2,0)</f>
        <v>TOT</v>
      </c>
      <c r="R446" s="55" t="str">
        <f t="shared" si="138"/>
        <v>CLSD</v>
      </c>
      <c r="S446" s="55" t="str">
        <f t="shared" si="139"/>
        <v xml:space="preserve">CNF </v>
      </c>
      <c r="T446" s="55" t="str">
        <f t="shared" si="140"/>
        <v>มี พท.ซ่อมบำรุง</v>
      </c>
      <c r="U446" s="55" t="str">
        <f t="shared" si="141"/>
        <v>นับเสา</v>
      </c>
      <c r="V446" s="55" t="str">
        <f t="shared" si="142"/>
        <v>61</v>
      </c>
      <c r="W446" s="55" t="str">
        <f t="shared" si="143"/>
        <v>สายสื่อสาร</v>
      </c>
      <c r="X446" s="55" t="str">
        <f t="shared" si="144"/>
        <v>TOT/TT&amp;T</v>
      </c>
      <c r="Y446" s="55" t="str">
        <f t="shared" si="145"/>
        <v>PCG</v>
      </c>
      <c r="Z446" s="55" t="str">
        <f t="shared" si="146"/>
        <v>ปกติ</v>
      </c>
      <c r="AA446" s="55" t="str">
        <f t="shared" si="147"/>
        <v>TELECOM</v>
      </c>
      <c r="AB446" s="64">
        <f t="shared" si="148"/>
        <v>1</v>
      </c>
      <c r="AC446" s="65" t="str">
        <f>VLOOKUP(B446,DATA_ZCSR181!C:K,9,0)</f>
        <v>S-4G-001</v>
      </c>
      <c r="AD446" s="65">
        <f>VLOOKUP(B446,DATA_ZCSR181!C:H,6,0)</f>
        <v>9009410983</v>
      </c>
      <c r="AE446" s="66">
        <f>VLOOKUP(B446,DATA_ZCSR181!C:Z,24,0)</f>
        <v>43496</v>
      </c>
      <c r="AF446" s="66" t="str">
        <f>LEFT(VLOOKUP(B446,DATA_ZCSR181!C:D,2,0),4)</f>
        <v>S4B3</v>
      </c>
      <c r="AG446" s="55" t="str">
        <f t="shared" si="149"/>
        <v>PCG</v>
      </c>
      <c r="AH446" s="61" t="str">
        <f t="shared" si="150"/>
        <v/>
      </c>
      <c r="AI446" s="61" t="str">
        <f t="shared" si="151"/>
        <v/>
      </c>
      <c r="AJ446" s="61" t="str">
        <f t="shared" si="152"/>
        <v/>
      </c>
      <c r="AK446" s="61" t="str">
        <f t="shared" si="153"/>
        <v/>
      </c>
      <c r="AL446" s="61" t="str">
        <f t="shared" si="154"/>
        <v/>
      </c>
      <c r="AM446" s="61" t="str">
        <f t="shared" si="155"/>
        <v/>
      </c>
      <c r="AN446" s="61" t="str">
        <f t="shared" si="156"/>
        <v/>
      </c>
      <c r="AO446" s="61" t="str">
        <f t="shared" si="157"/>
        <v/>
      </c>
      <c r="AP446" s="61" t="str">
        <f t="shared" si="158"/>
        <v/>
      </c>
      <c r="AQ446" s="62" t="str">
        <f t="shared" si="159"/>
        <v/>
      </c>
      <c r="AR446" s="61" t="str">
        <f t="shared" si="160"/>
        <v/>
      </c>
      <c r="AS446" s="63" t="e">
        <f>VLOOKUP(B446,ziw58!AV:BB,7,0)</f>
        <v>#N/A</v>
      </c>
    </row>
    <row r="447" spans="1:45" x14ac:dyDescent="0.35">
      <c r="A447" s="56">
        <v>130000721908</v>
      </c>
      <c r="B447" s="57">
        <v>140001546243</v>
      </c>
      <c r="C447" s="57">
        <v>1016892928</v>
      </c>
      <c r="D447" s="58" t="s">
        <v>2939</v>
      </c>
      <c r="E447" s="58" t="s">
        <v>1267</v>
      </c>
      <c r="F447" s="58" t="s">
        <v>16</v>
      </c>
      <c r="G447" s="58" t="s">
        <v>17</v>
      </c>
      <c r="H447" s="58" t="s">
        <v>92</v>
      </c>
      <c r="I447" s="59">
        <v>43420</v>
      </c>
      <c r="J447" s="59">
        <v>43413</v>
      </c>
      <c r="K447" s="59">
        <v>43414</v>
      </c>
      <c r="L447" s="59">
        <v>43483</v>
      </c>
      <c r="M447" s="60">
        <v>4016316821</v>
      </c>
      <c r="N447" s="58" t="s">
        <v>93</v>
      </c>
      <c r="O447" s="58" t="s">
        <v>23</v>
      </c>
      <c r="P447" s="55" t="str">
        <f>VLOOKUP(C447,Constrain!W:Y,3,0)</f>
        <v xml:space="preserve">บริษัท ทีโอที จำกัด (มหาชน) </v>
      </c>
      <c r="Q447" s="64" t="str">
        <f>VLOOKUP(C447,Constrain!W:X,2,0)</f>
        <v>TOT</v>
      </c>
      <c r="R447" s="55" t="str">
        <f t="shared" si="138"/>
        <v>TECO</v>
      </c>
      <c r="S447" s="55" t="str">
        <f t="shared" si="139"/>
        <v xml:space="preserve">CNF </v>
      </c>
      <c r="T447" s="55" t="str">
        <f t="shared" si="140"/>
        <v>มี พท.ซ่อมบำรุง</v>
      </c>
      <c r="U447" s="55" t="str">
        <f t="shared" si="141"/>
        <v>นับเสา</v>
      </c>
      <c r="V447" s="55" t="str">
        <f t="shared" si="142"/>
        <v>61</v>
      </c>
      <c r="W447" s="55" t="str">
        <f t="shared" si="143"/>
        <v>สายสื่อสาร</v>
      </c>
      <c r="X447" s="55" t="str">
        <f t="shared" si="144"/>
        <v>TOT/TT&amp;T</v>
      </c>
      <c r="Y447" s="55" t="str">
        <f t="shared" si="145"/>
        <v>PKY</v>
      </c>
      <c r="Z447" s="55" t="str">
        <f t="shared" si="146"/>
        <v>ปกติ</v>
      </c>
      <c r="AA447" s="55" t="str">
        <f t="shared" si="147"/>
        <v>TELECOM</v>
      </c>
      <c r="AB447" s="64">
        <f t="shared" si="148"/>
        <v>1</v>
      </c>
      <c r="AC447" s="65" t="str">
        <f>VLOOKUP(B447,DATA_ZCSR181!C:K,9,0)</f>
        <v>S-4G-001</v>
      </c>
      <c r="AD447" s="65">
        <f>VLOOKUP(B447,DATA_ZCSR181!C:H,6,0)</f>
        <v>9009417661</v>
      </c>
      <c r="AE447" s="66">
        <f>VLOOKUP(B447,DATA_ZCSR181!C:Z,24,0)</f>
        <v>43496</v>
      </c>
      <c r="AF447" s="66" t="str">
        <f>LEFT(VLOOKUP(B447,DATA_ZCSR181!C:D,2,0),4)</f>
        <v>S4B3</v>
      </c>
      <c r="AG447" s="55" t="str">
        <f t="shared" si="149"/>
        <v>PKY</v>
      </c>
      <c r="AH447" s="61" t="str">
        <f t="shared" si="150"/>
        <v/>
      </c>
      <c r="AI447" s="61" t="str">
        <f t="shared" si="151"/>
        <v/>
      </c>
      <c r="AJ447" s="61" t="str">
        <f t="shared" si="152"/>
        <v/>
      </c>
      <c r="AK447" s="61" t="str">
        <f t="shared" si="153"/>
        <v/>
      </c>
      <c r="AL447" s="61" t="str">
        <f t="shared" si="154"/>
        <v/>
      </c>
      <c r="AM447" s="61" t="str">
        <f t="shared" si="155"/>
        <v/>
      </c>
      <c r="AN447" s="61" t="str">
        <f t="shared" si="156"/>
        <v/>
      </c>
      <c r="AO447" s="61" t="str">
        <f t="shared" si="157"/>
        <v/>
      </c>
      <c r="AP447" s="61" t="str">
        <f t="shared" si="158"/>
        <v/>
      </c>
      <c r="AQ447" s="62" t="str">
        <f t="shared" si="159"/>
        <v/>
      </c>
      <c r="AR447" s="61" t="str">
        <f t="shared" si="160"/>
        <v/>
      </c>
      <c r="AS447" s="63" t="e">
        <f>VLOOKUP(B447,ziw58!AV:BB,7,0)</f>
        <v>#N/A</v>
      </c>
    </row>
    <row r="448" spans="1:45" x14ac:dyDescent="0.35">
      <c r="A448" s="56">
        <v>130000730391</v>
      </c>
      <c r="B448" s="57">
        <v>140001545490</v>
      </c>
      <c r="C448" s="57">
        <v>1016892928</v>
      </c>
      <c r="D448" s="58" t="s">
        <v>2940</v>
      </c>
      <c r="E448" s="58" t="s">
        <v>25</v>
      </c>
      <c r="F448" s="58" t="s">
        <v>16</v>
      </c>
      <c r="G448" s="58" t="s">
        <v>17</v>
      </c>
      <c r="H448" s="58" t="s">
        <v>34</v>
      </c>
      <c r="I448" s="59">
        <v>43410</v>
      </c>
      <c r="J448" s="59">
        <v>43434</v>
      </c>
      <c r="K448" s="59">
        <v>43434</v>
      </c>
      <c r="L448" s="59">
        <v>43434</v>
      </c>
      <c r="M448" s="60">
        <v>4018198113</v>
      </c>
      <c r="N448" s="58" t="s">
        <v>1127</v>
      </c>
      <c r="O448" s="58" t="s">
        <v>26</v>
      </c>
      <c r="P448" s="55" t="str">
        <f>VLOOKUP(C448,Constrain!W:Y,3,0)</f>
        <v xml:space="preserve">บริษัท ทีโอที จำกัด (มหาชน) </v>
      </c>
      <c r="Q448" s="64" t="str">
        <f>VLOOKUP(C448,Constrain!W:X,2,0)</f>
        <v>TOT</v>
      </c>
      <c r="R448" s="55" t="str">
        <f t="shared" si="138"/>
        <v xml:space="preserve">REL </v>
      </c>
      <c r="S448" s="55" t="str">
        <f t="shared" si="139"/>
        <v xml:space="preserve">CNF </v>
      </c>
      <c r="T448" s="55" t="str">
        <f t="shared" si="140"/>
        <v>มี พท.ซ่อมบำรุง</v>
      </c>
      <c r="U448" s="55" t="str">
        <f t="shared" si="141"/>
        <v>นับเสา</v>
      </c>
      <c r="V448" s="55" t="str">
        <f t="shared" si="142"/>
        <v>61</v>
      </c>
      <c r="W448" s="55" t="str">
        <f t="shared" si="143"/>
        <v>สายสื่อสาร</v>
      </c>
      <c r="X448" s="55" t="str">
        <f t="shared" si="144"/>
        <v>TOT/TT&amp;T</v>
      </c>
      <c r="Y448" s="55" t="str">
        <f t="shared" si="145"/>
        <v>PUI</v>
      </c>
      <c r="Z448" s="55" t="str">
        <f t="shared" si="146"/>
        <v>ปกติ</v>
      </c>
      <c r="AA448" s="55" t="str">
        <f t="shared" si="147"/>
        <v>TELECOM</v>
      </c>
      <c r="AB448" s="64">
        <f t="shared" si="148"/>
        <v>1</v>
      </c>
      <c r="AC448" s="65" t="str">
        <f>VLOOKUP(B448,DATA_ZCSR181!C:K,9,0)</f>
        <v>S-4G-001</v>
      </c>
      <c r="AD448" s="65">
        <f>VLOOKUP(B448,DATA_ZCSR181!C:H,6,0)</f>
        <v>9009416717</v>
      </c>
      <c r="AE448" s="66">
        <f>VLOOKUP(B448,DATA_ZCSR181!C:Z,24,0)</f>
        <v>43496</v>
      </c>
      <c r="AF448" s="66" t="str">
        <f>LEFT(VLOOKUP(B448,DATA_ZCSR181!C:D,2,0),4)</f>
        <v>S4B3</v>
      </c>
      <c r="AG448" s="55" t="str">
        <f t="shared" si="149"/>
        <v>MUS</v>
      </c>
      <c r="AH448" s="61" t="str">
        <f t="shared" si="150"/>
        <v/>
      </c>
      <c r="AI448" s="61" t="str">
        <f t="shared" si="151"/>
        <v/>
      </c>
      <c r="AJ448" s="61" t="str">
        <f t="shared" si="152"/>
        <v>สถานะใบสั่งงานไม่ถูกต้อง</v>
      </c>
      <c r="AK448" s="61" t="str">
        <f t="shared" si="153"/>
        <v/>
      </c>
      <c r="AL448" s="61" t="str">
        <f t="shared" si="154"/>
        <v/>
      </c>
      <c r="AM448" s="61" t="str">
        <f t="shared" si="155"/>
        <v/>
      </c>
      <c r="AN448" s="61" t="str">
        <f t="shared" si="156"/>
        <v/>
      </c>
      <c r="AO448" s="61" t="str">
        <f t="shared" si="157"/>
        <v/>
      </c>
      <c r="AP448" s="61" t="str">
        <f t="shared" si="158"/>
        <v/>
      </c>
      <c r="AQ448" s="62" t="str">
        <f t="shared" si="159"/>
        <v/>
      </c>
      <c r="AR448" s="61" t="str">
        <f t="shared" si="160"/>
        <v/>
      </c>
      <c r="AS448" s="63" t="e">
        <f>VLOOKUP(B448,ziw58!AV:BB,7,0)</f>
        <v>#N/A</v>
      </c>
    </row>
    <row r="449" spans="1:45" x14ac:dyDescent="0.35">
      <c r="A449" s="56">
        <v>130000724822</v>
      </c>
      <c r="B449" s="57">
        <v>140001547118</v>
      </c>
      <c r="C449" s="57">
        <v>1016892928</v>
      </c>
      <c r="D449" s="58" t="s">
        <v>2941</v>
      </c>
      <c r="E449" s="58" t="s">
        <v>1267</v>
      </c>
      <c r="F449" s="58" t="s">
        <v>16</v>
      </c>
      <c r="G449" s="58" t="s">
        <v>17</v>
      </c>
      <c r="H449" s="58" t="s">
        <v>66</v>
      </c>
      <c r="I449" s="59">
        <v>43451</v>
      </c>
      <c r="J449" s="59">
        <v>43421</v>
      </c>
      <c r="K449" s="59">
        <v>43421</v>
      </c>
      <c r="L449" s="59">
        <v>43495</v>
      </c>
      <c r="M449" s="60">
        <v>4018201845</v>
      </c>
      <c r="N449" s="58" t="s">
        <v>3168</v>
      </c>
      <c r="O449" s="58" t="s">
        <v>23</v>
      </c>
      <c r="P449" s="55" t="str">
        <f>VLOOKUP(C449,Constrain!W:Y,3,0)</f>
        <v xml:space="preserve">บริษัท ทีโอที จำกัด (มหาชน) </v>
      </c>
      <c r="Q449" s="64" t="str">
        <f>VLOOKUP(C449,Constrain!W:X,2,0)</f>
        <v>TOT</v>
      </c>
      <c r="R449" s="55" t="str">
        <f t="shared" si="138"/>
        <v>TECO</v>
      </c>
      <c r="S449" s="55" t="str">
        <f t="shared" si="139"/>
        <v xml:space="preserve">CNF </v>
      </c>
      <c r="T449" s="55" t="str">
        <f t="shared" si="140"/>
        <v>มี พท.ซ่อมบำรุง</v>
      </c>
      <c r="U449" s="55" t="str">
        <f t="shared" si="141"/>
        <v>นับเสา</v>
      </c>
      <c r="V449" s="55" t="str">
        <f t="shared" si="142"/>
        <v>61</v>
      </c>
      <c r="W449" s="55" t="str">
        <f t="shared" si="143"/>
        <v>สายสื่อสาร</v>
      </c>
      <c r="X449" s="55" t="str">
        <f t="shared" si="144"/>
        <v>TOT</v>
      </c>
      <c r="Y449" s="55" t="str">
        <f t="shared" si="145"/>
        <v>WNK</v>
      </c>
      <c r="Z449" s="55" t="str">
        <f t="shared" si="146"/>
        <v>ปกติ</v>
      </c>
      <c r="AA449" s="55" t="str">
        <f t="shared" si="147"/>
        <v>TELECOM</v>
      </c>
      <c r="AB449" s="64">
        <f t="shared" si="148"/>
        <v>1</v>
      </c>
      <c r="AC449" s="65" t="str">
        <f>VLOOKUP(B449,DATA_ZCSR181!C:K,9,0)</f>
        <v>S-4G-001</v>
      </c>
      <c r="AD449" s="65">
        <f>VLOOKUP(B449,DATA_ZCSR181!C:H,6,0)</f>
        <v>9009420789</v>
      </c>
      <c r="AE449" s="66">
        <f>VLOOKUP(B449,DATA_ZCSR181!C:Z,24,0)</f>
        <v>43496</v>
      </c>
      <c r="AF449" s="66" t="str">
        <f>LEFT(VLOOKUP(B449,DATA_ZCSR181!C:D,2,0),4)</f>
        <v>S4B3</v>
      </c>
      <c r="AG449" s="55" t="str">
        <f t="shared" si="149"/>
        <v>WNK</v>
      </c>
      <c r="AH449" s="61" t="str">
        <f t="shared" si="150"/>
        <v/>
      </c>
      <c r="AI449" s="61" t="str">
        <f t="shared" si="151"/>
        <v/>
      </c>
      <c r="AJ449" s="61" t="str">
        <f t="shared" si="152"/>
        <v/>
      </c>
      <c r="AK449" s="61" t="str">
        <f t="shared" si="153"/>
        <v/>
      </c>
      <c r="AL449" s="61" t="str">
        <f t="shared" si="154"/>
        <v/>
      </c>
      <c r="AM449" s="61" t="str">
        <f t="shared" si="155"/>
        <v/>
      </c>
      <c r="AN449" s="61" t="str">
        <f t="shared" si="156"/>
        <v/>
      </c>
      <c r="AO449" s="61" t="str">
        <f t="shared" si="157"/>
        <v/>
      </c>
      <c r="AP449" s="61" t="str">
        <f t="shared" si="158"/>
        <v/>
      </c>
      <c r="AQ449" s="62" t="str">
        <f t="shared" si="159"/>
        <v/>
      </c>
      <c r="AR449" s="61" t="str">
        <f t="shared" si="160"/>
        <v/>
      </c>
      <c r="AS449" s="63" t="e">
        <f>VLOOKUP(B449,ziw58!AV:BB,7,0)</f>
        <v>#N/A</v>
      </c>
    </row>
    <row r="450" spans="1:45" x14ac:dyDescent="0.35">
      <c r="A450" s="56">
        <v>130000726525</v>
      </c>
      <c r="B450" s="57">
        <v>140001544493</v>
      </c>
      <c r="C450" s="57">
        <v>1016823762</v>
      </c>
      <c r="D450" s="58" t="s">
        <v>2942</v>
      </c>
      <c r="E450" s="58" t="s">
        <v>15</v>
      </c>
      <c r="F450" s="58" t="s">
        <v>16</v>
      </c>
      <c r="G450" s="58" t="s">
        <v>17</v>
      </c>
      <c r="H450" s="58" t="s">
        <v>43</v>
      </c>
      <c r="I450" s="59">
        <v>43462</v>
      </c>
      <c r="J450" s="59">
        <v>43462</v>
      </c>
      <c r="K450" s="59">
        <v>43462</v>
      </c>
      <c r="L450" s="59">
        <v>43483</v>
      </c>
      <c r="M450" s="60">
        <v>4019859155</v>
      </c>
      <c r="N450" s="58" t="s">
        <v>44</v>
      </c>
      <c r="O450" s="58" t="s">
        <v>23</v>
      </c>
      <c r="P450" s="55" t="str">
        <f>VLOOKUP(C450,Constrain!W:Y,3,0)</f>
        <v>บริษัท ทริปเปิลที บรอดแบนด์ จำกัด (มหาชน)</v>
      </c>
      <c r="Q450" s="64" t="str">
        <f>VLOOKUP(C450,Constrain!W:X,2,0)</f>
        <v>TTT</v>
      </c>
      <c r="R450" s="55" t="str">
        <f t="shared" ref="R450:R513" si="161">LEFT(E450,4)</f>
        <v>CLSD</v>
      </c>
      <c r="S450" s="55" t="str">
        <f t="shared" ref="S450:S513" si="162">MID(E450,6,4)</f>
        <v xml:space="preserve">CNF </v>
      </c>
      <c r="T450" s="55" t="str">
        <f t="shared" ref="T450:T513" si="163">IF(OR(M450&gt;0,M450&lt;&gt;""),"มี พท.ซ่อมบำรุง","-")</f>
        <v>มี พท.ซ่อมบำรุง</v>
      </c>
      <c r="U450" s="55" t="str">
        <f t="shared" ref="U450:U513" si="164">LEFT(D450,6)</f>
        <v>นับเสา</v>
      </c>
      <c r="V450" s="55" t="str">
        <f t="shared" ref="V450:V513" si="165">MID(D450,8,2)</f>
        <v>61</v>
      </c>
      <c r="W450" s="55" t="str">
        <f t="shared" ref="W450:W513" si="166">MID(D450,11,FIND("-",D450,11)-11)</f>
        <v>สายสื่อสาร</v>
      </c>
      <c r="X450" s="55" t="str">
        <f t="shared" ref="X450:X513" si="167">MID(D450,LEN(W450)+10+2,FIND("-",D450,LEN(W450)+10+2)-(LEN(W450)+10+2))</f>
        <v>TTT</v>
      </c>
      <c r="Y450" s="55" t="str">
        <f t="shared" ref="Y450:Y513" si="168">MID(D450,LEN(W450)+10+LEN(X450)+3,FIND("-",D450,LEN(W450)+10+LEN(X450)+3)-(LEN(W450)+10+LEN(X450)+3))</f>
        <v>BKR</v>
      </c>
      <c r="Z450" s="55" t="str">
        <f t="shared" ref="Z450:Z513" si="169">MID(D450,LEN(W450)+10+LEN(X450)+LEN(Y450)+4,LEN(D450)-(LEN(W450)+10+LEN(X450)+LEN(Y450)+3))</f>
        <v>ปกติ</v>
      </c>
      <c r="AA450" s="55" t="str">
        <f t="shared" ref="AA450:AA513" si="170">RIGHT_TEXT(X450)</f>
        <v>TELECOM</v>
      </c>
      <c r="AB450" s="64">
        <f t="shared" ref="AB450:AB513" si="171">COUNTIF(D:D,D:D)</f>
        <v>1</v>
      </c>
      <c r="AC450" s="65" t="str">
        <f>VLOOKUP(B450,DATA_ZCSR181!C:K,9,0)</f>
        <v>S-4G-001</v>
      </c>
      <c r="AD450" s="65">
        <f>VLOOKUP(B450,DATA_ZCSR181!C:H,6,0)</f>
        <v>9009415462</v>
      </c>
      <c r="AE450" s="66">
        <f>VLOOKUP(B450,DATA_ZCSR181!C:Z,24,0)</f>
        <v>43496</v>
      </c>
      <c r="AF450" s="66" t="str">
        <f>LEFT(VLOOKUP(B450,DATA_ZCSR181!C:D,2,0),4)</f>
        <v>S4B3</v>
      </c>
      <c r="AG450" s="55" t="str">
        <f t="shared" ref="AG450:AG513" si="172">MID(N450,2,3)</f>
        <v>BKR</v>
      </c>
      <c r="AH450" s="61" t="str">
        <f t="shared" ref="AH450:AH513" si="173">IF(B450="","ไม่สร้างคำร้อง","")</f>
        <v/>
      </c>
      <c r="AI450" s="61" t="str">
        <f t="shared" ref="AI450:AI513" si="174">IF(M450="","ไม่กรอกพื้นที่ซ่อมบำรุง","")</f>
        <v/>
      </c>
      <c r="AJ450" s="61" t="str">
        <f t="shared" ref="AJ450:AJ513" si="175">IF(OR(R450="TECO",R450="CLSD"),"","สถานะใบสั่งงานไม่ถูกต้อง")</f>
        <v/>
      </c>
      <c r="AK450" s="61" t="str">
        <f t="shared" ref="AK450:AK513" si="176">IF(S450&lt;&gt;"CNF ","ยังไม่ยืนยันชั่วโมงการทำงาน Time Confirm","")</f>
        <v/>
      </c>
      <c r="AL450" s="61" t="str">
        <f t="shared" ref="AL450:AL513" si="177">IF(U450&lt;&gt;"นับเสา","คำอธิบายไม่เขียนคำว่า: นับเสา","")</f>
        <v/>
      </c>
      <c r="AM450" s="61" t="str">
        <f t="shared" ref="AM450:AM513" si="178">IF(V450&lt;&gt;"61","ไม่เขียนคำว่า: 61","")</f>
        <v/>
      </c>
      <c r="AN450" s="61" t="str">
        <f t="shared" ref="AN450:AN513" si="179">IF(NOT(OR(W450="สายสื่อสาร",W450="อุปกรณ์")),"ประเภทงานผิด","")</f>
        <v/>
      </c>
      <c r="AO450" s="61" t="str">
        <f t="shared" ref="AO450:AO513" si="180">value_vlookup(X450)</f>
        <v/>
      </c>
      <c r="AP450" s="61" t="str">
        <f t="shared" ref="AP450:AP513" si="181">check_AbbrPEA(Y450)</f>
        <v/>
      </c>
      <c r="AQ450" s="62" t="str">
        <f t="shared" ref="AQ450:AQ513" si="182">IF(NOT(OR(Z450="ปกติ",Z450="ละเมิด",Z450="ยกเลิก")),"ลักษณะงานผิด","")</f>
        <v/>
      </c>
      <c r="AR450" s="61" t="str">
        <f t="shared" ref="AR450:AR513" si="183">check_CorSerMat(AA450,W450,Z450,AC450)</f>
        <v/>
      </c>
      <c r="AS450" s="63" t="e">
        <f>VLOOKUP(B450,ziw58!AV:BB,7,0)</f>
        <v>#N/A</v>
      </c>
    </row>
    <row r="451" spans="1:45" x14ac:dyDescent="0.35">
      <c r="A451" s="56">
        <v>130000724090</v>
      </c>
      <c r="B451" s="57">
        <v>140001546227</v>
      </c>
      <c r="C451" s="57">
        <v>1016823762</v>
      </c>
      <c r="D451" s="58" t="s">
        <v>2943</v>
      </c>
      <c r="E451" s="58" t="s">
        <v>15</v>
      </c>
      <c r="F451" s="58" t="s">
        <v>16</v>
      </c>
      <c r="G451" s="58" t="s">
        <v>17</v>
      </c>
      <c r="H451" s="58" t="s">
        <v>88</v>
      </c>
      <c r="I451" s="59">
        <v>43430</v>
      </c>
      <c r="J451" s="59">
        <v>43430</v>
      </c>
      <c r="K451" s="59">
        <v>43432</v>
      </c>
      <c r="L451" s="59">
        <v>43483</v>
      </c>
      <c r="M451" s="60">
        <v>4016316953</v>
      </c>
      <c r="N451" s="58" t="s">
        <v>2513</v>
      </c>
      <c r="O451" s="58" t="s">
        <v>23</v>
      </c>
      <c r="P451" s="55" t="str">
        <f>VLOOKUP(C451,Constrain!W:Y,3,0)</f>
        <v>บริษัท ทริปเปิลที บรอดแบนด์ จำกัด (มหาชน)</v>
      </c>
      <c r="Q451" s="64" t="str">
        <f>VLOOKUP(C451,Constrain!W:X,2,0)</f>
        <v>TTT</v>
      </c>
      <c r="R451" s="55" t="str">
        <f t="shared" si="161"/>
        <v>CLSD</v>
      </c>
      <c r="S451" s="55" t="str">
        <f t="shared" si="162"/>
        <v xml:space="preserve">CNF </v>
      </c>
      <c r="T451" s="55" t="str">
        <f t="shared" si="163"/>
        <v>มี พท.ซ่อมบำรุง</v>
      </c>
      <c r="U451" s="55" t="str">
        <f t="shared" si="164"/>
        <v>นับเสา</v>
      </c>
      <c r="V451" s="55" t="str">
        <f t="shared" si="165"/>
        <v>61</v>
      </c>
      <c r="W451" s="55" t="str">
        <f t="shared" si="166"/>
        <v>สายสื่อสาร</v>
      </c>
      <c r="X451" s="55" t="str">
        <f t="shared" si="167"/>
        <v>TTT</v>
      </c>
      <c r="Y451" s="55" t="str">
        <f t="shared" si="168"/>
        <v>BNG</v>
      </c>
      <c r="Z451" s="55" t="str">
        <f t="shared" si="169"/>
        <v>ปกติ</v>
      </c>
      <c r="AA451" s="55" t="str">
        <f t="shared" si="170"/>
        <v>TELECOM</v>
      </c>
      <c r="AB451" s="64">
        <f t="shared" si="171"/>
        <v>1</v>
      </c>
      <c r="AC451" s="65" t="str">
        <f>VLOOKUP(B451,DATA_ZCSR181!C:K,9,0)</f>
        <v>S-4G-001</v>
      </c>
      <c r="AD451" s="65">
        <f>VLOOKUP(B451,DATA_ZCSR181!C:H,6,0)</f>
        <v>9009417654</v>
      </c>
      <c r="AE451" s="66">
        <f>VLOOKUP(B451,DATA_ZCSR181!C:Z,24,0)</f>
        <v>43496</v>
      </c>
      <c r="AF451" s="66" t="str">
        <f>LEFT(VLOOKUP(B451,DATA_ZCSR181!C:D,2,0),4)</f>
        <v>S4B3</v>
      </c>
      <c r="AG451" s="55" t="str">
        <f t="shared" si="172"/>
        <v>BNG</v>
      </c>
      <c r="AH451" s="61" t="str">
        <f t="shared" si="173"/>
        <v/>
      </c>
      <c r="AI451" s="61" t="str">
        <f t="shared" si="174"/>
        <v/>
      </c>
      <c r="AJ451" s="61" t="str">
        <f t="shared" si="175"/>
        <v/>
      </c>
      <c r="AK451" s="61" t="str">
        <f t="shared" si="176"/>
        <v/>
      </c>
      <c r="AL451" s="61" t="str">
        <f t="shared" si="177"/>
        <v/>
      </c>
      <c r="AM451" s="61" t="str">
        <f t="shared" si="178"/>
        <v/>
      </c>
      <c r="AN451" s="61" t="str">
        <f t="shared" si="179"/>
        <v/>
      </c>
      <c r="AO451" s="61" t="str">
        <f t="shared" si="180"/>
        <v/>
      </c>
      <c r="AP451" s="61" t="str">
        <f t="shared" si="181"/>
        <v/>
      </c>
      <c r="AQ451" s="62" t="str">
        <f t="shared" si="182"/>
        <v/>
      </c>
      <c r="AR451" s="61" t="str">
        <f t="shared" si="183"/>
        <v/>
      </c>
      <c r="AS451" s="63" t="e">
        <f>VLOOKUP(B451,ziw58!AV:BB,7,0)</f>
        <v>#N/A</v>
      </c>
    </row>
    <row r="452" spans="1:45" x14ac:dyDescent="0.35">
      <c r="A452" s="56">
        <v>130000723668</v>
      </c>
      <c r="B452" s="57">
        <v>140001545516</v>
      </c>
      <c r="C452" s="57">
        <v>1016823762</v>
      </c>
      <c r="D452" s="58" t="s">
        <v>2944</v>
      </c>
      <c r="E452" s="58" t="s">
        <v>1267</v>
      </c>
      <c r="F452" s="58" t="s">
        <v>16</v>
      </c>
      <c r="G452" s="58" t="s">
        <v>17</v>
      </c>
      <c r="H452" s="58" t="s">
        <v>54</v>
      </c>
      <c r="I452" s="59">
        <v>43437</v>
      </c>
      <c r="J452" s="59">
        <v>43426</v>
      </c>
      <c r="K452" s="59">
        <v>43431</v>
      </c>
      <c r="L452" s="59">
        <v>43483</v>
      </c>
      <c r="M452" s="60">
        <v>4016316790</v>
      </c>
      <c r="N452" s="58" t="s">
        <v>55</v>
      </c>
      <c r="O452" s="58" t="s">
        <v>23</v>
      </c>
      <c r="P452" s="55" t="str">
        <f>VLOOKUP(C452,Constrain!W:Y,3,0)</f>
        <v>บริษัท ทริปเปิลที บรอดแบนด์ จำกัด (มหาชน)</v>
      </c>
      <c r="Q452" s="64" t="str">
        <f>VLOOKUP(C452,Constrain!W:X,2,0)</f>
        <v>TTT</v>
      </c>
      <c r="R452" s="55" t="str">
        <f t="shared" si="161"/>
        <v>TECO</v>
      </c>
      <c r="S452" s="55" t="str">
        <f t="shared" si="162"/>
        <v xml:space="preserve">CNF </v>
      </c>
      <c r="T452" s="55" t="str">
        <f t="shared" si="163"/>
        <v>มี พท.ซ่อมบำรุง</v>
      </c>
      <c r="U452" s="55" t="str">
        <f t="shared" si="164"/>
        <v>นับเสา</v>
      </c>
      <c r="V452" s="55" t="str">
        <f t="shared" si="165"/>
        <v>61</v>
      </c>
      <c r="W452" s="55" t="str">
        <f t="shared" si="166"/>
        <v>สายสื่อสาร</v>
      </c>
      <c r="X452" s="55" t="str">
        <f t="shared" si="167"/>
        <v>TTT</v>
      </c>
      <c r="Y452" s="55" t="str">
        <f t="shared" si="168"/>
        <v>BRR</v>
      </c>
      <c r="Z452" s="55" t="str">
        <f t="shared" si="169"/>
        <v>ปกติ</v>
      </c>
      <c r="AA452" s="55" t="str">
        <f t="shared" si="170"/>
        <v>TELECOM</v>
      </c>
      <c r="AB452" s="64">
        <f t="shared" si="171"/>
        <v>1</v>
      </c>
      <c r="AC452" s="65" t="str">
        <f>VLOOKUP(B452,DATA_ZCSR181!C:K,9,0)</f>
        <v>S-4G-001</v>
      </c>
      <c r="AD452" s="65">
        <f>VLOOKUP(B452,DATA_ZCSR181!C:H,6,0)</f>
        <v>9009416718</v>
      </c>
      <c r="AE452" s="66">
        <f>VLOOKUP(B452,DATA_ZCSR181!C:Z,24,0)</f>
        <v>43496</v>
      </c>
      <c r="AF452" s="66" t="str">
        <f>LEFT(VLOOKUP(B452,DATA_ZCSR181!C:D,2,0),4)</f>
        <v>S4B3</v>
      </c>
      <c r="AG452" s="55" t="str">
        <f t="shared" si="172"/>
        <v>BRR</v>
      </c>
      <c r="AH452" s="61" t="str">
        <f t="shared" si="173"/>
        <v/>
      </c>
      <c r="AI452" s="61" t="str">
        <f t="shared" si="174"/>
        <v/>
      </c>
      <c r="AJ452" s="61" t="str">
        <f t="shared" si="175"/>
        <v/>
      </c>
      <c r="AK452" s="61" t="str">
        <f t="shared" si="176"/>
        <v/>
      </c>
      <c r="AL452" s="61" t="str">
        <f t="shared" si="177"/>
        <v/>
      </c>
      <c r="AM452" s="61" t="str">
        <f t="shared" si="178"/>
        <v/>
      </c>
      <c r="AN452" s="61" t="str">
        <f t="shared" si="179"/>
        <v/>
      </c>
      <c r="AO452" s="61" t="str">
        <f t="shared" si="180"/>
        <v/>
      </c>
      <c r="AP452" s="61" t="str">
        <f t="shared" si="181"/>
        <v/>
      </c>
      <c r="AQ452" s="62" t="str">
        <f t="shared" si="182"/>
        <v/>
      </c>
      <c r="AR452" s="61" t="str">
        <f t="shared" si="183"/>
        <v/>
      </c>
      <c r="AS452" s="63" t="e">
        <f>VLOOKUP(B452,ziw58!AV:BB,7,0)</f>
        <v>#N/A</v>
      </c>
    </row>
    <row r="453" spans="1:45" x14ac:dyDescent="0.35">
      <c r="A453" s="56">
        <v>130000731850</v>
      </c>
      <c r="B453" s="57">
        <v>140001548213</v>
      </c>
      <c r="C453" s="57">
        <v>1016823762</v>
      </c>
      <c r="D453" s="58" t="s">
        <v>2945</v>
      </c>
      <c r="E453" s="58" t="s">
        <v>15</v>
      </c>
      <c r="F453" s="58" t="s">
        <v>16</v>
      </c>
      <c r="G453" s="58" t="s">
        <v>17</v>
      </c>
      <c r="H453" s="58" t="s">
        <v>38</v>
      </c>
      <c r="I453" s="59">
        <v>43420</v>
      </c>
      <c r="J453" s="59">
        <v>43438</v>
      </c>
      <c r="K453" s="59">
        <v>43438</v>
      </c>
      <c r="L453" s="59">
        <v>43487</v>
      </c>
      <c r="M453" s="60">
        <v>4016317286</v>
      </c>
      <c r="N453" s="58" t="s">
        <v>1119</v>
      </c>
      <c r="O453" s="58" t="s">
        <v>23</v>
      </c>
      <c r="P453" s="55" t="str">
        <f>VLOOKUP(C453,Constrain!W:Y,3,0)</f>
        <v>บริษัท ทริปเปิลที บรอดแบนด์ จำกัด (มหาชน)</v>
      </c>
      <c r="Q453" s="64" t="str">
        <f>VLOOKUP(C453,Constrain!W:X,2,0)</f>
        <v>TTT</v>
      </c>
      <c r="R453" s="55" t="str">
        <f t="shared" si="161"/>
        <v>CLSD</v>
      </c>
      <c r="S453" s="55" t="str">
        <f t="shared" si="162"/>
        <v xml:space="preserve">CNF </v>
      </c>
      <c r="T453" s="55" t="str">
        <f t="shared" si="163"/>
        <v>มี พท.ซ่อมบำรุง</v>
      </c>
      <c r="U453" s="55" t="str">
        <f t="shared" si="164"/>
        <v>นับเสา</v>
      </c>
      <c r="V453" s="55" t="str">
        <f t="shared" si="165"/>
        <v>61</v>
      </c>
      <c r="W453" s="55" t="str">
        <f t="shared" si="166"/>
        <v>สายสื่อสาร</v>
      </c>
      <c r="X453" s="55" t="str">
        <f t="shared" si="167"/>
        <v>TTT</v>
      </c>
      <c r="Y453" s="55" t="str">
        <f t="shared" si="168"/>
        <v>BYI</v>
      </c>
      <c r="Z453" s="55" t="str">
        <f t="shared" si="169"/>
        <v>ปกติ</v>
      </c>
      <c r="AA453" s="55" t="str">
        <f t="shared" si="170"/>
        <v>TELECOM</v>
      </c>
      <c r="AB453" s="64">
        <f t="shared" si="171"/>
        <v>1</v>
      </c>
      <c r="AC453" s="65" t="str">
        <f>VLOOKUP(B453,DATA_ZCSR181!C:K,9,0)</f>
        <v>S-4G-001</v>
      </c>
      <c r="AD453" s="65">
        <f>VLOOKUP(B453,DATA_ZCSR181!C:H,6,0)</f>
        <v>9009422450</v>
      </c>
      <c r="AE453" s="66">
        <f>VLOOKUP(B453,DATA_ZCSR181!C:Z,24,0)</f>
        <v>43496</v>
      </c>
      <c r="AF453" s="66" t="str">
        <f>LEFT(VLOOKUP(B453,DATA_ZCSR181!C:D,2,0),4)</f>
        <v>S4B3</v>
      </c>
      <c r="AG453" s="55" t="str">
        <f t="shared" si="172"/>
        <v>BYI</v>
      </c>
      <c r="AH453" s="61" t="str">
        <f t="shared" si="173"/>
        <v/>
      </c>
      <c r="AI453" s="61" t="str">
        <f t="shared" si="174"/>
        <v/>
      </c>
      <c r="AJ453" s="61" t="str">
        <f t="shared" si="175"/>
        <v/>
      </c>
      <c r="AK453" s="61" t="str">
        <f t="shared" si="176"/>
        <v/>
      </c>
      <c r="AL453" s="61" t="str">
        <f t="shared" si="177"/>
        <v/>
      </c>
      <c r="AM453" s="61" t="str">
        <f t="shared" si="178"/>
        <v/>
      </c>
      <c r="AN453" s="61" t="str">
        <f t="shared" si="179"/>
        <v/>
      </c>
      <c r="AO453" s="61" t="str">
        <f t="shared" si="180"/>
        <v/>
      </c>
      <c r="AP453" s="61" t="str">
        <f t="shared" si="181"/>
        <v/>
      </c>
      <c r="AQ453" s="62" t="str">
        <f t="shared" si="182"/>
        <v/>
      </c>
      <c r="AR453" s="61" t="str">
        <f t="shared" si="183"/>
        <v/>
      </c>
      <c r="AS453" s="63" t="e">
        <f>VLOOKUP(B453,ziw58!AV:BB,7,0)</f>
        <v>#N/A</v>
      </c>
    </row>
    <row r="454" spans="1:45" x14ac:dyDescent="0.35">
      <c r="A454" s="56">
        <v>130000739864</v>
      </c>
      <c r="B454" s="57">
        <v>140001546573</v>
      </c>
      <c r="C454" s="57">
        <v>1016823762</v>
      </c>
      <c r="D454" s="58" t="s">
        <v>2946</v>
      </c>
      <c r="E454" s="58" t="s">
        <v>15</v>
      </c>
      <c r="F454" s="58" t="s">
        <v>16</v>
      </c>
      <c r="G454" s="58" t="s">
        <v>17</v>
      </c>
      <c r="H454" s="58" t="s">
        <v>21</v>
      </c>
      <c r="I454" s="59">
        <v>43434</v>
      </c>
      <c r="J454" s="59">
        <v>43460</v>
      </c>
      <c r="K454" s="59">
        <v>43461</v>
      </c>
      <c r="L454" s="59">
        <v>43483</v>
      </c>
      <c r="M454" s="60">
        <v>4016317144</v>
      </c>
      <c r="N454" s="58" t="s">
        <v>22</v>
      </c>
      <c r="O454" s="58" t="s">
        <v>23</v>
      </c>
      <c r="P454" s="55" t="str">
        <f>VLOOKUP(C454,Constrain!W:Y,3,0)</f>
        <v>บริษัท ทริปเปิลที บรอดแบนด์ จำกัด (มหาชน)</v>
      </c>
      <c r="Q454" s="64" t="str">
        <f>VLOOKUP(C454,Constrain!W:X,2,0)</f>
        <v>TTT</v>
      </c>
      <c r="R454" s="55" t="str">
        <f t="shared" si="161"/>
        <v>CLSD</v>
      </c>
      <c r="S454" s="55" t="str">
        <f t="shared" si="162"/>
        <v xml:space="preserve">CNF </v>
      </c>
      <c r="T454" s="55" t="str">
        <f t="shared" si="163"/>
        <v>มี พท.ซ่อมบำรุง</v>
      </c>
      <c r="U454" s="55" t="str">
        <f t="shared" si="164"/>
        <v>นับเสา</v>
      </c>
      <c r="V454" s="55" t="str">
        <f t="shared" si="165"/>
        <v>61</v>
      </c>
      <c r="W454" s="55" t="str">
        <f t="shared" si="166"/>
        <v>สายสื่อสาร</v>
      </c>
      <c r="X454" s="55" t="str">
        <f t="shared" si="167"/>
        <v>TTT</v>
      </c>
      <c r="Y454" s="55" t="str">
        <f t="shared" si="168"/>
        <v>CAR</v>
      </c>
      <c r="Z454" s="55" t="str">
        <f t="shared" si="169"/>
        <v>ปกติ</v>
      </c>
      <c r="AA454" s="55" t="str">
        <f t="shared" si="170"/>
        <v>TELECOM</v>
      </c>
      <c r="AB454" s="64">
        <f t="shared" si="171"/>
        <v>1</v>
      </c>
      <c r="AC454" s="65" t="str">
        <f>VLOOKUP(B454,DATA_ZCSR181!C:K,9,0)</f>
        <v>S-4G-001</v>
      </c>
      <c r="AD454" s="65">
        <f>VLOOKUP(B454,DATA_ZCSR181!C:H,6,0)</f>
        <v>9009420172</v>
      </c>
      <c r="AE454" s="66">
        <f>VLOOKUP(B454,DATA_ZCSR181!C:Z,24,0)</f>
        <v>43496</v>
      </c>
      <c r="AF454" s="66" t="str">
        <f>LEFT(VLOOKUP(B454,DATA_ZCSR181!C:D,2,0),4)</f>
        <v>S4B3</v>
      </c>
      <c r="AG454" s="55" t="str">
        <f t="shared" si="172"/>
        <v>CAR</v>
      </c>
      <c r="AH454" s="61" t="str">
        <f t="shared" si="173"/>
        <v/>
      </c>
      <c r="AI454" s="61" t="str">
        <f t="shared" si="174"/>
        <v/>
      </c>
      <c r="AJ454" s="61" t="str">
        <f t="shared" si="175"/>
        <v/>
      </c>
      <c r="AK454" s="61" t="str">
        <f t="shared" si="176"/>
        <v/>
      </c>
      <c r="AL454" s="61" t="str">
        <f t="shared" si="177"/>
        <v/>
      </c>
      <c r="AM454" s="61" t="str">
        <f t="shared" si="178"/>
        <v/>
      </c>
      <c r="AN454" s="61" t="str">
        <f t="shared" si="179"/>
        <v/>
      </c>
      <c r="AO454" s="61" t="str">
        <f t="shared" si="180"/>
        <v/>
      </c>
      <c r="AP454" s="61" t="str">
        <f t="shared" si="181"/>
        <v/>
      </c>
      <c r="AQ454" s="62" t="str">
        <f t="shared" si="182"/>
        <v/>
      </c>
      <c r="AR454" s="61" t="str">
        <f t="shared" si="183"/>
        <v/>
      </c>
      <c r="AS454" s="63" t="e">
        <f>VLOOKUP(B454,ziw58!AV:BB,7,0)</f>
        <v>#N/A</v>
      </c>
    </row>
    <row r="455" spans="1:45" x14ac:dyDescent="0.35">
      <c r="A455" s="56">
        <v>140009344710</v>
      </c>
      <c r="B455" s="57">
        <v>140001519336</v>
      </c>
      <c r="C455" s="57">
        <v>1016823762</v>
      </c>
      <c r="D455" s="58" t="s">
        <v>2947</v>
      </c>
      <c r="E455" s="58" t="s">
        <v>25</v>
      </c>
      <c r="F455" s="58" t="s">
        <v>1173</v>
      </c>
      <c r="G455" s="58" t="s">
        <v>1174</v>
      </c>
      <c r="H455" s="58" t="s">
        <v>21</v>
      </c>
      <c r="I455" s="59">
        <v>43461</v>
      </c>
      <c r="J455" s="59">
        <v>43462</v>
      </c>
      <c r="K455" s="59">
        <v>43462</v>
      </c>
      <c r="L455" s="59">
        <v>43462</v>
      </c>
      <c r="M455" s="60">
        <v>4016317144</v>
      </c>
      <c r="N455" s="58" t="s">
        <v>22</v>
      </c>
      <c r="O455" s="58" t="s">
        <v>20</v>
      </c>
      <c r="P455" s="55" t="str">
        <f>VLOOKUP(C455,Constrain!W:Y,3,0)</f>
        <v>บริษัท ทริปเปิลที บรอดแบนด์ จำกัด (มหาชน)</v>
      </c>
      <c r="Q455" s="64" t="str">
        <f>VLOOKUP(C455,Constrain!W:X,2,0)</f>
        <v>TTT</v>
      </c>
      <c r="R455" s="55" t="str">
        <f t="shared" si="161"/>
        <v xml:space="preserve">REL </v>
      </c>
      <c r="S455" s="55" t="str">
        <f t="shared" si="162"/>
        <v xml:space="preserve">CNF </v>
      </c>
      <c r="T455" s="55" t="str">
        <f t="shared" si="163"/>
        <v>มี พท.ซ่อมบำรุง</v>
      </c>
      <c r="U455" s="55" t="str">
        <f t="shared" si="164"/>
        <v>นับเสา</v>
      </c>
      <c r="V455" s="55" t="str">
        <f t="shared" si="165"/>
        <v>61</v>
      </c>
      <c r="W455" s="55" t="str">
        <f t="shared" si="166"/>
        <v>สายสื่อสาร</v>
      </c>
      <c r="X455" s="55" t="str">
        <f t="shared" si="167"/>
        <v>TTT</v>
      </c>
      <c r="Y455" s="55" t="str">
        <f t="shared" si="168"/>
        <v>CAR</v>
      </c>
      <c r="Z455" s="55" t="str">
        <f t="shared" si="169"/>
        <v>ละเมิด</v>
      </c>
      <c r="AA455" s="55" t="str">
        <f t="shared" si="170"/>
        <v>TELECOM</v>
      </c>
      <c r="AB455" s="64">
        <f t="shared" si="171"/>
        <v>1</v>
      </c>
      <c r="AC455" s="65" t="e">
        <f>VLOOKUP(B455,DATA_ZCSR181!C:K,9,0)</f>
        <v>#N/A</v>
      </c>
      <c r="AD455" s="65" t="e">
        <f>VLOOKUP(B455,DATA_ZCSR181!C:H,6,0)</f>
        <v>#N/A</v>
      </c>
      <c r="AE455" s="66" t="e">
        <f>VLOOKUP(B455,DATA_ZCSR181!C:Z,24,0)</f>
        <v>#N/A</v>
      </c>
      <c r="AF455" s="66" t="e">
        <f>LEFT(VLOOKUP(B455,DATA_ZCSR181!C:D,2,0),4)</f>
        <v>#N/A</v>
      </c>
      <c r="AG455" s="55" t="str">
        <f t="shared" si="172"/>
        <v>CAR</v>
      </c>
      <c r="AH455" s="61" t="str">
        <f t="shared" si="173"/>
        <v/>
      </c>
      <c r="AI455" s="61" t="str">
        <f t="shared" si="174"/>
        <v/>
      </c>
      <c r="AJ455" s="61" t="str">
        <f t="shared" si="175"/>
        <v>สถานะใบสั่งงานไม่ถูกต้อง</v>
      </c>
      <c r="AK455" s="61" t="str">
        <f t="shared" si="176"/>
        <v/>
      </c>
      <c r="AL455" s="61" t="str">
        <f t="shared" si="177"/>
        <v/>
      </c>
      <c r="AM455" s="61" t="str">
        <f t="shared" si="178"/>
        <v/>
      </c>
      <c r="AN455" s="61" t="str">
        <f t="shared" si="179"/>
        <v/>
      </c>
      <c r="AO455" s="61" t="str">
        <f t="shared" si="180"/>
        <v/>
      </c>
      <c r="AP455" s="61" t="str">
        <f t="shared" si="181"/>
        <v/>
      </c>
      <c r="AQ455" s="62" t="str">
        <f t="shared" si="182"/>
        <v/>
      </c>
      <c r="AR455" s="61" t="e">
        <f t="shared" si="183"/>
        <v>#VALUE!</v>
      </c>
      <c r="AS455" s="63" t="e">
        <f>VLOOKUP(B455,ziw58!AV:BB,7,0)</f>
        <v>#N/A</v>
      </c>
    </row>
    <row r="456" spans="1:45" x14ac:dyDescent="0.35">
      <c r="A456" s="56">
        <v>130000729906</v>
      </c>
      <c r="B456" s="57">
        <v>140001546105</v>
      </c>
      <c r="C456" s="57">
        <v>1016823762</v>
      </c>
      <c r="D456" s="58" t="s">
        <v>2948</v>
      </c>
      <c r="E456" s="58" t="s">
        <v>1267</v>
      </c>
      <c r="F456" s="58" t="s">
        <v>16</v>
      </c>
      <c r="G456" s="58" t="s">
        <v>17</v>
      </c>
      <c r="H456" s="58" t="s">
        <v>96</v>
      </c>
      <c r="I456" s="59">
        <v>43433</v>
      </c>
      <c r="J456" s="59">
        <v>43433</v>
      </c>
      <c r="K456" s="59">
        <v>43433</v>
      </c>
      <c r="L456" s="59">
        <v>43483</v>
      </c>
      <c r="M456" s="60">
        <v>4016316818</v>
      </c>
      <c r="N456" s="58" t="s">
        <v>97</v>
      </c>
      <c r="O456" s="58" t="s">
        <v>20</v>
      </c>
      <c r="P456" s="55" t="str">
        <f>VLOOKUP(C456,Constrain!W:Y,3,0)</f>
        <v>บริษัท ทริปเปิลที บรอดแบนด์ จำกัด (มหาชน)</v>
      </c>
      <c r="Q456" s="64" t="str">
        <f>VLOOKUP(C456,Constrain!W:X,2,0)</f>
        <v>TTT</v>
      </c>
      <c r="R456" s="55" t="str">
        <f t="shared" si="161"/>
        <v>TECO</v>
      </c>
      <c r="S456" s="55" t="str">
        <f t="shared" si="162"/>
        <v xml:space="preserve">CNF </v>
      </c>
      <c r="T456" s="55" t="str">
        <f t="shared" si="163"/>
        <v>มี พท.ซ่อมบำรุง</v>
      </c>
      <c r="U456" s="55" t="str">
        <f t="shared" si="164"/>
        <v>นับเสา</v>
      </c>
      <c r="V456" s="55" t="str">
        <f t="shared" si="165"/>
        <v>61</v>
      </c>
      <c r="W456" s="55" t="str">
        <f t="shared" si="166"/>
        <v>สายสื่อสาร</v>
      </c>
      <c r="X456" s="55" t="str">
        <f t="shared" si="167"/>
        <v>TTT</v>
      </c>
      <c r="Y456" s="55" t="str">
        <f t="shared" si="168"/>
        <v>CHC</v>
      </c>
      <c r="Z456" s="55" t="str">
        <f t="shared" si="169"/>
        <v>ปกติ</v>
      </c>
      <c r="AA456" s="55" t="str">
        <f t="shared" si="170"/>
        <v>TELECOM</v>
      </c>
      <c r="AB456" s="64">
        <f t="shared" si="171"/>
        <v>1</v>
      </c>
      <c r="AC456" s="65" t="str">
        <f>VLOOKUP(B456,DATA_ZCSR181!C:K,9,0)</f>
        <v>S-4G-001</v>
      </c>
      <c r="AD456" s="65">
        <f>VLOOKUP(B456,DATA_ZCSR181!C:H,6,0)</f>
        <v>9009417491</v>
      </c>
      <c r="AE456" s="66">
        <f>VLOOKUP(B456,DATA_ZCSR181!C:Z,24,0)</f>
        <v>43496</v>
      </c>
      <c r="AF456" s="66" t="str">
        <f>LEFT(VLOOKUP(B456,DATA_ZCSR181!C:D,2,0),4)</f>
        <v>S4B3</v>
      </c>
      <c r="AG456" s="55" t="str">
        <f t="shared" si="172"/>
        <v>CHC</v>
      </c>
      <c r="AH456" s="61" t="str">
        <f t="shared" si="173"/>
        <v/>
      </c>
      <c r="AI456" s="61" t="str">
        <f t="shared" si="174"/>
        <v/>
      </c>
      <c r="AJ456" s="61" t="str">
        <f t="shared" si="175"/>
        <v/>
      </c>
      <c r="AK456" s="61" t="str">
        <f t="shared" si="176"/>
        <v/>
      </c>
      <c r="AL456" s="61" t="str">
        <f t="shared" si="177"/>
        <v/>
      </c>
      <c r="AM456" s="61" t="str">
        <f t="shared" si="178"/>
        <v/>
      </c>
      <c r="AN456" s="61" t="str">
        <f t="shared" si="179"/>
        <v/>
      </c>
      <c r="AO456" s="61" t="str">
        <f t="shared" si="180"/>
        <v/>
      </c>
      <c r="AP456" s="61" t="str">
        <f t="shared" si="181"/>
        <v/>
      </c>
      <c r="AQ456" s="62" t="str">
        <f t="shared" si="182"/>
        <v/>
      </c>
      <c r="AR456" s="61" t="str">
        <f t="shared" si="183"/>
        <v/>
      </c>
      <c r="AS456" s="63" t="e">
        <f>VLOOKUP(B456,ziw58!AV:BB,7,0)</f>
        <v>#N/A</v>
      </c>
    </row>
    <row r="457" spans="1:45" x14ac:dyDescent="0.35">
      <c r="A457" s="56">
        <v>130000726987</v>
      </c>
      <c r="B457" s="57">
        <v>140001546024</v>
      </c>
      <c r="C457" s="57">
        <v>1016823762</v>
      </c>
      <c r="D457" s="58" t="s">
        <v>2949</v>
      </c>
      <c r="E457" s="58" t="s">
        <v>15</v>
      </c>
      <c r="F457" s="58" t="s">
        <v>16</v>
      </c>
      <c r="G457" s="58" t="s">
        <v>17</v>
      </c>
      <c r="H457" s="58" t="s">
        <v>84</v>
      </c>
      <c r="I457" s="59">
        <v>43426</v>
      </c>
      <c r="J457" s="59">
        <v>43426</v>
      </c>
      <c r="K457" s="59">
        <v>43426</v>
      </c>
      <c r="L457" s="59">
        <v>43483</v>
      </c>
      <c r="M457" s="60">
        <v>4016316787</v>
      </c>
      <c r="N457" s="58" t="s">
        <v>85</v>
      </c>
      <c r="O457" s="58" t="s">
        <v>23</v>
      </c>
      <c r="P457" s="55" t="str">
        <f>VLOOKUP(C457,Constrain!W:Y,3,0)</f>
        <v>บริษัท ทริปเปิลที บรอดแบนด์ จำกัด (มหาชน)</v>
      </c>
      <c r="Q457" s="64" t="str">
        <f>VLOOKUP(C457,Constrain!W:X,2,0)</f>
        <v>TTT</v>
      </c>
      <c r="R457" s="55" t="str">
        <f t="shared" si="161"/>
        <v>CLSD</v>
      </c>
      <c r="S457" s="55" t="str">
        <f t="shared" si="162"/>
        <v xml:space="preserve">CNF </v>
      </c>
      <c r="T457" s="55" t="str">
        <f t="shared" si="163"/>
        <v>มี พท.ซ่อมบำรุง</v>
      </c>
      <c r="U457" s="55" t="str">
        <f t="shared" si="164"/>
        <v>นับเสา</v>
      </c>
      <c r="V457" s="55" t="str">
        <f t="shared" si="165"/>
        <v>61</v>
      </c>
      <c r="W457" s="55" t="str">
        <f t="shared" si="166"/>
        <v>สายสื่อสาร</v>
      </c>
      <c r="X457" s="55" t="str">
        <f t="shared" si="167"/>
        <v>TTT</v>
      </c>
      <c r="Y457" s="55" t="str">
        <f t="shared" si="168"/>
        <v>CUP</v>
      </c>
      <c r="Z457" s="55" t="str">
        <f t="shared" si="169"/>
        <v>ปกติ</v>
      </c>
      <c r="AA457" s="55" t="str">
        <f t="shared" si="170"/>
        <v>TELECOM</v>
      </c>
      <c r="AB457" s="64">
        <f t="shared" si="171"/>
        <v>1</v>
      </c>
      <c r="AC457" s="65" t="str">
        <f>VLOOKUP(B457,DATA_ZCSR181!C:K,9,0)</f>
        <v>S-4G-001</v>
      </c>
      <c r="AD457" s="65">
        <f>VLOOKUP(B457,DATA_ZCSR181!C:H,6,0)</f>
        <v>9009417398</v>
      </c>
      <c r="AE457" s="66">
        <f>VLOOKUP(B457,DATA_ZCSR181!C:Z,24,0)</f>
        <v>43496</v>
      </c>
      <c r="AF457" s="66" t="str">
        <f>LEFT(VLOOKUP(B457,DATA_ZCSR181!C:D,2,0),4)</f>
        <v>S4B3</v>
      </c>
      <c r="AG457" s="55" t="str">
        <f t="shared" si="172"/>
        <v>CUP</v>
      </c>
      <c r="AH457" s="61" t="str">
        <f t="shared" si="173"/>
        <v/>
      </c>
      <c r="AI457" s="61" t="str">
        <f t="shared" si="174"/>
        <v/>
      </c>
      <c r="AJ457" s="61" t="str">
        <f t="shared" si="175"/>
        <v/>
      </c>
      <c r="AK457" s="61" t="str">
        <f t="shared" si="176"/>
        <v/>
      </c>
      <c r="AL457" s="61" t="str">
        <f t="shared" si="177"/>
        <v/>
      </c>
      <c r="AM457" s="61" t="str">
        <f t="shared" si="178"/>
        <v/>
      </c>
      <c r="AN457" s="61" t="str">
        <f t="shared" si="179"/>
        <v/>
      </c>
      <c r="AO457" s="61" t="str">
        <f t="shared" si="180"/>
        <v/>
      </c>
      <c r="AP457" s="61" t="str">
        <f t="shared" si="181"/>
        <v/>
      </c>
      <c r="AQ457" s="62" t="str">
        <f t="shared" si="182"/>
        <v/>
      </c>
      <c r="AR457" s="61" t="str">
        <f t="shared" si="183"/>
        <v/>
      </c>
      <c r="AS457" s="63" t="e">
        <f>VLOOKUP(B457,ziw58!AV:BB,7,0)</f>
        <v>#N/A</v>
      </c>
    </row>
    <row r="458" spans="1:45" x14ac:dyDescent="0.35">
      <c r="A458" s="56">
        <v>140009335899</v>
      </c>
      <c r="B458" s="57">
        <v>140001519221</v>
      </c>
      <c r="C458" s="57">
        <v>1016823762</v>
      </c>
      <c r="D458" s="58" t="s">
        <v>2950</v>
      </c>
      <c r="E458" s="58" t="s">
        <v>25</v>
      </c>
      <c r="F458" s="58" t="s">
        <v>1173</v>
      </c>
      <c r="G458" s="58" t="s">
        <v>1174</v>
      </c>
      <c r="H458" s="58" t="s">
        <v>84</v>
      </c>
      <c r="I458" s="59">
        <v>43460</v>
      </c>
      <c r="J458" s="59">
        <v>43461</v>
      </c>
      <c r="K458" s="59">
        <v>43461</v>
      </c>
      <c r="L458" s="59">
        <v>43461</v>
      </c>
      <c r="M458" s="60">
        <v>4016316787</v>
      </c>
      <c r="N458" s="58" t="s">
        <v>85</v>
      </c>
      <c r="O458" s="58" t="s">
        <v>26</v>
      </c>
      <c r="P458" s="55" t="str">
        <f>VLOOKUP(C458,Constrain!W:Y,3,0)</f>
        <v>บริษัท ทริปเปิลที บรอดแบนด์ จำกัด (มหาชน)</v>
      </c>
      <c r="Q458" s="64" t="str">
        <f>VLOOKUP(C458,Constrain!W:X,2,0)</f>
        <v>TTT</v>
      </c>
      <c r="R458" s="55" t="str">
        <f t="shared" si="161"/>
        <v xml:space="preserve">REL </v>
      </c>
      <c r="S458" s="55" t="str">
        <f t="shared" si="162"/>
        <v xml:space="preserve">CNF </v>
      </c>
      <c r="T458" s="55" t="str">
        <f t="shared" si="163"/>
        <v>มี พท.ซ่อมบำรุง</v>
      </c>
      <c r="U458" s="55" t="str">
        <f t="shared" si="164"/>
        <v>นับเสา</v>
      </c>
      <c r="V458" s="55" t="str">
        <f t="shared" si="165"/>
        <v>61</v>
      </c>
      <c r="W458" s="55" t="str">
        <f t="shared" si="166"/>
        <v>สายสื่อสาร</v>
      </c>
      <c r="X458" s="55" t="str">
        <f t="shared" si="167"/>
        <v>TTT</v>
      </c>
      <c r="Y458" s="55" t="str">
        <f t="shared" si="168"/>
        <v>CUP</v>
      </c>
      <c r="Z458" s="55" t="str">
        <f t="shared" si="169"/>
        <v>ละเมิด</v>
      </c>
      <c r="AA458" s="55" t="str">
        <f t="shared" si="170"/>
        <v>TELECOM</v>
      </c>
      <c r="AB458" s="64">
        <f t="shared" si="171"/>
        <v>1</v>
      </c>
      <c r="AC458" s="65" t="e">
        <f>VLOOKUP(B458,DATA_ZCSR181!C:K,9,0)</f>
        <v>#N/A</v>
      </c>
      <c r="AD458" s="65" t="e">
        <f>VLOOKUP(B458,DATA_ZCSR181!C:H,6,0)</f>
        <v>#N/A</v>
      </c>
      <c r="AE458" s="66" t="e">
        <f>VLOOKUP(B458,DATA_ZCSR181!C:Z,24,0)</f>
        <v>#N/A</v>
      </c>
      <c r="AF458" s="66" t="e">
        <f>LEFT(VLOOKUP(B458,DATA_ZCSR181!C:D,2,0),4)</f>
        <v>#N/A</v>
      </c>
      <c r="AG458" s="55" t="str">
        <f t="shared" si="172"/>
        <v>CUP</v>
      </c>
      <c r="AH458" s="61" t="str">
        <f t="shared" si="173"/>
        <v/>
      </c>
      <c r="AI458" s="61" t="str">
        <f t="shared" si="174"/>
        <v/>
      </c>
      <c r="AJ458" s="61" t="str">
        <f t="shared" si="175"/>
        <v>สถานะใบสั่งงานไม่ถูกต้อง</v>
      </c>
      <c r="AK458" s="61" t="str">
        <f t="shared" si="176"/>
        <v/>
      </c>
      <c r="AL458" s="61" t="str">
        <f t="shared" si="177"/>
        <v/>
      </c>
      <c r="AM458" s="61" t="str">
        <f t="shared" si="178"/>
        <v/>
      </c>
      <c r="AN458" s="61" t="str">
        <f t="shared" si="179"/>
        <v/>
      </c>
      <c r="AO458" s="61" t="str">
        <f t="shared" si="180"/>
        <v/>
      </c>
      <c r="AP458" s="61" t="str">
        <f t="shared" si="181"/>
        <v/>
      </c>
      <c r="AQ458" s="62" t="str">
        <f t="shared" si="182"/>
        <v/>
      </c>
      <c r="AR458" s="61" t="e">
        <f t="shared" si="183"/>
        <v>#VALUE!</v>
      </c>
      <c r="AS458" s="63" t="e">
        <f>VLOOKUP(B458,ziw58!AV:BB,7,0)</f>
        <v>#N/A</v>
      </c>
    </row>
    <row r="459" spans="1:45" x14ac:dyDescent="0.35">
      <c r="A459" s="56">
        <v>130000727160</v>
      </c>
      <c r="B459" s="57">
        <v>140001546981</v>
      </c>
      <c r="C459" s="57">
        <v>1016823762</v>
      </c>
      <c r="D459" s="58" t="s">
        <v>2951</v>
      </c>
      <c r="E459" s="58" t="s">
        <v>15</v>
      </c>
      <c r="F459" s="58" t="s">
        <v>16</v>
      </c>
      <c r="G459" s="58" t="s">
        <v>17</v>
      </c>
      <c r="H459" s="58" t="s">
        <v>36</v>
      </c>
      <c r="I459" s="59">
        <v>43447</v>
      </c>
      <c r="J459" s="59">
        <v>43483</v>
      </c>
      <c r="K459" s="59">
        <v>43484</v>
      </c>
      <c r="L459" s="59">
        <v>43483</v>
      </c>
      <c r="M459" s="60">
        <v>4016316798</v>
      </c>
      <c r="N459" s="58" t="s">
        <v>37</v>
      </c>
      <c r="O459" s="58" t="s">
        <v>23</v>
      </c>
      <c r="P459" s="55" t="str">
        <f>VLOOKUP(C459,Constrain!W:Y,3,0)</f>
        <v>บริษัท ทริปเปิลที บรอดแบนด์ จำกัด (มหาชน)</v>
      </c>
      <c r="Q459" s="64" t="str">
        <f>VLOOKUP(C459,Constrain!W:X,2,0)</f>
        <v>TTT</v>
      </c>
      <c r="R459" s="55" t="str">
        <f t="shared" si="161"/>
        <v>CLSD</v>
      </c>
      <c r="S459" s="55" t="str">
        <f t="shared" si="162"/>
        <v xml:space="preserve">CNF </v>
      </c>
      <c r="T459" s="55" t="str">
        <f t="shared" si="163"/>
        <v>มี พท.ซ่อมบำรุง</v>
      </c>
      <c r="U459" s="55" t="str">
        <f t="shared" si="164"/>
        <v>นับเสา</v>
      </c>
      <c r="V459" s="55" t="str">
        <f t="shared" si="165"/>
        <v>61</v>
      </c>
      <c r="W459" s="55" t="str">
        <f t="shared" si="166"/>
        <v>สายสื่อสาร</v>
      </c>
      <c r="X459" s="55" t="str">
        <f t="shared" si="167"/>
        <v>TTT</v>
      </c>
      <c r="Y459" s="55" t="str">
        <f t="shared" si="168"/>
        <v>CUR</v>
      </c>
      <c r="Z459" s="55" t="str">
        <f t="shared" si="169"/>
        <v>ปกติ</v>
      </c>
      <c r="AA459" s="55" t="str">
        <f t="shared" si="170"/>
        <v>TELECOM</v>
      </c>
      <c r="AB459" s="64">
        <f t="shared" si="171"/>
        <v>1</v>
      </c>
      <c r="AC459" s="65" t="str">
        <f>VLOOKUP(B459,DATA_ZCSR181!C:K,9,0)</f>
        <v>S-4G-001</v>
      </c>
      <c r="AD459" s="65">
        <f>VLOOKUP(B459,DATA_ZCSR181!C:H,6,0)</f>
        <v>9009420677</v>
      </c>
      <c r="AE459" s="66">
        <f>VLOOKUP(B459,DATA_ZCSR181!C:Z,24,0)</f>
        <v>43496</v>
      </c>
      <c r="AF459" s="66" t="str">
        <f>LEFT(VLOOKUP(B459,DATA_ZCSR181!C:D,2,0),4)</f>
        <v>S4B3</v>
      </c>
      <c r="AG459" s="55" t="str">
        <f t="shared" si="172"/>
        <v>CUR</v>
      </c>
      <c r="AH459" s="61" t="str">
        <f t="shared" si="173"/>
        <v/>
      </c>
      <c r="AI459" s="61" t="str">
        <f t="shared" si="174"/>
        <v/>
      </c>
      <c r="AJ459" s="61" t="str">
        <f t="shared" si="175"/>
        <v/>
      </c>
      <c r="AK459" s="61" t="str">
        <f t="shared" si="176"/>
        <v/>
      </c>
      <c r="AL459" s="61" t="str">
        <f t="shared" si="177"/>
        <v/>
      </c>
      <c r="AM459" s="61" t="str">
        <f t="shared" si="178"/>
        <v/>
      </c>
      <c r="AN459" s="61" t="str">
        <f t="shared" si="179"/>
        <v/>
      </c>
      <c r="AO459" s="61" t="str">
        <f t="shared" si="180"/>
        <v/>
      </c>
      <c r="AP459" s="61" t="str">
        <f t="shared" si="181"/>
        <v/>
      </c>
      <c r="AQ459" s="62" t="str">
        <f t="shared" si="182"/>
        <v/>
      </c>
      <c r="AR459" s="61" t="str">
        <f t="shared" si="183"/>
        <v/>
      </c>
      <c r="AS459" s="63" t="e">
        <f>VLOOKUP(B459,ziw58!AV:BB,7,0)</f>
        <v>#N/A</v>
      </c>
    </row>
    <row r="460" spans="1:45" x14ac:dyDescent="0.35">
      <c r="A460" s="56">
        <v>130000720504</v>
      </c>
      <c r="B460" s="57">
        <v>140001542617</v>
      </c>
      <c r="C460" s="57">
        <v>1016823762</v>
      </c>
      <c r="D460" s="58" t="s">
        <v>2952</v>
      </c>
      <c r="E460" s="58" t="s">
        <v>15</v>
      </c>
      <c r="F460" s="58" t="s">
        <v>16</v>
      </c>
      <c r="G460" s="58" t="s">
        <v>17</v>
      </c>
      <c r="H460" s="58" t="s">
        <v>27</v>
      </c>
      <c r="I460" s="59">
        <v>43409</v>
      </c>
      <c r="J460" s="59">
        <v>43411</v>
      </c>
      <c r="K460" s="59">
        <v>43411</v>
      </c>
      <c r="L460" s="59">
        <v>43483</v>
      </c>
      <c r="M460" s="60">
        <v>4016316794</v>
      </c>
      <c r="N460" s="58" t="s">
        <v>28</v>
      </c>
      <c r="O460" s="58" t="s">
        <v>23</v>
      </c>
      <c r="P460" s="55" t="str">
        <f>VLOOKUP(C460,Constrain!W:Y,3,0)</f>
        <v>บริษัท ทริปเปิลที บรอดแบนด์ จำกัด (มหาชน)</v>
      </c>
      <c r="Q460" s="64" t="str">
        <f>VLOOKUP(C460,Constrain!W:X,2,0)</f>
        <v>TTT</v>
      </c>
      <c r="R460" s="55" t="str">
        <f t="shared" si="161"/>
        <v>CLSD</v>
      </c>
      <c r="S460" s="55" t="str">
        <f t="shared" si="162"/>
        <v xml:space="preserve">CNF </v>
      </c>
      <c r="T460" s="55" t="str">
        <f t="shared" si="163"/>
        <v>มี พท.ซ่อมบำรุง</v>
      </c>
      <c r="U460" s="55" t="str">
        <f t="shared" si="164"/>
        <v>นับเสา</v>
      </c>
      <c r="V460" s="55" t="str">
        <f t="shared" si="165"/>
        <v>61</v>
      </c>
      <c r="W460" s="55" t="str">
        <f t="shared" si="166"/>
        <v>สายสื่อสาร</v>
      </c>
      <c r="X460" s="55" t="str">
        <f t="shared" si="167"/>
        <v>TTT</v>
      </c>
      <c r="Y460" s="55" t="str">
        <f t="shared" si="168"/>
        <v>CYP</v>
      </c>
      <c r="Z460" s="55" t="str">
        <f t="shared" si="169"/>
        <v>ปกติ</v>
      </c>
      <c r="AA460" s="55" t="str">
        <f t="shared" si="170"/>
        <v>TELECOM</v>
      </c>
      <c r="AB460" s="64">
        <f t="shared" si="171"/>
        <v>1</v>
      </c>
      <c r="AC460" s="65" t="str">
        <f>VLOOKUP(B460,DATA_ZCSR181!C:K,9,0)</f>
        <v>S-4G-001</v>
      </c>
      <c r="AD460" s="65">
        <f>VLOOKUP(B460,DATA_ZCSR181!C:H,6,0)</f>
        <v>9009410831</v>
      </c>
      <c r="AE460" s="66">
        <f>VLOOKUP(B460,DATA_ZCSR181!C:Z,24,0)</f>
        <v>43496</v>
      </c>
      <c r="AF460" s="66" t="str">
        <f>LEFT(VLOOKUP(B460,DATA_ZCSR181!C:D,2,0),4)</f>
        <v>S4B3</v>
      </c>
      <c r="AG460" s="55" t="str">
        <f t="shared" si="172"/>
        <v>CYP</v>
      </c>
      <c r="AH460" s="61" t="str">
        <f t="shared" si="173"/>
        <v/>
      </c>
      <c r="AI460" s="61" t="str">
        <f t="shared" si="174"/>
        <v/>
      </c>
      <c r="AJ460" s="61" t="str">
        <f t="shared" si="175"/>
        <v/>
      </c>
      <c r="AK460" s="61" t="str">
        <f t="shared" si="176"/>
        <v/>
      </c>
      <c r="AL460" s="61" t="str">
        <f t="shared" si="177"/>
        <v/>
      </c>
      <c r="AM460" s="61" t="str">
        <f t="shared" si="178"/>
        <v/>
      </c>
      <c r="AN460" s="61" t="str">
        <f t="shared" si="179"/>
        <v/>
      </c>
      <c r="AO460" s="61" t="str">
        <f t="shared" si="180"/>
        <v/>
      </c>
      <c r="AP460" s="61" t="str">
        <f t="shared" si="181"/>
        <v/>
      </c>
      <c r="AQ460" s="62" t="str">
        <f t="shared" si="182"/>
        <v/>
      </c>
      <c r="AR460" s="61" t="str">
        <f t="shared" si="183"/>
        <v/>
      </c>
      <c r="AS460" s="63" t="e">
        <f>VLOOKUP(B460,ziw58!AV:BB,7,0)</f>
        <v>#N/A</v>
      </c>
    </row>
    <row r="461" spans="1:45" x14ac:dyDescent="0.35">
      <c r="A461" s="56">
        <v>130000734704</v>
      </c>
      <c r="B461" s="57">
        <v>140001546610</v>
      </c>
      <c r="C461" s="57">
        <v>1016823762</v>
      </c>
      <c r="D461" s="58" t="s">
        <v>2953</v>
      </c>
      <c r="E461" s="58" t="s">
        <v>3199</v>
      </c>
      <c r="F461" s="58" t="s">
        <v>16</v>
      </c>
      <c r="G461" s="58" t="s">
        <v>17</v>
      </c>
      <c r="H461" s="58" t="s">
        <v>106</v>
      </c>
      <c r="I461" s="59"/>
      <c r="J461" s="59">
        <v>43447</v>
      </c>
      <c r="K461" s="59">
        <v>43447</v>
      </c>
      <c r="L461" s="59">
        <v>43483</v>
      </c>
      <c r="M461" s="60">
        <v>4016316829</v>
      </c>
      <c r="N461" s="58" t="s">
        <v>107</v>
      </c>
      <c r="O461" s="58" t="s">
        <v>23</v>
      </c>
      <c r="P461" s="55" t="str">
        <f>VLOOKUP(C461,Constrain!W:Y,3,0)</f>
        <v>บริษัท ทริปเปิลที บรอดแบนด์ จำกัด (มหาชน)</v>
      </c>
      <c r="Q461" s="64" t="str">
        <f>VLOOKUP(C461,Constrain!W:X,2,0)</f>
        <v>TTT</v>
      </c>
      <c r="R461" s="55" t="str">
        <f t="shared" si="161"/>
        <v>TECO</v>
      </c>
      <c r="S461" s="55" t="str">
        <f t="shared" si="162"/>
        <v>NMAT</v>
      </c>
      <c r="T461" s="55" t="str">
        <f t="shared" si="163"/>
        <v>มี พท.ซ่อมบำรุง</v>
      </c>
      <c r="U461" s="55" t="str">
        <f t="shared" si="164"/>
        <v>นับเสา</v>
      </c>
      <c r="V461" s="55" t="str">
        <f t="shared" si="165"/>
        <v>61</v>
      </c>
      <c r="W461" s="55" t="str">
        <f t="shared" si="166"/>
        <v>สายสื่อสาร</v>
      </c>
      <c r="X461" s="55" t="str">
        <f t="shared" si="167"/>
        <v>TTT</v>
      </c>
      <c r="Y461" s="55" t="str">
        <f t="shared" si="168"/>
        <v>DAN</v>
      </c>
      <c r="Z461" s="55" t="str">
        <f t="shared" si="169"/>
        <v>ปกติ</v>
      </c>
      <c r="AA461" s="55" t="str">
        <f t="shared" si="170"/>
        <v>TELECOM</v>
      </c>
      <c r="AB461" s="64">
        <f t="shared" si="171"/>
        <v>1</v>
      </c>
      <c r="AC461" s="65" t="str">
        <f>VLOOKUP(B461,DATA_ZCSR181!C:K,9,0)</f>
        <v>S-4G-001</v>
      </c>
      <c r="AD461" s="65">
        <f>VLOOKUP(B461,DATA_ZCSR181!C:H,6,0)</f>
        <v>9009420179</v>
      </c>
      <c r="AE461" s="66">
        <f>VLOOKUP(B461,DATA_ZCSR181!C:Z,24,0)</f>
        <v>43496</v>
      </c>
      <c r="AF461" s="66" t="str">
        <f>LEFT(VLOOKUP(B461,DATA_ZCSR181!C:D,2,0),4)</f>
        <v>S4B3</v>
      </c>
      <c r="AG461" s="55" t="str">
        <f t="shared" si="172"/>
        <v>DAN</v>
      </c>
      <c r="AH461" s="61" t="str">
        <f t="shared" si="173"/>
        <v/>
      </c>
      <c r="AI461" s="61" t="str">
        <f t="shared" si="174"/>
        <v/>
      </c>
      <c r="AJ461" s="61" t="str">
        <f t="shared" si="175"/>
        <v/>
      </c>
      <c r="AK461" s="61" t="str">
        <f t="shared" si="176"/>
        <v>ยังไม่ยืนยันชั่วโมงการทำงาน Time Confirm</v>
      </c>
      <c r="AL461" s="61" t="str">
        <f t="shared" si="177"/>
        <v/>
      </c>
      <c r="AM461" s="61" t="str">
        <f t="shared" si="178"/>
        <v/>
      </c>
      <c r="AN461" s="61" t="str">
        <f t="shared" si="179"/>
        <v/>
      </c>
      <c r="AO461" s="61" t="str">
        <f t="shared" si="180"/>
        <v/>
      </c>
      <c r="AP461" s="61" t="str">
        <f t="shared" si="181"/>
        <v/>
      </c>
      <c r="AQ461" s="62" t="str">
        <f t="shared" si="182"/>
        <v/>
      </c>
      <c r="AR461" s="61" t="str">
        <f t="shared" si="183"/>
        <v/>
      </c>
      <c r="AS461" s="63" t="e">
        <f>VLOOKUP(B461,ziw58!AV:BB,7,0)</f>
        <v>#N/A</v>
      </c>
    </row>
    <row r="462" spans="1:45" x14ac:dyDescent="0.35">
      <c r="A462" s="56">
        <v>140009188075</v>
      </c>
      <c r="B462" s="57" t="s">
        <v>79</v>
      </c>
      <c r="C462" s="57">
        <v>1016823762</v>
      </c>
      <c r="D462" s="58" t="s">
        <v>2954</v>
      </c>
      <c r="E462" s="58" t="s">
        <v>98</v>
      </c>
      <c r="F462" s="58" t="s">
        <v>1173</v>
      </c>
      <c r="G462" s="58" t="s">
        <v>1174</v>
      </c>
      <c r="H462" s="58" t="s">
        <v>106</v>
      </c>
      <c r="I462" s="59"/>
      <c r="J462" s="59">
        <v>43447</v>
      </c>
      <c r="K462" s="59">
        <v>43447</v>
      </c>
      <c r="L462" s="59">
        <v>43447</v>
      </c>
      <c r="M462" s="60">
        <v>4016316829</v>
      </c>
      <c r="N462" s="58" t="s">
        <v>107</v>
      </c>
      <c r="O462" s="58" t="s">
        <v>1387</v>
      </c>
      <c r="P462" s="55" t="str">
        <f>VLOOKUP(C462,Constrain!W:Y,3,0)</f>
        <v>บริษัท ทริปเปิลที บรอดแบนด์ จำกัด (มหาชน)</v>
      </c>
      <c r="Q462" s="64" t="str">
        <f>VLOOKUP(C462,Constrain!W:X,2,0)</f>
        <v>TTT</v>
      </c>
      <c r="R462" s="55" t="str">
        <f t="shared" si="161"/>
        <v xml:space="preserve">REL </v>
      </c>
      <c r="S462" s="55" t="str">
        <f t="shared" si="162"/>
        <v>NMAT</v>
      </c>
      <c r="T462" s="55" t="str">
        <f t="shared" si="163"/>
        <v>มี พท.ซ่อมบำรุง</v>
      </c>
      <c r="U462" s="55" t="str">
        <f t="shared" si="164"/>
        <v>นับเสา</v>
      </c>
      <c r="V462" s="55" t="str">
        <f t="shared" si="165"/>
        <v>61</v>
      </c>
      <c r="W462" s="55" t="str">
        <f t="shared" si="166"/>
        <v>สายสื่อสาร</v>
      </c>
      <c r="X462" s="55" t="str">
        <f t="shared" si="167"/>
        <v>TTT</v>
      </c>
      <c r="Y462" s="55" t="str">
        <f t="shared" si="168"/>
        <v>DAN</v>
      </c>
      <c r="Z462" s="55" t="str">
        <f t="shared" si="169"/>
        <v>ละเมิด</v>
      </c>
      <c r="AA462" s="55" t="str">
        <f t="shared" si="170"/>
        <v>TELECOM</v>
      </c>
      <c r="AB462" s="64">
        <f t="shared" si="171"/>
        <v>1</v>
      </c>
      <c r="AC462" s="65" t="e">
        <f>VLOOKUP(B462,DATA_ZCSR181!C:K,9,0)</f>
        <v>#N/A</v>
      </c>
      <c r="AD462" s="65" t="e">
        <f>VLOOKUP(B462,DATA_ZCSR181!C:H,6,0)</f>
        <v>#N/A</v>
      </c>
      <c r="AE462" s="66" t="e">
        <f>VLOOKUP(B462,DATA_ZCSR181!C:Z,24,0)</f>
        <v>#N/A</v>
      </c>
      <c r="AF462" s="66" t="e">
        <f>LEFT(VLOOKUP(B462,DATA_ZCSR181!C:D,2,0),4)</f>
        <v>#N/A</v>
      </c>
      <c r="AG462" s="55" t="str">
        <f t="shared" si="172"/>
        <v>DAN</v>
      </c>
      <c r="AH462" s="61" t="str">
        <f t="shared" si="173"/>
        <v>ไม่สร้างคำร้อง</v>
      </c>
      <c r="AI462" s="61" t="str">
        <f t="shared" si="174"/>
        <v/>
      </c>
      <c r="AJ462" s="61" t="str">
        <f t="shared" si="175"/>
        <v>สถานะใบสั่งงานไม่ถูกต้อง</v>
      </c>
      <c r="AK462" s="61" t="str">
        <f t="shared" si="176"/>
        <v>ยังไม่ยืนยันชั่วโมงการทำงาน Time Confirm</v>
      </c>
      <c r="AL462" s="61" t="str">
        <f t="shared" si="177"/>
        <v/>
      </c>
      <c r="AM462" s="61" t="str">
        <f t="shared" si="178"/>
        <v/>
      </c>
      <c r="AN462" s="61" t="str">
        <f t="shared" si="179"/>
        <v/>
      </c>
      <c r="AO462" s="61" t="str">
        <f t="shared" si="180"/>
        <v/>
      </c>
      <c r="AP462" s="61" t="str">
        <f t="shared" si="181"/>
        <v/>
      </c>
      <c r="AQ462" s="62" t="str">
        <f t="shared" si="182"/>
        <v/>
      </c>
      <c r="AR462" s="61" t="e">
        <f t="shared" si="183"/>
        <v>#VALUE!</v>
      </c>
      <c r="AS462" s="63" t="e">
        <f>VLOOKUP(B462,ziw58!AV:BB,7,0)</f>
        <v>#N/A</v>
      </c>
    </row>
    <row r="463" spans="1:45" x14ac:dyDescent="0.35">
      <c r="A463" s="56">
        <v>130000711568</v>
      </c>
      <c r="B463" s="57">
        <v>140001547390</v>
      </c>
      <c r="C463" s="57">
        <v>1016823762</v>
      </c>
      <c r="D463" s="58" t="s">
        <v>2955</v>
      </c>
      <c r="E463" s="58" t="s">
        <v>98</v>
      </c>
      <c r="F463" s="58" t="s">
        <v>16</v>
      </c>
      <c r="G463" s="58" t="s">
        <v>17</v>
      </c>
      <c r="H463" s="58" t="s">
        <v>2522</v>
      </c>
      <c r="I463" s="59"/>
      <c r="J463" s="59">
        <v>43383</v>
      </c>
      <c r="K463" s="59">
        <v>43383</v>
      </c>
      <c r="L463" s="59">
        <v>43383</v>
      </c>
      <c r="M463" s="60">
        <v>4021794296</v>
      </c>
      <c r="N463" s="58" t="s">
        <v>2523</v>
      </c>
      <c r="O463" s="58" t="s">
        <v>26</v>
      </c>
      <c r="P463" s="55" t="str">
        <f>VLOOKUP(C463,Constrain!W:Y,3,0)</f>
        <v>บริษัท ทริปเปิลที บรอดแบนด์ จำกัด (มหาชน)</v>
      </c>
      <c r="Q463" s="64" t="str">
        <f>VLOOKUP(C463,Constrain!W:X,2,0)</f>
        <v>TTT</v>
      </c>
      <c r="R463" s="55" t="str">
        <f t="shared" si="161"/>
        <v xml:space="preserve">REL </v>
      </c>
      <c r="S463" s="55" t="str">
        <f t="shared" si="162"/>
        <v>NMAT</v>
      </c>
      <c r="T463" s="55" t="str">
        <f t="shared" si="163"/>
        <v>มี พท.ซ่อมบำรุง</v>
      </c>
      <c r="U463" s="55" t="str">
        <f t="shared" si="164"/>
        <v>นับเสา</v>
      </c>
      <c r="V463" s="55" t="str">
        <f t="shared" si="165"/>
        <v>61</v>
      </c>
      <c r="W463" s="55" t="str">
        <f t="shared" si="166"/>
        <v>สายสื่อสาร</v>
      </c>
      <c r="X463" s="55" t="str">
        <f t="shared" si="167"/>
        <v>TTT</v>
      </c>
      <c r="Y463" s="55" t="str">
        <f t="shared" si="168"/>
        <v>HOH</v>
      </c>
      <c r="Z463" s="55" t="str">
        <f t="shared" si="169"/>
        <v>ปกติ</v>
      </c>
      <c r="AA463" s="55" t="str">
        <f t="shared" si="170"/>
        <v>TELECOM</v>
      </c>
      <c r="AB463" s="64">
        <f t="shared" si="171"/>
        <v>1</v>
      </c>
      <c r="AC463" s="65" t="str">
        <f>VLOOKUP(B463,DATA_ZCSR181!C:K,9,0)</f>
        <v>S-4G-001</v>
      </c>
      <c r="AD463" s="65">
        <f>VLOOKUP(B463,DATA_ZCSR181!C:H,6,0)</f>
        <v>9009421281</v>
      </c>
      <c r="AE463" s="66">
        <f>VLOOKUP(B463,DATA_ZCSR181!C:Z,24,0)</f>
        <v>43496</v>
      </c>
      <c r="AF463" s="66" t="str">
        <f>LEFT(VLOOKUP(B463,DATA_ZCSR181!C:D,2,0),4)</f>
        <v>S4B3</v>
      </c>
      <c r="AG463" s="55" t="str">
        <f t="shared" si="172"/>
        <v>HOH</v>
      </c>
      <c r="AH463" s="61" t="str">
        <f t="shared" si="173"/>
        <v/>
      </c>
      <c r="AI463" s="61" t="str">
        <f t="shared" si="174"/>
        <v/>
      </c>
      <c r="AJ463" s="61" t="str">
        <f t="shared" si="175"/>
        <v>สถานะใบสั่งงานไม่ถูกต้อง</v>
      </c>
      <c r="AK463" s="61" t="str">
        <f t="shared" si="176"/>
        <v>ยังไม่ยืนยันชั่วโมงการทำงาน Time Confirm</v>
      </c>
      <c r="AL463" s="61" t="str">
        <f t="shared" si="177"/>
        <v/>
      </c>
      <c r="AM463" s="61" t="str">
        <f t="shared" si="178"/>
        <v/>
      </c>
      <c r="AN463" s="61" t="str">
        <f t="shared" si="179"/>
        <v/>
      </c>
      <c r="AO463" s="61" t="str">
        <f t="shared" si="180"/>
        <v/>
      </c>
      <c r="AP463" s="61" t="str">
        <f t="shared" si="181"/>
        <v/>
      </c>
      <c r="AQ463" s="62" t="str">
        <f t="shared" si="182"/>
        <v/>
      </c>
      <c r="AR463" s="61" t="str">
        <f t="shared" si="183"/>
        <v/>
      </c>
      <c r="AS463" s="63" t="e">
        <f>VLOOKUP(B463,ziw58!AV:BB,7,0)</f>
        <v>#N/A</v>
      </c>
    </row>
    <row r="464" spans="1:45" x14ac:dyDescent="0.35">
      <c r="A464" s="56">
        <v>140009332888</v>
      </c>
      <c r="B464" s="57">
        <v>140001519220</v>
      </c>
      <c r="C464" s="57">
        <v>1016823762</v>
      </c>
      <c r="D464" s="58" t="s">
        <v>2956</v>
      </c>
      <c r="E464" s="58" t="s">
        <v>25</v>
      </c>
      <c r="F464" s="58" t="s">
        <v>1173</v>
      </c>
      <c r="G464" s="58" t="s">
        <v>1174</v>
      </c>
      <c r="H464" s="58" t="s">
        <v>2522</v>
      </c>
      <c r="I464" s="59">
        <v>43447</v>
      </c>
      <c r="J464" s="59">
        <v>43461</v>
      </c>
      <c r="K464" s="59">
        <v>43461</v>
      </c>
      <c r="L464" s="59">
        <v>43461</v>
      </c>
      <c r="M464" s="60">
        <v>4021794296</v>
      </c>
      <c r="N464" s="58" t="s">
        <v>2957</v>
      </c>
      <c r="O464" s="58" t="s">
        <v>26</v>
      </c>
      <c r="P464" s="55" t="str">
        <f>VLOOKUP(C464,Constrain!W:Y,3,0)</f>
        <v>บริษัท ทริปเปิลที บรอดแบนด์ จำกัด (มหาชน)</v>
      </c>
      <c r="Q464" s="64" t="str">
        <f>VLOOKUP(C464,Constrain!W:X,2,0)</f>
        <v>TTT</v>
      </c>
      <c r="R464" s="55" t="str">
        <f t="shared" si="161"/>
        <v xml:space="preserve">REL </v>
      </c>
      <c r="S464" s="55" t="str">
        <f t="shared" si="162"/>
        <v xml:space="preserve">CNF </v>
      </c>
      <c r="T464" s="55" t="str">
        <f t="shared" si="163"/>
        <v>มี พท.ซ่อมบำรุง</v>
      </c>
      <c r="U464" s="55" t="str">
        <f t="shared" si="164"/>
        <v>นับเสา</v>
      </c>
      <c r="V464" s="55" t="str">
        <f t="shared" si="165"/>
        <v>61</v>
      </c>
      <c r="W464" s="55" t="str">
        <f t="shared" si="166"/>
        <v>สายสื่อสาร</v>
      </c>
      <c r="X464" s="55" t="str">
        <f t="shared" si="167"/>
        <v>TTT</v>
      </c>
      <c r="Y464" s="55" t="str">
        <f t="shared" si="168"/>
        <v>HOH</v>
      </c>
      <c r="Z464" s="55" t="str">
        <f t="shared" si="169"/>
        <v>ละเมิด</v>
      </c>
      <c r="AA464" s="55" t="str">
        <f t="shared" si="170"/>
        <v>TELECOM</v>
      </c>
      <c r="AB464" s="64">
        <f t="shared" si="171"/>
        <v>1</v>
      </c>
      <c r="AC464" s="65" t="e">
        <f>VLOOKUP(B464,DATA_ZCSR181!C:K,9,0)</f>
        <v>#N/A</v>
      </c>
      <c r="AD464" s="65" t="e">
        <f>VLOOKUP(B464,DATA_ZCSR181!C:H,6,0)</f>
        <v>#N/A</v>
      </c>
      <c r="AE464" s="66" t="e">
        <f>VLOOKUP(B464,DATA_ZCSR181!C:Z,24,0)</f>
        <v>#N/A</v>
      </c>
      <c r="AF464" s="66" t="e">
        <f>LEFT(VLOOKUP(B464,DATA_ZCSR181!C:D,2,0),4)</f>
        <v>#N/A</v>
      </c>
      <c r="AG464" s="55" t="str">
        <f t="shared" si="172"/>
        <v>HOH</v>
      </c>
      <c r="AH464" s="61" t="str">
        <f t="shared" si="173"/>
        <v/>
      </c>
      <c r="AI464" s="61" t="str">
        <f t="shared" si="174"/>
        <v/>
      </c>
      <c r="AJ464" s="61" t="str">
        <f t="shared" si="175"/>
        <v>สถานะใบสั่งงานไม่ถูกต้อง</v>
      </c>
      <c r="AK464" s="61" t="str">
        <f t="shared" si="176"/>
        <v/>
      </c>
      <c r="AL464" s="61" t="str">
        <f t="shared" si="177"/>
        <v/>
      </c>
      <c r="AM464" s="61" t="str">
        <f t="shared" si="178"/>
        <v/>
      </c>
      <c r="AN464" s="61" t="str">
        <f t="shared" si="179"/>
        <v/>
      </c>
      <c r="AO464" s="61" t="str">
        <f t="shared" si="180"/>
        <v/>
      </c>
      <c r="AP464" s="61" t="str">
        <f t="shared" si="181"/>
        <v/>
      </c>
      <c r="AQ464" s="62" t="str">
        <f t="shared" si="182"/>
        <v/>
      </c>
      <c r="AR464" s="61" t="e">
        <f t="shared" si="183"/>
        <v>#VALUE!</v>
      </c>
      <c r="AS464" s="63" t="e">
        <f>VLOOKUP(B464,ziw58!AV:BB,7,0)</f>
        <v>#N/A</v>
      </c>
    </row>
    <row r="465" spans="1:45" x14ac:dyDescent="0.35">
      <c r="A465" s="56">
        <v>130000711569</v>
      </c>
      <c r="B465" s="57" t="s">
        <v>79</v>
      </c>
      <c r="C465" s="57">
        <v>1017501437</v>
      </c>
      <c r="D465" s="58" t="s">
        <v>3220</v>
      </c>
      <c r="E465" s="58" t="s">
        <v>2860</v>
      </c>
      <c r="F465" s="58" t="s">
        <v>16</v>
      </c>
      <c r="G465" s="58" t="s">
        <v>17</v>
      </c>
      <c r="H465" s="58" t="s">
        <v>2522</v>
      </c>
      <c r="I465" s="59"/>
      <c r="J465" s="59">
        <v>43383</v>
      </c>
      <c r="K465" s="59">
        <v>43383</v>
      </c>
      <c r="L465" s="59">
        <v>43485</v>
      </c>
      <c r="M465" s="60">
        <v>4021794296</v>
      </c>
      <c r="N465" s="58" t="s">
        <v>2523</v>
      </c>
      <c r="O465" s="58" t="s">
        <v>1280</v>
      </c>
      <c r="P465" s="55" t="str">
        <f>VLOOKUP(C465,Constrain!W:Y,3,0)</f>
        <v>บริษัท ทริปเปิลที อินเทอร์เน็ตจำกัด</v>
      </c>
      <c r="Q465" s="64" t="str">
        <f>VLOOKUP(C465,Constrain!W:X,2,0)</f>
        <v>TTTIN</v>
      </c>
      <c r="R465" s="55" t="str">
        <f t="shared" si="161"/>
        <v>CLSD</v>
      </c>
      <c r="S465" s="55" t="str">
        <f t="shared" si="162"/>
        <v>DLFL</v>
      </c>
      <c r="T465" s="55" t="str">
        <f t="shared" si="163"/>
        <v>มี พท.ซ่อมบำรุง</v>
      </c>
      <c r="U465" s="55" t="str">
        <f t="shared" si="164"/>
        <v>นับเสา</v>
      </c>
      <c r="V465" s="55" t="str">
        <f t="shared" si="165"/>
        <v>61</v>
      </c>
      <c r="W465" s="55" t="str">
        <f t="shared" si="166"/>
        <v>สายสื่อสาร</v>
      </c>
      <c r="X465" s="55" t="str">
        <f t="shared" si="167"/>
        <v>TTTIN</v>
      </c>
      <c r="Y465" s="55" t="str">
        <f t="shared" si="168"/>
        <v>HOH</v>
      </c>
      <c r="Z465" s="55" t="str">
        <f t="shared" si="169"/>
        <v>ยกเลิก</v>
      </c>
      <c r="AA465" s="55" t="str">
        <f t="shared" si="170"/>
        <v>TELECOM</v>
      </c>
      <c r="AB465" s="64">
        <f t="shared" si="171"/>
        <v>1</v>
      </c>
      <c r="AC465" s="65" t="e">
        <f>VLOOKUP(B465,DATA_ZCSR181!C:K,9,0)</f>
        <v>#N/A</v>
      </c>
      <c r="AD465" s="65" t="e">
        <f>VLOOKUP(B465,DATA_ZCSR181!C:H,6,0)</f>
        <v>#N/A</v>
      </c>
      <c r="AE465" s="66" t="e">
        <f>VLOOKUP(B465,DATA_ZCSR181!C:Z,24,0)</f>
        <v>#N/A</v>
      </c>
      <c r="AF465" s="66" t="e">
        <f>LEFT(VLOOKUP(B465,DATA_ZCSR181!C:D,2,0),4)</f>
        <v>#N/A</v>
      </c>
      <c r="AG465" s="55" t="str">
        <f t="shared" si="172"/>
        <v>HOH</v>
      </c>
      <c r="AH465" s="61" t="str">
        <f t="shared" si="173"/>
        <v>ไม่สร้างคำร้อง</v>
      </c>
      <c r="AI465" s="61" t="str">
        <f t="shared" si="174"/>
        <v/>
      </c>
      <c r="AJ465" s="61" t="str">
        <f t="shared" si="175"/>
        <v/>
      </c>
      <c r="AK465" s="61" t="str">
        <f t="shared" si="176"/>
        <v>ยังไม่ยืนยันชั่วโมงการทำงาน Time Confirm</v>
      </c>
      <c r="AL465" s="61" t="str">
        <f t="shared" si="177"/>
        <v/>
      </c>
      <c r="AM465" s="61" t="str">
        <f t="shared" si="178"/>
        <v/>
      </c>
      <c r="AN465" s="61" t="str">
        <f t="shared" si="179"/>
        <v/>
      </c>
      <c r="AO465" s="61" t="str">
        <f t="shared" si="180"/>
        <v/>
      </c>
      <c r="AP465" s="61" t="str">
        <f t="shared" si="181"/>
        <v/>
      </c>
      <c r="AQ465" s="62" t="str">
        <f t="shared" si="182"/>
        <v/>
      </c>
      <c r="AR465" s="61" t="e">
        <f t="shared" si="183"/>
        <v>#VALUE!</v>
      </c>
      <c r="AS465" s="63" t="e">
        <f>VLOOKUP(B465,ziw58!AV:BB,7,0)</f>
        <v>#N/A</v>
      </c>
    </row>
    <row r="466" spans="1:45" x14ac:dyDescent="0.35">
      <c r="A466" s="56">
        <v>130000734875</v>
      </c>
      <c r="B466" s="57">
        <v>140001545770</v>
      </c>
      <c r="C466" s="57">
        <v>1016823762</v>
      </c>
      <c r="D466" s="58" t="s">
        <v>2958</v>
      </c>
      <c r="E466" s="58" t="s">
        <v>15</v>
      </c>
      <c r="F466" s="58" t="s">
        <v>16</v>
      </c>
      <c r="G466" s="58" t="s">
        <v>17</v>
      </c>
      <c r="H466" s="58" t="s">
        <v>24</v>
      </c>
      <c r="I466" s="59">
        <v>43405</v>
      </c>
      <c r="J466" s="59">
        <v>43405</v>
      </c>
      <c r="K466" s="59">
        <v>43454</v>
      </c>
      <c r="L466" s="59">
        <v>43483</v>
      </c>
      <c r="M466" s="60">
        <v>4016316885</v>
      </c>
      <c r="N466" s="58" t="s">
        <v>688</v>
      </c>
      <c r="O466" s="58" t="s">
        <v>23</v>
      </c>
      <c r="P466" s="55" t="str">
        <f>VLOOKUP(C466,Constrain!W:Y,3,0)</f>
        <v>บริษัท ทริปเปิลที บรอดแบนด์ จำกัด (มหาชน)</v>
      </c>
      <c r="Q466" s="64" t="str">
        <f>VLOOKUP(C466,Constrain!W:X,2,0)</f>
        <v>TTT</v>
      </c>
      <c r="R466" s="55" t="str">
        <f t="shared" si="161"/>
        <v>CLSD</v>
      </c>
      <c r="S466" s="55" t="str">
        <f t="shared" si="162"/>
        <v xml:space="preserve">CNF </v>
      </c>
      <c r="T466" s="55" t="str">
        <f t="shared" si="163"/>
        <v>มี พท.ซ่อมบำรุง</v>
      </c>
      <c r="U466" s="55" t="str">
        <f t="shared" si="164"/>
        <v>นับเสา</v>
      </c>
      <c r="V466" s="55" t="str">
        <f t="shared" si="165"/>
        <v>61</v>
      </c>
      <c r="W466" s="55" t="str">
        <f t="shared" si="166"/>
        <v>สายสื่อสาร</v>
      </c>
      <c r="X466" s="55" t="str">
        <f t="shared" si="167"/>
        <v>TTT</v>
      </c>
      <c r="Y466" s="55" t="str">
        <f t="shared" si="168"/>
        <v>KKA</v>
      </c>
      <c r="Z466" s="55" t="str">
        <f t="shared" si="169"/>
        <v>ปกติ</v>
      </c>
      <c r="AA466" s="55" t="str">
        <f t="shared" si="170"/>
        <v>TELECOM</v>
      </c>
      <c r="AB466" s="64">
        <f t="shared" si="171"/>
        <v>1</v>
      </c>
      <c r="AC466" s="65" t="str">
        <f>VLOOKUP(B466,DATA_ZCSR181!C:K,9,0)</f>
        <v>S-4G-001</v>
      </c>
      <c r="AD466" s="65">
        <f>VLOOKUP(B466,DATA_ZCSR181!C:H,6,0)</f>
        <v>9009417019</v>
      </c>
      <c r="AE466" s="66">
        <f>VLOOKUP(B466,DATA_ZCSR181!C:Z,24,0)</f>
        <v>43496</v>
      </c>
      <c r="AF466" s="66" t="str">
        <f>LEFT(VLOOKUP(B466,DATA_ZCSR181!C:D,2,0),4)</f>
        <v>S4B3</v>
      </c>
      <c r="AG466" s="55" t="str">
        <f t="shared" si="172"/>
        <v>KKA</v>
      </c>
      <c r="AH466" s="61" t="str">
        <f t="shared" si="173"/>
        <v/>
      </c>
      <c r="AI466" s="61" t="str">
        <f t="shared" si="174"/>
        <v/>
      </c>
      <c r="AJ466" s="61" t="str">
        <f t="shared" si="175"/>
        <v/>
      </c>
      <c r="AK466" s="61" t="str">
        <f t="shared" si="176"/>
        <v/>
      </c>
      <c r="AL466" s="61" t="str">
        <f t="shared" si="177"/>
        <v/>
      </c>
      <c r="AM466" s="61" t="str">
        <f t="shared" si="178"/>
        <v/>
      </c>
      <c r="AN466" s="61" t="str">
        <f t="shared" si="179"/>
        <v/>
      </c>
      <c r="AO466" s="61" t="str">
        <f t="shared" si="180"/>
        <v/>
      </c>
      <c r="AP466" s="61" t="str">
        <f t="shared" si="181"/>
        <v/>
      </c>
      <c r="AQ466" s="62" t="str">
        <f t="shared" si="182"/>
        <v/>
      </c>
      <c r="AR466" s="61" t="str">
        <f t="shared" si="183"/>
        <v/>
      </c>
      <c r="AS466" s="63" t="e">
        <f>VLOOKUP(B466,ziw58!AV:BB,7,0)</f>
        <v>#N/A</v>
      </c>
    </row>
    <row r="467" spans="1:45" x14ac:dyDescent="0.35">
      <c r="A467" s="56">
        <v>140009271476</v>
      </c>
      <c r="B467" s="57">
        <v>140001520356</v>
      </c>
      <c r="C467" s="57">
        <v>1016823762</v>
      </c>
      <c r="D467" s="58" t="s">
        <v>2959</v>
      </c>
      <c r="E467" s="58" t="s">
        <v>25</v>
      </c>
      <c r="F467" s="58" t="s">
        <v>1173</v>
      </c>
      <c r="G467" s="58" t="s">
        <v>1174</v>
      </c>
      <c r="H467" s="58" t="s">
        <v>24</v>
      </c>
      <c r="I467" s="59">
        <v>43451</v>
      </c>
      <c r="J467" s="59">
        <v>43459</v>
      </c>
      <c r="K467" s="59">
        <v>43462</v>
      </c>
      <c r="L467" s="59">
        <v>43459</v>
      </c>
      <c r="M467" s="60">
        <v>4016316885</v>
      </c>
      <c r="N467" s="58" t="s">
        <v>688</v>
      </c>
      <c r="O467" s="58" t="s">
        <v>26</v>
      </c>
      <c r="P467" s="55" t="str">
        <f>VLOOKUP(C467,Constrain!W:Y,3,0)</f>
        <v>บริษัท ทริปเปิลที บรอดแบนด์ จำกัด (มหาชน)</v>
      </c>
      <c r="Q467" s="64" t="str">
        <f>VLOOKUP(C467,Constrain!W:X,2,0)</f>
        <v>TTT</v>
      </c>
      <c r="R467" s="55" t="str">
        <f t="shared" si="161"/>
        <v xml:space="preserve">REL </v>
      </c>
      <c r="S467" s="55" t="str">
        <f t="shared" si="162"/>
        <v xml:space="preserve">CNF </v>
      </c>
      <c r="T467" s="55" t="str">
        <f t="shared" si="163"/>
        <v>มี พท.ซ่อมบำรุง</v>
      </c>
      <c r="U467" s="55" t="str">
        <f t="shared" si="164"/>
        <v>นับเสา</v>
      </c>
      <c r="V467" s="55" t="str">
        <f t="shared" si="165"/>
        <v>61</v>
      </c>
      <c r="W467" s="55" t="str">
        <f t="shared" si="166"/>
        <v>สายสื่อสาร</v>
      </c>
      <c r="X467" s="55" t="str">
        <f t="shared" si="167"/>
        <v>TTT</v>
      </c>
      <c r="Y467" s="55" t="str">
        <f t="shared" si="168"/>
        <v>KKA</v>
      </c>
      <c r="Z467" s="55" t="str">
        <f t="shared" si="169"/>
        <v>ละเมิด</v>
      </c>
      <c r="AA467" s="55" t="str">
        <f t="shared" si="170"/>
        <v>TELECOM</v>
      </c>
      <c r="AB467" s="64">
        <f t="shared" si="171"/>
        <v>1</v>
      </c>
      <c r="AC467" s="65" t="e">
        <f>VLOOKUP(B467,DATA_ZCSR181!C:K,9,0)</f>
        <v>#N/A</v>
      </c>
      <c r="AD467" s="65" t="e">
        <f>VLOOKUP(B467,DATA_ZCSR181!C:H,6,0)</f>
        <v>#N/A</v>
      </c>
      <c r="AE467" s="66" t="e">
        <f>VLOOKUP(B467,DATA_ZCSR181!C:Z,24,0)</f>
        <v>#N/A</v>
      </c>
      <c r="AF467" s="66" t="e">
        <f>LEFT(VLOOKUP(B467,DATA_ZCSR181!C:D,2,0),4)</f>
        <v>#N/A</v>
      </c>
      <c r="AG467" s="55" t="str">
        <f t="shared" si="172"/>
        <v>KKA</v>
      </c>
      <c r="AH467" s="61" t="str">
        <f t="shared" si="173"/>
        <v/>
      </c>
      <c r="AI467" s="61" t="str">
        <f t="shared" si="174"/>
        <v/>
      </c>
      <c r="AJ467" s="61" t="str">
        <f t="shared" si="175"/>
        <v>สถานะใบสั่งงานไม่ถูกต้อง</v>
      </c>
      <c r="AK467" s="61" t="str">
        <f t="shared" si="176"/>
        <v/>
      </c>
      <c r="AL467" s="61" t="str">
        <f t="shared" si="177"/>
        <v/>
      </c>
      <c r="AM467" s="61" t="str">
        <f t="shared" si="178"/>
        <v/>
      </c>
      <c r="AN467" s="61" t="str">
        <f t="shared" si="179"/>
        <v/>
      </c>
      <c r="AO467" s="61" t="str">
        <f t="shared" si="180"/>
        <v/>
      </c>
      <c r="AP467" s="61" t="str">
        <f t="shared" si="181"/>
        <v/>
      </c>
      <c r="AQ467" s="62" t="str">
        <f t="shared" si="182"/>
        <v/>
      </c>
      <c r="AR467" s="61" t="e">
        <f t="shared" si="183"/>
        <v>#VALUE!</v>
      </c>
      <c r="AS467" s="63" t="e">
        <f>VLOOKUP(B467,ziw58!AV:BB,7,0)</f>
        <v>#N/A</v>
      </c>
    </row>
    <row r="468" spans="1:45" x14ac:dyDescent="0.35">
      <c r="A468" s="56">
        <v>130000726855</v>
      </c>
      <c r="B468" s="57">
        <v>140001547642</v>
      </c>
      <c r="C468" s="57">
        <v>1016823762</v>
      </c>
      <c r="D468" s="58" t="s">
        <v>2960</v>
      </c>
      <c r="E468" s="58" t="s">
        <v>15</v>
      </c>
      <c r="F468" s="58" t="s">
        <v>16</v>
      </c>
      <c r="G468" s="58" t="s">
        <v>17</v>
      </c>
      <c r="H468" s="58" t="s">
        <v>77</v>
      </c>
      <c r="I468" s="59">
        <v>43427</v>
      </c>
      <c r="J468" s="59">
        <v>43426</v>
      </c>
      <c r="K468" s="59">
        <v>43426</v>
      </c>
      <c r="L468" s="59">
        <v>43493</v>
      </c>
      <c r="M468" s="60">
        <v>4016316861</v>
      </c>
      <c r="N468" s="58" t="s">
        <v>78</v>
      </c>
      <c r="O468" s="58" t="s">
        <v>20</v>
      </c>
      <c r="P468" s="55" t="str">
        <f>VLOOKUP(C468,Constrain!W:Y,3,0)</f>
        <v>บริษัท ทริปเปิลที บรอดแบนด์ จำกัด (มหาชน)</v>
      </c>
      <c r="Q468" s="64" t="str">
        <f>VLOOKUP(C468,Constrain!W:X,2,0)</f>
        <v>TTT</v>
      </c>
      <c r="R468" s="55" t="str">
        <f t="shared" si="161"/>
        <v>CLSD</v>
      </c>
      <c r="S468" s="55" t="str">
        <f t="shared" si="162"/>
        <v xml:space="preserve">CNF </v>
      </c>
      <c r="T468" s="55" t="str">
        <f t="shared" si="163"/>
        <v>มี พท.ซ่อมบำรุง</v>
      </c>
      <c r="U468" s="55" t="str">
        <f t="shared" si="164"/>
        <v>นับเสา</v>
      </c>
      <c r="V468" s="55" t="str">
        <f t="shared" si="165"/>
        <v>61</v>
      </c>
      <c r="W468" s="55" t="str">
        <f t="shared" si="166"/>
        <v>สายสื่อสาร</v>
      </c>
      <c r="X468" s="55" t="str">
        <f t="shared" si="167"/>
        <v>TTT</v>
      </c>
      <c r="Y468" s="55" t="str">
        <f t="shared" si="168"/>
        <v>KOB</v>
      </c>
      <c r="Z468" s="55" t="str">
        <f t="shared" si="169"/>
        <v>ปกติ</v>
      </c>
      <c r="AA468" s="55" t="str">
        <f t="shared" si="170"/>
        <v>TELECOM</v>
      </c>
      <c r="AB468" s="64">
        <f t="shared" si="171"/>
        <v>1</v>
      </c>
      <c r="AC468" s="65" t="str">
        <f>VLOOKUP(B468,DATA_ZCSR181!C:K,9,0)</f>
        <v>S-4G-001</v>
      </c>
      <c r="AD468" s="65">
        <f>VLOOKUP(B468,DATA_ZCSR181!C:H,6,0)</f>
        <v>9009421723</v>
      </c>
      <c r="AE468" s="66">
        <f>VLOOKUP(B468,DATA_ZCSR181!C:Z,24,0)</f>
        <v>43496</v>
      </c>
      <c r="AF468" s="66" t="str">
        <f>LEFT(VLOOKUP(B468,DATA_ZCSR181!C:D,2,0),4)</f>
        <v>S4B3</v>
      </c>
      <c r="AG468" s="55" t="str">
        <f t="shared" si="172"/>
        <v>KOB</v>
      </c>
      <c r="AH468" s="61" t="str">
        <f t="shared" si="173"/>
        <v/>
      </c>
      <c r="AI468" s="61" t="str">
        <f t="shared" si="174"/>
        <v/>
      </c>
      <c r="AJ468" s="61" t="str">
        <f t="shared" si="175"/>
        <v/>
      </c>
      <c r="AK468" s="61" t="str">
        <f t="shared" si="176"/>
        <v/>
      </c>
      <c r="AL468" s="61" t="str">
        <f t="shared" si="177"/>
        <v/>
      </c>
      <c r="AM468" s="61" t="str">
        <f t="shared" si="178"/>
        <v/>
      </c>
      <c r="AN468" s="61" t="str">
        <f t="shared" si="179"/>
        <v/>
      </c>
      <c r="AO468" s="61" t="str">
        <f t="shared" si="180"/>
        <v/>
      </c>
      <c r="AP468" s="61" t="str">
        <f t="shared" si="181"/>
        <v/>
      </c>
      <c r="AQ468" s="62" t="str">
        <f t="shared" si="182"/>
        <v/>
      </c>
      <c r="AR468" s="61" t="str">
        <f t="shared" si="183"/>
        <v/>
      </c>
      <c r="AS468" s="63" t="e">
        <f>VLOOKUP(B468,ziw58!AV:BB,7,0)</f>
        <v>#N/A</v>
      </c>
    </row>
    <row r="469" spans="1:45" x14ac:dyDescent="0.35">
      <c r="A469" s="56">
        <v>130000740727</v>
      </c>
      <c r="B469" s="57" t="s">
        <v>79</v>
      </c>
      <c r="C469" s="57">
        <v>1016823762</v>
      </c>
      <c r="D469" s="58" t="s">
        <v>2961</v>
      </c>
      <c r="E469" s="58" t="s">
        <v>15</v>
      </c>
      <c r="F469" s="58" t="s">
        <v>16</v>
      </c>
      <c r="G469" s="58" t="s">
        <v>17</v>
      </c>
      <c r="H469" s="58" t="s">
        <v>77</v>
      </c>
      <c r="I469" s="59">
        <v>43462</v>
      </c>
      <c r="J469" s="59">
        <v>43462</v>
      </c>
      <c r="K469" s="59">
        <v>43462</v>
      </c>
      <c r="L469" s="59">
        <v>43462</v>
      </c>
      <c r="M469" s="60">
        <v>4016316861</v>
      </c>
      <c r="N469" s="58" t="s">
        <v>78</v>
      </c>
      <c r="O469" s="58" t="s">
        <v>23</v>
      </c>
      <c r="P469" s="55" t="str">
        <f>VLOOKUP(C469,Constrain!W:Y,3,0)</f>
        <v>บริษัท ทริปเปิลที บรอดแบนด์ จำกัด (มหาชน)</v>
      </c>
      <c r="Q469" s="64" t="str">
        <f>VLOOKUP(C469,Constrain!W:X,2,0)</f>
        <v>TTT</v>
      </c>
      <c r="R469" s="55" t="str">
        <f t="shared" si="161"/>
        <v>CLSD</v>
      </c>
      <c r="S469" s="55" t="str">
        <f t="shared" si="162"/>
        <v xml:space="preserve">CNF </v>
      </c>
      <c r="T469" s="55" t="str">
        <f t="shared" si="163"/>
        <v>มี พท.ซ่อมบำรุง</v>
      </c>
      <c r="U469" s="55" t="str">
        <f t="shared" si="164"/>
        <v>นับเสา</v>
      </c>
      <c r="V469" s="55" t="str">
        <f t="shared" si="165"/>
        <v>61</v>
      </c>
      <c r="W469" s="55" t="str">
        <f t="shared" si="166"/>
        <v>สายสื่อสาร</v>
      </c>
      <c r="X469" s="55" t="str">
        <f t="shared" si="167"/>
        <v>TTT</v>
      </c>
      <c r="Y469" s="55" t="str">
        <f t="shared" si="168"/>
        <v>KOB</v>
      </c>
      <c r="Z469" s="55" t="str">
        <f t="shared" si="169"/>
        <v>ละเมิด</v>
      </c>
      <c r="AA469" s="55" t="str">
        <f t="shared" si="170"/>
        <v>TELECOM</v>
      </c>
      <c r="AB469" s="64">
        <f t="shared" si="171"/>
        <v>1</v>
      </c>
      <c r="AC469" s="65" t="e">
        <f>VLOOKUP(B469,DATA_ZCSR181!C:K,9,0)</f>
        <v>#N/A</v>
      </c>
      <c r="AD469" s="65" t="e">
        <f>VLOOKUP(B469,DATA_ZCSR181!C:H,6,0)</f>
        <v>#N/A</v>
      </c>
      <c r="AE469" s="66" t="e">
        <f>VLOOKUP(B469,DATA_ZCSR181!C:Z,24,0)</f>
        <v>#N/A</v>
      </c>
      <c r="AF469" s="66" t="e">
        <f>LEFT(VLOOKUP(B469,DATA_ZCSR181!C:D,2,0),4)</f>
        <v>#N/A</v>
      </c>
      <c r="AG469" s="55" t="str">
        <f t="shared" si="172"/>
        <v>KOB</v>
      </c>
      <c r="AH469" s="61" t="str">
        <f t="shared" si="173"/>
        <v>ไม่สร้างคำร้อง</v>
      </c>
      <c r="AI469" s="61" t="str">
        <f t="shared" si="174"/>
        <v/>
      </c>
      <c r="AJ469" s="61" t="str">
        <f t="shared" si="175"/>
        <v/>
      </c>
      <c r="AK469" s="61" t="str">
        <f t="shared" si="176"/>
        <v/>
      </c>
      <c r="AL469" s="61" t="str">
        <f t="shared" si="177"/>
        <v/>
      </c>
      <c r="AM469" s="61" t="str">
        <f t="shared" si="178"/>
        <v/>
      </c>
      <c r="AN469" s="61" t="str">
        <f t="shared" si="179"/>
        <v/>
      </c>
      <c r="AO469" s="61" t="str">
        <f t="shared" si="180"/>
        <v/>
      </c>
      <c r="AP469" s="61" t="str">
        <f t="shared" si="181"/>
        <v/>
      </c>
      <c r="AQ469" s="62" t="str">
        <f t="shared" si="182"/>
        <v/>
      </c>
      <c r="AR469" s="61" t="e">
        <f t="shared" si="183"/>
        <v>#VALUE!</v>
      </c>
      <c r="AS469" s="63" t="e">
        <f>VLOOKUP(B469,ziw58!AV:BB,7,0)</f>
        <v>#N/A</v>
      </c>
    </row>
    <row r="470" spans="1:45" x14ac:dyDescent="0.35">
      <c r="A470" s="56">
        <v>130000727734</v>
      </c>
      <c r="B470" s="57">
        <v>140001546835</v>
      </c>
      <c r="C470" s="57">
        <v>1016823762</v>
      </c>
      <c r="D470" s="58" t="s">
        <v>2962</v>
      </c>
      <c r="E470" s="58" t="s">
        <v>1267</v>
      </c>
      <c r="F470" s="58" t="s">
        <v>16</v>
      </c>
      <c r="G470" s="58" t="s">
        <v>17</v>
      </c>
      <c r="H470" s="58" t="s">
        <v>41</v>
      </c>
      <c r="I470" s="59">
        <v>43397</v>
      </c>
      <c r="J470" s="59">
        <v>43429</v>
      </c>
      <c r="K470" s="59">
        <v>43430</v>
      </c>
      <c r="L470" s="59">
        <v>43483</v>
      </c>
      <c r="M470" s="60">
        <v>4021794296</v>
      </c>
      <c r="N470" s="58" t="s">
        <v>42</v>
      </c>
      <c r="O470" s="58" t="s">
        <v>23</v>
      </c>
      <c r="P470" s="55" t="str">
        <f>VLOOKUP(C470,Constrain!W:Y,3,0)</f>
        <v>บริษัท ทริปเปิลที บรอดแบนด์ จำกัด (มหาชน)</v>
      </c>
      <c r="Q470" s="64" t="str">
        <f>VLOOKUP(C470,Constrain!W:X,2,0)</f>
        <v>TTT</v>
      </c>
      <c r="R470" s="55" t="str">
        <f t="shared" si="161"/>
        <v>TECO</v>
      </c>
      <c r="S470" s="55" t="str">
        <f t="shared" si="162"/>
        <v xml:space="preserve">CNF </v>
      </c>
      <c r="T470" s="55" t="str">
        <f t="shared" si="163"/>
        <v>มี พท.ซ่อมบำรุง</v>
      </c>
      <c r="U470" s="55" t="str">
        <f t="shared" si="164"/>
        <v>นับเสา</v>
      </c>
      <c r="V470" s="55" t="str">
        <f t="shared" si="165"/>
        <v>61</v>
      </c>
      <c r="W470" s="55" t="str">
        <f t="shared" si="166"/>
        <v>สายสื่อสาร</v>
      </c>
      <c r="X470" s="55" t="str">
        <f t="shared" si="167"/>
        <v>TTT</v>
      </c>
      <c r="Y470" s="55" t="str">
        <f t="shared" si="168"/>
        <v>KOG</v>
      </c>
      <c r="Z470" s="55" t="str">
        <f t="shared" si="169"/>
        <v>ปกติ</v>
      </c>
      <c r="AA470" s="55" t="str">
        <f t="shared" si="170"/>
        <v>TELECOM</v>
      </c>
      <c r="AB470" s="64">
        <f t="shared" si="171"/>
        <v>1</v>
      </c>
      <c r="AC470" s="65" t="str">
        <f>VLOOKUP(B470,DATA_ZCSR181!C:K,9,0)</f>
        <v>S-4G-001</v>
      </c>
      <c r="AD470" s="65">
        <f>VLOOKUP(B470,DATA_ZCSR181!C:H,6,0)</f>
        <v>9009420367</v>
      </c>
      <c r="AE470" s="66">
        <f>VLOOKUP(B470,DATA_ZCSR181!C:Z,24,0)</f>
        <v>43496</v>
      </c>
      <c r="AF470" s="66" t="str">
        <f>LEFT(VLOOKUP(B470,DATA_ZCSR181!C:D,2,0),4)</f>
        <v>S4B3</v>
      </c>
      <c r="AG470" s="55" t="str">
        <f t="shared" si="172"/>
        <v>KOG</v>
      </c>
      <c r="AH470" s="61" t="str">
        <f t="shared" si="173"/>
        <v/>
      </c>
      <c r="AI470" s="61" t="str">
        <f t="shared" si="174"/>
        <v/>
      </c>
      <c r="AJ470" s="61" t="str">
        <f t="shared" si="175"/>
        <v/>
      </c>
      <c r="AK470" s="61" t="str">
        <f t="shared" si="176"/>
        <v/>
      </c>
      <c r="AL470" s="61" t="str">
        <f t="shared" si="177"/>
        <v/>
      </c>
      <c r="AM470" s="61" t="str">
        <f t="shared" si="178"/>
        <v/>
      </c>
      <c r="AN470" s="61" t="str">
        <f t="shared" si="179"/>
        <v/>
      </c>
      <c r="AO470" s="61" t="str">
        <f t="shared" si="180"/>
        <v/>
      </c>
      <c r="AP470" s="61" t="str">
        <f t="shared" si="181"/>
        <v/>
      </c>
      <c r="AQ470" s="62" t="str">
        <f t="shared" si="182"/>
        <v/>
      </c>
      <c r="AR470" s="61" t="str">
        <f t="shared" si="183"/>
        <v/>
      </c>
      <c r="AS470" s="63" t="e">
        <f>VLOOKUP(B470,ziw58!AV:BB,7,0)</f>
        <v>#N/A</v>
      </c>
    </row>
    <row r="471" spans="1:45" x14ac:dyDescent="0.35">
      <c r="A471" s="56">
        <v>140009213436</v>
      </c>
      <c r="B471" s="57">
        <v>140001510518</v>
      </c>
      <c r="C471" s="57">
        <v>1016823762</v>
      </c>
      <c r="D471" s="58" t="s">
        <v>2963</v>
      </c>
      <c r="E471" s="58" t="s">
        <v>25</v>
      </c>
      <c r="F471" s="58" t="s">
        <v>1173</v>
      </c>
      <c r="G471" s="58" t="s">
        <v>1174</v>
      </c>
      <c r="H471" s="58" t="s">
        <v>41</v>
      </c>
      <c r="I471" s="59">
        <v>43440</v>
      </c>
      <c r="J471" s="59">
        <v>43452</v>
      </c>
      <c r="K471" s="59">
        <v>43452</v>
      </c>
      <c r="L471" s="59">
        <v>43452</v>
      </c>
      <c r="M471" s="60">
        <v>4016316836</v>
      </c>
      <c r="N471" s="58" t="s">
        <v>42</v>
      </c>
      <c r="O471" s="58" t="s">
        <v>1387</v>
      </c>
      <c r="P471" s="55" t="str">
        <f>VLOOKUP(C471,Constrain!W:Y,3,0)</f>
        <v>บริษัท ทริปเปิลที บรอดแบนด์ จำกัด (มหาชน)</v>
      </c>
      <c r="Q471" s="64" t="str">
        <f>VLOOKUP(C471,Constrain!W:X,2,0)</f>
        <v>TTT</v>
      </c>
      <c r="R471" s="55" t="str">
        <f t="shared" si="161"/>
        <v xml:space="preserve">REL </v>
      </c>
      <c r="S471" s="55" t="str">
        <f t="shared" si="162"/>
        <v xml:space="preserve">CNF </v>
      </c>
      <c r="T471" s="55" t="str">
        <f t="shared" si="163"/>
        <v>มี พท.ซ่อมบำรุง</v>
      </c>
      <c r="U471" s="55" t="str">
        <f t="shared" si="164"/>
        <v>นับเสา</v>
      </c>
      <c r="V471" s="55" t="str">
        <f t="shared" si="165"/>
        <v>61</v>
      </c>
      <c r="W471" s="55" t="str">
        <f t="shared" si="166"/>
        <v>สายสื่อสาร</v>
      </c>
      <c r="X471" s="55" t="str">
        <f t="shared" si="167"/>
        <v>TTT</v>
      </c>
      <c r="Y471" s="55" t="str">
        <f t="shared" si="168"/>
        <v>KOG</v>
      </c>
      <c r="Z471" s="55" t="str">
        <f t="shared" si="169"/>
        <v>ละเมิด</v>
      </c>
      <c r="AA471" s="55" t="str">
        <f t="shared" si="170"/>
        <v>TELECOM</v>
      </c>
      <c r="AB471" s="64">
        <f t="shared" si="171"/>
        <v>1</v>
      </c>
      <c r="AC471" s="65" t="e">
        <f>VLOOKUP(B471,DATA_ZCSR181!C:K,9,0)</f>
        <v>#N/A</v>
      </c>
      <c r="AD471" s="65" t="e">
        <f>VLOOKUP(B471,DATA_ZCSR181!C:H,6,0)</f>
        <v>#N/A</v>
      </c>
      <c r="AE471" s="66" t="e">
        <f>VLOOKUP(B471,DATA_ZCSR181!C:Z,24,0)</f>
        <v>#N/A</v>
      </c>
      <c r="AF471" s="66" t="e">
        <f>LEFT(VLOOKUP(B471,DATA_ZCSR181!C:D,2,0),4)</f>
        <v>#N/A</v>
      </c>
      <c r="AG471" s="55" t="str">
        <f t="shared" si="172"/>
        <v>KOG</v>
      </c>
      <c r="AH471" s="61" t="str">
        <f t="shared" si="173"/>
        <v/>
      </c>
      <c r="AI471" s="61" t="str">
        <f t="shared" si="174"/>
        <v/>
      </c>
      <c r="AJ471" s="61" t="str">
        <f t="shared" si="175"/>
        <v>สถานะใบสั่งงานไม่ถูกต้อง</v>
      </c>
      <c r="AK471" s="61" t="str">
        <f t="shared" si="176"/>
        <v/>
      </c>
      <c r="AL471" s="61" t="str">
        <f t="shared" si="177"/>
        <v/>
      </c>
      <c r="AM471" s="61" t="str">
        <f t="shared" si="178"/>
        <v/>
      </c>
      <c r="AN471" s="61" t="str">
        <f t="shared" si="179"/>
        <v/>
      </c>
      <c r="AO471" s="61" t="str">
        <f t="shared" si="180"/>
        <v/>
      </c>
      <c r="AP471" s="61" t="str">
        <f t="shared" si="181"/>
        <v/>
      </c>
      <c r="AQ471" s="62" t="str">
        <f t="shared" si="182"/>
        <v/>
      </c>
      <c r="AR471" s="61" t="e">
        <f t="shared" si="183"/>
        <v>#VALUE!</v>
      </c>
      <c r="AS471" s="63" t="e">
        <f>VLOOKUP(B471,ziw58!AV:BB,7,0)</f>
        <v>#N/A</v>
      </c>
    </row>
    <row r="472" spans="1:45" x14ac:dyDescent="0.35">
      <c r="A472" s="56">
        <v>130000720215</v>
      </c>
      <c r="B472" s="57">
        <v>140001545862</v>
      </c>
      <c r="C472" s="57">
        <v>1016823762</v>
      </c>
      <c r="D472" s="58" t="s">
        <v>2964</v>
      </c>
      <c r="E472" s="58" t="s">
        <v>15</v>
      </c>
      <c r="F472" s="58" t="s">
        <v>16</v>
      </c>
      <c r="G472" s="58" t="s">
        <v>17</v>
      </c>
      <c r="H472" s="58" t="s">
        <v>45</v>
      </c>
      <c r="I472" s="59">
        <v>43409</v>
      </c>
      <c r="J472" s="59">
        <v>43406</v>
      </c>
      <c r="K472" s="59">
        <v>43407</v>
      </c>
      <c r="L472" s="59">
        <v>43482</v>
      </c>
      <c r="M472" s="60">
        <v>4016316796</v>
      </c>
      <c r="N472" s="58" t="s">
        <v>46</v>
      </c>
      <c r="O472" s="58" t="s">
        <v>23</v>
      </c>
      <c r="P472" s="55" t="str">
        <f>VLOOKUP(C472,Constrain!W:Y,3,0)</f>
        <v>บริษัท ทริปเปิลที บรอดแบนด์ จำกัด (มหาชน)</v>
      </c>
      <c r="Q472" s="64" t="str">
        <f>VLOOKUP(C472,Constrain!W:X,2,0)</f>
        <v>TTT</v>
      </c>
      <c r="R472" s="55" t="str">
        <f t="shared" si="161"/>
        <v>CLSD</v>
      </c>
      <c r="S472" s="55" t="str">
        <f t="shared" si="162"/>
        <v xml:space="preserve">CNF </v>
      </c>
      <c r="T472" s="55" t="str">
        <f t="shared" si="163"/>
        <v>มี พท.ซ่อมบำรุง</v>
      </c>
      <c r="U472" s="55" t="str">
        <f t="shared" si="164"/>
        <v>นับเสา</v>
      </c>
      <c r="V472" s="55" t="str">
        <f t="shared" si="165"/>
        <v>61</v>
      </c>
      <c r="W472" s="55" t="str">
        <f t="shared" si="166"/>
        <v>สายสื่อสาร</v>
      </c>
      <c r="X472" s="55" t="str">
        <f t="shared" si="167"/>
        <v>TTT</v>
      </c>
      <c r="Y472" s="55" t="str">
        <f t="shared" si="168"/>
        <v>KSA</v>
      </c>
      <c r="Z472" s="55" t="str">
        <f t="shared" si="169"/>
        <v>ปกติ</v>
      </c>
      <c r="AA472" s="55" t="str">
        <f t="shared" si="170"/>
        <v>TELECOM</v>
      </c>
      <c r="AB472" s="64">
        <f t="shared" si="171"/>
        <v>1</v>
      </c>
      <c r="AC472" s="65" t="str">
        <f>VLOOKUP(B472,DATA_ZCSR181!C:K,9,0)</f>
        <v>S-4G-001</v>
      </c>
      <c r="AD472" s="65">
        <f>VLOOKUP(B472,DATA_ZCSR181!C:H,6,0)</f>
        <v>9009417122</v>
      </c>
      <c r="AE472" s="66">
        <f>VLOOKUP(B472,DATA_ZCSR181!C:Z,24,0)</f>
        <v>43496</v>
      </c>
      <c r="AF472" s="66" t="str">
        <f>LEFT(VLOOKUP(B472,DATA_ZCSR181!C:D,2,0),4)</f>
        <v>S4B3</v>
      </c>
      <c r="AG472" s="55" t="str">
        <f t="shared" si="172"/>
        <v>KSA</v>
      </c>
      <c r="AH472" s="61" t="str">
        <f t="shared" si="173"/>
        <v/>
      </c>
      <c r="AI472" s="61" t="str">
        <f t="shared" si="174"/>
        <v/>
      </c>
      <c r="AJ472" s="61" t="str">
        <f t="shared" si="175"/>
        <v/>
      </c>
      <c r="AK472" s="61" t="str">
        <f t="shared" si="176"/>
        <v/>
      </c>
      <c r="AL472" s="61" t="str">
        <f t="shared" si="177"/>
        <v/>
      </c>
      <c r="AM472" s="61" t="str">
        <f t="shared" si="178"/>
        <v/>
      </c>
      <c r="AN472" s="61" t="str">
        <f t="shared" si="179"/>
        <v/>
      </c>
      <c r="AO472" s="61" t="str">
        <f t="shared" si="180"/>
        <v/>
      </c>
      <c r="AP472" s="61" t="str">
        <f t="shared" si="181"/>
        <v/>
      </c>
      <c r="AQ472" s="62" t="str">
        <f t="shared" si="182"/>
        <v/>
      </c>
      <c r="AR472" s="61" t="str">
        <f t="shared" si="183"/>
        <v/>
      </c>
      <c r="AS472" s="63" t="e">
        <f>VLOOKUP(B472,ziw58!AV:BB,7,0)</f>
        <v>#N/A</v>
      </c>
    </row>
    <row r="473" spans="1:45" x14ac:dyDescent="0.35">
      <c r="A473" s="56">
        <v>130000724990</v>
      </c>
      <c r="B473" s="57">
        <v>140001546022</v>
      </c>
      <c r="C473" s="57">
        <v>1016823762</v>
      </c>
      <c r="D473" s="58" t="s">
        <v>2965</v>
      </c>
      <c r="E473" s="58" t="s">
        <v>1267</v>
      </c>
      <c r="F473" s="58" t="s">
        <v>16</v>
      </c>
      <c r="G473" s="58" t="s">
        <v>17</v>
      </c>
      <c r="H473" s="58" t="s">
        <v>47</v>
      </c>
      <c r="I473" s="59">
        <v>43422</v>
      </c>
      <c r="J473" s="59">
        <v>43422</v>
      </c>
      <c r="K473" s="59">
        <v>43428</v>
      </c>
      <c r="L473" s="59">
        <v>43483</v>
      </c>
      <c r="M473" s="60">
        <v>4016317081</v>
      </c>
      <c r="N473" s="58" t="s">
        <v>48</v>
      </c>
      <c r="O473" s="58" t="s">
        <v>23</v>
      </c>
      <c r="P473" s="55" t="str">
        <f>VLOOKUP(C473,Constrain!W:Y,3,0)</f>
        <v>บริษัท ทริปเปิลที บรอดแบนด์ จำกัด (มหาชน)</v>
      </c>
      <c r="Q473" s="64" t="str">
        <f>VLOOKUP(C473,Constrain!W:X,2,0)</f>
        <v>TTT</v>
      </c>
      <c r="R473" s="55" t="str">
        <f t="shared" si="161"/>
        <v>TECO</v>
      </c>
      <c r="S473" s="55" t="str">
        <f t="shared" si="162"/>
        <v xml:space="preserve">CNF </v>
      </c>
      <c r="T473" s="55" t="str">
        <f t="shared" si="163"/>
        <v>มี พท.ซ่อมบำรุง</v>
      </c>
      <c r="U473" s="55" t="str">
        <f t="shared" si="164"/>
        <v>นับเสา</v>
      </c>
      <c r="V473" s="55" t="str">
        <f t="shared" si="165"/>
        <v>61</v>
      </c>
      <c r="W473" s="55" t="str">
        <f t="shared" si="166"/>
        <v>สายสื่อสาร</v>
      </c>
      <c r="X473" s="55" t="str">
        <f t="shared" si="167"/>
        <v>TTT</v>
      </c>
      <c r="Y473" s="55" t="str">
        <f t="shared" si="168"/>
        <v>KSN</v>
      </c>
      <c r="Z473" s="55" t="str">
        <f t="shared" si="169"/>
        <v>ปกติ</v>
      </c>
      <c r="AA473" s="55" t="str">
        <f t="shared" si="170"/>
        <v>TELECOM</v>
      </c>
      <c r="AB473" s="64">
        <f t="shared" si="171"/>
        <v>1</v>
      </c>
      <c r="AC473" s="65" t="str">
        <f>VLOOKUP(B473,DATA_ZCSR181!C:K,9,0)</f>
        <v>S-4G-001</v>
      </c>
      <c r="AD473" s="65">
        <f>VLOOKUP(B473,DATA_ZCSR181!C:H,6,0)</f>
        <v>9009417342</v>
      </c>
      <c r="AE473" s="66">
        <f>VLOOKUP(B473,DATA_ZCSR181!C:Z,24,0)</f>
        <v>43496</v>
      </c>
      <c r="AF473" s="66" t="str">
        <f>LEFT(VLOOKUP(B473,DATA_ZCSR181!C:D,2,0),4)</f>
        <v>S4B3</v>
      </c>
      <c r="AG473" s="55" t="str">
        <f t="shared" si="172"/>
        <v>KSN</v>
      </c>
      <c r="AH473" s="61" t="str">
        <f t="shared" si="173"/>
        <v/>
      </c>
      <c r="AI473" s="61" t="str">
        <f t="shared" si="174"/>
        <v/>
      </c>
      <c r="AJ473" s="61" t="str">
        <f t="shared" si="175"/>
        <v/>
      </c>
      <c r="AK473" s="61" t="str">
        <f t="shared" si="176"/>
        <v/>
      </c>
      <c r="AL473" s="61" t="str">
        <f t="shared" si="177"/>
        <v/>
      </c>
      <c r="AM473" s="61" t="str">
        <f t="shared" si="178"/>
        <v/>
      </c>
      <c r="AN473" s="61" t="str">
        <f t="shared" si="179"/>
        <v/>
      </c>
      <c r="AO473" s="61" t="str">
        <f t="shared" si="180"/>
        <v/>
      </c>
      <c r="AP473" s="61" t="str">
        <f t="shared" si="181"/>
        <v/>
      </c>
      <c r="AQ473" s="62" t="str">
        <f t="shared" si="182"/>
        <v/>
      </c>
      <c r="AR473" s="61" t="str">
        <f t="shared" si="183"/>
        <v/>
      </c>
      <c r="AS473" s="63" t="e">
        <f>VLOOKUP(B473,ziw58!AV:BB,7,0)</f>
        <v>#N/A</v>
      </c>
    </row>
    <row r="474" spans="1:45" x14ac:dyDescent="0.35">
      <c r="A474" s="56">
        <v>130000725001</v>
      </c>
      <c r="B474" s="57" t="s">
        <v>79</v>
      </c>
      <c r="C474" s="57">
        <v>1016823762</v>
      </c>
      <c r="D474" s="58" t="s">
        <v>2966</v>
      </c>
      <c r="E474" s="58" t="s">
        <v>2738</v>
      </c>
      <c r="F474" s="58" t="s">
        <v>16</v>
      </c>
      <c r="G474" s="58" t="s">
        <v>17</v>
      </c>
      <c r="H474" s="58" t="s">
        <v>47</v>
      </c>
      <c r="I474" s="59"/>
      <c r="J474" s="59">
        <v>43422</v>
      </c>
      <c r="K474" s="59">
        <v>43428</v>
      </c>
      <c r="L474" s="59">
        <v>43433</v>
      </c>
      <c r="M474" s="60">
        <v>4016317081</v>
      </c>
      <c r="N474" s="58" t="s">
        <v>48</v>
      </c>
      <c r="O474" s="58" t="s">
        <v>26</v>
      </c>
      <c r="P474" s="55" t="str">
        <f>VLOOKUP(C474,Constrain!W:Y,3,0)</f>
        <v>บริษัท ทริปเปิลที บรอดแบนด์ จำกัด (มหาชน)</v>
      </c>
      <c r="Q474" s="64" t="str">
        <f>VLOOKUP(C474,Constrain!W:X,2,0)</f>
        <v>TTT</v>
      </c>
      <c r="R474" s="55" t="str">
        <f t="shared" si="161"/>
        <v>CLSD</v>
      </c>
      <c r="S474" s="55" t="str">
        <f t="shared" si="162"/>
        <v>NMAT</v>
      </c>
      <c r="T474" s="55" t="str">
        <f t="shared" si="163"/>
        <v>มี พท.ซ่อมบำรุง</v>
      </c>
      <c r="U474" s="55" t="str">
        <f t="shared" si="164"/>
        <v>นับเสา</v>
      </c>
      <c r="V474" s="55" t="str">
        <f t="shared" si="165"/>
        <v>61</v>
      </c>
      <c r="W474" s="55" t="str">
        <f t="shared" si="166"/>
        <v>สายสื่อสาร</v>
      </c>
      <c r="X474" s="55" t="str">
        <f t="shared" si="167"/>
        <v>TTT</v>
      </c>
      <c r="Y474" s="55" t="str">
        <f t="shared" si="168"/>
        <v>KSN</v>
      </c>
      <c r="Z474" s="55" t="str">
        <f t="shared" si="169"/>
        <v>ละเมิด</v>
      </c>
      <c r="AA474" s="55" t="str">
        <f t="shared" si="170"/>
        <v>TELECOM</v>
      </c>
      <c r="AB474" s="64">
        <f t="shared" si="171"/>
        <v>2</v>
      </c>
      <c r="AC474" s="65" t="e">
        <f>VLOOKUP(B474,DATA_ZCSR181!C:K,9,0)</f>
        <v>#N/A</v>
      </c>
      <c r="AD474" s="65" t="e">
        <f>VLOOKUP(B474,DATA_ZCSR181!C:H,6,0)</f>
        <v>#N/A</v>
      </c>
      <c r="AE474" s="66" t="e">
        <f>VLOOKUP(B474,DATA_ZCSR181!C:Z,24,0)</f>
        <v>#N/A</v>
      </c>
      <c r="AF474" s="66" t="e">
        <f>LEFT(VLOOKUP(B474,DATA_ZCSR181!C:D,2,0),4)</f>
        <v>#N/A</v>
      </c>
      <c r="AG474" s="55" t="str">
        <f t="shared" si="172"/>
        <v>KSN</v>
      </c>
      <c r="AH474" s="61" t="str">
        <f t="shared" si="173"/>
        <v>ไม่สร้างคำร้อง</v>
      </c>
      <c r="AI474" s="61" t="str">
        <f t="shared" si="174"/>
        <v/>
      </c>
      <c r="AJ474" s="61" t="str">
        <f t="shared" si="175"/>
        <v/>
      </c>
      <c r="AK474" s="61" t="str">
        <f t="shared" si="176"/>
        <v>ยังไม่ยืนยันชั่วโมงการทำงาน Time Confirm</v>
      </c>
      <c r="AL474" s="61" t="str">
        <f t="shared" si="177"/>
        <v/>
      </c>
      <c r="AM474" s="61" t="str">
        <f t="shared" si="178"/>
        <v/>
      </c>
      <c r="AN474" s="61" t="str">
        <f t="shared" si="179"/>
        <v/>
      </c>
      <c r="AO474" s="61" t="str">
        <f t="shared" si="180"/>
        <v/>
      </c>
      <c r="AP474" s="61" t="str">
        <f t="shared" si="181"/>
        <v/>
      </c>
      <c r="AQ474" s="62" t="str">
        <f t="shared" si="182"/>
        <v/>
      </c>
      <c r="AR474" s="61" t="e">
        <f t="shared" si="183"/>
        <v>#VALUE!</v>
      </c>
      <c r="AS474" s="63" t="e">
        <f>VLOOKUP(B474,ziw58!AV:BB,7,0)</f>
        <v>#N/A</v>
      </c>
    </row>
    <row r="475" spans="1:45" x14ac:dyDescent="0.35">
      <c r="A475" s="56">
        <v>140009093872</v>
      </c>
      <c r="B475" s="57">
        <v>140001511150</v>
      </c>
      <c r="C475" s="57">
        <v>1016823762</v>
      </c>
      <c r="D475" s="58" t="s">
        <v>2966</v>
      </c>
      <c r="E475" s="58" t="s">
        <v>25</v>
      </c>
      <c r="F475" s="58" t="s">
        <v>1173</v>
      </c>
      <c r="G475" s="58" t="s">
        <v>1174</v>
      </c>
      <c r="H475" s="58" t="s">
        <v>47</v>
      </c>
      <c r="I475" s="59">
        <v>43426</v>
      </c>
      <c r="J475" s="59">
        <v>43432</v>
      </c>
      <c r="K475" s="59">
        <v>43432</v>
      </c>
      <c r="L475" s="59">
        <v>43432</v>
      </c>
      <c r="M475" s="60">
        <v>4016317081</v>
      </c>
      <c r="N475" s="58" t="s">
        <v>48</v>
      </c>
      <c r="O475" s="58" t="s">
        <v>20</v>
      </c>
      <c r="P475" s="55" t="str">
        <f>VLOOKUP(C475,Constrain!W:Y,3,0)</f>
        <v>บริษัท ทริปเปิลที บรอดแบนด์ จำกัด (มหาชน)</v>
      </c>
      <c r="Q475" s="64" t="str">
        <f>VLOOKUP(C475,Constrain!W:X,2,0)</f>
        <v>TTT</v>
      </c>
      <c r="R475" s="55" t="str">
        <f t="shared" si="161"/>
        <v xml:space="preserve">REL </v>
      </c>
      <c r="S475" s="55" t="str">
        <f t="shared" si="162"/>
        <v xml:space="preserve">CNF </v>
      </c>
      <c r="T475" s="55" t="str">
        <f t="shared" si="163"/>
        <v>มี พท.ซ่อมบำรุง</v>
      </c>
      <c r="U475" s="55" t="str">
        <f t="shared" si="164"/>
        <v>นับเสา</v>
      </c>
      <c r="V475" s="55" t="str">
        <f t="shared" si="165"/>
        <v>61</v>
      </c>
      <c r="W475" s="55" t="str">
        <f t="shared" si="166"/>
        <v>สายสื่อสาร</v>
      </c>
      <c r="X475" s="55" t="str">
        <f t="shared" si="167"/>
        <v>TTT</v>
      </c>
      <c r="Y475" s="55" t="str">
        <f t="shared" si="168"/>
        <v>KSN</v>
      </c>
      <c r="Z475" s="55" t="str">
        <f t="shared" si="169"/>
        <v>ละเมิด</v>
      </c>
      <c r="AA475" s="55" t="str">
        <f t="shared" si="170"/>
        <v>TELECOM</v>
      </c>
      <c r="AB475" s="64">
        <f t="shared" si="171"/>
        <v>2</v>
      </c>
      <c r="AC475" s="65" t="e">
        <f>VLOOKUP(B475,DATA_ZCSR181!C:K,9,0)</f>
        <v>#N/A</v>
      </c>
      <c r="AD475" s="65" t="e">
        <f>VLOOKUP(B475,DATA_ZCSR181!C:H,6,0)</f>
        <v>#N/A</v>
      </c>
      <c r="AE475" s="66" t="e">
        <f>VLOOKUP(B475,DATA_ZCSR181!C:Z,24,0)</f>
        <v>#N/A</v>
      </c>
      <c r="AF475" s="66" t="e">
        <f>LEFT(VLOOKUP(B475,DATA_ZCSR181!C:D,2,0),4)</f>
        <v>#N/A</v>
      </c>
      <c r="AG475" s="55" t="str">
        <f t="shared" si="172"/>
        <v>KSN</v>
      </c>
      <c r="AH475" s="61" t="str">
        <f t="shared" si="173"/>
        <v/>
      </c>
      <c r="AI475" s="61" t="str">
        <f t="shared" si="174"/>
        <v/>
      </c>
      <c r="AJ475" s="61" t="str">
        <f t="shared" si="175"/>
        <v>สถานะใบสั่งงานไม่ถูกต้อง</v>
      </c>
      <c r="AK475" s="61" t="str">
        <f t="shared" si="176"/>
        <v/>
      </c>
      <c r="AL475" s="61" t="str">
        <f t="shared" si="177"/>
        <v/>
      </c>
      <c r="AM475" s="61" t="str">
        <f t="shared" si="178"/>
        <v/>
      </c>
      <c r="AN475" s="61" t="str">
        <f t="shared" si="179"/>
        <v/>
      </c>
      <c r="AO475" s="61" t="str">
        <f t="shared" si="180"/>
        <v/>
      </c>
      <c r="AP475" s="61" t="str">
        <f t="shared" si="181"/>
        <v/>
      </c>
      <c r="AQ475" s="62" t="str">
        <f t="shared" si="182"/>
        <v/>
      </c>
      <c r="AR475" s="61" t="e">
        <f t="shared" si="183"/>
        <v>#VALUE!</v>
      </c>
      <c r="AS475" s="63" t="e">
        <f>VLOOKUP(B475,ziw58!AV:BB,7,0)</f>
        <v>#N/A</v>
      </c>
    </row>
    <row r="476" spans="1:45" x14ac:dyDescent="0.35">
      <c r="A476" s="56">
        <v>130000721914</v>
      </c>
      <c r="B476" s="57">
        <v>140001545035</v>
      </c>
      <c r="C476" s="57">
        <v>1016823762</v>
      </c>
      <c r="D476" s="58" t="s">
        <v>2967</v>
      </c>
      <c r="E476" s="58" t="s">
        <v>15</v>
      </c>
      <c r="F476" s="58" t="s">
        <v>16</v>
      </c>
      <c r="G476" s="58" t="s">
        <v>17</v>
      </c>
      <c r="H476" s="58" t="s">
        <v>99</v>
      </c>
      <c r="I476" s="59">
        <v>43451</v>
      </c>
      <c r="J476" s="59">
        <v>43414</v>
      </c>
      <c r="K476" s="59">
        <v>43415</v>
      </c>
      <c r="L476" s="59">
        <v>43483</v>
      </c>
      <c r="M476" s="60">
        <v>4016316766</v>
      </c>
      <c r="N476" s="58" t="s">
        <v>100</v>
      </c>
      <c r="O476" s="58" t="s">
        <v>23</v>
      </c>
      <c r="P476" s="55" t="str">
        <f>VLOOKUP(C476,Constrain!W:Y,3,0)</f>
        <v>บริษัท ทริปเปิลที บรอดแบนด์ จำกัด (มหาชน)</v>
      </c>
      <c r="Q476" s="64" t="str">
        <f>VLOOKUP(C476,Constrain!W:X,2,0)</f>
        <v>TTT</v>
      </c>
      <c r="R476" s="55" t="str">
        <f t="shared" si="161"/>
        <v>CLSD</v>
      </c>
      <c r="S476" s="55" t="str">
        <f t="shared" si="162"/>
        <v xml:space="preserve">CNF </v>
      </c>
      <c r="T476" s="55" t="str">
        <f t="shared" si="163"/>
        <v>มี พท.ซ่อมบำรุง</v>
      </c>
      <c r="U476" s="55" t="str">
        <f t="shared" si="164"/>
        <v>นับเสา</v>
      </c>
      <c r="V476" s="55" t="str">
        <f t="shared" si="165"/>
        <v>61</v>
      </c>
      <c r="W476" s="55" t="str">
        <f t="shared" si="166"/>
        <v>สายสื่อสาร</v>
      </c>
      <c r="X476" s="55" t="str">
        <f t="shared" si="167"/>
        <v>TTT</v>
      </c>
      <c r="Y476" s="55" t="str">
        <f t="shared" si="168"/>
        <v>KUM</v>
      </c>
      <c r="Z476" s="55" t="str">
        <f t="shared" si="169"/>
        <v>ปกติ</v>
      </c>
      <c r="AA476" s="55" t="str">
        <f t="shared" si="170"/>
        <v>TELECOM</v>
      </c>
      <c r="AB476" s="64">
        <f t="shared" si="171"/>
        <v>1</v>
      </c>
      <c r="AC476" s="65" t="str">
        <f>VLOOKUP(B476,DATA_ZCSR181!C:K,9,0)</f>
        <v>S-4G-001</v>
      </c>
      <c r="AD476" s="65">
        <f>VLOOKUP(B476,DATA_ZCSR181!C:H,6,0)</f>
        <v>9009416176</v>
      </c>
      <c r="AE476" s="66">
        <f>VLOOKUP(B476,DATA_ZCSR181!C:Z,24,0)</f>
        <v>43496</v>
      </c>
      <c r="AF476" s="66" t="str">
        <f>LEFT(VLOOKUP(B476,DATA_ZCSR181!C:D,2,0),4)</f>
        <v>S4B3</v>
      </c>
      <c r="AG476" s="55" t="str">
        <f t="shared" si="172"/>
        <v>KUM</v>
      </c>
      <c r="AH476" s="61" t="str">
        <f t="shared" si="173"/>
        <v/>
      </c>
      <c r="AI476" s="61" t="str">
        <f t="shared" si="174"/>
        <v/>
      </c>
      <c r="AJ476" s="61" t="str">
        <f t="shared" si="175"/>
        <v/>
      </c>
      <c r="AK476" s="61" t="str">
        <f t="shared" si="176"/>
        <v/>
      </c>
      <c r="AL476" s="61" t="str">
        <f t="shared" si="177"/>
        <v/>
      </c>
      <c r="AM476" s="61" t="str">
        <f t="shared" si="178"/>
        <v/>
      </c>
      <c r="AN476" s="61" t="str">
        <f t="shared" si="179"/>
        <v/>
      </c>
      <c r="AO476" s="61" t="str">
        <f t="shared" si="180"/>
        <v/>
      </c>
      <c r="AP476" s="61" t="str">
        <f t="shared" si="181"/>
        <v/>
      </c>
      <c r="AQ476" s="62" t="str">
        <f t="shared" si="182"/>
        <v/>
      </c>
      <c r="AR476" s="61" t="str">
        <f t="shared" si="183"/>
        <v/>
      </c>
      <c r="AS476" s="63" t="e">
        <f>VLOOKUP(B476,ziw58!AV:BB,7,0)</f>
        <v>#N/A</v>
      </c>
    </row>
    <row r="477" spans="1:45" x14ac:dyDescent="0.35">
      <c r="A477" s="56">
        <v>140009293460</v>
      </c>
      <c r="B477" s="57">
        <v>140001516463</v>
      </c>
      <c r="C477" s="57">
        <v>1016823762</v>
      </c>
      <c r="D477" s="58" t="s">
        <v>2968</v>
      </c>
      <c r="E477" s="58" t="s">
        <v>25</v>
      </c>
      <c r="F477" s="58" t="s">
        <v>1173</v>
      </c>
      <c r="G477" s="58" t="s">
        <v>1174</v>
      </c>
      <c r="H477" s="58" t="s">
        <v>99</v>
      </c>
      <c r="I477" s="59">
        <v>43454</v>
      </c>
      <c r="J477" s="59">
        <v>43459</v>
      </c>
      <c r="K477" s="59">
        <v>43459</v>
      </c>
      <c r="L477" s="59">
        <v>43459</v>
      </c>
      <c r="M477" s="60">
        <v>4016316766</v>
      </c>
      <c r="N477" s="58" t="s">
        <v>100</v>
      </c>
      <c r="O477" s="58" t="s">
        <v>26</v>
      </c>
      <c r="P477" s="55" t="str">
        <f>VLOOKUP(C477,Constrain!W:Y,3,0)</f>
        <v>บริษัท ทริปเปิลที บรอดแบนด์ จำกัด (มหาชน)</v>
      </c>
      <c r="Q477" s="64" t="str">
        <f>VLOOKUP(C477,Constrain!W:X,2,0)</f>
        <v>TTT</v>
      </c>
      <c r="R477" s="55" t="str">
        <f t="shared" si="161"/>
        <v xml:space="preserve">REL </v>
      </c>
      <c r="S477" s="55" t="str">
        <f t="shared" si="162"/>
        <v xml:space="preserve">CNF </v>
      </c>
      <c r="T477" s="55" t="str">
        <f t="shared" si="163"/>
        <v>มี พท.ซ่อมบำรุง</v>
      </c>
      <c r="U477" s="55" t="str">
        <f t="shared" si="164"/>
        <v>นับเสา</v>
      </c>
      <c r="V477" s="55" t="str">
        <f t="shared" si="165"/>
        <v>61</v>
      </c>
      <c r="W477" s="55" t="str">
        <f t="shared" si="166"/>
        <v>สายสื่อสาร</v>
      </c>
      <c r="X477" s="55" t="str">
        <f t="shared" si="167"/>
        <v>TTT</v>
      </c>
      <c r="Y477" s="55" t="str">
        <f t="shared" si="168"/>
        <v>KUM</v>
      </c>
      <c r="Z477" s="55" t="str">
        <f t="shared" si="169"/>
        <v>ละเมิด</v>
      </c>
      <c r="AA477" s="55" t="str">
        <f t="shared" si="170"/>
        <v>TELECOM</v>
      </c>
      <c r="AB477" s="64">
        <f t="shared" si="171"/>
        <v>1</v>
      </c>
      <c r="AC477" s="65" t="e">
        <f>VLOOKUP(B477,DATA_ZCSR181!C:K,9,0)</f>
        <v>#N/A</v>
      </c>
      <c r="AD477" s="65" t="e">
        <f>VLOOKUP(B477,DATA_ZCSR181!C:H,6,0)</f>
        <v>#N/A</v>
      </c>
      <c r="AE477" s="66" t="e">
        <f>VLOOKUP(B477,DATA_ZCSR181!C:Z,24,0)</f>
        <v>#N/A</v>
      </c>
      <c r="AF477" s="66" t="e">
        <f>LEFT(VLOOKUP(B477,DATA_ZCSR181!C:D,2,0),4)</f>
        <v>#N/A</v>
      </c>
      <c r="AG477" s="55" t="str">
        <f t="shared" si="172"/>
        <v>KUM</v>
      </c>
      <c r="AH477" s="61" t="str">
        <f t="shared" si="173"/>
        <v/>
      </c>
      <c r="AI477" s="61" t="str">
        <f t="shared" si="174"/>
        <v/>
      </c>
      <c r="AJ477" s="61" t="str">
        <f t="shared" si="175"/>
        <v>สถานะใบสั่งงานไม่ถูกต้อง</v>
      </c>
      <c r="AK477" s="61" t="str">
        <f t="shared" si="176"/>
        <v/>
      </c>
      <c r="AL477" s="61" t="str">
        <f t="shared" si="177"/>
        <v/>
      </c>
      <c r="AM477" s="61" t="str">
        <f t="shared" si="178"/>
        <v/>
      </c>
      <c r="AN477" s="61" t="str">
        <f t="shared" si="179"/>
        <v/>
      </c>
      <c r="AO477" s="61" t="str">
        <f t="shared" si="180"/>
        <v/>
      </c>
      <c r="AP477" s="61" t="str">
        <f t="shared" si="181"/>
        <v/>
      </c>
      <c r="AQ477" s="62" t="str">
        <f t="shared" si="182"/>
        <v/>
      </c>
      <c r="AR477" s="61" t="e">
        <f t="shared" si="183"/>
        <v>#VALUE!</v>
      </c>
      <c r="AS477" s="63" t="e">
        <f>VLOOKUP(B477,ziw58!AV:BB,7,0)</f>
        <v>#N/A</v>
      </c>
    </row>
    <row r="478" spans="1:45" x14ac:dyDescent="0.35">
      <c r="A478" s="56">
        <v>130000719823</v>
      </c>
      <c r="B478" s="57">
        <v>140001546214</v>
      </c>
      <c r="C478" s="57">
        <v>1016823762</v>
      </c>
      <c r="D478" s="58" t="s">
        <v>2969</v>
      </c>
      <c r="E478" s="58" t="s">
        <v>15</v>
      </c>
      <c r="F478" s="58" t="s">
        <v>16</v>
      </c>
      <c r="G478" s="58" t="s">
        <v>17</v>
      </c>
      <c r="H478" s="58" t="s">
        <v>56</v>
      </c>
      <c r="I478" s="59">
        <v>43440</v>
      </c>
      <c r="J478" s="59">
        <v>43408</v>
      </c>
      <c r="K478" s="59">
        <v>43409</v>
      </c>
      <c r="L478" s="59">
        <v>43483</v>
      </c>
      <c r="M478" s="60">
        <v>4016316773</v>
      </c>
      <c r="N478" s="58" t="s">
        <v>57</v>
      </c>
      <c r="O478" s="58" t="s">
        <v>23</v>
      </c>
      <c r="P478" s="55" t="str">
        <f>VLOOKUP(C478,Constrain!W:Y,3,0)</f>
        <v>บริษัท ทริปเปิลที บรอดแบนด์ จำกัด (มหาชน)</v>
      </c>
      <c r="Q478" s="64" t="str">
        <f>VLOOKUP(C478,Constrain!W:X,2,0)</f>
        <v>TTT</v>
      </c>
      <c r="R478" s="55" t="str">
        <f t="shared" si="161"/>
        <v>CLSD</v>
      </c>
      <c r="S478" s="55" t="str">
        <f t="shared" si="162"/>
        <v xml:space="preserve">CNF </v>
      </c>
      <c r="T478" s="55" t="str">
        <f t="shared" si="163"/>
        <v>มี พท.ซ่อมบำรุง</v>
      </c>
      <c r="U478" s="55" t="str">
        <f t="shared" si="164"/>
        <v>นับเสา</v>
      </c>
      <c r="V478" s="55" t="str">
        <f t="shared" si="165"/>
        <v>61</v>
      </c>
      <c r="W478" s="55" t="str">
        <f t="shared" si="166"/>
        <v>สายสื่อสาร</v>
      </c>
      <c r="X478" s="55" t="str">
        <f t="shared" si="167"/>
        <v>TTT</v>
      </c>
      <c r="Y478" s="55" t="str">
        <f t="shared" si="168"/>
        <v>LAM</v>
      </c>
      <c r="Z478" s="55" t="str">
        <f t="shared" si="169"/>
        <v>ปกติ</v>
      </c>
      <c r="AA478" s="55" t="str">
        <f t="shared" si="170"/>
        <v>TELECOM</v>
      </c>
      <c r="AB478" s="64">
        <f t="shared" si="171"/>
        <v>1</v>
      </c>
      <c r="AC478" s="65" t="str">
        <f>VLOOKUP(B478,DATA_ZCSR181!C:K,9,0)</f>
        <v>S-4G-001</v>
      </c>
      <c r="AD478" s="65">
        <f>VLOOKUP(B478,DATA_ZCSR181!C:H,6,0)</f>
        <v>9009417650</v>
      </c>
      <c r="AE478" s="66">
        <f>VLOOKUP(B478,DATA_ZCSR181!C:Z,24,0)</f>
        <v>43496</v>
      </c>
      <c r="AF478" s="66" t="str">
        <f>LEFT(VLOOKUP(B478,DATA_ZCSR181!C:D,2,0),4)</f>
        <v>S4B3</v>
      </c>
      <c r="AG478" s="55" t="str">
        <f t="shared" si="172"/>
        <v>LAM</v>
      </c>
      <c r="AH478" s="61" t="str">
        <f t="shared" si="173"/>
        <v/>
      </c>
      <c r="AI478" s="61" t="str">
        <f t="shared" si="174"/>
        <v/>
      </c>
      <c r="AJ478" s="61" t="str">
        <f t="shared" si="175"/>
        <v/>
      </c>
      <c r="AK478" s="61" t="str">
        <f t="shared" si="176"/>
        <v/>
      </c>
      <c r="AL478" s="61" t="str">
        <f t="shared" si="177"/>
        <v/>
      </c>
      <c r="AM478" s="61" t="str">
        <f t="shared" si="178"/>
        <v/>
      </c>
      <c r="AN478" s="61" t="str">
        <f t="shared" si="179"/>
        <v/>
      </c>
      <c r="AO478" s="61" t="str">
        <f t="shared" si="180"/>
        <v/>
      </c>
      <c r="AP478" s="61" t="str">
        <f t="shared" si="181"/>
        <v/>
      </c>
      <c r="AQ478" s="62" t="str">
        <f t="shared" si="182"/>
        <v/>
      </c>
      <c r="AR478" s="61" t="str">
        <f t="shared" si="183"/>
        <v/>
      </c>
      <c r="AS478" s="63" t="e">
        <f>VLOOKUP(B478,ziw58!AV:BB,7,0)</f>
        <v>#N/A</v>
      </c>
    </row>
    <row r="479" spans="1:45" x14ac:dyDescent="0.35">
      <c r="A479" s="56">
        <v>130000727211</v>
      </c>
      <c r="B479" s="57">
        <v>140001542438</v>
      </c>
      <c r="C479" s="57">
        <v>1016823762</v>
      </c>
      <c r="D479" s="58" t="s">
        <v>2970</v>
      </c>
      <c r="E479" s="58" t="s">
        <v>15</v>
      </c>
      <c r="F479" s="58" t="s">
        <v>16</v>
      </c>
      <c r="G479" s="58" t="s">
        <v>17</v>
      </c>
      <c r="H479" s="58" t="s">
        <v>29</v>
      </c>
      <c r="I479" s="59">
        <v>43427</v>
      </c>
      <c r="J479" s="59">
        <v>43427</v>
      </c>
      <c r="K479" s="59">
        <v>43427</v>
      </c>
      <c r="L479" s="59">
        <v>43483</v>
      </c>
      <c r="M479" s="60">
        <v>4016316832</v>
      </c>
      <c r="N479" s="58" t="s">
        <v>1121</v>
      </c>
      <c r="O479" s="58" t="s">
        <v>3198</v>
      </c>
      <c r="P479" s="55" t="str">
        <f>VLOOKUP(C479,Constrain!W:Y,3,0)</f>
        <v>บริษัท ทริปเปิลที บรอดแบนด์ จำกัด (มหาชน)</v>
      </c>
      <c r="Q479" s="64" t="str">
        <f>VLOOKUP(C479,Constrain!W:X,2,0)</f>
        <v>TTT</v>
      </c>
      <c r="R479" s="55" t="str">
        <f t="shared" si="161"/>
        <v>CLSD</v>
      </c>
      <c r="S479" s="55" t="str">
        <f t="shared" si="162"/>
        <v xml:space="preserve">CNF </v>
      </c>
      <c r="T479" s="55" t="str">
        <f t="shared" si="163"/>
        <v>มี พท.ซ่อมบำรุง</v>
      </c>
      <c r="U479" s="55" t="str">
        <f t="shared" si="164"/>
        <v>นับเสา</v>
      </c>
      <c r="V479" s="55" t="str">
        <f t="shared" si="165"/>
        <v>61</v>
      </c>
      <c r="W479" s="55" t="str">
        <f t="shared" si="166"/>
        <v>สายสื่อสาร</v>
      </c>
      <c r="X479" s="55" t="str">
        <f t="shared" si="167"/>
        <v>TTT</v>
      </c>
      <c r="Y479" s="55" t="str">
        <f t="shared" si="168"/>
        <v>LHS</v>
      </c>
      <c r="Z479" s="55" t="str">
        <f t="shared" si="169"/>
        <v>ปกติ</v>
      </c>
      <c r="AA479" s="55" t="str">
        <f t="shared" si="170"/>
        <v>TELECOM</v>
      </c>
      <c r="AB479" s="64">
        <f t="shared" si="171"/>
        <v>1</v>
      </c>
      <c r="AC479" s="65" t="str">
        <f>VLOOKUP(B479,DATA_ZCSR181!C:K,9,0)</f>
        <v>S-4G-001</v>
      </c>
      <c r="AD479" s="65">
        <f>VLOOKUP(B479,DATA_ZCSR181!C:H,6,0)</f>
        <v>9009410600</v>
      </c>
      <c r="AE479" s="66">
        <f>VLOOKUP(B479,DATA_ZCSR181!C:Z,24,0)</f>
        <v>43496</v>
      </c>
      <c r="AF479" s="66" t="str">
        <f>LEFT(VLOOKUP(B479,DATA_ZCSR181!C:D,2,0),4)</f>
        <v>S4B3</v>
      </c>
      <c r="AG479" s="55" t="str">
        <f t="shared" si="172"/>
        <v>LHS</v>
      </c>
      <c r="AH479" s="61" t="str">
        <f t="shared" si="173"/>
        <v/>
      </c>
      <c r="AI479" s="61" t="str">
        <f t="shared" si="174"/>
        <v/>
      </c>
      <c r="AJ479" s="61" t="str">
        <f t="shared" si="175"/>
        <v/>
      </c>
      <c r="AK479" s="61" t="str">
        <f t="shared" si="176"/>
        <v/>
      </c>
      <c r="AL479" s="61" t="str">
        <f t="shared" si="177"/>
        <v/>
      </c>
      <c r="AM479" s="61" t="str">
        <f t="shared" si="178"/>
        <v/>
      </c>
      <c r="AN479" s="61" t="str">
        <f t="shared" si="179"/>
        <v/>
      </c>
      <c r="AO479" s="61" t="str">
        <f t="shared" si="180"/>
        <v/>
      </c>
      <c r="AP479" s="61" t="str">
        <f t="shared" si="181"/>
        <v/>
      </c>
      <c r="AQ479" s="62" t="str">
        <f t="shared" si="182"/>
        <v/>
      </c>
      <c r="AR479" s="61" t="str">
        <f t="shared" si="183"/>
        <v/>
      </c>
      <c r="AS479" s="63" t="e">
        <f>VLOOKUP(B479,ziw58!AV:BB,7,0)</f>
        <v>#N/A</v>
      </c>
    </row>
    <row r="480" spans="1:45" x14ac:dyDescent="0.35">
      <c r="A480" s="56">
        <v>140009238044</v>
      </c>
      <c r="B480" s="57">
        <v>140001512660</v>
      </c>
      <c r="C480" s="57">
        <v>1016823762</v>
      </c>
      <c r="D480" s="58" t="s">
        <v>2971</v>
      </c>
      <c r="E480" s="58" t="s">
        <v>15</v>
      </c>
      <c r="F480" s="58" t="s">
        <v>1173</v>
      </c>
      <c r="G480" s="58" t="s">
        <v>1174</v>
      </c>
      <c r="H480" s="58" t="s">
        <v>29</v>
      </c>
      <c r="I480" s="59">
        <v>43454</v>
      </c>
      <c r="J480" s="59">
        <v>43454</v>
      </c>
      <c r="K480" s="59">
        <v>43474</v>
      </c>
      <c r="L480" s="59">
        <v>43483</v>
      </c>
      <c r="M480" s="60">
        <v>4016316832</v>
      </c>
      <c r="N480" s="58" t="s">
        <v>1121</v>
      </c>
      <c r="O480" s="58" t="s">
        <v>23</v>
      </c>
      <c r="P480" s="55" t="str">
        <f>VLOOKUP(C480,Constrain!W:Y,3,0)</f>
        <v>บริษัท ทริปเปิลที บรอดแบนด์ จำกัด (มหาชน)</v>
      </c>
      <c r="Q480" s="64" t="str">
        <f>VLOOKUP(C480,Constrain!W:X,2,0)</f>
        <v>TTT</v>
      </c>
      <c r="R480" s="55" t="str">
        <f t="shared" si="161"/>
        <v>CLSD</v>
      </c>
      <c r="S480" s="55" t="str">
        <f t="shared" si="162"/>
        <v xml:space="preserve">CNF </v>
      </c>
      <c r="T480" s="55" t="str">
        <f t="shared" si="163"/>
        <v>มี พท.ซ่อมบำรุง</v>
      </c>
      <c r="U480" s="55" t="str">
        <f t="shared" si="164"/>
        <v>นับเสา</v>
      </c>
      <c r="V480" s="55" t="str">
        <f t="shared" si="165"/>
        <v>61</v>
      </c>
      <c r="W480" s="55" t="str">
        <f t="shared" si="166"/>
        <v>สายสื่อสาร</v>
      </c>
      <c r="X480" s="55" t="str">
        <f t="shared" si="167"/>
        <v>TTT</v>
      </c>
      <c r="Y480" s="55" t="str">
        <f t="shared" si="168"/>
        <v>LHS</v>
      </c>
      <c r="Z480" s="55" t="str">
        <f t="shared" si="169"/>
        <v>ละเมิด</v>
      </c>
      <c r="AA480" s="55" t="str">
        <f t="shared" si="170"/>
        <v>TELECOM</v>
      </c>
      <c r="AB480" s="64">
        <f t="shared" si="171"/>
        <v>1</v>
      </c>
      <c r="AC480" s="65" t="e">
        <f>VLOOKUP(B480,DATA_ZCSR181!C:K,9,0)</f>
        <v>#N/A</v>
      </c>
      <c r="AD480" s="65" t="e">
        <f>VLOOKUP(B480,DATA_ZCSR181!C:H,6,0)</f>
        <v>#N/A</v>
      </c>
      <c r="AE480" s="66" t="e">
        <f>VLOOKUP(B480,DATA_ZCSR181!C:Z,24,0)</f>
        <v>#N/A</v>
      </c>
      <c r="AF480" s="66" t="e">
        <f>LEFT(VLOOKUP(B480,DATA_ZCSR181!C:D,2,0),4)</f>
        <v>#N/A</v>
      </c>
      <c r="AG480" s="55" t="str">
        <f t="shared" si="172"/>
        <v>LHS</v>
      </c>
      <c r="AH480" s="61" t="str">
        <f t="shared" si="173"/>
        <v/>
      </c>
      <c r="AI480" s="61" t="str">
        <f t="shared" si="174"/>
        <v/>
      </c>
      <c r="AJ480" s="61" t="str">
        <f t="shared" si="175"/>
        <v/>
      </c>
      <c r="AK480" s="61" t="str">
        <f t="shared" si="176"/>
        <v/>
      </c>
      <c r="AL480" s="61" t="str">
        <f t="shared" si="177"/>
        <v/>
      </c>
      <c r="AM480" s="61" t="str">
        <f t="shared" si="178"/>
        <v/>
      </c>
      <c r="AN480" s="61" t="str">
        <f t="shared" si="179"/>
        <v/>
      </c>
      <c r="AO480" s="61" t="str">
        <f t="shared" si="180"/>
        <v/>
      </c>
      <c r="AP480" s="61" t="str">
        <f t="shared" si="181"/>
        <v/>
      </c>
      <c r="AQ480" s="62" t="str">
        <f t="shared" si="182"/>
        <v/>
      </c>
      <c r="AR480" s="61" t="e">
        <f t="shared" si="183"/>
        <v>#VALUE!</v>
      </c>
      <c r="AS480" s="63" t="e">
        <f>VLOOKUP(B480,ziw58!AV:BB,7,0)</f>
        <v>#N/A</v>
      </c>
    </row>
    <row r="481" spans="1:45" x14ac:dyDescent="0.35">
      <c r="A481" s="56">
        <v>130000737033</v>
      </c>
      <c r="B481" s="57">
        <v>140001545699</v>
      </c>
      <c r="C481" s="57">
        <v>1016823762</v>
      </c>
      <c r="D481" s="58" t="s">
        <v>2972</v>
      </c>
      <c r="E481" s="58" t="s">
        <v>3209</v>
      </c>
      <c r="F481" s="58" t="s">
        <v>16</v>
      </c>
      <c r="G481" s="58" t="s">
        <v>17</v>
      </c>
      <c r="H481" s="58" t="s">
        <v>50</v>
      </c>
      <c r="I481" s="59">
        <v>43453</v>
      </c>
      <c r="J481" s="59">
        <v>43453</v>
      </c>
      <c r="K481" s="59">
        <v>43456</v>
      </c>
      <c r="L481" s="59">
        <v>43483</v>
      </c>
      <c r="M481" s="60">
        <v>4016316804</v>
      </c>
      <c r="N481" s="58" t="s">
        <v>51</v>
      </c>
      <c r="O481" s="58" t="s">
        <v>23</v>
      </c>
      <c r="P481" s="55" t="str">
        <f>VLOOKUP(C481,Constrain!W:Y,3,0)</f>
        <v>บริษัท ทริปเปิลที บรอดแบนด์ จำกัด (มหาชน)</v>
      </c>
      <c r="Q481" s="64" t="str">
        <f>VLOOKUP(C481,Constrain!W:X,2,0)</f>
        <v>TTT</v>
      </c>
      <c r="R481" s="55" t="str">
        <f t="shared" si="161"/>
        <v>TECO</v>
      </c>
      <c r="S481" s="55" t="str">
        <f t="shared" si="162"/>
        <v>PCNF</v>
      </c>
      <c r="T481" s="55" t="str">
        <f t="shared" si="163"/>
        <v>มี พท.ซ่อมบำรุง</v>
      </c>
      <c r="U481" s="55" t="str">
        <f t="shared" si="164"/>
        <v>นับเสา</v>
      </c>
      <c r="V481" s="55" t="str">
        <f t="shared" si="165"/>
        <v>61</v>
      </c>
      <c r="W481" s="55" t="str">
        <f t="shared" si="166"/>
        <v>สายสื่อสาร</v>
      </c>
      <c r="X481" s="55" t="str">
        <f t="shared" si="167"/>
        <v>TTT</v>
      </c>
      <c r="Y481" s="55" t="str">
        <f t="shared" si="168"/>
        <v>NAR</v>
      </c>
      <c r="Z481" s="55" t="str">
        <f t="shared" si="169"/>
        <v>ปกติ</v>
      </c>
      <c r="AA481" s="55" t="str">
        <f t="shared" si="170"/>
        <v>TELECOM</v>
      </c>
      <c r="AB481" s="64">
        <f t="shared" si="171"/>
        <v>1</v>
      </c>
      <c r="AC481" s="65" t="str">
        <f>VLOOKUP(B481,DATA_ZCSR181!C:K,9,0)</f>
        <v>S-4G-001</v>
      </c>
      <c r="AD481" s="65">
        <f>VLOOKUP(B481,DATA_ZCSR181!C:H,6,0)</f>
        <v>9009416882</v>
      </c>
      <c r="AE481" s="66">
        <f>VLOOKUP(B481,DATA_ZCSR181!C:Z,24,0)</f>
        <v>43496</v>
      </c>
      <c r="AF481" s="66" t="str">
        <f>LEFT(VLOOKUP(B481,DATA_ZCSR181!C:D,2,0),4)</f>
        <v>S4B3</v>
      </c>
      <c r="AG481" s="55" t="str">
        <f t="shared" si="172"/>
        <v>NAR</v>
      </c>
      <c r="AH481" s="61" t="str">
        <f t="shared" si="173"/>
        <v/>
      </c>
      <c r="AI481" s="61" t="str">
        <f t="shared" si="174"/>
        <v/>
      </c>
      <c r="AJ481" s="61" t="str">
        <f t="shared" si="175"/>
        <v/>
      </c>
      <c r="AK481" s="61" t="str">
        <f t="shared" si="176"/>
        <v>ยังไม่ยืนยันชั่วโมงการทำงาน Time Confirm</v>
      </c>
      <c r="AL481" s="61" t="str">
        <f t="shared" si="177"/>
        <v/>
      </c>
      <c r="AM481" s="61" t="str">
        <f t="shared" si="178"/>
        <v/>
      </c>
      <c r="AN481" s="61" t="str">
        <f t="shared" si="179"/>
        <v/>
      </c>
      <c r="AO481" s="61" t="str">
        <f t="shared" si="180"/>
        <v/>
      </c>
      <c r="AP481" s="61" t="str">
        <f t="shared" si="181"/>
        <v/>
      </c>
      <c r="AQ481" s="62" t="str">
        <f t="shared" si="182"/>
        <v/>
      </c>
      <c r="AR481" s="61" t="str">
        <f t="shared" si="183"/>
        <v/>
      </c>
      <c r="AS481" s="63" t="e">
        <f>VLOOKUP(B481,ziw58!AV:BB,7,0)</f>
        <v>#N/A</v>
      </c>
    </row>
    <row r="482" spans="1:45" x14ac:dyDescent="0.35">
      <c r="A482" s="56">
        <v>140009251841</v>
      </c>
      <c r="B482" s="57">
        <v>140001513238</v>
      </c>
      <c r="C482" s="57">
        <v>1016823762</v>
      </c>
      <c r="D482" s="58" t="s">
        <v>2973</v>
      </c>
      <c r="E482" s="58" t="s">
        <v>15</v>
      </c>
      <c r="F482" s="58" t="s">
        <v>1173</v>
      </c>
      <c r="G482" s="58" t="s">
        <v>1174</v>
      </c>
      <c r="H482" s="58" t="s">
        <v>50</v>
      </c>
      <c r="I482" s="59">
        <v>43430</v>
      </c>
      <c r="J482" s="59">
        <v>43455</v>
      </c>
      <c r="K482" s="59">
        <v>43459</v>
      </c>
      <c r="L482" s="59">
        <v>43480</v>
      </c>
      <c r="M482" s="60">
        <v>4016316804</v>
      </c>
      <c r="N482" s="58" t="s">
        <v>51</v>
      </c>
      <c r="O482" s="58" t="s">
        <v>26</v>
      </c>
      <c r="P482" s="55" t="str">
        <f>VLOOKUP(C482,Constrain!W:Y,3,0)</f>
        <v>บริษัท ทริปเปิลที บรอดแบนด์ จำกัด (มหาชน)</v>
      </c>
      <c r="Q482" s="64" t="str">
        <f>VLOOKUP(C482,Constrain!W:X,2,0)</f>
        <v>TTT</v>
      </c>
      <c r="R482" s="55" t="str">
        <f t="shared" si="161"/>
        <v>CLSD</v>
      </c>
      <c r="S482" s="55" t="str">
        <f t="shared" si="162"/>
        <v xml:space="preserve">CNF </v>
      </c>
      <c r="T482" s="55" t="str">
        <f t="shared" si="163"/>
        <v>มี พท.ซ่อมบำรุง</v>
      </c>
      <c r="U482" s="55" t="str">
        <f t="shared" si="164"/>
        <v>นับเสา</v>
      </c>
      <c r="V482" s="55" t="str">
        <f t="shared" si="165"/>
        <v>61</v>
      </c>
      <c r="W482" s="55" t="str">
        <f t="shared" si="166"/>
        <v>สายสื่อสาร</v>
      </c>
      <c r="X482" s="55" t="str">
        <f t="shared" si="167"/>
        <v>TTT</v>
      </c>
      <c r="Y482" s="55" t="str">
        <f t="shared" si="168"/>
        <v>NAR</v>
      </c>
      <c r="Z482" s="55" t="str">
        <f t="shared" si="169"/>
        <v>ละเมิด</v>
      </c>
      <c r="AA482" s="55" t="str">
        <f t="shared" si="170"/>
        <v>TELECOM</v>
      </c>
      <c r="AB482" s="64">
        <f t="shared" si="171"/>
        <v>1</v>
      </c>
      <c r="AC482" s="65" t="e">
        <f>VLOOKUP(B482,DATA_ZCSR181!C:K,9,0)</f>
        <v>#N/A</v>
      </c>
      <c r="AD482" s="65" t="e">
        <f>VLOOKUP(B482,DATA_ZCSR181!C:H,6,0)</f>
        <v>#N/A</v>
      </c>
      <c r="AE482" s="66" t="e">
        <f>VLOOKUP(B482,DATA_ZCSR181!C:Z,24,0)</f>
        <v>#N/A</v>
      </c>
      <c r="AF482" s="66" t="e">
        <f>LEFT(VLOOKUP(B482,DATA_ZCSR181!C:D,2,0),4)</f>
        <v>#N/A</v>
      </c>
      <c r="AG482" s="55" t="str">
        <f t="shared" si="172"/>
        <v>NAR</v>
      </c>
      <c r="AH482" s="61" t="str">
        <f t="shared" si="173"/>
        <v/>
      </c>
      <c r="AI482" s="61" t="str">
        <f t="shared" si="174"/>
        <v/>
      </c>
      <c r="AJ482" s="61" t="str">
        <f t="shared" si="175"/>
        <v/>
      </c>
      <c r="AK482" s="61" t="str">
        <f t="shared" si="176"/>
        <v/>
      </c>
      <c r="AL482" s="61" t="str">
        <f t="shared" si="177"/>
        <v/>
      </c>
      <c r="AM482" s="61" t="str">
        <f t="shared" si="178"/>
        <v/>
      </c>
      <c r="AN482" s="61" t="str">
        <f t="shared" si="179"/>
        <v/>
      </c>
      <c r="AO482" s="61" t="str">
        <f t="shared" si="180"/>
        <v/>
      </c>
      <c r="AP482" s="61" t="str">
        <f t="shared" si="181"/>
        <v/>
      </c>
      <c r="AQ482" s="62" t="str">
        <f t="shared" si="182"/>
        <v/>
      </c>
      <c r="AR482" s="61" t="e">
        <f t="shared" si="183"/>
        <v>#VALUE!</v>
      </c>
      <c r="AS482" s="63" t="e">
        <f>VLOOKUP(B482,ziw58!AV:BB,7,0)</f>
        <v>#N/A</v>
      </c>
    </row>
    <row r="483" spans="1:45" x14ac:dyDescent="0.35">
      <c r="A483" s="56">
        <v>130000728253</v>
      </c>
      <c r="B483" s="57" t="s">
        <v>79</v>
      </c>
      <c r="C483" s="57">
        <v>1016823762</v>
      </c>
      <c r="D483" s="58" t="s">
        <v>3200</v>
      </c>
      <c r="E483" s="58" t="s">
        <v>2860</v>
      </c>
      <c r="F483" s="58" t="s">
        <v>16</v>
      </c>
      <c r="G483" s="58" t="s">
        <v>17</v>
      </c>
      <c r="H483" s="58" t="s">
        <v>39</v>
      </c>
      <c r="I483" s="59"/>
      <c r="J483" s="59">
        <v>43430</v>
      </c>
      <c r="K483" s="59">
        <v>43430</v>
      </c>
      <c r="L483" s="59">
        <v>43483</v>
      </c>
      <c r="M483" s="60">
        <v>4016316806</v>
      </c>
      <c r="N483" s="58" t="s">
        <v>2533</v>
      </c>
      <c r="O483" s="58" t="s">
        <v>1280</v>
      </c>
      <c r="P483" s="55" t="str">
        <f>VLOOKUP(C483,Constrain!W:Y,3,0)</f>
        <v>บริษัท ทริปเปิลที บรอดแบนด์ จำกัด (มหาชน)</v>
      </c>
      <c r="Q483" s="64" t="str">
        <f>VLOOKUP(C483,Constrain!W:X,2,0)</f>
        <v>TTT</v>
      </c>
      <c r="R483" s="55" t="str">
        <f t="shared" si="161"/>
        <v>CLSD</v>
      </c>
      <c r="S483" s="55" t="str">
        <f t="shared" si="162"/>
        <v>DLFL</v>
      </c>
      <c r="T483" s="55" t="str">
        <f t="shared" si="163"/>
        <v>มี พท.ซ่อมบำรุง</v>
      </c>
      <c r="U483" s="55" t="str">
        <f t="shared" si="164"/>
        <v>นับเสา</v>
      </c>
      <c r="V483" s="55" t="str">
        <f t="shared" si="165"/>
        <v>61</v>
      </c>
      <c r="W483" s="55" t="str">
        <f t="shared" si="166"/>
        <v>สายสื่อสาร</v>
      </c>
      <c r="X483" s="55" t="str">
        <f t="shared" si="167"/>
        <v>TTT</v>
      </c>
      <c r="Y483" s="55" t="str">
        <f t="shared" si="168"/>
        <v>NBD</v>
      </c>
      <c r="Z483" s="55" t="str">
        <f t="shared" si="169"/>
        <v>ยกเลิก</v>
      </c>
      <c r="AA483" s="55" t="str">
        <f t="shared" si="170"/>
        <v>TELECOM</v>
      </c>
      <c r="AB483" s="64">
        <f t="shared" si="171"/>
        <v>1</v>
      </c>
      <c r="AC483" s="65" t="e">
        <f>VLOOKUP(B483,DATA_ZCSR181!C:K,9,0)</f>
        <v>#N/A</v>
      </c>
      <c r="AD483" s="65" t="e">
        <f>VLOOKUP(B483,DATA_ZCSR181!C:H,6,0)</f>
        <v>#N/A</v>
      </c>
      <c r="AE483" s="66" t="e">
        <f>VLOOKUP(B483,DATA_ZCSR181!C:Z,24,0)</f>
        <v>#N/A</v>
      </c>
      <c r="AF483" s="66" t="e">
        <f>LEFT(VLOOKUP(B483,DATA_ZCSR181!C:D,2,0),4)</f>
        <v>#N/A</v>
      </c>
      <c r="AG483" s="55" t="str">
        <f t="shared" si="172"/>
        <v>NBD</v>
      </c>
      <c r="AH483" s="61" t="str">
        <f t="shared" si="173"/>
        <v>ไม่สร้างคำร้อง</v>
      </c>
      <c r="AI483" s="61" t="str">
        <f t="shared" si="174"/>
        <v/>
      </c>
      <c r="AJ483" s="61" t="str">
        <f t="shared" si="175"/>
        <v/>
      </c>
      <c r="AK483" s="61" t="str">
        <f t="shared" si="176"/>
        <v>ยังไม่ยืนยันชั่วโมงการทำงาน Time Confirm</v>
      </c>
      <c r="AL483" s="61" t="str">
        <f t="shared" si="177"/>
        <v/>
      </c>
      <c r="AM483" s="61" t="str">
        <f t="shared" si="178"/>
        <v/>
      </c>
      <c r="AN483" s="61" t="str">
        <f t="shared" si="179"/>
        <v/>
      </c>
      <c r="AO483" s="61" t="str">
        <f t="shared" si="180"/>
        <v/>
      </c>
      <c r="AP483" s="61" t="str">
        <f t="shared" si="181"/>
        <v/>
      </c>
      <c r="AQ483" s="62" t="str">
        <f t="shared" si="182"/>
        <v/>
      </c>
      <c r="AR483" s="61" t="e">
        <f t="shared" si="183"/>
        <v>#VALUE!</v>
      </c>
      <c r="AS483" s="63" t="e">
        <f>VLOOKUP(B483,ziw58!AV:BB,7,0)</f>
        <v>#N/A</v>
      </c>
    </row>
    <row r="484" spans="1:45" x14ac:dyDescent="0.35">
      <c r="A484" s="56">
        <v>130000726824</v>
      </c>
      <c r="B484" s="57">
        <v>140001545802</v>
      </c>
      <c r="C484" s="57">
        <v>1016823762</v>
      </c>
      <c r="D484" s="58" t="s">
        <v>2974</v>
      </c>
      <c r="E484" s="58" t="s">
        <v>15</v>
      </c>
      <c r="F484" s="58" t="s">
        <v>16</v>
      </c>
      <c r="G484" s="58" t="s">
        <v>17</v>
      </c>
      <c r="H484" s="58" t="s">
        <v>76</v>
      </c>
      <c r="I484" s="59">
        <v>43481</v>
      </c>
      <c r="J484" s="59">
        <v>43426</v>
      </c>
      <c r="K484" s="59">
        <v>43426</v>
      </c>
      <c r="L484" s="59">
        <v>43483</v>
      </c>
      <c r="M484" s="60">
        <v>4018198107</v>
      </c>
      <c r="N484" s="58" t="s">
        <v>103</v>
      </c>
      <c r="O484" s="58" t="s">
        <v>23</v>
      </c>
      <c r="P484" s="55" t="str">
        <f>VLOOKUP(C484,Constrain!W:Y,3,0)</f>
        <v>บริษัท ทริปเปิลที บรอดแบนด์ จำกัด (มหาชน)</v>
      </c>
      <c r="Q484" s="64" t="str">
        <f>VLOOKUP(C484,Constrain!W:X,2,0)</f>
        <v>TTT</v>
      </c>
      <c r="R484" s="55" t="str">
        <f t="shared" si="161"/>
        <v>CLSD</v>
      </c>
      <c r="S484" s="55" t="str">
        <f t="shared" si="162"/>
        <v xml:space="preserve">CNF </v>
      </c>
      <c r="T484" s="55" t="str">
        <f t="shared" si="163"/>
        <v>มี พท.ซ่อมบำรุง</v>
      </c>
      <c r="U484" s="55" t="str">
        <f t="shared" si="164"/>
        <v>นับเสา</v>
      </c>
      <c r="V484" s="55" t="str">
        <f t="shared" si="165"/>
        <v>61</v>
      </c>
      <c r="W484" s="55" t="str">
        <f t="shared" si="166"/>
        <v>สายสื่อสาร</v>
      </c>
      <c r="X484" s="55" t="str">
        <f t="shared" si="167"/>
        <v>TTT</v>
      </c>
      <c r="Y484" s="55" t="str">
        <f t="shared" si="168"/>
        <v>NBM</v>
      </c>
      <c r="Z484" s="55" t="str">
        <f t="shared" si="169"/>
        <v>ปกติ</v>
      </c>
      <c r="AA484" s="55" t="str">
        <f t="shared" si="170"/>
        <v>TELECOM</v>
      </c>
      <c r="AB484" s="64">
        <f t="shared" si="171"/>
        <v>1</v>
      </c>
      <c r="AC484" s="65" t="str">
        <f>VLOOKUP(B484,DATA_ZCSR181!C:K,9,0)</f>
        <v>S-4G-001</v>
      </c>
      <c r="AD484" s="65">
        <f>VLOOKUP(B484,DATA_ZCSR181!C:H,6,0)</f>
        <v>9009417049</v>
      </c>
      <c r="AE484" s="66">
        <f>VLOOKUP(B484,DATA_ZCSR181!C:Z,24,0)</f>
        <v>43496</v>
      </c>
      <c r="AF484" s="66" t="str">
        <f>LEFT(VLOOKUP(B484,DATA_ZCSR181!C:D,2,0),4)</f>
        <v>S4B3</v>
      </c>
      <c r="AG484" s="55" t="str">
        <f t="shared" si="172"/>
        <v>NBM</v>
      </c>
      <c r="AH484" s="61" t="str">
        <f t="shared" si="173"/>
        <v/>
      </c>
      <c r="AI484" s="61" t="str">
        <f t="shared" si="174"/>
        <v/>
      </c>
      <c r="AJ484" s="61" t="str">
        <f t="shared" si="175"/>
        <v/>
      </c>
      <c r="AK484" s="61" t="str">
        <f t="shared" si="176"/>
        <v/>
      </c>
      <c r="AL484" s="61" t="str">
        <f t="shared" si="177"/>
        <v/>
      </c>
      <c r="AM484" s="61" t="str">
        <f t="shared" si="178"/>
        <v/>
      </c>
      <c r="AN484" s="61" t="str">
        <f t="shared" si="179"/>
        <v/>
      </c>
      <c r="AO484" s="61" t="str">
        <f t="shared" si="180"/>
        <v/>
      </c>
      <c r="AP484" s="61" t="str">
        <f t="shared" si="181"/>
        <v/>
      </c>
      <c r="AQ484" s="62" t="str">
        <f t="shared" si="182"/>
        <v/>
      </c>
      <c r="AR484" s="61" t="str">
        <f t="shared" si="183"/>
        <v/>
      </c>
      <c r="AS484" s="63" t="e">
        <f>VLOOKUP(B484,ziw58!AV:BB,7,0)</f>
        <v>#N/A</v>
      </c>
    </row>
    <row r="485" spans="1:45" x14ac:dyDescent="0.35">
      <c r="A485" s="56">
        <v>130000726997</v>
      </c>
      <c r="B485" s="57">
        <v>140001545407</v>
      </c>
      <c r="C485" s="57">
        <v>1016823762</v>
      </c>
      <c r="D485" s="58" t="s">
        <v>2975</v>
      </c>
      <c r="E485" s="58" t="s">
        <v>15</v>
      </c>
      <c r="F485" s="58" t="s">
        <v>16</v>
      </c>
      <c r="G485" s="58" t="s">
        <v>17</v>
      </c>
      <c r="H485" s="58" t="s">
        <v>49</v>
      </c>
      <c r="I485" s="59">
        <v>43423</v>
      </c>
      <c r="J485" s="59">
        <v>43426</v>
      </c>
      <c r="K485" s="59">
        <v>43428</v>
      </c>
      <c r="L485" s="59">
        <v>43482</v>
      </c>
      <c r="M485" s="60">
        <v>4016316786</v>
      </c>
      <c r="N485" s="58" t="s">
        <v>723</v>
      </c>
      <c r="O485" s="58" t="s">
        <v>23</v>
      </c>
      <c r="P485" s="55" t="str">
        <f>VLOOKUP(C485,Constrain!W:Y,3,0)</f>
        <v>บริษัท ทริปเปิลที บรอดแบนด์ จำกัด (มหาชน)</v>
      </c>
      <c r="Q485" s="64" t="str">
        <f>VLOOKUP(C485,Constrain!W:X,2,0)</f>
        <v>TTT</v>
      </c>
      <c r="R485" s="55" t="str">
        <f t="shared" si="161"/>
        <v>CLSD</v>
      </c>
      <c r="S485" s="55" t="str">
        <f t="shared" si="162"/>
        <v xml:space="preserve">CNF </v>
      </c>
      <c r="T485" s="55" t="str">
        <f t="shared" si="163"/>
        <v>มี พท.ซ่อมบำรุง</v>
      </c>
      <c r="U485" s="55" t="str">
        <f t="shared" si="164"/>
        <v>นับเสา</v>
      </c>
      <c r="V485" s="55" t="str">
        <f t="shared" si="165"/>
        <v>61</v>
      </c>
      <c r="W485" s="55" t="str">
        <f t="shared" si="166"/>
        <v>สายสื่อสาร</v>
      </c>
      <c r="X485" s="55" t="str">
        <f t="shared" si="167"/>
        <v>TTT</v>
      </c>
      <c r="Y485" s="55" t="str">
        <f t="shared" si="168"/>
        <v>NKE</v>
      </c>
      <c r="Z485" s="55" t="str">
        <f t="shared" si="169"/>
        <v>ปกติ</v>
      </c>
      <c r="AA485" s="55" t="str">
        <f t="shared" si="170"/>
        <v>TELECOM</v>
      </c>
      <c r="AB485" s="64">
        <f t="shared" si="171"/>
        <v>1</v>
      </c>
      <c r="AC485" s="65" t="str">
        <f>VLOOKUP(B485,DATA_ZCSR181!C:K,9,0)</f>
        <v>S-4G-001</v>
      </c>
      <c r="AD485" s="65">
        <f>VLOOKUP(B485,DATA_ZCSR181!C:H,6,0)</f>
        <v>9009416523</v>
      </c>
      <c r="AE485" s="66">
        <f>VLOOKUP(B485,DATA_ZCSR181!C:Z,24,0)</f>
        <v>43496</v>
      </c>
      <c r="AF485" s="66" t="str">
        <f>LEFT(VLOOKUP(B485,DATA_ZCSR181!C:D,2,0),4)</f>
        <v>S4B3</v>
      </c>
      <c r="AG485" s="55" t="str">
        <f t="shared" si="172"/>
        <v>NKE</v>
      </c>
      <c r="AH485" s="61" t="str">
        <f t="shared" si="173"/>
        <v/>
      </c>
      <c r="AI485" s="61" t="str">
        <f t="shared" si="174"/>
        <v/>
      </c>
      <c r="AJ485" s="61" t="str">
        <f t="shared" si="175"/>
        <v/>
      </c>
      <c r="AK485" s="61" t="str">
        <f t="shared" si="176"/>
        <v/>
      </c>
      <c r="AL485" s="61" t="str">
        <f t="shared" si="177"/>
        <v/>
      </c>
      <c r="AM485" s="61" t="str">
        <f t="shared" si="178"/>
        <v/>
      </c>
      <c r="AN485" s="61" t="str">
        <f t="shared" si="179"/>
        <v/>
      </c>
      <c r="AO485" s="61" t="str">
        <f t="shared" si="180"/>
        <v/>
      </c>
      <c r="AP485" s="61" t="str">
        <f t="shared" si="181"/>
        <v/>
      </c>
      <c r="AQ485" s="62" t="str">
        <f t="shared" si="182"/>
        <v/>
      </c>
      <c r="AR485" s="61" t="str">
        <f t="shared" si="183"/>
        <v/>
      </c>
      <c r="AS485" s="63" t="e">
        <f>VLOOKUP(B485,ziw58!AV:BB,7,0)</f>
        <v>#N/A</v>
      </c>
    </row>
    <row r="486" spans="1:45" x14ac:dyDescent="0.35">
      <c r="A486" s="56">
        <v>130000721438</v>
      </c>
      <c r="B486" s="57">
        <v>140001550158</v>
      </c>
      <c r="C486" s="57">
        <v>1016823762</v>
      </c>
      <c r="D486" s="58" t="s">
        <v>2976</v>
      </c>
      <c r="E486" s="58" t="s">
        <v>1267</v>
      </c>
      <c r="F486" s="58" t="s">
        <v>16</v>
      </c>
      <c r="G486" s="58" t="s">
        <v>17</v>
      </c>
      <c r="H486" s="58" t="s">
        <v>58</v>
      </c>
      <c r="I486" s="59">
        <v>43409</v>
      </c>
      <c r="J486" s="59">
        <v>43406</v>
      </c>
      <c r="K486" s="59">
        <v>43409</v>
      </c>
      <c r="L486" s="59">
        <v>43493</v>
      </c>
      <c r="M486" s="60">
        <v>4016316809</v>
      </c>
      <c r="N486" s="58" t="s">
        <v>59</v>
      </c>
      <c r="O486" s="58" t="s">
        <v>23</v>
      </c>
      <c r="P486" s="55" t="str">
        <f>VLOOKUP(C486,Constrain!W:Y,3,0)</f>
        <v>บริษัท ทริปเปิลที บรอดแบนด์ จำกัด (มหาชน)</v>
      </c>
      <c r="Q486" s="64" t="str">
        <f>VLOOKUP(C486,Constrain!W:X,2,0)</f>
        <v>TTT</v>
      </c>
      <c r="R486" s="55" t="str">
        <f t="shared" si="161"/>
        <v>TECO</v>
      </c>
      <c r="S486" s="55" t="str">
        <f t="shared" si="162"/>
        <v xml:space="preserve">CNF </v>
      </c>
      <c r="T486" s="55" t="str">
        <f t="shared" si="163"/>
        <v>มี พท.ซ่อมบำรุง</v>
      </c>
      <c r="U486" s="55" t="str">
        <f t="shared" si="164"/>
        <v>นับเสา</v>
      </c>
      <c r="V486" s="55" t="str">
        <f t="shared" si="165"/>
        <v>61</v>
      </c>
      <c r="W486" s="55" t="str">
        <f t="shared" si="166"/>
        <v>สายสื่อสาร</v>
      </c>
      <c r="X486" s="55" t="str">
        <f t="shared" si="167"/>
        <v>TTT</v>
      </c>
      <c r="Y486" s="55" t="str">
        <f t="shared" si="168"/>
        <v>NOS</v>
      </c>
      <c r="Z486" s="55" t="str">
        <f t="shared" si="169"/>
        <v>ปกติ</v>
      </c>
      <c r="AA486" s="55" t="str">
        <f t="shared" si="170"/>
        <v>TELECOM</v>
      </c>
      <c r="AB486" s="64">
        <f t="shared" si="171"/>
        <v>1</v>
      </c>
      <c r="AC486" s="65" t="str">
        <f>VLOOKUP(B486,DATA_ZCSR181!C:K,9,0)</f>
        <v>S-4G-001</v>
      </c>
      <c r="AD486" s="65">
        <f>VLOOKUP(B486,DATA_ZCSR181!C:H,6,0)</f>
        <v>9009427993</v>
      </c>
      <c r="AE486" s="66">
        <f>VLOOKUP(B486,DATA_ZCSR181!C:Z,24,0)</f>
        <v>43496</v>
      </c>
      <c r="AF486" s="66" t="str">
        <f>LEFT(VLOOKUP(B486,DATA_ZCSR181!C:D,2,0),4)</f>
        <v>S4B3</v>
      </c>
      <c r="AG486" s="55" t="str">
        <f t="shared" si="172"/>
        <v>NOS</v>
      </c>
      <c r="AH486" s="61" t="str">
        <f t="shared" si="173"/>
        <v/>
      </c>
      <c r="AI486" s="61" t="str">
        <f t="shared" si="174"/>
        <v/>
      </c>
      <c r="AJ486" s="61" t="str">
        <f t="shared" si="175"/>
        <v/>
      </c>
      <c r="AK486" s="61" t="str">
        <f t="shared" si="176"/>
        <v/>
      </c>
      <c r="AL486" s="61" t="str">
        <f t="shared" si="177"/>
        <v/>
      </c>
      <c r="AM486" s="61" t="str">
        <f t="shared" si="178"/>
        <v/>
      </c>
      <c r="AN486" s="61" t="str">
        <f t="shared" si="179"/>
        <v/>
      </c>
      <c r="AO486" s="61" t="str">
        <f t="shared" si="180"/>
        <v/>
      </c>
      <c r="AP486" s="61" t="str">
        <f t="shared" si="181"/>
        <v/>
      </c>
      <c r="AQ486" s="62" t="str">
        <f t="shared" si="182"/>
        <v/>
      </c>
      <c r="AR486" s="61" t="str">
        <f t="shared" si="183"/>
        <v/>
      </c>
      <c r="AS486" s="63" t="e">
        <f>VLOOKUP(B486,ziw58!AV:BB,7,0)</f>
        <v>#N/A</v>
      </c>
    </row>
    <row r="487" spans="1:45" x14ac:dyDescent="0.35">
      <c r="A487" s="56">
        <v>130000721519</v>
      </c>
      <c r="B487" s="57">
        <v>140001545700</v>
      </c>
      <c r="C487" s="57">
        <v>1016823762</v>
      </c>
      <c r="D487" s="58" t="s">
        <v>2977</v>
      </c>
      <c r="E487" s="58" t="s">
        <v>1267</v>
      </c>
      <c r="F487" s="58" t="s">
        <v>16</v>
      </c>
      <c r="G487" s="58" t="s">
        <v>17</v>
      </c>
      <c r="H487" s="58" t="s">
        <v>80</v>
      </c>
      <c r="I487" s="59">
        <v>43441</v>
      </c>
      <c r="J487" s="59">
        <v>43412</v>
      </c>
      <c r="K487" s="59">
        <v>43412</v>
      </c>
      <c r="L487" s="59">
        <v>43482</v>
      </c>
      <c r="M487" s="60">
        <v>4016317417</v>
      </c>
      <c r="N487" s="58" t="s">
        <v>81</v>
      </c>
      <c r="O487" s="58" t="s">
        <v>23</v>
      </c>
      <c r="P487" s="55" t="str">
        <f>VLOOKUP(C487,Constrain!W:Y,3,0)</f>
        <v>บริษัท ทริปเปิลที บรอดแบนด์ จำกัด (มหาชน)</v>
      </c>
      <c r="Q487" s="64" t="str">
        <f>VLOOKUP(C487,Constrain!W:X,2,0)</f>
        <v>TTT</v>
      </c>
      <c r="R487" s="55" t="str">
        <f t="shared" si="161"/>
        <v>TECO</v>
      </c>
      <c r="S487" s="55" t="str">
        <f t="shared" si="162"/>
        <v xml:space="preserve">CNF </v>
      </c>
      <c r="T487" s="55" t="str">
        <f t="shared" si="163"/>
        <v>มี พท.ซ่อมบำรุง</v>
      </c>
      <c r="U487" s="55" t="str">
        <f t="shared" si="164"/>
        <v>นับเสา</v>
      </c>
      <c r="V487" s="55" t="str">
        <f t="shared" si="165"/>
        <v>61</v>
      </c>
      <c r="W487" s="55" t="str">
        <f t="shared" si="166"/>
        <v>สายสื่อสาร</v>
      </c>
      <c r="X487" s="55" t="str">
        <f t="shared" si="167"/>
        <v>TTT</v>
      </c>
      <c r="Y487" s="55" t="str">
        <f t="shared" si="168"/>
        <v>NOT</v>
      </c>
      <c r="Z487" s="55" t="str">
        <f t="shared" si="169"/>
        <v>ปกติ</v>
      </c>
      <c r="AA487" s="55" t="str">
        <f t="shared" si="170"/>
        <v>TELECOM</v>
      </c>
      <c r="AB487" s="64">
        <f t="shared" si="171"/>
        <v>1</v>
      </c>
      <c r="AC487" s="65" t="str">
        <f>VLOOKUP(B487,DATA_ZCSR181!C:K,9,0)</f>
        <v>S-4G-001</v>
      </c>
      <c r="AD487" s="65">
        <f>VLOOKUP(B487,DATA_ZCSR181!C:H,6,0)</f>
        <v>9009416883</v>
      </c>
      <c r="AE487" s="66">
        <f>VLOOKUP(B487,DATA_ZCSR181!C:Z,24,0)</f>
        <v>43496</v>
      </c>
      <c r="AF487" s="66" t="str">
        <f>LEFT(VLOOKUP(B487,DATA_ZCSR181!C:D,2,0),4)</f>
        <v>S4B3</v>
      </c>
      <c r="AG487" s="55" t="str">
        <f t="shared" si="172"/>
        <v>NOT</v>
      </c>
      <c r="AH487" s="61" t="str">
        <f t="shared" si="173"/>
        <v/>
      </c>
      <c r="AI487" s="61" t="str">
        <f t="shared" si="174"/>
        <v/>
      </c>
      <c r="AJ487" s="61" t="str">
        <f t="shared" si="175"/>
        <v/>
      </c>
      <c r="AK487" s="61" t="str">
        <f t="shared" si="176"/>
        <v/>
      </c>
      <c r="AL487" s="61" t="str">
        <f t="shared" si="177"/>
        <v/>
      </c>
      <c r="AM487" s="61" t="str">
        <f t="shared" si="178"/>
        <v/>
      </c>
      <c r="AN487" s="61" t="str">
        <f t="shared" si="179"/>
        <v/>
      </c>
      <c r="AO487" s="61" t="str">
        <f t="shared" si="180"/>
        <v/>
      </c>
      <c r="AP487" s="61" t="str">
        <f t="shared" si="181"/>
        <v/>
      </c>
      <c r="AQ487" s="62" t="str">
        <f t="shared" si="182"/>
        <v/>
      </c>
      <c r="AR487" s="61" t="str">
        <f t="shared" si="183"/>
        <v/>
      </c>
      <c r="AS487" s="63" t="e">
        <f>VLOOKUP(B487,ziw58!AV:BB,7,0)</f>
        <v>#N/A</v>
      </c>
    </row>
    <row r="488" spans="1:45" x14ac:dyDescent="0.35">
      <c r="A488" s="56">
        <v>130000722898</v>
      </c>
      <c r="B488" s="57">
        <v>140001545777</v>
      </c>
      <c r="C488" s="57">
        <v>1016823762</v>
      </c>
      <c r="D488" s="58" t="s">
        <v>2978</v>
      </c>
      <c r="E488" s="58" t="s">
        <v>15</v>
      </c>
      <c r="F488" s="58" t="s">
        <v>16</v>
      </c>
      <c r="G488" s="58" t="s">
        <v>17</v>
      </c>
      <c r="H488" s="58" t="s">
        <v>64</v>
      </c>
      <c r="I488" s="59">
        <v>43418</v>
      </c>
      <c r="J488" s="59">
        <v>43418</v>
      </c>
      <c r="K488" s="59">
        <v>43419</v>
      </c>
      <c r="L488" s="59">
        <v>43483</v>
      </c>
      <c r="M488" s="60">
        <v>4016316844</v>
      </c>
      <c r="N488" s="58" t="s">
        <v>65</v>
      </c>
      <c r="O488" s="58" t="s">
        <v>23</v>
      </c>
      <c r="P488" s="55" t="str">
        <f>VLOOKUP(C488,Constrain!W:Y,3,0)</f>
        <v>บริษัท ทริปเปิลที บรอดแบนด์ จำกัด (มหาชน)</v>
      </c>
      <c r="Q488" s="64" t="str">
        <f>VLOOKUP(C488,Constrain!W:X,2,0)</f>
        <v>TTT</v>
      </c>
      <c r="R488" s="55" t="str">
        <f t="shared" si="161"/>
        <v>CLSD</v>
      </c>
      <c r="S488" s="55" t="str">
        <f t="shared" si="162"/>
        <v xml:space="preserve">CNF </v>
      </c>
      <c r="T488" s="55" t="str">
        <f t="shared" si="163"/>
        <v>มี พท.ซ่อมบำรุง</v>
      </c>
      <c r="U488" s="55" t="str">
        <f t="shared" si="164"/>
        <v>นับเสา</v>
      </c>
      <c r="V488" s="55" t="str">
        <f t="shared" si="165"/>
        <v>61</v>
      </c>
      <c r="W488" s="55" t="str">
        <f t="shared" si="166"/>
        <v>สายสื่อสาร</v>
      </c>
      <c r="X488" s="55" t="str">
        <f t="shared" si="167"/>
        <v>TTT</v>
      </c>
      <c r="Y488" s="55" t="str">
        <f t="shared" si="168"/>
        <v>NR2</v>
      </c>
      <c r="Z488" s="55" t="str">
        <f t="shared" si="169"/>
        <v>ปกติ</v>
      </c>
      <c r="AA488" s="55" t="str">
        <f t="shared" si="170"/>
        <v>TELECOM</v>
      </c>
      <c r="AB488" s="64">
        <f t="shared" si="171"/>
        <v>1</v>
      </c>
      <c r="AC488" s="65" t="str">
        <f>VLOOKUP(B488,DATA_ZCSR181!C:K,9,0)</f>
        <v>S-4G-001</v>
      </c>
      <c r="AD488" s="65">
        <f>VLOOKUP(B488,DATA_ZCSR181!C:H,6,0)</f>
        <v>9009417037</v>
      </c>
      <c r="AE488" s="66">
        <f>VLOOKUP(B488,DATA_ZCSR181!C:Z,24,0)</f>
        <v>43496</v>
      </c>
      <c r="AF488" s="66" t="str">
        <f>LEFT(VLOOKUP(B488,DATA_ZCSR181!C:D,2,0),4)</f>
        <v>S4B3</v>
      </c>
      <c r="AG488" s="55" t="str">
        <f t="shared" si="172"/>
        <v>NR2</v>
      </c>
      <c r="AH488" s="61" t="str">
        <f t="shared" si="173"/>
        <v/>
      </c>
      <c r="AI488" s="61" t="str">
        <f t="shared" si="174"/>
        <v/>
      </c>
      <c r="AJ488" s="61" t="str">
        <f t="shared" si="175"/>
        <v/>
      </c>
      <c r="AK488" s="61" t="str">
        <f t="shared" si="176"/>
        <v/>
      </c>
      <c r="AL488" s="61" t="str">
        <f t="shared" si="177"/>
        <v/>
      </c>
      <c r="AM488" s="61" t="str">
        <f t="shared" si="178"/>
        <v/>
      </c>
      <c r="AN488" s="61" t="str">
        <f t="shared" si="179"/>
        <v/>
      </c>
      <c r="AO488" s="61" t="str">
        <f t="shared" si="180"/>
        <v/>
      </c>
      <c r="AP488" s="61" t="str">
        <f t="shared" si="181"/>
        <v/>
      </c>
      <c r="AQ488" s="62" t="str">
        <f t="shared" si="182"/>
        <v/>
      </c>
      <c r="AR488" s="61" t="str">
        <f t="shared" si="183"/>
        <v/>
      </c>
      <c r="AS488" s="63" t="e">
        <f>VLOOKUP(B488,ziw58!AV:BB,7,0)</f>
        <v>#N/A</v>
      </c>
    </row>
    <row r="489" spans="1:45" x14ac:dyDescent="0.35">
      <c r="A489" s="56">
        <v>140009291969</v>
      </c>
      <c r="B489" s="57">
        <v>140001515836</v>
      </c>
      <c r="C489" s="57">
        <v>1016823762</v>
      </c>
      <c r="D489" s="58" t="s">
        <v>2979</v>
      </c>
      <c r="E489" s="58" t="s">
        <v>98</v>
      </c>
      <c r="F489" s="58" t="s">
        <v>1173</v>
      </c>
      <c r="G489" s="58" t="s">
        <v>1174</v>
      </c>
      <c r="H489" s="58" t="s">
        <v>64</v>
      </c>
      <c r="I489" s="59"/>
      <c r="J489" s="59">
        <v>43458</v>
      </c>
      <c r="K489" s="59">
        <v>43458</v>
      </c>
      <c r="L489" s="59">
        <v>43458</v>
      </c>
      <c r="M489" s="60">
        <v>4016316844</v>
      </c>
      <c r="N489" s="58" t="s">
        <v>65</v>
      </c>
      <c r="O489" s="58" t="s">
        <v>26</v>
      </c>
      <c r="P489" s="55" t="str">
        <f>VLOOKUP(C489,Constrain!W:Y,3,0)</f>
        <v>บริษัท ทริปเปิลที บรอดแบนด์ จำกัด (มหาชน)</v>
      </c>
      <c r="Q489" s="64" t="str">
        <f>VLOOKUP(C489,Constrain!W:X,2,0)</f>
        <v>TTT</v>
      </c>
      <c r="R489" s="55" t="str">
        <f t="shared" si="161"/>
        <v xml:space="preserve">REL </v>
      </c>
      <c r="S489" s="55" t="str">
        <f t="shared" si="162"/>
        <v>NMAT</v>
      </c>
      <c r="T489" s="55" t="str">
        <f t="shared" si="163"/>
        <v>มี พท.ซ่อมบำรุง</v>
      </c>
      <c r="U489" s="55" t="str">
        <f t="shared" si="164"/>
        <v>นับเสา</v>
      </c>
      <c r="V489" s="55" t="str">
        <f t="shared" si="165"/>
        <v>61</v>
      </c>
      <c r="W489" s="55" t="str">
        <f t="shared" si="166"/>
        <v>สายสื่อสาร</v>
      </c>
      <c r="X489" s="55" t="str">
        <f t="shared" si="167"/>
        <v>TTT</v>
      </c>
      <c r="Y489" s="55" t="str">
        <f t="shared" si="168"/>
        <v>NR2</v>
      </c>
      <c r="Z489" s="55" t="str">
        <f t="shared" si="169"/>
        <v>ละเมิด</v>
      </c>
      <c r="AA489" s="55" t="str">
        <f t="shared" si="170"/>
        <v>TELECOM</v>
      </c>
      <c r="AB489" s="64">
        <f t="shared" si="171"/>
        <v>1</v>
      </c>
      <c r="AC489" s="65" t="e">
        <f>VLOOKUP(B489,DATA_ZCSR181!C:K,9,0)</f>
        <v>#N/A</v>
      </c>
      <c r="AD489" s="65" t="e">
        <f>VLOOKUP(B489,DATA_ZCSR181!C:H,6,0)</f>
        <v>#N/A</v>
      </c>
      <c r="AE489" s="66" t="e">
        <f>VLOOKUP(B489,DATA_ZCSR181!C:Z,24,0)</f>
        <v>#N/A</v>
      </c>
      <c r="AF489" s="66" t="e">
        <f>LEFT(VLOOKUP(B489,DATA_ZCSR181!C:D,2,0),4)</f>
        <v>#N/A</v>
      </c>
      <c r="AG489" s="55" t="str">
        <f t="shared" si="172"/>
        <v>NR2</v>
      </c>
      <c r="AH489" s="61" t="str">
        <f t="shared" si="173"/>
        <v/>
      </c>
      <c r="AI489" s="61" t="str">
        <f t="shared" si="174"/>
        <v/>
      </c>
      <c r="AJ489" s="61" t="str">
        <f t="shared" si="175"/>
        <v>สถานะใบสั่งงานไม่ถูกต้อง</v>
      </c>
      <c r="AK489" s="61" t="str">
        <f t="shared" si="176"/>
        <v>ยังไม่ยืนยันชั่วโมงการทำงาน Time Confirm</v>
      </c>
      <c r="AL489" s="61" t="str">
        <f t="shared" si="177"/>
        <v/>
      </c>
      <c r="AM489" s="61" t="str">
        <f t="shared" si="178"/>
        <v/>
      </c>
      <c r="AN489" s="61" t="str">
        <f t="shared" si="179"/>
        <v/>
      </c>
      <c r="AO489" s="61" t="str">
        <f t="shared" si="180"/>
        <v/>
      </c>
      <c r="AP489" s="61" t="str">
        <f t="shared" si="181"/>
        <v/>
      </c>
      <c r="AQ489" s="62" t="str">
        <f t="shared" si="182"/>
        <v/>
      </c>
      <c r="AR489" s="61" t="e">
        <f t="shared" si="183"/>
        <v>#VALUE!</v>
      </c>
      <c r="AS489" s="63" t="e">
        <f>VLOOKUP(B489,ziw58!AV:BB,7,0)</f>
        <v>#N/A</v>
      </c>
    </row>
    <row r="490" spans="1:45" x14ac:dyDescent="0.35">
      <c r="A490" s="56">
        <v>130000727601</v>
      </c>
      <c r="B490" s="57">
        <v>140001546345</v>
      </c>
      <c r="C490" s="57">
        <v>1016823762</v>
      </c>
      <c r="D490" s="58" t="s">
        <v>2980</v>
      </c>
      <c r="E490" s="58" t="s">
        <v>1267</v>
      </c>
      <c r="F490" s="58" t="s">
        <v>16</v>
      </c>
      <c r="G490" s="58" t="s">
        <v>17</v>
      </c>
      <c r="H490" s="58" t="s">
        <v>40</v>
      </c>
      <c r="I490" s="59">
        <v>43430</v>
      </c>
      <c r="J490" s="59">
        <v>43427</v>
      </c>
      <c r="K490" s="59">
        <v>43427</v>
      </c>
      <c r="L490" s="59">
        <v>43483</v>
      </c>
      <c r="M490" s="60">
        <v>4018198105</v>
      </c>
      <c r="N490" s="58" t="s">
        <v>1279</v>
      </c>
      <c r="O490" s="58" t="s">
        <v>23</v>
      </c>
      <c r="P490" s="55" t="str">
        <f>VLOOKUP(C490,Constrain!W:Y,3,0)</f>
        <v>บริษัท ทริปเปิลที บรอดแบนด์ จำกัด (มหาชน)</v>
      </c>
      <c r="Q490" s="64" t="str">
        <f>VLOOKUP(C490,Constrain!W:X,2,0)</f>
        <v>TTT</v>
      </c>
      <c r="R490" s="55" t="str">
        <f t="shared" si="161"/>
        <v>TECO</v>
      </c>
      <c r="S490" s="55" t="str">
        <f t="shared" si="162"/>
        <v xml:space="preserve">CNF </v>
      </c>
      <c r="T490" s="55" t="str">
        <f t="shared" si="163"/>
        <v>มี พท.ซ่อมบำรุง</v>
      </c>
      <c r="U490" s="55" t="str">
        <f t="shared" si="164"/>
        <v>นับเสา</v>
      </c>
      <c r="V490" s="55" t="str">
        <f t="shared" si="165"/>
        <v>61</v>
      </c>
      <c r="W490" s="55" t="str">
        <f t="shared" si="166"/>
        <v>สายสื่อสาร</v>
      </c>
      <c r="X490" s="55" t="str">
        <f t="shared" si="167"/>
        <v>TTT</v>
      </c>
      <c r="Y490" s="55" t="str">
        <f t="shared" si="168"/>
        <v>NR3</v>
      </c>
      <c r="Z490" s="55" t="str">
        <f t="shared" si="169"/>
        <v>ปกติ</v>
      </c>
      <c r="AA490" s="55" t="str">
        <f t="shared" si="170"/>
        <v>TELECOM</v>
      </c>
      <c r="AB490" s="64">
        <f t="shared" si="171"/>
        <v>1</v>
      </c>
      <c r="AC490" s="65" t="str">
        <f>VLOOKUP(B490,DATA_ZCSR181!C:K,9,0)</f>
        <v>S-4G-001</v>
      </c>
      <c r="AD490" s="65">
        <f>VLOOKUP(B490,DATA_ZCSR181!C:H,6,0)</f>
        <v>9009417811</v>
      </c>
      <c r="AE490" s="66">
        <f>VLOOKUP(B490,DATA_ZCSR181!C:Z,24,0)</f>
        <v>43496</v>
      </c>
      <c r="AF490" s="66" t="str">
        <f>LEFT(VLOOKUP(B490,DATA_ZCSR181!C:D,2,0),4)</f>
        <v>S4B3</v>
      </c>
      <c r="AG490" s="55" t="str">
        <f t="shared" si="172"/>
        <v>NR3</v>
      </c>
      <c r="AH490" s="61" t="str">
        <f t="shared" si="173"/>
        <v/>
      </c>
      <c r="AI490" s="61" t="str">
        <f t="shared" si="174"/>
        <v/>
      </c>
      <c r="AJ490" s="61" t="str">
        <f t="shared" si="175"/>
        <v/>
      </c>
      <c r="AK490" s="61" t="str">
        <f t="shared" si="176"/>
        <v/>
      </c>
      <c r="AL490" s="61" t="str">
        <f t="shared" si="177"/>
        <v/>
      </c>
      <c r="AM490" s="61" t="str">
        <f t="shared" si="178"/>
        <v/>
      </c>
      <c r="AN490" s="61" t="str">
        <f t="shared" si="179"/>
        <v/>
      </c>
      <c r="AO490" s="61" t="str">
        <f t="shared" si="180"/>
        <v/>
      </c>
      <c r="AP490" s="61" t="str">
        <f t="shared" si="181"/>
        <v/>
      </c>
      <c r="AQ490" s="62" t="str">
        <f t="shared" si="182"/>
        <v/>
      </c>
      <c r="AR490" s="61" t="str">
        <f t="shared" si="183"/>
        <v/>
      </c>
      <c r="AS490" s="63" t="e">
        <f>VLOOKUP(B490,ziw58!AV:BB,7,0)</f>
        <v>#N/A</v>
      </c>
    </row>
    <row r="491" spans="1:45" x14ac:dyDescent="0.35">
      <c r="A491" s="56">
        <v>130000724496</v>
      </c>
      <c r="B491" s="57">
        <v>140001546763</v>
      </c>
      <c r="C491" s="57">
        <v>1016823762</v>
      </c>
      <c r="D491" s="58" t="s">
        <v>2981</v>
      </c>
      <c r="E491" s="58" t="s">
        <v>25</v>
      </c>
      <c r="F491" s="58" t="s">
        <v>16</v>
      </c>
      <c r="G491" s="58" t="s">
        <v>17</v>
      </c>
      <c r="H491" s="58" t="s">
        <v>104</v>
      </c>
      <c r="I491" s="59">
        <v>43423</v>
      </c>
      <c r="J491" s="59">
        <v>43426</v>
      </c>
      <c r="K491" s="59">
        <v>43427</v>
      </c>
      <c r="L491" s="59">
        <v>43426</v>
      </c>
      <c r="M491" s="60">
        <v>4016317417</v>
      </c>
      <c r="N491" s="58" t="s">
        <v>105</v>
      </c>
      <c r="O491" s="58" t="s">
        <v>23</v>
      </c>
      <c r="P491" s="55" t="str">
        <f>VLOOKUP(C491,Constrain!W:Y,3,0)</f>
        <v>บริษัท ทริปเปิลที บรอดแบนด์ จำกัด (มหาชน)</v>
      </c>
      <c r="Q491" s="64" t="str">
        <f>VLOOKUP(C491,Constrain!W:X,2,0)</f>
        <v>TTT</v>
      </c>
      <c r="R491" s="55" t="str">
        <f t="shared" si="161"/>
        <v xml:space="preserve">REL </v>
      </c>
      <c r="S491" s="55" t="str">
        <f t="shared" si="162"/>
        <v xml:space="preserve">CNF </v>
      </c>
      <c r="T491" s="55" t="str">
        <f t="shared" si="163"/>
        <v>มี พท.ซ่อมบำรุง</v>
      </c>
      <c r="U491" s="55" t="str">
        <f t="shared" si="164"/>
        <v>นับเสา</v>
      </c>
      <c r="V491" s="55" t="str">
        <f t="shared" si="165"/>
        <v>61</v>
      </c>
      <c r="W491" s="55" t="str">
        <f t="shared" si="166"/>
        <v>สายสื่อสาร</v>
      </c>
      <c r="X491" s="55" t="str">
        <f t="shared" si="167"/>
        <v>TTT</v>
      </c>
      <c r="Y491" s="55" t="str">
        <f t="shared" si="168"/>
        <v>NRM</v>
      </c>
      <c r="Z491" s="55" t="str">
        <f t="shared" si="169"/>
        <v>ปกติ</v>
      </c>
      <c r="AA491" s="55" t="str">
        <f t="shared" si="170"/>
        <v>TELECOM</v>
      </c>
      <c r="AB491" s="64">
        <f t="shared" si="171"/>
        <v>1</v>
      </c>
      <c r="AC491" s="65" t="str">
        <f>VLOOKUP(B491,DATA_ZCSR181!C:K,9,0)</f>
        <v>S-4G-001</v>
      </c>
      <c r="AD491" s="65">
        <f>VLOOKUP(B491,DATA_ZCSR181!C:H,6,0)</f>
        <v>9009420322</v>
      </c>
      <c r="AE491" s="66">
        <f>VLOOKUP(B491,DATA_ZCSR181!C:Z,24,0)</f>
        <v>43496</v>
      </c>
      <c r="AF491" s="66" t="str">
        <f>LEFT(VLOOKUP(B491,DATA_ZCSR181!C:D,2,0),4)</f>
        <v>S4B3</v>
      </c>
      <c r="AG491" s="55" t="str">
        <f t="shared" si="172"/>
        <v>NRM</v>
      </c>
      <c r="AH491" s="61" t="str">
        <f t="shared" si="173"/>
        <v/>
      </c>
      <c r="AI491" s="61" t="str">
        <f t="shared" si="174"/>
        <v/>
      </c>
      <c r="AJ491" s="61" t="str">
        <f t="shared" si="175"/>
        <v>สถานะใบสั่งงานไม่ถูกต้อง</v>
      </c>
      <c r="AK491" s="61" t="str">
        <f t="shared" si="176"/>
        <v/>
      </c>
      <c r="AL491" s="61" t="str">
        <f t="shared" si="177"/>
        <v/>
      </c>
      <c r="AM491" s="61" t="str">
        <f t="shared" si="178"/>
        <v/>
      </c>
      <c r="AN491" s="61" t="str">
        <f t="shared" si="179"/>
        <v/>
      </c>
      <c r="AO491" s="61" t="str">
        <f t="shared" si="180"/>
        <v/>
      </c>
      <c r="AP491" s="61" t="str">
        <f t="shared" si="181"/>
        <v/>
      </c>
      <c r="AQ491" s="62" t="str">
        <f t="shared" si="182"/>
        <v/>
      </c>
      <c r="AR491" s="61" t="str">
        <f t="shared" si="183"/>
        <v/>
      </c>
      <c r="AS491" s="63" t="e">
        <f>VLOOKUP(B491,ziw58!AV:BB,7,0)</f>
        <v>#N/A</v>
      </c>
    </row>
    <row r="492" spans="1:45" x14ac:dyDescent="0.35">
      <c r="A492" s="56">
        <v>140009313801</v>
      </c>
      <c r="B492" s="57">
        <v>140001517980</v>
      </c>
      <c r="C492" s="57">
        <v>1016823762</v>
      </c>
      <c r="D492" s="58" t="s">
        <v>2982</v>
      </c>
      <c r="E492" s="58" t="s">
        <v>25</v>
      </c>
      <c r="F492" s="58" t="s">
        <v>1173</v>
      </c>
      <c r="G492" s="58" t="s">
        <v>1174</v>
      </c>
      <c r="H492" s="58" t="s">
        <v>104</v>
      </c>
      <c r="I492" s="59">
        <v>43458</v>
      </c>
      <c r="J492" s="59">
        <v>43460</v>
      </c>
      <c r="K492" s="59">
        <v>43460</v>
      </c>
      <c r="L492" s="59">
        <v>43460</v>
      </c>
      <c r="M492" s="60">
        <v>4016317417</v>
      </c>
      <c r="N492" s="58" t="s">
        <v>105</v>
      </c>
      <c r="O492" s="58" t="s">
        <v>26</v>
      </c>
      <c r="P492" s="55" t="str">
        <f>VLOOKUP(C492,Constrain!W:Y,3,0)</f>
        <v>บริษัท ทริปเปิลที บรอดแบนด์ จำกัด (มหาชน)</v>
      </c>
      <c r="Q492" s="64" t="str">
        <f>VLOOKUP(C492,Constrain!W:X,2,0)</f>
        <v>TTT</v>
      </c>
      <c r="R492" s="55" t="str">
        <f t="shared" si="161"/>
        <v xml:space="preserve">REL </v>
      </c>
      <c r="S492" s="55" t="str">
        <f t="shared" si="162"/>
        <v xml:space="preserve">CNF </v>
      </c>
      <c r="T492" s="55" t="str">
        <f t="shared" si="163"/>
        <v>มี พท.ซ่อมบำรุง</v>
      </c>
      <c r="U492" s="55" t="str">
        <f t="shared" si="164"/>
        <v>นับเสา</v>
      </c>
      <c r="V492" s="55" t="str">
        <f t="shared" si="165"/>
        <v>61</v>
      </c>
      <c r="W492" s="55" t="str">
        <f t="shared" si="166"/>
        <v>สายสื่อสาร</v>
      </c>
      <c r="X492" s="55" t="str">
        <f t="shared" si="167"/>
        <v>TTT</v>
      </c>
      <c r="Y492" s="55" t="str">
        <f t="shared" si="168"/>
        <v>NRM</v>
      </c>
      <c r="Z492" s="55" t="str">
        <f t="shared" si="169"/>
        <v>ละเมิด</v>
      </c>
      <c r="AA492" s="55" t="str">
        <f t="shared" si="170"/>
        <v>TELECOM</v>
      </c>
      <c r="AB492" s="64">
        <f t="shared" si="171"/>
        <v>1</v>
      </c>
      <c r="AC492" s="65" t="e">
        <f>VLOOKUP(B492,DATA_ZCSR181!C:K,9,0)</f>
        <v>#N/A</v>
      </c>
      <c r="AD492" s="65" t="e">
        <f>VLOOKUP(B492,DATA_ZCSR181!C:H,6,0)</f>
        <v>#N/A</v>
      </c>
      <c r="AE492" s="66" t="e">
        <f>VLOOKUP(B492,DATA_ZCSR181!C:Z,24,0)</f>
        <v>#N/A</v>
      </c>
      <c r="AF492" s="66" t="e">
        <f>LEFT(VLOOKUP(B492,DATA_ZCSR181!C:D,2,0),4)</f>
        <v>#N/A</v>
      </c>
      <c r="AG492" s="55" t="str">
        <f t="shared" si="172"/>
        <v>NRM</v>
      </c>
      <c r="AH492" s="61" t="str">
        <f t="shared" si="173"/>
        <v/>
      </c>
      <c r="AI492" s="61" t="str">
        <f t="shared" si="174"/>
        <v/>
      </c>
      <c r="AJ492" s="61" t="str">
        <f t="shared" si="175"/>
        <v>สถานะใบสั่งงานไม่ถูกต้อง</v>
      </c>
      <c r="AK492" s="61" t="str">
        <f t="shared" si="176"/>
        <v/>
      </c>
      <c r="AL492" s="61" t="str">
        <f t="shared" si="177"/>
        <v/>
      </c>
      <c r="AM492" s="61" t="str">
        <f t="shared" si="178"/>
        <v/>
      </c>
      <c r="AN492" s="61" t="str">
        <f t="shared" si="179"/>
        <v/>
      </c>
      <c r="AO492" s="61" t="str">
        <f t="shared" si="180"/>
        <v/>
      </c>
      <c r="AP492" s="61" t="str">
        <f t="shared" si="181"/>
        <v/>
      </c>
      <c r="AQ492" s="62" t="str">
        <f t="shared" si="182"/>
        <v/>
      </c>
      <c r="AR492" s="61" t="e">
        <f t="shared" si="183"/>
        <v>#VALUE!</v>
      </c>
      <c r="AS492" s="63" t="e">
        <f>VLOOKUP(B492,ziw58!AV:BB,7,0)</f>
        <v>#N/A</v>
      </c>
    </row>
    <row r="493" spans="1:45" x14ac:dyDescent="0.35">
      <c r="A493" s="56">
        <v>130000726284</v>
      </c>
      <c r="B493" s="57">
        <v>140001545547</v>
      </c>
      <c r="C493" s="57">
        <v>1016823762</v>
      </c>
      <c r="D493" s="58" t="s">
        <v>2983</v>
      </c>
      <c r="E493" s="58" t="s">
        <v>15</v>
      </c>
      <c r="F493" s="58" t="s">
        <v>16</v>
      </c>
      <c r="G493" s="58" t="s">
        <v>17</v>
      </c>
      <c r="H493" s="58" t="s">
        <v>74</v>
      </c>
      <c r="I493" s="59">
        <v>43397</v>
      </c>
      <c r="J493" s="59">
        <v>43425</v>
      </c>
      <c r="K493" s="59">
        <v>43425</v>
      </c>
      <c r="L493" s="59">
        <v>43483</v>
      </c>
      <c r="M493" s="60">
        <v>4016316819</v>
      </c>
      <c r="N493" s="58" t="s">
        <v>75</v>
      </c>
      <c r="O493" s="58" t="s">
        <v>26</v>
      </c>
      <c r="P493" s="55" t="str">
        <f>VLOOKUP(C493,Constrain!W:Y,3,0)</f>
        <v>บริษัท ทริปเปิลที บรอดแบนด์ จำกัด (มหาชน)</v>
      </c>
      <c r="Q493" s="64" t="str">
        <f>VLOOKUP(C493,Constrain!W:X,2,0)</f>
        <v>TTT</v>
      </c>
      <c r="R493" s="55" t="str">
        <f t="shared" si="161"/>
        <v>CLSD</v>
      </c>
      <c r="S493" s="55" t="str">
        <f t="shared" si="162"/>
        <v xml:space="preserve">CNF </v>
      </c>
      <c r="T493" s="55" t="str">
        <f t="shared" si="163"/>
        <v>มี พท.ซ่อมบำรุง</v>
      </c>
      <c r="U493" s="55" t="str">
        <f t="shared" si="164"/>
        <v>นับเสา</v>
      </c>
      <c r="V493" s="55" t="str">
        <f t="shared" si="165"/>
        <v>61</v>
      </c>
      <c r="W493" s="55" t="str">
        <f t="shared" si="166"/>
        <v>สายสื่อสาร</v>
      </c>
      <c r="X493" s="55" t="str">
        <f t="shared" si="167"/>
        <v>TTT</v>
      </c>
      <c r="Y493" s="55" t="str">
        <f t="shared" si="168"/>
        <v>PAY</v>
      </c>
      <c r="Z493" s="55" t="str">
        <f t="shared" si="169"/>
        <v>ปกติ</v>
      </c>
      <c r="AA493" s="55" t="str">
        <f t="shared" si="170"/>
        <v>TELECOM</v>
      </c>
      <c r="AB493" s="64">
        <f t="shared" si="171"/>
        <v>1</v>
      </c>
      <c r="AC493" s="65" t="str">
        <f>VLOOKUP(B493,DATA_ZCSR181!C:K,9,0)</f>
        <v>S-4G-001</v>
      </c>
      <c r="AD493" s="65">
        <f>VLOOKUP(B493,DATA_ZCSR181!C:H,6,0)</f>
        <v>9009416757</v>
      </c>
      <c r="AE493" s="66">
        <f>VLOOKUP(B493,DATA_ZCSR181!C:Z,24,0)</f>
        <v>43496</v>
      </c>
      <c r="AF493" s="66" t="str">
        <f>LEFT(VLOOKUP(B493,DATA_ZCSR181!C:D,2,0),4)</f>
        <v>S4B3</v>
      </c>
      <c r="AG493" s="55" t="str">
        <f t="shared" si="172"/>
        <v>PAY</v>
      </c>
      <c r="AH493" s="61" t="str">
        <f t="shared" si="173"/>
        <v/>
      </c>
      <c r="AI493" s="61" t="str">
        <f t="shared" si="174"/>
        <v/>
      </c>
      <c r="AJ493" s="61" t="str">
        <f t="shared" si="175"/>
        <v/>
      </c>
      <c r="AK493" s="61" t="str">
        <f t="shared" si="176"/>
        <v/>
      </c>
      <c r="AL493" s="61" t="str">
        <f t="shared" si="177"/>
        <v/>
      </c>
      <c r="AM493" s="61" t="str">
        <f t="shared" si="178"/>
        <v/>
      </c>
      <c r="AN493" s="61" t="str">
        <f t="shared" si="179"/>
        <v/>
      </c>
      <c r="AO493" s="61" t="str">
        <f t="shared" si="180"/>
        <v/>
      </c>
      <c r="AP493" s="61" t="str">
        <f t="shared" si="181"/>
        <v/>
      </c>
      <c r="AQ493" s="62" t="str">
        <f t="shared" si="182"/>
        <v/>
      </c>
      <c r="AR493" s="61" t="str">
        <f t="shared" si="183"/>
        <v/>
      </c>
      <c r="AS493" s="63" t="e">
        <f>VLOOKUP(B493,ziw58!AV:BB,7,0)</f>
        <v>#N/A</v>
      </c>
    </row>
    <row r="494" spans="1:45" x14ac:dyDescent="0.35">
      <c r="A494" s="56">
        <v>130000721315</v>
      </c>
      <c r="B494" s="57">
        <v>140001545102</v>
      </c>
      <c r="C494" s="57">
        <v>1016823762</v>
      </c>
      <c r="D494" s="58" t="s">
        <v>3152</v>
      </c>
      <c r="E494" s="58" t="s">
        <v>15</v>
      </c>
      <c r="F494" s="58" t="s">
        <v>16</v>
      </c>
      <c r="G494" s="58" t="s">
        <v>17</v>
      </c>
      <c r="H494" s="58" t="s">
        <v>35</v>
      </c>
      <c r="I494" s="59">
        <v>43432</v>
      </c>
      <c r="J494" s="59">
        <v>43413</v>
      </c>
      <c r="K494" s="59">
        <v>43415</v>
      </c>
      <c r="L494" s="59">
        <v>43482</v>
      </c>
      <c r="M494" s="60">
        <v>4016316857</v>
      </c>
      <c r="N494" s="58" t="s">
        <v>1200</v>
      </c>
      <c r="O494" s="58" t="s">
        <v>20</v>
      </c>
      <c r="P494" s="55" t="str">
        <f>VLOOKUP(C494,Constrain!W:Y,3,0)</f>
        <v>บริษัท ทริปเปิลที บรอดแบนด์ จำกัด (มหาชน)</v>
      </c>
      <c r="Q494" s="64" t="str">
        <f>VLOOKUP(C494,Constrain!W:X,2,0)</f>
        <v>TTT</v>
      </c>
      <c r="R494" s="55" t="str">
        <f t="shared" si="161"/>
        <v>CLSD</v>
      </c>
      <c r="S494" s="55" t="str">
        <f t="shared" si="162"/>
        <v xml:space="preserve">CNF </v>
      </c>
      <c r="T494" s="55" t="str">
        <f t="shared" si="163"/>
        <v>มี พท.ซ่อมบำรุง</v>
      </c>
      <c r="U494" s="55" t="str">
        <f t="shared" si="164"/>
        <v>นับเสา</v>
      </c>
      <c r="V494" s="55" t="str">
        <f t="shared" si="165"/>
        <v>61</v>
      </c>
      <c r="W494" s="55" t="str">
        <f t="shared" si="166"/>
        <v>สายสื่อสาร</v>
      </c>
      <c r="X494" s="55" t="str">
        <f t="shared" si="167"/>
        <v>TTT</v>
      </c>
      <c r="Y494" s="55" t="str">
        <f t="shared" si="168"/>
        <v>PCC</v>
      </c>
      <c r="Z494" s="55" t="str">
        <f t="shared" si="169"/>
        <v>ปกติ</v>
      </c>
      <c r="AA494" s="55" t="str">
        <f t="shared" si="170"/>
        <v>TELECOM</v>
      </c>
      <c r="AB494" s="64">
        <f t="shared" si="171"/>
        <v>1</v>
      </c>
      <c r="AC494" s="65" t="str">
        <f>VLOOKUP(B494,DATA_ZCSR181!C:K,9,0)</f>
        <v>S-4G-001</v>
      </c>
      <c r="AD494" s="65">
        <f>VLOOKUP(B494,DATA_ZCSR181!C:H,6,0)</f>
        <v>9009416226</v>
      </c>
      <c r="AE494" s="66">
        <f>VLOOKUP(B494,DATA_ZCSR181!C:Z,24,0)</f>
        <v>43496</v>
      </c>
      <c r="AF494" s="66" t="str">
        <f>LEFT(VLOOKUP(B494,DATA_ZCSR181!C:D,2,0),4)</f>
        <v>S4B3</v>
      </c>
      <c r="AG494" s="55" t="str">
        <f t="shared" si="172"/>
        <v>PCC</v>
      </c>
      <c r="AH494" s="61" t="str">
        <f t="shared" si="173"/>
        <v/>
      </c>
      <c r="AI494" s="61" t="str">
        <f t="shared" si="174"/>
        <v/>
      </c>
      <c r="AJ494" s="61" t="str">
        <f t="shared" si="175"/>
        <v/>
      </c>
      <c r="AK494" s="61" t="str">
        <f t="shared" si="176"/>
        <v/>
      </c>
      <c r="AL494" s="61" t="str">
        <f t="shared" si="177"/>
        <v/>
      </c>
      <c r="AM494" s="61" t="str">
        <f t="shared" si="178"/>
        <v/>
      </c>
      <c r="AN494" s="61" t="str">
        <f t="shared" si="179"/>
        <v/>
      </c>
      <c r="AO494" s="61" t="str">
        <f t="shared" si="180"/>
        <v/>
      </c>
      <c r="AP494" s="61" t="str">
        <f t="shared" si="181"/>
        <v/>
      </c>
      <c r="AQ494" s="62" t="str">
        <f t="shared" si="182"/>
        <v/>
      </c>
      <c r="AR494" s="61" t="str">
        <f t="shared" si="183"/>
        <v/>
      </c>
      <c r="AS494" s="63" t="e">
        <f>VLOOKUP(B494,ziw58!AV:BB,7,0)</f>
        <v>#N/A</v>
      </c>
    </row>
    <row r="495" spans="1:45" x14ac:dyDescent="0.35">
      <c r="A495" s="56">
        <v>140008897378</v>
      </c>
      <c r="B495" s="57">
        <v>140001512864</v>
      </c>
      <c r="C495" s="57">
        <v>1016823762</v>
      </c>
      <c r="D495" s="58" t="s">
        <v>2984</v>
      </c>
      <c r="E495" s="58" t="s">
        <v>15</v>
      </c>
      <c r="F495" s="58" t="s">
        <v>1173</v>
      </c>
      <c r="G495" s="58" t="s">
        <v>1174</v>
      </c>
      <c r="H495" s="58" t="s">
        <v>35</v>
      </c>
      <c r="I495" s="59">
        <v>43432</v>
      </c>
      <c r="J495" s="59">
        <v>43454</v>
      </c>
      <c r="K495" s="59">
        <v>43456</v>
      </c>
      <c r="L495" s="59">
        <v>43473</v>
      </c>
      <c r="M495" s="60">
        <v>4016316857</v>
      </c>
      <c r="N495" s="58" t="s">
        <v>1200</v>
      </c>
      <c r="O495" s="58" t="s">
        <v>20</v>
      </c>
      <c r="P495" s="55" t="str">
        <f>VLOOKUP(C495,Constrain!W:Y,3,0)</f>
        <v>บริษัท ทริปเปิลที บรอดแบนด์ จำกัด (มหาชน)</v>
      </c>
      <c r="Q495" s="64" t="str">
        <f>VLOOKUP(C495,Constrain!W:X,2,0)</f>
        <v>TTT</v>
      </c>
      <c r="R495" s="55" t="str">
        <f t="shared" si="161"/>
        <v>CLSD</v>
      </c>
      <c r="S495" s="55" t="str">
        <f t="shared" si="162"/>
        <v xml:space="preserve">CNF </v>
      </c>
      <c r="T495" s="55" t="str">
        <f t="shared" si="163"/>
        <v>มี พท.ซ่อมบำรุง</v>
      </c>
      <c r="U495" s="55" t="str">
        <f t="shared" si="164"/>
        <v>นับเสา</v>
      </c>
      <c r="V495" s="55" t="str">
        <f t="shared" si="165"/>
        <v>61</v>
      </c>
      <c r="W495" s="55" t="str">
        <f t="shared" si="166"/>
        <v>สายสื่อสาร</v>
      </c>
      <c r="X495" s="55" t="str">
        <f t="shared" si="167"/>
        <v>TTT</v>
      </c>
      <c r="Y495" s="55" t="str">
        <f t="shared" si="168"/>
        <v>PCC</v>
      </c>
      <c r="Z495" s="55" t="str">
        <f t="shared" si="169"/>
        <v>ละเมิด</v>
      </c>
      <c r="AA495" s="55" t="str">
        <f t="shared" si="170"/>
        <v>TELECOM</v>
      </c>
      <c r="AB495" s="64">
        <f t="shared" si="171"/>
        <v>1</v>
      </c>
      <c r="AC495" s="65" t="e">
        <f>VLOOKUP(B495,DATA_ZCSR181!C:K,9,0)</f>
        <v>#N/A</v>
      </c>
      <c r="AD495" s="65" t="e">
        <f>VLOOKUP(B495,DATA_ZCSR181!C:H,6,0)</f>
        <v>#N/A</v>
      </c>
      <c r="AE495" s="66" t="e">
        <f>VLOOKUP(B495,DATA_ZCSR181!C:Z,24,0)</f>
        <v>#N/A</v>
      </c>
      <c r="AF495" s="66" t="e">
        <f>LEFT(VLOOKUP(B495,DATA_ZCSR181!C:D,2,0),4)</f>
        <v>#N/A</v>
      </c>
      <c r="AG495" s="55" t="str">
        <f t="shared" si="172"/>
        <v>PCC</v>
      </c>
      <c r="AH495" s="61" t="str">
        <f t="shared" si="173"/>
        <v/>
      </c>
      <c r="AI495" s="61" t="str">
        <f t="shared" si="174"/>
        <v/>
      </c>
      <c r="AJ495" s="61" t="str">
        <f t="shared" si="175"/>
        <v/>
      </c>
      <c r="AK495" s="61" t="str">
        <f t="shared" si="176"/>
        <v/>
      </c>
      <c r="AL495" s="61" t="str">
        <f t="shared" si="177"/>
        <v/>
      </c>
      <c r="AM495" s="61" t="str">
        <f t="shared" si="178"/>
        <v/>
      </c>
      <c r="AN495" s="61" t="str">
        <f t="shared" si="179"/>
        <v/>
      </c>
      <c r="AO495" s="61" t="str">
        <f t="shared" si="180"/>
        <v/>
      </c>
      <c r="AP495" s="61" t="str">
        <f t="shared" si="181"/>
        <v/>
      </c>
      <c r="AQ495" s="62" t="str">
        <f t="shared" si="182"/>
        <v/>
      </c>
      <c r="AR495" s="61" t="e">
        <f t="shared" si="183"/>
        <v>#VALUE!</v>
      </c>
      <c r="AS495" s="63" t="e">
        <f>VLOOKUP(B495,ziw58!AV:BB,7,0)</f>
        <v>#N/A</v>
      </c>
    </row>
    <row r="496" spans="1:45" x14ac:dyDescent="0.35">
      <c r="A496" s="56">
        <v>130000726930</v>
      </c>
      <c r="B496" s="57">
        <v>140001542611</v>
      </c>
      <c r="C496" s="57">
        <v>1016823762</v>
      </c>
      <c r="D496" s="58" t="s">
        <v>2985</v>
      </c>
      <c r="E496" s="58" t="s">
        <v>15</v>
      </c>
      <c r="F496" s="58" t="s">
        <v>16</v>
      </c>
      <c r="G496" s="58" t="s">
        <v>17</v>
      </c>
      <c r="H496" s="58" t="s">
        <v>18</v>
      </c>
      <c r="I496" s="59">
        <v>43427</v>
      </c>
      <c r="J496" s="59">
        <v>43427</v>
      </c>
      <c r="K496" s="59">
        <v>43428</v>
      </c>
      <c r="L496" s="59">
        <v>43482</v>
      </c>
      <c r="M496" s="60">
        <v>4016316875</v>
      </c>
      <c r="N496" s="58" t="s">
        <v>19</v>
      </c>
      <c r="O496" s="58" t="s">
        <v>23</v>
      </c>
      <c r="P496" s="55" t="str">
        <f>VLOOKUP(C496,Constrain!W:Y,3,0)</f>
        <v>บริษัท ทริปเปิลที บรอดแบนด์ จำกัด (มหาชน)</v>
      </c>
      <c r="Q496" s="64" t="str">
        <f>VLOOKUP(C496,Constrain!W:X,2,0)</f>
        <v>TTT</v>
      </c>
      <c r="R496" s="55" t="str">
        <f t="shared" si="161"/>
        <v>CLSD</v>
      </c>
      <c r="S496" s="55" t="str">
        <f t="shared" si="162"/>
        <v xml:space="preserve">CNF </v>
      </c>
      <c r="T496" s="55" t="str">
        <f t="shared" si="163"/>
        <v>มี พท.ซ่อมบำรุง</v>
      </c>
      <c r="U496" s="55" t="str">
        <f t="shared" si="164"/>
        <v>นับเสา</v>
      </c>
      <c r="V496" s="55" t="str">
        <f t="shared" si="165"/>
        <v>61</v>
      </c>
      <c r="W496" s="55" t="str">
        <f t="shared" si="166"/>
        <v>สายสื่อสาร</v>
      </c>
      <c r="X496" s="55" t="str">
        <f t="shared" si="167"/>
        <v>TTT</v>
      </c>
      <c r="Y496" s="55" t="str">
        <f t="shared" si="168"/>
        <v>PCG</v>
      </c>
      <c r="Z496" s="55" t="str">
        <f t="shared" si="169"/>
        <v>ปกติ</v>
      </c>
      <c r="AA496" s="55" t="str">
        <f t="shared" si="170"/>
        <v>TELECOM</v>
      </c>
      <c r="AB496" s="64">
        <f t="shared" si="171"/>
        <v>1</v>
      </c>
      <c r="AC496" s="65" t="str">
        <f>VLOOKUP(B496,DATA_ZCSR181!C:K,9,0)</f>
        <v>S-4G-001</v>
      </c>
      <c r="AD496" s="65">
        <f>VLOOKUP(B496,DATA_ZCSR181!C:H,6,0)</f>
        <v>9009410797</v>
      </c>
      <c r="AE496" s="66">
        <f>VLOOKUP(B496,DATA_ZCSR181!C:Z,24,0)</f>
        <v>43496</v>
      </c>
      <c r="AF496" s="66" t="str">
        <f>LEFT(VLOOKUP(B496,DATA_ZCSR181!C:D,2,0),4)</f>
        <v>S4B3</v>
      </c>
      <c r="AG496" s="55" t="str">
        <f t="shared" si="172"/>
        <v>PCG</v>
      </c>
      <c r="AH496" s="61" t="str">
        <f t="shared" si="173"/>
        <v/>
      </c>
      <c r="AI496" s="61" t="str">
        <f t="shared" si="174"/>
        <v/>
      </c>
      <c r="AJ496" s="61" t="str">
        <f t="shared" si="175"/>
        <v/>
      </c>
      <c r="AK496" s="61" t="str">
        <f t="shared" si="176"/>
        <v/>
      </c>
      <c r="AL496" s="61" t="str">
        <f t="shared" si="177"/>
        <v/>
      </c>
      <c r="AM496" s="61" t="str">
        <f t="shared" si="178"/>
        <v/>
      </c>
      <c r="AN496" s="61" t="str">
        <f t="shared" si="179"/>
        <v/>
      </c>
      <c r="AO496" s="61" t="str">
        <f t="shared" si="180"/>
        <v/>
      </c>
      <c r="AP496" s="61" t="str">
        <f t="shared" si="181"/>
        <v/>
      </c>
      <c r="AQ496" s="62" t="str">
        <f t="shared" si="182"/>
        <v/>
      </c>
      <c r="AR496" s="61" t="str">
        <f t="shared" si="183"/>
        <v/>
      </c>
      <c r="AS496" s="63" t="e">
        <f>VLOOKUP(B496,ziw58!AV:BB,7,0)</f>
        <v>#N/A</v>
      </c>
    </row>
    <row r="497" spans="1:45" x14ac:dyDescent="0.35">
      <c r="A497" s="56">
        <v>140009021423</v>
      </c>
      <c r="B497" s="57">
        <v>140001512542</v>
      </c>
      <c r="C497" s="57">
        <v>1016823762</v>
      </c>
      <c r="D497" s="58" t="s">
        <v>2986</v>
      </c>
      <c r="E497" s="58" t="s">
        <v>15</v>
      </c>
      <c r="F497" s="58" t="s">
        <v>1173</v>
      </c>
      <c r="G497" s="58" t="s">
        <v>1174</v>
      </c>
      <c r="H497" s="58" t="s">
        <v>18</v>
      </c>
      <c r="I497" s="59">
        <v>43445</v>
      </c>
      <c r="J497" s="59">
        <v>43445</v>
      </c>
      <c r="K497" s="59">
        <v>43447</v>
      </c>
      <c r="L497" s="59">
        <v>43487</v>
      </c>
      <c r="M497" s="60">
        <v>4016316875</v>
      </c>
      <c r="N497" s="58" t="s">
        <v>19</v>
      </c>
      <c r="O497" s="58" t="s">
        <v>23</v>
      </c>
      <c r="P497" s="55" t="str">
        <f>VLOOKUP(C497,Constrain!W:Y,3,0)</f>
        <v>บริษัท ทริปเปิลที บรอดแบนด์ จำกัด (มหาชน)</v>
      </c>
      <c r="Q497" s="64" t="str">
        <f>VLOOKUP(C497,Constrain!W:X,2,0)</f>
        <v>TTT</v>
      </c>
      <c r="R497" s="55" t="str">
        <f t="shared" si="161"/>
        <v>CLSD</v>
      </c>
      <c r="S497" s="55" t="str">
        <f t="shared" si="162"/>
        <v xml:space="preserve">CNF </v>
      </c>
      <c r="T497" s="55" t="str">
        <f t="shared" si="163"/>
        <v>มี พท.ซ่อมบำรุง</v>
      </c>
      <c r="U497" s="55" t="str">
        <f t="shared" si="164"/>
        <v>นับเสา</v>
      </c>
      <c r="V497" s="55" t="str">
        <f t="shared" si="165"/>
        <v>61</v>
      </c>
      <c r="W497" s="55" t="str">
        <f t="shared" si="166"/>
        <v>สายสื่อสาร</v>
      </c>
      <c r="X497" s="55" t="str">
        <f t="shared" si="167"/>
        <v>TTT</v>
      </c>
      <c r="Y497" s="55" t="str">
        <f t="shared" si="168"/>
        <v>PCG</v>
      </c>
      <c r="Z497" s="55" t="str">
        <f t="shared" si="169"/>
        <v>ละเมิด</v>
      </c>
      <c r="AA497" s="55" t="str">
        <f t="shared" si="170"/>
        <v>TELECOM</v>
      </c>
      <c r="AB497" s="64">
        <f t="shared" si="171"/>
        <v>1</v>
      </c>
      <c r="AC497" s="65" t="e">
        <f>VLOOKUP(B497,DATA_ZCSR181!C:K,9,0)</f>
        <v>#N/A</v>
      </c>
      <c r="AD497" s="65" t="e">
        <f>VLOOKUP(B497,DATA_ZCSR181!C:H,6,0)</f>
        <v>#N/A</v>
      </c>
      <c r="AE497" s="66" t="e">
        <f>VLOOKUP(B497,DATA_ZCSR181!C:Z,24,0)</f>
        <v>#N/A</v>
      </c>
      <c r="AF497" s="66" t="e">
        <f>LEFT(VLOOKUP(B497,DATA_ZCSR181!C:D,2,0),4)</f>
        <v>#N/A</v>
      </c>
      <c r="AG497" s="55" t="str">
        <f t="shared" si="172"/>
        <v>PCG</v>
      </c>
      <c r="AH497" s="61" t="str">
        <f t="shared" si="173"/>
        <v/>
      </c>
      <c r="AI497" s="61" t="str">
        <f t="shared" si="174"/>
        <v/>
      </c>
      <c r="AJ497" s="61" t="str">
        <f t="shared" si="175"/>
        <v/>
      </c>
      <c r="AK497" s="61" t="str">
        <f t="shared" si="176"/>
        <v/>
      </c>
      <c r="AL497" s="61" t="str">
        <f t="shared" si="177"/>
        <v/>
      </c>
      <c r="AM497" s="61" t="str">
        <f t="shared" si="178"/>
        <v/>
      </c>
      <c r="AN497" s="61" t="str">
        <f t="shared" si="179"/>
        <v/>
      </c>
      <c r="AO497" s="61" t="str">
        <f t="shared" si="180"/>
        <v/>
      </c>
      <c r="AP497" s="61" t="str">
        <f t="shared" si="181"/>
        <v/>
      </c>
      <c r="AQ497" s="62" t="str">
        <f t="shared" si="182"/>
        <v/>
      </c>
      <c r="AR497" s="61" t="e">
        <f t="shared" si="183"/>
        <v>#VALUE!</v>
      </c>
      <c r="AS497" s="63" t="e">
        <f>VLOOKUP(B497,ziw58!AV:BB,7,0)</f>
        <v>#N/A</v>
      </c>
    </row>
    <row r="498" spans="1:45" x14ac:dyDescent="0.35">
      <c r="A498" s="56">
        <v>130000727835</v>
      </c>
      <c r="B498" s="57">
        <v>140001546051</v>
      </c>
      <c r="C498" s="57">
        <v>1016823762</v>
      </c>
      <c r="D498" s="58" t="s">
        <v>2987</v>
      </c>
      <c r="E498" s="58" t="s">
        <v>15</v>
      </c>
      <c r="F498" s="58" t="s">
        <v>16</v>
      </c>
      <c r="G498" s="58" t="s">
        <v>17</v>
      </c>
      <c r="H498" s="58" t="s">
        <v>32</v>
      </c>
      <c r="I498" s="59">
        <v>43402</v>
      </c>
      <c r="J498" s="59">
        <v>43402</v>
      </c>
      <c r="K498" s="59">
        <v>43404</v>
      </c>
      <c r="L498" s="59">
        <v>43483</v>
      </c>
      <c r="M498" s="60">
        <v>4016317310</v>
      </c>
      <c r="N498" s="58" t="s">
        <v>33</v>
      </c>
      <c r="O498" s="58" t="s">
        <v>23</v>
      </c>
      <c r="P498" s="55" t="str">
        <f>VLOOKUP(C498,Constrain!W:Y,3,0)</f>
        <v>บริษัท ทริปเปิลที บรอดแบนด์ จำกัด (มหาชน)</v>
      </c>
      <c r="Q498" s="64" t="str">
        <f>VLOOKUP(C498,Constrain!W:X,2,0)</f>
        <v>TTT</v>
      </c>
      <c r="R498" s="55" t="str">
        <f t="shared" si="161"/>
        <v>CLSD</v>
      </c>
      <c r="S498" s="55" t="str">
        <f t="shared" si="162"/>
        <v xml:space="preserve">CNF </v>
      </c>
      <c r="T498" s="55" t="str">
        <f t="shared" si="163"/>
        <v>มี พท.ซ่อมบำรุง</v>
      </c>
      <c r="U498" s="55" t="str">
        <f t="shared" si="164"/>
        <v>นับเสา</v>
      </c>
      <c r="V498" s="55" t="str">
        <f t="shared" si="165"/>
        <v>61</v>
      </c>
      <c r="W498" s="55" t="str">
        <f t="shared" si="166"/>
        <v>สายสื่อสาร</v>
      </c>
      <c r="X498" s="55" t="str">
        <f t="shared" si="167"/>
        <v>TTT</v>
      </c>
      <c r="Y498" s="55" t="str">
        <f t="shared" si="168"/>
        <v>PIM</v>
      </c>
      <c r="Z498" s="55" t="str">
        <f t="shared" si="169"/>
        <v>ปกติ</v>
      </c>
      <c r="AA498" s="55" t="str">
        <f t="shared" si="170"/>
        <v>TELECOM</v>
      </c>
      <c r="AB498" s="64">
        <f t="shared" si="171"/>
        <v>1</v>
      </c>
      <c r="AC498" s="65" t="str">
        <f>VLOOKUP(B498,DATA_ZCSR181!C:K,9,0)</f>
        <v>S-4G-001</v>
      </c>
      <c r="AD498" s="65">
        <f>VLOOKUP(B498,DATA_ZCSR181!C:H,6,0)</f>
        <v>9009417434</v>
      </c>
      <c r="AE498" s="66">
        <f>VLOOKUP(B498,DATA_ZCSR181!C:Z,24,0)</f>
        <v>43496</v>
      </c>
      <c r="AF498" s="66" t="str">
        <f>LEFT(VLOOKUP(B498,DATA_ZCSR181!C:D,2,0),4)</f>
        <v>S4B3</v>
      </c>
      <c r="AG498" s="55" t="str">
        <f t="shared" si="172"/>
        <v>PIM</v>
      </c>
      <c r="AH498" s="61" t="str">
        <f t="shared" si="173"/>
        <v/>
      </c>
      <c r="AI498" s="61" t="str">
        <f t="shared" si="174"/>
        <v/>
      </c>
      <c r="AJ498" s="61" t="str">
        <f t="shared" si="175"/>
        <v/>
      </c>
      <c r="AK498" s="61" t="str">
        <f t="shared" si="176"/>
        <v/>
      </c>
      <c r="AL498" s="61" t="str">
        <f t="shared" si="177"/>
        <v/>
      </c>
      <c r="AM498" s="61" t="str">
        <f t="shared" si="178"/>
        <v/>
      </c>
      <c r="AN498" s="61" t="str">
        <f t="shared" si="179"/>
        <v/>
      </c>
      <c r="AO498" s="61" t="str">
        <f t="shared" si="180"/>
        <v/>
      </c>
      <c r="AP498" s="61" t="str">
        <f t="shared" si="181"/>
        <v/>
      </c>
      <c r="AQ498" s="62" t="str">
        <f t="shared" si="182"/>
        <v/>
      </c>
      <c r="AR498" s="61" t="str">
        <f t="shared" si="183"/>
        <v/>
      </c>
      <c r="AS498" s="63" t="e">
        <f>VLOOKUP(B498,ziw58!AV:BB,7,0)</f>
        <v>#N/A</v>
      </c>
    </row>
    <row r="499" spans="1:45" x14ac:dyDescent="0.35">
      <c r="A499" s="56">
        <v>140009273159</v>
      </c>
      <c r="B499" s="57">
        <v>140001514977</v>
      </c>
      <c r="C499" s="57">
        <v>1016823762</v>
      </c>
      <c r="D499" s="58" t="s">
        <v>2988</v>
      </c>
      <c r="E499" s="58" t="s">
        <v>15</v>
      </c>
      <c r="F499" s="58" t="s">
        <v>1173</v>
      </c>
      <c r="G499" s="58" t="s">
        <v>1174</v>
      </c>
      <c r="H499" s="58" t="s">
        <v>32</v>
      </c>
      <c r="I499" s="59">
        <v>43454</v>
      </c>
      <c r="J499" s="59">
        <v>43458</v>
      </c>
      <c r="K499" s="59">
        <v>43458</v>
      </c>
      <c r="L499" s="59">
        <v>43462</v>
      </c>
      <c r="M499" s="60">
        <v>4016317310</v>
      </c>
      <c r="N499" s="58" t="s">
        <v>33</v>
      </c>
      <c r="O499" s="58" t="s">
        <v>2518</v>
      </c>
      <c r="P499" s="55" t="str">
        <f>VLOOKUP(C499,Constrain!W:Y,3,0)</f>
        <v>บริษัท ทริปเปิลที บรอดแบนด์ จำกัด (มหาชน)</v>
      </c>
      <c r="Q499" s="64" t="str">
        <f>VLOOKUP(C499,Constrain!W:X,2,0)</f>
        <v>TTT</v>
      </c>
      <c r="R499" s="55" t="str">
        <f t="shared" si="161"/>
        <v>CLSD</v>
      </c>
      <c r="S499" s="55" t="str">
        <f t="shared" si="162"/>
        <v xml:space="preserve">CNF </v>
      </c>
      <c r="T499" s="55" t="str">
        <f t="shared" si="163"/>
        <v>มี พท.ซ่อมบำรุง</v>
      </c>
      <c r="U499" s="55" t="str">
        <f t="shared" si="164"/>
        <v>นับเสา</v>
      </c>
      <c r="V499" s="55" t="str">
        <f t="shared" si="165"/>
        <v>61</v>
      </c>
      <c r="W499" s="55" t="str">
        <f t="shared" si="166"/>
        <v>สายสื่อสาร</v>
      </c>
      <c r="X499" s="55" t="str">
        <f t="shared" si="167"/>
        <v>TTT</v>
      </c>
      <c r="Y499" s="55" t="str">
        <f t="shared" si="168"/>
        <v>PIM</v>
      </c>
      <c r="Z499" s="55" t="str">
        <f t="shared" si="169"/>
        <v>ละเมิด</v>
      </c>
      <c r="AA499" s="55" t="str">
        <f t="shared" si="170"/>
        <v>TELECOM</v>
      </c>
      <c r="AB499" s="64">
        <f t="shared" si="171"/>
        <v>1</v>
      </c>
      <c r="AC499" s="65" t="e">
        <f>VLOOKUP(B499,DATA_ZCSR181!C:K,9,0)</f>
        <v>#N/A</v>
      </c>
      <c r="AD499" s="65" t="e">
        <f>VLOOKUP(B499,DATA_ZCSR181!C:H,6,0)</f>
        <v>#N/A</v>
      </c>
      <c r="AE499" s="66" t="e">
        <f>VLOOKUP(B499,DATA_ZCSR181!C:Z,24,0)</f>
        <v>#N/A</v>
      </c>
      <c r="AF499" s="66" t="e">
        <f>LEFT(VLOOKUP(B499,DATA_ZCSR181!C:D,2,0),4)</f>
        <v>#N/A</v>
      </c>
      <c r="AG499" s="55" t="str">
        <f t="shared" si="172"/>
        <v>PIM</v>
      </c>
      <c r="AH499" s="61" t="str">
        <f t="shared" si="173"/>
        <v/>
      </c>
      <c r="AI499" s="61" t="str">
        <f t="shared" si="174"/>
        <v/>
      </c>
      <c r="AJ499" s="61" t="str">
        <f t="shared" si="175"/>
        <v/>
      </c>
      <c r="AK499" s="61" t="str">
        <f t="shared" si="176"/>
        <v/>
      </c>
      <c r="AL499" s="61" t="str">
        <f t="shared" si="177"/>
        <v/>
      </c>
      <c r="AM499" s="61" t="str">
        <f t="shared" si="178"/>
        <v/>
      </c>
      <c r="AN499" s="61" t="str">
        <f t="shared" si="179"/>
        <v/>
      </c>
      <c r="AO499" s="61" t="str">
        <f t="shared" si="180"/>
        <v/>
      </c>
      <c r="AP499" s="61" t="str">
        <f t="shared" si="181"/>
        <v/>
      </c>
      <c r="AQ499" s="62" t="str">
        <f t="shared" si="182"/>
        <v/>
      </c>
      <c r="AR499" s="61" t="e">
        <f t="shared" si="183"/>
        <v>#VALUE!</v>
      </c>
      <c r="AS499" s="63" t="e">
        <f>VLOOKUP(B499,ziw58!AV:BB,7,0)</f>
        <v>#N/A</v>
      </c>
    </row>
    <row r="500" spans="1:45" x14ac:dyDescent="0.35">
      <c r="A500" s="56">
        <v>130000721941</v>
      </c>
      <c r="B500" s="57">
        <v>140001544722</v>
      </c>
      <c r="C500" s="57">
        <v>1016823762</v>
      </c>
      <c r="D500" s="58" t="s">
        <v>2989</v>
      </c>
      <c r="E500" s="58" t="s">
        <v>1267</v>
      </c>
      <c r="F500" s="58" t="s">
        <v>16</v>
      </c>
      <c r="G500" s="58" t="s">
        <v>17</v>
      </c>
      <c r="H500" s="58" t="s">
        <v>92</v>
      </c>
      <c r="I500" s="59">
        <v>43430</v>
      </c>
      <c r="J500" s="59">
        <v>43413</v>
      </c>
      <c r="K500" s="59">
        <v>43414</v>
      </c>
      <c r="L500" s="59">
        <v>43483</v>
      </c>
      <c r="M500" s="60">
        <v>4016316821</v>
      </c>
      <c r="N500" s="58" t="s">
        <v>93</v>
      </c>
      <c r="O500" s="58" t="s">
        <v>23</v>
      </c>
      <c r="P500" s="55" t="str">
        <f>VLOOKUP(C500,Constrain!W:Y,3,0)</f>
        <v>บริษัท ทริปเปิลที บรอดแบนด์ จำกัด (มหาชน)</v>
      </c>
      <c r="Q500" s="64" t="str">
        <f>VLOOKUP(C500,Constrain!W:X,2,0)</f>
        <v>TTT</v>
      </c>
      <c r="R500" s="55" t="str">
        <f t="shared" si="161"/>
        <v>TECO</v>
      </c>
      <c r="S500" s="55" t="str">
        <f t="shared" si="162"/>
        <v xml:space="preserve">CNF </v>
      </c>
      <c r="T500" s="55" t="str">
        <f t="shared" si="163"/>
        <v>มี พท.ซ่อมบำรุง</v>
      </c>
      <c r="U500" s="55" t="str">
        <f t="shared" si="164"/>
        <v>นับเสา</v>
      </c>
      <c r="V500" s="55" t="str">
        <f t="shared" si="165"/>
        <v>61</v>
      </c>
      <c r="W500" s="55" t="str">
        <f t="shared" si="166"/>
        <v>สายสื่อสาร</v>
      </c>
      <c r="X500" s="55" t="str">
        <f t="shared" si="167"/>
        <v>TTT</v>
      </c>
      <c r="Y500" s="55" t="str">
        <f t="shared" si="168"/>
        <v>PKY</v>
      </c>
      <c r="Z500" s="55" t="str">
        <f t="shared" si="169"/>
        <v>ปกติ</v>
      </c>
      <c r="AA500" s="55" t="str">
        <f t="shared" si="170"/>
        <v>TELECOM</v>
      </c>
      <c r="AB500" s="64">
        <f t="shared" si="171"/>
        <v>1</v>
      </c>
      <c r="AC500" s="65" t="str">
        <f>VLOOKUP(B500,DATA_ZCSR181!C:K,9,0)</f>
        <v>S-4G-001</v>
      </c>
      <c r="AD500" s="65">
        <f>VLOOKUP(B500,DATA_ZCSR181!C:H,6,0)</f>
        <v>9009415794</v>
      </c>
      <c r="AE500" s="66">
        <f>VLOOKUP(B500,DATA_ZCSR181!C:Z,24,0)</f>
        <v>43496</v>
      </c>
      <c r="AF500" s="66" t="str">
        <f>LEFT(VLOOKUP(B500,DATA_ZCSR181!C:D,2,0),4)</f>
        <v>S4B3</v>
      </c>
      <c r="AG500" s="55" t="str">
        <f t="shared" si="172"/>
        <v>PKY</v>
      </c>
      <c r="AH500" s="61" t="str">
        <f t="shared" si="173"/>
        <v/>
      </c>
      <c r="AI500" s="61" t="str">
        <f t="shared" si="174"/>
        <v/>
      </c>
      <c r="AJ500" s="61" t="str">
        <f t="shared" si="175"/>
        <v/>
      </c>
      <c r="AK500" s="61" t="str">
        <f t="shared" si="176"/>
        <v/>
      </c>
      <c r="AL500" s="61" t="str">
        <f t="shared" si="177"/>
        <v/>
      </c>
      <c r="AM500" s="61" t="str">
        <f t="shared" si="178"/>
        <v/>
      </c>
      <c r="AN500" s="61" t="str">
        <f t="shared" si="179"/>
        <v/>
      </c>
      <c r="AO500" s="61" t="str">
        <f t="shared" si="180"/>
        <v/>
      </c>
      <c r="AP500" s="61" t="str">
        <f t="shared" si="181"/>
        <v/>
      </c>
      <c r="AQ500" s="62" t="str">
        <f t="shared" si="182"/>
        <v/>
      </c>
      <c r="AR500" s="61" t="str">
        <f t="shared" si="183"/>
        <v/>
      </c>
      <c r="AS500" s="63" t="e">
        <f>VLOOKUP(B500,ziw58!AV:BB,7,0)</f>
        <v>#N/A</v>
      </c>
    </row>
    <row r="501" spans="1:45" x14ac:dyDescent="0.35">
      <c r="A501" s="56">
        <v>140009020821</v>
      </c>
      <c r="B501" s="57" t="s">
        <v>79</v>
      </c>
      <c r="C501" s="57">
        <v>1016823762</v>
      </c>
      <c r="D501" s="58" t="s">
        <v>2990</v>
      </c>
      <c r="E501" s="58" t="s">
        <v>98</v>
      </c>
      <c r="F501" s="58" t="s">
        <v>1173</v>
      </c>
      <c r="G501" s="58" t="s">
        <v>1174</v>
      </c>
      <c r="H501" s="58" t="s">
        <v>92</v>
      </c>
      <c r="I501" s="59"/>
      <c r="J501" s="59">
        <v>43426</v>
      </c>
      <c r="K501" s="59">
        <v>43426</v>
      </c>
      <c r="L501" s="59">
        <v>43426</v>
      </c>
      <c r="M501" s="60">
        <v>4016316821</v>
      </c>
      <c r="N501" s="58" t="s">
        <v>93</v>
      </c>
      <c r="O501" s="58" t="s">
        <v>26</v>
      </c>
      <c r="P501" s="55" t="str">
        <f>VLOOKUP(C501,Constrain!W:Y,3,0)</f>
        <v>บริษัท ทริปเปิลที บรอดแบนด์ จำกัด (มหาชน)</v>
      </c>
      <c r="Q501" s="64" t="str">
        <f>VLOOKUP(C501,Constrain!W:X,2,0)</f>
        <v>TTT</v>
      </c>
      <c r="R501" s="55" t="str">
        <f t="shared" si="161"/>
        <v xml:space="preserve">REL </v>
      </c>
      <c r="S501" s="55" t="str">
        <f t="shared" si="162"/>
        <v>NMAT</v>
      </c>
      <c r="T501" s="55" t="str">
        <f t="shared" si="163"/>
        <v>มี พท.ซ่อมบำรุง</v>
      </c>
      <c r="U501" s="55" t="str">
        <f t="shared" si="164"/>
        <v>นับเสา</v>
      </c>
      <c r="V501" s="55" t="str">
        <f t="shared" si="165"/>
        <v>61</v>
      </c>
      <c r="W501" s="55" t="str">
        <f t="shared" si="166"/>
        <v>สายสื่อสาร</v>
      </c>
      <c r="X501" s="55" t="str">
        <f t="shared" si="167"/>
        <v>TTT</v>
      </c>
      <c r="Y501" s="55" t="str">
        <f t="shared" si="168"/>
        <v>PKY</v>
      </c>
      <c r="Z501" s="55" t="str">
        <f t="shared" si="169"/>
        <v>ละเมิด</v>
      </c>
      <c r="AA501" s="55" t="str">
        <f t="shared" si="170"/>
        <v>TELECOM</v>
      </c>
      <c r="AB501" s="64">
        <f t="shared" si="171"/>
        <v>1</v>
      </c>
      <c r="AC501" s="65" t="e">
        <f>VLOOKUP(B501,DATA_ZCSR181!C:K,9,0)</f>
        <v>#N/A</v>
      </c>
      <c r="AD501" s="65" t="e">
        <f>VLOOKUP(B501,DATA_ZCSR181!C:H,6,0)</f>
        <v>#N/A</v>
      </c>
      <c r="AE501" s="66" t="e">
        <f>VLOOKUP(B501,DATA_ZCSR181!C:Z,24,0)</f>
        <v>#N/A</v>
      </c>
      <c r="AF501" s="66" t="e">
        <f>LEFT(VLOOKUP(B501,DATA_ZCSR181!C:D,2,0),4)</f>
        <v>#N/A</v>
      </c>
      <c r="AG501" s="55" t="str">
        <f t="shared" si="172"/>
        <v>PKY</v>
      </c>
      <c r="AH501" s="61" t="str">
        <f t="shared" si="173"/>
        <v>ไม่สร้างคำร้อง</v>
      </c>
      <c r="AI501" s="61" t="str">
        <f t="shared" si="174"/>
        <v/>
      </c>
      <c r="AJ501" s="61" t="str">
        <f t="shared" si="175"/>
        <v>สถานะใบสั่งงานไม่ถูกต้อง</v>
      </c>
      <c r="AK501" s="61" t="str">
        <f t="shared" si="176"/>
        <v>ยังไม่ยืนยันชั่วโมงการทำงาน Time Confirm</v>
      </c>
      <c r="AL501" s="61" t="str">
        <f t="shared" si="177"/>
        <v/>
      </c>
      <c r="AM501" s="61" t="str">
        <f t="shared" si="178"/>
        <v/>
      </c>
      <c r="AN501" s="61" t="str">
        <f t="shared" si="179"/>
        <v/>
      </c>
      <c r="AO501" s="61" t="str">
        <f t="shared" si="180"/>
        <v/>
      </c>
      <c r="AP501" s="61" t="str">
        <f t="shared" si="181"/>
        <v/>
      </c>
      <c r="AQ501" s="62" t="str">
        <f t="shared" si="182"/>
        <v/>
      </c>
      <c r="AR501" s="61" t="e">
        <f t="shared" si="183"/>
        <v>#VALUE!</v>
      </c>
      <c r="AS501" s="63" t="e">
        <f>VLOOKUP(B501,ziw58!AV:BB,7,0)</f>
        <v>#N/A</v>
      </c>
    </row>
    <row r="502" spans="1:45" x14ac:dyDescent="0.35">
      <c r="A502" s="56">
        <v>130000720125</v>
      </c>
      <c r="B502" s="57">
        <v>140001542684</v>
      </c>
      <c r="C502" s="57">
        <v>1016823762</v>
      </c>
      <c r="D502" s="58" t="s">
        <v>2991</v>
      </c>
      <c r="E502" s="58" t="s">
        <v>15</v>
      </c>
      <c r="F502" s="58" t="s">
        <v>16</v>
      </c>
      <c r="G502" s="58" t="s">
        <v>17</v>
      </c>
      <c r="H502" s="58" t="s">
        <v>101</v>
      </c>
      <c r="I502" s="59">
        <v>43437</v>
      </c>
      <c r="J502" s="59">
        <v>43437</v>
      </c>
      <c r="K502" s="59">
        <v>43462</v>
      </c>
      <c r="L502" s="59">
        <v>43482</v>
      </c>
      <c r="M502" s="60">
        <v>4016316767</v>
      </c>
      <c r="N502" s="58" t="s">
        <v>102</v>
      </c>
      <c r="O502" s="58" t="s">
        <v>23</v>
      </c>
      <c r="P502" s="55" t="str">
        <f>VLOOKUP(C502,Constrain!W:Y,3,0)</f>
        <v>บริษัท ทริปเปิลที บรอดแบนด์ จำกัด (มหาชน)</v>
      </c>
      <c r="Q502" s="64" t="str">
        <f>VLOOKUP(C502,Constrain!W:X,2,0)</f>
        <v>TTT</v>
      </c>
      <c r="R502" s="55" t="str">
        <f t="shared" si="161"/>
        <v>CLSD</v>
      </c>
      <c r="S502" s="55" t="str">
        <f t="shared" si="162"/>
        <v xml:space="preserve">CNF </v>
      </c>
      <c r="T502" s="55" t="str">
        <f t="shared" si="163"/>
        <v>มี พท.ซ่อมบำรุง</v>
      </c>
      <c r="U502" s="55" t="str">
        <f t="shared" si="164"/>
        <v>นับเสา</v>
      </c>
      <c r="V502" s="55" t="str">
        <f t="shared" si="165"/>
        <v>61</v>
      </c>
      <c r="W502" s="55" t="str">
        <f t="shared" si="166"/>
        <v>สายสื่อสาร</v>
      </c>
      <c r="X502" s="55" t="str">
        <f t="shared" si="167"/>
        <v>TTT</v>
      </c>
      <c r="Y502" s="55" t="str">
        <f t="shared" si="168"/>
        <v>PRS</v>
      </c>
      <c r="Z502" s="55" t="str">
        <f t="shared" si="169"/>
        <v>ปกติ</v>
      </c>
      <c r="AA502" s="55" t="str">
        <f t="shared" si="170"/>
        <v>TELECOM</v>
      </c>
      <c r="AB502" s="64">
        <f t="shared" si="171"/>
        <v>1</v>
      </c>
      <c r="AC502" s="65" t="str">
        <f>VLOOKUP(B502,DATA_ZCSR181!C:K,9,0)</f>
        <v>S-4G-001</v>
      </c>
      <c r="AD502" s="65">
        <f>VLOOKUP(B502,DATA_ZCSR181!C:H,6,0)</f>
        <v>9009410910</v>
      </c>
      <c r="AE502" s="66">
        <f>VLOOKUP(B502,DATA_ZCSR181!C:Z,24,0)</f>
        <v>43496</v>
      </c>
      <c r="AF502" s="66" t="str">
        <f>LEFT(VLOOKUP(B502,DATA_ZCSR181!C:D,2,0),4)</f>
        <v>S4B3</v>
      </c>
      <c r="AG502" s="55" t="str">
        <f t="shared" si="172"/>
        <v>PRS</v>
      </c>
      <c r="AH502" s="61" t="str">
        <f t="shared" si="173"/>
        <v/>
      </c>
      <c r="AI502" s="61" t="str">
        <f t="shared" si="174"/>
        <v/>
      </c>
      <c r="AJ502" s="61" t="str">
        <f t="shared" si="175"/>
        <v/>
      </c>
      <c r="AK502" s="61" t="str">
        <f t="shared" si="176"/>
        <v/>
      </c>
      <c r="AL502" s="61" t="str">
        <f t="shared" si="177"/>
        <v/>
      </c>
      <c r="AM502" s="61" t="str">
        <f t="shared" si="178"/>
        <v/>
      </c>
      <c r="AN502" s="61" t="str">
        <f t="shared" si="179"/>
        <v/>
      </c>
      <c r="AO502" s="61" t="str">
        <f t="shared" si="180"/>
        <v/>
      </c>
      <c r="AP502" s="61" t="str">
        <f t="shared" si="181"/>
        <v/>
      </c>
      <c r="AQ502" s="62" t="str">
        <f t="shared" si="182"/>
        <v/>
      </c>
      <c r="AR502" s="61" t="str">
        <f t="shared" si="183"/>
        <v/>
      </c>
      <c r="AS502" s="63" t="e">
        <f>VLOOKUP(B502,ziw58!AV:BB,7,0)</f>
        <v>#N/A</v>
      </c>
    </row>
    <row r="503" spans="1:45" x14ac:dyDescent="0.35">
      <c r="A503" s="56">
        <v>130000739037</v>
      </c>
      <c r="B503" s="57">
        <v>140001547527</v>
      </c>
      <c r="C503" s="57">
        <v>1016823762</v>
      </c>
      <c r="D503" s="58" t="s">
        <v>2992</v>
      </c>
      <c r="E503" s="58" t="s">
        <v>1267</v>
      </c>
      <c r="F503" s="58" t="s">
        <v>16</v>
      </c>
      <c r="G503" s="58" t="s">
        <v>17</v>
      </c>
      <c r="H503" s="58" t="s">
        <v>70</v>
      </c>
      <c r="I503" s="59">
        <v>43406</v>
      </c>
      <c r="J503" s="59">
        <v>43459</v>
      </c>
      <c r="K503" s="59">
        <v>43460</v>
      </c>
      <c r="L503" s="59">
        <v>43483</v>
      </c>
      <c r="M503" s="60">
        <v>4016316841</v>
      </c>
      <c r="N503" s="58" t="s">
        <v>2123</v>
      </c>
      <c r="O503" s="58" t="s">
        <v>23</v>
      </c>
      <c r="P503" s="55" t="str">
        <f>VLOOKUP(C503,Constrain!W:Y,3,0)</f>
        <v>บริษัท ทริปเปิลที บรอดแบนด์ จำกัด (มหาชน)</v>
      </c>
      <c r="Q503" s="64" t="str">
        <f>VLOOKUP(C503,Constrain!W:X,2,0)</f>
        <v>TTT</v>
      </c>
      <c r="R503" s="55" t="str">
        <f t="shared" si="161"/>
        <v>TECO</v>
      </c>
      <c r="S503" s="55" t="str">
        <f t="shared" si="162"/>
        <v xml:space="preserve">CNF </v>
      </c>
      <c r="T503" s="55" t="str">
        <f t="shared" si="163"/>
        <v>มี พท.ซ่อมบำรุง</v>
      </c>
      <c r="U503" s="55" t="str">
        <f t="shared" si="164"/>
        <v>นับเสา</v>
      </c>
      <c r="V503" s="55" t="str">
        <f t="shared" si="165"/>
        <v>61</v>
      </c>
      <c r="W503" s="55" t="str">
        <f t="shared" si="166"/>
        <v>สายสื่อสาร</v>
      </c>
      <c r="X503" s="55" t="str">
        <f t="shared" si="167"/>
        <v>TTT</v>
      </c>
      <c r="Y503" s="55" t="str">
        <f t="shared" si="168"/>
        <v>PTC</v>
      </c>
      <c r="Z503" s="55" t="str">
        <f t="shared" si="169"/>
        <v>ปกติ</v>
      </c>
      <c r="AA503" s="55" t="str">
        <f t="shared" si="170"/>
        <v>TELECOM</v>
      </c>
      <c r="AB503" s="64">
        <f t="shared" si="171"/>
        <v>1</v>
      </c>
      <c r="AC503" s="65" t="str">
        <f>VLOOKUP(B503,DATA_ZCSR181!C:K,9,0)</f>
        <v>S-4G-001</v>
      </c>
      <c r="AD503" s="65">
        <f>VLOOKUP(B503,DATA_ZCSR181!C:H,6,0)</f>
        <v>9009421367</v>
      </c>
      <c r="AE503" s="66">
        <f>VLOOKUP(B503,DATA_ZCSR181!C:Z,24,0)</f>
        <v>43496</v>
      </c>
      <c r="AF503" s="66" t="str">
        <f>LEFT(VLOOKUP(B503,DATA_ZCSR181!C:D,2,0),4)</f>
        <v>S4B3</v>
      </c>
      <c r="AG503" s="55" t="str">
        <f t="shared" si="172"/>
        <v>PTC</v>
      </c>
      <c r="AH503" s="61" t="str">
        <f t="shared" si="173"/>
        <v/>
      </c>
      <c r="AI503" s="61" t="str">
        <f t="shared" si="174"/>
        <v/>
      </c>
      <c r="AJ503" s="61" t="str">
        <f t="shared" si="175"/>
        <v/>
      </c>
      <c r="AK503" s="61" t="str">
        <f t="shared" si="176"/>
        <v/>
      </c>
      <c r="AL503" s="61" t="str">
        <f t="shared" si="177"/>
        <v/>
      </c>
      <c r="AM503" s="61" t="str">
        <f t="shared" si="178"/>
        <v/>
      </c>
      <c r="AN503" s="61" t="str">
        <f t="shared" si="179"/>
        <v/>
      </c>
      <c r="AO503" s="61" t="str">
        <f t="shared" si="180"/>
        <v/>
      </c>
      <c r="AP503" s="61" t="str">
        <f t="shared" si="181"/>
        <v/>
      </c>
      <c r="AQ503" s="62" t="str">
        <f t="shared" si="182"/>
        <v/>
      </c>
      <c r="AR503" s="61" t="str">
        <f t="shared" si="183"/>
        <v/>
      </c>
      <c r="AS503" s="63" t="e">
        <f>VLOOKUP(B503,ziw58!AV:BB,7,0)</f>
        <v>#N/A</v>
      </c>
    </row>
    <row r="504" spans="1:45" x14ac:dyDescent="0.35">
      <c r="A504" s="56">
        <v>140009344775</v>
      </c>
      <c r="B504" s="57">
        <v>140001519402</v>
      </c>
      <c r="C504" s="57">
        <v>1016823762</v>
      </c>
      <c r="D504" s="58" t="s">
        <v>2993</v>
      </c>
      <c r="E504" s="58" t="s">
        <v>98</v>
      </c>
      <c r="F504" s="58" t="s">
        <v>1173</v>
      </c>
      <c r="G504" s="58" t="s">
        <v>1174</v>
      </c>
      <c r="H504" s="58" t="s">
        <v>70</v>
      </c>
      <c r="I504" s="59"/>
      <c r="J504" s="59">
        <v>43462</v>
      </c>
      <c r="K504" s="59">
        <v>43462</v>
      </c>
      <c r="L504" s="59">
        <v>43462</v>
      </c>
      <c r="M504" s="60">
        <v>4016316841</v>
      </c>
      <c r="N504" s="58" t="s">
        <v>2123</v>
      </c>
      <c r="O504" s="58" t="s">
        <v>20</v>
      </c>
      <c r="P504" s="55" t="str">
        <f>VLOOKUP(C504,Constrain!W:Y,3,0)</f>
        <v>บริษัท ทริปเปิลที บรอดแบนด์ จำกัด (มหาชน)</v>
      </c>
      <c r="Q504" s="64" t="str">
        <f>VLOOKUP(C504,Constrain!W:X,2,0)</f>
        <v>TTT</v>
      </c>
      <c r="R504" s="55" t="str">
        <f t="shared" si="161"/>
        <v xml:space="preserve">REL </v>
      </c>
      <c r="S504" s="55" t="str">
        <f t="shared" si="162"/>
        <v>NMAT</v>
      </c>
      <c r="T504" s="55" t="str">
        <f t="shared" si="163"/>
        <v>มี พท.ซ่อมบำรุง</v>
      </c>
      <c r="U504" s="55" t="str">
        <f t="shared" si="164"/>
        <v>นับเสา</v>
      </c>
      <c r="V504" s="55" t="str">
        <f t="shared" si="165"/>
        <v>61</v>
      </c>
      <c r="W504" s="55" t="str">
        <f t="shared" si="166"/>
        <v>สายสื่อสาร</v>
      </c>
      <c r="X504" s="55" t="str">
        <f t="shared" si="167"/>
        <v>TTT</v>
      </c>
      <c r="Y504" s="55" t="str">
        <f t="shared" si="168"/>
        <v>PTC</v>
      </c>
      <c r="Z504" s="55" t="str">
        <f t="shared" si="169"/>
        <v>ละเมิด</v>
      </c>
      <c r="AA504" s="55" t="str">
        <f t="shared" si="170"/>
        <v>TELECOM</v>
      </c>
      <c r="AB504" s="64">
        <f t="shared" si="171"/>
        <v>1</v>
      </c>
      <c r="AC504" s="65" t="e">
        <f>VLOOKUP(B504,DATA_ZCSR181!C:K,9,0)</f>
        <v>#N/A</v>
      </c>
      <c r="AD504" s="65" t="e">
        <f>VLOOKUP(B504,DATA_ZCSR181!C:H,6,0)</f>
        <v>#N/A</v>
      </c>
      <c r="AE504" s="66" t="e">
        <f>VLOOKUP(B504,DATA_ZCSR181!C:Z,24,0)</f>
        <v>#N/A</v>
      </c>
      <c r="AF504" s="66" t="e">
        <f>LEFT(VLOOKUP(B504,DATA_ZCSR181!C:D,2,0),4)</f>
        <v>#N/A</v>
      </c>
      <c r="AG504" s="55" t="str">
        <f t="shared" si="172"/>
        <v>PTC</v>
      </c>
      <c r="AH504" s="61" t="str">
        <f t="shared" si="173"/>
        <v/>
      </c>
      <c r="AI504" s="61" t="str">
        <f t="shared" si="174"/>
        <v/>
      </c>
      <c r="AJ504" s="61" t="str">
        <f t="shared" si="175"/>
        <v>สถานะใบสั่งงานไม่ถูกต้อง</v>
      </c>
      <c r="AK504" s="61" t="str">
        <f t="shared" si="176"/>
        <v>ยังไม่ยืนยันชั่วโมงการทำงาน Time Confirm</v>
      </c>
      <c r="AL504" s="61" t="str">
        <f t="shared" si="177"/>
        <v/>
      </c>
      <c r="AM504" s="61" t="str">
        <f t="shared" si="178"/>
        <v/>
      </c>
      <c r="AN504" s="61" t="str">
        <f t="shared" si="179"/>
        <v/>
      </c>
      <c r="AO504" s="61" t="str">
        <f t="shared" si="180"/>
        <v/>
      </c>
      <c r="AP504" s="61" t="str">
        <f t="shared" si="181"/>
        <v/>
      </c>
      <c r="AQ504" s="62" t="str">
        <f t="shared" si="182"/>
        <v/>
      </c>
      <c r="AR504" s="61" t="e">
        <f t="shared" si="183"/>
        <v>#VALUE!</v>
      </c>
      <c r="AS504" s="63" t="e">
        <f>VLOOKUP(B504,ziw58!AV:BB,7,0)</f>
        <v>#N/A</v>
      </c>
    </row>
    <row r="505" spans="1:45" x14ac:dyDescent="0.35">
      <c r="A505" s="56">
        <v>130000727517</v>
      </c>
      <c r="B505" s="57">
        <v>140001545900</v>
      </c>
      <c r="C505" s="57">
        <v>1016823762</v>
      </c>
      <c r="D505" s="58" t="s">
        <v>2994</v>
      </c>
      <c r="E505" s="58" t="s">
        <v>25</v>
      </c>
      <c r="F505" s="58" t="s">
        <v>16</v>
      </c>
      <c r="G505" s="58" t="s">
        <v>17</v>
      </c>
      <c r="H505" s="58" t="s">
        <v>34</v>
      </c>
      <c r="I505" s="59">
        <v>43440</v>
      </c>
      <c r="J505" s="59">
        <v>43427</v>
      </c>
      <c r="K505" s="59">
        <v>43427</v>
      </c>
      <c r="L505" s="59">
        <v>43427</v>
      </c>
      <c r="M505" s="60">
        <v>4018198113</v>
      </c>
      <c r="N505" s="58" t="s">
        <v>1127</v>
      </c>
      <c r="O505" s="58" t="s">
        <v>26</v>
      </c>
      <c r="P505" s="55" t="str">
        <f>VLOOKUP(C505,Constrain!W:Y,3,0)</f>
        <v>บริษัท ทริปเปิลที บรอดแบนด์ จำกัด (มหาชน)</v>
      </c>
      <c r="Q505" s="64" t="str">
        <f>VLOOKUP(C505,Constrain!W:X,2,0)</f>
        <v>TTT</v>
      </c>
      <c r="R505" s="55" t="str">
        <f t="shared" si="161"/>
        <v xml:space="preserve">REL </v>
      </c>
      <c r="S505" s="55" t="str">
        <f t="shared" si="162"/>
        <v xml:space="preserve">CNF </v>
      </c>
      <c r="T505" s="55" t="str">
        <f t="shared" si="163"/>
        <v>มี พท.ซ่อมบำรุง</v>
      </c>
      <c r="U505" s="55" t="str">
        <f t="shared" si="164"/>
        <v>นับเสา</v>
      </c>
      <c r="V505" s="55" t="str">
        <f t="shared" si="165"/>
        <v>61</v>
      </c>
      <c r="W505" s="55" t="str">
        <f t="shared" si="166"/>
        <v>สายสื่อสาร</v>
      </c>
      <c r="X505" s="55" t="str">
        <f t="shared" si="167"/>
        <v>TTT</v>
      </c>
      <c r="Y505" s="55" t="str">
        <f t="shared" si="168"/>
        <v>PUI</v>
      </c>
      <c r="Z505" s="55" t="str">
        <f t="shared" si="169"/>
        <v>ปกติ</v>
      </c>
      <c r="AA505" s="55" t="str">
        <f t="shared" si="170"/>
        <v>TELECOM</v>
      </c>
      <c r="AB505" s="64">
        <f t="shared" si="171"/>
        <v>1</v>
      </c>
      <c r="AC505" s="65" t="str">
        <f>VLOOKUP(B505,DATA_ZCSR181!C:K,9,0)</f>
        <v>S-4G-001</v>
      </c>
      <c r="AD505" s="65">
        <f>VLOOKUP(B505,DATA_ZCSR181!C:H,6,0)</f>
        <v>9009417234</v>
      </c>
      <c r="AE505" s="66">
        <f>VLOOKUP(B505,DATA_ZCSR181!C:Z,24,0)</f>
        <v>43496</v>
      </c>
      <c r="AF505" s="66" t="str">
        <f>LEFT(VLOOKUP(B505,DATA_ZCSR181!C:D,2,0),4)</f>
        <v>S4B3</v>
      </c>
      <c r="AG505" s="55" t="str">
        <f t="shared" si="172"/>
        <v>MUS</v>
      </c>
      <c r="AH505" s="61" t="str">
        <f t="shared" si="173"/>
        <v/>
      </c>
      <c r="AI505" s="61" t="str">
        <f t="shared" si="174"/>
        <v/>
      </c>
      <c r="AJ505" s="61" t="str">
        <f t="shared" si="175"/>
        <v>สถานะใบสั่งงานไม่ถูกต้อง</v>
      </c>
      <c r="AK505" s="61" t="str">
        <f t="shared" si="176"/>
        <v/>
      </c>
      <c r="AL505" s="61" t="str">
        <f t="shared" si="177"/>
        <v/>
      </c>
      <c r="AM505" s="61" t="str">
        <f t="shared" si="178"/>
        <v/>
      </c>
      <c r="AN505" s="61" t="str">
        <f t="shared" si="179"/>
        <v/>
      </c>
      <c r="AO505" s="61" t="str">
        <f t="shared" si="180"/>
        <v/>
      </c>
      <c r="AP505" s="61" t="str">
        <f t="shared" si="181"/>
        <v/>
      </c>
      <c r="AQ505" s="62" t="str">
        <f t="shared" si="182"/>
        <v/>
      </c>
      <c r="AR505" s="61" t="str">
        <f t="shared" si="183"/>
        <v/>
      </c>
      <c r="AS505" s="63" t="e">
        <f>VLOOKUP(B505,ziw58!AV:BB,7,0)</f>
        <v>#N/A</v>
      </c>
    </row>
    <row r="506" spans="1:45" x14ac:dyDescent="0.35">
      <c r="A506" s="56">
        <v>140009116231</v>
      </c>
      <c r="B506" s="57">
        <v>140001511920</v>
      </c>
      <c r="C506" s="57">
        <v>1016823762</v>
      </c>
      <c r="D506" s="58" t="s">
        <v>2995</v>
      </c>
      <c r="E506" s="58" t="s">
        <v>25</v>
      </c>
      <c r="F506" s="58" t="s">
        <v>1173</v>
      </c>
      <c r="G506" s="58" t="s">
        <v>1174</v>
      </c>
      <c r="H506" s="58" t="s">
        <v>34</v>
      </c>
      <c r="I506" s="59">
        <v>43426</v>
      </c>
      <c r="J506" s="59">
        <v>43434</v>
      </c>
      <c r="K506" s="59">
        <v>43434</v>
      </c>
      <c r="L506" s="59">
        <v>43434</v>
      </c>
      <c r="M506" s="60">
        <v>4018198113</v>
      </c>
      <c r="N506" s="58" t="s">
        <v>1127</v>
      </c>
      <c r="O506" s="58" t="s">
        <v>1387</v>
      </c>
      <c r="P506" s="55" t="str">
        <f>VLOOKUP(C506,Constrain!W:Y,3,0)</f>
        <v>บริษัท ทริปเปิลที บรอดแบนด์ จำกัด (มหาชน)</v>
      </c>
      <c r="Q506" s="64" t="str">
        <f>VLOOKUP(C506,Constrain!W:X,2,0)</f>
        <v>TTT</v>
      </c>
      <c r="R506" s="55" t="str">
        <f t="shared" si="161"/>
        <v xml:space="preserve">REL </v>
      </c>
      <c r="S506" s="55" t="str">
        <f t="shared" si="162"/>
        <v xml:space="preserve">CNF </v>
      </c>
      <c r="T506" s="55" t="str">
        <f t="shared" si="163"/>
        <v>มี พท.ซ่อมบำรุง</v>
      </c>
      <c r="U506" s="55" t="str">
        <f t="shared" si="164"/>
        <v>นับเสา</v>
      </c>
      <c r="V506" s="55" t="str">
        <f t="shared" si="165"/>
        <v>61</v>
      </c>
      <c r="W506" s="55" t="str">
        <f t="shared" si="166"/>
        <v>สายสื่อสาร</v>
      </c>
      <c r="X506" s="55" t="str">
        <f t="shared" si="167"/>
        <v>TTT</v>
      </c>
      <c r="Y506" s="55" t="str">
        <f t="shared" si="168"/>
        <v>PUI</v>
      </c>
      <c r="Z506" s="55" t="str">
        <f t="shared" si="169"/>
        <v>ละเมิด</v>
      </c>
      <c r="AA506" s="55" t="str">
        <f t="shared" si="170"/>
        <v>TELECOM</v>
      </c>
      <c r="AB506" s="64">
        <f t="shared" si="171"/>
        <v>1</v>
      </c>
      <c r="AC506" s="65" t="e">
        <f>VLOOKUP(B506,DATA_ZCSR181!C:K,9,0)</f>
        <v>#N/A</v>
      </c>
      <c r="AD506" s="65" t="e">
        <f>VLOOKUP(B506,DATA_ZCSR181!C:H,6,0)</f>
        <v>#N/A</v>
      </c>
      <c r="AE506" s="66" t="e">
        <f>VLOOKUP(B506,DATA_ZCSR181!C:Z,24,0)</f>
        <v>#N/A</v>
      </c>
      <c r="AF506" s="66" t="e">
        <f>LEFT(VLOOKUP(B506,DATA_ZCSR181!C:D,2,0),4)</f>
        <v>#N/A</v>
      </c>
      <c r="AG506" s="55" t="str">
        <f t="shared" si="172"/>
        <v>MUS</v>
      </c>
      <c r="AH506" s="61" t="str">
        <f t="shared" si="173"/>
        <v/>
      </c>
      <c r="AI506" s="61" t="str">
        <f t="shared" si="174"/>
        <v/>
      </c>
      <c r="AJ506" s="61" t="str">
        <f t="shared" si="175"/>
        <v>สถานะใบสั่งงานไม่ถูกต้อง</v>
      </c>
      <c r="AK506" s="61" t="str">
        <f t="shared" si="176"/>
        <v/>
      </c>
      <c r="AL506" s="61" t="str">
        <f t="shared" si="177"/>
        <v/>
      </c>
      <c r="AM506" s="61" t="str">
        <f t="shared" si="178"/>
        <v/>
      </c>
      <c r="AN506" s="61" t="str">
        <f t="shared" si="179"/>
        <v/>
      </c>
      <c r="AO506" s="61" t="str">
        <f t="shared" si="180"/>
        <v/>
      </c>
      <c r="AP506" s="61" t="str">
        <f t="shared" si="181"/>
        <v/>
      </c>
      <c r="AQ506" s="62" t="str">
        <f t="shared" si="182"/>
        <v/>
      </c>
      <c r="AR506" s="61" t="e">
        <f t="shared" si="183"/>
        <v>#VALUE!</v>
      </c>
      <c r="AS506" s="63" t="e">
        <f>VLOOKUP(B506,ziw58!AV:BB,7,0)</f>
        <v>#N/A</v>
      </c>
    </row>
    <row r="507" spans="1:45" x14ac:dyDescent="0.35">
      <c r="A507" s="56">
        <v>130000740054</v>
      </c>
      <c r="B507" s="57">
        <v>140001545973</v>
      </c>
      <c r="C507" s="57">
        <v>1016823762</v>
      </c>
      <c r="D507" s="58" t="s">
        <v>2996</v>
      </c>
      <c r="E507" s="58" t="s">
        <v>15</v>
      </c>
      <c r="F507" s="58" t="s">
        <v>16</v>
      </c>
      <c r="G507" s="58" t="s">
        <v>17</v>
      </c>
      <c r="H507" s="58" t="s">
        <v>90</v>
      </c>
      <c r="I507" s="59">
        <v>43451</v>
      </c>
      <c r="J507" s="59">
        <v>43460</v>
      </c>
      <c r="K507" s="59">
        <v>43460</v>
      </c>
      <c r="L507" s="59">
        <v>43483</v>
      </c>
      <c r="M507" s="60">
        <v>4016316915</v>
      </c>
      <c r="N507" s="58" t="s">
        <v>91</v>
      </c>
      <c r="O507" s="58" t="s">
        <v>23</v>
      </c>
      <c r="P507" s="55" t="str">
        <f>VLOOKUP(C507,Constrain!W:Y,3,0)</f>
        <v>บริษัท ทริปเปิลที บรอดแบนด์ จำกัด (มหาชน)</v>
      </c>
      <c r="Q507" s="64" t="str">
        <f>VLOOKUP(C507,Constrain!W:X,2,0)</f>
        <v>TTT</v>
      </c>
      <c r="R507" s="55" t="str">
        <f t="shared" si="161"/>
        <v>CLSD</v>
      </c>
      <c r="S507" s="55" t="str">
        <f t="shared" si="162"/>
        <v xml:space="preserve">CNF </v>
      </c>
      <c r="T507" s="55" t="str">
        <f t="shared" si="163"/>
        <v>มี พท.ซ่อมบำรุง</v>
      </c>
      <c r="U507" s="55" t="str">
        <f t="shared" si="164"/>
        <v>นับเสา</v>
      </c>
      <c r="V507" s="55" t="str">
        <f t="shared" si="165"/>
        <v>61</v>
      </c>
      <c r="W507" s="55" t="str">
        <f t="shared" si="166"/>
        <v>สายสื่อสาร</v>
      </c>
      <c r="X507" s="55" t="str">
        <f t="shared" si="167"/>
        <v>TTT</v>
      </c>
      <c r="Y507" s="55" t="str">
        <f t="shared" si="168"/>
        <v>PUS</v>
      </c>
      <c r="Z507" s="55" t="str">
        <f t="shared" si="169"/>
        <v>ปกติ</v>
      </c>
      <c r="AA507" s="55" t="str">
        <f t="shared" si="170"/>
        <v>TELECOM</v>
      </c>
      <c r="AB507" s="64">
        <f t="shared" si="171"/>
        <v>1</v>
      </c>
      <c r="AC507" s="65" t="str">
        <f>VLOOKUP(B507,DATA_ZCSR181!C:K,9,0)</f>
        <v>S-4G-001</v>
      </c>
      <c r="AD507" s="65">
        <f>VLOOKUP(B507,DATA_ZCSR181!C:H,6,0)</f>
        <v>9009417352</v>
      </c>
      <c r="AE507" s="66">
        <f>VLOOKUP(B507,DATA_ZCSR181!C:Z,24,0)</f>
        <v>43496</v>
      </c>
      <c r="AF507" s="66" t="str">
        <f>LEFT(VLOOKUP(B507,DATA_ZCSR181!C:D,2,0),4)</f>
        <v>S4B3</v>
      </c>
      <c r="AG507" s="55" t="str">
        <f t="shared" si="172"/>
        <v>PUS</v>
      </c>
      <c r="AH507" s="61" t="str">
        <f t="shared" si="173"/>
        <v/>
      </c>
      <c r="AI507" s="61" t="str">
        <f t="shared" si="174"/>
        <v/>
      </c>
      <c r="AJ507" s="61" t="str">
        <f t="shared" si="175"/>
        <v/>
      </c>
      <c r="AK507" s="61" t="str">
        <f t="shared" si="176"/>
        <v/>
      </c>
      <c r="AL507" s="61" t="str">
        <f t="shared" si="177"/>
        <v/>
      </c>
      <c r="AM507" s="61" t="str">
        <f t="shared" si="178"/>
        <v/>
      </c>
      <c r="AN507" s="61" t="str">
        <f t="shared" si="179"/>
        <v/>
      </c>
      <c r="AO507" s="61" t="str">
        <f t="shared" si="180"/>
        <v/>
      </c>
      <c r="AP507" s="61" t="str">
        <f t="shared" si="181"/>
        <v/>
      </c>
      <c r="AQ507" s="62" t="str">
        <f t="shared" si="182"/>
        <v/>
      </c>
      <c r="AR507" s="61" t="str">
        <f t="shared" si="183"/>
        <v/>
      </c>
      <c r="AS507" s="63" t="e">
        <f>VLOOKUP(B507,ziw58!AV:BB,7,0)</f>
        <v>#N/A</v>
      </c>
    </row>
    <row r="508" spans="1:45" x14ac:dyDescent="0.35">
      <c r="A508" s="56">
        <v>130000727512</v>
      </c>
      <c r="B508" s="57">
        <v>140001545535</v>
      </c>
      <c r="C508" s="57">
        <v>1016823762</v>
      </c>
      <c r="D508" s="58" t="s">
        <v>2997</v>
      </c>
      <c r="E508" s="58" t="s">
        <v>15</v>
      </c>
      <c r="F508" s="58" t="s">
        <v>16</v>
      </c>
      <c r="G508" s="58" t="s">
        <v>17</v>
      </c>
      <c r="H508" s="58" t="s">
        <v>60</v>
      </c>
      <c r="I508" s="59">
        <v>43453</v>
      </c>
      <c r="J508" s="59">
        <v>43429</v>
      </c>
      <c r="K508" s="59">
        <v>43432</v>
      </c>
      <c r="L508" s="59">
        <v>43483</v>
      </c>
      <c r="M508" s="60">
        <v>4016316852</v>
      </c>
      <c r="N508" s="58" t="s">
        <v>61</v>
      </c>
      <c r="O508" s="58" t="s">
        <v>23</v>
      </c>
      <c r="P508" s="55" t="str">
        <f>VLOOKUP(C508,Constrain!W:Y,3,0)</f>
        <v>บริษัท ทริปเปิลที บรอดแบนด์ จำกัด (มหาชน)</v>
      </c>
      <c r="Q508" s="64" t="str">
        <f>VLOOKUP(C508,Constrain!W:X,2,0)</f>
        <v>TTT</v>
      </c>
      <c r="R508" s="55" t="str">
        <f t="shared" si="161"/>
        <v>CLSD</v>
      </c>
      <c r="S508" s="55" t="str">
        <f t="shared" si="162"/>
        <v xml:space="preserve">CNF </v>
      </c>
      <c r="T508" s="55" t="str">
        <f t="shared" si="163"/>
        <v>มี พท.ซ่อมบำรุง</v>
      </c>
      <c r="U508" s="55" t="str">
        <f t="shared" si="164"/>
        <v>นับเสา</v>
      </c>
      <c r="V508" s="55" t="str">
        <f t="shared" si="165"/>
        <v>61</v>
      </c>
      <c r="W508" s="55" t="str">
        <f t="shared" si="166"/>
        <v>สายสื่อสาร</v>
      </c>
      <c r="X508" s="55" t="str">
        <f t="shared" si="167"/>
        <v>TTT</v>
      </c>
      <c r="Y508" s="55" t="str">
        <f t="shared" si="168"/>
        <v>RAB</v>
      </c>
      <c r="Z508" s="55" t="str">
        <f t="shared" si="169"/>
        <v>ปกติ</v>
      </c>
      <c r="AA508" s="55" t="str">
        <f t="shared" si="170"/>
        <v>TELECOM</v>
      </c>
      <c r="AB508" s="64">
        <f t="shared" si="171"/>
        <v>1</v>
      </c>
      <c r="AC508" s="65" t="str">
        <f>VLOOKUP(B508,DATA_ZCSR181!C:K,9,0)</f>
        <v>S-4G-001</v>
      </c>
      <c r="AD508" s="65">
        <f>VLOOKUP(B508,DATA_ZCSR181!C:H,6,0)</f>
        <v>9009416646</v>
      </c>
      <c r="AE508" s="66">
        <f>VLOOKUP(B508,DATA_ZCSR181!C:Z,24,0)</f>
        <v>43496</v>
      </c>
      <c r="AF508" s="66" t="str">
        <f>LEFT(VLOOKUP(B508,DATA_ZCSR181!C:D,2,0),4)</f>
        <v>S4B3</v>
      </c>
      <c r="AG508" s="55" t="str">
        <f t="shared" si="172"/>
        <v>RAB</v>
      </c>
      <c r="AH508" s="61" t="str">
        <f t="shared" si="173"/>
        <v/>
      </c>
      <c r="AI508" s="61" t="str">
        <f t="shared" si="174"/>
        <v/>
      </c>
      <c r="AJ508" s="61" t="str">
        <f t="shared" si="175"/>
        <v/>
      </c>
      <c r="AK508" s="61" t="str">
        <f t="shared" si="176"/>
        <v/>
      </c>
      <c r="AL508" s="61" t="str">
        <f t="shared" si="177"/>
        <v/>
      </c>
      <c r="AM508" s="61" t="str">
        <f t="shared" si="178"/>
        <v/>
      </c>
      <c r="AN508" s="61" t="str">
        <f t="shared" si="179"/>
        <v/>
      </c>
      <c r="AO508" s="61" t="str">
        <f t="shared" si="180"/>
        <v/>
      </c>
      <c r="AP508" s="61" t="str">
        <f t="shared" si="181"/>
        <v/>
      </c>
      <c r="AQ508" s="62" t="str">
        <f t="shared" si="182"/>
        <v/>
      </c>
      <c r="AR508" s="61" t="str">
        <f t="shared" si="183"/>
        <v/>
      </c>
      <c r="AS508" s="63" t="e">
        <f>VLOOKUP(B508,ziw58!AV:BB,7,0)</f>
        <v>#N/A</v>
      </c>
    </row>
    <row r="509" spans="1:45" x14ac:dyDescent="0.35">
      <c r="A509" s="56">
        <v>140009344158</v>
      </c>
      <c r="B509" s="57">
        <v>130000926499</v>
      </c>
      <c r="C509" s="57">
        <v>1016823762</v>
      </c>
      <c r="D509" s="58" t="s">
        <v>2998</v>
      </c>
      <c r="E509" s="58" t="s">
        <v>2860</v>
      </c>
      <c r="F509" s="58" t="s">
        <v>1173</v>
      </c>
      <c r="G509" s="58" t="s">
        <v>1174</v>
      </c>
      <c r="H509" s="58" t="s">
        <v>60</v>
      </c>
      <c r="I509" s="59"/>
      <c r="J509" s="59">
        <v>43463</v>
      </c>
      <c r="K509" s="59">
        <v>43464</v>
      </c>
      <c r="L509" s="59">
        <v>43481</v>
      </c>
      <c r="M509" s="60">
        <v>4016316852</v>
      </c>
      <c r="N509" s="58" t="s">
        <v>2999</v>
      </c>
      <c r="O509" s="58" t="s">
        <v>23</v>
      </c>
      <c r="P509" s="55" t="str">
        <f>VLOOKUP(C509,Constrain!W:Y,3,0)</f>
        <v>บริษัท ทริปเปิลที บรอดแบนด์ จำกัด (มหาชน)</v>
      </c>
      <c r="Q509" s="64" t="str">
        <f>VLOOKUP(C509,Constrain!W:X,2,0)</f>
        <v>TTT</v>
      </c>
      <c r="R509" s="55" t="str">
        <f t="shared" si="161"/>
        <v>CLSD</v>
      </c>
      <c r="S509" s="55" t="str">
        <f t="shared" si="162"/>
        <v>DLFL</v>
      </c>
      <c r="T509" s="55" t="str">
        <f t="shared" si="163"/>
        <v>มี พท.ซ่อมบำรุง</v>
      </c>
      <c r="U509" s="55" t="str">
        <f t="shared" si="164"/>
        <v>นับเสา</v>
      </c>
      <c r="V509" s="55" t="str">
        <f t="shared" si="165"/>
        <v>61</v>
      </c>
      <c r="W509" s="55" t="str">
        <f t="shared" si="166"/>
        <v>สายสื่อสาร</v>
      </c>
      <c r="X509" s="55" t="str">
        <f t="shared" si="167"/>
        <v>TTT</v>
      </c>
      <c r="Y509" s="55" t="str">
        <f t="shared" si="168"/>
        <v>RAB</v>
      </c>
      <c r="Z509" s="55" t="str">
        <f t="shared" si="169"/>
        <v>ละเมิด</v>
      </c>
      <c r="AA509" s="55" t="str">
        <f t="shared" si="170"/>
        <v>TELECOM</v>
      </c>
      <c r="AB509" s="64">
        <f t="shared" si="171"/>
        <v>1</v>
      </c>
      <c r="AC509" s="65" t="e">
        <f>VLOOKUP(B509,DATA_ZCSR181!C:K,9,0)</f>
        <v>#N/A</v>
      </c>
      <c r="AD509" s="65" t="e">
        <f>VLOOKUP(B509,DATA_ZCSR181!C:H,6,0)</f>
        <v>#N/A</v>
      </c>
      <c r="AE509" s="66" t="e">
        <f>VLOOKUP(B509,DATA_ZCSR181!C:Z,24,0)</f>
        <v>#N/A</v>
      </c>
      <c r="AF509" s="66" t="e">
        <f>LEFT(VLOOKUP(B509,DATA_ZCSR181!C:D,2,0),4)</f>
        <v>#N/A</v>
      </c>
      <c r="AG509" s="55" t="str">
        <f t="shared" si="172"/>
        <v>RAB</v>
      </c>
      <c r="AH509" s="61" t="str">
        <f t="shared" si="173"/>
        <v/>
      </c>
      <c r="AI509" s="61" t="str">
        <f t="shared" si="174"/>
        <v/>
      </c>
      <c r="AJ509" s="61" t="str">
        <f t="shared" si="175"/>
        <v/>
      </c>
      <c r="AK509" s="61" t="str">
        <f t="shared" si="176"/>
        <v>ยังไม่ยืนยันชั่วโมงการทำงาน Time Confirm</v>
      </c>
      <c r="AL509" s="61" t="str">
        <f t="shared" si="177"/>
        <v/>
      </c>
      <c r="AM509" s="61" t="str">
        <f t="shared" si="178"/>
        <v/>
      </c>
      <c r="AN509" s="61" t="str">
        <f t="shared" si="179"/>
        <v/>
      </c>
      <c r="AO509" s="61" t="str">
        <f t="shared" si="180"/>
        <v/>
      </c>
      <c r="AP509" s="61" t="str">
        <f t="shared" si="181"/>
        <v/>
      </c>
      <c r="AQ509" s="62" t="str">
        <f t="shared" si="182"/>
        <v/>
      </c>
      <c r="AR509" s="61" t="e">
        <f t="shared" si="183"/>
        <v>#VALUE!</v>
      </c>
      <c r="AS509" s="63" t="e">
        <f>VLOOKUP(B509,ziw58!AV:BB,7,0)</f>
        <v>#N/A</v>
      </c>
    </row>
    <row r="510" spans="1:45" x14ac:dyDescent="0.35">
      <c r="A510" s="56">
        <v>140009313453</v>
      </c>
      <c r="B510" s="57">
        <v>140001517982</v>
      </c>
      <c r="C510" s="57">
        <v>1016823762</v>
      </c>
      <c r="D510" s="58" t="s">
        <v>3000</v>
      </c>
      <c r="E510" s="58" t="s">
        <v>25</v>
      </c>
      <c r="F510" s="58" t="s">
        <v>1173</v>
      </c>
      <c r="G510" s="58" t="s">
        <v>1174</v>
      </c>
      <c r="H510" s="58" t="s">
        <v>82</v>
      </c>
      <c r="I510" s="59">
        <v>43460</v>
      </c>
      <c r="J510" s="59">
        <v>43460</v>
      </c>
      <c r="K510" s="59">
        <v>43460</v>
      </c>
      <c r="L510" s="59">
        <v>43460</v>
      </c>
      <c r="M510" s="60">
        <v>4016317191</v>
      </c>
      <c r="N510" s="58" t="s">
        <v>2552</v>
      </c>
      <c r="O510" s="58" t="s">
        <v>26</v>
      </c>
      <c r="P510" s="55" t="str">
        <f>VLOOKUP(C510,Constrain!W:Y,3,0)</f>
        <v>บริษัท ทริปเปิลที บรอดแบนด์ จำกัด (มหาชน)</v>
      </c>
      <c r="Q510" s="64" t="str">
        <f>VLOOKUP(C510,Constrain!W:X,2,0)</f>
        <v>TTT</v>
      </c>
      <c r="R510" s="55" t="str">
        <f t="shared" si="161"/>
        <v xml:space="preserve">REL </v>
      </c>
      <c r="S510" s="55" t="str">
        <f t="shared" si="162"/>
        <v xml:space="preserve">CNF </v>
      </c>
      <c r="T510" s="55" t="str">
        <f t="shared" si="163"/>
        <v>มี พท.ซ่อมบำรุง</v>
      </c>
      <c r="U510" s="55" t="str">
        <f t="shared" si="164"/>
        <v>นับเสา</v>
      </c>
      <c r="V510" s="55" t="str">
        <f t="shared" si="165"/>
        <v>61</v>
      </c>
      <c r="W510" s="55" t="str">
        <f t="shared" si="166"/>
        <v>สายสื่อสาร</v>
      </c>
      <c r="X510" s="55" t="str">
        <f t="shared" si="167"/>
        <v>TTT</v>
      </c>
      <c r="Y510" s="55" t="str">
        <f t="shared" si="168"/>
        <v>SAK</v>
      </c>
      <c r="Z510" s="55" t="str">
        <f t="shared" si="169"/>
        <v>ละเมิด</v>
      </c>
      <c r="AA510" s="55" t="str">
        <f t="shared" si="170"/>
        <v>TELECOM</v>
      </c>
      <c r="AB510" s="64">
        <f t="shared" si="171"/>
        <v>1</v>
      </c>
      <c r="AC510" s="65" t="e">
        <f>VLOOKUP(B510,DATA_ZCSR181!C:K,9,0)</f>
        <v>#N/A</v>
      </c>
      <c r="AD510" s="65" t="e">
        <f>VLOOKUP(B510,DATA_ZCSR181!C:H,6,0)</f>
        <v>#N/A</v>
      </c>
      <c r="AE510" s="66" t="e">
        <f>VLOOKUP(B510,DATA_ZCSR181!C:Z,24,0)</f>
        <v>#N/A</v>
      </c>
      <c r="AF510" s="66" t="e">
        <f>LEFT(VLOOKUP(B510,DATA_ZCSR181!C:D,2,0),4)</f>
        <v>#N/A</v>
      </c>
      <c r="AG510" s="55" t="str">
        <f t="shared" si="172"/>
        <v>SKA</v>
      </c>
      <c r="AH510" s="61" t="str">
        <f t="shared" si="173"/>
        <v/>
      </c>
      <c r="AI510" s="61" t="str">
        <f t="shared" si="174"/>
        <v/>
      </c>
      <c r="AJ510" s="61" t="str">
        <f t="shared" si="175"/>
        <v>สถานะใบสั่งงานไม่ถูกต้อง</v>
      </c>
      <c r="AK510" s="61" t="str">
        <f t="shared" si="176"/>
        <v/>
      </c>
      <c r="AL510" s="61" t="str">
        <f t="shared" si="177"/>
        <v/>
      </c>
      <c r="AM510" s="61" t="str">
        <f t="shared" si="178"/>
        <v/>
      </c>
      <c r="AN510" s="61" t="str">
        <f t="shared" si="179"/>
        <v/>
      </c>
      <c r="AO510" s="61" t="str">
        <f t="shared" si="180"/>
        <v/>
      </c>
      <c r="AP510" s="61" t="e">
        <f t="shared" si="181"/>
        <v>#VALUE!</v>
      </c>
      <c r="AQ510" s="62" t="str">
        <f t="shared" si="182"/>
        <v/>
      </c>
      <c r="AR510" s="61" t="e">
        <f t="shared" si="183"/>
        <v>#VALUE!</v>
      </c>
      <c r="AS510" s="63" t="e">
        <f>VLOOKUP(B510,ziw58!AV:BB,7,0)</f>
        <v>#N/A</v>
      </c>
    </row>
    <row r="511" spans="1:45" x14ac:dyDescent="0.35">
      <c r="A511" s="56">
        <v>130000727194</v>
      </c>
      <c r="B511" s="57">
        <v>140001545676</v>
      </c>
      <c r="C511" s="57">
        <v>1016823762</v>
      </c>
      <c r="D511" s="58" t="s">
        <v>3001</v>
      </c>
      <c r="E511" s="58" t="s">
        <v>1267</v>
      </c>
      <c r="F511" s="58" t="s">
        <v>16</v>
      </c>
      <c r="G511" s="58" t="s">
        <v>17</v>
      </c>
      <c r="H511" s="58" t="s">
        <v>62</v>
      </c>
      <c r="I511" s="59">
        <v>43427</v>
      </c>
      <c r="J511" s="59">
        <v>43427</v>
      </c>
      <c r="K511" s="59">
        <v>43427</v>
      </c>
      <c r="L511" s="59">
        <v>43483</v>
      </c>
      <c r="M511" s="60">
        <v>4016316842</v>
      </c>
      <c r="N511" s="58" t="s">
        <v>63</v>
      </c>
      <c r="O511" s="58" t="s">
        <v>23</v>
      </c>
      <c r="P511" s="55" t="str">
        <f>VLOOKUP(C511,Constrain!W:Y,3,0)</f>
        <v>บริษัท ทริปเปิลที บรอดแบนด์ จำกัด (มหาชน)</v>
      </c>
      <c r="Q511" s="64" t="str">
        <f>VLOOKUP(C511,Constrain!W:X,2,0)</f>
        <v>TTT</v>
      </c>
      <c r="R511" s="55" t="str">
        <f t="shared" si="161"/>
        <v>TECO</v>
      </c>
      <c r="S511" s="55" t="str">
        <f t="shared" si="162"/>
        <v xml:space="preserve">CNF </v>
      </c>
      <c r="T511" s="55" t="str">
        <f t="shared" si="163"/>
        <v>มี พท.ซ่อมบำรุง</v>
      </c>
      <c r="U511" s="55" t="str">
        <f t="shared" si="164"/>
        <v>นับเสา</v>
      </c>
      <c r="V511" s="55" t="str">
        <f t="shared" si="165"/>
        <v>61</v>
      </c>
      <c r="W511" s="55" t="str">
        <f t="shared" si="166"/>
        <v>สายสื่อสาร</v>
      </c>
      <c r="X511" s="55" t="str">
        <f t="shared" si="167"/>
        <v>TTT</v>
      </c>
      <c r="Y511" s="55" t="str">
        <f t="shared" si="168"/>
        <v>SIP</v>
      </c>
      <c r="Z511" s="55" t="str">
        <f t="shared" si="169"/>
        <v>ปกติ</v>
      </c>
      <c r="AA511" s="55" t="str">
        <f t="shared" si="170"/>
        <v>TELECOM</v>
      </c>
      <c r="AB511" s="64">
        <f t="shared" si="171"/>
        <v>1</v>
      </c>
      <c r="AC511" s="65" t="str">
        <f>VLOOKUP(B511,DATA_ZCSR181!C:K,9,0)</f>
        <v>S-4G-001</v>
      </c>
      <c r="AD511" s="65">
        <f>VLOOKUP(B511,DATA_ZCSR181!C:H,6,0)</f>
        <v>9009416865</v>
      </c>
      <c r="AE511" s="66">
        <f>VLOOKUP(B511,DATA_ZCSR181!C:Z,24,0)</f>
        <v>43496</v>
      </c>
      <c r="AF511" s="66" t="str">
        <f>LEFT(VLOOKUP(B511,DATA_ZCSR181!C:D,2,0),4)</f>
        <v>S4B3</v>
      </c>
      <c r="AG511" s="55" t="str">
        <f t="shared" si="172"/>
        <v>SIP</v>
      </c>
      <c r="AH511" s="61" t="str">
        <f t="shared" si="173"/>
        <v/>
      </c>
      <c r="AI511" s="61" t="str">
        <f t="shared" si="174"/>
        <v/>
      </c>
      <c r="AJ511" s="61" t="str">
        <f t="shared" si="175"/>
        <v/>
      </c>
      <c r="AK511" s="61" t="str">
        <f t="shared" si="176"/>
        <v/>
      </c>
      <c r="AL511" s="61" t="str">
        <f t="shared" si="177"/>
        <v/>
      </c>
      <c r="AM511" s="61" t="str">
        <f t="shared" si="178"/>
        <v/>
      </c>
      <c r="AN511" s="61" t="str">
        <f t="shared" si="179"/>
        <v/>
      </c>
      <c r="AO511" s="61" t="str">
        <f t="shared" si="180"/>
        <v/>
      </c>
      <c r="AP511" s="61" t="str">
        <f t="shared" si="181"/>
        <v/>
      </c>
      <c r="AQ511" s="62" t="str">
        <f t="shared" si="182"/>
        <v/>
      </c>
      <c r="AR511" s="61" t="str">
        <f t="shared" si="183"/>
        <v/>
      </c>
      <c r="AS511" s="63" t="e">
        <f>VLOOKUP(B511,ziw58!AV:BB,7,0)</f>
        <v>#N/A</v>
      </c>
    </row>
    <row r="512" spans="1:45" x14ac:dyDescent="0.35">
      <c r="A512" s="56">
        <v>140009275755</v>
      </c>
      <c r="B512" s="57">
        <v>140001515322</v>
      </c>
      <c r="C512" s="57">
        <v>1016823762</v>
      </c>
      <c r="D512" s="58" t="s">
        <v>3002</v>
      </c>
      <c r="E512" s="58" t="s">
        <v>98</v>
      </c>
      <c r="F512" s="58" t="s">
        <v>1173</v>
      </c>
      <c r="G512" s="58" t="s">
        <v>1174</v>
      </c>
      <c r="H512" s="58" t="s">
        <v>62</v>
      </c>
      <c r="I512" s="59"/>
      <c r="J512" s="59">
        <v>43459</v>
      </c>
      <c r="K512" s="59">
        <v>43460</v>
      </c>
      <c r="L512" s="59">
        <v>43459</v>
      </c>
      <c r="M512" s="60">
        <v>4016316842</v>
      </c>
      <c r="N512" s="58" t="s">
        <v>3003</v>
      </c>
      <c r="O512" s="58" t="s">
        <v>20</v>
      </c>
      <c r="P512" s="55" t="str">
        <f>VLOOKUP(C512,Constrain!W:Y,3,0)</f>
        <v>บริษัท ทริปเปิลที บรอดแบนด์ จำกัด (มหาชน)</v>
      </c>
      <c r="Q512" s="64" t="str">
        <f>VLOOKUP(C512,Constrain!W:X,2,0)</f>
        <v>TTT</v>
      </c>
      <c r="R512" s="55" t="str">
        <f t="shared" si="161"/>
        <v xml:space="preserve">REL </v>
      </c>
      <c r="S512" s="55" t="str">
        <f t="shared" si="162"/>
        <v>NMAT</v>
      </c>
      <c r="T512" s="55" t="str">
        <f t="shared" si="163"/>
        <v>มี พท.ซ่อมบำรุง</v>
      </c>
      <c r="U512" s="55" t="str">
        <f t="shared" si="164"/>
        <v>นับเสา</v>
      </c>
      <c r="V512" s="55" t="str">
        <f t="shared" si="165"/>
        <v>61</v>
      </c>
      <c r="W512" s="55" t="str">
        <f t="shared" si="166"/>
        <v>สายสื่อสาร</v>
      </c>
      <c r="X512" s="55" t="str">
        <f t="shared" si="167"/>
        <v>TTT</v>
      </c>
      <c r="Y512" s="55" t="str">
        <f t="shared" si="168"/>
        <v>SIP</v>
      </c>
      <c r="Z512" s="55" t="str">
        <f t="shared" si="169"/>
        <v>ละเมิด</v>
      </c>
      <c r="AA512" s="55" t="str">
        <f t="shared" si="170"/>
        <v>TELECOM</v>
      </c>
      <c r="AB512" s="64">
        <f t="shared" si="171"/>
        <v>1</v>
      </c>
      <c r="AC512" s="65" t="e">
        <f>VLOOKUP(B512,DATA_ZCSR181!C:K,9,0)</f>
        <v>#N/A</v>
      </c>
      <c r="AD512" s="65" t="e">
        <f>VLOOKUP(B512,DATA_ZCSR181!C:H,6,0)</f>
        <v>#N/A</v>
      </c>
      <c r="AE512" s="66" t="e">
        <f>VLOOKUP(B512,DATA_ZCSR181!C:Z,24,0)</f>
        <v>#N/A</v>
      </c>
      <c r="AF512" s="66" t="e">
        <f>LEFT(VLOOKUP(B512,DATA_ZCSR181!C:D,2,0),4)</f>
        <v>#N/A</v>
      </c>
      <c r="AG512" s="55" t="str">
        <f t="shared" si="172"/>
        <v>SIP</v>
      </c>
      <c r="AH512" s="61" t="str">
        <f t="shared" si="173"/>
        <v/>
      </c>
      <c r="AI512" s="61" t="str">
        <f t="shared" si="174"/>
        <v/>
      </c>
      <c r="AJ512" s="61" t="str">
        <f t="shared" si="175"/>
        <v>สถานะใบสั่งงานไม่ถูกต้อง</v>
      </c>
      <c r="AK512" s="61" t="str">
        <f t="shared" si="176"/>
        <v>ยังไม่ยืนยันชั่วโมงการทำงาน Time Confirm</v>
      </c>
      <c r="AL512" s="61" t="str">
        <f t="shared" si="177"/>
        <v/>
      </c>
      <c r="AM512" s="61" t="str">
        <f t="shared" si="178"/>
        <v/>
      </c>
      <c r="AN512" s="61" t="str">
        <f t="shared" si="179"/>
        <v/>
      </c>
      <c r="AO512" s="61" t="str">
        <f t="shared" si="180"/>
        <v/>
      </c>
      <c r="AP512" s="61" t="str">
        <f t="shared" si="181"/>
        <v/>
      </c>
      <c r="AQ512" s="62" t="str">
        <f t="shared" si="182"/>
        <v/>
      </c>
      <c r="AR512" s="61" t="e">
        <f t="shared" si="183"/>
        <v>#VALUE!</v>
      </c>
      <c r="AS512" s="63" t="e">
        <f>VLOOKUP(B512,ziw58!AV:BB,7,0)</f>
        <v>#N/A</v>
      </c>
    </row>
    <row r="513" spans="1:45" x14ac:dyDescent="0.35">
      <c r="A513" s="56">
        <v>130000721042</v>
      </c>
      <c r="B513" s="57">
        <v>140001545038</v>
      </c>
      <c r="C513" s="57">
        <v>1016823762</v>
      </c>
      <c r="D513" s="58" t="s">
        <v>3004</v>
      </c>
      <c r="E513" s="58" t="s">
        <v>25</v>
      </c>
      <c r="F513" s="58" t="s">
        <v>16</v>
      </c>
      <c r="G513" s="58" t="s">
        <v>17</v>
      </c>
      <c r="H513" s="58" t="s">
        <v>82</v>
      </c>
      <c r="I513" s="59">
        <v>43411</v>
      </c>
      <c r="J513" s="59">
        <v>43411</v>
      </c>
      <c r="K513" s="59">
        <v>43411</v>
      </c>
      <c r="L513" s="59">
        <v>43411</v>
      </c>
      <c r="M513" s="60">
        <v>4016317191</v>
      </c>
      <c r="N513" s="58" t="s">
        <v>2552</v>
      </c>
      <c r="O513" s="58" t="s">
        <v>20</v>
      </c>
      <c r="P513" s="55" t="str">
        <f>VLOOKUP(C513,Constrain!W:Y,3,0)</f>
        <v>บริษัท ทริปเปิลที บรอดแบนด์ จำกัด (มหาชน)</v>
      </c>
      <c r="Q513" s="64" t="str">
        <f>VLOOKUP(C513,Constrain!W:X,2,0)</f>
        <v>TTT</v>
      </c>
      <c r="R513" s="55" t="str">
        <f t="shared" si="161"/>
        <v xml:space="preserve">REL </v>
      </c>
      <c r="S513" s="55" t="str">
        <f t="shared" si="162"/>
        <v xml:space="preserve">CNF </v>
      </c>
      <c r="T513" s="55" t="str">
        <f t="shared" si="163"/>
        <v>มี พท.ซ่อมบำรุง</v>
      </c>
      <c r="U513" s="55" t="str">
        <f t="shared" si="164"/>
        <v>นับเสา</v>
      </c>
      <c r="V513" s="55" t="str">
        <f t="shared" si="165"/>
        <v>61</v>
      </c>
      <c r="W513" s="55" t="str">
        <f t="shared" si="166"/>
        <v>สายสื่อสาร</v>
      </c>
      <c r="X513" s="55" t="str">
        <f t="shared" si="167"/>
        <v>TTT</v>
      </c>
      <c r="Y513" s="55" t="str">
        <f t="shared" si="168"/>
        <v>SKA</v>
      </c>
      <c r="Z513" s="55" t="str">
        <f t="shared" si="169"/>
        <v>ปกติ</v>
      </c>
      <c r="AA513" s="55" t="str">
        <f t="shared" si="170"/>
        <v>TELECOM</v>
      </c>
      <c r="AB513" s="64">
        <f t="shared" si="171"/>
        <v>1</v>
      </c>
      <c r="AC513" s="65" t="str">
        <f>VLOOKUP(B513,DATA_ZCSR181!C:K,9,0)</f>
        <v>S-4G-001</v>
      </c>
      <c r="AD513" s="65">
        <f>VLOOKUP(B513,DATA_ZCSR181!C:H,6,0)</f>
        <v>9009416190</v>
      </c>
      <c r="AE513" s="66">
        <f>VLOOKUP(B513,DATA_ZCSR181!C:Z,24,0)</f>
        <v>43496</v>
      </c>
      <c r="AF513" s="66" t="str">
        <f>LEFT(VLOOKUP(B513,DATA_ZCSR181!C:D,2,0),4)</f>
        <v>S4B3</v>
      </c>
      <c r="AG513" s="55" t="str">
        <f t="shared" si="172"/>
        <v>SKA</v>
      </c>
      <c r="AH513" s="61" t="str">
        <f t="shared" si="173"/>
        <v/>
      </c>
      <c r="AI513" s="61" t="str">
        <f t="shared" si="174"/>
        <v/>
      </c>
      <c r="AJ513" s="61" t="str">
        <f t="shared" si="175"/>
        <v>สถานะใบสั่งงานไม่ถูกต้อง</v>
      </c>
      <c r="AK513" s="61" t="str">
        <f t="shared" si="176"/>
        <v/>
      </c>
      <c r="AL513" s="61" t="str">
        <f t="shared" si="177"/>
        <v/>
      </c>
      <c r="AM513" s="61" t="str">
        <f t="shared" si="178"/>
        <v/>
      </c>
      <c r="AN513" s="61" t="str">
        <f t="shared" si="179"/>
        <v/>
      </c>
      <c r="AO513" s="61" t="str">
        <f t="shared" si="180"/>
        <v/>
      </c>
      <c r="AP513" s="61" t="str">
        <f t="shared" si="181"/>
        <v/>
      </c>
      <c r="AQ513" s="62" t="str">
        <f t="shared" si="182"/>
        <v/>
      </c>
      <c r="AR513" s="61" t="str">
        <f t="shared" si="183"/>
        <v/>
      </c>
      <c r="AS513" s="63" t="e">
        <f>VLOOKUP(B513,ziw58!AV:BB,7,0)</f>
        <v>#N/A</v>
      </c>
    </row>
    <row r="514" spans="1:45" x14ac:dyDescent="0.35">
      <c r="A514" s="56">
        <v>130000716873</v>
      </c>
      <c r="B514" s="57">
        <v>140001544310</v>
      </c>
      <c r="C514" s="57">
        <v>1016823762</v>
      </c>
      <c r="D514" s="58" t="s">
        <v>3005</v>
      </c>
      <c r="E514" s="58" t="s">
        <v>1267</v>
      </c>
      <c r="F514" s="58" t="s">
        <v>16</v>
      </c>
      <c r="G514" s="58" t="s">
        <v>17</v>
      </c>
      <c r="H514" s="58" t="s">
        <v>30</v>
      </c>
      <c r="I514" s="59">
        <v>43409</v>
      </c>
      <c r="J514" s="59">
        <v>43400</v>
      </c>
      <c r="K514" s="59">
        <v>43401</v>
      </c>
      <c r="L514" s="59">
        <v>43483</v>
      </c>
      <c r="M514" s="60">
        <v>4016316839</v>
      </c>
      <c r="N514" s="58" t="s">
        <v>31</v>
      </c>
      <c r="O514" s="58" t="s">
        <v>23</v>
      </c>
      <c r="P514" s="55" t="str">
        <f>VLOOKUP(C514,Constrain!W:Y,3,0)</f>
        <v>บริษัท ทริปเปิลที บรอดแบนด์ จำกัด (มหาชน)</v>
      </c>
      <c r="Q514" s="64" t="str">
        <f>VLOOKUP(C514,Constrain!W:X,2,0)</f>
        <v>TTT</v>
      </c>
      <c r="R514" s="55" t="str">
        <f t="shared" ref="R514:R577" si="184">LEFT(E514,4)</f>
        <v>TECO</v>
      </c>
      <c r="S514" s="55" t="str">
        <f t="shared" ref="S514:S577" si="185">MID(E514,6,4)</f>
        <v xml:space="preserve">CNF </v>
      </c>
      <c r="T514" s="55" t="str">
        <f t="shared" ref="T514:T577" si="186">IF(OR(M514&gt;0,M514&lt;&gt;""),"มี พท.ซ่อมบำรุง","-")</f>
        <v>มี พท.ซ่อมบำรุง</v>
      </c>
      <c r="U514" s="55" t="str">
        <f t="shared" ref="U514:U577" si="187">LEFT(D514,6)</f>
        <v>นับเสา</v>
      </c>
      <c r="V514" s="55" t="str">
        <f t="shared" ref="V514:V577" si="188">MID(D514,8,2)</f>
        <v>61</v>
      </c>
      <c r="W514" s="55" t="str">
        <f t="shared" ref="W514:W577" si="189">MID(D514,11,FIND("-",D514,11)-11)</f>
        <v>สายสื่อสาร</v>
      </c>
      <c r="X514" s="55" t="str">
        <f t="shared" ref="X514:X577" si="190">MID(D514,LEN(W514)+10+2,FIND("-",D514,LEN(W514)+10+2)-(LEN(W514)+10+2))</f>
        <v>TTT</v>
      </c>
      <c r="Y514" s="55" t="str">
        <f t="shared" ref="Y514:Y577" si="191">MID(D514,LEN(W514)+10+LEN(X514)+3,FIND("-",D514,LEN(W514)+10+LEN(X514)+3)-(LEN(W514)+10+LEN(X514)+3))</f>
        <v>SRN</v>
      </c>
      <c r="Z514" s="55" t="str">
        <f t="shared" ref="Z514:Z577" si="192">MID(D514,LEN(W514)+10+LEN(X514)+LEN(Y514)+4,LEN(D514)-(LEN(W514)+10+LEN(X514)+LEN(Y514)+3))</f>
        <v>ปกติ</v>
      </c>
      <c r="AA514" s="55" t="str">
        <f t="shared" ref="AA514:AA577" si="193">RIGHT_TEXT(X514)</f>
        <v>TELECOM</v>
      </c>
      <c r="AB514" s="64">
        <f t="shared" ref="AB514:AB577" si="194">COUNTIF(D:D,D:D)</f>
        <v>1</v>
      </c>
      <c r="AC514" s="65" t="str">
        <f>VLOOKUP(B514,DATA_ZCSR181!C:K,9,0)</f>
        <v>S-4G-001</v>
      </c>
      <c r="AD514" s="65">
        <f>VLOOKUP(B514,DATA_ZCSR181!C:H,6,0)</f>
        <v>9009415279</v>
      </c>
      <c r="AE514" s="66">
        <f>VLOOKUP(B514,DATA_ZCSR181!C:Z,24,0)</f>
        <v>43496</v>
      </c>
      <c r="AF514" s="66" t="str">
        <f>LEFT(VLOOKUP(B514,DATA_ZCSR181!C:D,2,0),4)</f>
        <v>S4B3</v>
      </c>
      <c r="AG514" s="55" t="str">
        <f t="shared" ref="AG514:AG577" si="195">MID(N514,2,3)</f>
        <v>SRN</v>
      </c>
      <c r="AH514" s="61" t="str">
        <f t="shared" ref="AH514:AH577" si="196">IF(B514="","ไม่สร้างคำร้อง","")</f>
        <v/>
      </c>
      <c r="AI514" s="61" t="str">
        <f t="shared" ref="AI514:AI577" si="197">IF(M514="","ไม่กรอกพื้นที่ซ่อมบำรุง","")</f>
        <v/>
      </c>
      <c r="AJ514" s="61" t="str">
        <f t="shared" ref="AJ514:AJ577" si="198">IF(OR(R514="TECO",R514="CLSD"),"","สถานะใบสั่งงานไม่ถูกต้อง")</f>
        <v/>
      </c>
      <c r="AK514" s="61" t="str">
        <f t="shared" ref="AK514:AK577" si="199">IF(S514&lt;&gt;"CNF ","ยังไม่ยืนยันชั่วโมงการทำงาน Time Confirm","")</f>
        <v/>
      </c>
      <c r="AL514" s="61" t="str">
        <f t="shared" ref="AL514:AL577" si="200">IF(U514&lt;&gt;"นับเสา","คำอธิบายไม่เขียนคำว่า: นับเสา","")</f>
        <v/>
      </c>
      <c r="AM514" s="61" t="str">
        <f t="shared" ref="AM514:AM577" si="201">IF(V514&lt;&gt;"61","ไม่เขียนคำว่า: 61","")</f>
        <v/>
      </c>
      <c r="AN514" s="61" t="str">
        <f t="shared" ref="AN514:AN577" si="202">IF(NOT(OR(W514="สายสื่อสาร",W514="อุปกรณ์")),"ประเภทงานผิด","")</f>
        <v/>
      </c>
      <c r="AO514" s="61" t="str">
        <f t="shared" ref="AO514:AO577" si="203">value_vlookup(X514)</f>
        <v/>
      </c>
      <c r="AP514" s="61" t="str">
        <f t="shared" ref="AP514:AP577" si="204">check_AbbrPEA(Y514)</f>
        <v/>
      </c>
      <c r="AQ514" s="62" t="str">
        <f t="shared" ref="AQ514:AQ577" si="205">IF(NOT(OR(Z514="ปกติ",Z514="ละเมิด",Z514="ยกเลิก")),"ลักษณะงานผิด","")</f>
        <v/>
      </c>
      <c r="AR514" s="61" t="str">
        <f t="shared" ref="AR514:AR577" si="206">check_CorSerMat(AA514,W514,Z514,AC514)</f>
        <v/>
      </c>
      <c r="AS514" s="63" t="e">
        <f>VLOOKUP(B514,ziw58!AV:BB,7,0)</f>
        <v>#N/A</v>
      </c>
    </row>
    <row r="515" spans="1:45" x14ac:dyDescent="0.35">
      <c r="A515" s="56">
        <v>130000716876</v>
      </c>
      <c r="B515" s="57" t="s">
        <v>79</v>
      </c>
      <c r="C515" s="57">
        <v>1016823762</v>
      </c>
      <c r="D515" s="58" t="s">
        <v>3006</v>
      </c>
      <c r="E515" s="58" t="s">
        <v>98</v>
      </c>
      <c r="F515" s="58" t="s">
        <v>16</v>
      </c>
      <c r="G515" s="58" t="s">
        <v>17</v>
      </c>
      <c r="H515" s="58" t="s">
        <v>30</v>
      </c>
      <c r="I515" s="59"/>
      <c r="J515" s="59">
        <v>43400</v>
      </c>
      <c r="K515" s="59">
        <v>43401</v>
      </c>
      <c r="L515" s="59">
        <v>43400</v>
      </c>
      <c r="M515" s="60">
        <v>4016316839</v>
      </c>
      <c r="N515" s="58" t="s">
        <v>31</v>
      </c>
      <c r="O515" s="58" t="s">
        <v>26</v>
      </c>
      <c r="P515" s="55" t="str">
        <f>VLOOKUP(C515,Constrain!W:Y,3,0)</f>
        <v>บริษัท ทริปเปิลที บรอดแบนด์ จำกัด (มหาชน)</v>
      </c>
      <c r="Q515" s="64" t="str">
        <f>VLOOKUP(C515,Constrain!W:X,2,0)</f>
        <v>TTT</v>
      </c>
      <c r="R515" s="55" t="str">
        <f t="shared" si="184"/>
        <v xml:space="preserve">REL </v>
      </c>
      <c r="S515" s="55" t="str">
        <f t="shared" si="185"/>
        <v>NMAT</v>
      </c>
      <c r="T515" s="55" t="str">
        <f t="shared" si="186"/>
        <v>มี พท.ซ่อมบำรุง</v>
      </c>
      <c r="U515" s="55" t="str">
        <f t="shared" si="187"/>
        <v>นับเสา</v>
      </c>
      <c r="V515" s="55" t="str">
        <f t="shared" si="188"/>
        <v>61</v>
      </c>
      <c r="W515" s="55" t="str">
        <f t="shared" si="189"/>
        <v>สายสื่อสาร</v>
      </c>
      <c r="X515" s="55" t="str">
        <f t="shared" si="190"/>
        <v>TTT</v>
      </c>
      <c r="Y515" s="55" t="str">
        <f t="shared" si="191"/>
        <v>SRN</v>
      </c>
      <c r="Z515" s="55" t="str">
        <f t="shared" si="192"/>
        <v>ละเมิด</v>
      </c>
      <c r="AA515" s="55" t="str">
        <f t="shared" si="193"/>
        <v>TELECOM</v>
      </c>
      <c r="AB515" s="64">
        <f t="shared" si="194"/>
        <v>2</v>
      </c>
      <c r="AC515" s="65" t="e">
        <f>VLOOKUP(B515,DATA_ZCSR181!C:K,9,0)</f>
        <v>#N/A</v>
      </c>
      <c r="AD515" s="65" t="e">
        <f>VLOOKUP(B515,DATA_ZCSR181!C:H,6,0)</f>
        <v>#N/A</v>
      </c>
      <c r="AE515" s="66" t="e">
        <f>VLOOKUP(B515,DATA_ZCSR181!C:Z,24,0)</f>
        <v>#N/A</v>
      </c>
      <c r="AF515" s="66" t="e">
        <f>LEFT(VLOOKUP(B515,DATA_ZCSR181!C:D,2,0),4)</f>
        <v>#N/A</v>
      </c>
      <c r="AG515" s="55" t="str">
        <f t="shared" si="195"/>
        <v>SRN</v>
      </c>
      <c r="AH515" s="61" t="str">
        <f t="shared" si="196"/>
        <v>ไม่สร้างคำร้อง</v>
      </c>
      <c r="AI515" s="61" t="str">
        <f t="shared" si="197"/>
        <v/>
      </c>
      <c r="AJ515" s="61" t="str">
        <f t="shared" si="198"/>
        <v>สถานะใบสั่งงานไม่ถูกต้อง</v>
      </c>
      <c r="AK515" s="61" t="str">
        <f t="shared" si="199"/>
        <v>ยังไม่ยืนยันชั่วโมงการทำงาน Time Confirm</v>
      </c>
      <c r="AL515" s="61" t="str">
        <f t="shared" si="200"/>
        <v/>
      </c>
      <c r="AM515" s="61" t="str">
        <f t="shared" si="201"/>
        <v/>
      </c>
      <c r="AN515" s="61" t="str">
        <f t="shared" si="202"/>
        <v/>
      </c>
      <c r="AO515" s="61" t="str">
        <f t="shared" si="203"/>
        <v/>
      </c>
      <c r="AP515" s="61" t="str">
        <f t="shared" si="204"/>
        <v/>
      </c>
      <c r="AQ515" s="62" t="str">
        <f t="shared" si="205"/>
        <v/>
      </c>
      <c r="AR515" s="61" t="e">
        <f t="shared" si="206"/>
        <v>#VALUE!</v>
      </c>
      <c r="AS515" s="63" t="e">
        <f>VLOOKUP(B515,ziw58!AV:BB,7,0)</f>
        <v>#N/A</v>
      </c>
    </row>
    <row r="516" spans="1:45" x14ac:dyDescent="0.35">
      <c r="A516" s="56">
        <v>140009074810</v>
      </c>
      <c r="B516" s="57">
        <v>140001512535</v>
      </c>
      <c r="C516" s="57">
        <v>1016823762</v>
      </c>
      <c r="D516" s="58" t="s">
        <v>3006</v>
      </c>
      <c r="E516" s="58" t="s">
        <v>15</v>
      </c>
      <c r="F516" s="58" t="s">
        <v>1173</v>
      </c>
      <c r="G516" s="58" t="s">
        <v>1174</v>
      </c>
      <c r="H516" s="58" t="s">
        <v>30</v>
      </c>
      <c r="I516" s="59">
        <v>43409</v>
      </c>
      <c r="J516" s="59">
        <v>43431</v>
      </c>
      <c r="K516" s="59">
        <v>43431</v>
      </c>
      <c r="L516" s="59">
        <v>43460</v>
      </c>
      <c r="M516" s="60">
        <v>4016316839</v>
      </c>
      <c r="N516" s="58" t="s">
        <v>31</v>
      </c>
      <c r="O516" s="58" t="s">
        <v>26</v>
      </c>
      <c r="P516" s="55" t="str">
        <f>VLOOKUP(C516,Constrain!W:Y,3,0)</f>
        <v>บริษัท ทริปเปิลที บรอดแบนด์ จำกัด (มหาชน)</v>
      </c>
      <c r="Q516" s="64" t="str">
        <f>VLOOKUP(C516,Constrain!W:X,2,0)</f>
        <v>TTT</v>
      </c>
      <c r="R516" s="55" t="str">
        <f t="shared" si="184"/>
        <v>CLSD</v>
      </c>
      <c r="S516" s="55" t="str">
        <f t="shared" si="185"/>
        <v xml:space="preserve">CNF </v>
      </c>
      <c r="T516" s="55" t="str">
        <f t="shared" si="186"/>
        <v>มี พท.ซ่อมบำรุง</v>
      </c>
      <c r="U516" s="55" t="str">
        <f t="shared" si="187"/>
        <v>นับเสา</v>
      </c>
      <c r="V516" s="55" t="str">
        <f t="shared" si="188"/>
        <v>61</v>
      </c>
      <c r="W516" s="55" t="str">
        <f t="shared" si="189"/>
        <v>สายสื่อสาร</v>
      </c>
      <c r="X516" s="55" t="str">
        <f t="shared" si="190"/>
        <v>TTT</v>
      </c>
      <c r="Y516" s="55" t="str">
        <f t="shared" si="191"/>
        <v>SRN</v>
      </c>
      <c r="Z516" s="55" t="str">
        <f t="shared" si="192"/>
        <v>ละเมิด</v>
      </c>
      <c r="AA516" s="55" t="str">
        <f t="shared" si="193"/>
        <v>TELECOM</v>
      </c>
      <c r="AB516" s="64">
        <f t="shared" si="194"/>
        <v>2</v>
      </c>
      <c r="AC516" s="65" t="e">
        <f>VLOOKUP(B516,DATA_ZCSR181!C:K,9,0)</f>
        <v>#N/A</v>
      </c>
      <c r="AD516" s="65" t="e">
        <f>VLOOKUP(B516,DATA_ZCSR181!C:H,6,0)</f>
        <v>#N/A</v>
      </c>
      <c r="AE516" s="66" t="e">
        <f>VLOOKUP(B516,DATA_ZCSR181!C:Z,24,0)</f>
        <v>#N/A</v>
      </c>
      <c r="AF516" s="66" t="e">
        <f>LEFT(VLOOKUP(B516,DATA_ZCSR181!C:D,2,0),4)</f>
        <v>#N/A</v>
      </c>
      <c r="AG516" s="55" t="str">
        <f t="shared" si="195"/>
        <v>SRN</v>
      </c>
      <c r="AH516" s="61" t="str">
        <f t="shared" si="196"/>
        <v/>
      </c>
      <c r="AI516" s="61" t="str">
        <f t="shared" si="197"/>
        <v/>
      </c>
      <c r="AJ516" s="61" t="str">
        <f t="shared" si="198"/>
        <v/>
      </c>
      <c r="AK516" s="61" t="str">
        <f t="shared" si="199"/>
        <v/>
      </c>
      <c r="AL516" s="61" t="str">
        <f t="shared" si="200"/>
        <v/>
      </c>
      <c r="AM516" s="61" t="str">
        <f t="shared" si="201"/>
        <v/>
      </c>
      <c r="AN516" s="61" t="str">
        <f t="shared" si="202"/>
        <v/>
      </c>
      <c r="AO516" s="61" t="str">
        <f t="shared" si="203"/>
        <v/>
      </c>
      <c r="AP516" s="61" t="str">
        <f t="shared" si="204"/>
        <v/>
      </c>
      <c r="AQ516" s="62" t="str">
        <f t="shared" si="205"/>
        <v/>
      </c>
      <c r="AR516" s="61" t="e">
        <f t="shared" si="206"/>
        <v>#VALUE!</v>
      </c>
      <c r="AS516" s="63" t="e">
        <f>VLOOKUP(B516,ziw58!AV:BB,7,0)</f>
        <v>#N/A</v>
      </c>
    </row>
    <row r="517" spans="1:45" x14ac:dyDescent="0.35">
      <c r="A517" s="56">
        <v>130000727485</v>
      </c>
      <c r="B517" s="57">
        <v>140001546052</v>
      </c>
      <c r="C517" s="57">
        <v>1016823762</v>
      </c>
      <c r="D517" s="58" t="s">
        <v>3007</v>
      </c>
      <c r="E517" s="58" t="s">
        <v>15</v>
      </c>
      <c r="F517" s="58" t="s">
        <v>16</v>
      </c>
      <c r="G517" s="58" t="s">
        <v>17</v>
      </c>
      <c r="H517" s="58" t="s">
        <v>72</v>
      </c>
      <c r="I517" s="59">
        <v>43427</v>
      </c>
      <c r="J517" s="59">
        <v>43427</v>
      </c>
      <c r="K517" s="59">
        <v>43429</v>
      </c>
      <c r="L517" s="59">
        <v>43483</v>
      </c>
      <c r="M517" s="60">
        <v>4016316820</v>
      </c>
      <c r="N517" s="58" t="s">
        <v>73</v>
      </c>
      <c r="O517" s="58" t="s">
        <v>23</v>
      </c>
      <c r="P517" s="55" t="str">
        <f>VLOOKUP(C517,Constrain!W:Y,3,0)</f>
        <v>บริษัท ทริปเปิลที บรอดแบนด์ จำกัด (มหาชน)</v>
      </c>
      <c r="Q517" s="64" t="str">
        <f>VLOOKUP(C517,Constrain!W:X,2,0)</f>
        <v>TTT</v>
      </c>
      <c r="R517" s="55" t="str">
        <f t="shared" si="184"/>
        <v>CLSD</v>
      </c>
      <c r="S517" s="55" t="str">
        <f t="shared" si="185"/>
        <v xml:space="preserve">CNF </v>
      </c>
      <c r="T517" s="55" t="str">
        <f t="shared" si="186"/>
        <v>มี พท.ซ่อมบำรุง</v>
      </c>
      <c r="U517" s="55" t="str">
        <f t="shared" si="187"/>
        <v>นับเสา</v>
      </c>
      <c r="V517" s="55" t="str">
        <f t="shared" si="188"/>
        <v>61</v>
      </c>
      <c r="W517" s="55" t="str">
        <f t="shared" si="189"/>
        <v>สายสื่อสาร</v>
      </c>
      <c r="X517" s="55" t="str">
        <f t="shared" si="190"/>
        <v>TTT</v>
      </c>
      <c r="Y517" s="55" t="str">
        <f t="shared" si="191"/>
        <v>SSA</v>
      </c>
      <c r="Z517" s="55" t="str">
        <f t="shared" si="192"/>
        <v>ปกติ</v>
      </c>
      <c r="AA517" s="55" t="str">
        <f t="shared" si="193"/>
        <v>TELECOM</v>
      </c>
      <c r="AB517" s="64">
        <f t="shared" si="194"/>
        <v>1</v>
      </c>
      <c r="AC517" s="65" t="str">
        <f>VLOOKUP(B517,DATA_ZCSR181!C:K,9,0)</f>
        <v>S-4G-001</v>
      </c>
      <c r="AD517" s="65">
        <f>VLOOKUP(B517,DATA_ZCSR181!C:H,6,0)</f>
        <v>9009462498</v>
      </c>
      <c r="AE517" s="66">
        <f>VLOOKUP(B517,DATA_ZCSR181!C:Z,24,0)</f>
        <v>43496</v>
      </c>
      <c r="AF517" s="66" t="str">
        <f>LEFT(VLOOKUP(B517,DATA_ZCSR181!C:D,2,0),4)</f>
        <v>S4B3</v>
      </c>
      <c r="AG517" s="55" t="str">
        <f t="shared" si="195"/>
        <v>SSA</v>
      </c>
      <c r="AH517" s="61" t="str">
        <f t="shared" si="196"/>
        <v/>
      </c>
      <c r="AI517" s="61" t="str">
        <f t="shared" si="197"/>
        <v/>
      </c>
      <c r="AJ517" s="61" t="str">
        <f t="shared" si="198"/>
        <v/>
      </c>
      <c r="AK517" s="61" t="str">
        <f t="shared" si="199"/>
        <v/>
      </c>
      <c r="AL517" s="61" t="str">
        <f t="shared" si="200"/>
        <v/>
      </c>
      <c r="AM517" s="61" t="str">
        <f t="shared" si="201"/>
        <v/>
      </c>
      <c r="AN517" s="61" t="str">
        <f t="shared" si="202"/>
        <v/>
      </c>
      <c r="AO517" s="61" t="str">
        <f t="shared" si="203"/>
        <v/>
      </c>
      <c r="AP517" s="61" t="str">
        <f t="shared" si="204"/>
        <v/>
      </c>
      <c r="AQ517" s="62" t="str">
        <f t="shared" si="205"/>
        <v/>
      </c>
      <c r="AR517" s="61" t="str">
        <f t="shared" si="206"/>
        <v/>
      </c>
      <c r="AS517" s="63" t="e">
        <f>VLOOKUP(B517,ziw58!AV:BB,7,0)</f>
        <v>#N/A</v>
      </c>
    </row>
    <row r="518" spans="1:45" x14ac:dyDescent="0.35">
      <c r="A518" s="56">
        <v>130000740197</v>
      </c>
      <c r="B518" s="57" t="s">
        <v>79</v>
      </c>
      <c r="C518" s="57">
        <v>1016823762</v>
      </c>
      <c r="D518" s="58" t="s">
        <v>3008</v>
      </c>
      <c r="E518" s="58" t="s">
        <v>98</v>
      </c>
      <c r="F518" s="58" t="s">
        <v>16</v>
      </c>
      <c r="G518" s="58" t="s">
        <v>17</v>
      </c>
      <c r="H518" s="58" t="s">
        <v>72</v>
      </c>
      <c r="I518" s="59"/>
      <c r="J518" s="59">
        <v>43461</v>
      </c>
      <c r="K518" s="59">
        <v>43463</v>
      </c>
      <c r="L518" s="59">
        <v>43461</v>
      </c>
      <c r="M518" s="60">
        <v>4016316820</v>
      </c>
      <c r="N518" s="58" t="s">
        <v>73</v>
      </c>
      <c r="O518" s="58" t="s">
        <v>26</v>
      </c>
      <c r="P518" s="55" t="str">
        <f>VLOOKUP(C518,Constrain!W:Y,3,0)</f>
        <v>บริษัท ทริปเปิลที บรอดแบนด์ จำกัด (มหาชน)</v>
      </c>
      <c r="Q518" s="64" t="str">
        <f>VLOOKUP(C518,Constrain!W:X,2,0)</f>
        <v>TTT</v>
      </c>
      <c r="R518" s="55" t="str">
        <f t="shared" si="184"/>
        <v xml:space="preserve">REL </v>
      </c>
      <c r="S518" s="55" t="str">
        <f t="shared" si="185"/>
        <v>NMAT</v>
      </c>
      <c r="T518" s="55" t="str">
        <f t="shared" si="186"/>
        <v>มี พท.ซ่อมบำรุง</v>
      </c>
      <c r="U518" s="55" t="str">
        <f t="shared" si="187"/>
        <v>นับเสา</v>
      </c>
      <c r="V518" s="55" t="str">
        <f t="shared" si="188"/>
        <v>61</v>
      </c>
      <c r="W518" s="55" t="str">
        <f t="shared" si="189"/>
        <v>สายสื่อสาร</v>
      </c>
      <c r="X518" s="55" t="str">
        <f t="shared" si="190"/>
        <v>TTT</v>
      </c>
      <c r="Y518" s="55" t="str">
        <f t="shared" si="191"/>
        <v>SSA</v>
      </c>
      <c r="Z518" s="55" t="str">
        <f t="shared" si="192"/>
        <v>ละเมิด</v>
      </c>
      <c r="AA518" s="55" t="str">
        <f t="shared" si="193"/>
        <v>TELECOM</v>
      </c>
      <c r="AB518" s="64">
        <f t="shared" si="194"/>
        <v>1</v>
      </c>
      <c r="AC518" s="65" t="e">
        <f>VLOOKUP(B518,DATA_ZCSR181!C:K,9,0)</f>
        <v>#N/A</v>
      </c>
      <c r="AD518" s="65" t="e">
        <f>VLOOKUP(B518,DATA_ZCSR181!C:H,6,0)</f>
        <v>#N/A</v>
      </c>
      <c r="AE518" s="66" t="e">
        <f>VLOOKUP(B518,DATA_ZCSR181!C:Z,24,0)</f>
        <v>#N/A</v>
      </c>
      <c r="AF518" s="66" t="e">
        <f>LEFT(VLOOKUP(B518,DATA_ZCSR181!C:D,2,0),4)</f>
        <v>#N/A</v>
      </c>
      <c r="AG518" s="55" t="str">
        <f t="shared" si="195"/>
        <v>SSA</v>
      </c>
      <c r="AH518" s="61" t="str">
        <f t="shared" si="196"/>
        <v>ไม่สร้างคำร้อง</v>
      </c>
      <c r="AI518" s="61" t="str">
        <f t="shared" si="197"/>
        <v/>
      </c>
      <c r="AJ518" s="61" t="str">
        <f t="shared" si="198"/>
        <v>สถานะใบสั่งงานไม่ถูกต้อง</v>
      </c>
      <c r="AK518" s="61" t="str">
        <f t="shared" si="199"/>
        <v>ยังไม่ยืนยันชั่วโมงการทำงาน Time Confirm</v>
      </c>
      <c r="AL518" s="61" t="str">
        <f t="shared" si="200"/>
        <v/>
      </c>
      <c r="AM518" s="61" t="str">
        <f t="shared" si="201"/>
        <v/>
      </c>
      <c r="AN518" s="61" t="str">
        <f t="shared" si="202"/>
        <v/>
      </c>
      <c r="AO518" s="61" t="str">
        <f t="shared" si="203"/>
        <v/>
      </c>
      <c r="AP518" s="61" t="str">
        <f t="shared" si="204"/>
        <v/>
      </c>
      <c r="AQ518" s="62" t="str">
        <f t="shared" si="205"/>
        <v/>
      </c>
      <c r="AR518" s="61" t="e">
        <f t="shared" si="206"/>
        <v>#VALUE!</v>
      </c>
      <c r="AS518" s="63" t="e">
        <f>VLOOKUP(B518,ziw58!AV:BB,7,0)</f>
        <v>#N/A</v>
      </c>
    </row>
    <row r="519" spans="1:45" x14ac:dyDescent="0.35">
      <c r="A519" s="56">
        <v>130000729125</v>
      </c>
      <c r="B519" s="57">
        <v>140001546030</v>
      </c>
      <c r="C519" s="57">
        <v>1016823762</v>
      </c>
      <c r="D519" s="58" t="s">
        <v>3009</v>
      </c>
      <c r="E519" s="58" t="s">
        <v>1267</v>
      </c>
      <c r="F519" s="58" t="s">
        <v>16</v>
      </c>
      <c r="G519" s="58" t="s">
        <v>17</v>
      </c>
      <c r="H519" s="58" t="s">
        <v>94</v>
      </c>
      <c r="I519" s="59">
        <v>43431</v>
      </c>
      <c r="J519" s="59">
        <v>43431</v>
      </c>
      <c r="K519" s="59">
        <v>43431</v>
      </c>
      <c r="L519" s="59">
        <v>43493</v>
      </c>
      <c r="M519" s="60">
        <v>4018198109</v>
      </c>
      <c r="N519" s="58" t="s">
        <v>95</v>
      </c>
      <c r="O519" s="58" t="s">
        <v>23</v>
      </c>
      <c r="P519" s="55" t="str">
        <f>VLOOKUP(C519,Constrain!W:Y,3,0)</f>
        <v>บริษัท ทริปเปิลที บรอดแบนด์ จำกัด (มหาชน)</v>
      </c>
      <c r="Q519" s="64" t="str">
        <f>VLOOKUP(C519,Constrain!W:X,2,0)</f>
        <v>TTT</v>
      </c>
      <c r="R519" s="55" t="str">
        <f t="shared" si="184"/>
        <v>TECO</v>
      </c>
      <c r="S519" s="55" t="str">
        <f t="shared" si="185"/>
        <v xml:space="preserve">CNF </v>
      </c>
      <c r="T519" s="55" t="str">
        <f t="shared" si="186"/>
        <v>มี พท.ซ่อมบำรุง</v>
      </c>
      <c r="U519" s="55" t="str">
        <f t="shared" si="187"/>
        <v>นับเสา</v>
      </c>
      <c r="V519" s="55" t="str">
        <f t="shared" si="188"/>
        <v>61</v>
      </c>
      <c r="W519" s="55" t="str">
        <f t="shared" si="189"/>
        <v>สายสื่อสาร</v>
      </c>
      <c r="X519" s="55" t="str">
        <f t="shared" si="190"/>
        <v>TTT</v>
      </c>
      <c r="Y519" s="55" t="str">
        <f t="shared" si="191"/>
        <v>SSG</v>
      </c>
      <c r="Z519" s="55" t="str">
        <f t="shared" si="192"/>
        <v>ปกติ</v>
      </c>
      <c r="AA519" s="55" t="str">
        <f t="shared" si="193"/>
        <v>TELECOM</v>
      </c>
      <c r="AB519" s="64">
        <f t="shared" si="194"/>
        <v>1</v>
      </c>
      <c r="AC519" s="65" t="str">
        <f>VLOOKUP(B519,DATA_ZCSR181!C:K,9,0)</f>
        <v>S-4G-001</v>
      </c>
      <c r="AD519" s="65">
        <f>VLOOKUP(B519,DATA_ZCSR181!C:H,6,0)</f>
        <v>9009433185</v>
      </c>
      <c r="AE519" s="66">
        <f>VLOOKUP(B519,DATA_ZCSR181!C:Z,24,0)</f>
        <v>43496</v>
      </c>
      <c r="AF519" s="66" t="str">
        <f>LEFT(VLOOKUP(B519,DATA_ZCSR181!C:D,2,0),4)</f>
        <v>S4B3</v>
      </c>
      <c r="AG519" s="55" t="str">
        <f t="shared" si="195"/>
        <v>SES</v>
      </c>
      <c r="AH519" s="61" t="str">
        <f t="shared" si="196"/>
        <v/>
      </c>
      <c r="AI519" s="61" t="str">
        <f t="shared" si="197"/>
        <v/>
      </c>
      <c r="AJ519" s="61" t="str">
        <f t="shared" si="198"/>
        <v/>
      </c>
      <c r="AK519" s="61" t="str">
        <f t="shared" si="199"/>
        <v/>
      </c>
      <c r="AL519" s="61" t="str">
        <f t="shared" si="200"/>
        <v/>
      </c>
      <c r="AM519" s="61" t="str">
        <f t="shared" si="201"/>
        <v/>
      </c>
      <c r="AN519" s="61" t="str">
        <f t="shared" si="202"/>
        <v/>
      </c>
      <c r="AO519" s="61" t="str">
        <f t="shared" si="203"/>
        <v/>
      </c>
      <c r="AP519" s="61" t="str">
        <f t="shared" si="204"/>
        <v/>
      </c>
      <c r="AQ519" s="62" t="str">
        <f t="shared" si="205"/>
        <v/>
      </c>
      <c r="AR519" s="61" t="str">
        <f t="shared" si="206"/>
        <v/>
      </c>
      <c r="AS519" s="63" t="e">
        <f>VLOOKUP(B519,ziw58!AV:BB,7,0)</f>
        <v>#N/A</v>
      </c>
    </row>
    <row r="520" spans="1:45" x14ac:dyDescent="0.35">
      <c r="A520" s="56">
        <v>130000733788</v>
      </c>
      <c r="B520" s="57">
        <v>140001545065</v>
      </c>
      <c r="C520" s="57">
        <v>1016823762</v>
      </c>
      <c r="D520" s="58" t="s">
        <v>3010</v>
      </c>
      <c r="E520" s="58" t="s">
        <v>3173</v>
      </c>
      <c r="F520" s="58" t="s">
        <v>16</v>
      </c>
      <c r="G520" s="58" t="s">
        <v>17</v>
      </c>
      <c r="H520" s="58" t="s">
        <v>68</v>
      </c>
      <c r="I520" s="59">
        <v>43437</v>
      </c>
      <c r="J520" s="59">
        <v>43446</v>
      </c>
      <c r="K520" s="59">
        <v>43447</v>
      </c>
      <c r="L520" s="59">
        <v>43487</v>
      </c>
      <c r="M520" s="60">
        <v>4016316754</v>
      </c>
      <c r="N520" s="58" t="s">
        <v>69</v>
      </c>
      <c r="O520" s="58" t="s">
        <v>23</v>
      </c>
      <c r="P520" s="55" t="str">
        <f>VLOOKUP(C520,Constrain!W:Y,3,0)</f>
        <v>บริษัท ทริปเปิลที บรอดแบนด์ จำกัด (มหาชน)</v>
      </c>
      <c r="Q520" s="64" t="str">
        <f>VLOOKUP(C520,Constrain!W:X,2,0)</f>
        <v>TTT</v>
      </c>
      <c r="R520" s="55" t="str">
        <f t="shared" si="184"/>
        <v>TECO</v>
      </c>
      <c r="S520" s="55" t="str">
        <f t="shared" si="185"/>
        <v xml:space="preserve">CNF </v>
      </c>
      <c r="T520" s="55" t="str">
        <f t="shared" si="186"/>
        <v>มี พท.ซ่อมบำรุง</v>
      </c>
      <c r="U520" s="55" t="str">
        <f t="shared" si="187"/>
        <v>นับเสา</v>
      </c>
      <c r="V520" s="55" t="str">
        <f t="shared" si="188"/>
        <v>61</v>
      </c>
      <c r="W520" s="55" t="str">
        <f t="shared" si="189"/>
        <v>สายสื่อสาร</v>
      </c>
      <c r="X520" s="55" t="str">
        <f t="shared" si="190"/>
        <v>TTT</v>
      </c>
      <c r="Y520" s="55" t="str">
        <f t="shared" si="191"/>
        <v>STU</v>
      </c>
      <c r="Z520" s="55" t="str">
        <f t="shared" si="192"/>
        <v>ปกติ</v>
      </c>
      <c r="AA520" s="55" t="str">
        <f t="shared" si="193"/>
        <v>TELECOM</v>
      </c>
      <c r="AB520" s="64">
        <f t="shared" si="194"/>
        <v>1</v>
      </c>
      <c r="AC520" s="65" t="str">
        <f>VLOOKUP(B520,DATA_ZCSR181!C:K,9,0)</f>
        <v>S-4G-001</v>
      </c>
      <c r="AD520" s="65">
        <f>VLOOKUP(B520,DATA_ZCSR181!C:H,6,0)</f>
        <v>9009416271</v>
      </c>
      <c r="AE520" s="66">
        <f>VLOOKUP(B520,DATA_ZCSR181!C:Z,24,0)</f>
        <v>43496</v>
      </c>
      <c r="AF520" s="66" t="str">
        <f>LEFT(VLOOKUP(B520,DATA_ZCSR181!C:D,2,0),4)</f>
        <v>S4B3</v>
      </c>
      <c r="AG520" s="55" t="str">
        <f t="shared" si="195"/>
        <v>STU</v>
      </c>
      <c r="AH520" s="61" t="str">
        <f t="shared" si="196"/>
        <v/>
      </c>
      <c r="AI520" s="61" t="str">
        <f t="shared" si="197"/>
        <v/>
      </c>
      <c r="AJ520" s="61" t="str">
        <f t="shared" si="198"/>
        <v/>
      </c>
      <c r="AK520" s="61" t="str">
        <f t="shared" si="199"/>
        <v/>
      </c>
      <c r="AL520" s="61" t="str">
        <f t="shared" si="200"/>
        <v/>
      </c>
      <c r="AM520" s="61" t="str">
        <f t="shared" si="201"/>
        <v/>
      </c>
      <c r="AN520" s="61" t="str">
        <f t="shared" si="202"/>
        <v/>
      </c>
      <c r="AO520" s="61" t="str">
        <f t="shared" si="203"/>
        <v/>
      </c>
      <c r="AP520" s="61" t="str">
        <f t="shared" si="204"/>
        <v/>
      </c>
      <c r="AQ520" s="62" t="str">
        <f t="shared" si="205"/>
        <v/>
      </c>
      <c r="AR520" s="61" t="str">
        <f t="shared" si="206"/>
        <v/>
      </c>
      <c r="AS520" s="63" t="e">
        <f>VLOOKUP(B520,ziw58!AV:BB,7,0)</f>
        <v>#N/A</v>
      </c>
    </row>
    <row r="521" spans="1:45" x14ac:dyDescent="0.35">
      <c r="A521" s="56">
        <v>130000730024</v>
      </c>
      <c r="B521" s="57">
        <v>140001546239</v>
      </c>
      <c r="C521" s="57">
        <v>1016823762</v>
      </c>
      <c r="D521" s="58" t="s">
        <v>3011</v>
      </c>
      <c r="E521" s="58" t="s">
        <v>1267</v>
      </c>
      <c r="F521" s="58" t="s">
        <v>16</v>
      </c>
      <c r="G521" s="58" t="s">
        <v>17</v>
      </c>
      <c r="H521" s="58" t="s">
        <v>52</v>
      </c>
      <c r="I521" s="59">
        <v>43455</v>
      </c>
      <c r="J521" s="59">
        <v>43455</v>
      </c>
      <c r="K521" s="59">
        <v>43455</v>
      </c>
      <c r="L521" s="59">
        <v>43483</v>
      </c>
      <c r="M521" s="60">
        <v>4016316922</v>
      </c>
      <c r="N521" s="58" t="s">
        <v>53</v>
      </c>
      <c r="O521" s="58" t="s">
        <v>23</v>
      </c>
      <c r="P521" s="55" t="str">
        <f>VLOOKUP(C521,Constrain!W:Y,3,0)</f>
        <v>บริษัท ทริปเปิลที บรอดแบนด์ จำกัด (มหาชน)</v>
      </c>
      <c r="Q521" s="64" t="str">
        <f>VLOOKUP(C521,Constrain!W:X,2,0)</f>
        <v>TTT</v>
      </c>
      <c r="R521" s="55" t="str">
        <f t="shared" si="184"/>
        <v>TECO</v>
      </c>
      <c r="S521" s="55" t="str">
        <f t="shared" si="185"/>
        <v xml:space="preserve">CNF </v>
      </c>
      <c r="T521" s="55" t="str">
        <f t="shared" si="186"/>
        <v>มี พท.ซ่อมบำรุง</v>
      </c>
      <c r="U521" s="55" t="str">
        <f t="shared" si="187"/>
        <v>นับเสา</v>
      </c>
      <c r="V521" s="55" t="str">
        <f t="shared" si="188"/>
        <v>61</v>
      </c>
      <c r="W521" s="55" t="str">
        <f t="shared" si="189"/>
        <v>สายสื่อสาร</v>
      </c>
      <c r="X521" s="55" t="str">
        <f t="shared" si="190"/>
        <v>TTT</v>
      </c>
      <c r="Y521" s="55" t="str">
        <f t="shared" si="191"/>
        <v>SUN</v>
      </c>
      <c r="Z521" s="55" t="str">
        <f t="shared" si="192"/>
        <v>ปกติ</v>
      </c>
      <c r="AA521" s="55" t="str">
        <f t="shared" si="193"/>
        <v>TELECOM</v>
      </c>
      <c r="AB521" s="64">
        <f t="shared" si="194"/>
        <v>1</v>
      </c>
      <c r="AC521" s="65" t="str">
        <f>VLOOKUP(B521,DATA_ZCSR181!C:K,9,0)</f>
        <v>S-4G-001</v>
      </c>
      <c r="AD521" s="65">
        <f>VLOOKUP(B521,DATA_ZCSR181!C:H,6,0)</f>
        <v>9009417588</v>
      </c>
      <c r="AE521" s="66">
        <f>VLOOKUP(B521,DATA_ZCSR181!C:Z,24,0)</f>
        <v>43496</v>
      </c>
      <c r="AF521" s="66" t="str">
        <f>LEFT(VLOOKUP(B521,DATA_ZCSR181!C:D,2,0),4)</f>
        <v>S4B3</v>
      </c>
      <c r="AG521" s="55" t="str">
        <f t="shared" si="195"/>
        <v>SUN</v>
      </c>
      <c r="AH521" s="61" t="str">
        <f t="shared" si="196"/>
        <v/>
      </c>
      <c r="AI521" s="61" t="str">
        <f t="shared" si="197"/>
        <v/>
      </c>
      <c r="AJ521" s="61" t="str">
        <f t="shared" si="198"/>
        <v/>
      </c>
      <c r="AK521" s="61" t="str">
        <f t="shared" si="199"/>
        <v/>
      </c>
      <c r="AL521" s="61" t="str">
        <f t="shared" si="200"/>
        <v/>
      </c>
      <c r="AM521" s="61" t="str">
        <f t="shared" si="201"/>
        <v/>
      </c>
      <c r="AN521" s="61" t="str">
        <f t="shared" si="202"/>
        <v/>
      </c>
      <c r="AO521" s="61" t="str">
        <f t="shared" si="203"/>
        <v/>
      </c>
      <c r="AP521" s="61" t="str">
        <f t="shared" si="204"/>
        <v/>
      </c>
      <c r="AQ521" s="62" t="str">
        <f t="shared" si="205"/>
        <v/>
      </c>
      <c r="AR521" s="61" t="str">
        <f t="shared" si="206"/>
        <v/>
      </c>
      <c r="AS521" s="63" t="e">
        <f>VLOOKUP(B521,ziw58!AV:BB,7,0)</f>
        <v>#N/A</v>
      </c>
    </row>
    <row r="522" spans="1:45" x14ac:dyDescent="0.35">
      <c r="A522" s="56">
        <v>130000720688</v>
      </c>
      <c r="B522" s="57">
        <v>140001545894</v>
      </c>
      <c r="C522" s="57">
        <v>1016823762</v>
      </c>
      <c r="D522" s="58" t="s">
        <v>3012</v>
      </c>
      <c r="E522" s="58" t="s">
        <v>15</v>
      </c>
      <c r="F522" s="58" t="s">
        <v>16</v>
      </c>
      <c r="G522" s="58" t="s">
        <v>17</v>
      </c>
      <c r="H522" s="58" t="s">
        <v>86</v>
      </c>
      <c r="I522" s="59">
        <v>43405</v>
      </c>
      <c r="J522" s="59">
        <v>43410</v>
      </c>
      <c r="K522" s="59">
        <v>43410</v>
      </c>
      <c r="L522" s="59">
        <v>43483</v>
      </c>
      <c r="M522" s="60">
        <v>4016316992</v>
      </c>
      <c r="N522" s="58" t="s">
        <v>87</v>
      </c>
      <c r="O522" s="58" t="s">
        <v>23</v>
      </c>
      <c r="P522" s="55" t="str">
        <f>VLOOKUP(C522,Constrain!W:Y,3,0)</f>
        <v>บริษัท ทริปเปิลที บรอดแบนด์ จำกัด (มหาชน)</v>
      </c>
      <c r="Q522" s="64" t="str">
        <f>VLOOKUP(C522,Constrain!W:X,2,0)</f>
        <v>TTT</v>
      </c>
      <c r="R522" s="55" t="str">
        <f t="shared" si="184"/>
        <v>CLSD</v>
      </c>
      <c r="S522" s="55" t="str">
        <f t="shared" si="185"/>
        <v xml:space="preserve">CNF </v>
      </c>
      <c r="T522" s="55" t="str">
        <f t="shared" si="186"/>
        <v>มี พท.ซ่อมบำรุง</v>
      </c>
      <c r="U522" s="55" t="str">
        <f t="shared" si="187"/>
        <v>นับเสา</v>
      </c>
      <c r="V522" s="55" t="str">
        <f t="shared" si="188"/>
        <v>61</v>
      </c>
      <c r="W522" s="55" t="str">
        <f t="shared" si="189"/>
        <v>สายสื่อสาร</v>
      </c>
      <c r="X522" s="55" t="str">
        <f t="shared" si="190"/>
        <v>TTT</v>
      </c>
      <c r="Y522" s="55" t="str">
        <f t="shared" si="191"/>
        <v>TTM</v>
      </c>
      <c r="Z522" s="55" t="str">
        <f t="shared" si="192"/>
        <v>ปกติ</v>
      </c>
      <c r="AA522" s="55" t="str">
        <f t="shared" si="193"/>
        <v>TELECOM</v>
      </c>
      <c r="AB522" s="64">
        <f t="shared" si="194"/>
        <v>1</v>
      </c>
      <c r="AC522" s="65" t="str">
        <f>VLOOKUP(B522,DATA_ZCSR181!C:K,9,0)</f>
        <v>S-4G-001</v>
      </c>
      <c r="AD522" s="65">
        <f>VLOOKUP(B522,DATA_ZCSR181!C:H,6,0)</f>
        <v>9009417231</v>
      </c>
      <c r="AE522" s="66">
        <f>VLOOKUP(B522,DATA_ZCSR181!C:Z,24,0)</f>
        <v>43496</v>
      </c>
      <c r="AF522" s="66" t="str">
        <f>LEFT(VLOOKUP(B522,DATA_ZCSR181!C:D,2,0),4)</f>
        <v>S4B3</v>
      </c>
      <c r="AG522" s="55" t="str">
        <f t="shared" si="195"/>
        <v>TTM</v>
      </c>
      <c r="AH522" s="61" t="str">
        <f t="shared" si="196"/>
        <v/>
      </c>
      <c r="AI522" s="61" t="str">
        <f t="shared" si="197"/>
        <v/>
      </c>
      <c r="AJ522" s="61" t="str">
        <f t="shared" si="198"/>
        <v/>
      </c>
      <c r="AK522" s="61" t="str">
        <f t="shared" si="199"/>
        <v/>
      </c>
      <c r="AL522" s="61" t="str">
        <f t="shared" si="200"/>
        <v/>
      </c>
      <c r="AM522" s="61" t="str">
        <f t="shared" si="201"/>
        <v/>
      </c>
      <c r="AN522" s="61" t="str">
        <f t="shared" si="202"/>
        <v/>
      </c>
      <c r="AO522" s="61" t="str">
        <f t="shared" si="203"/>
        <v/>
      </c>
      <c r="AP522" s="61" t="str">
        <f t="shared" si="204"/>
        <v/>
      </c>
      <c r="AQ522" s="62" t="str">
        <f t="shared" si="205"/>
        <v/>
      </c>
      <c r="AR522" s="61" t="str">
        <f t="shared" si="206"/>
        <v/>
      </c>
      <c r="AS522" s="63" t="e">
        <f>VLOOKUP(B522,ziw58!AV:BB,7,0)</f>
        <v>#N/A</v>
      </c>
    </row>
    <row r="523" spans="1:45" x14ac:dyDescent="0.35">
      <c r="A523" s="56">
        <v>130000724827</v>
      </c>
      <c r="B523" s="57">
        <v>140001547286</v>
      </c>
      <c r="C523" s="57">
        <v>1016823762</v>
      </c>
      <c r="D523" s="58" t="s">
        <v>3013</v>
      </c>
      <c r="E523" s="58" t="s">
        <v>1267</v>
      </c>
      <c r="F523" s="58" t="s">
        <v>16</v>
      </c>
      <c r="G523" s="58" t="s">
        <v>17</v>
      </c>
      <c r="H523" s="58" t="s">
        <v>66</v>
      </c>
      <c r="I523" s="59">
        <v>43452</v>
      </c>
      <c r="J523" s="59">
        <v>43421</v>
      </c>
      <c r="K523" s="59">
        <v>43421</v>
      </c>
      <c r="L523" s="59">
        <v>43495</v>
      </c>
      <c r="M523" s="60">
        <v>4018201845</v>
      </c>
      <c r="N523" s="58" t="s">
        <v>67</v>
      </c>
      <c r="O523" s="58" t="s">
        <v>23</v>
      </c>
      <c r="P523" s="55" t="str">
        <f>VLOOKUP(C523,Constrain!W:Y,3,0)</f>
        <v>บริษัท ทริปเปิลที บรอดแบนด์ จำกัด (มหาชน)</v>
      </c>
      <c r="Q523" s="64" t="str">
        <f>VLOOKUP(C523,Constrain!W:X,2,0)</f>
        <v>TTT</v>
      </c>
      <c r="R523" s="55" t="str">
        <f t="shared" si="184"/>
        <v>TECO</v>
      </c>
      <c r="S523" s="55" t="str">
        <f t="shared" si="185"/>
        <v xml:space="preserve">CNF </v>
      </c>
      <c r="T523" s="55" t="str">
        <f t="shared" si="186"/>
        <v>มี พท.ซ่อมบำรุง</v>
      </c>
      <c r="U523" s="55" t="str">
        <f t="shared" si="187"/>
        <v>นับเสา</v>
      </c>
      <c r="V523" s="55" t="str">
        <f t="shared" si="188"/>
        <v>61</v>
      </c>
      <c r="W523" s="55" t="str">
        <f t="shared" si="189"/>
        <v>สายสื่อสาร</v>
      </c>
      <c r="X523" s="55" t="str">
        <f t="shared" si="190"/>
        <v>TTT</v>
      </c>
      <c r="Y523" s="55" t="str">
        <f t="shared" si="191"/>
        <v>WNK</v>
      </c>
      <c r="Z523" s="55" t="str">
        <f t="shared" si="192"/>
        <v>ปกติ</v>
      </c>
      <c r="AA523" s="55" t="str">
        <f t="shared" si="193"/>
        <v>TELECOM</v>
      </c>
      <c r="AB523" s="64">
        <f t="shared" si="194"/>
        <v>1</v>
      </c>
      <c r="AC523" s="65" t="str">
        <f>VLOOKUP(B523,DATA_ZCSR181!C:K,9,0)</f>
        <v>S-4G-001</v>
      </c>
      <c r="AD523" s="65">
        <f>VLOOKUP(B523,DATA_ZCSR181!C:H,6,0)</f>
        <v>9009421150</v>
      </c>
      <c r="AE523" s="66">
        <f>VLOOKUP(B523,DATA_ZCSR181!C:Z,24,0)</f>
        <v>43496</v>
      </c>
      <c r="AF523" s="66" t="str">
        <f>LEFT(VLOOKUP(B523,DATA_ZCSR181!C:D,2,0),4)</f>
        <v>S4B3</v>
      </c>
      <c r="AG523" s="55" t="str">
        <f t="shared" si="195"/>
        <v>WNK</v>
      </c>
      <c r="AH523" s="61" t="str">
        <f t="shared" si="196"/>
        <v/>
      </c>
      <c r="AI523" s="61" t="str">
        <f t="shared" si="197"/>
        <v/>
      </c>
      <c r="AJ523" s="61" t="str">
        <f t="shared" si="198"/>
        <v/>
      </c>
      <c r="AK523" s="61" t="str">
        <f t="shared" si="199"/>
        <v/>
      </c>
      <c r="AL523" s="61" t="str">
        <f t="shared" si="200"/>
        <v/>
      </c>
      <c r="AM523" s="61" t="str">
        <f t="shared" si="201"/>
        <v/>
      </c>
      <c r="AN523" s="61" t="str">
        <f t="shared" si="202"/>
        <v/>
      </c>
      <c r="AO523" s="61" t="str">
        <f t="shared" si="203"/>
        <v/>
      </c>
      <c r="AP523" s="61" t="str">
        <f t="shared" si="204"/>
        <v/>
      </c>
      <c r="AQ523" s="62" t="str">
        <f t="shared" si="205"/>
        <v/>
      </c>
      <c r="AR523" s="61" t="str">
        <f t="shared" si="206"/>
        <v/>
      </c>
      <c r="AS523" s="63" t="e">
        <f>VLOOKUP(B523,ziw58!AV:BB,7,0)</f>
        <v>#N/A</v>
      </c>
    </row>
    <row r="524" spans="1:45" x14ac:dyDescent="0.35">
      <c r="A524" s="56">
        <v>130000726530</v>
      </c>
      <c r="B524" s="57">
        <v>140001544448</v>
      </c>
      <c r="C524" s="57">
        <v>1017826554</v>
      </c>
      <c r="D524" s="58" t="s">
        <v>3014</v>
      </c>
      <c r="E524" s="58" t="s">
        <v>15</v>
      </c>
      <c r="F524" s="58" t="s">
        <v>16</v>
      </c>
      <c r="G524" s="58" t="s">
        <v>17</v>
      </c>
      <c r="H524" s="58" t="s">
        <v>43</v>
      </c>
      <c r="I524" s="59">
        <v>43462</v>
      </c>
      <c r="J524" s="59">
        <v>43462</v>
      </c>
      <c r="K524" s="59">
        <v>43462</v>
      </c>
      <c r="L524" s="59">
        <v>43483</v>
      </c>
      <c r="M524" s="60">
        <v>4019859155</v>
      </c>
      <c r="N524" s="58" t="s">
        <v>44</v>
      </c>
      <c r="O524" s="58" t="s">
        <v>23</v>
      </c>
      <c r="P524" s="55" t="str">
        <f>VLOOKUP(C524,Constrain!W:Y,3,0)</f>
        <v>บริษัท ทรูมูฟ เอช ยูนิเวอร์แซล คอมมิวนิเคชั่น จำกัด</v>
      </c>
      <c r="Q524" s="64" t="str">
        <f>VLOOKUP(C524,Constrain!W:X,2,0)</f>
        <v>TUC</v>
      </c>
      <c r="R524" s="55" t="str">
        <f t="shared" si="184"/>
        <v>CLSD</v>
      </c>
      <c r="S524" s="55" t="str">
        <f t="shared" si="185"/>
        <v xml:space="preserve">CNF </v>
      </c>
      <c r="T524" s="55" t="str">
        <f t="shared" si="186"/>
        <v>มี พท.ซ่อมบำรุง</v>
      </c>
      <c r="U524" s="55" t="str">
        <f t="shared" si="187"/>
        <v>นับเสา</v>
      </c>
      <c r="V524" s="55" t="str">
        <f t="shared" si="188"/>
        <v>61</v>
      </c>
      <c r="W524" s="55" t="str">
        <f t="shared" si="189"/>
        <v>สายสื่อสาร</v>
      </c>
      <c r="X524" s="55" t="str">
        <f t="shared" si="190"/>
        <v>TUC</v>
      </c>
      <c r="Y524" s="55" t="str">
        <f t="shared" si="191"/>
        <v>BKR</v>
      </c>
      <c r="Z524" s="55" t="str">
        <f t="shared" si="192"/>
        <v>ปกติ</v>
      </c>
      <c r="AA524" s="55" t="str">
        <f t="shared" si="193"/>
        <v>TELECOM</v>
      </c>
      <c r="AB524" s="64">
        <f t="shared" si="194"/>
        <v>1</v>
      </c>
      <c r="AC524" s="65" t="str">
        <f>VLOOKUP(B524,DATA_ZCSR181!C:K,9,0)</f>
        <v>S-4G-001</v>
      </c>
      <c r="AD524" s="65">
        <f>VLOOKUP(B524,DATA_ZCSR181!C:H,6,0)</f>
        <v>9009415456</v>
      </c>
      <c r="AE524" s="66">
        <f>VLOOKUP(B524,DATA_ZCSR181!C:Z,24,0)</f>
        <v>43496</v>
      </c>
      <c r="AF524" s="66" t="str">
        <f>LEFT(VLOOKUP(B524,DATA_ZCSR181!C:D,2,0),4)</f>
        <v>S4B3</v>
      </c>
      <c r="AG524" s="55" t="str">
        <f t="shared" si="195"/>
        <v>BKR</v>
      </c>
      <c r="AH524" s="61" t="str">
        <f t="shared" si="196"/>
        <v/>
      </c>
      <c r="AI524" s="61" t="str">
        <f t="shared" si="197"/>
        <v/>
      </c>
      <c r="AJ524" s="61" t="str">
        <f t="shared" si="198"/>
        <v/>
      </c>
      <c r="AK524" s="61" t="str">
        <f t="shared" si="199"/>
        <v/>
      </c>
      <c r="AL524" s="61" t="str">
        <f t="shared" si="200"/>
        <v/>
      </c>
      <c r="AM524" s="61" t="str">
        <f t="shared" si="201"/>
        <v/>
      </c>
      <c r="AN524" s="61" t="str">
        <f t="shared" si="202"/>
        <v/>
      </c>
      <c r="AO524" s="61" t="str">
        <f t="shared" si="203"/>
        <v/>
      </c>
      <c r="AP524" s="61" t="str">
        <f t="shared" si="204"/>
        <v/>
      </c>
      <c r="AQ524" s="62" t="str">
        <f t="shared" si="205"/>
        <v/>
      </c>
      <c r="AR524" s="61" t="str">
        <f t="shared" si="206"/>
        <v/>
      </c>
      <c r="AS524" s="63" t="e">
        <f>VLOOKUP(B524,ziw58!AV:BB,7,0)</f>
        <v>#N/A</v>
      </c>
    </row>
    <row r="525" spans="1:45" x14ac:dyDescent="0.35">
      <c r="A525" s="56">
        <v>130000724081</v>
      </c>
      <c r="B525" s="57">
        <v>140001545962</v>
      </c>
      <c r="C525" s="57">
        <v>1017826554</v>
      </c>
      <c r="D525" s="58" t="s">
        <v>3015</v>
      </c>
      <c r="E525" s="58" t="s">
        <v>15</v>
      </c>
      <c r="F525" s="58" t="s">
        <v>16</v>
      </c>
      <c r="G525" s="58" t="s">
        <v>17</v>
      </c>
      <c r="H525" s="58" t="s">
        <v>88</v>
      </c>
      <c r="I525" s="59">
        <v>43419</v>
      </c>
      <c r="J525" s="59">
        <v>43419</v>
      </c>
      <c r="K525" s="59">
        <v>43421</v>
      </c>
      <c r="L525" s="59">
        <v>43483</v>
      </c>
      <c r="M525" s="60">
        <v>4016316953</v>
      </c>
      <c r="N525" s="58" t="s">
        <v>2513</v>
      </c>
      <c r="O525" s="58" t="s">
        <v>23</v>
      </c>
      <c r="P525" s="55" t="str">
        <f>VLOOKUP(C525,Constrain!W:Y,3,0)</f>
        <v>บริษัท ทรูมูฟ เอช ยูนิเวอร์แซล คอมมิวนิเคชั่น จำกัด</v>
      </c>
      <c r="Q525" s="64" t="str">
        <f>VLOOKUP(C525,Constrain!W:X,2,0)</f>
        <v>TUC</v>
      </c>
      <c r="R525" s="55" t="str">
        <f t="shared" si="184"/>
        <v>CLSD</v>
      </c>
      <c r="S525" s="55" t="str">
        <f t="shared" si="185"/>
        <v xml:space="preserve">CNF </v>
      </c>
      <c r="T525" s="55" t="str">
        <f t="shared" si="186"/>
        <v>มี พท.ซ่อมบำรุง</v>
      </c>
      <c r="U525" s="55" t="str">
        <f t="shared" si="187"/>
        <v>นับเสา</v>
      </c>
      <c r="V525" s="55" t="str">
        <f t="shared" si="188"/>
        <v>61</v>
      </c>
      <c r="W525" s="55" t="str">
        <f t="shared" si="189"/>
        <v>สายสื่อสาร</v>
      </c>
      <c r="X525" s="55" t="str">
        <f t="shared" si="190"/>
        <v>TUC</v>
      </c>
      <c r="Y525" s="55" t="str">
        <f t="shared" si="191"/>
        <v>BNG</v>
      </c>
      <c r="Z525" s="55" t="str">
        <f t="shared" si="192"/>
        <v>ปกติ</v>
      </c>
      <c r="AA525" s="55" t="str">
        <f t="shared" si="193"/>
        <v>TELECOM</v>
      </c>
      <c r="AB525" s="64">
        <f t="shared" si="194"/>
        <v>1</v>
      </c>
      <c r="AC525" s="65" t="str">
        <f>VLOOKUP(B525,DATA_ZCSR181!C:K,9,0)</f>
        <v>S-4G-001</v>
      </c>
      <c r="AD525" s="65">
        <f>VLOOKUP(B525,DATA_ZCSR181!C:H,6,0)</f>
        <v>9009417435</v>
      </c>
      <c r="AE525" s="66">
        <f>VLOOKUP(B525,DATA_ZCSR181!C:Z,24,0)</f>
        <v>43496</v>
      </c>
      <c r="AF525" s="66" t="str">
        <f>LEFT(VLOOKUP(B525,DATA_ZCSR181!C:D,2,0),4)</f>
        <v>S4B3</v>
      </c>
      <c r="AG525" s="55" t="str">
        <f t="shared" si="195"/>
        <v>BNG</v>
      </c>
      <c r="AH525" s="61" t="str">
        <f t="shared" si="196"/>
        <v/>
      </c>
      <c r="AI525" s="61" t="str">
        <f t="shared" si="197"/>
        <v/>
      </c>
      <c r="AJ525" s="61" t="str">
        <f t="shared" si="198"/>
        <v/>
      </c>
      <c r="AK525" s="61" t="str">
        <f t="shared" si="199"/>
        <v/>
      </c>
      <c r="AL525" s="61" t="str">
        <f t="shared" si="200"/>
        <v/>
      </c>
      <c r="AM525" s="61" t="str">
        <f t="shared" si="201"/>
        <v/>
      </c>
      <c r="AN525" s="61" t="str">
        <f t="shared" si="202"/>
        <v/>
      </c>
      <c r="AO525" s="61" t="str">
        <f t="shared" si="203"/>
        <v/>
      </c>
      <c r="AP525" s="61" t="str">
        <f t="shared" si="204"/>
        <v/>
      </c>
      <c r="AQ525" s="62" t="str">
        <f t="shared" si="205"/>
        <v/>
      </c>
      <c r="AR525" s="61" t="str">
        <f t="shared" si="206"/>
        <v/>
      </c>
      <c r="AS525" s="63" t="e">
        <f>VLOOKUP(B525,ziw58!AV:BB,7,0)</f>
        <v>#N/A</v>
      </c>
    </row>
    <row r="526" spans="1:45" x14ac:dyDescent="0.35">
      <c r="A526" s="56">
        <v>130000723673</v>
      </c>
      <c r="B526" s="57">
        <v>140001545415</v>
      </c>
      <c r="C526" s="57">
        <v>1017826554</v>
      </c>
      <c r="D526" s="58" t="s">
        <v>3016</v>
      </c>
      <c r="E526" s="58" t="s">
        <v>1267</v>
      </c>
      <c r="F526" s="58" t="s">
        <v>16</v>
      </c>
      <c r="G526" s="58" t="s">
        <v>17</v>
      </c>
      <c r="H526" s="58" t="s">
        <v>54</v>
      </c>
      <c r="I526" s="59">
        <v>43445</v>
      </c>
      <c r="J526" s="59">
        <v>43437</v>
      </c>
      <c r="K526" s="59">
        <v>43441</v>
      </c>
      <c r="L526" s="59">
        <v>43483</v>
      </c>
      <c r="M526" s="60">
        <v>4016316790</v>
      </c>
      <c r="N526" s="58" t="s">
        <v>55</v>
      </c>
      <c r="O526" s="58" t="s">
        <v>23</v>
      </c>
      <c r="P526" s="55" t="str">
        <f>VLOOKUP(C526,Constrain!W:Y,3,0)</f>
        <v>บริษัท ทรูมูฟ เอช ยูนิเวอร์แซล คอมมิวนิเคชั่น จำกัด</v>
      </c>
      <c r="Q526" s="64" t="str">
        <f>VLOOKUP(C526,Constrain!W:X,2,0)</f>
        <v>TUC</v>
      </c>
      <c r="R526" s="55" t="str">
        <f t="shared" si="184"/>
        <v>TECO</v>
      </c>
      <c r="S526" s="55" t="str">
        <f t="shared" si="185"/>
        <v xml:space="preserve">CNF </v>
      </c>
      <c r="T526" s="55" t="str">
        <f t="shared" si="186"/>
        <v>มี พท.ซ่อมบำรุง</v>
      </c>
      <c r="U526" s="55" t="str">
        <f t="shared" si="187"/>
        <v>นับเสา</v>
      </c>
      <c r="V526" s="55" t="str">
        <f t="shared" si="188"/>
        <v>61</v>
      </c>
      <c r="W526" s="55" t="str">
        <f t="shared" si="189"/>
        <v>สายสื่อสาร</v>
      </c>
      <c r="X526" s="55" t="str">
        <f t="shared" si="190"/>
        <v>TUC</v>
      </c>
      <c r="Y526" s="55" t="str">
        <f t="shared" si="191"/>
        <v>BRR</v>
      </c>
      <c r="Z526" s="55" t="str">
        <f t="shared" si="192"/>
        <v>ปกติ</v>
      </c>
      <c r="AA526" s="55" t="str">
        <f t="shared" si="193"/>
        <v>TELECOM</v>
      </c>
      <c r="AB526" s="64">
        <f t="shared" si="194"/>
        <v>1</v>
      </c>
      <c r="AC526" s="65" t="str">
        <f>VLOOKUP(B526,DATA_ZCSR181!C:K,9,0)</f>
        <v>S-4G-001</v>
      </c>
      <c r="AD526" s="65">
        <f>VLOOKUP(B526,DATA_ZCSR181!C:H,6,0)</f>
        <v>9009416592</v>
      </c>
      <c r="AE526" s="66">
        <f>VLOOKUP(B526,DATA_ZCSR181!C:Z,24,0)</f>
        <v>43496</v>
      </c>
      <c r="AF526" s="66" t="str">
        <f>LEFT(VLOOKUP(B526,DATA_ZCSR181!C:D,2,0),4)</f>
        <v>S4B3</v>
      </c>
      <c r="AG526" s="55" t="str">
        <f t="shared" si="195"/>
        <v>BRR</v>
      </c>
      <c r="AH526" s="61" t="str">
        <f t="shared" si="196"/>
        <v/>
      </c>
      <c r="AI526" s="61" t="str">
        <f t="shared" si="197"/>
        <v/>
      </c>
      <c r="AJ526" s="61" t="str">
        <f t="shared" si="198"/>
        <v/>
      </c>
      <c r="AK526" s="61" t="str">
        <f t="shared" si="199"/>
        <v/>
      </c>
      <c r="AL526" s="61" t="str">
        <f t="shared" si="200"/>
        <v/>
      </c>
      <c r="AM526" s="61" t="str">
        <f t="shared" si="201"/>
        <v/>
      </c>
      <c r="AN526" s="61" t="str">
        <f t="shared" si="202"/>
        <v/>
      </c>
      <c r="AO526" s="61" t="str">
        <f t="shared" si="203"/>
        <v/>
      </c>
      <c r="AP526" s="61" t="str">
        <f t="shared" si="204"/>
        <v/>
      </c>
      <c r="AQ526" s="62" t="str">
        <f t="shared" si="205"/>
        <v/>
      </c>
      <c r="AR526" s="61" t="str">
        <f t="shared" si="206"/>
        <v/>
      </c>
      <c r="AS526" s="63" t="e">
        <f>VLOOKUP(B526,ziw58!AV:BB,7,0)</f>
        <v>#N/A</v>
      </c>
    </row>
    <row r="527" spans="1:45" x14ac:dyDescent="0.35">
      <c r="A527" s="56">
        <v>130000731862</v>
      </c>
      <c r="B527" s="57">
        <v>140001548228</v>
      </c>
      <c r="C527" s="57">
        <v>1017826554</v>
      </c>
      <c r="D527" s="58" t="s">
        <v>3017</v>
      </c>
      <c r="E527" s="58" t="s">
        <v>15</v>
      </c>
      <c r="F527" s="58" t="s">
        <v>16</v>
      </c>
      <c r="G527" s="58" t="s">
        <v>17</v>
      </c>
      <c r="H527" s="58" t="s">
        <v>38</v>
      </c>
      <c r="I527" s="59">
        <v>43426</v>
      </c>
      <c r="J527" s="59">
        <v>43438</v>
      </c>
      <c r="K527" s="59">
        <v>43438</v>
      </c>
      <c r="L527" s="59">
        <v>43487</v>
      </c>
      <c r="M527" s="60">
        <v>4016317286</v>
      </c>
      <c r="N527" s="58" t="s">
        <v>1119</v>
      </c>
      <c r="O527" s="58" t="s">
        <v>23</v>
      </c>
      <c r="P527" s="55" t="str">
        <f>VLOOKUP(C527,Constrain!W:Y,3,0)</f>
        <v>บริษัท ทรูมูฟ เอช ยูนิเวอร์แซล คอมมิวนิเคชั่น จำกัด</v>
      </c>
      <c r="Q527" s="64" t="str">
        <f>VLOOKUP(C527,Constrain!W:X,2,0)</f>
        <v>TUC</v>
      </c>
      <c r="R527" s="55" t="str">
        <f t="shared" si="184"/>
        <v>CLSD</v>
      </c>
      <c r="S527" s="55" t="str">
        <f t="shared" si="185"/>
        <v xml:space="preserve">CNF </v>
      </c>
      <c r="T527" s="55" t="str">
        <f t="shared" si="186"/>
        <v>มี พท.ซ่อมบำรุง</v>
      </c>
      <c r="U527" s="55" t="str">
        <f t="shared" si="187"/>
        <v>นับเสา</v>
      </c>
      <c r="V527" s="55" t="str">
        <f t="shared" si="188"/>
        <v>61</v>
      </c>
      <c r="W527" s="55" t="str">
        <f t="shared" si="189"/>
        <v>สายสื่อสาร</v>
      </c>
      <c r="X527" s="55" t="str">
        <f t="shared" si="190"/>
        <v>TUC</v>
      </c>
      <c r="Y527" s="55" t="str">
        <f t="shared" si="191"/>
        <v>BYI</v>
      </c>
      <c r="Z527" s="55" t="str">
        <f t="shared" si="192"/>
        <v>ปกติ</v>
      </c>
      <c r="AA527" s="55" t="str">
        <f t="shared" si="193"/>
        <v>TELECOM</v>
      </c>
      <c r="AB527" s="64">
        <f t="shared" si="194"/>
        <v>1</v>
      </c>
      <c r="AC527" s="65" t="str">
        <f>VLOOKUP(B527,DATA_ZCSR181!C:K,9,0)</f>
        <v>S-4G-001</v>
      </c>
      <c r="AD527" s="65">
        <f>VLOOKUP(B527,DATA_ZCSR181!C:H,6,0)</f>
        <v>9009422453</v>
      </c>
      <c r="AE527" s="66">
        <f>VLOOKUP(B527,DATA_ZCSR181!C:Z,24,0)</f>
        <v>43496</v>
      </c>
      <c r="AF527" s="66" t="str">
        <f>LEFT(VLOOKUP(B527,DATA_ZCSR181!C:D,2,0),4)</f>
        <v>S4B3</v>
      </c>
      <c r="AG527" s="55" t="str">
        <f t="shared" si="195"/>
        <v>BYI</v>
      </c>
      <c r="AH527" s="61" t="str">
        <f t="shared" si="196"/>
        <v/>
      </c>
      <c r="AI527" s="61" t="str">
        <f t="shared" si="197"/>
        <v/>
      </c>
      <c r="AJ527" s="61" t="str">
        <f t="shared" si="198"/>
        <v/>
      </c>
      <c r="AK527" s="61" t="str">
        <f t="shared" si="199"/>
        <v/>
      </c>
      <c r="AL527" s="61" t="str">
        <f t="shared" si="200"/>
        <v/>
      </c>
      <c r="AM527" s="61" t="str">
        <f t="shared" si="201"/>
        <v/>
      </c>
      <c r="AN527" s="61" t="str">
        <f t="shared" si="202"/>
        <v/>
      </c>
      <c r="AO527" s="61" t="str">
        <f t="shared" si="203"/>
        <v/>
      </c>
      <c r="AP527" s="61" t="str">
        <f t="shared" si="204"/>
        <v/>
      </c>
      <c r="AQ527" s="62" t="str">
        <f t="shared" si="205"/>
        <v/>
      </c>
      <c r="AR527" s="61" t="str">
        <f t="shared" si="206"/>
        <v/>
      </c>
      <c r="AS527" s="63" t="e">
        <f>VLOOKUP(B527,ziw58!AV:BB,7,0)</f>
        <v>#N/A</v>
      </c>
    </row>
    <row r="528" spans="1:45" x14ac:dyDescent="0.35">
      <c r="A528" s="56">
        <v>130000739890</v>
      </c>
      <c r="B528" s="57">
        <v>140001546561</v>
      </c>
      <c r="C528" s="57">
        <v>1017826554</v>
      </c>
      <c r="D528" s="58" t="s">
        <v>3018</v>
      </c>
      <c r="E528" s="58" t="s">
        <v>15</v>
      </c>
      <c r="F528" s="58" t="s">
        <v>16</v>
      </c>
      <c r="G528" s="58" t="s">
        <v>17</v>
      </c>
      <c r="H528" s="58" t="s">
        <v>21</v>
      </c>
      <c r="I528" s="59">
        <v>43434</v>
      </c>
      <c r="J528" s="59">
        <v>43460</v>
      </c>
      <c r="K528" s="59">
        <v>43461</v>
      </c>
      <c r="L528" s="59">
        <v>43483</v>
      </c>
      <c r="M528" s="60">
        <v>4016317144</v>
      </c>
      <c r="N528" s="58" t="s">
        <v>22</v>
      </c>
      <c r="O528" s="58" t="s">
        <v>23</v>
      </c>
      <c r="P528" s="55" t="str">
        <f>VLOOKUP(C528,Constrain!W:Y,3,0)</f>
        <v>บริษัท ทรูมูฟ เอช ยูนิเวอร์แซล คอมมิวนิเคชั่น จำกัด</v>
      </c>
      <c r="Q528" s="64" t="str">
        <f>VLOOKUP(C528,Constrain!W:X,2,0)</f>
        <v>TUC</v>
      </c>
      <c r="R528" s="55" t="str">
        <f t="shared" si="184"/>
        <v>CLSD</v>
      </c>
      <c r="S528" s="55" t="str">
        <f t="shared" si="185"/>
        <v xml:space="preserve">CNF </v>
      </c>
      <c r="T528" s="55" t="str">
        <f t="shared" si="186"/>
        <v>มี พท.ซ่อมบำรุง</v>
      </c>
      <c r="U528" s="55" t="str">
        <f t="shared" si="187"/>
        <v>นับเสา</v>
      </c>
      <c r="V528" s="55" t="str">
        <f t="shared" si="188"/>
        <v>61</v>
      </c>
      <c r="W528" s="55" t="str">
        <f t="shared" si="189"/>
        <v>สายสื่อสาร</v>
      </c>
      <c r="X528" s="55" t="str">
        <f t="shared" si="190"/>
        <v>TUC</v>
      </c>
      <c r="Y528" s="55" t="str">
        <f t="shared" si="191"/>
        <v>CAR</v>
      </c>
      <c r="Z528" s="55" t="str">
        <f t="shared" si="192"/>
        <v>ปกติ</v>
      </c>
      <c r="AA528" s="55" t="str">
        <f t="shared" si="193"/>
        <v>TELECOM</v>
      </c>
      <c r="AB528" s="64">
        <f t="shared" si="194"/>
        <v>1</v>
      </c>
      <c r="AC528" s="65" t="str">
        <f>VLOOKUP(B528,DATA_ZCSR181!C:K,9,0)</f>
        <v>S-4G-001</v>
      </c>
      <c r="AD528" s="65">
        <f>VLOOKUP(B528,DATA_ZCSR181!C:H,6,0)</f>
        <v>9009420170</v>
      </c>
      <c r="AE528" s="66">
        <f>VLOOKUP(B528,DATA_ZCSR181!C:Z,24,0)</f>
        <v>43496</v>
      </c>
      <c r="AF528" s="66" t="str">
        <f>LEFT(VLOOKUP(B528,DATA_ZCSR181!C:D,2,0),4)</f>
        <v>S4B3</v>
      </c>
      <c r="AG528" s="55" t="str">
        <f t="shared" si="195"/>
        <v>CAR</v>
      </c>
      <c r="AH528" s="61" t="str">
        <f t="shared" si="196"/>
        <v/>
      </c>
      <c r="AI528" s="61" t="str">
        <f t="shared" si="197"/>
        <v/>
      </c>
      <c r="AJ528" s="61" t="str">
        <f t="shared" si="198"/>
        <v/>
      </c>
      <c r="AK528" s="61" t="str">
        <f t="shared" si="199"/>
        <v/>
      </c>
      <c r="AL528" s="61" t="str">
        <f t="shared" si="200"/>
        <v/>
      </c>
      <c r="AM528" s="61" t="str">
        <f t="shared" si="201"/>
        <v/>
      </c>
      <c r="AN528" s="61" t="str">
        <f t="shared" si="202"/>
        <v/>
      </c>
      <c r="AO528" s="61" t="str">
        <f t="shared" si="203"/>
        <v/>
      </c>
      <c r="AP528" s="61" t="str">
        <f t="shared" si="204"/>
        <v/>
      </c>
      <c r="AQ528" s="62" t="str">
        <f t="shared" si="205"/>
        <v/>
      </c>
      <c r="AR528" s="61" t="str">
        <f t="shared" si="206"/>
        <v/>
      </c>
      <c r="AS528" s="63" t="e">
        <f>VLOOKUP(B528,ziw58!AV:BB,7,0)</f>
        <v>#N/A</v>
      </c>
    </row>
    <row r="529" spans="1:45" x14ac:dyDescent="0.35">
      <c r="A529" s="56">
        <v>130000729910</v>
      </c>
      <c r="B529" s="57">
        <v>140001545993</v>
      </c>
      <c r="C529" s="57">
        <v>1017826554</v>
      </c>
      <c r="D529" s="58" t="s">
        <v>3019</v>
      </c>
      <c r="E529" s="58" t="s">
        <v>1267</v>
      </c>
      <c r="F529" s="58" t="s">
        <v>16</v>
      </c>
      <c r="G529" s="58" t="s">
        <v>17</v>
      </c>
      <c r="H529" s="58" t="s">
        <v>96</v>
      </c>
      <c r="I529" s="59">
        <v>43433</v>
      </c>
      <c r="J529" s="59">
        <v>43433</v>
      </c>
      <c r="K529" s="59">
        <v>43433</v>
      </c>
      <c r="L529" s="59">
        <v>43483</v>
      </c>
      <c r="M529" s="60">
        <v>4016316818</v>
      </c>
      <c r="N529" s="58" t="s">
        <v>97</v>
      </c>
      <c r="O529" s="58" t="s">
        <v>20</v>
      </c>
      <c r="P529" s="55" t="str">
        <f>VLOOKUP(C529,Constrain!W:Y,3,0)</f>
        <v>บริษัท ทรูมูฟ เอช ยูนิเวอร์แซล คอมมิวนิเคชั่น จำกัด</v>
      </c>
      <c r="Q529" s="64" t="str">
        <f>VLOOKUP(C529,Constrain!W:X,2,0)</f>
        <v>TUC</v>
      </c>
      <c r="R529" s="55" t="str">
        <f t="shared" si="184"/>
        <v>TECO</v>
      </c>
      <c r="S529" s="55" t="str">
        <f t="shared" si="185"/>
        <v xml:space="preserve">CNF </v>
      </c>
      <c r="T529" s="55" t="str">
        <f t="shared" si="186"/>
        <v>มี พท.ซ่อมบำรุง</v>
      </c>
      <c r="U529" s="55" t="str">
        <f t="shared" si="187"/>
        <v>นับเสา</v>
      </c>
      <c r="V529" s="55" t="str">
        <f t="shared" si="188"/>
        <v>61</v>
      </c>
      <c r="W529" s="55" t="str">
        <f t="shared" si="189"/>
        <v>สายสื่อสาร</v>
      </c>
      <c r="X529" s="55" t="str">
        <f t="shared" si="190"/>
        <v>TUC</v>
      </c>
      <c r="Y529" s="55" t="str">
        <f t="shared" si="191"/>
        <v>CHC</v>
      </c>
      <c r="Z529" s="55" t="str">
        <f t="shared" si="192"/>
        <v>ปกติ</v>
      </c>
      <c r="AA529" s="55" t="str">
        <f t="shared" si="193"/>
        <v>TELECOM</v>
      </c>
      <c r="AB529" s="64">
        <f t="shared" si="194"/>
        <v>1</v>
      </c>
      <c r="AC529" s="65" t="str">
        <f>VLOOKUP(B529,DATA_ZCSR181!C:K,9,0)</f>
        <v>S-4G-001</v>
      </c>
      <c r="AD529" s="65">
        <f>VLOOKUP(B529,DATA_ZCSR181!C:H,6,0)</f>
        <v>9009417334</v>
      </c>
      <c r="AE529" s="66">
        <f>VLOOKUP(B529,DATA_ZCSR181!C:Z,24,0)</f>
        <v>43496</v>
      </c>
      <c r="AF529" s="66" t="str">
        <f>LEFT(VLOOKUP(B529,DATA_ZCSR181!C:D,2,0),4)</f>
        <v>S4B3</v>
      </c>
      <c r="AG529" s="55" t="str">
        <f t="shared" si="195"/>
        <v>CHC</v>
      </c>
      <c r="AH529" s="61" t="str">
        <f t="shared" si="196"/>
        <v/>
      </c>
      <c r="AI529" s="61" t="str">
        <f t="shared" si="197"/>
        <v/>
      </c>
      <c r="AJ529" s="61" t="str">
        <f t="shared" si="198"/>
        <v/>
      </c>
      <c r="AK529" s="61" t="str">
        <f t="shared" si="199"/>
        <v/>
      </c>
      <c r="AL529" s="61" t="str">
        <f t="shared" si="200"/>
        <v/>
      </c>
      <c r="AM529" s="61" t="str">
        <f t="shared" si="201"/>
        <v/>
      </c>
      <c r="AN529" s="61" t="str">
        <f t="shared" si="202"/>
        <v/>
      </c>
      <c r="AO529" s="61" t="str">
        <f t="shared" si="203"/>
        <v/>
      </c>
      <c r="AP529" s="61" t="str">
        <f t="shared" si="204"/>
        <v/>
      </c>
      <c r="AQ529" s="62" t="str">
        <f t="shared" si="205"/>
        <v/>
      </c>
      <c r="AR529" s="61" t="str">
        <f t="shared" si="206"/>
        <v/>
      </c>
      <c r="AS529" s="63" t="e">
        <f>VLOOKUP(B529,ziw58!AV:BB,7,0)</f>
        <v>#N/A</v>
      </c>
    </row>
    <row r="530" spans="1:45" x14ac:dyDescent="0.35">
      <c r="A530" s="56">
        <v>130000726988</v>
      </c>
      <c r="B530" s="57">
        <v>140001546142</v>
      </c>
      <c r="C530" s="57">
        <v>1017826554</v>
      </c>
      <c r="D530" s="58" t="s">
        <v>3020</v>
      </c>
      <c r="E530" s="58" t="s">
        <v>15</v>
      </c>
      <c r="F530" s="58" t="s">
        <v>16</v>
      </c>
      <c r="G530" s="58" t="s">
        <v>17</v>
      </c>
      <c r="H530" s="58" t="s">
        <v>84</v>
      </c>
      <c r="I530" s="59">
        <v>43426</v>
      </c>
      <c r="J530" s="59">
        <v>43426</v>
      </c>
      <c r="K530" s="59">
        <v>43426</v>
      </c>
      <c r="L530" s="59">
        <v>43483</v>
      </c>
      <c r="M530" s="60">
        <v>4016316787</v>
      </c>
      <c r="N530" s="58" t="s">
        <v>85</v>
      </c>
      <c r="O530" s="58" t="s">
        <v>23</v>
      </c>
      <c r="P530" s="55" t="str">
        <f>VLOOKUP(C530,Constrain!W:Y,3,0)</f>
        <v>บริษัท ทรูมูฟ เอช ยูนิเวอร์แซล คอมมิวนิเคชั่น จำกัด</v>
      </c>
      <c r="Q530" s="64" t="str">
        <f>VLOOKUP(C530,Constrain!W:X,2,0)</f>
        <v>TUC</v>
      </c>
      <c r="R530" s="55" t="str">
        <f t="shared" si="184"/>
        <v>CLSD</v>
      </c>
      <c r="S530" s="55" t="str">
        <f t="shared" si="185"/>
        <v xml:space="preserve">CNF </v>
      </c>
      <c r="T530" s="55" t="str">
        <f t="shared" si="186"/>
        <v>มี พท.ซ่อมบำรุง</v>
      </c>
      <c r="U530" s="55" t="str">
        <f t="shared" si="187"/>
        <v>นับเสา</v>
      </c>
      <c r="V530" s="55" t="str">
        <f t="shared" si="188"/>
        <v>61</v>
      </c>
      <c r="W530" s="55" t="str">
        <f t="shared" si="189"/>
        <v>สายสื่อสาร</v>
      </c>
      <c r="X530" s="55" t="str">
        <f t="shared" si="190"/>
        <v>TUC</v>
      </c>
      <c r="Y530" s="55" t="str">
        <f t="shared" si="191"/>
        <v>CUP</v>
      </c>
      <c r="Z530" s="55" t="str">
        <f t="shared" si="192"/>
        <v>ปกติ</v>
      </c>
      <c r="AA530" s="55" t="str">
        <f t="shared" si="193"/>
        <v>TELECOM</v>
      </c>
      <c r="AB530" s="64">
        <f t="shared" si="194"/>
        <v>1</v>
      </c>
      <c r="AC530" s="65" t="str">
        <f>VLOOKUP(B530,DATA_ZCSR181!C:K,9,0)</f>
        <v>S-4G-001</v>
      </c>
      <c r="AD530" s="65">
        <f>VLOOKUP(B530,DATA_ZCSR181!C:H,6,0)</f>
        <v>9009417469</v>
      </c>
      <c r="AE530" s="66">
        <f>VLOOKUP(B530,DATA_ZCSR181!C:Z,24,0)</f>
        <v>43496</v>
      </c>
      <c r="AF530" s="66" t="str">
        <f>LEFT(VLOOKUP(B530,DATA_ZCSR181!C:D,2,0),4)</f>
        <v>S4B3</v>
      </c>
      <c r="AG530" s="55" t="str">
        <f t="shared" si="195"/>
        <v>CUP</v>
      </c>
      <c r="AH530" s="61" t="str">
        <f t="shared" si="196"/>
        <v/>
      </c>
      <c r="AI530" s="61" t="str">
        <f t="shared" si="197"/>
        <v/>
      </c>
      <c r="AJ530" s="61" t="str">
        <f t="shared" si="198"/>
        <v/>
      </c>
      <c r="AK530" s="61" t="str">
        <f t="shared" si="199"/>
        <v/>
      </c>
      <c r="AL530" s="61" t="str">
        <f t="shared" si="200"/>
        <v/>
      </c>
      <c r="AM530" s="61" t="str">
        <f t="shared" si="201"/>
        <v/>
      </c>
      <c r="AN530" s="61" t="str">
        <f t="shared" si="202"/>
        <v/>
      </c>
      <c r="AO530" s="61" t="str">
        <f t="shared" si="203"/>
        <v/>
      </c>
      <c r="AP530" s="61" t="str">
        <f t="shared" si="204"/>
        <v/>
      </c>
      <c r="AQ530" s="62" t="str">
        <f t="shared" si="205"/>
        <v/>
      </c>
      <c r="AR530" s="61" t="str">
        <f t="shared" si="206"/>
        <v/>
      </c>
      <c r="AS530" s="63" t="e">
        <f>VLOOKUP(B530,ziw58!AV:BB,7,0)</f>
        <v>#N/A</v>
      </c>
    </row>
    <row r="531" spans="1:45" x14ac:dyDescent="0.35">
      <c r="A531" s="56">
        <v>130000727158</v>
      </c>
      <c r="B531" s="57">
        <v>140001547199</v>
      </c>
      <c r="C531" s="57">
        <v>1017826554</v>
      </c>
      <c r="D531" s="58" t="s">
        <v>3021</v>
      </c>
      <c r="E531" s="58" t="s">
        <v>15</v>
      </c>
      <c r="F531" s="58" t="s">
        <v>16</v>
      </c>
      <c r="G531" s="58" t="s">
        <v>17</v>
      </c>
      <c r="H531" s="58" t="s">
        <v>36</v>
      </c>
      <c r="I531" s="59">
        <v>43440</v>
      </c>
      <c r="J531" s="59">
        <v>43483</v>
      </c>
      <c r="K531" s="59">
        <v>43484</v>
      </c>
      <c r="L531" s="59">
        <v>43483</v>
      </c>
      <c r="M531" s="60">
        <v>4016316798</v>
      </c>
      <c r="N531" s="58" t="s">
        <v>37</v>
      </c>
      <c r="O531" s="58" t="s">
        <v>2518</v>
      </c>
      <c r="P531" s="55" t="str">
        <f>VLOOKUP(C531,Constrain!W:Y,3,0)</f>
        <v>บริษัท ทรูมูฟ เอช ยูนิเวอร์แซล คอมมิวนิเคชั่น จำกัด</v>
      </c>
      <c r="Q531" s="64" t="str">
        <f>VLOOKUP(C531,Constrain!W:X,2,0)</f>
        <v>TUC</v>
      </c>
      <c r="R531" s="55" t="str">
        <f t="shared" si="184"/>
        <v>CLSD</v>
      </c>
      <c r="S531" s="55" t="str">
        <f t="shared" si="185"/>
        <v xml:space="preserve">CNF </v>
      </c>
      <c r="T531" s="55" t="str">
        <f t="shared" si="186"/>
        <v>มี พท.ซ่อมบำรุง</v>
      </c>
      <c r="U531" s="55" t="str">
        <f t="shared" si="187"/>
        <v>นับเสา</v>
      </c>
      <c r="V531" s="55" t="str">
        <f t="shared" si="188"/>
        <v>61</v>
      </c>
      <c r="W531" s="55" t="str">
        <f t="shared" si="189"/>
        <v>สายสื่อสาร</v>
      </c>
      <c r="X531" s="55" t="str">
        <f t="shared" si="190"/>
        <v>TUC</v>
      </c>
      <c r="Y531" s="55" t="str">
        <f t="shared" si="191"/>
        <v>CUR</v>
      </c>
      <c r="Z531" s="55" t="str">
        <f t="shared" si="192"/>
        <v>ปกติ</v>
      </c>
      <c r="AA531" s="55" t="str">
        <f t="shared" si="193"/>
        <v>TELECOM</v>
      </c>
      <c r="AB531" s="64">
        <f t="shared" si="194"/>
        <v>1</v>
      </c>
      <c r="AC531" s="65" t="str">
        <f>VLOOKUP(B531,DATA_ZCSR181!C:K,9,0)</f>
        <v>S-4G-001</v>
      </c>
      <c r="AD531" s="65">
        <f>VLOOKUP(B531,DATA_ZCSR181!C:H,6,0)</f>
        <v>9009420954</v>
      </c>
      <c r="AE531" s="66">
        <f>VLOOKUP(B531,DATA_ZCSR181!C:Z,24,0)</f>
        <v>43496</v>
      </c>
      <c r="AF531" s="66" t="str">
        <f>LEFT(VLOOKUP(B531,DATA_ZCSR181!C:D,2,0),4)</f>
        <v>S4B3</v>
      </c>
      <c r="AG531" s="55" t="str">
        <f t="shared" si="195"/>
        <v>CUR</v>
      </c>
      <c r="AH531" s="61" t="str">
        <f t="shared" si="196"/>
        <v/>
      </c>
      <c r="AI531" s="61" t="str">
        <f t="shared" si="197"/>
        <v/>
      </c>
      <c r="AJ531" s="61" t="str">
        <f t="shared" si="198"/>
        <v/>
      </c>
      <c r="AK531" s="61" t="str">
        <f t="shared" si="199"/>
        <v/>
      </c>
      <c r="AL531" s="61" t="str">
        <f t="shared" si="200"/>
        <v/>
      </c>
      <c r="AM531" s="61" t="str">
        <f t="shared" si="201"/>
        <v/>
      </c>
      <c r="AN531" s="61" t="str">
        <f t="shared" si="202"/>
        <v/>
      </c>
      <c r="AO531" s="61" t="str">
        <f t="shared" si="203"/>
        <v/>
      </c>
      <c r="AP531" s="61" t="str">
        <f t="shared" si="204"/>
        <v/>
      </c>
      <c r="AQ531" s="62" t="str">
        <f t="shared" si="205"/>
        <v/>
      </c>
      <c r="AR531" s="61" t="str">
        <f t="shared" si="206"/>
        <v/>
      </c>
      <c r="AS531" s="63" t="e">
        <f>VLOOKUP(B531,ziw58!AV:BB,7,0)</f>
        <v>#N/A</v>
      </c>
    </row>
    <row r="532" spans="1:45" x14ac:dyDescent="0.35">
      <c r="A532" s="56">
        <v>130000720496</v>
      </c>
      <c r="B532" s="57">
        <v>140001542575</v>
      </c>
      <c r="C532" s="57">
        <v>1017826554</v>
      </c>
      <c r="D532" s="58" t="s">
        <v>3022</v>
      </c>
      <c r="E532" s="58" t="s">
        <v>15</v>
      </c>
      <c r="F532" s="58" t="s">
        <v>16</v>
      </c>
      <c r="G532" s="58" t="s">
        <v>17</v>
      </c>
      <c r="H532" s="58" t="s">
        <v>27</v>
      </c>
      <c r="I532" s="59">
        <v>43447</v>
      </c>
      <c r="J532" s="59">
        <v>43411</v>
      </c>
      <c r="K532" s="59">
        <v>43411</v>
      </c>
      <c r="L532" s="59">
        <v>43483</v>
      </c>
      <c r="M532" s="60">
        <v>4016316794</v>
      </c>
      <c r="N532" s="58" t="s">
        <v>28</v>
      </c>
      <c r="O532" s="58" t="s">
        <v>23</v>
      </c>
      <c r="P532" s="55" t="str">
        <f>VLOOKUP(C532,Constrain!W:Y,3,0)</f>
        <v>บริษัท ทรูมูฟ เอช ยูนิเวอร์แซล คอมมิวนิเคชั่น จำกัด</v>
      </c>
      <c r="Q532" s="64" t="str">
        <f>VLOOKUP(C532,Constrain!W:X,2,0)</f>
        <v>TUC</v>
      </c>
      <c r="R532" s="55" t="str">
        <f t="shared" si="184"/>
        <v>CLSD</v>
      </c>
      <c r="S532" s="55" t="str">
        <f t="shared" si="185"/>
        <v xml:space="preserve">CNF </v>
      </c>
      <c r="T532" s="55" t="str">
        <f t="shared" si="186"/>
        <v>มี พท.ซ่อมบำรุง</v>
      </c>
      <c r="U532" s="55" t="str">
        <f t="shared" si="187"/>
        <v>นับเสา</v>
      </c>
      <c r="V532" s="55" t="str">
        <f t="shared" si="188"/>
        <v>61</v>
      </c>
      <c r="W532" s="55" t="str">
        <f t="shared" si="189"/>
        <v>สายสื่อสาร</v>
      </c>
      <c r="X532" s="55" t="str">
        <f t="shared" si="190"/>
        <v>TUC</v>
      </c>
      <c r="Y532" s="55" t="str">
        <f t="shared" si="191"/>
        <v>CYP</v>
      </c>
      <c r="Z532" s="55" t="str">
        <f t="shared" si="192"/>
        <v>ปกติ</v>
      </c>
      <c r="AA532" s="55" t="str">
        <f t="shared" si="193"/>
        <v>TELECOM</v>
      </c>
      <c r="AB532" s="64">
        <f t="shared" si="194"/>
        <v>1</v>
      </c>
      <c r="AC532" s="65" t="str">
        <f>VLOOKUP(B532,DATA_ZCSR181!C:K,9,0)</f>
        <v>S-4G-001</v>
      </c>
      <c r="AD532" s="65">
        <f>VLOOKUP(B532,DATA_ZCSR181!C:H,6,0)</f>
        <v>9009410768</v>
      </c>
      <c r="AE532" s="66">
        <f>VLOOKUP(B532,DATA_ZCSR181!C:Z,24,0)</f>
        <v>43496</v>
      </c>
      <c r="AF532" s="66" t="str">
        <f>LEFT(VLOOKUP(B532,DATA_ZCSR181!C:D,2,0),4)</f>
        <v>S4B3</v>
      </c>
      <c r="AG532" s="55" t="str">
        <f t="shared" si="195"/>
        <v>CYP</v>
      </c>
      <c r="AH532" s="61" t="str">
        <f t="shared" si="196"/>
        <v/>
      </c>
      <c r="AI532" s="61" t="str">
        <f t="shared" si="197"/>
        <v/>
      </c>
      <c r="AJ532" s="61" t="str">
        <f t="shared" si="198"/>
        <v/>
      </c>
      <c r="AK532" s="61" t="str">
        <f t="shared" si="199"/>
        <v/>
      </c>
      <c r="AL532" s="61" t="str">
        <f t="shared" si="200"/>
        <v/>
      </c>
      <c r="AM532" s="61" t="str">
        <f t="shared" si="201"/>
        <v/>
      </c>
      <c r="AN532" s="61" t="str">
        <f t="shared" si="202"/>
        <v/>
      </c>
      <c r="AO532" s="61" t="str">
        <f t="shared" si="203"/>
        <v/>
      </c>
      <c r="AP532" s="61" t="str">
        <f t="shared" si="204"/>
        <v/>
      </c>
      <c r="AQ532" s="62" t="str">
        <f t="shared" si="205"/>
        <v/>
      </c>
      <c r="AR532" s="61" t="str">
        <f t="shared" si="206"/>
        <v/>
      </c>
      <c r="AS532" s="63" t="e">
        <f>VLOOKUP(B532,ziw58!AV:BB,7,0)</f>
        <v>#N/A</v>
      </c>
    </row>
    <row r="533" spans="1:45" x14ac:dyDescent="0.35">
      <c r="A533" s="56">
        <v>130000734726</v>
      </c>
      <c r="B533" s="57">
        <v>140001546644</v>
      </c>
      <c r="C533" s="57">
        <v>1017826554</v>
      </c>
      <c r="D533" s="58" t="s">
        <v>3023</v>
      </c>
      <c r="E533" s="58" t="s">
        <v>3199</v>
      </c>
      <c r="F533" s="58" t="s">
        <v>16</v>
      </c>
      <c r="G533" s="58" t="s">
        <v>17</v>
      </c>
      <c r="H533" s="58" t="s">
        <v>106</v>
      </c>
      <c r="I533" s="59"/>
      <c r="J533" s="59">
        <v>43447</v>
      </c>
      <c r="K533" s="59">
        <v>43447</v>
      </c>
      <c r="L533" s="59">
        <v>43483</v>
      </c>
      <c r="M533" s="60">
        <v>4016316829</v>
      </c>
      <c r="N533" s="58" t="s">
        <v>107</v>
      </c>
      <c r="O533" s="58" t="s">
        <v>23</v>
      </c>
      <c r="P533" s="55" t="str">
        <f>VLOOKUP(C533,Constrain!W:Y,3,0)</f>
        <v>บริษัท ทรูมูฟ เอช ยูนิเวอร์แซล คอมมิวนิเคชั่น จำกัด</v>
      </c>
      <c r="Q533" s="64" t="str">
        <f>VLOOKUP(C533,Constrain!W:X,2,0)</f>
        <v>TUC</v>
      </c>
      <c r="R533" s="55" t="str">
        <f t="shared" si="184"/>
        <v>TECO</v>
      </c>
      <c r="S533" s="55" t="str">
        <f t="shared" si="185"/>
        <v>NMAT</v>
      </c>
      <c r="T533" s="55" t="str">
        <f t="shared" si="186"/>
        <v>มี พท.ซ่อมบำรุง</v>
      </c>
      <c r="U533" s="55" t="str">
        <f t="shared" si="187"/>
        <v>นับเสา</v>
      </c>
      <c r="V533" s="55" t="str">
        <f t="shared" si="188"/>
        <v>61</v>
      </c>
      <c r="W533" s="55" t="str">
        <f t="shared" si="189"/>
        <v>สายสื่อสาร</v>
      </c>
      <c r="X533" s="55" t="str">
        <f t="shared" si="190"/>
        <v>TUC</v>
      </c>
      <c r="Y533" s="55" t="str">
        <f t="shared" si="191"/>
        <v>DAN</v>
      </c>
      <c r="Z533" s="55" t="str">
        <f t="shared" si="192"/>
        <v>ปกติ</v>
      </c>
      <c r="AA533" s="55" t="str">
        <f t="shared" si="193"/>
        <v>TELECOM</v>
      </c>
      <c r="AB533" s="64">
        <f t="shared" si="194"/>
        <v>1</v>
      </c>
      <c r="AC533" s="65" t="str">
        <f>VLOOKUP(B533,DATA_ZCSR181!C:K,9,0)</f>
        <v>S-4G-001</v>
      </c>
      <c r="AD533" s="65">
        <f>VLOOKUP(B533,DATA_ZCSR181!C:H,6,0)</f>
        <v>9009420216</v>
      </c>
      <c r="AE533" s="66">
        <f>VLOOKUP(B533,DATA_ZCSR181!C:Z,24,0)</f>
        <v>43496</v>
      </c>
      <c r="AF533" s="66" t="str">
        <f>LEFT(VLOOKUP(B533,DATA_ZCSR181!C:D,2,0),4)</f>
        <v>S4B3</v>
      </c>
      <c r="AG533" s="55" t="str">
        <f t="shared" si="195"/>
        <v>DAN</v>
      </c>
      <c r="AH533" s="61" t="str">
        <f t="shared" si="196"/>
        <v/>
      </c>
      <c r="AI533" s="61" t="str">
        <f t="shared" si="197"/>
        <v/>
      </c>
      <c r="AJ533" s="61" t="str">
        <f t="shared" si="198"/>
        <v/>
      </c>
      <c r="AK533" s="61" t="str">
        <f t="shared" si="199"/>
        <v>ยังไม่ยืนยันชั่วโมงการทำงาน Time Confirm</v>
      </c>
      <c r="AL533" s="61" t="str">
        <f t="shared" si="200"/>
        <v/>
      </c>
      <c r="AM533" s="61" t="str">
        <f t="shared" si="201"/>
        <v/>
      </c>
      <c r="AN533" s="61" t="str">
        <f t="shared" si="202"/>
        <v/>
      </c>
      <c r="AO533" s="61" t="str">
        <f t="shared" si="203"/>
        <v/>
      </c>
      <c r="AP533" s="61" t="str">
        <f t="shared" si="204"/>
        <v/>
      </c>
      <c r="AQ533" s="62" t="str">
        <f t="shared" si="205"/>
        <v/>
      </c>
      <c r="AR533" s="61" t="str">
        <f t="shared" si="206"/>
        <v/>
      </c>
      <c r="AS533" s="63" t="e">
        <f>VLOOKUP(B533,ziw58!AV:BB,7,0)</f>
        <v>#N/A</v>
      </c>
    </row>
    <row r="534" spans="1:45" x14ac:dyDescent="0.35">
      <c r="A534" s="56">
        <v>130000711577</v>
      </c>
      <c r="B534" s="57">
        <v>140001547544</v>
      </c>
      <c r="C534" s="57">
        <v>1017826554</v>
      </c>
      <c r="D534" s="58" t="s">
        <v>3024</v>
      </c>
      <c r="E534" s="58" t="s">
        <v>98</v>
      </c>
      <c r="F534" s="58" t="s">
        <v>16</v>
      </c>
      <c r="G534" s="58" t="s">
        <v>17</v>
      </c>
      <c r="H534" s="58" t="s">
        <v>2522</v>
      </c>
      <c r="I534" s="59"/>
      <c r="J534" s="59">
        <v>43383</v>
      </c>
      <c r="K534" s="59">
        <v>43383</v>
      </c>
      <c r="L534" s="59">
        <v>43383</v>
      </c>
      <c r="M534" s="60">
        <v>4021794296</v>
      </c>
      <c r="N534" s="58" t="s">
        <v>2523</v>
      </c>
      <c r="O534" s="58" t="s">
        <v>26</v>
      </c>
      <c r="P534" s="55" t="str">
        <f>VLOOKUP(C534,Constrain!W:Y,3,0)</f>
        <v>บริษัท ทรูมูฟ เอช ยูนิเวอร์แซล คอมมิวนิเคชั่น จำกัด</v>
      </c>
      <c r="Q534" s="64" t="str">
        <f>VLOOKUP(C534,Constrain!W:X,2,0)</f>
        <v>TUC</v>
      </c>
      <c r="R534" s="55" t="str">
        <f t="shared" si="184"/>
        <v xml:space="preserve">REL </v>
      </c>
      <c r="S534" s="55" t="str">
        <f t="shared" si="185"/>
        <v>NMAT</v>
      </c>
      <c r="T534" s="55" t="str">
        <f t="shared" si="186"/>
        <v>มี พท.ซ่อมบำรุง</v>
      </c>
      <c r="U534" s="55" t="str">
        <f t="shared" si="187"/>
        <v>นับเสา</v>
      </c>
      <c r="V534" s="55" t="str">
        <f t="shared" si="188"/>
        <v>61</v>
      </c>
      <c r="W534" s="55" t="str">
        <f t="shared" si="189"/>
        <v>สายสื่อสาร</v>
      </c>
      <c r="X534" s="55" t="str">
        <f t="shared" si="190"/>
        <v>TUC</v>
      </c>
      <c r="Y534" s="55" t="str">
        <f t="shared" si="191"/>
        <v>HOH</v>
      </c>
      <c r="Z534" s="55" t="str">
        <f t="shared" si="192"/>
        <v>ปกติ</v>
      </c>
      <c r="AA534" s="55" t="str">
        <f t="shared" si="193"/>
        <v>TELECOM</v>
      </c>
      <c r="AB534" s="64">
        <f t="shared" si="194"/>
        <v>1</v>
      </c>
      <c r="AC534" s="65" t="str">
        <f>VLOOKUP(B534,DATA_ZCSR181!C:K,9,0)</f>
        <v>S-4G-001</v>
      </c>
      <c r="AD534" s="65">
        <f>VLOOKUP(B534,DATA_ZCSR181!C:H,6,0)</f>
        <v>9009421496</v>
      </c>
      <c r="AE534" s="66">
        <f>VLOOKUP(B534,DATA_ZCSR181!C:Z,24,0)</f>
        <v>43496</v>
      </c>
      <c r="AF534" s="66" t="str">
        <f>LEFT(VLOOKUP(B534,DATA_ZCSR181!C:D,2,0),4)</f>
        <v>S4B3</v>
      </c>
      <c r="AG534" s="55" t="str">
        <f t="shared" si="195"/>
        <v>HOH</v>
      </c>
      <c r="AH534" s="61" t="str">
        <f t="shared" si="196"/>
        <v/>
      </c>
      <c r="AI534" s="61" t="str">
        <f t="shared" si="197"/>
        <v/>
      </c>
      <c r="AJ534" s="61" t="str">
        <f t="shared" si="198"/>
        <v>สถานะใบสั่งงานไม่ถูกต้อง</v>
      </c>
      <c r="AK534" s="61" t="str">
        <f t="shared" si="199"/>
        <v>ยังไม่ยืนยันชั่วโมงการทำงาน Time Confirm</v>
      </c>
      <c r="AL534" s="61" t="str">
        <f t="shared" si="200"/>
        <v/>
      </c>
      <c r="AM534" s="61" t="str">
        <f t="shared" si="201"/>
        <v/>
      </c>
      <c r="AN534" s="61" t="str">
        <f t="shared" si="202"/>
        <v/>
      </c>
      <c r="AO534" s="61" t="str">
        <f t="shared" si="203"/>
        <v/>
      </c>
      <c r="AP534" s="61" t="str">
        <f t="shared" si="204"/>
        <v/>
      </c>
      <c r="AQ534" s="62" t="str">
        <f t="shared" si="205"/>
        <v/>
      </c>
      <c r="AR534" s="61" t="str">
        <f t="shared" si="206"/>
        <v/>
      </c>
      <c r="AS534" s="63" t="e">
        <f>VLOOKUP(B534,ziw58!AV:BB,7,0)</f>
        <v>#N/A</v>
      </c>
    </row>
    <row r="535" spans="1:45" x14ac:dyDescent="0.35">
      <c r="A535" s="56">
        <v>130000734880</v>
      </c>
      <c r="B535" s="57">
        <v>140001545941</v>
      </c>
      <c r="C535" s="57">
        <v>1017826554</v>
      </c>
      <c r="D535" s="58" t="s">
        <v>3025</v>
      </c>
      <c r="E535" s="58" t="s">
        <v>15</v>
      </c>
      <c r="F535" s="58" t="s">
        <v>16</v>
      </c>
      <c r="G535" s="58" t="s">
        <v>17</v>
      </c>
      <c r="H535" s="58" t="s">
        <v>24</v>
      </c>
      <c r="I535" s="59">
        <v>43405</v>
      </c>
      <c r="J535" s="59">
        <v>43405</v>
      </c>
      <c r="K535" s="59">
        <v>43454</v>
      </c>
      <c r="L535" s="59">
        <v>43483</v>
      </c>
      <c r="M535" s="60">
        <v>4016316885</v>
      </c>
      <c r="N535" s="58" t="s">
        <v>688</v>
      </c>
      <c r="O535" s="58" t="s">
        <v>23</v>
      </c>
      <c r="P535" s="55" t="str">
        <f>VLOOKUP(C535,Constrain!W:Y,3,0)</f>
        <v>บริษัท ทรูมูฟ เอช ยูนิเวอร์แซล คอมมิวนิเคชั่น จำกัด</v>
      </c>
      <c r="Q535" s="64" t="str">
        <f>VLOOKUP(C535,Constrain!W:X,2,0)</f>
        <v>TUC</v>
      </c>
      <c r="R535" s="55" t="str">
        <f t="shared" si="184"/>
        <v>CLSD</v>
      </c>
      <c r="S535" s="55" t="str">
        <f t="shared" si="185"/>
        <v xml:space="preserve">CNF </v>
      </c>
      <c r="T535" s="55" t="str">
        <f t="shared" si="186"/>
        <v>มี พท.ซ่อมบำรุง</v>
      </c>
      <c r="U535" s="55" t="str">
        <f t="shared" si="187"/>
        <v>นับเสา</v>
      </c>
      <c r="V535" s="55" t="str">
        <f t="shared" si="188"/>
        <v>61</v>
      </c>
      <c r="W535" s="55" t="str">
        <f t="shared" si="189"/>
        <v>สายสื่อสาร</v>
      </c>
      <c r="X535" s="55" t="str">
        <f t="shared" si="190"/>
        <v>TUC</v>
      </c>
      <c r="Y535" s="55" t="str">
        <f t="shared" si="191"/>
        <v>KKA</v>
      </c>
      <c r="Z535" s="55" t="str">
        <f t="shared" si="192"/>
        <v>ปกติ</v>
      </c>
      <c r="AA535" s="55" t="str">
        <f t="shared" si="193"/>
        <v>TELECOM</v>
      </c>
      <c r="AB535" s="64">
        <f t="shared" si="194"/>
        <v>1</v>
      </c>
      <c r="AC535" s="65" t="str">
        <f>VLOOKUP(B535,DATA_ZCSR181!C:K,9,0)</f>
        <v>S-4G-001</v>
      </c>
      <c r="AD535" s="65">
        <f>VLOOKUP(B535,DATA_ZCSR181!C:H,6,0)</f>
        <v>9009417187</v>
      </c>
      <c r="AE535" s="66">
        <f>VLOOKUP(B535,DATA_ZCSR181!C:Z,24,0)</f>
        <v>43496</v>
      </c>
      <c r="AF535" s="66" t="str">
        <f>LEFT(VLOOKUP(B535,DATA_ZCSR181!C:D,2,0),4)</f>
        <v>S4B3</v>
      </c>
      <c r="AG535" s="55" t="str">
        <f t="shared" si="195"/>
        <v>KKA</v>
      </c>
      <c r="AH535" s="61" t="str">
        <f t="shared" si="196"/>
        <v/>
      </c>
      <c r="AI535" s="61" t="str">
        <f t="shared" si="197"/>
        <v/>
      </c>
      <c r="AJ535" s="61" t="str">
        <f t="shared" si="198"/>
        <v/>
      </c>
      <c r="AK535" s="61" t="str">
        <f t="shared" si="199"/>
        <v/>
      </c>
      <c r="AL535" s="61" t="str">
        <f t="shared" si="200"/>
        <v/>
      </c>
      <c r="AM535" s="61" t="str">
        <f t="shared" si="201"/>
        <v/>
      </c>
      <c r="AN535" s="61" t="str">
        <f t="shared" si="202"/>
        <v/>
      </c>
      <c r="AO535" s="61" t="str">
        <f t="shared" si="203"/>
        <v/>
      </c>
      <c r="AP535" s="61" t="str">
        <f t="shared" si="204"/>
        <v/>
      </c>
      <c r="AQ535" s="62" t="str">
        <f t="shared" si="205"/>
        <v/>
      </c>
      <c r="AR535" s="61" t="str">
        <f t="shared" si="206"/>
        <v/>
      </c>
      <c r="AS535" s="63" t="e">
        <f>VLOOKUP(B535,ziw58!AV:BB,7,0)</f>
        <v>#N/A</v>
      </c>
    </row>
    <row r="536" spans="1:45" x14ac:dyDescent="0.35">
      <c r="A536" s="56">
        <v>130000726878</v>
      </c>
      <c r="B536" s="57">
        <v>140001547753</v>
      </c>
      <c r="C536" s="57">
        <v>1017826554</v>
      </c>
      <c r="D536" s="58" t="s">
        <v>3026</v>
      </c>
      <c r="E536" s="58" t="s">
        <v>15</v>
      </c>
      <c r="F536" s="58" t="s">
        <v>16</v>
      </c>
      <c r="G536" s="58" t="s">
        <v>17</v>
      </c>
      <c r="H536" s="58" t="s">
        <v>77</v>
      </c>
      <c r="I536" s="59">
        <v>43426</v>
      </c>
      <c r="J536" s="59">
        <v>43426</v>
      </c>
      <c r="K536" s="59">
        <v>43426</v>
      </c>
      <c r="L536" s="59">
        <v>43493</v>
      </c>
      <c r="M536" s="60">
        <v>4016316861</v>
      </c>
      <c r="N536" s="58" t="s">
        <v>78</v>
      </c>
      <c r="O536" s="58" t="s">
        <v>20</v>
      </c>
      <c r="P536" s="55" t="str">
        <f>VLOOKUP(C536,Constrain!W:Y,3,0)</f>
        <v>บริษัท ทรูมูฟ เอช ยูนิเวอร์แซล คอมมิวนิเคชั่น จำกัด</v>
      </c>
      <c r="Q536" s="64" t="str">
        <f>VLOOKUP(C536,Constrain!W:X,2,0)</f>
        <v>TUC</v>
      </c>
      <c r="R536" s="55" t="str">
        <f t="shared" si="184"/>
        <v>CLSD</v>
      </c>
      <c r="S536" s="55" t="str">
        <f t="shared" si="185"/>
        <v xml:space="preserve">CNF </v>
      </c>
      <c r="T536" s="55" t="str">
        <f t="shared" si="186"/>
        <v>มี พท.ซ่อมบำรุง</v>
      </c>
      <c r="U536" s="55" t="str">
        <f t="shared" si="187"/>
        <v>นับเสา</v>
      </c>
      <c r="V536" s="55" t="str">
        <f t="shared" si="188"/>
        <v>61</v>
      </c>
      <c r="W536" s="55" t="str">
        <f t="shared" si="189"/>
        <v>สายสื่อสาร</v>
      </c>
      <c r="X536" s="55" t="str">
        <f t="shared" si="190"/>
        <v>TUC</v>
      </c>
      <c r="Y536" s="55" t="str">
        <f t="shared" si="191"/>
        <v>KOB</v>
      </c>
      <c r="Z536" s="55" t="str">
        <f t="shared" si="192"/>
        <v>ปกติ</v>
      </c>
      <c r="AA536" s="55" t="str">
        <f t="shared" si="193"/>
        <v>TELECOM</v>
      </c>
      <c r="AB536" s="64">
        <f t="shared" si="194"/>
        <v>1</v>
      </c>
      <c r="AC536" s="65" t="str">
        <f>VLOOKUP(B536,DATA_ZCSR181!C:K,9,0)</f>
        <v>S-4G-001</v>
      </c>
      <c r="AD536" s="65">
        <f>VLOOKUP(B536,DATA_ZCSR181!C:H,6,0)</f>
        <v>9009421799</v>
      </c>
      <c r="AE536" s="66">
        <f>VLOOKUP(B536,DATA_ZCSR181!C:Z,24,0)</f>
        <v>43496</v>
      </c>
      <c r="AF536" s="66" t="str">
        <f>LEFT(VLOOKUP(B536,DATA_ZCSR181!C:D,2,0),4)</f>
        <v>S4B3</v>
      </c>
      <c r="AG536" s="55" t="str">
        <f t="shared" si="195"/>
        <v>KOB</v>
      </c>
      <c r="AH536" s="61" t="str">
        <f t="shared" si="196"/>
        <v/>
      </c>
      <c r="AI536" s="61" t="str">
        <f t="shared" si="197"/>
        <v/>
      </c>
      <c r="AJ536" s="61" t="str">
        <f t="shared" si="198"/>
        <v/>
      </c>
      <c r="AK536" s="61" t="str">
        <f t="shared" si="199"/>
        <v/>
      </c>
      <c r="AL536" s="61" t="str">
        <f t="shared" si="200"/>
        <v/>
      </c>
      <c r="AM536" s="61" t="str">
        <f t="shared" si="201"/>
        <v/>
      </c>
      <c r="AN536" s="61" t="str">
        <f t="shared" si="202"/>
        <v/>
      </c>
      <c r="AO536" s="61" t="str">
        <f t="shared" si="203"/>
        <v/>
      </c>
      <c r="AP536" s="61" t="str">
        <f t="shared" si="204"/>
        <v/>
      </c>
      <c r="AQ536" s="62" t="str">
        <f t="shared" si="205"/>
        <v/>
      </c>
      <c r="AR536" s="61" t="str">
        <f t="shared" si="206"/>
        <v/>
      </c>
      <c r="AS536" s="63" t="e">
        <f>VLOOKUP(B536,ziw58!AV:BB,7,0)</f>
        <v>#N/A</v>
      </c>
    </row>
    <row r="537" spans="1:45" x14ac:dyDescent="0.35">
      <c r="A537" s="56">
        <v>130000727735</v>
      </c>
      <c r="B537" s="57">
        <v>140001546761</v>
      </c>
      <c r="C537" s="57">
        <v>1017826554</v>
      </c>
      <c r="D537" s="58" t="s">
        <v>3027</v>
      </c>
      <c r="E537" s="58" t="s">
        <v>1267</v>
      </c>
      <c r="F537" s="58" t="s">
        <v>16</v>
      </c>
      <c r="G537" s="58" t="s">
        <v>17</v>
      </c>
      <c r="H537" s="58" t="s">
        <v>41</v>
      </c>
      <c r="I537" s="59">
        <v>43430</v>
      </c>
      <c r="J537" s="59">
        <v>43429</v>
      </c>
      <c r="K537" s="59">
        <v>43430</v>
      </c>
      <c r="L537" s="59">
        <v>43483</v>
      </c>
      <c r="M537" s="60">
        <v>4021794296</v>
      </c>
      <c r="N537" s="58" t="s">
        <v>42</v>
      </c>
      <c r="O537" s="58" t="s">
        <v>23</v>
      </c>
      <c r="P537" s="55" t="str">
        <f>VLOOKUP(C537,Constrain!W:Y,3,0)</f>
        <v>บริษัท ทรูมูฟ เอช ยูนิเวอร์แซล คอมมิวนิเคชั่น จำกัด</v>
      </c>
      <c r="Q537" s="64" t="str">
        <f>VLOOKUP(C537,Constrain!W:X,2,0)</f>
        <v>TUC</v>
      </c>
      <c r="R537" s="55" t="str">
        <f t="shared" si="184"/>
        <v>TECO</v>
      </c>
      <c r="S537" s="55" t="str">
        <f t="shared" si="185"/>
        <v xml:space="preserve">CNF </v>
      </c>
      <c r="T537" s="55" t="str">
        <f t="shared" si="186"/>
        <v>มี พท.ซ่อมบำรุง</v>
      </c>
      <c r="U537" s="55" t="str">
        <f t="shared" si="187"/>
        <v>นับเสา</v>
      </c>
      <c r="V537" s="55" t="str">
        <f t="shared" si="188"/>
        <v>61</v>
      </c>
      <c r="W537" s="55" t="str">
        <f t="shared" si="189"/>
        <v>สายสื่อสาร</v>
      </c>
      <c r="X537" s="55" t="str">
        <f t="shared" si="190"/>
        <v>TUC</v>
      </c>
      <c r="Y537" s="55" t="str">
        <f t="shared" si="191"/>
        <v>KOG</v>
      </c>
      <c r="Z537" s="55" t="str">
        <f t="shared" si="192"/>
        <v>ปกติ</v>
      </c>
      <c r="AA537" s="55" t="str">
        <f t="shared" si="193"/>
        <v>TELECOM</v>
      </c>
      <c r="AB537" s="64">
        <f t="shared" si="194"/>
        <v>1</v>
      </c>
      <c r="AC537" s="65" t="str">
        <f>VLOOKUP(B537,DATA_ZCSR181!C:K,9,0)</f>
        <v>S-4G-001</v>
      </c>
      <c r="AD537" s="65">
        <f>VLOOKUP(B537,DATA_ZCSR181!C:H,6,0)</f>
        <v>9009420356</v>
      </c>
      <c r="AE537" s="66">
        <f>VLOOKUP(B537,DATA_ZCSR181!C:Z,24,0)</f>
        <v>43496</v>
      </c>
      <c r="AF537" s="66" t="str">
        <f>LEFT(VLOOKUP(B537,DATA_ZCSR181!C:D,2,0),4)</f>
        <v>S4B3</v>
      </c>
      <c r="AG537" s="55" t="str">
        <f t="shared" si="195"/>
        <v>KOG</v>
      </c>
      <c r="AH537" s="61" t="str">
        <f t="shared" si="196"/>
        <v/>
      </c>
      <c r="AI537" s="61" t="str">
        <f t="shared" si="197"/>
        <v/>
      </c>
      <c r="AJ537" s="61" t="str">
        <f t="shared" si="198"/>
        <v/>
      </c>
      <c r="AK537" s="61" t="str">
        <f t="shared" si="199"/>
        <v/>
      </c>
      <c r="AL537" s="61" t="str">
        <f t="shared" si="200"/>
        <v/>
      </c>
      <c r="AM537" s="61" t="str">
        <f t="shared" si="201"/>
        <v/>
      </c>
      <c r="AN537" s="61" t="str">
        <f t="shared" si="202"/>
        <v/>
      </c>
      <c r="AO537" s="61" t="str">
        <f t="shared" si="203"/>
        <v/>
      </c>
      <c r="AP537" s="61" t="str">
        <f t="shared" si="204"/>
        <v/>
      </c>
      <c r="AQ537" s="62" t="str">
        <f t="shared" si="205"/>
        <v/>
      </c>
      <c r="AR537" s="61" t="str">
        <f t="shared" si="206"/>
        <v/>
      </c>
      <c r="AS537" s="63" t="e">
        <f>VLOOKUP(B537,ziw58!AV:BB,7,0)</f>
        <v>#N/A</v>
      </c>
    </row>
    <row r="538" spans="1:45" x14ac:dyDescent="0.35">
      <c r="A538" s="56">
        <v>130000720203</v>
      </c>
      <c r="B538" s="57">
        <v>140001545739</v>
      </c>
      <c r="C538" s="57">
        <v>1017826554</v>
      </c>
      <c r="D538" s="58" t="s">
        <v>3028</v>
      </c>
      <c r="E538" s="58" t="s">
        <v>15</v>
      </c>
      <c r="F538" s="58" t="s">
        <v>16</v>
      </c>
      <c r="G538" s="58" t="s">
        <v>17</v>
      </c>
      <c r="H538" s="58" t="s">
        <v>45</v>
      </c>
      <c r="I538" s="59">
        <v>43409</v>
      </c>
      <c r="J538" s="59">
        <v>43406</v>
      </c>
      <c r="K538" s="59">
        <v>43407</v>
      </c>
      <c r="L538" s="59">
        <v>43482</v>
      </c>
      <c r="M538" s="60">
        <v>4016316796</v>
      </c>
      <c r="N538" s="58" t="s">
        <v>46</v>
      </c>
      <c r="O538" s="58" t="s">
        <v>23</v>
      </c>
      <c r="P538" s="55" t="str">
        <f>VLOOKUP(C538,Constrain!W:Y,3,0)</f>
        <v>บริษัท ทรูมูฟ เอช ยูนิเวอร์แซล คอมมิวนิเคชั่น จำกัด</v>
      </c>
      <c r="Q538" s="64" t="str">
        <f>VLOOKUP(C538,Constrain!W:X,2,0)</f>
        <v>TUC</v>
      </c>
      <c r="R538" s="55" t="str">
        <f t="shared" si="184"/>
        <v>CLSD</v>
      </c>
      <c r="S538" s="55" t="str">
        <f t="shared" si="185"/>
        <v xml:space="preserve">CNF </v>
      </c>
      <c r="T538" s="55" t="str">
        <f t="shared" si="186"/>
        <v>มี พท.ซ่อมบำรุง</v>
      </c>
      <c r="U538" s="55" t="str">
        <f t="shared" si="187"/>
        <v>นับเสา</v>
      </c>
      <c r="V538" s="55" t="str">
        <f t="shared" si="188"/>
        <v>61</v>
      </c>
      <c r="W538" s="55" t="str">
        <f t="shared" si="189"/>
        <v>สายสื่อสาร</v>
      </c>
      <c r="X538" s="55" t="str">
        <f t="shared" si="190"/>
        <v>TUC</v>
      </c>
      <c r="Y538" s="55" t="str">
        <f t="shared" si="191"/>
        <v>KSA</v>
      </c>
      <c r="Z538" s="55" t="str">
        <f t="shared" si="192"/>
        <v>ปกติ</v>
      </c>
      <c r="AA538" s="55" t="str">
        <f t="shared" si="193"/>
        <v>TELECOM</v>
      </c>
      <c r="AB538" s="64">
        <f t="shared" si="194"/>
        <v>1</v>
      </c>
      <c r="AC538" s="65" t="str">
        <f>VLOOKUP(B538,DATA_ZCSR181!C:K,9,0)</f>
        <v>S-4G-001</v>
      </c>
      <c r="AD538" s="65">
        <f>VLOOKUP(B538,DATA_ZCSR181!C:H,6,0)</f>
        <v>9009416994</v>
      </c>
      <c r="AE538" s="66">
        <f>VLOOKUP(B538,DATA_ZCSR181!C:Z,24,0)</f>
        <v>43496</v>
      </c>
      <c r="AF538" s="66" t="str">
        <f>LEFT(VLOOKUP(B538,DATA_ZCSR181!C:D,2,0),4)</f>
        <v>S4B3</v>
      </c>
      <c r="AG538" s="55" t="str">
        <f t="shared" si="195"/>
        <v>KSA</v>
      </c>
      <c r="AH538" s="61" t="str">
        <f t="shared" si="196"/>
        <v/>
      </c>
      <c r="AI538" s="61" t="str">
        <f t="shared" si="197"/>
        <v/>
      </c>
      <c r="AJ538" s="61" t="str">
        <f t="shared" si="198"/>
        <v/>
      </c>
      <c r="AK538" s="61" t="str">
        <f t="shared" si="199"/>
        <v/>
      </c>
      <c r="AL538" s="61" t="str">
        <f t="shared" si="200"/>
        <v/>
      </c>
      <c r="AM538" s="61" t="str">
        <f t="shared" si="201"/>
        <v/>
      </c>
      <c r="AN538" s="61" t="str">
        <f t="shared" si="202"/>
        <v/>
      </c>
      <c r="AO538" s="61" t="str">
        <f t="shared" si="203"/>
        <v/>
      </c>
      <c r="AP538" s="61" t="str">
        <f t="shared" si="204"/>
        <v/>
      </c>
      <c r="AQ538" s="62" t="str">
        <f t="shared" si="205"/>
        <v/>
      </c>
      <c r="AR538" s="61" t="str">
        <f t="shared" si="206"/>
        <v/>
      </c>
      <c r="AS538" s="63" t="e">
        <f>VLOOKUP(B538,ziw58!AV:BB,7,0)</f>
        <v>#N/A</v>
      </c>
    </row>
    <row r="539" spans="1:45" x14ac:dyDescent="0.35">
      <c r="A539" s="56">
        <v>130000724993</v>
      </c>
      <c r="B539" s="57">
        <v>140001545403</v>
      </c>
      <c r="C539" s="57">
        <v>1017826554</v>
      </c>
      <c r="D539" s="58" t="s">
        <v>3029</v>
      </c>
      <c r="E539" s="58" t="s">
        <v>1267</v>
      </c>
      <c r="F539" s="58" t="s">
        <v>16</v>
      </c>
      <c r="G539" s="58" t="s">
        <v>17</v>
      </c>
      <c r="H539" s="58" t="s">
        <v>47</v>
      </c>
      <c r="I539" s="59">
        <v>43422</v>
      </c>
      <c r="J539" s="59">
        <v>43422</v>
      </c>
      <c r="K539" s="59">
        <v>43428</v>
      </c>
      <c r="L539" s="59">
        <v>43483</v>
      </c>
      <c r="M539" s="60">
        <v>4016317081</v>
      </c>
      <c r="N539" s="58" t="s">
        <v>48</v>
      </c>
      <c r="O539" s="58" t="s">
        <v>23</v>
      </c>
      <c r="P539" s="55" t="str">
        <f>VLOOKUP(C539,Constrain!W:Y,3,0)</f>
        <v>บริษัท ทรูมูฟ เอช ยูนิเวอร์แซล คอมมิวนิเคชั่น จำกัด</v>
      </c>
      <c r="Q539" s="64" t="str">
        <f>VLOOKUP(C539,Constrain!W:X,2,0)</f>
        <v>TUC</v>
      </c>
      <c r="R539" s="55" t="str">
        <f t="shared" si="184"/>
        <v>TECO</v>
      </c>
      <c r="S539" s="55" t="str">
        <f t="shared" si="185"/>
        <v xml:space="preserve">CNF </v>
      </c>
      <c r="T539" s="55" t="str">
        <f t="shared" si="186"/>
        <v>มี พท.ซ่อมบำรุง</v>
      </c>
      <c r="U539" s="55" t="str">
        <f t="shared" si="187"/>
        <v>นับเสา</v>
      </c>
      <c r="V539" s="55" t="str">
        <f t="shared" si="188"/>
        <v>61</v>
      </c>
      <c r="W539" s="55" t="str">
        <f t="shared" si="189"/>
        <v>สายสื่อสาร</v>
      </c>
      <c r="X539" s="55" t="str">
        <f t="shared" si="190"/>
        <v>TUC</v>
      </c>
      <c r="Y539" s="55" t="str">
        <f t="shared" si="191"/>
        <v>KSN</v>
      </c>
      <c r="Z539" s="55" t="str">
        <f t="shared" si="192"/>
        <v>ปกติ</v>
      </c>
      <c r="AA539" s="55" t="str">
        <f t="shared" si="193"/>
        <v>TELECOM</v>
      </c>
      <c r="AB539" s="64">
        <f t="shared" si="194"/>
        <v>1</v>
      </c>
      <c r="AC539" s="65" t="str">
        <f>VLOOKUP(B539,DATA_ZCSR181!C:K,9,0)</f>
        <v>S-4G-001</v>
      </c>
      <c r="AD539" s="65">
        <f>VLOOKUP(B539,DATA_ZCSR181!C:H,6,0)</f>
        <v>9009416591</v>
      </c>
      <c r="AE539" s="66">
        <f>VLOOKUP(B539,DATA_ZCSR181!C:Z,24,0)</f>
        <v>43496</v>
      </c>
      <c r="AF539" s="66" t="str">
        <f>LEFT(VLOOKUP(B539,DATA_ZCSR181!C:D,2,0),4)</f>
        <v>S4B3</v>
      </c>
      <c r="AG539" s="55" t="str">
        <f t="shared" si="195"/>
        <v>KSN</v>
      </c>
      <c r="AH539" s="61" t="str">
        <f t="shared" si="196"/>
        <v/>
      </c>
      <c r="AI539" s="61" t="str">
        <f t="shared" si="197"/>
        <v/>
      </c>
      <c r="AJ539" s="61" t="str">
        <f t="shared" si="198"/>
        <v/>
      </c>
      <c r="AK539" s="61" t="str">
        <f t="shared" si="199"/>
        <v/>
      </c>
      <c r="AL539" s="61" t="str">
        <f t="shared" si="200"/>
        <v/>
      </c>
      <c r="AM539" s="61" t="str">
        <f t="shared" si="201"/>
        <v/>
      </c>
      <c r="AN539" s="61" t="str">
        <f t="shared" si="202"/>
        <v/>
      </c>
      <c r="AO539" s="61" t="str">
        <f t="shared" si="203"/>
        <v/>
      </c>
      <c r="AP539" s="61" t="str">
        <f t="shared" si="204"/>
        <v/>
      </c>
      <c r="AQ539" s="62" t="str">
        <f t="shared" si="205"/>
        <v/>
      </c>
      <c r="AR539" s="61" t="str">
        <f t="shared" si="206"/>
        <v/>
      </c>
      <c r="AS539" s="63" t="e">
        <f>VLOOKUP(B539,ziw58!AV:BB,7,0)</f>
        <v>#N/A</v>
      </c>
    </row>
    <row r="540" spans="1:45" x14ac:dyDescent="0.35">
      <c r="A540" s="56">
        <v>130000721916</v>
      </c>
      <c r="B540" s="57">
        <v>140001545297</v>
      </c>
      <c r="C540" s="57">
        <v>1017826554</v>
      </c>
      <c r="D540" s="58" t="s">
        <v>3030</v>
      </c>
      <c r="E540" s="58" t="s">
        <v>15</v>
      </c>
      <c r="F540" s="58" t="s">
        <v>16</v>
      </c>
      <c r="G540" s="58" t="s">
        <v>17</v>
      </c>
      <c r="H540" s="58" t="s">
        <v>99</v>
      </c>
      <c r="I540" s="59">
        <v>43453</v>
      </c>
      <c r="J540" s="59">
        <v>43414</v>
      </c>
      <c r="K540" s="59">
        <v>43415</v>
      </c>
      <c r="L540" s="59">
        <v>43483</v>
      </c>
      <c r="M540" s="60">
        <v>4016316766</v>
      </c>
      <c r="N540" s="58" t="s">
        <v>100</v>
      </c>
      <c r="O540" s="58" t="s">
        <v>23</v>
      </c>
      <c r="P540" s="55" t="str">
        <f>VLOOKUP(C540,Constrain!W:Y,3,0)</f>
        <v>บริษัท ทรูมูฟ เอช ยูนิเวอร์แซล คอมมิวนิเคชั่น จำกัด</v>
      </c>
      <c r="Q540" s="64" t="str">
        <f>VLOOKUP(C540,Constrain!W:X,2,0)</f>
        <v>TUC</v>
      </c>
      <c r="R540" s="55" t="str">
        <f t="shared" si="184"/>
        <v>CLSD</v>
      </c>
      <c r="S540" s="55" t="str">
        <f t="shared" si="185"/>
        <v xml:space="preserve">CNF </v>
      </c>
      <c r="T540" s="55" t="str">
        <f t="shared" si="186"/>
        <v>มี พท.ซ่อมบำรุง</v>
      </c>
      <c r="U540" s="55" t="str">
        <f t="shared" si="187"/>
        <v>นับเสา</v>
      </c>
      <c r="V540" s="55" t="str">
        <f t="shared" si="188"/>
        <v>61</v>
      </c>
      <c r="W540" s="55" t="str">
        <f t="shared" si="189"/>
        <v>สายสื่อสาร</v>
      </c>
      <c r="X540" s="55" t="str">
        <f t="shared" si="190"/>
        <v>TUC</v>
      </c>
      <c r="Y540" s="55" t="str">
        <f t="shared" si="191"/>
        <v>KUM</v>
      </c>
      <c r="Z540" s="55" t="str">
        <f t="shared" si="192"/>
        <v>ปกติ</v>
      </c>
      <c r="AA540" s="55" t="str">
        <f t="shared" si="193"/>
        <v>TELECOM</v>
      </c>
      <c r="AB540" s="64">
        <f t="shared" si="194"/>
        <v>1</v>
      </c>
      <c r="AC540" s="65" t="str">
        <f>VLOOKUP(B540,DATA_ZCSR181!C:K,9,0)</f>
        <v>S-4G-001</v>
      </c>
      <c r="AD540" s="65">
        <f>VLOOKUP(B540,DATA_ZCSR181!C:H,6,0)</f>
        <v>9009416439</v>
      </c>
      <c r="AE540" s="66">
        <f>VLOOKUP(B540,DATA_ZCSR181!C:Z,24,0)</f>
        <v>43496</v>
      </c>
      <c r="AF540" s="66" t="str">
        <f>LEFT(VLOOKUP(B540,DATA_ZCSR181!C:D,2,0),4)</f>
        <v>S4B3</v>
      </c>
      <c r="AG540" s="55" t="str">
        <f t="shared" si="195"/>
        <v>KUM</v>
      </c>
      <c r="AH540" s="61" t="str">
        <f t="shared" si="196"/>
        <v/>
      </c>
      <c r="AI540" s="61" t="str">
        <f t="shared" si="197"/>
        <v/>
      </c>
      <c r="AJ540" s="61" t="str">
        <f t="shared" si="198"/>
        <v/>
      </c>
      <c r="AK540" s="61" t="str">
        <f t="shared" si="199"/>
        <v/>
      </c>
      <c r="AL540" s="61" t="str">
        <f t="shared" si="200"/>
        <v/>
      </c>
      <c r="AM540" s="61" t="str">
        <f t="shared" si="201"/>
        <v/>
      </c>
      <c r="AN540" s="61" t="str">
        <f t="shared" si="202"/>
        <v/>
      </c>
      <c r="AO540" s="61" t="str">
        <f t="shared" si="203"/>
        <v/>
      </c>
      <c r="AP540" s="61" t="str">
        <f t="shared" si="204"/>
        <v/>
      </c>
      <c r="AQ540" s="62" t="str">
        <f t="shared" si="205"/>
        <v/>
      </c>
      <c r="AR540" s="61" t="str">
        <f t="shared" si="206"/>
        <v/>
      </c>
      <c r="AS540" s="63" t="e">
        <f>VLOOKUP(B540,ziw58!AV:BB,7,0)</f>
        <v>#N/A</v>
      </c>
    </row>
    <row r="541" spans="1:45" x14ac:dyDescent="0.35">
      <c r="A541" s="56">
        <v>130000719827</v>
      </c>
      <c r="B541" s="57">
        <v>140001546241</v>
      </c>
      <c r="C541" s="57">
        <v>1017826554</v>
      </c>
      <c r="D541" s="58" t="s">
        <v>3031</v>
      </c>
      <c r="E541" s="58" t="s">
        <v>15</v>
      </c>
      <c r="F541" s="58" t="s">
        <v>16</v>
      </c>
      <c r="G541" s="58" t="s">
        <v>17</v>
      </c>
      <c r="H541" s="58" t="s">
        <v>56</v>
      </c>
      <c r="I541" s="59">
        <v>43446</v>
      </c>
      <c r="J541" s="59">
        <v>43408</v>
      </c>
      <c r="K541" s="59">
        <v>43409</v>
      </c>
      <c r="L541" s="59">
        <v>43483</v>
      </c>
      <c r="M541" s="60">
        <v>4016316773</v>
      </c>
      <c r="N541" s="58" t="s">
        <v>57</v>
      </c>
      <c r="O541" s="58" t="s">
        <v>23</v>
      </c>
      <c r="P541" s="55" t="str">
        <f>VLOOKUP(C541,Constrain!W:Y,3,0)</f>
        <v>บริษัท ทรูมูฟ เอช ยูนิเวอร์แซล คอมมิวนิเคชั่น จำกัด</v>
      </c>
      <c r="Q541" s="64" t="str">
        <f>VLOOKUP(C541,Constrain!W:X,2,0)</f>
        <v>TUC</v>
      </c>
      <c r="R541" s="55" t="str">
        <f t="shared" si="184"/>
        <v>CLSD</v>
      </c>
      <c r="S541" s="55" t="str">
        <f t="shared" si="185"/>
        <v xml:space="preserve">CNF </v>
      </c>
      <c r="T541" s="55" t="str">
        <f t="shared" si="186"/>
        <v>มี พท.ซ่อมบำรุง</v>
      </c>
      <c r="U541" s="55" t="str">
        <f t="shared" si="187"/>
        <v>นับเสา</v>
      </c>
      <c r="V541" s="55" t="str">
        <f t="shared" si="188"/>
        <v>61</v>
      </c>
      <c r="W541" s="55" t="str">
        <f t="shared" si="189"/>
        <v>สายสื่อสาร</v>
      </c>
      <c r="X541" s="55" t="str">
        <f t="shared" si="190"/>
        <v>TUC</v>
      </c>
      <c r="Y541" s="55" t="str">
        <f t="shared" si="191"/>
        <v>LAM</v>
      </c>
      <c r="Z541" s="55" t="str">
        <f t="shared" si="192"/>
        <v>ปกติ</v>
      </c>
      <c r="AA541" s="55" t="str">
        <f t="shared" si="193"/>
        <v>TELECOM</v>
      </c>
      <c r="AB541" s="64">
        <f t="shared" si="194"/>
        <v>1</v>
      </c>
      <c r="AC541" s="65" t="str">
        <f>VLOOKUP(B541,DATA_ZCSR181!C:K,9,0)</f>
        <v>S-4G-001</v>
      </c>
      <c r="AD541" s="65">
        <f>VLOOKUP(B541,DATA_ZCSR181!C:H,6,0)</f>
        <v>9009417659</v>
      </c>
      <c r="AE541" s="66">
        <f>VLOOKUP(B541,DATA_ZCSR181!C:Z,24,0)</f>
        <v>43496</v>
      </c>
      <c r="AF541" s="66" t="str">
        <f>LEFT(VLOOKUP(B541,DATA_ZCSR181!C:D,2,0),4)</f>
        <v>S4B3</v>
      </c>
      <c r="AG541" s="55" t="str">
        <f t="shared" si="195"/>
        <v>LAM</v>
      </c>
      <c r="AH541" s="61" t="str">
        <f t="shared" si="196"/>
        <v/>
      </c>
      <c r="AI541" s="61" t="str">
        <f t="shared" si="197"/>
        <v/>
      </c>
      <c r="AJ541" s="61" t="str">
        <f t="shared" si="198"/>
        <v/>
      </c>
      <c r="AK541" s="61" t="str">
        <f t="shared" si="199"/>
        <v/>
      </c>
      <c r="AL541" s="61" t="str">
        <f t="shared" si="200"/>
        <v/>
      </c>
      <c r="AM541" s="61" t="str">
        <f t="shared" si="201"/>
        <v/>
      </c>
      <c r="AN541" s="61" t="str">
        <f t="shared" si="202"/>
        <v/>
      </c>
      <c r="AO541" s="61" t="str">
        <f t="shared" si="203"/>
        <v/>
      </c>
      <c r="AP541" s="61" t="str">
        <f t="shared" si="204"/>
        <v/>
      </c>
      <c r="AQ541" s="62" t="str">
        <f t="shared" si="205"/>
        <v/>
      </c>
      <c r="AR541" s="61" t="str">
        <f t="shared" si="206"/>
        <v/>
      </c>
      <c r="AS541" s="63" t="e">
        <f>VLOOKUP(B541,ziw58!AV:BB,7,0)</f>
        <v>#N/A</v>
      </c>
    </row>
    <row r="542" spans="1:45" x14ac:dyDescent="0.35">
      <c r="A542" s="56">
        <v>130000727213</v>
      </c>
      <c r="B542" s="57">
        <v>140001542594</v>
      </c>
      <c r="C542" s="57">
        <v>1017826554</v>
      </c>
      <c r="D542" s="58" t="s">
        <v>3032</v>
      </c>
      <c r="E542" s="58" t="s">
        <v>15</v>
      </c>
      <c r="F542" s="58" t="s">
        <v>16</v>
      </c>
      <c r="G542" s="58" t="s">
        <v>17</v>
      </c>
      <c r="H542" s="58" t="s">
        <v>29</v>
      </c>
      <c r="I542" s="59">
        <v>43427</v>
      </c>
      <c r="J542" s="59">
        <v>43427</v>
      </c>
      <c r="K542" s="59">
        <v>43427</v>
      </c>
      <c r="L542" s="59">
        <v>43483</v>
      </c>
      <c r="M542" s="60">
        <v>4016316832</v>
      </c>
      <c r="N542" s="58" t="s">
        <v>1121</v>
      </c>
      <c r="O542" s="58" t="s">
        <v>3198</v>
      </c>
      <c r="P542" s="55" t="str">
        <f>VLOOKUP(C542,Constrain!W:Y,3,0)</f>
        <v>บริษัท ทรูมูฟ เอช ยูนิเวอร์แซล คอมมิวนิเคชั่น จำกัด</v>
      </c>
      <c r="Q542" s="64" t="str">
        <f>VLOOKUP(C542,Constrain!W:X,2,0)</f>
        <v>TUC</v>
      </c>
      <c r="R542" s="55" t="str">
        <f t="shared" si="184"/>
        <v>CLSD</v>
      </c>
      <c r="S542" s="55" t="str">
        <f t="shared" si="185"/>
        <v xml:space="preserve">CNF </v>
      </c>
      <c r="T542" s="55" t="str">
        <f t="shared" si="186"/>
        <v>มี พท.ซ่อมบำรุง</v>
      </c>
      <c r="U542" s="55" t="str">
        <f t="shared" si="187"/>
        <v>นับเสา</v>
      </c>
      <c r="V542" s="55" t="str">
        <f t="shared" si="188"/>
        <v>61</v>
      </c>
      <c r="W542" s="55" t="str">
        <f t="shared" si="189"/>
        <v>สายสื่อสาร</v>
      </c>
      <c r="X542" s="55" t="str">
        <f t="shared" si="190"/>
        <v>TUC</v>
      </c>
      <c r="Y542" s="55" t="str">
        <f t="shared" si="191"/>
        <v>LHS</v>
      </c>
      <c r="Z542" s="55" t="str">
        <f t="shared" si="192"/>
        <v>ปกติ</v>
      </c>
      <c r="AA542" s="55" t="str">
        <f t="shared" si="193"/>
        <v>TELECOM</v>
      </c>
      <c r="AB542" s="64">
        <f t="shared" si="194"/>
        <v>1</v>
      </c>
      <c r="AC542" s="65" t="str">
        <f>VLOOKUP(B542,DATA_ZCSR181!C:K,9,0)</f>
        <v>S-4G-001</v>
      </c>
      <c r="AD542" s="65">
        <f>VLOOKUP(B542,DATA_ZCSR181!C:H,6,0)</f>
        <v>9009410794</v>
      </c>
      <c r="AE542" s="66">
        <f>VLOOKUP(B542,DATA_ZCSR181!C:Z,24,0)</f>
        <v>43496</v>
      </c>
      <c r="AF542" s="66" t="str">
        <f>LEFT(VLOOKUP(B542,DATA_ZCSR181!C:D,2,0),4)</f>
        <v>S4B3</v>
      </c>
      <c r="AG542" s="55" t="str">
        <f t="shared" si="195"/>
        <v>LHS</v>
      </c>
      <c r="AH542" s="61" t="str">
        <f t="shared" si="196"/>
        <v/>
      </c>
      <c r="AI542" s="61" t="str">
        <f t="shared" si="197"/>
        <v/>
      </c>
      <c r="AJ542" s="61" t="str">
        <f t="shared" si="198"/>
        <v/>
      </c>
      <c r="AK542" s="61" t="str">
        <f t="shared" si="199"/>
        <v/>
      </c>
      <c r="AL542" s="61" t="str">
        <f t="shared" si="200"/>
        <v/>
      </c>
      <c r="AM542" s="61" t="str">
        <f t="shared" si="201"/>
        <v/>
      </c>
      <c r="AN542" s="61" t="str">
        <f t="shared" si="202"/>
        <v/>
      </c>
      <c r="AO542" s="61" t="str">
        <f t="shared" si="203"/>
        <v/>
      </c>
      <c r="AP542" s="61" t="str">
        <f t="shared" si="204"/>
        <v/>
      </c>
      <c r="AQ542" s="62" t="str">
        <f t="shared" si="205"/>
        <v/>
      </c>
      <c r="AR542" s="61" t="str">
        <f t="shared" si="206"/>
        <v/>
      </c>
      <c r="AS542" s="63" t="e">
        <f>VLOOKUP(B542,ziw58!AV:BB,7,0)</f>
        <v>#N/A</v>
      </c>
    </row>
    <row r="543" spans="1:45" x14ac:dyDescent="0.35">
      <c r="A543" s="56">
        <v>130000737035</v>
      </c>
      <c r="B543" s="57">
        <v>140001546200</v>
      </c>
      <c r="C543" s="57">
        <v>1017826554</v>
      </c>
      <c r="D543" s="58" t="s">
        <v>3033</v>
      </c>
      <c r="E543" s="58" t="s">
        <v>1267</v>
      </c>
      <c r="F543" s="58" t="s">
        <v>16</v>
      </c>
      <c r="G543" s="58" t="s">
        <v>17</v>
      </c>
      <c r="H543" s="58" t="s">
        <v>50</v>
      </c>
      <c r="I543" s="59">
        <v>43453</v>
      </c>
      <c r="J543" s="59">
        <v>43453</v>
      </c>
      <c r="K543" s="59">
        <v>43456</v>
      </c>
      <c r="L543" s="59">
        <v>43483</v>
      </c>
      <c r="M543" s="60">
        <v>4016316804</v>
      </c>
      <c r="N543" s="58" t="s">
        <v>51</v>
      </c>
      <c r="O543" s="58" t="s">
        <v>23</v>
      </c>
      <c r="P543" s="55" t="str">
        <f>VLOOKUP(C543,Constrain!W:Y,3,0)</f>
        <v>บริษัท ทรูมูฟ เอช ยูนิเวอร์แซล คอมมิวนิเคชั่น จำกัด</v>
      </c>
      <c r="Q543" s="64" t="str">
        <f>VLOOKUP(C543,Constrain!W:X,2,0)</f>
        <v>TUC</v>
      </c>
      <c r="R543" s="55" t="str">
        <f t="shared" si="184"/>
        <v>TECO</v>
      </c>
      <c r="S543" s="55" t="str">
        <f t="shared" si="185"/>
        <v xml:space="preserve">CNF </v>
      </c>
      <c r="T543" s="55" t="str">
        <f t="shared" si="186"/>
        <v>มี พท.ซ่อมบำรุง</v>
      </c>
      <c r="U543" s="55" t="str">
        <f t="shared" si="187"/>
        <v>นับเสา</v>
      </c>
      <c r="V543" s="55" t="str">
        <f t="shared" si="188"/>
        <v>61</v>
      </c>
      <c r="W543" s="55" t="str">
        <f t="shared" si="189"/>
        <v>สายสื่อสาร</v>
      </c>
      <c r="X543" s="55" t="str">
        <f t="shared" si="190"/>
        <v>TUC</v>
      </c>
      <c r="Y543" s="55" t="str">
        <f t="shared" si="191"/>
        <v>NAR</v>
      </c>
      <c r="Z543" s="55" t="str">
        <f t="shared" si="192"/>
        <v>ปกติ</v>
      </c>
      <c r="AA543" s="55" t="str">
        <f t="shared" si="193"/>
        <v>TELECOM</v>
      </c>
      <c r="AB543" s="64">
        <f t="shared" si="194"/>
        <v>1</v>
      </c>
      <c r="AC543" s="65" t="str">
        <f>VLOOKUP(B543,DATA_ZCSR181!C:K,9,0)</f>
        <v>S-4G-001</v>
      </c>
      <c r="AD543" s="65">
        <f>VLOOKUP(B543,DATA_ZCSR181!C:H,6,0)</f>
        <v>9009417612</v>
      </c>
      <c r="AE543" s="66">
        <f>VLOOKUP(B543,DATA_ZCSR181!C:Z,24,0)</f>
        <v>43496</v>
      </c>
      <c r="AF543" s="66" t="str">
        <f>LEFT(VLOOKUP(B543,DATA_ZCSR181!C:D,2,0),4)</f>
        <v>S4B3</v>
      </c>
      <c r="AG543" s="55" t="str">
        <f t="shared" si="195"/>
        <v>NAR</v>
      </c>
      <c r="AH543" s="61" t="str">
        <f t="shared" si="196"/>
        <v/>
      </c>
      <c r="AI543" s="61" t="str">
        <f t="shared" si="197"/>
        <v/>
      </c>
      <c r="AJ543" s="61" t="str">
        <f t="shared" si="198"/>
        <v/>
      </c>
      <c r="AK543" s="61" t="str">
        <f t="shared" si="199"/>
        <v/>
      </c>
      <c r="AL543" s="61" t="str">
        <f t="shared" si="200"/>
        <v/>
      </c>
      <c r="AM543" s="61" t="str">
        <f t="shared" si="201"/>
        <v/>
      </c>
      <c r="AN543" s="61" t="str">
        <f t="shared" si="202"/>
        <v/>
      </c>
      <c r="AO543" s="61" t="str">
        <f t="shared" si="203"/>
        <v/>
      </c>
      <c r="AP543" s="61" t="str">
        <f t="shared" si="204"/>
        <v/>
      </c>
      <c r="AQ543" s="62" t="str">
        <f t="shared" si="205"/>
        <v/>
      </c>
      <c r="AR543" s="61" t="str">
        <f t="shared" si="206"/>
        <v/>
      </c>
      <c r="AS543" s="63" t="e">
        <f>VLOOKUP(B543,ziw58!AV:BB,7,0)</f>
        <v>#N/A</v>
      </c>
    </row>
    <row r="544" spans="1:45" x14ac:dyDescent="0.35">
      <c r="A544" s="56">
        <v>130000728261</v>
      </c>
      <c r="B544" s="57">
        <v>140001545769</v>
      </c>
      <c r="C544" s="57">
        <v>1017826554</v>
      </c>
      <c r="D544" s="58" t="s">
        <v>3034</v>
      </c>
      <c r="E544" s="58" t="s">
        <v>15</v>
      </c>
      <c r="F544" s="58" t="s">
        <v>16</v>
      </c>
      <c r="G544" s="58" t="s">
        <v>17</v>
      </c>
      <c r="H544" s="58" t="s">
        <v>39</v>
      </c>
      <c r="I544" s="59">
        <v>43394</v>
      </c>
      <c r="J544" s="59">
        <v>43430</v>
      </c>
      <c r="K544" s="59">
        <v>43430</v>
      </c>
      <c r="L544" s="59">
        <v>43483</v>
      </c>
      <c r="M544" s="60">
        <v>4016316806</v>
      </c>
      <c r="N544" s="58" t="s">
        <v>2533</v>
      </c>
      <c r="O544" s="58" t="s">
        <v>23</v>
      </c>
      <c r="P544" s="55" t="str">
        <f>VLOOKUP(C544,Constrain!W:Y,3,0)</f>
        <v>บริษัท ทรูมูฟ เอช ยูนิเวอร์แซล คอมมิวนิเคชั่น จำกัด</v>
      </c>
      <c r="Q544" s="64" t="str">
        <f>VLOOKUP(C544,Constrain!W:X,2,0)</f>
        <v>TUC</v>
      </c>
      <c r="R544" s="55" t="str">
        <f t="shared" si="184"/>
        <v>CLSD</v>
      </c>
      <c r="S544" s="55" t="str">
        <f t="shared" si="185"/>
        <v xml:space="preserve">CNF </v>
      </c>
      <c r="T544" s="55" t="str">
        <f t="shared" si="186"/>
        <v>มี พท.ซ่อมบำรุง</v>
      </c>
      <c r="U544" s="55" t="str">
        <f t="shared" si="187"/>
        <v>นับเสา</v>
      </c>
      <c r="V544" s="55" t="str">
        <f t="shared" si="188"/>
        <v>61</v>
      </c>
      <c r="W544" s="55" t="str">
        <f t="shared" si="189"/>
        <v>สายสื่อสาร</v>
      </c>
      <c r="X544" s="55" t="str">
        <f t="shared" si="190"/>
        <v>TUC</v>
      </c>
      <c r="Y544" s="55" t="str">
        <f t="shared" si="191"/>
        <v>NBD</v>
      </c>
      <c r="Z544" s="55" t="str">
        <f t="shared" si="192"/>
        <v>ปกติ</v>
      </c>
      <c r="AA544" s="55" t="str">
        <f t="shared" si="193"/>
        <v>TELECOM</v>
      </c>
      <c r="AB544" s="64">
        <f t="shared" si="194"/>
        <v>1</v>
      </c>
      <c r="AC544" s="65" t="str">
        <f>VLOOKUP(B544,DATA_ZCSR181!C:K,9,0)</f>
        <v>S-4G-001</v>
      </c>
      <c r="AD544" s="65">
        <f>VLOOKUP(B544,DATA_ZCSR181!C:H,6,0)</f>
        <v>9009417039</v>
      </c>
      <c r="AE544" s="66">
        <f>VLOOKUP(B544,DATA_ZCSR181!C:Z,24,0)</f>
        <v>43496</v>
      </c>
      <c r="AF544" s="66" t="str">
        <f>LEFT(VLOOKUP(B544,DATA_ZCSR181!C:D,2,0),4)</f>
        <v>S4B3</v>
      </c>
      <c r="AG544" s="55" t="str">
        <f t="shared" si="195"/>
        <v>NBD</v>
      </c>
      <c r="AH544" s="61" t="str">
        <f t="shared" si="196"/>
        <v/>
      </c>
      <c r="AI544" s="61" t="str">
        <f t="shared" si="197"/>
        <v/>
      </c>
      <c r="AJ544" s="61" t="str">
        <f t="shared" si="198"/>
        <v/>
      </c>
      <c r="AK544" s="61" t="str">
        <f t="shared" si="199"/>
        <v/>
      </c>
      <c r="AL544" s="61" t="str">
        <f t="shared" si="200"/>
        <v/>
      </c>
      <c r="AM544" s="61" t="str">
        <f t="shared" si="201"/>
        <v/>
      </c>
      <c r="AN544" s="61" t="str">
        <f t="shared" si="202"/>
        <v/>
      </c>
      <c r="AO544" s="61" t="str">
        <f t="shared" si="203"/>
        <v/>
      </c>
      <c r="AP544" s="61" t="str">
        <f t="shared" si="204"/>
        <v/>
      </c>
      <c r="AQ544" s="62" t="str">
        <f t="shared" si="205"/>
        <v/>
      </c>
      <c r="AR544" s="61" t="str">
        <f t="shared" si="206"/>
        <v/>
      </c>
      <c r="AS544" s="63" t="e">
        <f>VLOOKUP(B544,ziw58!AV:BB,7,0)</f>
        <v>#N/A</v>
      </c>
    </row>
    <row r="545" spans="1:45" x14ac:dyDescent="0.35">
      <c r="A545" s="56">
        <v>130000726847</v>
      </c>
      <c r="B545" s="57">
        <v>140001546057</v>
      </c>
      <c r="C545" s="57">
        <v>1017826554</v>
      </c>
      <c r="D545" s="58" t="s">
        <v>3035</v>
      </c>
      <c r="E545" s="58" t="s">
        <v>15</v>
      </c>
      <c r="F545" s="58" t="s">
        <v>16</v>
      </c>
      <c r="G545" s="58" t="s">
        <v>17</v>
      </c>
      <c r="H545" s="58" t="s">
        <v>76</v>
      </c>
      <c r="I545" s="59">
        <v>43482</v>
      </c>
      <c r="J545" s="59">
        <v>43426</v>
      </c>
      <c r="K545" s="59">
        <v>43426</v>
      </c>
      <c r="L545" s="59">
        <v>43483</v>
      </c>
      <c r="M545" s="60">
        <v>4018198107</v>
      </c>
      <c r="N545" s="58" t="s">
        <v>103</v>
      </c>
      <c r="O545" s="58" t="s">
        <v>23</v>
      </c>
      <c r="P545" s="55" t="str">
        <f>VLOOKUP(C545,Constrain!W:Y,3,0)</f>
        <v>บริษัท ทรูมูฟ เอช ยูนิเวอร์แซล คอมมิวนิเคชั่น จำกัด</v>
      </c>
      <c r="Q545" s="64" t="str">
        <f>VLOOKUP(C545,Constrain!W:X,2,0)</f>
        <v>TUC</v>
      </c>
      <c r="R545" s="55" t="str">
        <f t="shared" si="184"/>
        <v>CLSD</v>
      </c>
      <c r="S545" s="55" t="str">
        <f t="shared" si="185"/>
        <v xml:space="preserve">CNF </v>
      </c>
      <c r="T545" s="55" t="str">
        <f t="shared" si="186"/>
        <v>มี พท.ซ่อมบำรุง</v>
      </c>
      <c r="U545" s="55" t="str">
        <f t="shared" si="187"/>
        <v>นับเสา</v>
      </c>
      <c r="V545" s="55" t="str">
        <f t="shared" si="188"/>
        <v>61</v>
      </c>
      <c r="W545" s="55" t="str">
        <f t="shared" si="189"/>
        <v>สายสื่อสาร</v>
      </c>
      <c r="X545" s="55" t="str">
        <f t="shared" si="190"/>
        <v>TUC</v>
      </c>
      <c r="Y545" s="55" t="str">
        <f t="shared" si="191"/>
        <v>NBM</v>
      </c>
      <c r="Z545" s="55" t="str">
        <f t="shared" si="192"/>
        <v>ปกติ</v>
      </c>
      <c r="AA545" s="55" t="str">
        <f t="shared" si="193"/>
        <v>TELECOM</v>
      </c>
      <c r="AB545" s="64">
        <f t="shared" si="194"/>
        <v>1</v>
      </c>
      <c r="AC545" s="65" t="str">
        <f>VLOOKUP(B545,DATA_ZCSR181!C:K,9,0)</f>
        <v>S-4G-001</v>
      </c>
      <c r="AD545" s="65">
        <f>VLOOKUP(B545,DATA_ZCSR181!C:H,6,0)</f>
        <v>9009417474</v>
      </c>
      <c r="AE545" s="66">
        <f>VLOOKUP(B545,DATA_ZCSR181!C:Z,24,0)</f>
        <v>43496</v>
      </c>
      <c r="AF545" s="66" t="str">
        <f>LEFT(VLOOKUP(B545,DATA_ZCSR181!C:D,2,0),4)</f>
        <v>S4B3</v>
      </c>
      <c r="AG545" s="55" t="str">
        <f t="shared" si="195"/>
        <v>NBM</v>
      </c>
      <c r="AH545" s="61" t="str">
        <f t="shared" si="196"/>
        <v/>
      </c>
      <c r="AI545" s="61" t="str">
        <f t="shared" si="197"/>
        <v/>
      </c>
      <c r="AJ545" s="61" t="str">
        <f t="shared" si="198"/>
        <v/>
      </c>
      <c r="AK545" s="61" t="str">
        <f t="shared" si="199"/>
        <v/>
      </c>
      <c r="AL545" s="61" t="str">
        <f t="shared" si="200"/>
        <v/>
      </c>
      <c r="AM545" s="61" t="str">
        <f t="shared" si="201"/>
        <v/>
      </c>
      <c r="AN545" s="61" t="str">
        <f t="shared" si="202"/>
        <v/>
      </c>
      <c r="AO545" s="61" t="str">
        <f t="shared" si="203"/>
        <v/>
      </c>
      <c r="AP545" s="61" t="str">
        <f t="shared" si="204"/>
        <v/>
      </c>
      <c r="AQ545" s="62" t="str">
        <f t="shared" si="205"/>
        <v/>
      </c>
      <c r="AR545" s="61" t="str">
        <f t="shared" si="206"/>
        <v/>
      </c>
      <c r="AS545" s="63" t="e">
        <f>VLOOKUP(B545,ziw58!AV:BB,7,0)</f>
        <v>#N/A</v>
      </c>
    </row>
    <row r="546" spans="1:45" x14ac:dyDescent="0.35">
      <c r="A546" s="56">
        <v>130000727552</v>
      </c>
      <c r="B546" s="57">
        <v>140001545506</v>
      </c>
      <c r="C546" s="57">
        <v>1017826554</v>
      </c>
      <c r="D546" s="58" t="s">
        <v>3036</v>
      </c>
      <c r="E546" s="58" t="s">
        <v>15</v>
      </c>
      <c r="F546" s="58" t="s">
        <v>16</v>
      </c>
      <c r="G546" s="58" t="s">
        <v>17</v>
      </c>
      <c r="H546" s="58" t="s">
        <v>49</v>
      </c>
      <c r="I546" s="59">
        <v>43427</v>
      </c>
      <c r="J546" s="59">
        <v>43427</v>
      </c>
      <c r="K546" s="59">
        <v>43428</v>
      </c>
      <c r="L546" s="59">
        <v>43482</v>
      </c>
      <c r="M546" s="60">
        <v>4016316786</v>
      </c>
      <c r="N546" s="58" t="s">
        <v>723</v>
      </c>
      <c r="O546" s="58" t="s">
        <v>23</v>
      </c>
      <c r="P546" s="55" t="str">
        <f>VLOOKUP(C546,Constrain!W:Y,3,0)</f>
        <v>บริษัท ทรูมูฟ เอช ยูนิเวอร์แซล คอมมิวนิเคชั่น จำกัด</v>
      </c>
      <c r="Q546" s="64" t="str">
        <f>VLOOKUP(C546,Constrain!W:X,2,0)</f>
        <v>TUC</v>
      </c>
      <c r="R546" s="55" t="str">
        <f t="shared" si="184"/>
        <v>CLSD</v>
      </c>
      <c r="S546" s="55" t="str">
        <f t="shared" si="185"/>
        <v xml:space="preserve">CNF </v>
      </c>
      <c r="T546" s="55" t="str">
        <f t="shared" si="186"/>
        <v>มี พท.ซ่อมบำรุง</v>
      </c>
      <c r="U546" s="55" t="str">
        <f t="shared" si="187"/>
        <v>นับเสา</v>
      </c>
      <c r="V546" s="55" t="str">
        <f t="shared" si="188"/>
        <v>61</v>
      </c>
      <c r="W546" s="55" t="str">
        <f t="shared" si="189"/>
        <v>สายสื่อสาร</v>
      </c>
      <c r="X546" s="55" t="str">
        <f t="shared" si="190"/>
        <v>TUC</v>
      </c>
      <c r="Y546" s="55" t="str">
        <f t="shared" si="191"/>
        <v>NKE</v>
      </c>
      <c r="Z546" s="55" t="str">
        <f t="shared" si="192"/>
        <v>ปกติ</v>
      </c>
      <c r="AA546" s="55" t="str">
        <f t="shared" si="193"/>
        <v>TELECOM</v>
      </c>
      <c r="AB546" s="64">
        <f t="shared" si="194"/>
        <v>1</v>
      </c>
      <c r="AC546" s="65" t="str">
        <f>VLOOKUP(B546,DATA_ZCSR181!C:K,9,0)</f>
        <v>S-4G-001</v>
      </c>
      <c r="AD546" s="65">
        <f>VLOOKUP(B546,DATA_ZCSR181!C:H,6,0)</f>
        <v>9009416657</v>
      </c>
      <c r="AE546" s="66">
        <f>VLOOKUP(B546,DATA_ZCSR181!C:Z,24,0)</f>
        <v>43496</v>
      </c>
      <c r="AF546" s="66" t="str">
        <f>LEFT(VLOOKUP(B546,DATA_ZCSR181!C:D,2,0),4)</f>
        <v>S4B3</v>
      </c>
      <c r="AG546" s="55" t="str">
        <f t="shared" si="195"/>
        <v>NKE</v>
      </c>
      <c r="AH546" s="61" t="str">
        <f t="shared" si="196"/>
        <v/>
      </c>
      <c r="AI546" s="61" t="str">
        <f t="shared" si="197"/>
        <v/>
      </c>
      <c r="AJ546" s="61" t="str">
        <f t="shared" si="198"/>
        <v/>
      </c>
      <c r="AK546" s="61" t="str">
        <f t="shared" si="199"/>
        <v/>
      </c>
      <c r="AL546" s="61" t="str">
        <f t="shared" si="200"/>
        <v/>
      </c>
      <c r="AM546" s="61" t="str">
        <f t="shared" si="201"/>
        <v/>
      </c>
      <c r="AN546" s="61" t="str">
        <f t="shared" si="202"/>
        <v/>
      </c>
      <c r="AO546" s="61" t="str">
        <f t="shared" si="203"/>
        <v/>
      </c>
      <c r="AP546" s="61" t="str">
        <f t="shared" si="204"/>
        <v/>
      </c>
      <c r="AQ546" s="62" t="str">
        <f t="shared" si="205"/>
        <v/>
      </c>
      <c r="AR546" s="61" t="str">
        <f t="shared" si="206"/>
        <v/>
      </c>
      <c r="AS546" s="63" t="e">
        <f>VLOOKUP(B546,ziw58!AV:BB,7,0)</f>
        <v>#N/A</v>
      </c>
    </row>
    <row r="547" spans="1:45" x14ac:dyDescent="0.35">
      <c r="A547" s="56">
        <v>130000726860</v>
      </c>
      <c r="B547" s="57">
        <v>140001550124</v>
      </c>
      <c r="C547" s="57">
        <v>1017826554</v>
      </c>
      <c r="D547" s="58" t="s">
        <v>3037</v>
      </c>
      <c r="E547" s="58" t="s">
        <v>1267</v>
      </c>
      <c r="F547" s="58" t="s">
        <v>16</v>
      </c>
      <c r="G547" s="58" t="s">
        <v>17</v>
      </c>
      <c r="H547" s="58" t="s">
        <v>58</v>
      </c>
      <c r="I547" s="59">
        <v>43441</v>
      </c>
      <c r="J547" s="59">
        <v>43441</v>
      </c>
      <c r="K547" s="59">
        <v>43445</v>
      </c>
      <c r="L547" s="59">
        <v>43493</v>
      </c>
      <c r="M547" s="60">
        <v>4016316809</v>
      </c>
      <c r="N547" s="58" t="s">
        <v>59</v>
      </c>
      <c r="O547" s="58" t="s">
        <v>23</v>
      </c>
      <c r="P547" s="55" t="str">
        <f>VLOOKUP(C547,Constrain!W:Y,3,0)</f>
        <v>บริษัท ทรูมูฟ เอช ยูนิเวอร์แซล คอมมิวนิเคชั่น จำกัด</v>
      </c>
      <c r="Q547" s="64" t="str">
        <f>VLOOKUP(C547,Constrain!W:X,2,0)</f>
        <v>TUC</v>
      </c>
      <c r="R547" s="55" t="str">
        <f t="shared" si="184"/>
        <v>TECO</v>
      </c>
      <c r="S547" s="55" t="str">
        <f t="shared" si="185"/>
        <v xml:space="preserve">CNF </v>
      </c>
      <c r="T547" s="55" t="str">
        <f t="shared" si="186"/>
        <v>มี พท.ซ่อมบำรุง</v>
      </c>
      <c r="U547" s="55" t="str">
        <f t="shared" si="187"/>
        <v>นับเสา</v>
      </c>
      <c r="V547" s="55" t="str">
        <f t="shared" si="188"/>
        <v>61</v>
      </c>
      <c r="W547" s="55" t="str">
        <f t="shared" si="189"/>
        <v>สายสื่อสาร</v>
      </c>
      <c r="X547" s="55" t="str">
        <f t="shared" si="190"/>
        <v>TUC</v>
      </c>
      <c r="Y547" s="55" t="str">
        <f t="shared" si="191"/>
        <v>NOS</v>
      </c>
      <c r="Z547" s="55" t="str">
        <f t="shared" si="192"/>
        <v>ปกติ</v>
      </c>
      <c r="AA547" s="55" t="str">
        <f t="shared" si="193"/>
        <v>TELECOM</v>
      </c>
      <c r="AB547" s="64">
        <f t="shared" si="194"/>
        <v>1</v>
      </c>
      <c r="AC547" s="65" t="str">
        <f>VLOOKUP(B547,DATA_ZCSR181!C:K,9,0)</f>
        <v>S-4G-001</v>
      </c>
      <c r="AD547" s="65">
        <f>VLOOKUP(B547,DATA_ZCSR181!C:H,6,0)</f>
        <v>9009427927</v>
      </c>
      <c r="AE547" s="66">
        <f>VLOOKUP(B547,DATA_ZCSR181!C:Z,24,0)</f>
        <v>43496</v>
      </c>
      <c r="AF547" s="66" t="str">
        <f>LEFT(VLOOKUP(B547,DATA_ZCSR181!C:D,2,0),4)</f>
        <v>S4B3</v>
      </c>
      <c r="AG547" s="55" t="str">
        <f t="shared" si="195"/>
        <v>NOS</v>
      </c>
      <c r="AH547" s="61" t="str">
        <f t="shared" si="196"/>
        <v/>
      </c>
      <c r="AI547" s="61" t="str">
        <f t="shared" si="197"/>
        <v/>
      </c>
      <c r="AJ547" s="61" t="str">
        <f t="shared" si="198"/>
        <v/>
      </c>
      <c r="AK547" s="61" t="str">
        <f t="shared" si="199"/>
        <v/>
      </c>
      <c r="AL547" s="61" t="str">
        <f t="shared" si="200"/>
        <v/>
      </c>
      <c r="AM547" s="61" t="str">
        <f t="shared" si="201"/>
        <v/>
      </c>
      <c r="AN547" s="61" t="str">
        <f t="shared" si="202"/>
        <v/>
      </c>
      <c r="AO547" s="61" t="str">
        <f t="shared" si="203"/>
        <v/>
      </c>
      <c r="AP547" s="61" t="str">
        <f t="shared" si="204"/>
        <v/>
      </c>
      <c r="AQ547" s="62" t="str">
        <f t="shared" si="205"/>
        <v/>
      </c>
      <c r="AR547" s="61" t="str">
        <f t="shared" si="206"/>
        <v/>
      </c>
      <c r="AS547" s="63" t="e">
        <f>VLOOKUP(B547,ziw58!AV:BB,7,0)</f>
        <v>#N/A</v>
      </c>
    </row>
    <row r="548" spans="1:45" x14ac:dyDescent="0.35">
      <c r="A548" s="56">
        <v>130000747461</v>
      </c>
      <c r="B548" s="57">
        <v>140001546691</v>
      </c>
      <c r="C548" s="57">
        <v>1017826554</v>
      </c>
      <c r="D548" s="58" t="s">
        <v>3167</v>
      </c>
      <c r="E548" s="58" t="s">
        <v>1267</v>
      </c>
      <c r="F548" s="58" t="s">
        <v>16</v>
      </c>
      <c r="G548" s="58" t="s">
        <v>17</v>
      </c>
      <c r="H548" s="58" t="s">
        <v>80</v>
      </c>
      <c r="I548" s="59">
        <v>43447</v>
      </c>
      <c r="J548" s="59">
        <v>43412</v>
      </c>
      <c r="K548" s="59">
        <v>43412</v>
      </c>
      <c r="L548" s="59">
        <v>43483</v>
      </c>
      <c r="M548" s="60">
        <v>4016317361</v>
      </c>
      <c r="N548" s="58" t="s">
        <v>81</v>
      </c>
      <c r="O548" s="58" t="s">
        <v>23</v>
      </c>
      <c r="P548" s="55" t="str">
        <f>VLOOKUP(C548,Constrain!W:Y,3,0)</f>
        <v>บริษัท ทรูมูฟ เอช ยูนิเวอร์แซล คอมมิวนิเคชั่น จำกัด</v>
      </c>
      <c r="Q548" s="64" t="str">
        <f>VLOOKUP(C548,Constrain!W:X,2,0)</f>
        <v>TUC</v>
      </c>
      <c r="R548" s="55" t="str">
        <f t="shared" si="184"/>
        <v>TECO</v>
      </c>
      <c r="S548" s="55" t="str">
        <f t="shared" si="185"/>
        <v xml:space="preserve">CNF </v>
      </c>
      <c r="T548" s="55" t="str">
        <f t="shared" si="186"/>
        <v>มี พท.ซ่อมบำรุง</v>
      </c>
      <c r="U548" s="55" t="str">
        <f t="shared" si="187"/>
        <v>นับเสา</v>
      </c>
      <c r="V548" s="55" t="str">
        <f t="shared" si="188"/>
        <v>61</v>
      </c>
      <c r="W548" s="55" t="str">
        <f t="shared" si="189"/>
        <v>สายสื่อสาร</v>
      </c>
      <c r="X548" s="55" t="str">
        <f t="shared" si="190"/>
        <v>TUC</v>
      </c>
      <c r="Y548" s="55" t="str">
        <f t="shared" si="191"/>
        <v>NOT</v>
      </c>
      <c r="Z548" s="55" t="str">
        <f t="shared" si="192"/>
        <v>ปกติ</v>
      </c>
      <c r="AA548" s="55" t="str">
        <f t="shared" si="193"/>
        <v>TELECOM</v>
      </c>
      <c r="AB548" s="64">
        <f t="shared" si="194"/>
        <v>1</v>
      </c>
      <c r="AC548" s="65" t="str">
        <f>VLOOKUP(B548,DATA_ZCSR181!C:K,9,0)</f>
        <v>S-4G-001</v>
      </c>
      <c r="AD548" s="65">
        <f>VLOOKUP(B548,DATA_ZCSR181!C:H,6,0)</f>
        <v>9009420257</v>
      </c>
      <c r="AE548" s="66">
        <f>VLOOKUP(B548,DATA_ZCSR181!C:Z,24,0)</f>
        <v>43496</v>
      </c>
      <c r="AF548" s="66" t="str">
        <f>LEFT(VLOOKUP(B548,DATA_ZCSR181!C:D,2,0),4)</f>
        <v>S4B3</v>
      </c>
      <c r="AG548" s="55" t="str">
        <f t="shared" si="195"/>
        <v>NOT</v>
      </c>
      <c r="AH548" s="61" t="str">
        <f t="shared" si="196"/>
        <v/>
      </c>
      <c r="AI548" s="61" t="str">
        <f t="shared" si="197"/>
        <v/>
      </c>
      <c r="AJ548" s="61" t="str">
        <f t="shared" si="198"/>
        <v/>
      </c>
      <c r="AK548" s="61" t="str">
        <f t="shared" si="199"/>
        <v/>
      </c>
      <c r="AL548" s="61" t="str">
        <f t="shared" si="200"/>
        <v/>
      </c>
      <c r="AM548" s="61" t="str">
        <f t="shared" si="201"/>
        <v/>
      </c>
      <c r="AN548" s="61" t="str">
        <f t="shared" si="202"/>
        <v/>
      </c>
      <c r="AO548" s="61" t="str">
        <f t="shared" si="203"/>
        <v/>
      </c>
      <c r="AP548" s="61" t="str">
        <f t="shared" si="204"/>
        <v/>
      </c>
      <c r="AQ548" s="62" t="str">
        <f t="shared" si="205"/>
        <v/>
      </c>
      <c r="AR548" s="61" t="str">
        <f t="shared" si="206"/>
        <v/>
      </c>
      <c r="AS548" s="63" t="e">
        <f>VLOOKUP(B548,ziw58!AV:BB,7,0)</f>
        <v>#N/A</v>
      </c>
    </row>
    <row r="549" spans="1:45" x14ac:dyDescent="0.35">
      <c r="A549" s="56">
        <v>130000722903</v>
      </c>
      <c r="B549" s="57">
        <v>140001545911</v>
      </c>
      <c r="C549" s="57">
        <v>1017826554</v>
      </c>
      <c r="D549" s="58" t="s">
        <v>3038</v>
      </c>
      <c r="E549" s="58" t="s">
        <v>15</v>
      </c>
      <c r="F549" s="58" t="s">
        <v>16</v>
      </c>
      <c r="G549" s="58" t="s">
        <v>17</v>
      </c>
      <c r="H549" s="58" t="s">
        <v>64</v>
      </c>
      <c r="I549" s="59">
        <v>43418</v>
      </c>
      <c r="J549" s="59">
        <v>43418</v>
      </c>
      <c r="K549" s="59">
        <v>43419</v>
      </c>
      <c r="L549" s="59">
        <v>43483</v>
      </c>
      <c r="M549" s="60">
        <v>4016316844</v>
      </c>
      <c r="N549" s="58" t="s">
        <v>65</v>
      </c>
      <c r="O549" s="58" t="s">
        <v>23</v>
      </c>
      <c r="P549" s="55" t="str">
        <f>VLOOKUP(C549,Constrain!W:Y,3,0)</f>
        <v>บริษัท ทรูมูฟ เอช ยูนิเวอร์แซล คอมมิวนิเคชั่น จำกัด</v>
      </c>
      <c r="Q549" s="64" t="str">
        <f>VLOOKUP(C549,Constrain!W:X,2,0)</f>
        <v>TUC</v>
      </c>
      <c r="R549" s="55" t="str">
        <f t="shared" si="184"/>
        <v>CLSD</v>
      </c>
      <c r="S549" s="55" t="str">
        <f t="shared" si="185"/>
        <v xml:space="preserve">CNF </v>
      </c>
      <c r="T549" s="55" t="str">
        <f t="shared" si="186"/>
        <v>มี พท.ซ่อมบำรุง</v>
      </c>
      <c r="U549" s="55" t="str">
        <f t="shared" si="187"/>
        <v>นับเสา</v>
      </c>
      <c r="V549" s="55" t="str">
        <f t="shared" si="188"/>
        <v>61</v>
      </c>
      <c r="W549" s="55" t="str">
        <f t="shared" si="189"/>
        <v>สายสื่อสาร</v>
      </c>
      <c r="X549" s="55" t="str">
        <f t="shared" si="190"/>
        <v>TUC</v>
      </c>
      <c r="Y549" s="55" t="str">
        <f t="shared" si="191"/>
        <v>NR2</v>
      </c>
      <c r="Z549" s="55" t="str">
        <f t="shared" si="192"/>
        <v>ปกติ</v>
      </c>
      <c r="AA549" s="55" t="str">
        <f t="shared" si="193"/>
        <v>TELECOM</v>
      </c>
      <c r="AB549" s="64">
        <f t="shared" si="194"/>
        <v>1</v>
      </c>
      <c r="AC549" s="65" t="str">
        <f>VLOOKUP(B549,DATA_ZCSR181!C:K,9,0)</f>
        <v>S-4G-001</v>
      </c>
      <c r="AD549" s="65">
        <f>VLOOKUP(B549,DATA_ZCSR181!C:H,6,0)</f>
        <v>9009417202</v>
      </c>
      <c r="AE549" s="66">
        <f>VLOOKUP(B549,DATA_ZCSR181!C:Z,24,0)</f>
        <v>43496</v>
      </c>
      <c r="AF549" s="66" t="str">
        <f>LEFT(VLOOKUP(B549,DATA_ZCSR181!C:D,2,0),4)</f>
        <v>S4B3</v>
      </c>
      <c r="AG549" s="55" t="str">
        <f t="shared" si="195"/>
        <v>NR2</v>
      </c>
      <c r="AH549" s="61" t="str">
        <f t="shared" si="196"/>
        <v/>
      </c>
      <c r="AI549" s="61" t="str">
        <f t="shared" si="197"/>
        <v/>
      </c>
      <c r="AJ549" s="61" t="str">
        <f t="shared" si="198"/>
        <v/>
      </c>
      <c r="AK549" s="61" t="str">
        <f t="shared" si="199"/>
        <v/>
      </c>
      <c r="AL549" s="61" t="str">
        <f t="shared" si="200"/>
        <v/>
      </c>
      <c r="AM549" s="61" t="str">
        <f t="shared" si="201"/>
        <v/>
      </c>
      <c r="AN549" s="61" t="str">
        <f t="shared" si="202"/>
        <v/>
      </c>
      <c r="AO549" s="61" t="str">
        <f t="shared" si="203"/>
        <v/>
      </c>
      <c r="AP549" s="61" t="str">
        <f t="shared" si="204"/>
        <v/>
      </c>
      <c r="AQ549" s="62" t="str">
        <f t="shared" si="205"/>
        <v/>
      </c>
      <c r="AR549" s="61" t="str">
        <f t="shared" si="206"/>
        <v/>
      </c>
      <c r="AS549" s="63" t="e">
        <f>VLOOKUP(B549,ziw58!AV:BB,7,0)</f>
        <v>#N/A</v>
      </c>
    </row>
    <row r="550" spans="1:45" x14ac:dyDescent="0.35">
      <c r="A550" s="56">
        <v>130000727602</v>
      </c>
      <c r="B550" s="57">
        <v>140001546352</v>
      </c>
      <c r="C550" s="57">
        <v>1017826554</v>
      </c>
      <c r="D550" s="58" t="s">
        <v>3039</v>
      </c>
      <c r="E550" s="58" t="s">
        <v>1267</v>
      </c>
      <c r="F550" s="58" t="s">
        <v>16</v>
      </c>
      <c r="G550" s="58" t="s">
        <v>17</v>
      </c>
      <c r="H550" s="58" t="s">
        <v>40</v>
      </c>
      <c r="I550" s="59">
        <v>43445</v>
      </c>
      <c r="J550" s="59">
        <v>43427</v>
      </c>
      <c r="K550" s="59">
        <v>43427</v>
      </c>
      <c r="L550" s="59">
        <v>43483</v>
      </c>
      <c r="M550" s="60">
        <v>4018198105</v>
      </c>
      <c r="N550" s="58" t="s">
        <v>1279</v>
      </c>
      <c r="O550" s="58" t="s">
        <v>23</v>
      </c>
      <c r="P550" s="55" t="str">
        <f>VLOOKUP(C550,Constrain!W:Y,3,0)</f>
        <v>บริษัท ทรูมูฟ เอช ยูนิเวอร์แซล คอมมิวนิเคชั่น จำกัด</v>
      </c>
      <c r="Q550" s="64" t="str">
        <f>VLOOKUP(C550,Constrain!W:X,2,0)</f>
        <v>TUC</v>
      </c>
      <c r="R550" s="55" t="str">
        <f t="shared" si="184"/>
        <v>TECO</v>
      </c>
      <c r="S550" s="55" t="str">
        <f t="shared" si="185"/>
        <v xml:space="preserve">CNF </v>
      </c>
      <c r="T550" s="55" t="str">
        <f t="shared" si="186"/>
        <v>มี พท.ซ่อมบำรุง</v>
      </c>
      <c r="U550" s="55" t="str">
        <f t="shared" si="187"/>
        <v>นับเสา</v>
      </c>
      <c r="V550" s="55" t="str">
        <f t="shared" si="188"/>
        <v>61</v>
      </c>
      <c r="W550" s="55" t="str">
        <f t="shared" si="189"/>
        <v>สายสื่อสาร</v>
      </c>
      <c r="X550" s="55" t="str">
        <f t="shared" si="190"/>
        <v>TUC</v>
      </c>
      <c r="Y550" s="55" t="str">
        <f t="shared" si="191"/>
        <v>NR3</v>
      </c>
      <c r="Z550" s="55" t="str">
        <f t="shared" si="192"/>
        <v>ปกติ</v>
      </c>
      <c r="AA550" s="55" t="str">
        <f t="shared" si="193"/>
        <v>TELECOM</v>
      </c>
      <c r="AB550" s="64">
        <f t="shared" si="194"/>
        <v>1</v>
      </c>
      <c r="AC550" s="65" t="str">
        <f>VLOOKUP(B550,DATA_ZCSR181!C:K,9,0)</f>
        <v>S-4G-001</v>
      </c>
      <c r="AD550" s="65">
        <f>VLOOKUP(B550,DATA_ZCSR181!C:H,6,0)</f>
        <v>9009417812</v>
      </c>
      <c r="AE550" s="66">
        <f>VLOOKUP(B550,DATA_ZCSR181!C:Z,24,0)</f>
        <v>43496</v>
      </c>
      <c r="AF550" s="66" t="str">
        <f>LEFT(VLOOKUP(B550,DATA_ZCSR181!C:D,2,0),4)</f>
        <v>S4B3</v>
      </c>
      <c r="AG550" s="55" t="str">
        <f t="shared" si="195"/>
        <v>NR3</v>
      </c>
      <c r="AH550" s="61" t="str">
        <f t="shared" si="196"/>
        <v/>
      </c>
      <c r="AI550" s="61" t="str">
        <f t="shared" si="197"/>
        <v/>
      </c>
      <c r="AJ550" s="61" t="str">
        <f t="shared" si="198"/>
        <v/>
      </c>
      <c r="AK550" s="61" t="str">
        <f t="shared" si="199"/>
        <v/>
      </c>
      <c r="AL550" s="61" t="str">
        <f t="shared" si="200"/>
        <v/>
      </c>
      <c r="AM550" s="61" t="str">
        <f t="shared" si="201"/>
        <v/>
      </c>
      <c r="AN550" s="61" t="str">
        <f t="shared" si="202"/>
        <v/>
      </c>
      <c r="AO550" s="61" t="str">
        <f t="shared" si="203"/>
        <v/>
      </c>
      <c r="AP550" s="61" t="str">
        <f t="shared" si="204"/>
        <v/>
      </c>
      <c r="AQ550" s="62" t="str">
        <f t="shared" si="205"/>
        <v/>
      </c>
      <c r="AR550" s="61" t="str">
        <f t="shared" si="206"/>
        <v/>
      </c>
      <c r="AS550" s="63" t="e">
        <f>VLOOKUP(B550,ziw58!AV:BB,7,0)</f>
        <v>#N/A</v>
      </c>
    </row>
    <row r="551" spans="1:45" x14ac:dyDescent="0.35">
      <c r="A551" s="56">
        <v>130000739644</v>
      </c>
      <c r="B551" s="57">
        <v>140001546798</v>
      </c>
      <c r="C551" s="57">
        <v>1017826554</v>
      </c>
      <c r="D551" s="58" t="s">
        <v>3040</v>
      </c>
      <c r="E551" s="58" t="s">
        <v>25</v>
      </c>
      <c r="F551" s="58" t="s">
        <v>16</v>
      </c>
      <c r="G551" s="58" t="s">
        <v>17</v>
      </c>
      <c r="H551" s="58" t="s">
        <v>104</v>
      </c>
      <c r="I551" s="59">
        <v>43424</v>
      </c>
      <c r="J551" s="59">
        <v>43460</v>
      </c>
      <c r="K551" s="59">
        <v>43460</v>
      </c>
      <c r="L551" s="59">
        <v>43460</v>
      </c>
      <c r="M551" s="60">
        <v>4016317417</v>
      </c>
      <c r="N551" s="58" t="s">
        <v>105</v>
      </c>
      <c r="O551" s="58" t="s">
        <v>23</v>
      </c>
      <c r="P551" s="55" t="str">
        <f>VLOOKUP(C551,Constrain!W:Y,3,0)</f>
        <v>บริษัท ทรูมูฟ เอช ยูนิเวอร์แซล คอมมิวนิเคชั่น จำกัด</v>
      </c>
      <c r="Q551" s="64" t="str">
        <f>VLOOKUP(C551,Constrain!W:X,2,0)</f>
        <v>TUC</v>
      </c>
      <c r="R551" s="55" t="str">
        <f t="shared" si="184"/>
        <v xml:space="preserve">REL </v>
      </c>
      <c r="S551" s="55" t="str">
        <f t="shared" si="185"/>
        <v xml:space="preserve">CNF </v>
      </c>
      <c r="T551" s="55" t="str">
        <f t="shared" si="186"/>
        <v>มี พท.ซ่อมบำรุง</v>
      </c>
      <c r="U551" s="55" t="str">
        <f t="shared" si="187"/>
        <v>นับเสา</v>
      </c>
      <c r="V551" s="55" t="str">
        <f t="shared" si="188"/>
        <v>61</v>
      </c>
      <c r="W551" s="55" t="str">
        <f t="shared" si="189"/>
        <v>สายสื่อสาร</v>
      </c>
      <c r="X551" s="55" t="str">
        <f t="shared" si="190"/>
        <v>TUC</v>
      </c>
      <c r="Y551" s="55" t="str">
        <f t="shared" si="191"/>
        <v>NRM</v>
      </c>
      <c r="Z551" s="55" t="str">
        <f t="shared" si="192"/>
        <v>ปกติ</v>
      </c>
      <c r="AA551" s="55" t="str">
        <f t="shared" si="193"/>
        <v>TELECOM</v>
      </c>
      <c r="AB551" s="64">
        <f t="shared" si="194"/>
        <v>1</v>
      </c>
      <c r="AC551" s="65" t="str">
        <f>VLOOKUP(B551,DATA_ZCSR181!C:K,9,0)</f>
        <v>S-4G-001</v>
      </c>
      <c r="AD551" s="65">
        <f>VLOOKUP(B551,DATA_ZCSR181!C:H,6,0)</f>
        <v>9009420433</v>
      </c>
      <c r="AE551" s="66">
        <f>VLOOKUP(B551,DATA_ZCSR181!C:Z,24,0)</f>
        <v>43496</v>
      </c>
      <c r="AF551" s="66" t="str">
        <f>LEFT(VLOOKUP(B551,DATA_ZCSR181!C:D,2,0),4)</f>
        <v>S4B3</v>
      </c>
      <c r="AG551" s="55" t="str">
        <f t="shared" si="195"/>
        <v>NRM</v>
      </c>
      <c r="AH551" s="61" t="str">
        <f t="shared" si="196"/>
        <v/>
      </c>
      <c r="AI551" s="61" t="str">
        <f t="shared" si="197"/>
        <v/>
      </c>
      <c r="AJ551" s="61" t="str">
        <f t="shared" si="198"/>
        <v>สถานะใบสั่งงานไม่ถูกต้อง</v>
      </c>
      <c r="AK551" s="61" t="str">
        <f t="shared" si="199"/>
        <v/>
      </c>
      <c r="AL551" s="61" t="str">
        <f t="shared" si="200"/>
        <v/>
      </c>
      <c r="AM551" s="61" t="str">
        <f t="shared" si="201"/>
        <v/>
      </c>
      <c r="AN551" s="61" t="str">
        <f t="shared" si="202"/>
        <v/>
      </c>
      <c r="AO551" s="61" t="str">
        <f t="shared" si="203"/>
        <v/>
      </c>
      <c r="AP551" s="61" t="str">
        <f t="shared" si="204"/>
        <v/>
      </c>
      <c r="AQ551" s="62" t="str">
        <f t="shared" si="205"/>
        <v/>
      </c>
      <c r="AR551" s="61" t="str">
        <f t="shared" si="206"/>
        <v/>
      </c>
      <c r="AS551" s="63" t="e">
        <f>VLOOKUP(B551,ziw58!AV:BB,7,0)</f>
        <v>#N/A</v>
      </c>
    </row>
    <row r="552" spans="1:45" x14ac:dyDescent="0.35">
      <c r="A552" s="56">
        <v>130000726864</v>
      </c>
      <c r="B552" s="57">
        <v>140001545994</v>
      </c>
      <c r="C552" s="57">
        <v>1017826554</v>
      </c>
      <c r="D552" s="58" t="s">
        <v>3041</v>
      </c>
      <c r="E552" s="58" t="s">
        <v>15</v>
      </c>
      <c r="F552" s="58" t="s">
        <v>16</v>
      </c>
      <c r="G552" s="58" t="s">
        <v>17</v>
      </c>
      <c r="H552" s="58" t="s">
        <v>74</v>
      </c>
      <c r="I552" s="59">
        <v>43430</v>
      </c>
      <c r="J552" s="59">
        <v>43427</v>
      </c>
      <c r="K552" s="59">
        <v>43428</v>
      </c>
      <c r="L552" s="59">
        <v>43483</v>
      </c>
      <c r="M552" s="60">
        <v>4016316819</v>
      </c>
      <c r="N552" s="58" t="s">
        <v>75</v>
      </c>
      <c r="O552" s="58" t="s">
        <v>26</v>
      </c>
      <c r="P552" s="55" t="str">
        <f>VLOOKUP(C552,Constrain!W:Y,3,0)</f>
        <v>บริษัท ทรูมูฟ เอช ยูนิเวอร์แซล คอมมิวนิเคชั่น จำกัด</v>
      </c>
      <c r="Q552" s="64" t="str">
        <f>VLOOKUP(C552,Constrain!W:X,2,0)</f>
        <v>TUC</v>
      </c>
      <c r="R552" s="55" t="str">
        <f t="shared" si="184"/>
        <v>CLSD</v>
      </c>
      <c r="S552" s="55" t="str">
        <f t="shared" si="185"/>
        <v xml:space="preserve">CNF </v>
      </c>
      <c r="T552" s="55" t="str">
        <f t="shared" si="186"/>
        <v>มี พท.ซ่อมบำรุง</v>
      </c>
      <c r="U552" s="55" t="str">
        <f t="shared" si="187"/>
        <v>นับเสา</v>
      </c>
      <c r="V552" s="55" t="str">
        <f t="shared" si="188"/>
        <v>61</v>
      </c>
      <c r="W552" s="55" t="str">
        <f t="shared" si="189"/>
        <v>สายสื่อสาร</v>
      </c>
      <c r="X552" s="55" t="str">
        <f t="shared" si="190"/>
        <v>TUC</v>
      </c>
      <c r="Y552" s="55" t="str">
        <f t="shared" si="191"/>
        <v>PAY</v>
      </c>
      <c r="Z552" s="55" t="str">
        <f t="shared" si="192"/>
        <v>ปกติ</v>
      </c>
      <c r="AA552" s="55" t="str">
        <f t="shared" si="193"/>
        <v>TELECOM</v>
      </c>
      <c r="AB552" s="64">
        <f t="shared" si="194"/>
        <v>1</v>
      </c>
      <c r="AC552" s="65" t="str">
        <f>VLOOKUP(B552,DATA_ZCSR181!C:K,9,0)</f>
        <v>S-4G-001</v>
      </c>
      <c r="AD552" s="65">
        <f>VLOOKUP(B552,DATA_ZCSR181!C:H,6,0)</f>
        <v>9009417338</v>
      </c>
      <c r="AE552" s="66">
        <f>VLOOKUP(B552,DATA_ZCSR181!C:Z,24,0)</f>
        <v>43496</v>
      </c>
      <c r="AF552" s="66" t="str">
        <f>LEFT(VLOOKUP(B552,DATA_ZCSR181!C:D,2,0),4)</f>
        <v>S4B3</v>
      </c>
      <c r="AG552" s="55" t="str">
        <f t="shared" si="195"/>
        <v>PAY</v>
      </c>
      <c r="AH552" s="61" t="str">
        <f t="shared" si="196"/>
        <v/>
      </c>
      <c r="AI552" s="61" t="str">
        <f t="shared" si="197"/>
        <v/>
      </c>
      <c r="AJ552" s="61" t="str">
        <f t="shared" si="198"/>
        <v/>
      </c>
      <c r="AK552" s="61" t="str">
        <f t="shared" si="199"/>
        <v/>
      </c>
      <c r="AL552" s="61" t="str">
        <f t="shared" si="200"/>
        <v/>
      </c>
      <c r="AM552" s="61" t="str">
        <f t="shared" si="201"/>
        <v/>
      </c>
      <c r="AN552" s="61" t="str">
        <f t="shared" si="202"/>
        <v/>
      </c>
      <c r="AO552" s="61" t="str">
        <f t="shared" si="203"/>
        <v/>
      </c>
      <c r="AP552" s="61" t="str">
        <f t="shared" si="204"/>
        <v/>
      </c>
      <c r="AQ552" s="62" t="str">
        <f t="shared" si="205"/>
        <v/>
      </c>
      <c r="AR552" s="61" t="str">
        <f t="shared" si="206"/>
        <v/>
      </c>
      <c r="AS552" s="63" t="e">
        <f>VLOOKUP(B552,ziw58!AV:BB,7,0)</f>
        <v>#N/A</v>
      </c>
    </row>
    <row r="553" spans="1:45" x14ac:dyDescent="0.35">
      <c r="A553" s="56">
        <v>130000721329</v>
      </c>
      <c r="B553" s="57">
        <v>140001545225</v>
      </c>
      <c r="C553" s="57">
        <v>1017826554</v>
      </c>
      <c r="D553" s="58" t="s">
        <v>3153</v>
      </c>
      <c r="E553" s="58" t="s">
        <v>15</v>
      </c>
      <c r="F553" s="58" t="s">
        <v>16</v>
      </c>
      <c r="G553" s="58" t="s">
        <v>17</v>
      </c>
      <c r="H553" s="58" t="s">
        <v>35</v>
      </c>
      <c r="I553" s="59">
        <v>43410</v>
      </c>
      <c r="J553" s="59">
        <v>43413</v>
      </c>
      <c r="K553" s="59">
        <v>43415</v>
      </c>
      <c r="L553" s="59">
        <v>43482</v>
      </c>
      <c r="M553" s="60">
        <v>4016316857</v>
      </c>
      <c r="N553" s="58" t="s">
        <v>1200</v>
      </c>
      <c r="O553" s="58" t="s">
        <v>20</v>
      </c>
      <c r="P553" s="55" t="str">
        <f>VLOOKUP(C553,Constrain!W:Y,3,0)</f>
        <v>บริษัท ทรูมูฟ เอช ยูนิเวอร์แซล คอมมิวนิเคชั่น จำกัด</v>
      </c>
      <c r="Q553" s="64" t="str">
        <f>VLOOKUP(C553,Constrain!W:X,2,0)</f>
        <v>TUC</v>
      </c>
      <c r="R553" s="55" t="str">
        <f t="shared" si="184"/>
        <v>CLSD</v>
      </c>
      <c r="S553" s="55" t="str">
        <f t="shared" si="185"/>
        <v xml:space="preserve">CNF </v>
      </c>
      <c r="T553" s="55" t="str">
        <f t="shared" si="186"/>
        <v>มี พท.ซ่อมบำรุง</v>
      </c>
      <c r="U553" s="55" t="str">
        <f t="shared" si="187"/>
        <v>นับเสา</v>
      </c>
      <c r="V553" s="55" t="str">
        <f t="shared" si="188"/>
        <v>61</v>
      </c>
      <c r="W553" s="55" t="str">
        <f t="shared" si="189"/>
        <v>สายสื่อสาร</v>
      </c>
      <c r="X553" s="55" t="str">
        <f t="shared" si="190"/>
        <v>TUC</v>
      </c>
      <c r="Y553" s="55" t="str">
        <f t="shared" si="191"/>
        <v>PCC</v>
      </c>
      <c r="Z553" s="55" t="str">
        <f t="shared" si="192"/>
        <v>ปกติ</v>
      </c>
      <c r="AA553" s="55" t="str">
        <f t="shared" si="193"/>
        <v>TELECOM</v>
      </c>
      <c r="AB553" s="64">
        <f t="shared" si="194"/>
        <v>1</v>
      </c>
      <c r="AC553" s="65" t="str">
        <f>VLOOKUP(B553,DATA_ZCSR181!C:K,9,0)</f>
        <v>S-4G-001</v>
      </c>
      <c r="AD553" s="65">
        <f>VLOOKUP(B553,DATA_ZCSR181!C:H,6,0)</f>
        <v>9009416393</v>
      </c>
      <c r="AE553" s="66">
        <f>VLOOKUP(B553,DATA_ZCSR181!C:Z,24,0)</f>
        <v>43496</v>
      </c>
      <c r="AF553" s="66" t="str">
        <f>LEFT(VLOOKUP(B553,DATA_ZCSR181!C:D,2,0),4)</f>
        <v>S4B3</v>
      </c>
      <c r="AG553" s="55" t="str">
        <f t="shared" si="195"/>
        <v>PCC</v>
      </c>
      <c r="AH553" s="61" t="str">
        <f t="shared" si="196"/>
        <v/>
      </c>
      <c r="AI553" s="61" t="str">
        <f t="shared" si="197"/>
        <v/>
      </c>
      <c r="AJ553" s="61" t="str">
        <f t="shared" si="198"/>
        <v/>
      </c>
      <c r="AK553" s="61" t="str">
        <f t="shared" si="199"/>
        <v/>
      </c>
      <c r="AL553" s="61" t="str">
        <f t="shared" si="200"/>
        <v/>
      </c>
      <c r="AM553" s="61" t="str">
        <f t="shared" si="201"/>
        <v/>
      </c>
      <c r="AN553" s="61" t="str">
        <f t="shared" si="202"/>
        <v/>
      </c>
      <c r="AO553" s="61" t="str">
        <f t="shared" si="203"/>
        <v/>
      </c>
      <c r="AP553" s="61" t="str">
        <f t="shared" si="204"/>
        <v/>
      </c>
      <c r="AQ553" s="62" t="str">
        <f t="shared" si="205"/>
        <v/>
      </c>
      <c r="AR553" s="61" t="str">
        <f t="shared" si="206"/>
        <v/>
      </c>
      <c r="AS553" s="63" t="e">
        <f>VLOOKUP(B553,ziw58!AV:BB,7,0)</f>
        <v>#N/A</v>
      </c>
    </row>
    <row r="554" spans="1:45" x14ac:dyDescent="0.35">
      <c r="A554" s="56">
        <v>130000726926</v>
      </c>
      <c r="B554" s="57">
        <v>140001542579</v>
      </c>
      <c r="C554" s="57">
        <v>1017826554</v>
      </c>
      <c r="D554" s="58" t="s">
        <v>3042</v>
      </c>
      <c r="E554" s="58" t="s">
        <v>15</v>
      </c>
      <c r="F554" s="58" t="s">
        <v>16</v>
      </c>
      <c r="G554" s="58" t="s">
        <v>17</v>
      </c>
      <c r="H554" s="58" t="s">
        <v>18</v>
      </c>
      <c r="I554" s="59">
        <v>43427</v>
      </c>
      <c r="J554" s="59">
        <v>43427</v>
      </c>
      <c r="K554" s="59">
        <v>43428</v>
      </c>
      <c r="L554" s="59">
        <v>43482</v>
      </c>
      <c r="M554" s="60">
        <v>4016316875</v>
      </c>
      <c r="N554" s="58" t="s">
        <v>19</v>
      </c>
      <c r="O554" s="58" t="s">
        <v>23</v>
      </c>
      <c r="P554" s="55" t="str">
        <f>VLOOKUP(C554,Constrain!W:Y,3,0)</f>
        <v>บริษัท ทรูมูฟ เอช ยูนิเวอร์แซล คอมมิวนิเคชั่น จำกัด</v>
      </c>
      <c r="Q554" s="64" t="str">
        <f>VLOOKUP(C554,Constrain!W:X,2,0)</f>
        <v>TUC</v>
      </c>
      <c r="R554" s="55" t="str">
        <f t="shared" si="184"/>
        <v>CLSD</v>
      </c>
      <c r="S554" s="55" t="str">
        <f t="shared" si="185"/>
        <v xml:space="preserve">CNF </v>
      </c>
      <c r="T554" s="55" t="str">
        <f t="shared" si="186"/>
        <v>มี พท.ซ่อมบำรุง</v>
      </c>
      <c r="U554" s="55" t="str">
        <f t="shared" si="187"/>
        <v>นับเสา</v>
      </c>
      <c r="V554" s="55" t="str">
        <f t="shared" si="188"/>
        <v>61</v>
      </c>
      <c r="W554" s="55" t="str">
        <f t="shared" si="189"/>
        <v>สายสื่อสาร</v>
      </c>
      <c r="X554" s="55" t="str">
        <f t="shared" si="190"/>
        <v>TUC</v>
      </c>
      <c r="Y554" s="55" t="str">
        <f t="shared" si="191"/>
        <v>PCG</v>
      </c>
      <c r="Z554" s="55" t="str">
        <f t="shared" si="192"/>
        <v>ปกติ</v>
      </c>
      <c r="AA554" s="55" t="str">
        <f t="shared" si="193"/>
        <v>TELECOM</v>
      </c>
      <c r="AB554" s="64">
        <f t="shared" si="194"/>
        <v>1</v>
      </c>
      <c r="AC554" s="65" t="str">
        <f>VLOOKUP(B554,DATA_ZCSR181!C:K,9,0)</f>
        <v>S-4G-001</v>
      </c>
      <c r="AD554" s="65">
        <f>VLOOKUP(B554,DATA_ZCSR181!C:H,6,0)</f>
        <v>9009410790</v>
      </c>
      <c r="AE554" s="66">
        <f>VLOOKUP(B554,DATA_ZCSR181!C:Z,24,0)</f>
        <v>43496</v>
      </c>
      <c r="AF554" s="66" t="str">
        <f>LEFT(VLOOKUP(B554,DATA_ZCSR181!C:D,2,0),4)</f>
        <v>S4B3</v>
      </c>
      <c r="AG554" s="55" t="str">
        <f t="shared" si="195"/>
        <v>PCG</v>
      </c>
      <c r="AH554" s="61" t="str">
        <f t="shared" si="196"/>
        <v/>
      </c>
      <c r="AI554" s="61" t="str">
        <f t="shared" si="197"/>
        <v/>
      </c>
      <c r="AJ554" s="61" t="str">
        <f t="shared" si="198"/>
        <v/>
      </c>
      <c r="AK554" s="61" t="str">
        <f t="shared" si="199"/>
        <v/>
      </c>
      <c r="AL554" s="61" t="str">
        <f t="shared" si="200"/>
        <v/>
      </c>
      <c r="AM554" s="61" t="str">
        <f t="shared" si="201"/>
        <v/>
      </c>
      <c r="AN554" s="61" t="str">
        <f t="shared" si="202"/>
        <v/>
      </c>
      <c r="AO554" s="61" t="str">
        <f t="shared" si="203"/>
        <v/>
      </c>
      <c r="AP554" s="61" t="str">
        <f t="shared" si="204"/>
        <v/>
      </c>
      <c r="AQ554" s="62" t="str">
        <f t="shared" si="205"/>
        <v/>
      </c>
      <c r="AR554" s="61" t="str">
        <f t="shared" si="206"/>
        <v/>
      </c>
      <c r="AS554" s="63" t="e">
        <f>VLOOKUP(B554,ziw58!AV:BB,7,0)</f>
        <v>#N/A</v>
      </c>
    </row>
    <row r="555" spans="1:45" x14ac:dyDescent="0.35">
      <c r="A555" s="56">
        <v>130000727837</v>
      </c>
      <c r="B555" s="57">
        <v>140001546157</v>
      </c>
      <c r="C555" s="57">
        <v>1017826554</v>
      </c>
      <c r="D555" s="58" t="s">
        <v>3043</v>
      </c>
      <c r="E555" s="58" t="s">
        <v>15</v>
      </c>
      <c r="F555" s="58" t="s">
        <v>16</v>
      </c>
      <c r="G555" s="58" t="s">
        <v>17</v>
      </c>
      <c r="H555" s="58" t="s">
        <v>32</v>
      </c>
      <c r="I555" s="59">
        <v>43432</v>
      </c>
      <c r="J555" s="59">
        <v>43432</v>
      </c>
      <c r="K555" s="59">
        <v>43434</v>
      </c>
      <c r="L555" s="59">
        <v>43483</v>
      </c>
      <c r="M555" s="60">
        <v>4016317310</v>
      </c>
      <c r="N555" s="58" t="s">
        <v>33</v>
      </c>
      <c r="O555" s="58" t="s">
        <v>23</v>
      </c>
      <c r="P555" s="55" t="str">
        <f>VLOOKUP(C555,Constrain!W:Y,3,0)</f>
        <v>บริษัท ทรูมูฟ เอช ยูนิเวอร์แซล คอมมิวนิเคชั่น จำกัด</v>
      </c>
      <c r="Q555" s="64" t="str">
        <f>VLOOKUP(C555,Constrain!W:X,2,0)</f>
        <v>TUC</v>
      </c>
      <c r="R555" s="55" t="str">
        <f t="shared" si="184"/>
        <v>CLSD</v>
      </c>
      <c r="S555" s="55" t="str">
        <f t="shared" si="185"/>
        <v xml:space="preserve">CNF </v>
      </c>
      <c r="T555" s="55" t="str">
        <f t="shared" si="186"/>
        <v>มี พท.ซ่อมบำรุง</v>
      </c>
      <c r="U555" s="55" t="str">
        <f t="shared" si="187"/>
        <v>นับเสา</v>
      </c>
      <c r="V555" s="55" t="str">
        <f t="shared" si="188"/>
        <v>61</v>
      </c>
      <c r="W555" s="55" t="str">
        <f t="shared" si="189"/>
        <v>สายสื่อสาร</v>
      </c>
      <c r="X555" s="55" t="str">
        <f t="shared" si="190"/>
        <v>TUC</v>
      </c>
      <c r="Y555" s="55" t="str">
        <f t="shared" si="191"/>
        <v>PIM</v>
      </c>
      <c r="Z555" s="55" t="str">
        <f t="shared" si="192"/>
        <v>ปกติ</v>
      </c>
      <c r="AA555" s="55" t="str">
        <f t="shared" si="193"/>
        <v>TELECOM</v>
      </c>
      <c r="AB555" s="64">
        <f t="shared" si="194"/>
        <v>1</v>
      </c>
      <c r="AC555" s="65" t="str">
        <f>VLOOKUP(B555,DATA_ZCSR181!C:K,9,0)</f>
        <v>S-4G-001</v>
      </c>
      <c r="AD555" s="65">
        <f>VLOOKUP(B555,DATA_ZCSR181!C:H,6,0)</f>
        <v>9009417555</v>
      </c>
      <c r="AE555" s="66">
        <f>VLOOKUP(B555,DATA_ZCSR181!C:Z,24,0)</f>
        <v>43496</v>
      </c>
      <c r="AF555" s="66" t="str">
        <f>LEFT(VLOOKUP(B555,DATA_ZCSR181!C:D,2,0),4)</f>
        <v>S4B3</v>
      </c>
      <c r="AG555" s="55" t="str">
        <f t="shared" si="195"/>
        <v>PIM</v>
      </c>
      <c r="AH555" s="61" t="str">
        <f t="shared" si="196"/>
        <v/>
      </c>
      <c r="AI555" s="61" t="str">
        <f t="shared" si="197"/>
        <v/>
      </c>
      <c r="AJ555" s="61" t="str">
        <f t="shared" si="198"/>
        <v/>
      </c>
      <c r="AK555" s="61" t="str">
        <f t="shared" si="199"/>
        <v/>
      </c>
      <c r="AL555" s="61" t="str">
        <f t="shared" si="200"/>
        <v/>
      </c>
      <c r="AM555" s="61" t="str">
        <f t="shared" si="201"/>
        <v/>
      </c>
      <c r="AN555" s="61" t="str">
        <f t="shared" si="202"/>
        <v/>
      </c>
      <c r="AO555" s="61" t="str">
        <f t="shared" si="203"/>
        <v/>
      </c>
      <c r="AP555" s="61" t="str">
        <f t="shared" si="204"/>
        <v/>
      </c>
      <c r="AQ555" s="62" t="str">
        <f t="shared" si="205"/>
        <v/>
      </c>
      <c r="AR555" s="61" t="str">
        <f t="shared" si="206"/>
        <v/>
      </c>
      <c r="AS555" s="63" t="e">
        <f>VLOOKUP(B555,ziw58!AV:BB,7,0)</f>
        <v>#N/A</v>
      </c>
    </row>
    <row r="556" spans="1:45" x14ac:dyDescent="0.35">
      <c r="A556" s="56">
        <v>130000721923</v>
      </c>
      <c r="B556" s="57">
        <v>140001546263</v>
      </c>
      <c r="C556" s="57">
        <v>1017826554</v>
      </c>
      <c r="D556" s="58" t="s">
        <v>3044</v>
      </c>
      <c r="E556" s="58" t="s">
        <v>1267</v>
      </c>
      <c r="F556" s="58" t="s">
        <v>16</v>
      </c>
      <c r="G556" s="58" t="s">
        <v>17</v>
      </c>
      <c r="H556" s="58" t="s">
        <v>92</v>
      </c>
      <c r="I556" s="59">
        <v>43431</v>
      </c>
      <c r="J556" s="59">
        <v>43413</v>
      </c>
      <c r="K556" s="59">
        <v>43414</v>
      </c>
      <c r="L556" s="59">
        <v>43483</v>
      </c>
      <c r="M556" s="60">
        <v>4016316821</v>
      </c>
      <c r="N556" s="58" t="s">
        <v>93</v>
      </c>
      <c r="O556" s="58" t="s">
        <v>23</v>
      </c>
      <c r="P556" s="55" t="str">
        <f>VLOOKUP(C556,Constrain!W:Y,3,0)</f>
        <v>บริษัท ทรูมูฟ เอช ยูนิเวอร์แซล คอมมิวนิเคชั่น จำกัด</v>
      </c>
      <c r="Q556" s="64" t="str">
        <f>VLOOKUP(C556,Constrain!W:X,2,0)</f>
        <v>TUC</v>
      </c>
      <c r="R556" s="55" t="str">
        <f t="shared" si="184"/>
        <v>TECO</v>
      </c>
      <c r="S556" s="55" t="str">
        <f t="shared" si="185"/>
        <v xml:space="preserve">CNF </v>
      </c>
      <c r="T556" s="55" t="str">
        <f t="shared" si="186"/>
        <v>มี พท.ซ่อมบำรุง</v>
      </c>
      <c r="U556" s="55" t="str">
        <f t="shared" si="187"/>
        <v>นับเสา</v>
      </c>
      <c r="V556" s="55" t="str">
        <f t="shared" si="188"/>
        <v>61</v>
      </c>
      <c r="W556" s="55" t="str">
        <f t="shared" si="189"/>
        <v>สายสื่อสาร</v>
      </c>
      <c r="X556" s="55" t="str">
        <f t="shared" si="190"/>
        <v>TUC</v>
      </c>
      <c r="Y556" s="55" t="str">
        <f t="shared" si="191"/>
        <v>PKY</v>
      </c>
      <c r="Z556" s="55" t="str">
        <f t="shared" si="192"/>
        <v>ปกติ</v>
      </c>
      <c r="AA556" s="55" t="str">
        <f t="shared" si="193"/>
        <v>TELECOM</v>
      </c>
      <c r="AB556" s="64">
        <f t="shared" si="194"/>
        <v>1</v>
      </c>
      <c r="AC556" s="65" t="str">
        <f>VLOOKUP(B556,DATA_ZCSR181!C:K,9,0)</f>
        <v>S-4G-001</v>
      </c>
      <c r="AD556" s="65">
        <f>VLOOKUP(B556,DATA_ZCSR181!C:H,6,0)</f>
        <v>9009417669</v>
      </c>
      <c r="AE556" s="66">
        <f>VLOOKUP(B556,DATA_ZCSR181!C:Z,24,0)</f>
        <v>43496</v>
      </c>
      <c r="AF556" s="66" t="str">
        <f>LEFT(VLOOKUP(B556,DATA_ZCSR181!C:D,2,0),4)</f>
        <v>S4B3</v>
      </c>
      <c r="AG556" s="55" t="str">
        <f t="shared" si="195"/>
        <v>PKY</v>
      </c>
      <c r="AH556" s="61" t="str">
        <f t="shared" si="196"/>
        <v/>
      </c>
      <c r="AI556" s="61" t="str">
        <f t="shared" si="197"/>
        <v/>
      </c>
      <c r="AJ556" s="61" t="str">
        <f t="shared" si="198"/>
        <v/>
      </c>
      <c r="AK556" s="61" t="str">
        <f t="shared" si="199"/>
        <v/>
      </c>
      <c r="AL556" s="61" t="str">
        <f t="shared" si="200"/>
        <v/>
      </c>
      <c r="AM556" s="61" t="str">
        <f t="shared" si="201"/>
        <v/>
      </c>
      <c r="AN556" s="61" t="str">
        <f t="shared" si="202"/>
        <v/>
      </c>
      <c r="AO556" s="61" t="str">
        <f t="shared" si="203"/>
        <v/>
      </c>
      <c r="AP556" s="61" t="str">
        <f t="shared" si="204"/>
        <v/>
      </c>
      <c r="AQ556" s="62" t="str">
        <f t="shared" si="205"/>
        <v/>
      </c>
      <c r="AR556" s="61" t="str">
        <f t="shared" si="206"/>
        <v/>
      </c>
      <c r="AS556" s="63" t="e">
        <f>VLOOKUP(B556,ziw58!AV:BB,7,0)</f>
        <v>#N/A</v>
      </c>
    </row>
    <row r="557" spans="1:45" x14ac:dyDescent="0.35">
      <c r="A557" s="56">
        <v>140009020840</v>
      </c>
      <c r="B557" s="57" t="s">
        <v>79</v>
      </c>
      <c r="C557" s="57">
        <v>1017826554</v>
      </c>
      <c r="D557" s="58" t="s">
        <v>3045</v>
      </c>
      <c r="E557" s="58" t="s">
        <v>98</v>
      </c>
      <c r="F557" s="58" t="s">
        <v>1173</v>
      </c>
      <c r="G557" s="58" t="s">
        <v>1174</v>
      </c>
      <c r="H557" s="58" t="s">
        <v>92</v>
      </c>
      <c r="I557" s="59"/>
      <c r="J557" s="59">
        <v>43426</v>
      </c>
      <c r="K557" s="59">
        <v>43426</v>
      </c>
      <c r="L557" s="59">
        <v>43426</v>
      </c>
      <c r="M557" s="60">
        <v>4016316821</v>
      </c>
      <c r="N557" s="58" t="s">
        <v>93</v>
      </c>
      <c r="O557" s="58" t="s">
        <v>26</v>
      </c>
      <c r="P557" s="55" t="str">
        <f>VLOOKUP(C557,Constrain!W:Y,3,0)</f>
        <v>บริษัท ทรูมูฟ เอช ยูนิเวอร์แซล คอมมิวนิเคชั่น จำกัด</v>
      </c>
      <c r="Q557" s="64" t="str">
        <f>VLOOKUP(C557,Constrain!W:X,2,0)</f>
        <v>TUC</v>
      </c>
      <c r="R557" s="55" t="str">
        <f t="shared" si="184"/>
        <v xml:space="preserve">REL </v>
      </c>
      <c r="S557" s="55" t="str">
        <f t="shared" si="185"/>
        <v>NMAT</v>
      </c>
      <c r="T557" s="55" t="str">
        <f t="shared" si="186"/>
        <v>มี พท.ซ่อมบำรุง</v>
      </c>
      <c r="U557" s="55" t="str">
        <f t="shared" si="187"/>
        <v>นับเสา</v>
      </c>
      <c r="V557" s="55" t="str">
        <f t="shared" si="188"/>
        <v>61</v>
      </c>
      <c r="W557" s="55" t="str">
        <f t="shared" si="189"/>
        <v>สายสื่อสาร</v>
      </c>
      <c r="X557" s="55" t="str">
        <f t="shared" si="190"/>
        <v>TUC</v>
      </c>
      <c r="Y557" s="55" t="str">
        <f t="shared" si="191"/>
        <v>PKY</v>
      </c>
      <c r="Z557" s="55" t="str">
        <f t="shared" si="192"/>
        <v>ละเมิด</v>
      </c>
      <c r="AA557" s="55" t="str">
        <f t="shared" si="193"/>
        <v>TELECOM</v>
      </c>
      <c r="AB557" s="64">
        <f t="shared" si="194"/>
        <v>1</v>
      </c>
      <c r="AC557" s="65" t="e">
        <f>VLOOKUP(B557,DATA_ZCSR181!C:K,9,0)</f>
        <v>#N/A</v>
      </c>
      <c r="AD557" s="65" t="e">
        <f>VLOOKUP(B557,DATA_ZCSR181!C:H,6,0)</f>
        <v>#N/A</v>
      </c>
      <c r="AE557" s="66" t="e">
        <f>VLOOKUP(B557,DATA_ZCSR181!C:Z,24,0)</f>
        <v>#N/A</v>
      </c>
      <c r="AF557" s="66" t="e">
        <f>LEFT(VLOOKUP(B557,DATA_ZCSR181!C:D,2,0),4)</f>
        <v>#N/A</v>
      </c>
      <c r="AG557" s="55" t="str">
        <f t="shared" si="195"/>
        <v>PKY</v>
      </c>
      <c r="AH557" s="61" t="str">
        <f t="shared" si="196"/>
        <v>ไม่สร้างคำร้อง</v>
      </c>
      <c r="AI557" s="61" t="str">
        <f t="shared" si="197"/>
        <v/>
      </c>
      <c r="AJ557" s="61" t="str">
        <f t="shared" si="198"/>
        <v>สถานะใบสั่งงานไม่ถูกต้อง</v>
      </c>
      <c r="AK557" s="61" t="str">
        <f t="shared" si="199"/>
        <v>ยังไม่ยืนยันชั่วโมงการทำงาน Time Confirm</v>
      </c>
      <c r="AL557" s="61" t="str">
        <f t="shared" si="200"/>
        <v/>
      </c>
      <c r="AM557" s="61" t="str">
        <f t="shared" si="201"/>
        <v/>
      </c>
      <c r="AN557" s="61" t="str">
        <f t="shared" si="202"/>
        <v/>
      </c>
      <c r="AO557" s="61" t="str">
        <f t="shared" si="203"/>
        <v/>
      </c>
      <c r="AP557" s="61" t="str">
        <f t="shared" si="204"/>
        <v/>
      </c>
      <c r="AQ557" s="62" t="str">
        <f t="shared" si="205"/>
        <v/>
      </c>
      <c r="AR557" s="61" t="e">
        <f t="shared" si="206"/>
        <v>#VALUE!</v>
      </c>
      <c r="AS557" s="63" t="e">
        <f>VLOOKUP(B557,ziw58!AV:BB,7,0)</f>
        <v>#N/A</v>
      </c>
    </row>
    <row r="558" spans="1:45" x14ac:dyDescent="0.35">
      <c r="A558" s="56">
        <v>130000727452</v>
      </c>
      <c r="B558" s="57">
        <v>140001542615</v>
      </c>
      <c r="C558" s="57">
        <v>1017826554</v>
      </c>
      <c r="D558" s="58" t="s">
        <v>3046</v>
      </c>
      <c r="E558" s="58" t="s">
        <v>15</v>
      </c>
      <c r="F558" s="58" t="s">
        <v>16</v>
      </c>
      <c r="G558" s="58" t="s">
        <v>17</v>
      </c>
      <c r="H558" s="58" t="s">
        <v>101</v>
      </c>
      <c r="I558" s="59">
        <v>43427</v>
      </c>
      <c r="J558" s="59">
        <v>43427</v>
      </c>
      <c r="K558" s="59">
        <v>43427</v>
      </c>
      <c r="L558" s="59">
        <v>43482</v>
      </c>
      <c r="M558" s="60">
        <v>4016316767</v>
      </c>
      <c r="N558" s="58" t="s">
        <v>102</v>
      </c>
      <c r="O558" s="58" t="s">
        <v>23</v>
      </c>
      <c r="P558" s="55" t="str">
        <f>VLOOKUP(C558,Constrain!W:Y,3,0)</f>
        <v>บริษัท ทรูมูฟ เอช ยูนิเวอร์แซล คอมมิวนิเคชั่น จำกัด</v>
      </c>
      <c r="Q558" s="64" t="str">
        <f>VLOOKUP(C558,Constrain!W:X,2,0)</f>
        <v>TUC</v>
      </c>
      <c r="R558" s="55" t="str">
        <f t="shared" si="184"/>
        <v>CLSD</v>
      </c>
      <c r="S558" s="55" t="str">
        <f t="shared" si="185"/>
        <v xml:space="preserve">CNF </v>
      </c>
      <c r="T558" s="55" t="str">
        <f t="shared" si="186"/>
        <v>มี พท.ซ่อมบำรุง</v>
      </c>
      <c r="U558" s="55" t="str">
        <f t="shared" si="187"/>
        <v>นับเสา</v>
      </c>
      <c r="V558" s="55" t="str">
        <f t="shared" si="188"/>
        <v>61</v>
      </c>
      <c r="W558" s="55" t="str">
        <f t="shared" si="189"/>
        <v>สายสื่อสาร</v>
      </c>
      <c r="X558" s="55" t="str">
        <f t="shared" si="190"/>
        <v>TUC</v>
      </c>
      <c r="Y558" s="55" t="str">
        <f t="shared" si="191"/>
        <v>PRS</v>
      </c>
      <c r="Z558" s="55" t="str">
        <f t="shared" si="192"/>
        <v>ปกติ</v>
      </c>
      <c r="AA558" s="55" t="str">
        <f t="shared" si="193"/>
        <v>TELECOM</v>
      </c>
      <c r="AB558" s="64">
        <f t="shared" si="194"/>
        <v>1</v>
      </c>
      <c r="AC558" s="65" t="str">
        <f>VLOOKUP(B558,DATA_ZCSR181!C:K,9,0)</f>
        <v>S-4G-001</v>
      </c>
      <c r="AD558" s="65">
        <f>VLOOKUP(B558,DATA_ZCSR181!C:H,6,0)</f>
        <v>9009410665</v>
      </c>
      <c r="AE558" s="66">
        <f>VLOOKUP(B558,DATA_ZCSR181!C:Z,24,0)</f>
        <v>43496</v>
      </c>
      <c r="AF558" s="66" t="str">
        <f>LEFT(VLOOKUP(B558,DATA_ZCSR181!C:D,2,0),4)</f>
        <v>S4B3</v>
      </c>
      <c r="AG558" s="55" t="str">
        <f t="shared" si="195"/>
        <v>PRS</v>
      </c>
      <c r="AH558" s="61" t="str">
        <f t="shared" si="196"/>
        <v/>
      </c>
      <c r="AI558" s="61" t="str">
        <f t="shared" si="197"/>
        <v/>
      </c>
      <c r="AJ558" s="61" t="str">
        <f t="shared" si="198"/>
        <v/>
      </c>
      <c r="AK558" s="61" t="str">
        <f t="shared" si="199"/>
        <v/>
      </c>
      <c r="AL558" s="61" t="str">
        <f t="shared" si="200"/>
        <v/>
      </c>
      <c r="AM558" s="61" t="str">
        <f t="shared" si="201"/>
        <v/>
      </c>
      <c r="AN558" s="61" t="str">
        <f t="shared" si="202"/>
        <v/>
      </c>
      <c r="AO558" s="61" t="str">
        <f t="shared" si="203"/>
        <v/>
      </c>
      <c r="AP558" s="61" t="str">
        <f t="shared" si="204"/>
        <v/>
      </c>
      <c r="AQ558" s="62" t="str">
        <f t="shared" si="205"/>
        <v/>
      </c>
      <c r="AR558" s="61" t="str">
        <f t="shared" si="206"/>
        <v/>
      </c>
      <c r="AS558" s="63" t="e">
        <f>VLOOKUP(B558,ziw58!AV:BB,7,0)</f>
        <v>#N/A</v>
      </c>
    </row>
    <row r="559" spans="1:45" x14ac:dyDescent="0.35">
      <c r="A559" s="56">
        <v>130000739068</v>
      </c>
      <c r="B559" s="57">
        <v>140001547536</v>
      </c>
      <c r="C559" s="57">
        <v>1017826554</v>
      </c>
      <c r="D559" s="58" t="s">
        <v>3047</v>
      </c>
      <c r="E559" s="58" t="s">
        <v>1267</v>
      </c>
      <c r="F559" s="58" t="s">
        <v>16</v>
      </c>
      <c r="G559" s="58" t="s">
        <v>17</v>
      </c>
      <c r="H559" s="58" t="s">
        <v>70</v>
      </c>
      <c r="I559" s="59">
        <v>43425</v>
      </c>
      <c r="J559" s="59">
        <v>43459</v>
      </c>
      <c r="K559" s="59">
        <v>43460</v>
      </c>
      <c r="L559" s="59">
        <v>43483</v>
      </c>
      <c r="M559" s="60">
        <v>4016316841</v>
      </c>
      <c r="N559" s="58" t="s">
        <v>2123</v>
      </c>
      <c r="O559" s="58" t="s">
        <v>23</v>
      </c>
      <c r="P559" s="55" t="str">
        <f>VLOOKUP(C559,Constrain!W:Y,3,0)</f>
        <v>บริษัท ทรูมูฟ เอช ยูนิเวอร์แซล คอมมิวนิเคชั่น จำกัด</v>
      </c>
      <c r="Q559" s="64" t="str">
        <f>VLOOKUP(C559,Constrain!W:X,2,0)</f>
        <v>TUC</v>
      </c>
      <c r="R559" s="55" t="str">
        <f t="shared" si="184"/>
        <v>TECO</v>
      </c>
      <c r="S559" s="55" t="str">
        <f t="shared" si="185"/>
        <v xml:space="preserve">CNF </v>
      </c>
      <c r="T559" s="55" t="str">
        <f t="shared" si="186"/>
        <v>มี พท.ซ่อมบำรุง</v>
      </c>
      <c r="U559" s="55" t="str">
        <f t="shared" si="187"/>
        <v>นับเสา</v>
      </c>
      <c r="V559" s="55" t="str">
        <f t="shared" si="188"/>
        <v>61</v>
      </c>
      <c r="W559" s="55" t="str">
        <f t="shared" si="189"/>
        <v>สายสื่อสาร</v>
      </c>
      <c r="X559" s="55" t="str">
        <f t="shared" si="190"/>
        <v>TUC</v>
      </c>
      <c r="Y559" s="55" t="str">
        <f t="shared" si="191"/>
        <v>PTC</v>
      </c>
      <c r="Z559" s="55" t="str">
        <f t="shared" si="192"/>
        <v>ปกติ</v>
      </c>
      <c r="AA559" s="55" t="str">
        <f t="shared" si="193"/>
        <v>TELECOM</v>
      </c>
      <c r="AB559" s="64">
        <f t="shared" si="194"/>
        <v>1</v>
      </c>
      <c r="AC559" s="65" t="str">
        <f>VLOOKUP(B559,DATA_ZCSR181!C:K,9,0)</f>
        <v>S-4G-001</v>
      </c>
      <c r="AD559" s="65">
        <f>VLOOKUP(B559,DATA_ZCSR181!C:H,6,0)</f>
        <v>9009421368</v>
      </c>
      <c r="AE559" s="66">
        <f>VLOOKUP(B559,DATA_ZCSR181!C:Z,24,0)</f>
        <v>43496</v>
      </c>
      <c r="AF559" s="66" t="str">
        <f>LEFT(VLOOKUP(B559,DATA_ZCSR181!C:D,2,0),4)</f>
        <v>S4B3</v>
      </c>
      <c r="AG559" s="55" t="str">
        <f t="shared" si="195"/>
        <v>PTC</v>
      </c>
      <c r="AH559" s="61" t="str">
        <f t="shared" si="196"/>
        <v/>
      </c>
      <c r="AI559" s="61" t="str">
        <f t="shared" si="197"/>
        <v/>
      </c>
      <c r="AJ559" s="61" t="str">
        <f t="shared" si="198"/>
        <v/>
      </c>
      <c r="AK559" s="61" t="str">
        <f t="shared" si="199"/>
        <v/>
      </c>
      <c r="AL559" s="61" t="str">
        <f t="shared" si="200"/>
        <v/>
      </c>
      <c r="AM559" s="61" t="str">
        <f t="shared" si="201"/>
        <v/>
      </c>
      <c r="AN559" s="61" t="str">
        <f t="shared" si="202"/>
        <v/>
      </c>
      <c r="AO559" s="61" t="str">
        <f t="shared" si="203"/>
        <v/>
      </c>
      <c r="AP559" s="61" t="str">
        <f t="shared" si="204"/>
        <v/>
      </c>
      <c r="AQ559" s="62" t="str">
        <f t="shared" si="205"/>
        <v/>
      </c>
      <c r="AR559" s="61" t="str">
        <f t="shared" si="206"/>
        <v/>
      </c>
      <c r="AS559" s="63" t="e">
        <f>VLOOKUP(B559,ziw58!AV:BB,7,0)</f>
        <v>#N/A</v>
      </c>
    </row>
    <row r="560" spans="1:45" x14ac:dyDescent="0.35">
      <c r="A560" s="56">
        <v>130000727518</v>
      </c>
      <c r="B560" s="57">
        <v>140001544825</v>
      </c>
      <c r="C560" s="57">
        <v>1017826554</v>
      </c>
      <c r="D560" s="58" t="s">
        <v>3048</v>
      </c>
      <c r="E560" s="58" t="s">
        <v>25</v>
      </c>
      <c r="F560" s="58" t="s">
        <v>16</v>
      </c>
      <c r="G560" s="58" t="s">
        <v>17</v>
      </c>
      <c r="H560" s="58" t="s">
        <v>34</v>
      </c>
      <c r="I560" s="59">
        <v>43397</v>
      </c>
      <c r="J560" s="59">
        <v>43427</v>
      </c>
      <c r="K560" s="59">
        <v>43427</v>
      </c>
      <c r="L560" s="59">
        <v>43427</v>
      </c>
      <c r="M560" s="60">
        <v>4018198113</v>
      </c>
      <c r="N560" s="58" t="s">
        <v>1127</v>
      </c>
      <c r="O560" s="58" t="s">
        <v>26</v>
      </c>
      <c r="P560" s="55" t="str">
        <f>VLOOKUP(C560,Constrain!W:Y,3,0)</f>
        <v>บริษัท ทรูมูฟ เอช ยูนิเวอร์แซล คอมมิวนิเคชั่น จำกัด</v>
      </c>
      <c r="Q560" s="64" t="str">
        <f>VLOOKUP(C560,Constrain!W:X,2,0)</f>
        <v>TUC</v>
      </c>
      <c r="R560" s="55" t="str">
        <f t="shared" si="184"/>
        <v xml:space="preserve">REL </v>
      </c>
      <c r="S560" s="55" t="str">
        <f t="shared" si="185"/>
        <v xml:space="preserve">CNF </v>
      </c>
      <c r="T560" s="55" t="str">
        <f t="shared" si="186"/>
        <v>มี พท.ซ่อมบำรุง</v>
      </c>
      <c r="U560" s="55" t="str">
        <f t="shared" si="187"/>
        <v>นับเสา</v>
      </c>
      <c r="V560" s="55" t="str">
        <f t="shared" si="188"/>
        <v>61</v>
      </c>
      <c r="W560" s="55" t="str">
        <f t="shared" si="189"/>
        <v>สายสื่อสาร</v>
      </c>
      <c r="X560" s="55" t="str">
        <f t="shared" si="190"/>
        <v>TUC</v>
      </c>
      <c r="Y560" s="55" t="str">
        <f t="shared" si="191"/>
        <v>PUI</v>
      </c>
      <c r="Z560" s="55" t="str">
        <f t="shared" si="192"/>
        <v>ปกติ</v>
      </c>
      <c r="AA560" s="55" t="str">
        <f t="shared" si="193"/>
        <v>TELECOM</v>
      </c>
      <c r="AB560" s="64">
        <f t="shared" si="194"/>
        <v>1</v>
      </c>
      <c r="AC560" s="65" t="str">
        <f>VLOOKUP(B560,DATA_ZCSR181!C:K,9,0)</f>
        <v>S-4G-001</v>
      </c>
      <c r="AD560" s="65">
        <f>VLOOKUP(B560,DATA_ZCSR181!C:H,6,0)</f>
        <v>9009415871</v>
      </c>
      <c r="AE560" s="66">
        <f>VLOOKUP(B560,DATA_ZCSR181!C:Z,24,0)</f>
        <v>43496</v>
      </c>
      <c r="AF560" s="66" t="str">
        <f>LEFT(VLOOKUP(B560,DATA_ZCSR181!C:D,2,0),4)</f>
        <v>S4B3</v>
      </c>
      <c r="AG560" s="55" t="str">
        <f t="shared" si="195"/>
        <v>MUS</v>
      </c>
      <c r="AH560" s="61" t="str">
        <f t="shared" si="196"/>
        <v/>
      </c>
      <c r="AI560" s="61" t="str">
        <f t="shared" si="197"/>
        <v/>
      </c>
      <c r="AJ560" s="61" t="str">
        <f t="shared" si="198"/>
        <v>สถานะใบสั่งงานไม่ถูกต้อง</v>
      </c>
      <c r="AK560" s="61" t="str">
        <f t="shared" si="199"/>
        <v/>
      </c>
      <c r="AL560" s="61" t="str">
        <f t="shared" si="200"/>
        <v/>
      </c>
      <c r="AM560" s="61" t="str">
        <f t="shared" si="201"/>
        <v/>
      </c>
      <c r="AN560" s="61" t="str">
        <f t="shared" si="202"/>
        <v/>
      </c>
      <c r="AO560" s="61" t="str">
        <f t="shared" si="203"/>
        <v/>
      </c>
      <c r="AP560" s="61" t="str">
        <f t="shared" si="204"/>
        <v/>
      </c>
      <c r="AQ560" s="62" t="str">
        <f t="shared" si="205"/>
        <v/>
      </c>
      <c r="AR560" s="61" t="str">
        <f t="shared" si="206"/>
        <v/>
      </c>
      <c r="AS560" s="63" t="e">
        <f>VLOOKUP(B560,ziw58!AV:BB,7,0)</f>
        <v>#N/A</v>
      </c>
    </row>
    <row r="561" spans="1:45" x14ac:dyDescent="0.35">
      <c r="A561" s="56">
        <v>130000740055</v>
      </c>
      <c r="B561" s="57">
        <v>140001546065</v>
      </c>
      <c r="C561" s="57">
        <v>1017826554</v>
      </c>
      <c r="D561" s="58" t="s">
        <v>3049</v>
      </c>
      <c r="E561" s="58" t="s">
        <v>15</v>
      </c>
      <c r="F561" s="58" t="s">
        <v>16</v>
      </c>
      <c r="G561" s="58" t="s">
        <v>17</v>
      </c>
      <c r="H561" s="58" t="s">
        <v>90</v>
      </c>
      <c r="I561" s="59">
        <v>43452</v>
      </c>
      <c r="J561" s="59">
        <v>43460</v>
      </c>
      <c r="K561" s="59">
        <v>43460</v>
      </c>
      <c r="L561" s="59">
        <v>43483</v>
      </c>
      <c r="M561" s="60">
        <v>4016316915</v>
      </c>
      <c r="N561" s="58" t="s">
        <v>91</v>
      </c>
      <c r="O561" s="58" t="s">
        <v>23</v>
      </c>
      <c r="P561" s="55" t="str">
        <f>VLOOKUP(C561,Constrain!W:Y,3,0)</f>
        <v>บริษัท ทรูมูฟ เอช ยูนิเวอร์แซล คอมมิวนิเคชั่น จำกัด</v>
      </c>
      <c r="Q561" s="64" t="str">
        <f>VLOOKUP(C561,Constrain!W:X,2,0)</f>
        <v>TUC</v>
      </c>
      <c r="R561" s="55" t="str">
        <f t="shared" si="184"/>
        <v>CLSD</v>
      </c>
      <c r="S561" s="55" t="str">
        <f t="shared" si="185"/>
        <v xml:space="preserve">CNF </v>
      </c>
      <c r="T561" s="55" t="str">
        <f t="shared" si="186"/>
        <v>มี พท.ซ่อมบำรุง</v>
      </c>
      <c r="U561" s="55" t="str">
        <f t="shared" si="187"/>
        <v>นับเสา</v>
      </c>
      <c r="V561" s="55" t="str">
        <f t="shared" si="188"/>
        <v>61</v>
      </c>
      <c r="W561" s="55" t="str">
        <f t="shared" si="189"/>
        <v>สายสื่อสาร</v>
      </c>
      <c r="X561" s="55" t="str">
        <f t="shared" si="190"/>
        <v>TUC</v>
      </c>
      <c r="Y561" s="55" t="str">
        <f t="shared" si="191"/>
        <v>PUS</v>
      </c>
      <c r="Z561" s="55" t="str">
        <f t="shared" si="192"/>
        <v>ปกติ</v>
      </c>
      <c r="AA561" s="55" t="str">
        <f t="shared" si="193"/>
        <v>TELECOM</v>
      </c>
      <c r="AB561" s="64">
        <f t="shared" si="194"/>
        <v>1</v>
      </c>
      <c r="AC561" s="65" t="str">
        <f>VLOOKUP(B561,DATA_ZCSR181!C:K,9,0)</f>
        <v>S-4G-001</v>
      </c>
      <c r="AD561" s="65">
        <f>VLOOKUP(B561,DATA_ZCSR181!C:H,6,0)</f>
        <v>9009417368</v>
      </c>
      <c r="AE561" s="66">
        <f>VLOOKUP(B561,DATA_ZCSR181!C:Z,24,0)</f>
        <v>43496</v>
      </c>
      <c r="AF561" s="66" t="str">
        <f>LEFT(VLOOKUP(B561,DATA_ZCSR181!C:D,2,0),4)</f>
        <v>S4B3</v>
      </c>
      <c r="AG561" s="55" t="str">
        <f t="shared" si="195"/>
        <v>PUS</v>
      </c>
      <c r="AH561" s="61" t="str">
        <f t="shared" si="196"/>
        <v/>
      </c>
      <c r="AI561" s="61" t="str">
        <f t="shared" si="197"/>
        <v/>
      </c>
      <c r="AJ561" s="61" t="str">
        <f t="shared" si="198"/>
        <v/>
      </c>
      <c r="AK561" s="61" t="str">
        <f t="shared" si="199"/>
        <v/>
      </c>
      <c r="AL561" s="61" t="str">
        <f t="shared" si="200"/>
        <v/>
      </c>
      <c r="AM561" s="61" t="str">
        <f t="shared" si="201"/>
        <v/>
      </c>
      <c r="AN561" s="61" t="str">
        <f t="shared" si="202"/>
        <v/>
      </c>
      <c r="AO561" s="61" t="str">
        <f t="shared" si="203"/>
        <v/>
      </c>
      <c r="AP561" s="61" t="str">
        <f t="shared" si="204"/>
        <v/>
      </c>
      <c r="AQ561" s="62" t="str">
        <f t="shared" si="205"/>
        <v/>
      </c>
      <c r="AR561" s="61" t="str">
        <f t="shared" si="206"/>
        <v/>
      </c>
      <c r="AS561" s="63" t="e">
        <f>VLOOKUP(B561,ziw58!AV:BB,7,0)</f>
        <v>#N/A</v>
      </c>
    </row>
    <row r="562" spans="1:45" ht="24" customHeight="1" x14ac:dyDescent="0.35">
      <c r="A562" s="56">
        <v>130000727513</v>
      </c>
      <c r="B562" s="57">
        <v>140001545417</v>
      </c>
      <c r="C562" s="57">
        <v>1017826554</v>
      </c>
      <c r="D562" s="58" t="s">
        <v>3050</v>
      </c>
      <c r="E562" s="58" t="s">
        <v>15</v>
      </c>
      <c r="F562" s="58" t="s">
        <v>16</v>
      </c>
      <c r="G562" s="58" t="s">
        <v>17</v>
      </c>
      <c r="H562" s="58" t="s">
        <v>60</v>
      </c>
      <c r="I562" s="59">
        <v>43464</v>
      </c>
      <c r="J562" s="59">
        <v>43429</v>
      </c>
      <c r="K562" s="59">
        <v>43432</v>
      </c>
      <c r="L562" s="59">
        <v>43483</v>
      </c>
      <c r="M562" s="60">
        <v>4016316852</v>
      </c>
      <c r="N562" s="58" t="s">
        <v>61</v>
      </c>
      <c r="O562" s="58" t="s">
        <v>23</v>
      </c>
      <c r="P562" s="55" t="str">
        <f>VLOOKUP(C562,Constrain!W:Y,3,0)</f>
        <v>บริษัท ทรูมูฟ เอช ยูนิเวอร์แซล คอมมิวนิเคชั่น จำกัด</v>
      </c>
      <c r="Q562" s="64" t="str">
        <f>VLOOKUP(C562,Constrain!W:X,2,0)</f>
        <v>TUC</v>
      </c>
      <c r="R562" s="55" t="str">
        <f t="shared" si="184"/>
        <v>CLSD</v>
      </c>
      <c r="S562" s="55" t="str">
        <f t="shared" si="185"/>
        <v xml:space="preserve">CNF </v>
      </c>
      <c r="T562" s="55" t="str">
        <f t="shared" si="186"/>
        <v>มี พท.ซ่อมบำรุง</v>
      </c>
      <c r="U562" s="55" t="str">
        <f t="shared" si="187"/>
        <v>นับเสา</v>
      </c>
      <c r="V562" s="55" t="str">
        <f t="shared" si="188"/>
        <v>61</v>
      </c>
      <c r="W562" s="55" t="str">
        <f t="shared" si="189"/>
        <v>สายสื่อสาร</v>
      </c>
      <c r="X562" s="55" t="str">
        <f t="shared" si="190"/>
        <v>TUC</v>
      </c>
      <c r="Y562" s="55" t="str">
        <f t="shared" si="191"/>
        <v>RAB</v>
      </c>
      <c r="Z562" s="55" t="str">
        <f t="shared" si="192"/>
        <v>ปกติ</v>
      </c>
      <c r="AA562" s="55" t="str">
        <f t="shared" si="193"/>
        <v>TELECOM</v>
      </c>
      <c r="AB562" s="64">
        <f t="shared" si="194"/>
        <v>1</v>
      </c>
      <c r="AC562" s="65" t="str">
        <f>VLOOKUP(B562,DATA_ZCSR181!C:K,9,0)</f>
        <v>S-4G-001</v>
      </c>
      <c r="AD562" s="65">
        <f>VLOOKUP(B562,DATA_ZCSR181!C:H,6,0)</f>
        <v>9009416543</v>
      </c>
      <c r="AE562" s="66">
        <f>VLOOKUP(B562,DATA_ZCSR181!C:Z,24,0)</f>
        <v>43496</v>
      </c>
      <c r="AF562" s="66" t="str">
        <f>LEFT(VLOOKUP(B562,DATA_ZCSR181!C:D,2,0),4)</f>
        <v>S4B3</v>
      </c>
      <c r="AG562" s="55" t="str">
        <f t="shared" si="195"/>
        <v>RAB</v>
      </c>
      <c r="AH562" s="61" t="str">
        <f t="shared" si="196"/>
        <v/>
      </c>
      <c r="AI562" s="61" t="str">
        <f t="shared" si="197"/>
        <v/>
      </c>
      <c r="AJ562" s="61" t="str">
        <f t="shared" si="198"/>
        <v/>
      </c>
      <c r="AK562" s="61" t="str">
        <f t="shared" si="199"/>
        <v/>
      </c>
      <c r="AL562" s="61" t="str">
        <f t="shared" si="200"/>
        <v/>
      </c>
      <c r="AM562" s="61" t="str">
        <f t="shared" si="201"/>
        <v/>
      </c>
      <c r="AN562" s="61" t="str">
        <f t="shared" si="202"/>
        <v/>
      </c>
      <c r="AO562" s="61" t="str">
        <f t="shared" si="203"/>
        <v/>
      </c>
      <c r="AP562" s="61" t="str">
        <f t="shared" si="204"/>
        <v/>
      </c>
      <c r="AQ562" s="62" t="str">
        <f t="shared" si="205"/>
        <v/>
      </c>
      <c r="AR562" s="61" t="str">
        <f t="shared" si="206"/>
        <v/>
      </c>
      <c r="AS562" s="63" t="e">
        <f>VLOOKUP(B562,ziw58!AV:BB,7,0)</f>
        <v>#N/A</v>
      </c>
    </row>
    <row r="563" spans="1:45" x14ac:dyDescent="0.35">
      <c r="A563" s="56">
        <v>130000727195</v>
      </c>
      <c r="B563" s="57">
        <v>140001545097</v>
      </c>
      <c r="C563" s="57">
        <v>1017826554</v>
      </c>
      <c r="D563" s="58" t="s">
        <v>3051</v>
      </c>
      <c r="E563" s="58" t="s">
        <v>1267</v>
      </c>
      <c r="F563" s="58" t="s">
        <v>16</v>
      </c>
      <c r="G563" s="58" t="s">
        <v>17</v>
      </c>
      <c r="H563" s="58" t="s">
        <v>62</v>
      </c>
      <c r="I563" s="59">
        <v>43427</v>
      </c>
      <c r="J563" s="59">
        <v>43427</v>
      </c>
      <c r="K563" s="59">
        <v>43427</v>
      </c>
      <c r="L563" s="59">
        <v>43483</v>
      </c>
      <c r="M563" s="60">
        <v>4016316842</v>
      </c>
      <c r="N563" s="58" t="s">
        <v>63</v>
      </c>
      <c r="O563" s="58" t="s">
        <v>23</v>
      </c>
      <c r="P563" s="55" t="str">
        <f>VLOOKUP(C563,Constrain!W:Y,3,0)</f>
        <v>บริษัท ทรูมูฟ เอช ยูนิเวอร์แซล คอมมิวนิเคชั่น จำกัด</v>
      </c>
      <c r="Q563" s="64" t="str">
        <f>VLOOKUP(C563,Constrain!W:X,2,0)</f>
        <v>TUC</v>
      </c>
      <c r="R563" s="55" t="str">
        <f t="shared" si="184"/>
        <v>TECO</v>
      </c>
      <c r="S563" s="55" t="str">
        <f t="shared" si="185"/>
        <v xml:space="preserve">CNF </v>
      </c>
      <c r="T563" s="55" t="str">
        <f t="shared" si="186"/>
        <v>มี พท.ซ่อมบำรุง</v>
      </c>
      <c r="U563" s="55" t="str">
        <f t="shared" si="187"/>
        <v>นับเสา</v>
      </c>
      <c r="V563" s="55" t="str">
        <f t="shared" si="188"/>
        <v>61</v>
      </c>
      <c r="W563" s="55" t="str">
        <f t="shared" si="189"/>
        <v>สายสื่อสาร</v>
      </c>
      <c r="X563" s="55" t="str">
        <f t="shared" si="190"/>
        <v>TUC</v>
      </c>
      <c r="Y563" s="55" t="str">
        <f t="shared" si="191"/>
        <v>SIP</v>
      </c>
      <c r="Z563" s="55" t="str">
        <f t="shared" si="192"/>
        <v>ปกติ</v>
      </c>
      <c r="AA563" s="55" t="str">
        <f t="shared" si="193"/>
        <v>TELECOM</v>
      </c>
      <c r="AB563" s="64">
        <f t="shared" si="194"/>
        <v>1</v>
      </c>
      <c r="AC563" s="65" t="str">
        <f>VLOOKUP(B563,DATA_ZCSR181!C:K,9,0)</f>
        <v>S-4G-001</v>
      </c>
      <c r="AD563" s="65">
        <f>VLOOKUP(B563,DATA_ZCSR181!C:H,6,0)</f>
        <v>9009416254</v>
      </c>
      <c r="AE563" s="66">
        <f>VLOOKUP(B563,DATA_ZCSR181!C:Z,24,0)</f>
        <v>43496</v>
      </c>
      <c r="AF563" s="66" t="str">
        <f>LEFT(VLOOKUP(B563,DATA_ZCSR181!C:D,2,0),4)</f>
        <v>S4B3</v>
      </c>
      <c r="AG563" s="55" t="str">
        <f t="shared" si="195"/>
        <v>SIP</v>
      </c>
      <c r="AH563" s="61" t="str">
        <f t="shared" si="196"/>
        <v/>
      </c>
      <c r="AI563" s="61" t="str">
        <f t="shared" si="197"/>
        <v/>
      </c>
      <c r="AJ563" s="61" t="str">
        <f t="shared" si="198"/>
        <v/>
      </c>
      <c r="AK563" s="61" t="str">
        <f t="shared" si="199"/>
        <v/>
      </c>
      <c r="AL563" s="61" t="str">
        <f t="shared" si="200"/>
        <v/>
      </c>
      <c r="AM563" s="61" t="str">
        <f t="shared" si="201"/>
        <v/>
      </c>
      <c r="AN563" s="61" t="str">
        <f t="shared" si="202"/>
        <v/>
      </c>
      <c r="AO563" s="61" t="str">
        <f t="shared" si="203"/>
        <v/>
      </c>
      <c r="AP563" s="61" t="str">
        <f t="shared" si="204"/>
        <v/>
      </c>
      <c r="AQ563" s="62" t="str">
        <f t="shared" si="205"/>
        <v/>
      </c>
      <c r="AR563" s="61" t="str">
        <f t="shared" si="206"/>
        <v/>
      </c>
      <c r="AS563" s="63" t="e">
        <f>VLOOKUP(B563,ziw58!AV:BB,7,0)</f>
        <v>#N/A</v>
      </c>
    </row>
    <row r="564" spans="1:45" x14ac:dyDescent="0.35">
      <c r="A564" s="56">
        <v>130000721040</v>
      </c>
      <c r="B564" s="57">
        <v>140001544377</v>
      </c>
      <c r="C564" s="57">
        <v>1017826554</v>
      </c>
      <c r="D564" s="58" t="s">
        <v>3052</v>
      </c>
      <c r="E564" s="58" t="s">
        <v>25</v>
      </c>
      <c r="F564" s="58" t="s">
        <v>16</v>
      </c>
      <c r="G564" s="58" t="s">
        <v>17</v>
      </c>
      <c r="H564" s="58" t="s">
        <v>82</v>
      </c>
      <c r="I564" s="59">
        <v>43412</v>
      </c>
      <c r="J564" s="59">
        <v>43412</v>
      </c>
      <c r="K564" s="59">
        <v>43413</v>
      </c>
      <c r="L564" s="59">
        <v>43412</v>
      </c>
      <c r="M564" s="60">
        <v>4016317191</v>
      </c>
      <c r="N564" s="58" t="s">
        <v>2552</v>
      </c>
      <c r="O564" s="58" t="s">
        <v>20</v>
      </c>
      <c r="P564" s="55" t="str">
        <f>VLOOKUP(C564,Constrain!W:Y,3,0)</f>
        <v>บริษัท ทรูมูฟ เอช ยูนิเวอร์แซล คอมมิวนิเคชั่น จำกัด</v>
      </c>
      <c r="Q564" s="64" t="str">
        <f>VLOOKUP(C564,Constrain!W:X,2,0)</f>
        <v>TUC</v>
      </c>
      <c r="R564" s="55" t="str">
        <f t="shared" si="184"/>
        <v xml:space="preserve">REL </v>
      </c>
      <c r="S564" s="55" t="str">
        <f t="shared" si="185"/>
        <v xml:space="preserve">CNF </v>
      </c>
      <c r="T564" s="55" t="str">
        <f t="shared" si="186"/>
        <v>มี พท.ซ่อมบำรุง</v>
      </c>
      <c r="U564" s="55" t="str">
        <f t="shared" si="187"/>
        <v>นับเสา</v>
      </c>
      <c r="V564" s="55" t="str">
        <f t="shared" si="188"/>
        <v>61</v>
      </c>
      <c r="W564" s="55" t="str">
        <f t="shared" si="189"/>
        <v>สายสื่อสาร</v>
      </c>
      <c r="X564" s="55" t="str">
        <f t="shared" si="190"/>
        <v>TUC</v>
      </c>
      <c r="Y564" s="55" t="str">
        <f t="shared" si="191"/>
        <v>SKA</v>
      </c>
      <c r="Z564" s="55" t="str">
        <f t="shared" si="192"/>
        <v>ปกติ</v>
      </c>
      <c r="AA564" s="55" t="str">
        <f t="shared" si="193"/>
        <v>TELECOM</v>
      </c>
      <c r="AB564" s="64">
        <f t="shared" si="194"/>
        <v>1</v>
      </c>
      <c r="AC564" s="65" t="str">
        <f>VLOOKUP(B564,DATA_ZCSR181!C:K,9,0)</f>
        <v>S-4G-001</v>
      </c>
      <c r="AD564" s="65">
        <f>VLOOKUP(B564,DATA_ZCSR181!C:H,6,0)</f>
        <v>9009415450</v>
      </c>
      <c r="AE564" s="66">
        <f>VLOOKUP(B564,DATA_ZCSR181!C:Z,24,0)</f>
        <v>43496</v>
      </c>
      <c r="AF564" s="66" t="str">
        <f>LEFT(VLOOKUP(B564,DATA_ZCSR181!C:D,2,0),4)</f>
        <v>S4B3</v>
      </c>
      <c r="AG564" s="55" t="str">
        <f t="shared" si="195"/>
        <v>SKA</v>
      </c>
      <c r="AH564" s="61" t="str">
        <f t="shared" si="196"/>
        <v/>
      </c>
      <c r="AI564" s="61" t="str">
        <f t="shared" si="197"/>
        <v/>
      </c>
      <c r="AJ564" s="61" t="str">
        <f t="shared" si="198"/>
        <v>สถานะใบสั่งงานไม่ถูกต้อง</v>
      </c>
      <c r="AK564" s="61" t="str">
        <f t="shared" si="199"/>
        <v/>
      </c>
      <c r="AL564" s="61" t="str">
        <f t="shared" si="200"/>
        <v/>
      </c>
      <c r="AM564" s="61" t="str">
        <f t="shared" si="201"/>
        <v/>
      </c>
      <c r="AN564" s="61" t="str">
        <f t="shared" si="202"/>
        <v/>
      </c>
      <c r="AO564" s="61" t="str">
        <f t="shared" si="203"/>
        <v/>
      </c>
      <c r="AP564" s="61" t="str">
        <f t="shared" si="204"/>
        <v/>
      </c>
      <c r="AQ564" s="62" t="str">
        <f t="shared" si="205"/>
        <v/>
      </c>
      <c r="AR564" s="61" t="str">
        <f t="shared" si="206"/>
        <v/>
      </c>
      <c r="AS564" s="63" t="e">
        <f>VLOOKUP(B564,ziw58!AV:BB,7,0)</f>
        <v>#N/A</v>
      </c>
    </row>
    <row r="565" spans="1:45" x14ac:dyDescent="0.35">
      <c r="A565" s="56">
        <v>130000716890</v>
      </c>
      <c r="B565" s="57">
        <v>140001545027</v>
      </c>
      <c r="C565" s="57">
        <v>1017826554</v>
      </c>
      <c r="D565" s="58" t="s">
        <v>3053</v>
      </c>
      <c r="E565" s="58" t="s">
        <v>1267</v>
      </c>
      <c r="F565" s="58" t="s">
        <v>16</v>
      </c>
      <c r="G565" s="58" t="s">
        <v>17</v>
      </c>
      <c r="H565" s="58" t="s">
        <v>30</v>
      </c>
      <c r="I565" s="59">
        <v>43459</v>
      </c>
      <c r="J565" s="59">
        <v>43400</v>
      </c>
      <c r="K565" s="59">
        <v>43401</v>
      </c>
      <c r="L565" s="59">
        <v>43483</v>
      </c>
      <c r="M565" s="60">
        <v>4016316839</v>
      </c>
      <c r="N565" s="58" t="s">
        <v>31</v>
      </c>
      <c r="O565" s="58" t="s">
        <v>23</v>
      </c>
      <c r="P565" s="55" t="str">
        <f>VLOOKUP(C565,Constrain!W:Y,3,0)</f>
        <v>บริษัท ทรูมูฟ เอช ยูนิเวอร์แซล คอมมิวนิเคชั่น จำกัด</v>
      </c>
      <c r="Q565" s="64" t="str">
        <f>VLOOKUP(C565,Constrain!W:X,2,0)</f>
        <v>TUC</v>
      </c>
      <c r="R565" s="55" t="str">
        <f t="shared" si="184"/>
        <v>TECO</v>
      </c>
      <c r="S565" s="55" t="str">
        <f t="shared" si="185"/>
        <v xml:space="preserve">CNF </v>
      </c>
      <c r="T565" s="55" t="str">
        <f t="shared" si="186"/>
        <v>มี พท.ซ่อมบำรุง</v>
      </c>
      <c r="U565" s="55" t="str">
        <f t="shared" si="187"/>
        <v>นับเสา</v>
      </c>
      <c r="V565" s="55" t="str">
        <f t="shared" si="188"/>
        <v>61</v>
      </c>
      <c r="W565" s="55" t="str">
        <f t="shared" si="189"/>
        <v>สายสื่อสาร</v>
      </c>
      <c r="X565" s="55" t="str">
        <f t="shared" si="190"/>
        <v>TUC</v>
      </c>
      <c r="Y565" s="55" t="str">
        <f t="shared" si="191"/>
        <v>SRN</v>
      </c>
      <c r="Z565" s="55" t="str">
        <f t="shared" si="192"/>
        <v>ปกติ</v>
      </c>
      <c r="AA565" s="55" t="str">
        <f t="shared" si="193"/>
        <v>TELECOM</v>
      </c>
      <c r="AB565" s="64">
        <f t="shared" si="194"/>
        <v>1</v>
      </c>
      <c r="AC565" s="65" t="str">
        <f>VLOOKUP(B565,DATA_ZCSR181!C:K,9,0)</f>
        <v>S-4G-001</v>
      </c>
      <c r="AD565" s="65">
        <f>VLOOKUP(B565,DATA_ZCSR181!C:H,6,0)</f>
        <v>9009416124</v>
      </c>
      <c r="AE565" s="66">
        <f>VLOOKUP(B565,DATA_ZCSR181!C:Z,24,0)</f>
        <v>43496</v>
      </c>
      <c r="AF565" s="66" t="str">
        <f>LEFT(VLOOKUP(B565,DATA_ZCSR181!C:D,2,0),4)</f>
        <v>S4B3</v>
      </c>
      <c r="AG565" s="55" t="str">
        <f t="shared" si="195"/>
        <v>SRN</v>
      </c>
      <c r="AH565" s="61" t="str">
        <f t="shared" si="196"/>
        <v/>
      </c>
      <c r="AI565" s="61" t="str">
        <f t="shared" si="197"/>
        <v/>
      </c>
      <c r="AJ565" s="61" t="str">
        <f t="shared" si="198"/>
        <v/>
      </c>
      <c r="AK565" s="61" t="str">
        <f t="shared" si="199"/>
        <v/>
      </c>
      <c r="AL565" s="61" t="str">
        <f t="shared" si="200"/>
        <v/>
      </c>
      <c r="AM565" s="61" t="str">
        <f t="shared" si="201"/>
        <v/>
      </c>
      <c r="AN565" s="61" t="str">
        <f t="shared" si="202"/>
        <v/>
      </c>
      <c r="AO565" s="61" t="str">
        <f t="shared" si="203"/>
        <v/>
      </c>
      <c r="AP565" s="61" t="str">
        <f t="shared" si="204"/>
        <v/>
      </c>
      <c r="AQ565" s="62" t="str">
        <f t="shared" si="205"/>
        <v/>
      </c>
      <c r="AR565" s="61" t="str">
        <f t="shared" si="206"/>
        <v/>
      </c>
      <c r="AS565" s="63" t="e">
        <f>VLOOKUP(B565,ziw58!AV:BB,7,0)</f>
        <v>#N/A</v>
      </c>
    </row>
    <row r="566" spans="1:45" x14ac:dyDescent="0.35">
      <c r="A566" s="56">
        <v>130000749654</v>
      </c>
      <c r="B566" s="57">
        <v>140001552294</v>
      </c>
      <c r="C566" s="57">
        <v>1017826554</v>
      </c>
      <c r="D566" s="58" t="s">
        <v>3230</v>
      </c>
      <c r="E566" s="58" t="s">
        <v>1267</v>
      </c>
      <c r="F566" s="58" t="s">
        <v>16</v>
      </c>
      <c r="G566" s="58" t="s">
        <v>17</v>
      </c>
      <c r="H566" s="58" t="s">
        <v>94</v>
      </c>
      <c r="I566" s="59">
        <v>43487</v>
      </c>
      <c r="J566" s="59">
        <v>43487</v>
      </c>
      <c r="K566" s="59">
        <v>43487</v>
      </c>
      <c r="L566" s="59">
        <v>43493</v>
      </c>
      <c r="M566" s="60">
        <v>4018198109</v>
      </c>
      <c r="N566" s="58" t="s">
        <v>95</v>
      </c>
      <c r="O566" s="58" t="s">
        <v>23</v>
      </c>
      <c r="P566" s="55" t="str">
        <f>VLOOKUP(C566,Constrain!W:Y,3,0)</f>
        <v>บริษัท ทรูมูฟ เอช ยูนิเวอร์แซล คอมมิวนิเคชั่น จำกัด</v>
      </c>
      <c r="Q566" s="64" t="str">
        <f>VLOOKUP(C566,Constrain!W:X,2,0)</f>
        <v>TUC</v>
      </c>
      <c r="R566" s="55" t="str">
        <f t="shared" si="184"/>
        <v>TECO</v>
      </c>
      <c r="S566" s="55" t="str">
        <f t="shared" si="185"/>
        <v xml:space="preserve">CNF </v>
      </c>
      <c r="T566" s="55" t="str">
        <f t="shared" si="186"/>
        <v>มี พท.ซ่อมบำรุง</v>
      </c>
      <c r="U566" s="55" t="str">
        <f t="shared" si="187"/>
        <v>นับเสา</v>
      </c>
      <c r="V566" s="55" t="str">
        <f t="shared" si="188"/>
        <v>61</v>
      </c>
      <c r="W566" s="55" t="str">
        <f t="shared" si="189"/>
        <v>สายสื่อสาร</v>
      </c>
      <c r="X566" s="55" t="str">
        <f t="shared" si="190"/>
        <v>TUC</v>
      </c>
      <c r="Y566" s="55" t="str">
        <f t="shared" si="191"/>
        <v>SSG</v>
      </c>
      <c r="Z566" s="55" t="str">
        <f t="shared" si="192"/>
        <v>ปกติ</v>
      </c>
      <c r="AA566" s="55" t="str">
        <f t="shared" si="193"/>
        <v>TELECOM</v>
      </c>
      <c r="AB566" s="64">
        <f t="shared" si="194"/>
        <v>1</v>
      </c>
      <c r="AC566" s="65" t="str">
        <f>VLOOKUP(B566,DATA_ZCSR181!C:K,9,0)</f>
        <v>S-4G-001</v>
      </c>
      <c r="AD566" s="65">
        <f>VLOOKUP(B566,DATA_ZCSR181!C:H,6,0)</f>
        <v>9009433352</v>
      </c>
      <c r="AE566" s="66">
        <f>VLOOKUP(B566,DATA_ZCSR181!C:Z,24,0)</f>
        <v>43496</v>
      </c>
      <c r="AF566" s="66" t="str">
        <f>LEFT(VLOOKUP(B566,DATA_ZCSR181!C:D,2,0),4)</f>
        <v>S4B3</v>
      </c>
      <c r="AG566" s="55" t="str">
        <f t="shared" si="195"/>
        <v>SES</v>
      </c>
      <c r="AH566" s="61" t="str">
        <f t="shared" si="196"/>
        <v/>
      </c>
      <c r="AI566" s="61" t="str">
        <f t="shared" si="197"/>
        <v/>
      </c>
      <c r="AJ566" s="61" t="str">
        <f t="shared" si="198"/>
        <v/>
      </c>
      <c r="AK566" s="61" t="str">
        <f t="shared" si="199"/>
        <v/>
      </c>
      <c r="AL566" s="61" t="str">
        <f t="shared" si="200"/>
        <v/>
      </c>
      <c r="AM566" s="61" t="str">
        <f t="shared" si="201"/>
        <v/>
      </c>
      <c r="AN566" s="61" t="str">
        <f t="shared" si="202"/>
        <v/>
      </c>
      <c r="AO566" s="61" t="str">
        <f t="shared" si="203"/>
        <v/>
      </c>
      <c r="AP566" s="61" t="str">
        <f t="shared" si="204"/>
        <v/>
      </c>
      <c r="AQ566" s="62" t="str">
        <f t="shared" si="205"/>
        <v/>
      </c>
      <c r="AR566" s="61" t="str">
        <f t="shared" si="206"/>
        <v/>
      </c>
      <c r="AS566" s="63" t="e">
        <f>VLOOKUP(B566,ziw58!AV:BB,7,0)</f>
        <v>#N/A</v>
      </c>
    </row>
    <row r="567" spans="1:45" x14ac:dyDescent="0.35">
      <c r="A567" s="56">
        <v>130000733786</v>
      </c>
      <c r="B567" s="57">
        <v>140001545129</v>
      </c>
      <c r="C567" s="57">
        <v>1017826554</v>
      </c>
      <c r="D567" s="58" t="s">
        <v>3054</v>
      </c>
      <c r="E567" s="58" t="s">
        <v>1267</v>
      </c>
      <c r="F567" s="58" t="s">
        <v>16</v>
      </c>
      <c r="G567" s="58" t="s">
        <v>17</v>
      </c>
      <c r="H567" s="58" t="s">
        <v>68</v>
      </c>
      <c r="I567" s="59">
        <v>43427</v>
      </c>
      <c r="J567" s="59">
        <v>43446</v>
      </c>
      <c r="K567" s="59">
        <v>43447</v>
      </c>
      <c r="L567" s="59">
        <v>43487</v>
      </c>
      <c r="M567" s="60">
        <v>4016316754</v>
      </c>
      <c r="N567" s="58" t="s">
        <v>69</v>
      </c>
      <c r="O567" s="58" t="s">
        <v>23</v>
      </c>
      <c r="P567" s="55" t="str">
        <f>VLOOKUP(C567,Constrain!W:Y,3,0)</f>
        <v>บริษัท ทรูมูฟ เอช ยูนิเวอร์แซล คอมมิวนิเคชั่น จำกัด</v>
      </c>
      <c r="Q567" s="64" t="str">
        <f>VLOOKUP(C567,Constrain!W:X,2,0)</f>
        <v>TUC</v>
      </c>
      <c r="R567" s="55" t="str">
        <f t="shared" si="184"/>
        <v>TECO</v>
      </c>
      <c r="S567" s="55" t="str">
        <f t="shared" si="185"/>
        <v xml:space="preserve">CNF </v>
      </c>
      <c r="T567" s="55" t="str">
        <f t="shared" si="186"/>
        <v>มี พท.ซ่อมบำรุง</v>
      </c>
      <c r="U567" s="55" t="str">
        <f t="shared" si="187"/>
        <v>นับเสา</v>
      </c>
      <c r="V567" s="55" t="str">
        <f t="shared" si="188"/>
        <v>61</v>
      </c>
      <c r="W567" s="55" t="str">
        <f t="shared" si="189"/>
        <v>สายสื่อสาร</v>
      </c>
      <c r="X567" s="55" t="str">
        <f t="shared" si="190"/>
        <v>TUC</v>
      </c>
      <c r="Y567" s="55" t="str">
        <f t="shared" si="191"/>
        <v>STU</v>
      </c>
      <c r="Z567" s="55" t="str">
        <f t="shared" si="192"/>
        <v>ปกติ</v>
      </c>
      <c r="AA567" s="55" t="str">
        <f t="shared" si="193"/>
        <v>TELECOM</v>
      </c>
      <c r="AB567" s="64">
        <f t="shared" si="194"/>
        <v>1</v>
      </c>
      <c r="AC567" s="65" t="str">
        <f>VLOOKUP(B567,DATA_ZCSR181!C:K,9,0)</f>
        <v>S-4G-001</v>
      </c>
      <c r="AD567" s="65">
        <f>VLOOKUP(B567,DATA_ZCSR181!C:H,6,0)</f>
        <v>9009416278</v>
      </c>
      <c r="AE567" s="66">
        <f>VLOOKUP(B567,DATA_ZCSR181!C:Z,24,0)</f>
        <v>43496</v>
      </c>
      <c r="AF567" s="66" t="str">
        <f>LEFT(VLOOKUP(B567,DATA_ZCSR181!C:D,2,0),4)</f>
        <v>S4B3</v>
      </c>
      <c r="AG567" s="55" t="str">
        <f t="shared" si="195"/>
        <v>STU</v>
      </c>
      <c r="AH567" s="61" t="str">
        <f t="shared" si="196"/>
        <v/>
      </c>
      <c r="AI567" s="61" t="str">
        <f t="shared" si="197"/>
        <v/>
      </c>
      <c r="AJ567" s="61" t="str">
        <f t="shared" si="198"/>
        <v/>
      </c>
      <c r="AK567" s="61" t="str">
        <f t="shared" si="199"/>
        <v/>
      </c>
      <c r="AL567" s="61" t="str">
        <f t="shared" si="200"/>
        <v/>
      </c>
      <c r="AM567" s="61" t="str">
        <f t="shared" si="201"/>
        <v/>
      </c>
      <c r="AN567" s="61" t="str">
        <f t="shared" si="202"/>
        <v/>
      </c>
      <c r="AO567" s="61" t="str">
        <f t="shared" si="203"/>
        <v/>
      </c>
      <c r="AP567" s="61" t="str">
        <f t="shared" si="204"/>
        <v/>
      </c>
      <c r="AQ567" s="62" t="str">
        <f t="shared" si="205"/>
        <v/>
      </c>
      <c r="AR567" s="61" t="str">
        <f t="shared" si="206"/>
        <v/>
      </c>
      <c r="AS567" s="63" t="e">
        <f>VLOOKUP(B567,ziw58!AV:BB,7,0)</f>
        <v>#N/A</v>
      </c>
    </row>
    <row r="568" spans="1:45" x14ac:dyDescent="0.35">
      <c r="A568" s="56">
        <v>130000713845</v>
      </c>
      <c r="B568" s="57">
        <v>140001546132</v>
      </c>
      <c r="C568" s="57">
        <v>1017826554</v>
      </c>
      <c r="D568" s="58" t="s">
        <v>3055</v>
      </c>
      <c r="E568" s="58" t="s">
        <v>1267</v>
      </c>
      <c r="F568" s="58" t="s">
        <v>16</v>
      </c>
      <c r="G568" s="58" t="s">
        <v>17</v>
      </c>
      <c r="H568" s="58" t="s">
        <v>52</v>
      </c>
      <c r="I568" s="59">
        <v>43404</v>
      </c>
      <c r="J568" s="59">
        <v>43404</v>
      </c>
      <c r="K568" s="59">
        <v>43404</v>
      </c>
      <c r="L568" s="59">
        <v>43483</v>
      </c>
      <c r="M568" s="60">
        <v>4016316922</v>
      </c>
      <c r="N568" s="58" t="s">
        <v>53</v>
      </c>
      <c r="O568" s="58" t="s">
        <v>23</v>
      </c>
      <c r="P568" s="55" t="str">
        <f>VLOOKUP(C568,Constrain!W:Y,3,0)</f>
        <v>บริษัท ทรูมูฟ เอช ยูนิเวอร์แซล คอมมิวนิเคชั่น จำกัด</v>
      </c>
      <c r="Q568" s="64" t="str">
        <f>VLOOKUP(C568,Constrain!W:X,2,0)</f>
        <v>TUC</v>
      </c>
      <c r="R568" s="55" t="str">
        <f t="shared" si="184"/>
        <v>TECO</v>
      </c>
      <c r="S568" s="55" t="str">
        <f t="shared" si="185"/>
        <v xml:space="preserve">CNF </v>
      </c>
      <c r="T568" s="55" t="str">
        <f t="shared" si="186"/>
        <v>มี พท.ซ่อมบำรุง</v>
      </c>
      <c r="U568" s="55" t="str">
        <f t="shared" si="187"/>
        <v>นับเสา</v>
      </c>
      <c r="V568" s="55" t="str">
        <f t="shared" si="188"/>
        <v>61</v>
      </c>
      <c r="W568" s="55" t="str">
        <f t="shared" si="189"/>
        <v>สายสื่อสาร</v>
      </c>
      <c r="X568" s="55" t="str">
        <f t="shared" si="190"/>
        <v>TUC</v>
      </c>
      <c r="Y568" s="55" t="str">
        <f t="shared" si="191"/>
        <v>SUN</v>
      </c>
      <c r="Z568" s="55" t="str">
        <f t="shared" si="192"/>
        <v>ปกติ</v>
      </c>
      <c r="AA568" s="55" t="str">
        <f t="shared" si="193"/>
        <v>TELECOM</v>
      </c>
      <c r="AB568" s="64">
        <f t="shared" si="194"/>
        <v>1</v>
      </c>
      <c r="AC568" s="65" t="str">
        <f>VLOOKUP(B568,DATA_ZCSR181!C:K,9,0)</f>
        <v>S-4G-001</v>
      </c>
      <c r="AD568" s="65">
        <f>VLOOKUP(B568,DATA_ZCSR181!C:H,6,0)</f>
        <v>9009417468</v>
      </c>
      <c r="AE568" s="66">
        <f>VLOOKUP(B568,DATA_ZCSR181!C:Z,24,0)</f>
        <v>43496</v>
      </c>
      <c r="AF568" s="66" t="str">
        <f>LEFT(VLOOKUP(B568,DATA_ZCSR181!C:D,2,0),4)</f>
        <v>S4B3</v>
      </c>
      <c r="AG568" s="55" t="str">
        <f t="shared" si="195"/>
        <v>SUN</v>
      </c>
      <c r="AH568" s="61" t="str">
        <f t="shared" si="196"/>
        <v/>
      </c>
      <c r="AI568" s="61" t="str">
        <f t="shared" si="197"/>
        <v/>
      </c>
      <c r="AJ568" s="61" t="str">
        <f t="shared" si="198"/>
        <v/>
      </c>
      <c r="AK568" s="61" t="str">
        <f t="shared" si="199"/>
        <v/>
      </c>
      <c r="AL568" s="61" t="str">
        <f t="shared" si="200"/>
        <v/>
      </c>
      <c r="AM568" s="61" t="str">
        <f t="shared" si="201"/>
        <v/>
      </c>
      <c r="AN568" s="61" t="str">
        <f t="shared" si="202"/>
        <v/>
      </c>
      <c r="AO568" s="61" t="str">
        <f t="shared" si="203"/>
        <v/>
      </c>
      <c r="AP568" s="61" t="str">
        <f t="shared" si="204"/>
        <v/>
      </c>
      <c r="AQ568" s="62" t="str">
        <f t="shared" si="205"/>
        <v/>
      </c>
      <c r="AR568" s="61" t="str">
        <f t="shared" si="206"/>
        <v/>
      </c>
      <c r="AS568" s="63" t="e">
        <f>VLOOKUP(B568,ziw58!AV:BB,7,0)</f>
        <v>#N/A</v>
      </c>
    </row>
    <row r="569" spans="1:45" x14ac:dyDescent="0.35">
      <c r="A569" s="56">
        <v>130000720758</v>
      </c>
      <c r="B569" s="57">
        <v>140001545533</v>
      </c>
      <c r="C569" s="57">
        <v>1017826554</v>
      </c>
      <c r="D569" s="58" t="s">
        <v>3056</v>
      </c>
      <c r="E569" s="58" t="s">
        <v>15</v>
      </c>
      <c r="F569" s="58" t="s">
        <v>16</v>
      </c>
      <c r="G569" s="58" t="s">
        <v>17</v>
      </c>
      <c r="H569" s="58" t="s">
        <v>86</v>
      </c>
      <c r="I569" s="59">
        <v>43445</v>
      </c>
      <c r="J569" s="59">
        <v>43410</v>
      </c>
      <c r="K569" s="59">
        <v>43410</v>
      </c>
      <c r="L569" s="59">
        <v>43483</v>
      </c>
      <c r="M569" s="60">
        <v>4016316992</v>
      </c>
      <c r="N569" s="58" t="s">
        <v>87</v>
      </c>
      <c r="O569" s="58" t="s">
        <v>23</v>
      </c>
      <c r="P569" s="55" t="str">
        <f>VLOOKUP(C569,Constrain!W:Y,3,0)</f>
        <v>บริษัท ทรูมูฟ เอช ยูนิเวอร์แซล คอมมิวนิเคชั่น จำกัด</v>
      </c>
      <c r="Q569" s="64" t="str">
        <f>VLOOKUP(C569,Constrain!W:X,2,0)</f>
        <v>TUC</v>
      </c>
      <c r="R569" s="55" t="str">
        <f t="shared" si="184"/>
        <v>CLSD</v>
      </c>
      <c r="S569" s="55" t="str">
        <f t="shared" si="185"/>
        <v xml:space="preserve">CNF </v>
      </c>
      <c r="T569" s="55" t="str">
        <f t="shared" si="186"/>
        <v>มี พท.ซ่อมบำรุง</v>
      </c>
      <c r="U569" s="55" t="str">
        <f t="shared" si="187"/>
        <v>นับเสา</v>
      </c>
      <c r="V569" s="55" t="str">
        <f t="shared" si="188"/>
        <v>61</v>
      </c>
      <c r="W569" s="55" t="str">
        <f t="shared" si="189"/>
        <v>สายสื่อสาร</v>
      </c>
      <c r="X569" s="55" t="str">
        <f t="shared" si="190"/>
        <v>TUC</v>
      </c>
      <c r="Y569" s="55" t="str">
        <f t="shared" si="191"/>
        <v>TTM</v>
      </c>
      <c r="Z569" s="55" t="str">
        <f t="shared" si="192"/>
        <v>ปกติ</v>
      </c>
      <c r="AA569" s="55" t="str">
        <f t="shared" si="193"/>
        <v>TELECOM</v>
      </c>
      <c r="AB569" s="64">
        <f t="shared" si="194"/>
        <v>1</v>
      </c>
      <c r="AC569" s="65" t="str">
        <f>VLOOKUP(B569,DATA_ZCSR181!C:K,9,0)</f>
        <v>S-4G-001</v>
      </c>
      <c r="AD569" s="65">
        <f>VLOOKUP(B569,DATA_ZCSR181!C:H,6,0)</f>
        <v>9009416751</v>
      </c>
      <c r="AE569" s="66">
        <f>VLOOKUP(B569,DATA_ZCSR181!C:Z,24,0)</f>
        <v>43496</v>
      </c>
      <c r="AF569" s="66" t="str">
        <f>LEFT(VLOOKUP(B569,DATA_ZCSR181!C:D,2,0),4)</f>
        <v>S4B3</v>
      </c>
      <c r="AG569" s="55" t="str">
        <f t="shared" si="195"/>
        <v>TTM</v>
      </c>
      <c r="AH569" s="61" t="str">
        <f t="shared" si="196"/>
        <v/>
      </c>
      <c r="AI569" s="61" t="str">
        <f t="shared" si="197"/>
        <v/>
      </c>
      <c r="AJ569" s="61" t="str">
        <f t="shared" si="198"/>
        <v/>
      </c>
      <c r="AK569" s="61" t="str">
        <f t="shared" si="199"/>
        <v/>
      </c>
      <c r="AL569" s="61" t="str">
        <f t="shared" si="200"/>
        <v/>
      </c>
      <c r="AM569" s="61" t="str">
        <f t="shared" si="201"/>
        <v/>
      </c>
      <c r="AN569" s="61" t="str">
        <f t="shared" si="202"/>
        <v/>
      </c>
      <c r="AO569" s="61" t="str">
        <f t="shared" si="203"/>
        <v/>
      </c>
      <c r="AP569" s="61" t="str">
        <f t="shared" si="204"/>
        <v/>
      </c>
      <c r="AQ569" s="62" t="str">
        <f t="shared" si="205"/>
        <v/>
      </c>
      <c r="AR569" s="61" t="str">
        <f t="shared" si="206"/>
        <v/>
      </c>
      <c r="AS569" s="63" t="e">
        <f>VLOOKUP(B569,ziw58!AV:BB,7,0)</f>
        <v>#N/A</v>
      </c>
    </row>
    <row r="570" spans="1:45" x14ac:dyDescent="0.35">
      <c r="A570" s="56">
        <v>130000724798</v>
      </c>
      <c r="B570" s="57">
        <v>140001547402</v>
      </c>
      <c r="C570" s="57">
        <v>1017826554</v>
      </c>
      <c r="D570" s="58" t="s">
        <v>3057</v>
      </c>
      <c r="E570" s="58" t="s">
        <v>1267</v>
      </c>
      <c r="F570" s="58" t="s">
        <v>16</v>
      </c>
      <c r="G570" s="58" t="s">
        <v>17</v>
      </c>
      <c r="H570" s="58" t="s">
        <v>66</v>
      </c>
      <c r="I570" s="59">
        <v>43453</v>
      </c>
      <c r="J570" s="59">
        <v>43421</v>
      </c>
      <c r="K570" s="59">
        <v>43421</v>
      </c>
      <c r="L570" s="59">
        <v>43495</v>
      </c>
      <c r="M570" s="60">
        <v>4018201845</v>
      </c>
      <c r="N570" s="58" t="s">
        <v>3168</v>
      </c>
      <c r="O570" s="58" t="s">
        <v>23</v>
      </c>
      <c r="P570" s="55" t="str">
        <f>VLOOKUP(C570,Constrain!W:Y,3,0)</f>
        <v>บริษัท ทรูมูฟ เอช ยูนิเวอร์แซล คอมมิวนิเคชั่น จำกัด</v>
      </c>
      <c r="Q570" s="64" t="str">
        <f>VLOOKUP(C570,Constrain!W:X,2,0)</f>
        <v>TUC</v>
      </c>
      <c r="R570" s="55" t="str">
        <f t="shared" si="184"/>
        <v>TECO</v>
      </c>
      <c r="S570" s="55" t="str">
        <f t="shared" si="185"/>
        <v xml:space="preserve">CNF </v>
      </c>
      <c r="T570" s="55" t="str">
        <f t="shared" si="186"/>
        <v>มี พท.ซ่อมบำรุง</v>
      </c>
      <c r="U570" s="55" t="str">
        <f t="shared" si="187"/>
        <v>นับเสา</v>
      </c>
      <c r="V570" s="55" t="str">
        <f t="shared" si="188"/>
        <v>61</v>
      </c>
      <c r="W570" s="55" t="str">
        <f t="shared" si="189"/>
        <v>สายสื่อสาร</v>
      </c>
      <c r="X570" s="55" t="str">
        <f t="shared" si="190"/>
        <v>TUC</v>
      </c>
      <c r="Y570" s="55" t="str">
        <f t="shared" si="191"/>
        <v>WNK</v>
      </c>
      <c r="Z570" s="55" t="str">
        <f t="shared" si="192"/>
        <v>ปกติ</v>
      </c>
      <c r="AA570" s="55" t="str">
        <f t="shared" si="193"/>
        <v>TELECOM</v>
      </c>
      <c r="AB570" s="64">
        <f t="shared" si="194"/>
        <v>1</v>
      </c>
      <c r="AC570" s="65" t="str">
        <f>VLOOKUP(B570,DATA_ZCSR181!C:K,9,0)</f>
        <v>S-4G-001</v>
      </c>
      <c r="AD570" s="65">
        <f>VLOOKUP(B570,DATA_ZCSR181!C:H,6,0)</f>
        <v>9009421288</v>
      </c>
      <c r="AE570" s="66">
        <f>VLOOKUP(B570,DATA_ZCSR181!C:Z,24,0)</f>
        <v>43496</v>
      </c>
      <c r="AF570" s="66" t="str">
        <f>LEFT(VLOOKUP(B570,DATA_ZCSR181!C:D,2,0),4)</f>
        <v>S4B3</v>
      </c>
      <c r="AG570" s="55" t="str">
        <f t="shared" si="195"/>
        <v>WNK</v>
      </c>
      <c r="AH570" s="61" t="str">
        <f t="shared" si="196"/>
        <v/>
      </c>
      <c r="AI570" s="61" t="str">
        <f t="shared" si="197"/>
        <v/>
      </c>
      <c r="AJ570" s="61" t="str">
        <f t="shared" si="198"/>
        <v/>
      </c>
      <c r="AK570" s="61" t="str">
        <f t="shared" si="199"/>
        <v/>
      </c>
      <c r="AL570" s="61" t="str">
        <f t="shared" si="200"/>
        <v/>
      </c>
      <c r="AM570" s="61" t="str">
        <f t="shared" si="201"/>
        <v/>
      </c>
      <c r="AN570" s="61" t="str">
        <f t="shared" si="202"/>
        <v/>
      </c>
      <c r="AO570" s="61" t="str">
        <f t="shared" si="203"/>
        <v/>
      </c>
      <c r="AP570" s="61" t="str">
        <f t="shared" si="204"/>
        <v/>
      </c>
      <c r="AQ570" s="62" t="str">
        <f t="shared" si="205"/>
        <v/>
      </c>
      <c r="AR570" s="61" t="str">
        <f t="shared" si="206"/>
        <v/>
      </c>
      <c r="AS570" s="63" t="e">
        <f>VLOOKUP(B570,ziw58!AV:BB,7,0)</f>
        <v>#N/A</v>
      </c>
    </row>
    <row r="571" spans="1:45" x14ac:dyDescent="0.35">
      <c r="A571" s="56">
        <v>130000726533</v>
      </c>
      <c r="B571" s="57">
        <v>140001544243</v>
      </c>
      <c r="C571" s="57">
        <v>1016894837</v>
      </c>
      <c r="D571" s="58" t="s">
        <v>3058</v>
      </c>
      <c r="E571" s="58" t="s">
        <v>15</v>
      </c>
      <c r="F571" s="58" t="s">
        <v>16</v>
      </c>
      <c r="G571" s="58" t="s">
        <v>17</v>
      </c>
      <c r="H571" s="58" t="s">
        <v>43</v>
      </c>
      <c r="I571" s="59">
        <v>43462</v>
      </c>
      <c r="J571" s="59">
        <v>43462</v>
      </c>
      <c r="K571" s="59">
        <v>43462</v>
      </c>
      <c r="L571" s="59">
        <v>43483</v>
      </c>
      <c r="M571" s="60">
        <v>4019859155</v>
      </c>
      <c r="N571" s="58" t="s">
        <v>44</v>
      </c>
      <c r="O571" s="58" t="s">
        <v>23</v>
      </c>
      <c r="P571" s="55" t="str">
        <f>VLOOKUP(C571,Constrain!W:Y,3,0)</f>
        <v>บริษัท ยูไนเต็ด อินฟอร์เมชั่น ไฮเวย์ จำกัด</v>
      </c>
      <c r="Q571" s="64" t="str">
        <f>VLOOKUP(C571,Constrain!W:X,2,0)</f>
        <v>UIH</v>
      </c>
      <c r="R571" s="55" t="str">
        <f t="shared" si="184"/>
        <v>CLSD</v>
      </c>
      <c r="S571" s="55" t="str">
        <f t="shared" si="185"/>
        <v xml:space="preserve">CNF </v>
      </c>
      <c r="T571" s="55" t="str">
        <f t="shared" si="186"/>
        <v>มี พท.ซ่อมบำรุง</v>
      </c>
      <c r="U571" s="55" t="str">
        <f t="shared" si="187"/>
        <v>นับเสา</v>
      </c>
      <c r="V571" s="55" t="str">
        <f t="shared" si="188"/>
        <v>61</v>
      </c>
      <c r="W571" s="55" t="str">
        <f t="shared" si="189"/>
        <v>สายสื่อสาร</v>
      </c>
      <c r="X571" s="55" t="str">
        <f t="shared" si="190"/>
        <v>UIH</v>
      </c>
      <c r="Y571" s="55" t="str">
        <f t="shared" si="191"/>
        <v>BKR</v>
      </c>
      <c r="Z571" s="55" t="str">
        <f t="shared" si="192"/>
        <v>ปกติ</v>
      </c>
      <c r="AA571" s="55" t="str">
        <f t="shared" si="193"/>
        <v>TELECOM</v>
      </c>
      <c r="AB571" s="64">
        <f t="shared" si="194"/>
        <v>1</v>
      </c>
      <c r="AC571" s="65" t="str">
        <f>VLOOKUP(B571,DATA_ZCSR181!C:K,9,0)</f>
        <v>S-4G-001</v>
      </c>
      <c r="AD571" s="65">
        <f>VLOOKUP(B571,DATA_ZCSR181!C:H,6,0)</f>
        <v>9009415168</v>
      </c>
      <c r="AE571" s="66">
        <f>VLOOKUP(B571,DATA_ZCSR181!C:Z,24,0)</f>
        <v>43496</v>
      </c>
      <c r="AF571" s="66" t="str">
        <f>LEFT(VLOOKUP(B571,DATA_ZCSR181!C:D,2,0),4)</f>
        <v>S4B3</v>
      </c>
      <c r="AG571" s="55" t="str">
        <f t="shared" si="195"/>
        <v>BKR</v>
      </c>
      <c r="AH571" s="61" t="str">
        <f t="shared" si="196"/>
        <v/>
      </c>
      <c r="AI571" s="61" t="str">
        <f t="shared" si="197"/>
        <v/>
      </c>
      <c r="AJ571" s="61" t="str">
        <f t="shared" si="198"/>
        <v/>
      </c>
      <c r="AK571" s="61" t="str">
        <f t="shared" si="199"/>
        <v/>
      </c>
      <c r="AL571" s="61" t="str">
        <f t="shared" si="200"/>
        <v/>
      </c>
      <c r="AM571" s="61" t="str">
        <f t="shared" si="201"/>
        <v/>
      </c>
      <c r="AN571" s="61" t="str">
        <f t="shared" si="202"/>
        <v/>
      </c>
      <c r="AO571" s="61" t="str">
        <f t="shared" si="203"/>
        <v/>
      </c>
      <c r="AP571" s="61" t="str">
        <f t="shared" si="204"/>
        <v/>
      </c>
      <c r="AQ571" s="62" t="str">
        <f t="shared" si="205"/>
        <v/>
      </c>
      <c r="AR571" s="61" t="str">
        <f t="shared" si="206"/>
        <v/>
      </c>
      <c r="AS571" s="63" t="e">
        <f>VLOOKUP(B571,ziw58!AV:BB,7,0)</f>
        <v>#N/A</v>
      </c>
    </row>
    <row r="572" spans="1:45" x14ac:dyDescent="0.35">
      <c r="A572" s="56">
        <v>130000724110</v>
      </c>
      <c r="B572" s="57">
        <v>140001546268</v>
      </c>
      <c r="C572" s="57">
        <v>1016894837</v>
      </c>
      <c r="D572" s="58" t="s">
        <v>3059</v>
      </c>
      <c r="E572" s="58" t="s">
        <v>15</v>
      </c>
      <c r="F572" s="58" t="s">
        <v>16</v>
      </c>
      <c r="G572" s="58" t="s">
        <v>17</v>
      </c>
      <c r="H572" s="58" t="s">
        <v>88</v>
      </c>
      <c r="I572" s="59">
        <v>43433</v>
      </c>
      <c r="J572" s="59">
        <v>43433</v>
      </c>
      <c r="K572" s="59">
        <v>43433</v>
      </c>
      <c r="L572" s="59">
        <v>43483</v>
      </c>
      <c r="M572" s="60">
        <v>4016316953</v>
      </c>
      <c r="N572" s="58" t="s">
        <v>2513</v>
      </c>
      <c r="O572" s="58" t="s">
        <v>23</v>
      </c>
      <c r="P572" s="55" t="str">
        <f>VLOOKUP(C572,Constrain!W:Y,3,0)</f>
        <v>บริษัท ยูไนเต็ด อินฟอร์เมชั่น ไฮเวย์ จำกัด</v>
      </c>
      <c r="Q572" s="64" t="str">
        <f>VLOOKUP(C572,Constrain!W:X,2,0)</f>
        <v>UIH</v>
      </c>
      <c r="R572" s="55" t="str">
        <f t="shared" si="184"/>
        <v>CLSD</v>
      </c>
      <c r="S572" s="55" t="str">
        <f t="shared" si="185"/>
        <v xml:space="preserve">CNF </v>
      </c>
      <c r="T572" s="55" t="str">
        <f t="shared" si="186"/>
        <v>มี พท.ซ่อมบำรุง</v>
      </c>
      <c r="U572" s="55" t="str">
        <f t="shared" si="187"/>
        <v>นับเสา</v>
      </c>
      <c r="V572" s="55" t="str">
        <f t="shared" si="188"/>
        <v>61</v>
      </c>
      <c r="W572" s="55" t="str">
        <f t="shared" si="189"/>
        <v>สายสื่อสาร</v>
      </c>
      <c r="X572" s="55" t="str">
        <f t="shared" si="190"/>
        <v>UIH</v>
      </c>
      <c r="Y572" s="55" t="str">
        <f t="shared" si="191"/>
        <v>BNG</v>
      </c>
      <c r="Z572" s="55" t="str">
        <f t="shared" si="192"/>
        <v>ปกติ</v>
      </c>
      <c r="AA572" s="55" t="str">
        <f t="shared" si="193"/>
        <v>TELECOM</v>
      </c>
      <c r="AB572" s="64">
        <f t="shared" si="194"/>
        <v>1</v>
      </c>
      <c r="AC572" s="65" t="str">
        <f>VLOOKUP(B572,DATA_ZCSR181!C:K,9,0)</f>
        <v>S-4G-001</v>
      </c>
      <c r="AD572" s="65">
        <f>VLOOKUP(B572,DATA_ZCSR181!C:H,6,0)</f>
        <v>9009417710</v>
      </c>
      <c r="AE572" s="66">
        <f>VLOOKUP(B572,DATA_ZCSR181!C:Z,24,0)</f>
        <v>43496</v>
      </c>
      <c r="AF572" s="66" t="str">
        <f>LEFT(VLOOKUP(B572,DATA_ZCSR181!C:D,2,0),4)</f>
        <v>S4B3</v>
      </c>
      <c r="AG572" s="55" t="str">
        <f t="shared" si="195"/>
        <v>BNG</v>
      </c>
      <c r="AH572" s="61" t="str">
        <f t="shared" si="196"/>
        <v/>
      </c>
      <c r="AI572" s="61" t="str">
        <f t="shared" si="197"/>
        <v/>
      </c>
      <c r="AJ572" s="61" t="str">
        <f t="shared" si="198"/>
        <v/>
      </c>
      <c r="AK572" s="61" t="str">
        <f t="shared" si="199"/>
        <v/>
      </c>
      <c r="AL572" s="61" t="str">
        <f t="shared" si="200"/>
        <v/>
      </c>
      <c r="AM572" s="61" t="str">
        <f t="shared" si="201"/>
        <v/>
      </c>
      <c r="AN572" s="61" t="str">
        <f t="shared" si="202"/>
        <v/>
      </c>
      <c r="AO572" s="61" t="str">
        <f t="shared" si="203"/>
        <v/>
      </c>
      <c r="AP572" s="61" t="str">
        <f t="shared" si="204"/>
        <v/>
      </c>
      <c r="AQ572" s="62" t="str">
        <f t="shared" si="205"/>
        <v/>
      </c>
      <c r="AR572" s="61" t="str">
        <f t="shared" si="206"/>
        <v/>
      </c>
      <c r="AS572" s="63" t="e">
        <f>VLOOKUP(B572,ziw58!AV:BB,7,0)</f>
        <v>#N/A</v>
      </c>
    </row>
    <row r="573" spans="1:45" x14ac:dyDescent="0.35">
      <c r="A573" s="56">
        <v>130000740868</v>
      </c>
      <c r="B573" s="57">
        <v>140001545779</v>
      </c>
      <c r="C573" s="57">
        <v>1016894837</v>
      </c>
      <c r="D573" s="58" t="s">
        <v>3157</v>
      </c>
      <c r="E573" s="58" t="s">
        <v>1267</v>
      </c>
      <c r="F573" s="58" t="s">
        <v>16</v>
      </c>
      <c r="G573" s="58" t="s">
        <v>17</v>
      </c>
      <c r="H573" s="58" t="s">
        <v>54</v>
      </c>
      <c r="I573" s="59">
        <v>43451</v>
      </c>
      <c r="J573" s="59">
        <v>43462</v>
      </c>
      <c r="K573" s="59">
        <v>43462</v>
      </c>
      <c r="L573" s="59">
        <v>43483</v>
      </c>
      <c r="M573" s="60">
        <v>4016316790</v>
      </c>
      <c r="N573" s="58" t="s">
        <v>55</v>
      </c>
      <c r="O573" s="58" t="s">
        <v>23</v>
      </c>
      <c r="P573" s="55" t="str">
        <f>VLOOKUP(C573,Constrain!W:Y,3,0)</f>
        <v>บริษัท ยูไนเต็ด อินฟอร์เมชั่น ไฮเวย์ จำกัด</v>
      </c>
      <c r="Q573" s="64" t="str">
        <f>VLOOKUP(C573,Constrain!W:X,2,0)</f>
        <v>UIH</v>
      </c>
      <c r="R573" s="55" t="str">
        <f t="shared" si="184"/>
        <v>TECO</v>
      </c>
      <c r="S573" s="55" t="str">
        <f t="shared" si="185"/>
        <v xml:space="preserve">CNF </v>
      </c>
      <c r="T573" s="55" t="str">
        <f t="shared" si="186"/>
        <v>มี พท.ซ่อมบำรุง</v>
      </c>
      <c r="U573" s="55" t="str">
        <f t="shared" si="187"/>
        <v>นับเสา</v>
      </c>
      <c r="V573" s="55" t="str">
        <f t="shared" si="188"/>
        <v>61</v>
      </c>
      <c r="W573" s="55" t="str">
        <f t="shared" si="189"/>
        <v>สายสื่อสาร</v>
      </c>
      <c r="X573" s="55" t="str">
        <f t="shared" si="190"/>
        <v>UIH</v>
      </c>
      <c r="Y573" s="55" t="str">
        <f t="shared" si="191"/>
        <v>BRR</v>
      </c>
      <c r="Z573" s="55" t="str">
        <f t="shared" si="192"/>
        <v>ปกติ</v>
      </c>
      <c r="AA573" s="55" t="str">
        <f t="shared" si="193"/>
        <v>TELECOM</v>
      </c>
      <c r="AB573" s="64">
        <f t="shared" si="194"/>
        <v>1</v>
      </c>
      <c r="AC573" s="65" t="str">
        <f>VLOOKUP(B573,DATA_ZCSR181!C:K,9,0)</f>
        <v>S-4G-001</v>
      </c>
      <c r="AD573" s="65">
        <f>VLOOKUP(B573,DATA_ZCSR181!C:H,6,0)</f>
        <v>9009417055</v>
      </c>
      <c r="AE573" s="66">
        <f>VLOOKUP(B573,DATA_ZCSR181!C:Z,24,0)</f>
        <v>43496</v>
      </c>
      <c r="AF573" s="66" t="str">
        <f>LEFT(VLOOKUP(B573,DATA_ZCSR181!C:D,2,0),4)</f>
        <v>S4B3</v>
      </c>
      <c r="AG573" s="55" t="str">
        <f t="shared" si="195"/>
        <v>BRR</v>
      </c>
      <c r="AH573" s="61" t="str">
        <f t="shared" si="196"/>
        <v/>
      </c>
      <c r="AI573" s="61" t="str">
        <f t="shared" si="197"/>
        <v/>
      </c>
      <c r="AJ573" s="61" t="str">
        <f t="shared" si="198"/>
        <v/>
      </c>
      <c r="AK573" s="61" t="str">
        <f t="shared" si="199"/>
        <v/>
      </c>
      <c r="AL573" s="61" t="str">
        <f t="shared" si="200"/>
        <v/>
      </c>
      <c r="AM573" s="61" t="str">
        <f t="shared" si="201"/>
        <v/>
      </c>
      <c r="AN573" s="61" t="str">
        <f t="shared" si="202"/>
        <v/>
      </c>
      <c r="AO573" s="61" t="str">
        <f t="shared" si="203"/>
        <v/>
      </c>
      <c r="AP573" s="61" t="str">
        <f t="shared" si="204"/>
        <v/>
      </c>
      <c r="AQ573" s="62" t="str">
        <f t="shared" si="205"/>
        <v/>
      </c>
      <c r="AR573" s="61" t="str">
        <f t="shared" si="206"/>
        <v/>
      </c>
      <c r="AS573" s="63" t="e">
        <f>VLOOKUP(B573,ziw58!AV:BB,7,0)</f>
        <v>#N/A</v>
      </c>
    </row>
    <row r="574" spans="1:45" x14ac:dyDescent="0.35">
      <c r="A574" s="56">
        <v>130000731872</v>
      </c>
      <c r="B574" s="57">
        <v>140001548239</v>
      </c>
      <c r="C574" s="57">
        <v>1016894837</v>
      </c>
      <c r="D574" s="58" t="s">
        <v>3060</v>
      </c>
      <c r="E574" s="58" t="s">
        <v>15</v>
      </c>
      <c r="F574" s="58" t="s">
        <v>16</v>
      </c>
      <c r="G574" s="58" t="s">
        <v>17</v>
      </c>
      <c r="H574" s="58" t="s">
        <v>38</v>
      </c>
      <c r="I574" s="59">
        <v>43438</v>
      </c>
      <c r="J574" s="59">
        <v>43438</v>
      </c>
      <c r="K574" s="59">
        <v>43438</v>
      </c>
      <c r="L574" s="59">
        <v>43487</v>
      </c>
      <c r="M574" s="60">
        <v>4016317286</v>
      </c>
      <c r="N574" s="58" t="s">
        <v>1119</v>
      </c>
      <c r="O574" s="58" t="s">
        <v>23</v>
      </c>
      <c r="P574" s="55" t="str">
        <f>VLOOKUP(C574,Constrain!W:Y,3,0)</f>
        <v>บริษัท ยูไนเต็ด อินฟอร์เมชั่น ไฮเวย์ จำกัด</v>
      </c>
      <c r="Q574" s="64" t="str">
        <f>VLOOKUP(C574,Constrain!W:X,2,0)</f>
        <v>UIH</v>
      </c>
      <c r="R574" s="55" t="str">
        <f t="shared" si="184"/>
        <v>CLSD</v>
      </c>
      <c r="S574" s="55" t="str">
        <f t="shared" si="185"/>
        <v xml:space="preserve">CNF </v>
      </c>
      <c r="T574" s="55" t="str">
        <f t="shared" si="186"/>
        <v>มี พท.ซ่อมบำรุง</v>
      </c>
      <c r="U574" s="55" t="str">
        <f t="shared" si="187"/>
        <v>นับเสา</v>
      </c>
      <c r="V574" s="55" t="str">
        <f t="shared" si="188"/>
        <v>61</v>
      </c>
      <c r="W574" s="55" t="str">
        <f t="shared" si="189"/>
        <v>สายสื่อสาร</v>
      </c>
      <c r="X574" s="55" t="str">
        <f t="shared" si="190"/>
        <v>UIH</v>
      </c>
      <c r="Y574" s="55" t="str">
        <f t="shared" si="191"/>
        <v>BYI</v>
      </c>
      <c r="Z574" s="55" t="str">
        <f t="shared" si="192"/>
        <v>ปกติ</v>
      </c>
      <c r="AA574" s="55" t="str">
        <f t="shared" si="193"/>
        <v>TELECOM</v>
      </c>
      <c r="AB574" s="64">
        <f t="shared" si="194"/>
        <v>1</v>
      </c>
      <c r="AC574" s="65" t="str">
        <f>VLOOKUP(B574,DATA_ZCSR181!C:K,9,0)</f>
        <v>S-4G-001</v>
      </c>
      <c r="AD574" s="65">
        <f>VLOOKUP(B574,DATA_ZCSR181!C:H,6,0)</f>
        <v>9009422455</v>
      </c>
      <c r="AE574" s="66">
        <f>VLOOKUP(B574,DATA_ZCSR181!C:Z,24,0)</f>
        <v>43496</v>
      </c>
      <c r="AF574" s="66" t="str">
        <f>LEFT(VLOOKUP(B574,DATA_ZCSR181!C:D,2,0),4)</f>
        <v>S4B3</v>
      </c>
      <c r="AG574" s="55" t="str">
        <f t="shared" si="195"/>
        <v>BYI</v>
      </c>
      <c r="AH574" s="61" t="str">
        <f t="shared" si="196"/>
        <v/>
      </c>
      <c r="AI574" s="61" t="str">
        <f t="shared" si="197"/>
        <v/>
      </c>
      <c r="AJ574" s="61" t="str">
        <f t="shared" si="198"/>
        <v/>
      </c>
      <c r="AK574" s="61" t="str">
        <f t="shared" si="199"/>
        <v/>
      </c>
      <c r="AL574" s="61" t="str">
        <f t="shared" si="200"/>
        <v/>
      </c>
      <c r="AM574" s="61" t="str">
        <f t="shared" si="201"/>
        <v/>
      </c>
      <c r="AN574" s="61" t="str">
        <f t="shared" si="202"/>
        <v/>
      </c>
      <c r="AO574" s="61" t="str">
        <f t="shared" si="203"/>
        <v/>
      </c>
      <c r="AP574" s="61" t="str">
        <f t="shared" si="204"/>
        <v/>
      </c>
      <c r="AQ574" s="62" t="str">
        <f t="shared" si="205"/>
        <v/>
      </c>
      <c r="AR574" s="61" t="str">
        <f t="shared" si="206"/>
        <v/>
      </c>
      <c r="AS574" s="63" t="e">
        <f>VLOOKUP(B574,ziw58!AV:BB,7,0)</f>
        <v>#N/A</v>
      </c>
    </row>
    <row r="575" spans="1:45" x14ac:dyDescent="0.35">
      <c r="A575" s="56">
        <v>130000739872</v>
      </c>
      <c r="B575" s="57">
        <v>140001545213</v>
      </c>
      <c r="C575" s="57">
        <v>1016894837</v>
      </c>
      <c r="D575" s="58" t="s">
        <v>3061</v>
      </c>
      <c r="E575" s="58" t="s">
        <v>15</v>
      </c>
      <c r="F575" s="58" t="s">
        <v>16</v>
      </c>
      <c r="G575" s="58" t="s">
        <v>17</v>
      </c>
      <c r="H575" s="58" t="s">
        <v>21</v>
      </c>
      <c r="I575" s="59">
        <v>43402</v>
      </c>
      <c r="J575" s="59">
        <v>43460</v>
      </c>
      <c r="K575" s="59">
        <v>43461</v>
      </c>
      <c r="L575" s="59">
        <v>43483</v>
      </c>
      <c r="M575" s="60">
        <v>4016317144</v>
      </c>
      <c r="N575" s="58" t="s">
        <v>22</v>
      </c>
      <c r="O575" s="58" t="s">
        <v>23</v>
      </c>
      <c r="P575" s="55" t="str">
        <f>VLOOKUP(C575,Constrain!W:Y,3,0)</f>
        <v>บริษัท ยูไนเต็ด อินฟอร์เมชั่น ไฮเวย์ จำกัด</v>
      </c>
      <c r="Q575" s="64" t="str">
        <f>VLOOKUP(C575,Constrain!W:X,2,0)</f>
        <v>UIH</v>
      </c>
      <c r="R575" s="55" t="str">
        <f t="shared" si="184"/>
        <v>CLSD</v>
      </c>
      <c r="S575" s="55" t="str">
        <f t="shared" si="185"/>
        <v xml:space="preserve">CNF </v>
      </c>
      <c r="T575" s="55" t="str">
        <f t="shared" si="186"/>
        <v>มี พท.ซ่อมบำรุง</v>
      </c>
      <c r="U575" s="55" t="str">
        <f t="shared" si="187"/>
        <v>นับเสา</v>
      </c>
      <c r="V575" s="55" t="str">
        <f t="shared" si="188"/>
        <v>61</v>
      </c>
      <c r="W575" s="55" t="str">
        <f t="shared" si="189"/>
        <v>สายสื่อสาร</v>
      </c>
      <c r="X575" s="55" t="str">
        <f t="shared" si="190"/>
        <v>UIH</v>
      </c>
      <c r="Y575" s="55" t="str">
        <f t="shared" si="191"/>
        <v>CAR</v>
      </c>
      <c r="Z575" s="55" t="str">
        <f t="shared" si="192"/>
        <v>ปกติ</v>
      </c>
      <c r="AA575" s="55" t="str">
        <f t="shared" si="193"/>
        <v>TELECOM</v>
      </c>
      <c r="AB575" s="64">
        <f t="shared" si="194"/>
        <v>1</v>
      </c>
      <c r="AC575" s="65" t="str">
        <f>VLOOKUP(B575,DATA_ZCSR181!C:K,9,0)</f>
        <v>S-4G-001</v>
      </c>
      <c r="AD575" s="65">
        <f>VLOOKUP(B575,DATA_ZCSR181!C:H,6,0)</f>
        <v>9009416927</v>
      </c>
      <c r="AE575" s="66">
        <f>VLOOKUP(B575,DATA_ZCSR181!C:Z,24,0)</f>
        <v>43496</v>
      </c>
      <c r="AF575" s="66" t="str">
        <f>LEFT(VLOOKUP(B575,DATA_ZCSR181!C:D,2,0),4)</f>
        <v>S4B3</v>
      </c>
      <c r="AG575" s="55" t="str">
        <f t="shared" si="195"/>
        <v>CAR</v>
      </c>
      <c r="AH575" s="61" t="str">
        <f t="shared" si="196"/>
        <v/>
      </c>
      <c r="AI575" s="61" t="str">
        <f t="shared" si="197"/>
        <v/>
      </c>
      <c r="AJ575" s="61" t="str">
        <f t="shared" si="198"/>
        <v/>
      </c>
      <c r="AK575" s="61" t="str">
        <f t="shared" si="199"/>
        <v/>
      </c>
      <c r="AL575" s="61" t="str">
        <f t="shared" si="200"/>
        <v/>
      </c>
      <c r="AM575" s="61" t="str">
        <f t="shared" si="201"/>
        <v/>
      </c>
      <c r="AN575" s="61" t="str">
        <f t="shared" si="202"/>
        <v/>
      </c>
      <c r="AO575" s="61" t="str">
        <f t="shared" si="203"/>
        <v/>
      </c>
      <c r="AP575" s="61" t="str">
        <f t="shared" si="204"/>
        <v/>
      </c>
      <c r="AQ575" s="62" t="str">
        <f t="shared" si="205"/>
        <v/>
      </c>
      <c r="AR575" s="61" t="str">
        <f t="shared" si="206"/>
        <v/>
      </c>
      <c r="AS575" s="63" t="e">
        <f>VLOOKUP(B575,ziw58!AV:BB,7,0)</f>
        <v>#N/A</v>
      </c>
    </row>
    <row r="576" spans="1:45" x14ac:dyDescent="0.35">
      <c r="A576" s="56">
        <v>130000729911</v>
      </c>
      <c r="B576" s="57">
        <v>140001546069</v>
      </c>
      <c r="C576" s="57">
        <v>1016894837</v>
      </c>
      <c r="D576" s="58" t="s">
        <v>3062</v>
      </c>
      <c r="E576" s="58" t="s">
        <v>1267</v>
      </c>
      <c r="F576" s="58" t="s">
        <v>16</v>
      </c>
      <c r="G576" s="58" t="s">
        <v>17</v>
      </c>
      <c r="H576" s="58" t="s">
        <v>96</v>
      </c>
      <c r="I576" s="59">
        <v>43433</v>
      </c>
      <c r="J576" s="59">
        <v>43433</v>
      </c>
      <c r="K576" s="59">
        <v>43433</v>
      </c>
      <c r="L576" s="59">
        <v>43483</v>
      </c>
      <c r="M576" s="60">
        <v>4016316818</v>
      </c>
      <c r="N576" s="58" t="s">
        <v>97</v>
      </c>
      <c r="O576" s="58" t="s">
        <v>20</v>
      </c>
      <c r="P576" s="55" t="str">
        <f>VLOOKUP(C576,Constrain!W:Y,3,0)</f>
        <v>บริษัท ยูไนเต็ด อินฟอร์เมชั่น ไฮเวย์ จำกัด</v>
      </c>
      <c r="Q576" s="64" t="str">
        <f>VLOOKUP(C576,Constrain!W:X,2,0)</f>
        <v>UIH</v>
      </c>
      <c r="R576" s="55" t="str">
        <f t="shared" si="184"/>
        <v>TECO</v>
      </c>
      <c r="S576" s="55" t="str">
        <f t="shared" si="185"/>
        <v xml:space="preserve">CNF </v>
      </c>
      <c r="T576" s="55" t="str">
        <f t="shared" si="186"/>
        <v>มี พท.ซ่อมบำรุง</v>
      </c>
      <c r="U576" s="55" t="str">
        <f t="shared" si="187"/>
        <v>นับเสา</v>
      </c>
      <c r="V576" s="55" t="str">
        <f t="shared" si="188"/>
        <v>61</v>
      </c>
      <c r="W576" s="55" t="str">
        <f t="shared" si="189"/>
        <v>สายสื่อสาร</v>
      </c>
      <c r="X576" s="55" t="str">
        <f t="shared" si="190"/>
        <v>UIH</v>
      </c>
      <c r="Y576" s="55" t="str">
        <f t="shared" si="191"/>
        <v>CHC</v>
      </c>
      <c r="Z576" s="55" t="str">
        <f t="shared" si="192"/>
        <v>ปกติ</v>
      </c>
      <c r="AA576" s="55" t="str">
        <f t="shared" si="193"/>
        <v>TELECOM</v>
      </c>
      <c r="AB576" s="64">
        <f t="shared" si="194"/>
        <v>1</v>
      </c>
      <c r="AC576" s="65" t="str">
        <f>VLOOKUP(B576,DATA_ZCSR181!C:K,9,0)</f>
        <v>S-4G-001</v>
      </c>
      <c r="AD576" s="65">
        <f>VLOOKUP(B576,DATA_ZCSR181!C:H,6,0)</f>
        <v>9009417441</v>
      </c>
      <c r="AE576" s="66">
        <f>VLOOKUP(B576,DATA_ZCSR181!C:Z,24,0)</f>
        <v>43496</v>
      </c>
      <c r="AF576" s="66" t="str">
        <f>LEFT(VLOOKUP(B576,DATA_ZCSR181!C:D,2,0),4)</f>
        <v>S4B3</v>
      </c>
      <c r="AG576" s="55" t="str">
        <f t="shared" si="195"/>
        <v>CHC</v>
      </c>
      <c r="AH576" s="61" t="str">
        <f t="shared" si="196"/>
        <v/>
      </c>
      <c r="AI576" s="61" t="str">
        <f t="shared" si="197"/>
        <v/>
      </c>
      <c r="AJ576" s="61" t="str">
        <f t="shared" si="198"/>
        <v/>
      </c>
      <c r="AK576" s="61" t="str">
        <f t="shared" si="199"/>
        <v/>
      </c>
      <c r="AL576" s="61" t="str">
        <f t="shared" si="200"/>
        <v/>
      </c>
      <c r="AM576" s="61" t="str">
        <f t="shared" si="201"/>
        <v/>
      </c>
      <c r="AN576" s="61" t="str">
        <f t="shared" si="202"/>
        <v/>
      </c>
      <c r="AO576" s="61" t="str">
        <f t="shared" si="203"/>
        <v/>
      </c>
      <c r="AP576" s="61" t="str">
        <f t="shared" si="204"/>
        <v/>
      </c>
      <c r="AQ576" s="62" t="str">
        <f t="shared" si="205"/>
        <v/>
      </c>
      <c r="AR576" s="61" t="str">
        <f t="shared" si="206"/>
        <v/>
      </c>
      <c r="AS576" s="63" t="e">
        <f>VLOOKUP(B576,ziw58!AV:BB,7,0)</f>
        <v>#N/A</v>
      </c>
    </row>
    <row r="577" spans="1:45" x14ac:dyDescent="0.35">
      <c r="A577" s="56">
        <v>130000726990</v>
      </c>
      <c r="B577" s="57">
        <v>140001546090</v>
      </c>
      <c r="C577" s="57">
        <v>1016894837</v>
      </c>
      <c r="D577" s="58" t="s">
        <v>3063</v>
      </c>
      <c r="E577" s="58" t="s">
        <v>15</v>
      </c>
      <c r="F577" s="58" t="s">
        <v>16</v>
      </c>
      <c r="G577" s="58" t="s">
        <v>17</v>
      </c>
      <c r="H577" s="58" t="s">
        <v>84</v>
      </c>
      <c r="I577" s="59">
        <v>43426</v>
      </c>
      <c r="J577" s="59">
        <v>43426</v>
      </c>
      <c r="K577" s="59">
        <v>43426</v>
      </c>
      <c r="L577" s="59">
        <v>43483</v>
      </c>
      <c r="M577" s="60">
        <v>4016316787</v>
      </c>
      <c r="N577" s="58" t="s">
        <v>85</v>
      </c>
      <c r="O577" s="58" t="s">
        <v>23</v>
      </c>
      <c r="P577" s="55" t="str">
        <f>VLOOKUP(C577,Constrain!W:Y,3,0)</f>
        <v>บริษัท ยูไนเต็ด อินฟอร์เมชั่น ไฮเวย์ จำกัด</v>
      </c>
      <c r="Q577" s="64" t="str">
        <f>VLOOKUP(C577,Constrain!W:X,2,0)</f>
        <v>UIH</v>
      </c>
      <c r="R577" s="55" t="str">
        <f t="shared" si="184"/>
        <v>CLSD</v>
      </c>
      <c r="S577" s="55" t="str">
        <f t="shared" si="185"/>
        <v xml:space="preserve">CNF </v>
      </c>
      <c r="T577" s="55" t="str">
        <f t="shared" si="186"/>
        <v>มี พท.ซ่อมบำรุง</v>
      </c>
      <c r="U577" s="55" t="str">
        <f t="shared" si="187"/>
        <v>นับเสา</v>
      </c>
      <c r="V577" s="55" t="str">
        <f t="shared" si="188"/>
        <v>61</v>
      </c>
      <c r="W577" s="55" t="str">
        <f t="shared" si="189"/>
        <v>สายสื่อสาร</v>
      </c>
      <c r="X577" s="55" t="str">
        <f t="shared" si="190"/>
        <v>UIH</v>
      </c>
      <c r="Y577" s="55" t="str">
        <f t="shared" si="191"/>
        <v>CUP</v>
      </c>
      <c r="Z577" s="55" t="str">
        <f t="shared" si="192"/>
        <v>ปกติ</v>
      </c>
      <c r="AA577" s="55" t="str">
        <f t="shared" si="193"/>
        <v>TELECOM</v>
      </c>
      <c r="AB577" s="64">
        <f t="shared" si="194"/>
        <v>1</v>
      </c>
      <c r="AC577" s="65" t="str">
        <f>VLOOKUP(B577,DATA_ZCSR181!C:K,9,0)</f>
        <v>S-4G-001</v>
      </c>
      <c r="AD577" s="65">
        <f>VLOOKUP(B577,DATA_ZCSR181!C:H,6,0)</f>
        <v>9009417455</v>
      </c>
      <c r="AE577" s="66">
        <f>VLOOKUP(B577,DATA_ZCSR181!C:Z,24,0)</f>
        <v>43496</v>
      </c>
      <c r="AF577" s="66" t="str">
        <f>LEFT(VLOOKUP(B577,DATA_ZCSR181!C:D,2,0),4)</f>
        <v>S4B3</v>
      </c>
      <c r="AG577" s="55" t="str">
        <f t="shared" si="195"/>
        <v>CUP</v>
      </c>
      <c r="AH577" s="61" t="str">
        <f t="shared" si="196"/>
        <v/>
      </c>
      <c r="AI577" s="61" t="str">
        <f t="shared" si="197"/>
        <v/>
      </c>
      <c r="AJ577" s="61" t="str">
        <f t="shared" si="198"/>
        <v/>
      </c>
      <c r="AK577" s="61" t="str">
        <f t="shared" si="199"/>
        <v/>
      </c>
      <c r="AL577" s="61" t="str">
        <f t="shared" si="200"/>
        <v/>
      </c>
      <c r="AM577" s="61" t="str">
        <f t="shared" si="201"/>
        <v/>
      </c>
      <c r="AN577" s="61" t="str">
        <f t="shared" si="202"/>
        <v/>
      </c>
      <c r="AO577" s="61" t="str">
        <f t="shared" si="203"/>
        <v/>
      </c>
      <c r="AP577" s="61" t="str">
        <f t="shared" si="204"/>
        <v/>
      </c>
      <c r="AQ577" s="62" t="str">
        <f t="shared" si="205"/>
        <v/>
      </c>
      <c r="AR577" s="61" t="str">
        <f t="shared" si="206"/>
        <v/>
      </c>
      <c r="AS577" s="63" t="e">
        <f>VLOOKUP(B577,ziw58!AV:BB,7,0)</f>
        <v>#N/A</v>
      </c>
    </row>
    <row r="578" spans="1:45" x14ac:dyDescent="0.35">
      <c r="A578" s="56">
        <v>130000727161</v>
      </c>
      <c r="B578" s="57">
        <v>140001546231</v>
      </c>
      <c r="C578" s="57">
        <v>1016894837</v>
      </c>
      <c r="D578" s="58" t="s">
        <v>3064</v>
      </c>
      <c r="E578" s="58" t="s">
        <v>15</v>
      </c>
      <c r="F578" s="58" t="s">
        <v>16</v>
      </c>
      <c r="G578" s="58" t="s">
        <v>17</v>
      </c>
      <c r="H578" s="58" t="s">
        <v>36</v>
      </c>
      <c r="I578" s="59">
        <v>43440</v>
      </c>
      <c r="J578" s="59">
        <v>43482</v>
      </c>
      <c r="K578" s="59">
        <v>43482</v>
      </c>
      <c r="L578" s="59">
        <v>43483</v>
      </c>
      <c r="M578" s="60">
        <v>4016316798</v>
      </c>
      <c r="N578" s="58" t="s">
        <v>37</v>
      </c>
      <c r="O578" s="58" t="s">
        <v>23</v>
      </c>
      <c r="P578" s="55" t="str">
        <f>VLOOKUP(C578,Constrain!W:Y,3,0)</f>
        <v>บริษัท ยูไนเต็ด อินฟอร์เมชั่น ไฮเวย์ จำกัด</v>
      </c>
      <c r="Q578" s="64" t="str">
        <f>VLOOKUP(C578,Constrain!W:X,2,0)</f>
        <v>UIH</v>
      </c>
      <c r="R578" s="55" t="str">
        <f t="shared" ref="R578:R641" si="207">LEFT(E578,4)</f>
        <v>CLSD</v>
      </c>
      <c r="S578" s="55" t="str">
        <f t="shared" ref="S578:S641" si="208">MID(E578,6,4)</f>
        <v xml:space="preserve">CNF </v>
      </c>
      <c r="T578" s="55" t="str">
        <f t="shared" ref="T578:T641" si="209">IF(OR(M578&gt;0,M578&lt;&gt;""),"มี พท.ซ่อมบำรุง","-")</f>
        <v>มี พท.ซ่อมบำรุง</v>
      </c>
      <c r="U578" s="55" t="str">
        <f t="shared" ref="U578:U641" si="210">LEFT(D578,6)</f>
        <v>นับเสา</v>
      </c>
      <c r="V578" s="55" t="str">
        <f t="shared" ref="V578:V641" si="211">MID(D578,8,2)</f>
        <v>61</v>
      </c>
      <c r="W578" s="55" t="str">
        <f t="shared" ref="W578:W641" si="212">MID(D578,11,FIND("-",D578,11)-11)</f>
        <v>สายสื่อสาร</v>
      </c>
      <c r="X578" s="55" t="str">
        <f t="shared" ref="X578:X641" si="213">MID(D578,LEN(W578)+10+2,FIND("-",D578,LEN(W578)+10+2)-(LEN(W578)+10+2))</f>
        <v>UIH</v>
      </c>
      <c r="Y578" s="55" t="str">
        <f t="shared" ref="Y578:Y641" si="214">MID(D578,LEN(W578)+10+LEN(X578)+3,FIND("-",D578,LEN(W578)+10+LEN(X578)+3)-(LEN(W578)+10+LEN(X578)+3))</f>
        <v>CUR</v>
      </c>
      <c r="Z578" s="55" t="str">
        <f t="shared" ref="Z578:Z641" si="215">MID(D578,LEN(W578)+10+LEN(X578)+LEN(Y578)+4,LEN(D578)-(LEN(W578)+10+LEN(X578)+LEN(Y578)+3))</f>
        <v>ปกติ</v>
      </c>
      <c r="AA578" s="55" t="str">
        <f t="shared" ref="AA578:AA641" si="216">RIGHT_TEXT(X578)</f>
        <v>TELECOM</v>
      </c>
      <c r="AB578" s="64">
        <f t="shared" ref="AB578:AB641" si="217">COUNTIF(D:D,D:D)</f>
        <v>1</v>
      </c>
      <c r="AC578" s="65" t="str">
        <f>VLOOKUP(B578,DATA_ZCSR181!C:K,9,0)</f>
        <v>S-4G-001</v>
      </c>
      <c r="AD578" s="65">
        <f>VLOOKUP(B578,DATA_ZCSR181!C:H,6,0)</f>
        <v>9009417587</v>
      </c>
      <c r="AE578" s="66">
        <f>VLOOKUP(B578,DATA_ZCSR181!C:Z,24,0)</f>
        <v>43496</v>
      </c>
      <c r="AF578" s="66" t="str">
        <f>LEFT(VLOOKUP(B578,DATA_ZCSR181!C:D,2,0),4)</f>
        <v>S4B3</v>
      </c>
      <c r="AG578" s="55" t="str">
        <f t="shared" ref="AG578:AG641" si="218">MID(N578,2,3)</f>
        <v>CUR</v>
      </c>
      <c r="AH578" s="61" t="str">
        <f t="shared" ref="AH578:AH641" si="219">IF(B578="","ไม่สร้างคำร้อง","")</f>
        <v/>
      </c>
      <c r="AI578" s="61" t="str">
        <f t="shared" ref="AI578:AI641" si="220">IF(M578="","ไม่กรอกพื้นที่ซ่อมบำรุง","")</f>
        <v/>
      </c>
      <c r="AJ578" s="61" t="str">
        <f t="shared" ref="AJ578:AJ641" si="221">IF(OR(R578="TECO",R578="CLSD"),"","สถานะใบสั่งงานไม่ถูกต้อง")</f>
        <v/>
      </c>
      <c r="AK578" s="61" t="str">
        <f t="shared" ref="AK578:AK641" si="222">IF(S578&lt;&gt;"CNF ","ยังไม่ยืนยันชั่วโมงการทำงาน Time Confirm","")</f>
        <v/>
      </c>
      <c r="AL578" s="61" t="str">
        <f t="shared" ref="AL578:AL641" si="223">IF(U578&lt;&gt;"นับเสา","คำอธิบายไม่เขียนคำว่า: นับเสา","")</f>
        <v/>
      </c>
      <c r="AM578" s="61" t="str">
        <f t="shared" ref="AM578:AM641" si="224">IF(V578&lt;&gt;"61","ไม่เขียนคำว่า: 61","")</f>
        <v/>
      </c>
      <c r="AN578" s="61" t="str">
        <f t="shared" ref="AN578:AN641" si="225">IF(NOT(OR(W578="สายสื่อสาร",W578="อุปกรณ์")),"ประเภทงานผิด","")</f>
        <v/>
      </c>
      <c r="AO578" s="61" t="str">
        <f t="shared" ref="AO578:AO641" si="226">value_vlookup(X578)</f>
        <v/>
      </c>
      <c r="AP578" s="61" t="str">
        <f t="shared" ref="AP578:AP641" si="227">check_AbbrPEA(Y578)</f>
        <v/>
      </c>
      <c r="AQ578" s="62" t="str">
        <f t="shared" ref="AQ578:AQ641" si="228">IF(NOT(OR(Z578="ปกติ",Z578="ละเมิด",Z578="ยกเลิก")),"ลักษณะงานผิด","")</f>
        <v/>
      </c>
      <c r="AR578" s="61" t="str">
        <f t="shared" ref="AR578:AR641" si="229">check_CorSerMat(AA578,W578,Z578,AC578)</f>
        <v/>
      </c>
      <c r="AS578" s="63" t="e">
        <f>VLOOKUP(B578,ziw58!AV:BB,7,0)</f>
        <v>#N/A</v>
      </c>
    </row>
    <row r="579" spans="1:45" x14ac:dyDescent="0.35">
      <c r="A579" s="56">
        <v>130000720529</v>
      </c>
      <c r="B579" s="57">
        <v>140001542715</v>
      </c>
      <c r="C579" s="57">
        <v>1016894837</v>
      </c>
      <c r="D579" s="58" t="s">
        <v>3065</v>
      </c>
      <c r="E579" s="58" t="s">
        <v>15</v>
      </c>
      <c r="F579" s="58" t="s">
        <v>16</v>
      </c>
      <c r="G579" s="58" t="s">
        <v>17</v>
      </c>
      <c r="H579" s="58" t="s">
        <v>27</v>
      </c>
      <c r="I579" s="59">
        <v>43433</v>
      </c>
      <c r="J579" s="59">
        <v>43411</v>
      </c>
      <c r="K579" s="59">
        <v>43411</v>
      </c>
      <c r="L579" s="59">
        <v>43483</v>
      </c>
      <c r="M579" s="60">
        <v>4016316794</v>
      </c>
      <c r="N579" s="58" t="s">
        <v>28</v>
      </c>
      <c r="O579" s="58" t="s">
        <v>23</v>
      </c>
      <c r="P579" s="55" t="str">
        <f>VLOOKUP(C579,Constrain!W:Y,3,0)</f>
        <v>บริษัท ยูไนเต็ด อินฟอร์เมชั่น ไฮเวย์ จำกัด</v>
      </c>
      <c r="Q579" s="64" t="str">
        <f>VLOOKUP(C579,Constrain!W:X,2,0)</f>
        <v>UIH</v>
      </c>
      <c r="R579" s="55" t="str">
        <f t="shared" si="207"/>
        <v>CLSD</v>
      </c>
      <c r="S579" s="55" t="str">
        <f t="shared" si="208"/>
        <v xml:space="preserve">CNF </v>
      </c>
      <c r="T579" s="55" t="str">
        <f t="shared" si="209"/>
        <v>มี พท.ซ่อมบำรุง</v>
      </c>
      <c r="U579" s="55" t="str">
        <f t="shared" si="210"/>
        <v>นับเสา</v>
      </c>
      <c r="V579" s="55" t="str">
        <f t="shared" si="211"/>
        <v>61</v>
      </c>
      <c r="W579" s="55" t="str">
        <f t="shared" si="212"/>
        <v>สายสื่อสาร</v>
      </c>
      <c r="X579" s="55" t="str">
        <f t="shared" si="213"/>
        <v>UIH</v>
      </c>
      <c r="Y579" s="55" t="str">
        <f t="shared" si="214"/>
        <v>CYP</v>
      </c>
      <c r="Z579" s="55" t="str">
        <f t="shared" si="215"/>
        <v>ปกติ</v>
      </c>
      <c r="AA579" s="55" t="str">
        <f t="shared" si="216"/>
        <v>TELECOM</v>
      </c>
      <c r="AB579" s="64">
        <f t="shared" si="217"/>
        <v>1</v>
      </c>
      <c r="AC579" s="65" t="str">
        <f>VLOOKUP(B579,DATA_ZCSR181!C:K,9,0)</f>
        <v>S-4G-001</v>
      </c>
      <c r="AD579" s="65">
        <f>VLOOKUP(B579,DATA_ZCSR181!C:H,6,0)</f>
        <v>9009410934</v>
      </c>
      <c r="AE579" s="66">
        <f>VLOOKUP(B579,DATA_ZCSR181!C:Z,24,0)</f>
        <v>43496</v>
      </c>
      <c r="AF579" s="66" t="str">
        <f>LEFT(VLOOKUP(B579,DATA_ZCSR181!C:D,2,0),4)</f>
        <v>S4B3</v>
      </c>
      <c r="AG579" s="55" t="str">
        <f t="shared" si="218"/>
        <v>CYP</v>
      </c>
      <c r="AH579" s="61" t="str">
        <f t="shared" si="219"/>
        <v/>
      </c>
      <c r="AI579" s="61" t="str">
        <f t="shared" si="220"/>
        <v/>
      </c>
      <c r="AJ579" s="61" t="str">
        <f t="shared" si="221"/>
        <v/>
      </c>
      <c r="AK579" s="61" t="str">
        <f t="shared" si="222"/>
        <v/>
      </c>
      <c r="AL579" s="61" t="str">
        <f t="shared" si="223"/>
        <v/>
      </c>
      <c r="AM579" s="61" t="str">
        <f t="shared" si="224"/>
        <v/>
      </c>
      <c r="AN579" s="61" t="str">
        <f t="shared" si="225"/>
        <v/>
      </c>
      <c r="AO579" s="61" t="str">
        <f t="shared" si="226"/>
        <v/>
      </c>
      <c r="AP579" s="61" t="str">
        <f t="shared" si="227"/>
        <v/>
      </c>
      <c r="AQ579" s="62" t="str">
        <f t="shared" si="228"/>
        <v/>
      </c>
      <c r="AR579" s="61" t="str">
        <f t="shared" si="229"/>
        <v/>
      </c>
      <c r="AS579" s="63" t="e">
        <f>VLOOKUP(B579,ziw58!AV:BB,7,0)</f>
        <v>#N/A</v>
      </c>
    </row>
    <row r="580" spans="1:45" x14ac:dyDescent="0.35">
      <c r="A580" s="56">
        <v>130000734729</v>
      </c>
      <c r="B580" s="57">
        <v>140001546664</v>
      </c>
      <c r="C580" s="57">
        <v>1016894837</v>
      </c>
      <c r="D580" s="58" t="s">
        <v>3066</v>
      </c>
      <c r="E580" s="58" t="s">
        <v>3199</v>
      </c>
      <c r="F580" s="58" t="s">
        <v>16</v>
      </c>
      <c r="G580" s="58" t="s">
        <v>17</v>
      </c>
      <c r="H580" s="58" t="s">
        <v>106</v>
      </c>
      <c r="I580" s="59"/>
      <c r="J580" s="59">
        <v>43447</v>
      </c>
      <c r="K580" s="59">
        <v>43447</v>
      </c>
      <c r="L580" s="59">
        <v>43483</v>
      </c>
      <c r="M580" s="60">
        <v>4016316829</v>
      </c>
      <c r="N580" s="58" t="s">
        <v>107</v>
      </c>
      <c r="O580" s="58" t="s">
        <v>23</v>
      </c>
      <c r="P580" s="55" t="str">
        <f>VLOOKUP(C580,Constrain!W:Y,3,0)</f>
        <v>บริษัท ยูไนเต็ด อินฟอร์เมชั่น ไฮเวย์ จำกัด</v>
      </c>
      <c r="Q580" s="64" t="str">
        <f>VLOOKUP(C580,Constrain!W:X,2,0)</f>
        <v>UIH</v>
      </c>
      <c r="R580" s="55" t="str">
        <f t="shared" si="207"/>
        <v>TECO</v>
      </c>
      <c r="S580" s="55" t="str">
        <f t="shared" si="208"/>
        <v>NMAT</v>
      </c>
      <c r="T580" s="55" t="str">
        <f t="shared" si="209"/>
        <v>มี พท.ซ่อมบำรุง</v>
      </c>
      <c r="U580" s="55" t="str">
        <f t="shared" si="210"/>
        <v>นับเสา</v>
      </c>
      <c r="V580" s="55" t="str">
        <f t="shared" si="211"/>
        <v>61</v>
      </c>
      <c r="W580" s="55" t="str">
        <f t="shared" si="212"/>
        <v>สายสื่อสาร</v>
      </c>
      <c r="X580" s="55" t="str">
        <f t="shared" si="213"/>
        <v>UIH</v>
      </c>
      <c r="Y580" s="55" t="str">
        <f t="shared" si="214"/>
        <v>DAN</v>
      </c>
      <c r="Z580" s="55" t="str">
        <f t="shared" si="215"/>
        <v>ปกติ</v>
      </c>
      <c r="AA580" s="55" t="str">
        <f t="shared" si="216"/>
        <v>TELECOM</v>
      </c>
      <c r="AB580" s="64">
        <f t="shared" si="217"/>
        <v>1</v>
      </c>
      <c r="AC580" s="65" t="str">
        <f>VLOOKUP(B580,DATA_ZCSR181!C:K,9,0)</f>
        <v>S-4G-001</v>
      </c>
      <c r="AD580" s="65">
        <f>VLOOKUP(B580,DATA_ZCSR181!C:H,6,0)</f>
        <v>9009420220</v>
      </c>
      <c r="AE580" s="66">
        <f>VLOOKUP(B580,DATA_ZCSR181!C:Z,24,0)</f>
        <v>43496</v>
      </c>
      <c r="AF580" s="66" t="str">
        <f>LEFT(VLOOKUP(B580,DATA_ZCSR181!C:D,2,0),4)</f>
        <v>S4B3</v>
      </c>
      <c r="AG580" s="55" t="str">
        <f t="shared" si="218"/>
        <v>DAN</v>
      </c>
      <c r="AH580" s="61" t="str">
        <f t="shared" si="219"/>
        <v/>
      </c>
      <c r="AI580" s="61" t="str">
        <f t="shared" si="220"/>
        <v/>
      </c>
      <c r="AJ580" s="61" t="str">
        <f t="shared" si="221"/>
        <v/>
      </c>
      <c r="AK580" s="61" t="str">
        <f t="shared" si="222"/>
        <v>ยังไม่ยืนยันชั่วโมงการทำงาน Time Confirm</v>
      </c>
      <c r="AL580" s="61" t="str">
        <f t="shared" si="223"/>
        <v/>
      </c>
      <c r="AM580" s="61" t="str">
        <f t="shared" si="224"/>
        <v/>
      </c>
      <c r="AN580" s="61" t="str">
        <f t="shared" si="225"/>
        <v/>
      </c>
      <c r="AO580" s="61" t="str">
        <f t="shared" si="226"/>
        <v/>
      </c>
      <c r="AP580" s="61" t="str">
        <f t="shared" si="227"/>
        <v/>
      </c>
      <c r="AQ580" s="62" t="str">
        <f t="shared" si="228"/>
        <v/>
      </c>
      <c r="AR580" s="61" t="str">
        <f t="shared" si="229"/>
        <v/>
      </c>
      <c r="AS580" s="63" t="e">
        <f>VLOOKUP(B580,ziw58!AV:BB,7,0)</f>
        <v>#N/A</v>
      </c>
    </row>
    <row r="581" spans="1:45" x14ac:dyDescent="0.35">
      <c r="A581" s="56">
        <v>130000711582</v>
      </c>
      <c r="B581" s="57">
        <v>140001547415</v>
      </c>
      <c r="C581" s="57">
        <v>1016894837</v>
      </c>
      <c r="D581" s="58" t="s">
        <v>3067</v>
      </c>
      <c r="E581" s="58" t="s">
        <v>98</v>
      </c>
      <c r="F581" s="58" t="s">
        <v>16</v>
      </c>
      <c r="G581" s="58" t="s">
        <v>17</v>
      </c>
      <c r="H581" s="58" t="s">
        <v>2522</v>
      </c>
      <c r="I581" s="59"/>
      <c r="J581" s="59">
        <v>43383</v>
      </c>
      <c r="K581" s="59">
        <v>43383</v>
      </c>
      <c r="L581" s="59">
        <v>43383</v>
      </c>
      <c r="M581" s="60">
        <v>4021794296</v>
      </c>
      <c r="N581" s="58" t="s">
        <v>2523</v>
      </c>
      <c r="O581" s="58" t="s">
        <v>26</v>
      </c>
      <c r="P581" s="55" t="str">
        <f>VLOOKUP(C581,Constrain!W:Y,3,0)</f>
        <v>บริษัท ยูไนเต็ด อินฟอร์เมชั่น ไฮเวย์ จำกัด</v>
      </c>
      <c r="Q581" s="64" t="str">
        <f>VLOOKUP(C581,Constrain!W:X,2,0)</f>
        <v>UIH</v>
      </c>
      <c r="R581" s="55" t="str">
        <f t="shared" si="207"/>
        <v xml:space="preserve">REL </v>
      </c>
      <c r="S581" s="55" t="str">
        <f t="shared" si="208"/>
        <v>NMAT</v>
      </c>
      <c r="T581" s="55" t="str">
        <f t="shared" si="209"/>
        <v>มี พท.ซ่อมบำรุง</v>
      </c>
      <c r="U581" s="55" t="str">
        <f t="shared" si="210"/>
        <v>นับเสา</v>
      </c>
      <c r="V581" s="55" t="str">
        <f t="shared" si="211"/>
        <v>61</v>
      </c>
      <c r="W581" s="55" t="str">
        <f t="shared" si="212"/>
        <v>สายสื่อสาร</v>
      </c>
      <c r="X581" s="55" t="str">
        <f t="shared" si="213"/>
        <v>UIH</v>
      </c>
      <c r="Y581" s="55" t="str">
        <f t="shared" si="214"/>
        <v>HOH</v>
      </c>
      <c r="Z581" s="55" t="str">
        <f t="shared" si="215"/>
        <v>ปกติ</v>
      </c>
      <c r="AA581" s="55" t="str">
        <f t="shared" si="216"/>
        <v>TELECOM</v>
      </c>
      <c r="AB581" s="64">
        <f t="shared" si="217"/>
        <v>1</v>
      </c>
      <c r="AC581" s="65" t="str">
        <f>VLOOKUP(B581,DATA_ZCSR181!C:K,9,0)</f>
        <v>S-4G-001</v>
      </c>
      <c r="AD581" s="65">
        <f>VLOOKUP(B581,DATA_ZCSR181!C:H,6,0)</f>
        <v>9009421289</v>
      </c>
      <c r="AE581" s="66">
        <f>VLOOKUP(B581,DATA_ZCSR181!C:Z,24,0)</f>
        <v>43496</v>
      </c>
      <c r="AF581" s="66" t="str">
        <f>LEFT(VLOOKUP(B581,DATA_ZCSR181!C:D,2,0),4)</f>
        <v>S4B3</v>
      </c>
      <c r="AG581" s="55" t="str">
        <f t="shared" si="218"/>
        <v>HOH</v>
      </c>
      <c r="AH581" s="61" t="str">
        <f t="shared" si="219"/>
        <v/>
      </c>
      <c r="AI581" s="61" t="str">
        <f t="shared" si="220"/>
        <v/>
      </c>
      <c r="AJ581" s="61" t="str">
        <f t="shared" si="221"/>
        <v>สถานะใบสั่งงานไม่ถูกต้อง</v>
      </c>
      <c r="AK581" s="61" t="str">
        <f t="shared" si="222"/>
        <v>ยังไม่ยืนยันชั่วโมงการทำงาน Time Confirm</v>
      </c>
      <c r="AL581" s="61" t="str">
        <f t="shared" si="223"/>
        <v/>
      </c>
      <c r="AM581" s="61" t="str">
        <f t="shared" si="224"/>
        <v/>
      </c>
      <c r="AN581" s="61" t="str">
        <f t="shared" si="225"/>
        <v/>
      </c>
      <c r="AO581" s="61" t="str">
        <f t="shared" si="226"/>
        <v/>
      </c>
      <c r="AP581" s="61" t="str">
        <f t="shared" si="227"/>
        <v/>
      </c>
      <c r="AQ581" s="62" t="str">
        <f t="shared" si="228"/>
        <v/>
      </c>
      <c r="AR581" s="61" t="str">
        <f t="shared" si="229"/>
        <v/>
      </c>
      <c r="AS581" s="63" t="e">
        <f>VLOOKUP(B581,ziw58!AV:BB,7,0)</f>
        <v>#N/A</v>
      </c>
    </row>
    <row r="582" spans="1:45" x14ac:dyDescent="0.35">
      <c r="A582" s="56">
        <v>130000734934</v>
      </c>
      <c r="B582" s="57">
        <v>140001546288</v>
      </c>
      <c r="C582" s="57">
        <v>1016894837</v>
      </c>
      <c r="D582" s="58" t="s">
        <v>3068</v>
      </c>
      <c r="E582" s="58" t="s">
        <v>15</v>
      </c>
      <c r="F582" s="58" t="s">
        <v>16</v>
      </c>
      <c r="G582" s="58" t="s">
        <v>17</v>
      </c>
      <c r="H582" s="58" t="s">
        <v>24</v>
      </c>
      <c r="I582" s="59">
        <v>43405</v>
      </c>
      <c r="J582" s="59">
        <v>43405</v>
      </c>
      <c r="K582" s="59">
        <v>43454</v>
      </c>
      <c r="L582" s="59">
        <v>43483</v>
      </c>
      <c r="M582" s="60">
        <v>4016316885</v>
      </c>
      <c r="N582" s="58" t="s">
        <v>688</v>
      </c>
      <c r="O582" s="58" t="s">
        <v>23</v>
      </c>
      <c r="P582" s="55" t="str">
        <f>VLOOKUP(C582,Constrain!W:Y,3,0)</f>
        <v>บริษัท ยูไนเต็ด อินฟอร์เมชั่น ไฮเวย์ จำกัด</v>
      </c>
      <c r="Q582" s="64" t="str">
        <f>VLOOKUP(C582,Constrain!W:X,2,0)</f>
        <v>UIH</v>
      </c>
      <c r="R582" s="55" t="str">
        <f t="shared" si="207"/>
        <v>CLSD</v>
      </c>
      <c r="S582" s="55" t="str">
        <f t="shared" si="208"/>
        <v xml:space="preserve">CNF </v>
      </c>
      <c r="T582" s="55" t="str">
        <f t="shared" si="209"/>
        <v>มี พท.ซ่อมบำรุง</v>
      </c>
      <c r="U582" s="55" t="str">
        <f t="shared" si="210"/>
        <v>นับเสา</v>
      </c>
      <c r="V582" s="55" t="str">
        <f t="shared" si="211"/>
        <v>61</v>
      </c>
      <c r="W582" s="55" t="str">
        <f t="shared" si="212"/>
        <v>สายสื่อสาร</v>
      </c>
      <c r="X582" s="55" t="str">
        <f t="shared" si="213"/>
        <v>UIH</v>
      </c>
      <c r="Y582" s="55" t="str">
        <f t="shared" si="214"/>
        <v>KKA</v>
      </c>
      <c r="Z582" s="55" t="str">
        <f t="shared" si="215"/>
        <v>ปกติ</v>
      </c>
      <c r="AA582" s="55" t="str">
        <f t="shared" si="216"/>
        <v>TELECOM</v>
      </c>
      <c r="AB582" s="64">
        <f t="shared" si="217"/>
        <v>1</v>
      </c>
      <c r="AC582" s="65" t="str">
        <f>VLOOKUP(B582,DATA_ZCSR181!C:K,9,0)</f>
        <v>S-4G-001</v>
      </c>
      <c r="AD582" s="65">
        <f>VLOOKUP(B582,DATA_ZCSR181!C:H,6,0)</f>
        <v>9009417626</v>
      </c>
      <c r="AE582" s="66">
        <f>VLOOKUP(B582,DATA_ZCSR181!C:Z,24,0)</f>
        <v>43496</v>
      </c>
      <c r="AF582" s="66" t="str">
        <f>LEFT(VLOOKUP(B582,DATA_ZCSR181!C:D,2,0),4)</f>
        <v>S4B3</v>
      </c>
      <c r="AG582" s="55" t="str">
        <f t="shared" si="218"/>
        <v>KKA</v>
      </c>
      <c r="AH582" s="61" t="str">
        <f t="shared" si="219"/>
        <v/>
      </c>
      <c r="AI582" s="61" t="str">
        <f t="shared" si="220"/>
        <v/>
      </c>
      <c r="AJ582" s="61" t="str">
        <f t="shared" si="221"/>
        <v/>
      </c>
      <c r="AK582" s="61" t="str">
        <f t="shared" si="222"/>
        <v/>
      </c>
      <c r="AL582" s="61" t="str">
        <f t="shared" si="223"/>
        <v/>
      </c>
      <c r="AM582" s="61" t="str">
        <f t="shared" si="224"/>
        <v/>
      </c>
      <c r="AN582" s="61" t="str">
        <f t="shared" si="225"/>
        <v/>
      </c>
      <c r="AO582" s="61" t="str">
        <f t="shared" si="226"/>
        <v/>
      </c>
      <c r="AP582" s="61" t="str">
        <f t="shared" si="227"/>
        <v/>
      </c>
      <c r="AQ582" s="62" t="str">
        <f t="shared" si="228"/>
        <v/>
      </c>
      <c r="AR582" s="61" t="str">
        <f t="shared" si="229"/>
        <v/>
      </c>
      <c r="AS582" s="63" t="e">
        <f>VLOOKUP(B582,ziw58!AV:BB,7,0)</f>
        <v>#N/A</v>
      </c>
    </row>
    <row r="583" spans="1:45" x14ac:dyDescent="0.35">
      <c r="A583" s="56">
        <v>130000732894</v>
      </c>
      <c r="B583" s="57">
        <v>140001547601</v>
      </c>
      <c r="C583" s="57">
        <v>1016894837</v>
      </c>
      <c r="D583" s="58" t="s">
        <v>3069</v>
      </c>
      <c r="E583" s="58" t="s">
        <v>15</v>
      </c>
      <c r="F583" s="58" t="s">
        <v>16</v>
      </c>
      <c r="G583" s="58" t="s">
        <v>17</v>
      </c>
      <c r="H583" s="58" t="s">
        <v>77</v>
      </c>
      <c r="I583" s="59">
        <v>43442</v>
      </c>
      <c r="J583" s="59">
        <v>43441</v>
      </c>
      <c r="K583" s="59">
        <v>43441</v>
      </c>
      <c r="L583" s="59">
        <v>43493</v>
      </c>
      <c r="M583" s="60">
        <v>4016316861</v>
      </c>
      <c r="N583" s="58" t="s">
        <v>78</v>
      </c>
      <c r="O583" s="58" t="s">
        <v>20</v>
      </c>
      <c r="P583" s="55" t="str">
        <f>VLOOKUP(C583,Constrain!W:Y,3,0)</f>
        <v>บริษัท ยูไนเต็ด อินฟอร์เมชั่น ไฮเวย์ จำกัด</v>
      </c>
      <c r="Q583" s="64" t="str">
        <f>VLOOKUP(C583,Constrain!W:X,2,0)</f>
        <v>UIH</v>
      </c>
      <c r="R583" s="55" t="str">
        <f t="shared" si="207"/>
        <v>CLSD</v>
      </c>
      <c r="S583" s="55" t="str">
        <f t="shared" si="208"/>
        <v xml:space="preserve">CNF </v>
      </c>
      <c r="T583" s="55" t="str">
        <f t="shared" si="209"/>
        <v>มี พท.ซ่อมบำรุง</v>
      </c>
      <c r="U583" s="55" t="str">
        <f t="shared" si="210"/>
        <v>นับเสา</v>
      </c>
      <c r="V583" s="55" t="str">
        <f t="shared" si="211"/>
        <v>61</v>
      </c>
      <c r="W583" s="55" t="str">
        <f t="shared" si="212"/>
        <v>สายสื่อสาร</v>
      </c>
      <c r="X583" s="55" t="str">
        <f t="shared" si="213"/>
        <v>UIH</v>
      </c>
      <c r="Y583" s="55" t="str">
        <f t="shared" si="214"/>
        <v>KOB</v>
      </c>
      <c r="Z583" s="55" t="str">
        <f t="shared" si="215"/>
        <v>ปกติ</v>
      </c>
      <c r="AA583" s="55" t="str">
        <f t="shared" si="216"/>
        <v>TELECOM</v>
      </c>
      <c r="AB583" s="64">
        <f t="shared" si="217"/>
        <v>1</v>
      </c>
      <c r="AC583" s="65" t="str">
        <f>VLOOKUP(B583,DATA_ZCSR181!C:K,9,0)</f>
        <v>S-4G-001</v>
      </c>
      <c r="AD583" s="65">
        <f>VLOOKUP(B583,DATA_ZCSR181!C:H,6,0)</f>
        <v>9009421544</v>
      </c>
      <c r="AE583" s="66">
        <f>VLOOKUP(B583,DATA_ZCSR181!C:Z,24,0)</f>
        <v>43496</v>
      </c>
      <c r="AF583" s="66" t="str">
        <f>LEFT(VLOOKUP(B583,DATA_ZCSR181!C:D,2,0),4)</f>
        <v>S4B3</v>
      </c>
      <c r="AG583" s="55" t="str">
        <f t="shared" si="218"/>
        <v>KOB</v>
      </c>
      <c r="AH583" s="61" t="str">
        <f t="shared" si="219"/>
        <v/>
      </c>
      <c r="AI583" s="61" t="str">
        <f t="shared" si="220"/>
        <v/>
      </c>
      <c r="AJ583" s="61" t="str">
        <f t="shared" si="221"/>
        <v/>
      </c>
      <c r="AK583" s="61" t="str">
        <f t="shared" si="222"/>
        <v/>
      </c>
      <c r="AL583" s="61" t="str">
        <f t="shared" si="223"/>
        <v/>
      </c>
      <c r="AM583" s="61" t="str">
        <f t="shared" si="224"/>
        <v/>
      </c>
      <c r="AN583" s="61" t="str">
        <f t="shared" si="225"/>
        <v/>
      </c>
      <c r="AO583" s="61" t="str">
        <f t="shared" si="226"/>
        <v/>
      </c>
      <c r="AP583" s="61" t="str">
        <f t="shared" si="227"/>
        <v/>
      </c>
      <c r="AQ583" s="62" t="str">
        <f t="shared" si="228"/>
        <v/>
      </c>
      <c r="AR583" s="61" t="str">
        <f t="shared" si="229"/>
        <v/>
      </c>
      <c r="AS583" s="63" t="e">
        <f>VLOOKUP(B583,ziw58!AV:BB,7,0)</f>
        <v>#N/A</v>
      </c>
    </row>
    <row r="584" spans="1:45" x14ac:dyDescent="0.35">
      <c r="A584" s="56">
        <v>130000727740</v>
      </c>
      <c r="B584" s="57">
        <v>140001546804</v>
      </c>
      <c r="C584" s="57">
        <v>1016894837</v>
      </c>
      <c r="D584" s="58" t="s">
        <v>3070</v>
      </c>
      <c r="E584" s="58" t="s">
        <v>1267</v>
      </c>
      <c r="F584" s="58" t="s">
        <v>16</v>
      </c>
      <c r="G584" s="58" t="s">
        <v>17</v>
      </c>
      <c r="H584" s="58" t="s">
        <v>41</v>
      </c>
      <c r="I584" s="59">
        <v>43446</v>
      </c>
      <c r="J584" s="59">
        <v>43429</v>
      </c>
      <c r="K584" s="59">
        <v>43430</v>
      </c>
      <c r="L584" s="59">
        <v>43483</v>
      </c>
      <c r="M584" s="60">
        <v>4021794296</v>
      </c>
      <c r="N584" s="58" t="s">
        <v>42</v>
      </c>
      <c r="O584" s="58" t="s">
        <v>23</v>
      </c>
      <c r="P584" s="55" t="str">
        <f>VLOOKUP(C584,Constrain!W:Y,3,0)</f>
        <v>บริษัท ยูไนเต็ด อินฟอร์เมชั่น ไฮเวย์ จำกัด</v>
      </c>
      <c r="Q584" s="64" t="str">
        <f>VLOOKUP(C584,Constrain!W:X,2,0)</f>
        <v>UIH</v>
      </c>
      <c r="R584" s="55" t="str">
        <f t="shared" si="207"/>
        <v>TECO</v>
      </c>
      <c r="S584" s="55" t="str">
        <f t="shared" si="208"/>
        <v xml:space="preserve">CNF </v>
      </c>
      <c r="T584" s="55" t="str">
        <f t="shared" si="209"/>
        <v>มี พท.ซ่อมบำรุง</v>
      </c>
      <c r="U584" s="55" t="str">
        <f t="shared" si="210"/>
        <v>นับเสา</v>
      </c>
      <c r="V584" s="55" t="str">
        <f t="shared" si="211"/>
        <v>61</v>
      </c>
      <c r="W584" s="55" t="str">
        <f t="shared" si="212"/>
        <v>สายสื่อสาร</v>
      </c>
      <c r="X584" s="55" t="str">
        <f t="shared" si="213"/>
        <v>UIH</v>
      </c>
      <c r="Y584" s="55" t="str">
        <f t="shared" si="214"/>
        <v>KOG</v>
      </c>
      <c r="Z584" s="55" t="str">
        <f t="shared" si="215"/>
        <v>ปกติ</v>
      </c>
      <c r="AA584" s="55" t="str">
        <f t="shared" si="216"/>
        <v>TELECOM</v>
      </c>
      <c r="AB584" s="64">
        <f t="shared" si="217"/>
        <v>1</v>
      </c>
      <c r="AC584" s="65" t="str">
        <f>VLOOKUP(B584,DATA_ZCSR181!C:K,9,0)</f>
        <v>S-4G-001</v>
      </c>
      <c r="AD584" s="65">
        <f>VLOOKUP(B584,DATA_ZCSR181!C:H,6,0)</f>
        <v>9009420361</v>
      </c>
      <c r="AE584" s="66">
        <f>VLOOKUP(B584,DATA_ZCSR181!C:Z,24,0)</f>
        <v>43496</v>
      </c>
      <c r="AF584" s="66" t="str">
        <f>LEFT(VLOOKUP(B584,DATA_ZCSR181!C:D,2,0),4)</f>
        <v>S4B3</v>
      </c>
      <c r="AG584" s="55" t="str">
        <f t="shared" si="218"/>
        <v>KOG</v>
      </c>
      <c r="AH584" s="61" t="str">
        <f t="shared" si="219"/>
        <v/>
      </c>
      <c r="AI584" s="61" t="str">
        <f t="shared" si="220"/>
        <v/>
      </c>
      <c r="AJ584" s="61" t="str">
        <f t="shared" si="221"/>
        <v/>
      </c>
      <c r="AK584" s="61" t="str">
        <f t="shared" si="222"/>
        <v/>
      </c>
      <c r="AL584" s="61" t="str">
        <f t="shared" si="223"/>
        <v/>
      </c>
      <c r="AM584" s="61" t="str">
        <f t="shared" si="224"/>
        <v/>
      </c>
      <c r="AN584" s="61" t="str">
        <f t="shared" si="225"/>
        <v/>
      </c>
      <c r="AO584" s="61" t="str">
        <f t="shared" si="226"/>
        <v/>
      </c>
      <c r="AP584" s="61" t="str">
        <f t="shared" si="227"/>
        <v/>
      </c>
      <c r="AQ584" s="62" t="str">
        <f t="shared" si="228"/>
        <v/>
      </c>
      <c r="AR584" s="61" t="str">
        <f t="shared" si="229"/>
        <v/>
      </c>
      <c r="AS584" s="63" t="e">
        <f>VLOOKUP(B584,ziw58!AV:BB,7,0)</f>
        <v>#N/A</v>
      </c>
    </row>
    <row r="585" spans="1:45" x14ac:dyDescent="0.35">
      <c r="A585" s="56">
        <v>130000720195</v>
      </c>
      <c r="B585" s="57">
        <v>140001545922</v>
      </c>
      <c r="C585" s="57">
        <v>1016894837</v>
      </c>
      <c r="D585" s="58" t="s">
        <v>3071</v>
      </c>
      <c r="E585" s="58" t="s">
        <v>15</v>
      </c>
      <c r="F585" s="58" t="s">
        <v>16</v>
      </c>
      <c r="G585" s="58" t="s">
        <v>17</v>
      </c>
      <c r="H585" s="58" t="s">
        <v>45</v>
      </c>
      <c r="I585" s="59">
        <v>43409</v>
      </c>
      <c r="J585" s="59">
        <v>43409</v>
      </c>
      <c r="K585" s="59">
        <v>43409</v>
      </c>
      <c r="L585" s="59">
        <v>43482</v>
      </c>
      <c r="M585" s="60">
        <v>4016316796</v>
      </c>
      <c r="N585" s="58" t="s">
        <v>46</v>
      </c>
      <c r="O585" s="58" t="s">
        <v>23</v>
      </c>
      <c r="P585" s="55" t="str">
        <f>VLOOKUP(C585,Constrain!W:Y,3,0)</f>
        <v>บริษัท ยูไนเต็ด อินฟอร์เมชั่น ไฮเวย์ จำกัด</v>
      </c>
      <c r="Q585" s="64" t="str">
        <f>VLOOKUP(C585,Constrain!W:X,2,0)</f>
        <v>UIH</v>
      </c>
      <c r="R585" s="55" t="str">
        <f t="shared" si="207"/>
        <v>CLSD</v>
      </c>
      <c r="S585" s="55" t="str">
        <f t="shared" si="208"/>
        <v xml:space="preserve">CNF </v>
      </c>
      <c r="T585" s="55" t="str">
        <f t="shared" si="209"/>
        <v>มี พท.ซ่อมบำรุง</v>
      </c>
      <c r="U585" s="55" t="str">
        <f t="shared" si="210"/>
        <v>นับเสา</v>
      </c>
      <c r="V585" s="55" t="str">
        <f t="shared" si="211"/>
        <v>61</v>
      </c>
      <c r="W585" s="55" t="str">
        <f t="shared" si="212"/>
        <v>สายสื่อสาร</v>
      </c>
      <c r="X585" s="55" t="str">
        <f t="shared" si="213"/>
        <v>UIH</v>
      </c>
      <c r="Y585" s="55" t="str">
        <f t="shared" si="214"/>
        <v>KSA</v>
      </c>
      <c r="Z585" s="55" t="str">
        <f t="shared" si="215"/>
        <v>ปกติ</v>
      </c>
      <c r="AA585" s="55" t="str">
        <f t="shared" si="216"/>
        <v>TELECOM</v>
      </c>
      <c r="AB585" s="64">
        <f t="shared" si="217"/>
        <v>1</v>
      </c>
      <c r="AC585" s="65" t="str">
        <f>VLOOKUP(B585,DATA_ZCSR181!C:K,9,0)</f>
        <v>S-4G-001</v>
      </c>
      <c r="AD585" s="65">
        <f>VLOOKUP(B585,DATA_ZCSR181!C:H,6,0)</f>
        <v>9009417262</v>
      </c>
      <c r="AE585" s="66">
        <f>VLOOKUP(B585,DATA_ZCSR181!C:Z,24,0)</f>
        <v>43496</v>
      </c>
      <c r="AF585" s="66" t="str">
        <f>LEFT(VLOOKUP(B585,DATA_ZCSR181!C:D,2,0),4)</f>
        <v>S4B3</v>
      </c>
      <c r="AG585" s="55" t="str">
        <f t="shared" si="218"/>
        <v>KSA</v>
      </c>
      <c r="AH585" s="61" t="str">
        <f t="shared" si="219"/>
        <v/>
      </c>
      <c r="AI585" s="61" t="str">
        <f t="shared" si="220"/>
        <v/>
      </c>
      <c r="AJ585" s="61" t="str">
        <f t="shared" si="221"/>
        <v/>
      </c>
      <c r="AK585" s="61" t="str">
        <f t="shared" si="222"/>
        <v/>
      </c>
      <c r="AL585" s="61" t="str">
        <f t="shared" si="223"/>
        <v/>
      </c>
      <c r="AM585" s="61" t="str">
        <f t="shared" si="224"/>
        <v/>
      </c>
      <c r="AN585" s="61" t="str">
        <f t="shared" si="225"/>
        <v/>
      </c>
      <c r="AO585" s="61" t="str">
        <f t="shared" si="226"/>
        <v/>
      </c>
      <c r="AP585" s="61" t="str">
        <f t="shared" si="227"/>
        <v/>
      </c>
      <c r="AQ585" s="62" t="str">
        <f t="shared" si="228"/>
        <v/>
      </c>
      <c r="AR585" s="61" t="str">
        <f t="shared" si="229"/>
        <v/>
      </c>
      <c r="AS585" s="63" t="e">
        <f>VLOOKUP(B585,ziw58!AV:BB,7,0)</f>
        <v>#N/A</v>
      </c>
    </row>
    <row r="586" spans="1:45" x14ac:dyDescent="0.35">
      <c r="A586" s="56">
        <v>130000724994</v>
      </c>
      <c r="B586" s="57">
        <v>140001545326</v>
      </c>
      <c r="C586" s="57">
        <v>1016894837</v>
      </c>
      <c r="D586" s="58" t="s">
        <v>3072</v>
      </c>
      <c r="E586" s="58" t="s">
        <v>1267</v>
      </c>
      <c r="F586" s="58" t="s">
        <v>16</v>
      </c>
      <c r="G586" s="58" t="s">
        <v>17</v>
      </c>
      <c r="H586" s="58" t="s">
        <v>47</v>
      </c>
      <c r="I586" s="59">
        <v>43422</v>
      </c>
      <c r="J586" s="59">
        <v>43422</v>
      </c>
      <c r="K586" s="59">
        <v>43428</v>
      </c>
      <c r="L586" s="59">
        <v>43483</v>
      </c>
      <c r="M586" s="60">
        <v>4016317081</v>
      </c>
      <c r="N586" s="58" t="s">
        <v>48</v>
      </c>
      <c r="O586" s="58" t="s">
        <v>23</v>
      </c>
      <c r="P586" s="55" t="str">
        <f>VLOOKUP(C586,Constrain!W:Y,3,0)</f>
        <v>บริษัท ยูไนเต็ด อินฟอร์เมชั่น ไฮเวย์ จำกัด</v>
      </c>
      <c r="Q586" s="64" t="str">
        <f>VLOOKUP(C586,Constrain!W:X,2,0)</f>
        <v>UIH</v>
      </c>
      <c r="R586" s="55" t="str">
        <f t="shared" si="207"/>
        <v>TECO</v>
      </c>
      <c r="S586" s="55" t="str">
        <f t="shared" si="208"/>
        <v xml:space="preserve">CNF </v>
      </c>
      <c r="T586" s="55" t="str">
        <f t="shared" si="209"/>
        <v>มี พท.ซ่อมบำรุง</v>
      </c>
      <c r="U586" s="55" t="str">
        <f t="shared" si="210"/>
        <v>นับเสา</v>
      </c>
      <c r="V586" s="55" t="str">
        <f t="shared" si="211"/>
        <v>61</v>
      </c>
      <c r="W586" s="55" t="str">
        <f t="shared" si="212"/>
        <v>สายสื่อสาร</v>
      </c>
      <c r="X586" s="55" t="str">
        <f t="shared" si="213"/>
        <v>UIH</v>
      </c>
      <c r="Y586" s="55" t="str">
        <f t="shared" si="214"/>
        <v>KSN</v>
      </c>
      <c r="Z586" s="55" t="str">
        <f t="shared" si="215"/>
        <v>ปกติ</v>
      </c>
      <c r="AA586" s="55" t="str">
        <f t="shared" si="216"/>
        <v>TELECOM</v>
      </c>
      <c r="AB586" s="64">
        <f t="shared" si="217"/>
        <v>1</v>
      </c>
      <c r="AC586" s="65" t="str">
        <f>VLOOKUP(B586,DATA_ZCSR181!C:K,9,0)</f>
        <v>S-4G-001</v>
      </c>
      <c r="AD586" s="65">
        <f>VLOOKUP(B586,DATA_ZCSR181!C:H,6,0)</f>
        <v>9009416510</v>
      </c>
      <c r="AE586" s="66">
        <f>VLOOKUP(B586,DATA_ZCSR181!C:Z,24,0)</f>
        <v>43496</v>
      </c>
      <c r="AF586" s="66" t="str">
        <f>LEFT(VLOOKUP(B586,DATA_ZCSR181!C:D,2,0),4)</f>
        <v>S4B3</v>
      </c>
      <c r="AG586" s="55" t="str">
        <f t="shared" si="218"/>
        <v>KSN</v>
      </c>
      <c r="AH586" s="61" t="str">
        <f t="shared" si="219"/>
        <v/>
      </c>
      <c r="AI586" s="61" t="str">
        <f t="shared" si="220"/>
        <v/>
      </c>
      <c r="AJ586" s="61" t="str">
        <f t="shared" si="221"/>
        <v/>
      </c>
      <c r="AK586" s="61" t="str">
        <f t="shared" si="222"/>
        <v/>
      </c>
      <c r="AL586" s="61" t="str">
        <f t="shared" si="223"/>
        <v/>
      </c>
      <c r="AM586" s="61" t="str">
        <f t="shared" si="224"/>
        <v/>
      </c>
      <c r="AN586" s="61" t="str">
        <f t="shared" si="225"/>
        <v/>
      </c>
      <c r="AO586" s="61" t="str">
        <f t="shared" si="226"/>
        <v/>
      </c>
      <c r="AP586" s="61" t="str">
        <f t="shared" si="227"/>
        <v/>
      </c>
      <c r="AQ586" s="62" t="str">
        <f t="shared" si="228"/>
        <v/>
      </c>
      <c r="AR586" s="61" t="str">
        <f t="shared" si="229"/>
        <v/>
      </c>
      <c r="AS586" s="63" t="e">
        <f>VLOOKUP(B586,ziw58!AV:BB,7,0)</f>
        <v>#N/A</v>
      </c>
    </row>
    <row r="587" spans="1:45" x14ac:dyDescent="0.35">
      <c r="A587" s="56">
        <v>130000721918</v>
      </c>
      <c r="B587" s="57">
        <v>140001545145</v>
      </c>
      <c r="C587" s="57">
        <v>1016894837</v>
      </c>
      <c r="D587" s="58" t="s">
        <v>3073</v>
      </c>
      <c r="E587" s="58" t="s">
        <v>15</v>
      </c>
      <c r="F587" s="58" t="s">
        <v>16</v>
      </c>
      <c r="G587" s="58" t="s">
        <v>17</v>
      </c>
      <c r="H587" s="58" t="s">
        <v>99</v>
      </c>
      <c r="I587" s="59">
        <v>43452</v>
      </c>
      <c r="J587" s="59">
        <v>43414</v>
      </c>
      <c r="K587" s="59">
        <v>43415</v>
      </c>
      <c r="L587" s="59">
        <v>43483</v>
      </c>
      <c r="M587" s="60">
        <v>4016316766</v>
      </c>
      <c r="N587" s="58" t="s">
        <v>100</v>
      </c>
      <c r="O587" s="58" t="s">
        <v>23</v>
      </c>
      <c r="P587" s="55" t="str">
        <f>VLOOKUP(C587,Constrain!W:Y,3,0)</f>
        <v>บริษัท ยูไนเต็ด อินฟอร์เมชั่น ไฮเวย์ จำกัด</v>
      </c>
      <c r="Q587" s="64" t="str">
        <f>VLOOKUP(C587,Constrain!W:X,2,0)</f>
        <v>UIH</v>
      </c>
      <c r="R587" s="55" t="str">
        <f t="shared" si="207"/>
        <v>CLSD</v>
      </c>
      <c r="S587" s="55" t="str">
        <f t="shared" si="208"/>
        <v xml:space="preserve">CNF </v>
      </c>
      <c r="T587" s="55" t="str">
        <f t="shared" si="209"/>
        <v>มี พท.ซ่อมบำรุง</v>
      </c>
      <c r="U587" s="55" t="str">
        <f t="shared" si="210"/>
        <v>นับเสา</v>
      </c>
      <c r="V587" s="55" t="str">
        <f t="shared" si="211"/>
        <v>61</v>
      </c>
      <c r="W587" s="55" t="str">
        <f t="shared" si="212"/>
        <v>สายสื่อสาร</v>
      </c>
      <c r="X587" s="55" t="str">
        <f t="shared" si="213"/>
        <v>UIH</v>
      </c>
      <c r="Y587" s="55" t="str">
        <f t="shared" si="214"/>
        <v>KUM</v>
      </c>
      <c r="Z587" s="55" t="str">
        <f t="shared" si="215"/>
        <v>ปกติ</v>
      </c>
      <c r="AA587" s="55" t="str">
        <f t="shared" si="216"/>
        <v>TELECOM</v>
      </c>
      <c r="AB587" s="64">
        <f t="shared" si="217"/>
        <v>1</v>
      </c>
      <c r="AC587" s="65" t="str">
        <f>VLOOKUP(B587,DATA_ZCSR181!C:K,9,0)</f>
        <v>S-4G-001</v>
      </c>
      <c r="AD587" s="65">
        <f>VLOOKUP(B587,DATA_ZCSR181!C:H,6,0)</f>
        <v>9009416236</v>
      </c>
      <c r="AE587" s="66">
        <f>VLOOKUP(B587,DATA_ZCSR181!C:Z,24,0)</f>
        <v>43496</v>
      </c>
      <c r="AF587" s="66" t="str">
        <f>LEFT(VLOOKUP(B587,DATA_ZCSR181!C:D,2,0),4)</f>
        <v>S4B3</v>
      </c>
      <c r="AG587" s="55" t="str">
        <f t="shared" si="218"/>
        <v>KUM</v>
      </c>
      <c r="AH587" s="61" t="str">
        <f t="shared" si="219"/>
        <v/>
      </c>
      <c r="AI587" s="61" t="str">
        <f t="shared" si="220"/>
        <v/>
      </c>
      <c r="AJ587" s="61" t="str">
        <f t="shared" si="221"/>
        <v/>
      </c>
      <c r="AK587" s="61" t="str">
        <f t="shared" si="222"/>
        <v/>
      </c>
      <c r="AL587" s="61" t="str">
        <f t="shared" si="223"/>
        <v/>
      </c>
      <c r="AM587" s="61" t="str">
        <f t="shared" si="224"/>
        <v/>
      </c>
      <c r="AN587" s="61" t="str">
        <f t="shared" si="225"/>
        <v/>
      </c>
      <c r="AO587" s="61" t="str">
        <f t="shared" si="226"/>
        <v/>
      </c>
      <c r="AP587" s="61" t="str">
        <f t="shared" si="227"/>
        <v/>
      </c>
      <c r="AQ587" s="62" t="str">
        <f t="shared" si="228"/>
        <v/>
      </c>
      <c r="AR587" s="61" t="str">
        <f t="shared" si="229"/>
        <v/>
      </c>
      <c r="AS587" s="63" t="e">
        <f>VLOOKUP(B587,ziw58!AV:BB,7,0)</f>
        <v>#N/A</v>
      </c>
    </row>
    <row r="588" spans="1:45" x14ac:dyDescent="0.35">
      <c r="A588" s="56">
        <v>130000719822</v>
      </c>
      <c r="B588" s="57">
        <v>140001546254</v>
      </c>
      <c r="C588" s="57">
        <v>1016894837</v>
      </c>
      <c r="D588" s="58" t="s">
        <v>3074</v>
      </c>
      <c r="E588" s="58" t="s">
        <v>15</v>
      </c>
      <c r="F588" s="58" t="s">
        <v>16</v>
      </c>
      <c r="G588" s="58" t="s">
        <v>17</v>
      </c>
      <c r="H588" s="58" t="s">
        <v>56</v>
      </c>
      <c r="I588" s="59">
        <v>43445</v>
      </c>
      <c r="J588" s="59">
        <v>43408</v>
      </c>
      <c r="K588" s="59">
        <v>43409</v>
      </c>
      <c r="L588" s="59">
        <v>43483</v>
      </c>
      <c r="M588" s="60">
        <v>4016316773</v>
      </c>
      <c r="N588" s="58" t="s">
        <v>57</v>
      </c>
      <c r="O588" s="58" t="s">
        <v>23</v>
      </c>
      <c r="P588" s="55" t="str">
        <f>VLOOKUP(C588,Constrain!W:Y,3,0)</f>
        <v>บริษัท ยูไนเต็ด อินฟอร์เมชั่น ไฮเวย์ จำกัด</v>
      </c>
      <c r="Q588" s="64" t="str">
        <f>VLOOKUP(C588,Constrain!W:X,2,0)</f>
        <v>UIH</v>
      </c>
      <c r="R588" s="55" t="str">
        <f t="shared" si="207"/>
        <v>CLSD</v>
      </c>
      <c r="S588" s="55" t="str">
        <f t="shared" si="208"/>
        <v xml:space="preserve">CNF </v>
      </c>
      <c r="T588" s="55" t="str">
        <f t="shared" si="209"/>
        <v>มี พท.ซ่อมบำรุง</v>
      </c>
      <c r="U588" s="55" t="str">
        <f t="shared" si="210"/>
        <v>นับเสา</v>
      </c>
      <c r="V588" s="55" t="str">
        <f t="shared" si="211"/>
        <v>61</v>
      </c>
      <c r="W588" s="55" t="str">
        <f t="shared" si="212"/>
        <v>สายสื่อสาร</v>
      </c>
      <c r="X588" s="55" t="str">
        <f t="shared" si="213"/>
        <v>UIH</v>
      </c>
      <c r="Y588" s="55" t="str">
        <f t="shared" si="214"/>
        <v>LAM</v>
      </c>
      <c r="Z588" s="55" t="str">
        <f t="shared" si="215"/>
        <v>ปกติ</v>
      </c>
      <c r="AA588" s="55" t="str">
        <f t="shared" si="216"/>
        <v>TELECOM</v>
      </c>
      <c r="AB588" s="64">
        <f t="shared" si="217"/>
        <v>1</v>
      </c>
      <c r="AC588" s="65" t="str">
        <f>VLOOKUP(B588,DATA_ZCSR181!C:K,9,0)</f>
        <v>S-4G-001</v>
      </c>
      <c r="AD588" s="65">
        <f>VLOOKUP(B588,DATA_ZCSR181!C:H,6,0)</f>
        <v>9009417665</v>
      </c>
      <c r="AE588" s="66">
        <f>VLOOKUP(B588,DATA_ZCSR181!C:Z,24,0)</f>
        <v>43496</v>
      </c>
      <c r="AF588" s="66" t="str">
        <f>LEFT(VLOOKUP(B588,DATA_ZCSR181!C:D,2,0),4)</f>
        <v>S4B3</v>
      </c>
      <c r="AG588" s="55" t="str">
        <f t="shared" si="218"/>
        <v>LAM</v>
      </c>
      <c r="AH588" s="61" t="str">
        <f t="shared" si="219"/>
        <v/>
      </c>
      <c r="AI588" s="61" t="str">
        <f t="shared" si="220"/>
        <v/>
      </c>
      <c r="AJ588" s="61" t="str">
        <f t="shared" si="221"/>
        <v/>
      </c>
      <c r="AK588" s="61" t="str">
        <f t="shared" si="222"/>
        <v/>
      </c>
      <c r="AL588" s="61" t="str">
        <f t="shared" si="223"/>
        <v/>
      </c>
      <c r="AM588" s="61" t="str">
        <f t="shared" si="224"/>
        <v/>
      </c>
      <c r="AN588" s="61" t="str">
        <f t="shared" si="225"/>
        <v/>
      </c>
      <c r="AO588" s="61" t="str">
        <f t="shared" si="226"/>
        <v/>
      </c>
      <c r="AP588" s="61" t="str">
        <f t="shared" si="227"/>
        <v/>
      </c>
      <c r="AQ588" s="62" t="str">
        <f t="shared" si="228"/>
        <v/>
      </c>
      <c r="AR588" s="61" t="str">
        <f t="shared" si="229"/>
        <v/>
      </c>
      <c r="AS588" s="63" t="e">
        <f>VLOOKUP(B588,ziw58!AV:BB,7,0)</f>
        <v>#N/A</v>
      </c>
    </row>
    <row r="589" spans="1:45" x14ac:dyDescent="0.35">
      <c r="A589" s="56">
        <v>130000727216</v>
      </c>
      <c r="B589" s="57">
        <v>140001542606</v>
      </c>
      <c r="C589" s="57">
        <v>1016894837</v>
      </c>
      <c r="D589" s="58" t="s">
        <v>3075</v>
      </c>
      <c r="E589" s="58" t="s">
        <v>15</v>
      </c>
      <c r="F589" s="58" t="s">
        <v>16</v>
      </c>
      <c r="G589" s="58" t="s">
        <v>17</v>
      </c>
      <c r="H589" s="58" t="s">
        <v>29</v>
      </c>
      <c r="I589" s="59">
        <v>43427</v>
      </c>
      <c r="J589" s="59">
        <v>43427</v>
      </c>
      <c r="K589" s="59">
        <v>43427</v>
      </c>
      <c r="L589" s="59">
        <v>43483</v>
      </c>
      <c r="M589" s="60">
        <v>4016316832</v>
      </c>
      <c r="N589" s="58" t="s">
        <v>1121</v>
      </c>
      <c r="O589" s="58" t="s">
        <v>3198</v>
      </c>
      <c r="P589" s="55" t="str">
        <f>VLOOKUP(C589,Constrain!W:Y,3,0)</f>
        <v>บริษัท ยูไนเต็ด อินฟอร์เมชั่น ไฮเวย์ จำกัด</v>
      </c>
      <c r="Q589" s="64" t="str">
        <f>VLOOKUP(C589,Constrain!W:X,2,0)</f>
        <v>UIH</v>
      </c>
      <c r="R589" s="55" t="str">
        <f t="shared" si="207"/>
        <v>CLSD</v>
      </c>
      <c r="S589" s="55" t="str">
        <f t="shared" si="208"/>
        <v xml:space="preserve">CNF </v>
      </c>
      <c r="T589" s="55" t="str">
        <f t="shared" si="209"/>
        <v>มี พท.ซ่อมบำรุง</v>
      </c>
      <c r="U589" s="55" t="str">
        <f t="shared" si="210"/>
        <v>นับเสา</v>
      </c>
      <c r="V589" s="55" t="str">
        <f t="shared" si="211"/>
        <v>61</v>
      </c>
      <c r="W589" s="55" t="str">
        <f t="shared" si="212"/>
        <v>สายสื่อสาร</v>
      </c>
      <c r="X589" s="55" t="str">
        <f t="shared" si="213"/>
        <v>UIH</v>
      </c>
      <c r="Y589" s="55" t="str">
        <f t="shared" si="214"/>
        <v>LHS</v>
      </c>
      <c r="Z589" s="55" t="str">
        <f t="shared" si="215"/>
        <v>ปกติ</v>
      </c>
      <c r="AA589" s="55" t="str">
        <f t="shared" si="216"/>
        <v>TELECOM</v>
      </c>
      <c r="AB589" s="64">
        <f t="shared" si="217"/>
        <v>1</v>
      </c>
      <c r="AC589" s="65" t="str">
        <f>VLOOKUP(B589,DATA_ZCSR181!C:K,9,0)</f>
        <v>S-4G-001</v>
      </c>
      <c r="AD589" s="65">
        <f>VLOOKUP(B589,DATA_ZCSR181!C:H,6,0)</f>
        <v>9009410796</v>
      </c>
      <c r="AE589" s="66">
        <f>VLOOKUP(B589,DATA_ZCSR181!C:Z,24,0)</f>
        <v>43496</v>
      </c>
      <c r="AF589" s="66" t="str">
        <f>LEFT(VLOOKUP(B589,DATA_ZCSR181!C:D,2,0),4)</f>
        <v>S4B3</v>
      </c>
      <c r="AG589" s="55" t="str">
        <f t="shared" si="218"/>
        <v>LHS</v>
      </c>
      <c r="AH589" s="61" t="str">
        <f t="shared" si="219"/>
        <v/>
      </c>
      <c r="AI589" s="61" t="str">
        <f t="shared" si="220"/>
        <v/>
      </c>
      <c r="AJ589" s="61" t="str">
        <f t="shared" si="221"/>
        <v/>
      </c>
      <c r="AK589" s="61" t="str">
        <f t="shared" si="222"/>
        <v/>
      </c>
      <c r="AL589" s="61" t="str">
        <f t="shared" si="223"/>
        <v/>
      </c>
      <c r="AM589" s="61" t="str">
        <f t="shared" si="224"/>
        <v/>
      </c>
      <c r="AN589" s="61" t="str">
        <f t="shared" si="225"/>
        <v/>
      </c>
      <c r="AO589" s="61" t="str">
        <f t="shared" si="226"/>
        <v/>
      </c>
      <c r="AP589" s="61" t="str">
        <f t="shared" si="227"/>
        <v/>
      </c>
      <c r="AQ589" s="62" t="str">
        <f t="shared" si="228"/>
        <v/>
      </c>
      <c r="AR589" s="61" t="str">
        <f t="shared" si="229"/>
        <v/>
      </c>
      <c r="AS589" s="63" t="e">
        <f>VLOOKUP(B589,ziw58!AV:BB,7,0)</f>
        <v>#N/A</v>
      </c>
    </row>
    <row r="590" spans="1:45" x14ac:dyDescent="0.35">
      <c r="A590" s="56">
        <v>130000737036</v>
      </c>
      <c r="B590" s="57">
        <v>140001545806</v>
      </c>
      <c r="C590" s="57">
        <v>1016894837</v>
      </c>
      <c r="D590" s="58" t="s">
        <v>3076</v>
      </c>
      <c r="E590" s="58" t="s">
        <v>1267</v>
      </c>
      <c r="F590" s="58" t="s">
        <v>16</v>
      </c>
      <c r="G590" s="58" t="s">
        <v>17</v>
      </c>
      <c r="H590" s="58" t="s">
        <v>50</v>
      </c>
      <c r="I590" s="59">
        <v>43453</v>
      </c>
      <c r="J590" s="59">
        <v>43453</v>
      </c>
      <c r="K590" s="59">
        <v>43456</v>
      </c>
      <c r="L590" s="59">
        <v>43483</v>
      </c>
      <c r="M590" s="60">
        <v>4016316804</v>
      </c>
      <c r="N590" s="58" t="s">
        <v>51</v>
      </c>
      <c r="O590" s="58" t="s">
        <v>23</v>
      </c>
      <c r="P590" s="55" t="str">
        <f>VLOOKUP(C590,Constrain!W:Y,3,0)</f>
        <v>บริษัท ยูไนเต็ด อินฟอร์เมชั่น ไฮเวย์ จำกัด</v>
      </c>
      <c r="Q590" s="64" t="str">
        <f>VLOOKUP(C590,Constrain!W:X,2,0)</f>
        <v>UIH</v>
      </c>
      <c r="R590" s="55" t="str">
        <f t="shared" si="207"/>
        <v>TECO</v>
      </c>
      <c r="S590" s="55" t="str">
        <f t="shared" si="208"/>
        <v xml:space="preserve">CNF </v>
      </c>
      <c r="T590" s="55" t="str">
        <f t="shared" si="209"/>
        <v>มี พท.ซ่อมบำรุง</v>
      </c>
      <c r="U590" s="55" t="str">
        <f t="shared" si="210"/>
        <v>นับเสา</v>
      </c>
      <c r="V590" s="55" t="str">
        <f t="shared" si="211"/>
        <v>61</v>
      </c>
      <c r="W590" s="55" t="str">
        <f t="shared" si="212"/>
        <v>สายสื่อสาร</v>
      </c>
      <c r="X590" s="55" t="str">
        <f t="shared" si="213"/>
        <v>UIH</v>
      </c>
      <c r="Y590" s="55" t="str">
        <f t="shared" si="214"/>
        <v>NAR</v>
      </c>
      <c r="Z590" s="55" t="str">
        <f t="shared" si="215"/>
        <v>ปกติ</v>
      </c>
      <c r="AA590" s="55" t="str">
        <f t="shared" si="216"/>
        <v>TELECOM</v>
      </c>
      <c r="AB590" s="64">
        <f t="shared" si="217"/>
        <v>1</v>
      </c>
      <c r="AC590" s="65" t="str">
        <f>VLOOKUP(B590,DATA_ZCSR181!C:K,9,0)</f>
        <v>S-4G-001</v>
      </c>
      <c r="AD590" s="65">
        <f>VLOOKUP(B590,DATA_ZCSR181!C:H,6,0)</f>
        <v>9009417023</v>
      </c>
      <c r="AE590" s="66">
        <f>VLOOKUP(B590,DATA_ZCSR181!C:Z,24,0)</f>
        <v>43496</v>
      </c>
      <c r="AF590" s="66" t="str">
        <f>LEFT(VLOOKUP(B590,DATA_ZCSR181!C:D,2,0),4)</f>
        <v>S4B3</v>
      </c>
      <c r="AG590" s="55" t="str">
        <f t="shared" si="218"/>
        <v>NAR</v>
      </c>
      <c r="AH590" s="61" t="str">
        <f t="shared" si="219"/>
        <v/>
      </c>
      <c r="AI590" s="61" t="str">
        <f t="shared" si="220"/>
        <v/>
      </c>
      <c r="AJ590" s="61" t="str">
        <f t="shared" si="221"/>
        <v/>
      </c>
      <c r="AK590" s="61" t="str">
        <f t="shared" si="222"/>
        <v/>
      </c>
      <c r="AL590" s="61" t="str">
        <f t="shared" si="223"/>
        <v/>
      </c>
      <c r="AM590" s="61" t="str">
        <f t="shared" si="224"/>
        <v/>
      </c>
      <c r="AN590" s="61" t="str">
        <f t="shared" si="225"/>
        <v/>
      </c>
      <c r="AO590" s="61" t="str">
        <f t="shared" si="226"/>
        <v/>
      </c>
      <c r="AP590" s="61" t="str">
        <f t="shared" si="227"/>
        <v/>
      </c>
      <c r="AQ590" s="62" t="str">
        <f t="shared" si="228"/>
        <v/>
      </c>
      <c r="AR590" s="61" t="str">
        <f t="shared" si="229"/>
        <v/>
      </c>
      <c r="AS590" s="63" t="e">
        <f>VLOOKUP(B590,ziw58!AV:BB,7,0)</f>
        <v>#N/A</v>
      </c>
    </row>
    <row r="591" spans="1:45" x14ac:dyDescent="0.35">
      <c r="A591" s="56">
        <v>130000728249</v>
      </c>
      <c r="B591" s="57">
        <v>140001545626</v>
      </c>
      <c r="C591" s="57">
        <v>1016894837</v>
      </c>
      <c r="D591" s="58" t="s">
        <v>3077</v>
      </c>
      <c r="E591" s="58" t="s">
        <v>15</v>
      </c>
      <c r="F591" s="58" t="s">
        <v>16</v>
      </c>
      <c r="G591" s="58" t="s">
        <v>17</v>
      </c>
      <c r="H591" s="58" t="s">
        <v>39</v>
      </c>
      <c r="I591" s="59">
        <v>43436</v>
      </c>
      <c r="J591" s="59">
        <v>43430</v>
      </c>
      <c r="K591" s="59">
        <v>43430</v>
      </c>
      <c r="L591" s="59">
        <v>43483</v>
      </c>
      <c r="M591" s="60">
        <v>4016316806</v>
      </c>
      <c r="N591" s="58" t="s">
        <v>2533</v>
      </c>
      <c r="O591" s="58" t="s">
        <v>23</v>
      </c>
      <c r="P591" s="55" t="str">
        <f>VLOOKUP(C591,Constrain!W:Y,3,0)</f>
        <v>บริษัท ยูไนเต็ด อินฟอร์เมชั่น ไฮเวย์ จำกัด</v>
      </c>
      <c r="Q591" s="64" t="str">
        <f>VLOOKUP(C591,Constrain!W:X,2,0)</f>
        <v>UIH</v>
      </c>
      <c r="R591" s="55" t="str">
        <f t="shared" si="207"/>
        <v>CLSD</v>
      </c>
      <c r="S591" s="55" t="str">
        <f t="shared" si="208"/>
        <v xml:space="preserve">CNF </v>
      </c>
      <c r="T591" s="55" t="str">
        <f t="shared" si="209"/>
        <v>มี พท.ซ่อมบำรุง</v>
      </c>
      <c r="U591" s="55" t="str">
        <f t="shared" si="210"/>
        <v>นับเสา</v>
      </c>
      <c r="V591" s="55" t="str">
        <f t="shared" si="211"/>
        <v>61</v>
      </c>
      <c r="W591" s="55" t="str">
        <f t="shared" si="212"/>
        <v>สายสื่อสาร</v>
      </c>
      <c r="X591" s="55" t="str">
        <f t="shared" si="213"/>
        <v>UIH</v>
      </c>
      <c r="Y591" s="55" t="str">
        <f t="shared" si="214"/>
        <v>NBD</v>
      </c>
      <c r="Z591" s="55" t="str">
        <f t="shared" si="215"/>
        <v>ปกติ</v>
      </c>
      <c r="AA591" s="55" t="str">
        <f t="shared" si="216"/>
        <v>TELECOM</v>
      </c>
      <c r="AB591" s="64">
        <f t="shared" si="217"/>
        <v>1</v>
      </c>
      <c r="AC591" s="65" t="str">
        <f>VLOOKUP(B591,DATA_ZCSR181!C:K,9,0)</f>
        <v>S-4G-001</v>
      </c>
      <c r="AD591" s="65">
        <f>VLOOKUP(B591,DATA_ZCSR181!C:H,6,0)</f>
        <v>9009416806</v>
      </c>
      <c r="AE591" s="66">
        <f>VLOOKUP(B591,DATA_ZCSR181!C:Z,24,0)</f>
        <v>43496</v>
      </c>
      <c r="AF591" s="66" t="str">
        <f>LEFT(VLOOKUP(B591,DATA_ZCSR181!C:D,2,0),4)</f>
        <v>S4B3</v>
      </c>
      <c r="AG591" s="55" t="str">
        <f t="shared" si="218"/>
        <v>NBD</v>
      </c>
      <c r="AH591" s="61" t="str">
        <f t="shared" si="219"/>
        <v/>
      </c>
      <c r="AI591" s="61" t="str">
        <f t="shared" si="220"/>
        <v/>
      </c>
      <c r="AJ591" s="61" t="str">
        <f t="shared" si="221"/>
        <v/>
      </c>
      <c r="AK591" s="61" t="str">
        <f t="shared" si="222"/>
        <v/>
      </c>
      <c r="AL591" s="61" t="str">
        <f t="shared" si="223"/>
        <v/>
      </c>
      <c r="AM591" s="61" t="str">
        <f t="shared" si="224"/>
        <v/>
      </c>
      <c r="AN591" s="61" t="str">
        <f t="shared" si="225"/>
        <v/>
      </c>
      <c r="AO591" s="61" t="str">
        <f t="shared" si="226"/>
        <v/>
      </c>
      <c r="AP591" s="61" t="str">
        <f t="shared" si="227"/>
        <v/>
      </c>
      <c r="AQ591" s="62" t="str">
        <f t="shared" si="228"/>
        <v/>
      </c>
      <c r="AR591" s="61" t="str">
        <f t="shared" si="229"/>
        <v/>
      </c>
      <c r="AS591" s="63" t="e">
        <f>VLOOKUP(B591,ziw58!AV:BB,7,0)</f>
        <v>#N/A</v>
      </c>
    </row>
    <row r="592" spans="1:45" x14ac:dyDescent="0.35">
      <c r="A592" s="56">
        <v>130000726820</v>
      </c>
      <c r="B592" s="57">
        <v>140001545160</v>
      </c>
      <c r="C592" s="57">
        <v>1016894837</v>
      </c>
      <c r="D592" s="58" t="s">
        <v>3078</v>
      </c>
      <c r="E592" s="58" t="s">
        <v>15</v>
      </c>
      <c r="F592" s="58" t="s">
        <v>16</v>
      </c>
      <c r="G592" s="58" t="s">
        <v>17</v>
      </c>
      <c r="H592" s="58" t="s">
        <v>76</v>
      </c>
      <c r="I592" s="59">
        <v>43480</v>
      </c>
      <c r="J592" s="59">
        <v>43426</v>
      </c>
      <c r="K592" s="59">
        <v>43426</v>
      </c>
      <c r="L592" s="59">
        <v>43483</v>
      </c>
      <c r="M592" s="60">
        <v>4018198107</v>
      </c>
      <c r="N592" s="58" t="s">
        <v>103</v>
      </c>
      <c r="O592" s="58" t="s">
        <v>23</v>
      </c>
      <c r="P592" s="55" t="str">
        <f>VLOOKUP(C592,Constrain!W:Y,3,0)</f>
        <v>บริษัท ยูไนเต็ด อินฟอร์เมชั่น ไฮเวย์ จำกัด</v>
      </c>
      <c r="Q592" s="64" t="str">
        <f>VLOOKUP(C592,Constrain!W:X,2,0)</f>
        <v>UIH</v>
      </c>
      <c r="R592" s="55" t="str">
        <f t="shared" si="207"/>
        <v>CLSD</v>
      </c>
      <c r="S592" s="55" t="str">
        <f t="shared" si="208"/>
        <v xml:space="preserve">CNF </v>
      </c>
      <c r="T592" s="55" t="str">
        <f t="shared" si="209"/>
        <v>มี พท.ซ่อมบำรุง</v>
      </c>
      <c r="U592" s="55" t="str">
        <f t="shared" si="210"/>
        <v>นับเสา</v>
      </c>
      <c r="V592" s="55" t="str">
        <f t="shared" si="211"/>
        <v>61</v>
      </c>
      <c r="W592" s="55" t="str">
        <f t="shared" si="212"/>
        <v>สายสื่อสาร</v>
      </c>
      <c r="X592" s="55" t="str">
        <f t="shared" si="213"/>
        <v>UIH</v>
      </c>
      <c r="Y592" s="55" t="str">
        <f t="shared" si="214"/>
        <v>NBM</v>
      </c>
      <c r="Z592" s="55" t="str">
        <f t="shared" si="215"/>
        <v>ปกติ</v>
      </c>
      <c r="AA592" s="55" t="str">
        <f t="shared" si="216"/>
        <v>TELECOM</v>
      </c>
      <c r="AB592" s="64">
        <f t="shared" si="217"/>
        <v>1</v>
      </c>
      <c r="AC592" s="65" t="str">
        <f>VLOOKUP(B592,DATA_ZCSR181!C:K,9,0)</f>
        <v>S-4G-001</v>
      </c>
      <c r="AD592" s="65">
        <f>VLOOKUP(B592,DATA_ZCSR181!C:H,6,0)</f>
        <v>9009416338</v>
      </c>
      <c r="AE592" s="66">
        <f>VLOOKUP(B592,DATA_ZCSR181!C:Z,24,0)</f>
        <v>43495</v>
      </c>
      <c r="AF592" s="66" t="str">
        <f>LEFT(VLOOKUP(B592,DATA_ZCSR181!C:D,2,0),4)</f>
        <v>S4B3</v>
      </c>
      <c r="AG592" s="55" t="str">
        <f t="shared" si="218"/>
        <v>NBM</v>
      </c>
      <c r="AH592" s="61" t="str">
        <f t="shared" si="219"/>
        <v/>
      </c>
      <c r="AI592" s="61" t="str">
        <f t="shared" si="220"/>
        <v/>
      </c>
      <c r="AJ592" s="61" t="str">
        <f t="shared" si="221"/>
        <v/>
      </c>
      <c r="AK592" s="61" t="str">
        <f t="shared" si="222"/>
        <v/>
      </c>
      <c r="AL592" s="61" t="str">
        <f t="shared" si="223"/>
        <v/>
      </c>
      <c r="AM592" s="61" t="str">
        <f t="shared" si="224"/>
        <v/>
      </c>
      <c r="AN592" s="61" t="str">
        <f t="shared" si="225"/>
        <v/>
      </c>
      <c r="AO592" s="61" t="str">
        <f t="shared" si="226"/>
        <v/>
      </c>
      <c r="AP592" s="61" t="str">
        <f t="shared" si="227"/>
        <v/>
      </c>
      <c r="AQ592" s="62" t="str">
        <f t="shared" si="228"/>
        <v/>
      </c>
      <c r="AR592" s="61" t="str">
        <f t="shared" si="229"/>
        <v/>
      </c>
      <c r="AS592" s="63" t="e">
        <f>VLOOKUP(B592,ziw58!AV:BB,7,0)</f>
        <v>#N/A</v>
      </c>
    </row>
    <row r="593" spans="1:45" x14ac:dyDescent="0.35">
      <c r="A593" s="56">
        <v>130000726998</v>
      </c>
      <c r="B593" s="57">
        <v>140001545440</v>
      </c>
      <c r="C593" s="57">
        <v>1016894837</v>
      </c>
      <c r="D593" s="58" t="s">
        <v>3079</v>
      </c>
      <c r="E593" s="58" t="s">
        <v>15</v>
      </c>
      <c r="F593" s="58" t="s">
        <v>16</v>
      </c>
      <c r="G593" s="58" t="s">
        <v>17</v>
      </c>
      <c r="H593" s="58" t="s">
        <v>49</v>
      </c>
      <c r="I593" s="59">
        <v>43416</v>
      </c>
      <c r="J593" s="59">
        <v>43426</v>
      </c>
      <c r="K593" s="59">
        <v>43427</v>
      </c>
      <c r="L593" s="59">
        <v>43482</v>
      </c>
      <c r="M593" s="60">
        <v>4016316786</v>
      </c>
      <c r="N593" s="58" t="s">
        <v>723</v>
      </c>
      <c r="O593" s="58" t="s">
        <v>23</v>
      </c>
      <c r="P593" s="55" t="str">
        <f>VLOOKUP(C593,Constrain!W:Y,3,0)</f>
        <v>บริษัท ยูไนเต็ด อินฟอร์เมชั่น ไฮเวย์ จำกัด</v>
      </c>
      <c r="Q593" s="64" t="str">
        <f>VLOOKUP(C593,Constrain!W:X,2,0)</f>
        <v>UIH</v>
      </c>
      <c r="R593" s="55" t="str">
        <f t="shared" si="207"/>
        <v>CLSD</v>
      </c>
      <c r="S593" s="55" t="str">
        <f t="shared" si="208"/>
        <v xml:space="preserve">CNF </v>
      </c>
      <c r="T593" s="55" t="str">
        <f t="shared" si="209"/>
        <v>มี พท.ซ่อมบำรุง</v>
      </c>
      <c r="U593" s="55" t="str">
        <f t="shared" si="210"/>
        <v>นับเสา</v>
      </c>
      <c r="V593" s="55" t="str">
        <f t="shared" si="211"/>
        <v>61</v>
      </c>
      <c r="W593" s="55" t="str">
        <f t="shared" si="212"/>
        <v>สายสื่อสาร</v>
      </c>
      <c r="X593" s="55" t="str">
        <f t="shared" si="213"/>
        <v>UIH</v>
      </c>
      <c r="Y593" s="55" t="str">
        <f t="shared" si="214"/>
        <v>NKE</v>
      </c>
      <c r="Z593" s="55" t="str">
        <f t="shared" si="215"/>
        <v>ปกติ</v>
      </c>
      <c r="AA593" s="55" t="str">
        <f t="shared" si="216"/>
        <v>TELECOM</v>
      </c>
      <c r="AB593" s="64">
        <f t="shared" si="217"/>
        <v>1</v>
      </c>
      <c r="AC593" s="65" t="str">
        <f>VLOOKUP(B593,DATA_ZCSR181!C:K,9,0)</f>
        <v>S-4G-001</v>
      </c>
      <c r="AD593" s="65">
        <f>VLOOKUP(B593,DATA_ZCSR181!C:H,6,0)</f>
        <v>9009416529</v>
      </c>
      <c r="AE593" s="66">
        <f>VLOOKUP(B593,DATA_ZCSR181!C:Z,24,0)</f>
        <v>43496</v>
      </c>
      <c r="AF593" s="66" t="str">
        <f>LEFT(VLOOKUP(B593,DATA_ZCSR181!C:D,2,0),4)</f>
        <v>S4B3</v>
      </c>
      <c r="AG593" s="55" t="str">
        <f t="shared" si="218"/>
        <v>NKE</v>
      </c>
      <c r="AH593" s="61" t="str">
        <f t="shared" si="219"/>
        <v/>
      </c>
      <c r="AI593" s="61" t="str">
        <f t="shared" si="220"/>
        <v/>
      </c>
      <c r="AJ593" s="61" t="str">
        <f t="shared" si="221"/>
        <v/>
      </c>
      <c r="AK593" s="61" t="str">
        <f t="shared" si="222"/>
        <v/>
      </c>
      <c r="AL593" s="61" t="str">
        <f t="shared" si="223"/>
        <v/>
      </c>
      <c r="AM593" s="61" t="str">
        <f t="shared" si="224"/>
        <v/>
      </c>
      <c r="AN593" s="61" t="str">
        <f t="shared" si="225"/>
        <v/>
      </c>
      <c r="AO593" s="61" t="str">
        <f t="shared" si="226"/>
        <v/>
      </c>
      <c r="AP593" s="61" t="str">
        <f t="shared" si="227"/>
        <v/>
      </c>
      <c r="AQ593" s="62" t="str">
        <f t="shared" si="228"/>
        <v/>
      </c>
      <c r="AR593" s="61" t="str">
        <f t="shared" si="229"/>
        <v/>
      </c>
      <c r="AS593" s="63" t="e">
        <f>VLOOKUP(B593,ziw58!AV:BB,7,0)</f>
        <v>#N/A</v>
      </c>
    </row>
    <row r="594" spans="1:45" x14ac:dyDescent="0.35">
      <c r="A594" s="56">
        <v>130000726875</v>
      </c>
      <c r="B594" s="57">
        <v>140001550142</v>
      </c>
      <c r="C594" s="57">
        <v>1016894837</v>
      </c>
      <c r="D594" s="58" t="s">
        <v>3080</v>
      </c>
      <c r="E594" s="58" t="s">
        <v>1267</v>
      </c>
      <c r="F594" s="58" t="s">
        <v>16</v>
      </c>
      <c r="G594" s="58" t="s">
        <v>17</v>
      </c>
      <c r="H594" s="58" t="s">
        <v>58</v>
      </c>
      <c r="I594" s="59">
        <v>43447</v>
      </c>
      <c r="J594" s="59">
        <v>43447</v>
      </c>
      <c r="K594" s="59">
        <v>43448</v>
      </c>
      <c r="L594" s="59">
        <v>43493</v>
      </c>
      <c r="M594" s="60">
        <v>4016316809</v>
      </c>
      <c r="N594" s="58" t="s">
        <v>59</v>
      </c>
      <c r="O594" s="58" t="s">
        <v>23</v>
      </c>
      <c r="P594" s="55" t="str">
        <f>VLOOKUP(C594,Constrain!W:Y,3,0)</f>
        <v>บริษัท ยูไนเต็ด อินฟอร์เมชั่น ไฮเวย์ จำกัด</v>
      </c>
      <c r="Q594" s="64" t="str">
        <f>VLOOKUP(C594,Constrain!W:X,2,0)</f>
        <v>UIH</v>
      </c>
      <c r="R594" s="55" t="str">
        <f t="shared" si="207"/>
        <v>TECO</v>
      </c>
      <c r="S594" s="55" t="str">
        <f t="shared" si="208"/>
        <v xml:space="preserve">CNF </v>
      </c>
      <c r="T594" s="55" t="str">
        <f t="shared" si="209"/>
        <v>มี พท.ซ่อมบำรุง</v>
      </c>
      <c r="U594" s="55" t="str">
        <f t="shared" si="210"/>
        <v>นับเสา</v>
      </c>
      <c r="V594" s="55" t="str">
        <f t="shared" si="211"/>
        <v>61</v>
      </c>
      <c r="W594" s="55" t="str">
        <f t="shared" si="212"/>
        <v>สายสื่อสาร</v>
      </c>
      <c r="X594" s="55" t="str">
        <f t="shared" si="213"/>
        <v>UIH</v>
      </c>
      <c r="Y594" s="55" t="str">
        <f t="shared" si="214"/>
        <v>NOS</v>
      </c>
      <c r="Z594" s="55" t="str">
        <f t="shared" si="215"/>
        <v>ปกติ</v>
      </c>
      <c r="AA594" s="55" t="str">
        <f t="shared" si="216"/>
        <v>TELECOM</v>
      </c>
      <c r="AB594" s="64">
        <f t="shared" si="217"/>
        <v>1</v>
      </c>
      <c r="AC594" s="65" t="str">
        <f>VLOOKUP(B594,DATA_ZCSR181!C:K,9,0)</f>
        <v>S-4G-001</v>
      </c>
      <c r="AD594" s="65">
        <f>VLOOKUP(B594,DATA_ZCSR181!C:H,6,0)</f>
        <v>9009427990</v>
      </c>
      <c r="AE594" s="66">
        <f>VLOOKUP(B594,DATA_ZCSR181!C:Z,24,0)</f>
        <v>43496</v>
      </c>
      <c r="AF594" s="66" t="str">
        <f>LEFT(VLOOKUP(B594,DATA_ZCSR181!C:D,2,0),4)</f>
        <v>S4B3</v>
      </c>
      <c r="AG594" s="55" t="str">
        <f t="shared" si="218"/>
        <v>NOS</v>
      </c>
      <c r="AH594" s="61" t="str">
        <f t="shared" si="219"/>
        <v/>
      </c>
      <c r="AI594" s="61" t="str">
        <f t="shared" si="220"/>
        <v/>
      </c>
      <c r="AJ594" s="61" t="str">
        <f t="shared" si="221"/>
        <v/>
      </c>
      <c r="AK594" s="61" t="str">
        <f t="shared" si="222"/>
        <v/>
      </c>
      <c r="AL594" s="61" t="str">
        <f t="shared" si="223"/>
        <v/>
      </c>
      <c r="AM594" s="61" t="str">
        <f t="shared" si="224"/>
        <v/>
      </c>
      <c r="AN594" s="61" t="str">
        <f t="shared" si="225"/>
        <v/>
      </c>
      <c r="AO594" s="61" t="str">
        <f t="shared" si="226"/>
        <v/>
      </c>
      <c r="AP594" s="61" t="str">
        <f t="shared" si="227"/>
        <v/>
      </c>
      <c r="AQ594" s="62" t="str">
        <f t="shared" si="228"/>
        <v/>
      </c>
      <c r="AR594" s="61" t="str">
        <f t="shared" si="229"/>
        <v/>
      </c>
      <c r="AS594" s="63" t="e">
        <f>VLOOKUP(B594,ziw58!AV:BB,7,0)</f>
        <v>#N/A</v>
      </c>
    </row>
    <row r="595" spans="1:45" x14ac:dyDescent="0.35">
      <c r="A595" s="56">
        <v>130000721527</v>
      </c>
      <c r="B595" s="57">
        <v>140001545809</v>
      </c>
      <c r="C595" s="57">
        <v>1016894837</v>
      </c>
      <c r="D595" s="58" t="s">
        <v>3081</v>
      </c>
      <c r="E595" s="58" t="s">
        <v>1267</v>
      </c>
      <c r="F595" s="58" t="s">
        <v>16</v>
      </c>
      <c r="G595" s="58" t="s">
        <v>17</v>
      </c>
      <c r="H595" s="58" t="s">
        <v>80</v>
      </c>
      <c r="I595" s="59">
        <v>43451</v>
      </c>
      <c r="J595" s="59">
        <v>43412</v>
      </c>
      <c r="K595" s="59">
        <v>43412</v>
      </c>
      <c r="L595" s="59">
        <v>43482</v>
      </c>
      <c r="M595" s="60">
        <v>4016317417</v>
      </c>
      <c r="N595" s="58" t="s">
        <v>81</v>
      </c>
      <c r="O595" s="58" t="s">
        <v>23</v>
      </c>
      <c r="P595" s="55" t="str">
        <f>VLOOKUP(C595,Constrain!W:Y,3,0)</f>
        <v>บริษัท ยูไนเต็ด อินฟอร์เมชั่น ไฮเวย์ จำกัด</v>
      </c>
      <c r="Q595" s="64" t="str">
        <f>VLOOKUP(C595,Constrain!W:X,2,0)</f>
        <v>UIH</v>
      </c>
      <c r="R595" s="55" t="str">
        <f t="shared" si="207"/>
        <v>TECO</v>
      </c>
      <c r="S595" s="55" t="str">
        <f t="shared" si="208"/>
        <v xml:space="preserve">CNF </v>
      </c>
      <c r="T595" s="55" t="str">
        <f t="shared" si="209"/>
        <v>มี พท.ซ่อมบำรุง</v>
      </c>
      <c r="U595" s="55" t="str">
        <f t="shared" si="210"/>
        <v>นับเสา</v>
      </c>
      <c r="V595" s="55" t="str">
        <f t="shared" si="211"/>
        <v>61</v>
      </c>
      <c r="W595" s="55" t="str">
        <f t="shared" si="212"/>
        <v>สายสื่อสาร</v>
      </c>
      <c r="X595" s="55" t="str">
        <f t="shared" si="213"/>
        <v>UIH</v>
      </c>
      <c r="Y595" s="55" t="str">
        <f t="shared" si="214"/>
        <v>NOT</v>
      </c>
      <c r="Z595" s="55" t="str">
        <f t="shared" si="215"/>
        <v>ปกติ</v>
      </c>
      <c r="AA595" s="55" t="str">
        <f t="shared" si="216"/>
        <v>TELECOM</v>
      </c>
      <c r="AB595" s="64">
        <f t="shared" si="217"/>
        <v>1</v>
      </c>
      <c r="AC595" s="65" t="str">
        <f>VLOOKUP(B595,DATA_ZCSR181!C:K,9,0)</f>
        <v>S-4G-001</v>
      </c>
      <c r="AD595" s="65">
        <f>VLOOKUP(B595,DATA_ZCSR181!C:H,6,0)</f>
        <v>9009417028</v>
      </c>
      <c r="AE595" s="66">
        <f>VLOOKUP(B595,DATA_ZCSR181!C:Z,24,0)</f>
        <v>43496</v>
      </c>
      <c r="AF595" s="66" t="str">
        <f>LEFT(VLOOKUP(B595,DATA_ZCSR181!C:D,2,0),4)</f>
        <v>S4B3</v>
      </c>
      <c r="AG595" s="55" t="str">
        <f t="shared" si="218"/>
        <v>NOT</v>
      </c>
      <c r="AH595" s="61" t="str">
        <f t="shared" si="219"/>
        <v/>
      </c>
      <c r="AI595" s="61" t="str">
        <f t="shared" si="220"/>
        <v/>
      </c>
      <c r="AJ595" s="61" t="str">
        <f t="shared" si="221"/>
        <v/>
      </c>
      <c r="AK595" s="61" t="str">
        <f t="shared" si="222"/>
        <v/>
      </c>
      <c r="AL595" s="61" t="str">
        <f t="shared" si="223"/>
        <v/>
      </c>
      <c r="AM595" s="61" t="str">
        <f t="shared" si="224"/>
        <v/>
      </c>
      <c r="AN595" s="61" t="str">
        <f t="shared" si="225"/>
        <v/>
      </c>
      <c r="AO595" s="61" t="str">
        <f t="shared" si="226"/>
        <v/>
      </c>
      <c r="AP595" s="61" t="str">
        <f t="shared" si="227"/>
        <v/>
      </c>
      <c r="AQ595" s="62" t="str">
        <f t="shared" si="228"/>
        <v/>
      </c>
      <c r="AR595" s="61" t="str">
        <f t="shared" si="229"/>
        <v/>
      </c>
      <c r="AS595" s="63" t="e">
        <f>VLOOKUP(B595,ziw58!AV:BB,7,0)</f>
        <v>#N/A</v>
      </c>
    </row>
    <row r="596" spans="1:45" x14ac:dyDescent="0.35">
      <c r="A596" s="56">
        <v>130000722887</v>
      </c>
      <c r="B596" s="57">
        <v>140001545538</v>
      </c>
      <c r="C596" s="57">
        <v>1016894837</v>
      </c>
      <c r="D596" s="58" t="s">
        <v>3082</v>
      </c>
      <c r="E596" s="58" t="s">
        <v>15</v>
      </c>
      <c r="F596" s="58" t="s">
        <v>16</v>
      </c>
      <c r="G596" s="58" t="s">
        <v>17</v>
      </c>
      <c r="H596" s="58" t="s">
        <v>64</v>
      </c>
      <c r="I596" s="59">
        <v>43418</v>
      </c>
      <c r="J596" s="59">
        <v>43418</v>
      </c>
      <c r="K596" s="59">
        <v>43419</v>
      </c>
      <c r="L596" s="59">
        <v>43483</v>
      </c>
      <c r="M596" s="60">
        <v>4016316844</v>
      </c>
      <c r="N596" s="58" t="s">
        <v>65</v>
      </c>
      <c r="O596" s="58" t="s">
        <v>23</v>
      </c>
      <c r="P596" s="55" t="str">
        <f>VLOOKUP(C596,Constrain!W:Y,3,0)</f>
        <v>บริษัท ยูไนเต็ด อินฟอร์เมชั่น ไฮเวย์ จำกัด</v>
      </c>
      <c r="Q596" s="64" t="str">
        <f>VLOOKUP(C596,Constrain!W:X,2,0)</f>
        <v>UIH</v>
      </c>
      <c r="R596" s="55" t="str">
        <f t="shared" si="207"/>
        <v>CLSD</v>
      </c>
      <c r="S596" s="55" t="str">
        <f t="shared" si="208"/>
        <v xml:space="preserve">CNF </v>
      </c>
      <c r="T596" s="55" t="str">
        <f t="shared" si="209"/>
        <v>มี พท.ซ่อมบำรุง</v>
      </c>
      <c r="U596" s="55" t="str">
        <f t="shared" si="210"/>
        <v>นับเสา</v>
      </c>
      <c r="V596" s="55" t="str">
        <f t="shared" si="211"/>
        <v>61</v>
      </c>
      <c r="W596" s="55" t="str">
        <f t="shared" si="212"/>
        <v>สายสื่อสาร</v>
      </c>
      <c r="X596" s="55" t="str">
        <f t="shared" si="213"/>
        <v>UIH</v>
      </c>
      <c r="Y596" s="55" t="str">
        <f t="shared" si="214"/>
        <v>NR2</v>
      </c>
      <c r="Z596" s="55" t="str">
        <f t="shared" si="215"/>
        <v>ปกติ</v>
      </c>
      <c r="AA596" s="55" t="str">
        <f t="shared" si="216"/>
        <v>TELECOM</v>
      </c>
      <c r="AB596" s="64">
        <f t="shared" si="217"/>
        <v>1</v>
      </c>
      <c r="AC596" s="65" t="str">
        <f>VLOOKUP(B596,DATA_ZCSR181!C:K,9,0)</f>
        <v>S-4G-001</v>
      </c>
      <c r="AD596" s="65">
        <f>VLOOKUP(B596,DATA_ZCSR181!C:H,6,0)</f>
        <v>9009416645</v>
      </c>
      <c r="AE596" s="66">
        <f>VLOOKUP(B596,DATA_ZCSR181!C:Z,24,0)</f>
        <v>43496</v>
      </c>
      <c r="AF596" s="66" t="str">
        <f>LEFT(VLOOKUP(B596,DATA_ZCSR181!C:D,2,0),4)</f>
        <v>S4B3</v>
      </c>
      <c r="AG596" s="55" t="str">
        <f t="shared" si="218"/>
        <v>NR2</v>
      </c>
      <c r="AH596" s="61" t="str">
        <f t="shared" si="219"/>
        <v/>
      </c>
      <c r="AI596" s="61" t="str">
        <f t="shared" si="220"/>
        <v/>
      </c>
      <c r="AJ596" s="61" t="str">
        <f t="shared" si="221"/>
        <v/>
      </c>
      <c r="AK596" s="61" t="str">
        <f t="shared" si="222"/>
        <v/>
      </c>
      <c r="AL596" s="61" t="str">
        <f t="shared" si="223"/>
        <v/>
      </c>
      <c r="AM596" s="61" t="str">
        <f t="shared" si="224"/>
        <v/>
      </c>
      <c r="AN596" s="61" t="str">
        <f t="shared" si="225"/>
        <v/>
      </c>
      <c r="AO596" s="61" t="str">
        <f t="shared" si="226"/>
        <v/>
      </c>
      <c r="AP596" s="61" t="str">
        <f t="shared" si="227"/>
        <v/>
      </c>
      <c r="AQ596" s="62" t="str">
        <f t="shared" si="228"/>
        <v/>
      </c>
      <c r="AR596" s="61" t="str">
        <f t="shared" si="229"/>
        <v/>
      </c>
      <c r="AS596" s="63" t="e">
        <f>VLOOKUP(B596,ziw58!AV:BB,7,0)</f>
        <v>#N/A</v>
      </c>
    </row>
    <row r="597" spans="1:45" x14ac:dyDescent="0.35">
      <c r="A597" s="56">
        <v>130000727605</v>
      </c>
      <c r="B597" s="57">
        <v>140001546355</v>
      </c>
      <c r="C597" s="57">
        <v>1016894837</v>
      </c>
      <c r="D597" s="58" t="s">
        <v>3083</v>
      </c>
      <c r="E597" s="58" t="s">
        <v>1267</v>
      </c>
      <c r="F597" s="58" t="s">
        <v>16</v>
      </c>
      <c r="G597" s="58" t="s">
        <v>17</v>
      </c>
      <c r="H597" s="58" t="s">
        <v>40</v>
      </c>
      <c r="I597" s="59">
        <v>43446</v>
      </c>
      <c r="J597" s="59">
        <v>43427</v>
      </c>
      <c r="K597" s="59">
        <v>43427</v>
      </c>
      <c r="L597" s="59">
        <v>43483</v>
      </c>
      <c r="M597" s="60">
        <v>4018198105</v>
      </c>
      <c r="N597" s="58" t="s">
        <v>1279</v>
      </c>
      <c r="O597" s="58" t="s">
        <v>23</v>
      </c>
      <c r="P597" s="55" t="str">
        <f>VLOOKUP(C597,Constrain!W:Y,3,0)</f>
        <v>บริษัท ยูไนเต็ด อินฟอร์เมชั่น ไฮเวย์ จำกัด</v>
      </c>
      <c r="Q597" s="64" t="str">
        <f>VLOOKUP(C597,Constrain!W:X,2,0)</f>
        <v>UIH</v>
      </c>
      <c r="R597" s="55" t="str">
        <f t="shared" si="207"/>
        <v>TECO</v>
      </c>
      <c r="S597" s="55" t="str">
        <f t="shared" si="208"/>
        <v xml:space="preserve">CNF </v>
      </c>
      <c r="T597" s="55" t="str">
        <f t="shared" si="209"/>
        <v>มี พท.ซ่อมบำรุง</v>
      </c>
      <c r="U597" s="55" t="str">
        <f t="shared" si="210"/>
        <v>นับเสา</v>
      </c>
      <c r="V597" s="55" t="str">
        <f t="shared" si="211"/>
        <v>61</v>
      </c>
      <c r="W597" s="55" t="str">
        <f t="shared" si="212"/>
        <v>สายสื่อสาร</v>
      </c>
      <c r="X597" s="55" t="str">
        <f t="shared" si="213"/>
        <v>UIH</v>
      </c>
      <c r="Y597" s="55" t="str">
        <f t="shared" si="214"/>
        <v>NR3</v>
      </c>
      <c r="Z597" s="55" t="str">
        <f t="shared" si="215"/>
        <v>ปกติ</v>
      </c>
      <c r="AA597" s="55" t="str">
        <f t="shared" si="216"/>
        <v>TELECOM</v>
      </c>
      <c r="AB597" s="64">
        <f t="shared" si="217"/>
        <v>1</v>
      </c>
      <c r="AC597" s="65" t="str">
        <f>VLOOKUP(B597,DATA_ZCSR181!C:K,9,0)</f>
        <v>S-4G-001</v>
      </c>
      <c r="AD597" s="65">
        <f>VLOOKUP(B597,DATA_ZCSR181!C:H,6,0)</f>
        <v>9009417813</v>
      </c>
      <c r="AE597" s="66">
        <f>VLOOKUP(B597,DATA_ZCSR181!C:Z,24,0)</f>
        <v>43496</v>
      </c>
      <c r="AF597" s="66" t="str">
        <f>LEFT(VLOOKUP(B597,DATA_ZCSR181!C:D,2,0),4)</f>
        <v>S4B3</v>
      </c>
      <c r="AG597" s="55" t="str">
        <f t="shared" si="218"/>
        <v>NR3</v>
      </c>
      <c r="AH597" s="61" t="str">
        <f t="shared" si="219"/>
        <v/>
      </c>
      <c r="AI597" s="61" t="str">
        <f t="shared" si="220"/>
        <v/>
      </c>
      <c r="AJ597" s="61" t="str">
        <f t="shared" si="221"/>
        <v/>
      </c>
      <c r="AK597" s="61" t="str">
        <f t="shared" si="222"/>
        <v/>
      </c>
      <c r="AL597" s="61" t="str">
        <f t="shared" si="223"/>
        <v/>
      </c>
      <c r="AM597" s="61" t="str">
        <f t="shared" si="224"/>
        <v/>
      </c>
      <c r="AN597" s="61" t="str">
        <f t="shared" si="225"/>
        <v/>
      </c>
      <c r="AO597" s="61" t="str">
        <f t="shared" si="226"/>
        <v/>
      </c>
      <c r="AP597" s="61" t="str">
        <f t="shared" si="227"/>
        <v/>
      </c>
      <c r="AQ597" s="62" t="str">
        <f t="shared" si="228"/>
        <v/>
      </c>
      <c r="AR597" s="61" t="str">
        <f t="shared" si="229"/>
        <v/>
      </c>
      <c r="AS597" s="63" t="e">
        <f>VLOOKUP(B597,ziw58!AV:BB,7,0)</f>
        <v>#N/A</v>
      </c>
    </row>
    <row r="598" spans="1:45" x14ac:dyDescent="0.35">
      <c r="A598" s="56">
        <v>130000724512</v>
      </c>
      <c r="B598" s="57">
        <v>140001546825</v>
      </c>
      <c r="C598" s="57">
        <v>1016894837</v>
      </c>
      <c r="D598" s="58" t="s">
        <v>3084</v>
      </c>
      <c r="E598" s="58" t="s">
        <v>25</v>
      </c>
      <c r="F598" s="58" t="s">
        <v>16</v>
      </c>
      <c r="G598" s="58" t="s">
        <v>17</v>
      </c>
      <c r="H598" s="58" t="s">
        <v>104</v>
      </c>
      <c r="I598" s="59">
        <v>43427</v>
      </c>
      <c r="J598" s="59">
        <v>43389</v>
      </c>
      <c r="K598" s="59">
        <v>43391</v>
      </c>
      <c r="L598" s="59">
        <v>43389</v>
      </c>
      <c r="M598" s="60">
        <v>4016317417</v>
      </c>
      <c r="N598" s="58" t="s">
        <v>105</v>
      </c>
      <c r="O598" s="58" t="s">
        <v>23</v>
      </c>
      <c r="P598" s="55" t="str">
        <f>VLOOKUP(C598,Constrain!W:Y,3,0)</f>
        <v>บริษัท ยูไนเต็ด อินฟอร์เมชั่น ไฮเวย์ จำกัด</v>
      </c>
      <c r="Q598" s="64" t="str">
        <f>VLOOKUP(C598,Constrain!W:X,2,0)</f>
        <v>UIH</v>
      </c>
      <c r="R598" s="55" t="str">
        <f t="shared" si="207"/>
        <v xml:space="preserve">REL </v>
      </c>
      <c r="S598" s="55" t="str">
        <f t="shared" si="208"/>
        <v xml:space="preserve">CNF </v>
      </c>
      <c r="T598" s="55" t="str">
        <f t="shared" si="209"/>
        <v>มี พท.ซ่อมบำรุง</v>
      </c>
      <c r="U598" s="55" t="str">
        <f t="shared" si="210"/>
        <v>นับเสา</v>
      </c>
      <c r="V598" s="55" t="str">
        <f t="shared" si="211"/>
        <v>61</v>
      </c>
      <c r="W598" s="55" t="str">
        <f t="shared" si="212"/>
        <v>สายสื่อสาร</v>
      </c>
      <c r="X598" s="55" t="str">
        <f t="shared" si="213"/>
        <v>UIH</v>
      </c>
      <c r="Y598" s="55" t="str">
        <f t="shared" si="214"/>
        <v>NRM</v>
      </c>
      <c r="Z598" s="55" t="str">
        <f t="shared" si="215"/>
        <v>ปกติ</v>
      </c>
      <c r="AA598" s="55" t="str">
        <f t="shared" si="216"/>
        <v>TELECOM</v>
      </c>
      <c r="AB598" s="64">
        <f t="shared" si="217"/>
        <v>1</v>
      </c>
      <c r="AC598" s="65" t="str">
        <f>VLOOKUP(B598,DATA_ZCSR181!C:K,9,0)</f>
        <v>S-4G-001</v>
      </c>
      <c r="AD598" s="65">
        <f>VLOOKUP(B598,DATA_ZCSR181!C:H,6,0)</f>
        <v>9009427502</v>
      </c>
      <c r="AE598" s="66">
        <f>VLOOKUP(B598,DATA_ZCSR181!C:Z,24,0)</f>
        <v>43496</v>
      </c>
      <c r="AF598" s="66" t="str">
        <f>LEFT(VLOOKUP(B598,DATA_ZCSR181!C:D,2,0),4)</f>
        <v>S4B3</v>
      </c>
      <c r="AG598" s="55" t="str">
        <f t="shared" si="218"/>
        <v>NRM</v>
      </c>
      <c r="AH598" s="61" t="str">
        <f t="shared" si="219"/>
        <v/>
      </c>
      <c r="AI598" s="61" t="str">
        <f t="shared" si="220"/>
        <v/>
      </c>
      <c r="AJ598" s="61" t="str">
        <f t="shared" si="221"/>
        <v>สถานะใบสั่งงานไม่ถูกต้อง</v>
      </c>
      <c r="AK598" s="61" t="str">
        <f t="shared" si="222"/>
        <v/>
      </c>
      <c r="AL598" s="61" t="str">
        <f t="shared" si="223"/>
        <v/>
      </c>
      <c r="AM598" s="61" t="str">
        <f t="shared" si="224"/>
        <v/>
      </c>
      <c r="AN598" s="61" t="str">
        <f t="shared" si="225"/>
        <v/>
      </c>
      <c r="AO598" s="61" t="str">
        <f t="shared" si="226"/>
        <v/>
      </c>
      <c r="AP598" s="61" t="str">
        <f t="shared" si="227"/>
        <v/>
      </c>
      <c r="AQ598" s="62" t="str">
        <f t="shared" si="228"/>
        <v/>
      </c>
      <c r="AR598" s="61" t="str">
        <f t="shared" si="229"/>
        <v/>
      </c>
      <c r="AS598" s="63" t="e">
        <f>VLOOKUP(B598,ziw58!AV:BB,7,0)</f>
        <v>#N/A</v>
      </c>
    </row>
    <row r="599" spans="1:45" x14ac:dyDescent="0.35">
      <c r="A599" s="56">
        <v>130000726880</v>
      </c>
      <c r="B599" s="57">
        <v>140001545136</v>
      </c>
      <c r="C599" s="57">
        <v>1016894837</v>
      </c>
      <c r="D599" s="58" t="s">
        <v>3085</v>
      </c>
      <c r="E599" s="58" t="s">
        <v>15</v>
      </c>
      <c r="F599" s="58" t="s">
        <v>16</v>
      </c>
      <c r="G599" s="58" t="s">
        <v>17</v>
      </c>
      <c r="H599" s="58" t="s">
        <v>74</v>
      </c>
      <c r="I599" s="59">
        <v>43445</v>
      </c>
      <c r="J599" s="59">
        <v>43427</v>
      </c>
      <c r="K599" s="59">
        <v>43428</v>
      </c>
      <c r="L599" s="59">
        <v>43483</v>
      </c>
      <c r="M599" s="60">
        <v>4016316819</v>
      </c>
      <c r="N599" s="58" t="s">
        <v>75</v>
      </c>
      <c r="O599" s="58" t="s">
        <v>26</v>
      </c>
      <c r="P599" s="55" t="str">
        <f>VLOOKUP(C599,Constrain!W:Y,3,0)</f>
        <v>บริษัท ยูไนเต็ด อินฟอร์เมชั่น ไฮเวย์ จำกัด</v>
      </c>
      <c r="Q599" s="64" t="str">
        <f>VLOOKUP(C599,Constrain!W:X,2,0)</f>
        <v>UIH</v>
      </c>
      <c r="R599" s="55" t="str">
        <f t="shared" si="207"/>
        <v>CLSD</v>
      </c>
      <c r="S599" s="55" t="str">
        <f t="shared" si="208"/>
        <v xml:space="preserve">CNF </v>
      </c>
      <c r="T599" s="55" t="str">
        <f t="shared" si="209"/>
        <v>มี พท.ซ่อมบำรุง</v>
      </c>
      <c r="U599" s="55" t="str">
        <f t="shared" si="210"/>
        <v>นับเสา</v>
      </c>
      <c r="V599" s="55" t="str">
        <f t="shared" si="211"/>
        <v>61</v>
      </c>
      <c r="W599" s="55" t="str">
        <f t="shared" si="212"/>
        <v>สายสื่อสาร</v>
      </c>
      <c r="X599" s="55" t="str">
        <f t="shared" si="213"/>
        <v>UIH</v>
      </c>
      <c r="Y599" s="55" t="str">
        <f t="shared" si="214"/>
        <v>PAY</v>
      </c>
      <c r="Z599" s="55" t="str">
        <f t="shared" si="215"/>
        <v>ปกติ</v>
      </c>
      <c r="AA599" s="55" t="str">
        <f t="shared" si="216"/>
        <v>TELECOM</v>
      </c>
      <c r="AB599" s="64">
        <f t="shared" si="217"/>
        <v>1</v>
      </c>
      <c r="AC599" s="65" t="str">
        <f>VLOOKUP(B599,DATA_ZCSR181!C:K,9,0)</f>
        <v>S-4G-001</v>
      </c>
      <c r="AD599" s="65">
        <f>VLOOKUP(B599,DATA_ZCSR181!C:H,6,0)</f>
        <v>9009416280</v>
      </c>
      <c r="AE599" s="66">
        <f>VLOOKUP(B599,DATA_ZCSR181!C:Z,24,0)</f>
        <v>43496</v>
      </c>
      <c r="AF599" s="66" t="str">
        <f>LEFT(VLOOKUP(B599,DATA_ZCSR181!C:D,2,0),4)</f>
        <v>S4B3</v>
      </c>
      <c r="AG599" s="55" t="str">
        <f t="shared" si="218"/>
        <v>PAY</v>
      </c>
      <c r="AH599" s="61" t="str">
        <f t="shared" si="219"/>
        <v/>
      </c>
      <c r="AI599" s="61" t="str">
        <f t="shared" si="220"/>
        <v/>
      </c>
      <c r="AJ599" s="61" t="str">
        <f t="shared" si="221"/>
        <v/>
      </c>
      <c r="AK599" s="61" t="str">
        <f t="shared" si="222"/>
        <v/>
      </c>
      <c r="AL599" s="61" t="str">
        <f t="shared" si="223"/>
        <v/>
      </c>
      <c r="AM599" s="61" t="str">
        <f t="shared" si="224"/>
        <v/>
      </c>
      <c r="AN599" s="61" t="str">
        <f t="shared" si="225"/>
        <v/>
      </c>
      <c r="AO599" s="61" t="str">
        <f t="shared" si="226"/>
        <v/>
      </c>
      <c r="AP599" s="61" t="str">
        <f t="shared" si="227"/>
        <v/>
      </c>
      <c r="AQ599" s="62" t="str">
        <f t="shared" si="228"/>
        <v/>
      </c>
      <c r="AR599" s="61" t="str">
        <f t="shared" si="229"/>
        <v/>
      </c>
      <c r="AS599" s="63" t="e">
        <f>VLOOKUP(B599,ziw58!AV:BB,7,0)</f>
        <v>#N/A</v>
      </c>
    </row>
    <row r="600" spans="1:45" x14ac:dyDescent="0.35">
      <c r="A600" s="56">
        <v>130000721314</v>
      </c>
      <c r="B600" s="57">
        <v>140001545089</v>
      </c>
      <c r="C600" s="57">
        <v>1016894837</v>
      </c>
      <c r="D600" s="58" t="s">
        <v>3154</v>
      </c>
      <c r="E600" s="58" t="s">
        <v>15</v>
      </c>
      <c r="F600" s="58" t="s">
        <v>16</v>
      </c>
      <c r="G600" s="58" t="s">
        <v>17</v>
      </c>
      <c r="H600" s="58" t="s">
        <v>35</v>
      </c>
      <c r="I600" s="59">
        <v>43405</v>
      </c>
      <c r="J600" s="59">
        <v>43413</v>
      </c>
      <c r="K600" s="59">
        <v>43415</v>
      </c>
      <c r="L600" s="59">
        <v>43482</v>
      </c>
      <c r="M600" s="60">
        <v>4016316857</v>
      </c>
      <c r="N600" s="58" t="s">
        <v>1200</v>
      </c>
      <c r="O600" s="58" t="s">
        <v>20</v>
      </c>
      <c r="P600" s="55" t="str">
        <f>VLOOKUP(C600,Constrain!W:Y,3,0)</f>
        <v>บริษัท ยูไนเต็ด อินฟอร์เมชั่น ไฮเวย์ จำกัด</v>
      </c>
      <c r="Q600" s="64" t="str">
        <f>VLOOKUP(C600,Constrain!W:X,2,0)</f>
        <v>UIH</v>
      </c>
      <c r="R600" s="55" t="str">
        <f t="shared" si="207"/>
        <v>CLSD</v>
      </c>
      <c r="S600" s="55" t="str">
        <f t="shared" si="208"/>
        <v xml:space="preserve">CNF </v>
      </c>
      <c r="T600" s="55" t="str">
        <f t="shared" si="209"/>
        <v>มี พท.ซ่อมบำรุง</v>
      </c>
      <c r="U600" s="55" t="str">
        <f t="shared" si="210"/>
        <v>นับเสา</v>
      </c>
      <c r="V600" s="55" t="str">
        <f t="shared" si="211"/>
        <v>61</v>
      </c>
      <c r="W600" s="55" t="str">
        <f t="shared" si="212"/>
        <v>สายสื่อสาร</v>
      </c>
      <c r="X600" s="55" t="str">
        <f t="shared" si="213"/>
        <v>UIH</v>
      </c>
      <c r="Y600" s="55" t="str">
        <f t="shared" si="214"/>
        <v>PCC</v>
      </c>
      <c r="Z600" s="55" t="str">
        <f t="shared" si="215"/>
        <v>ปกติ</v>
      </c>
      <c r="AA600" s="55" t="str">
        <f t="shared" si="216"/>
        <v>TELECOM</v>
      </c>
      <c r="AB600" s="64">
        <f t="shared" si="217"/>
        <v>1</v>
      </c>
      <c r="AC600" s="65" t="str">
        <f>VLOOKUP(B600,DATA_ZCSR181!C:K,9,0)</f>
        <v>S-4G-001</v>
      </c>
      <c r="AD600" s="65">
        <f>VLOOKUP(B600,DATA_ZCSR181!C:H,6,0)</f>
        <v>9009416221</v>
      </c>
      <c r="AE600" s="66">
        <f>VLOOKUP(B600,DATA_ZCSR181!C:Z,24,0)</f>
        <v>43496</v>
      </c>
      <c r="AF600" s="66" t="str">
        <f>LEFT(VLOOKUP(B600,DATA_ZCSR181!C:D,2,0),4)</f>
        <v>S4B3</v>
      </c>
      <c r="AG600" s="55" t="str">
        <f t="shared" si="218"/>
        <v>PCC</v>
      </c>
      <c r="AH600" s="61" t="str">
        <f t="shared" si="219"/>
        <v/>
      </c>
      <c r="AI600" s="61" t="str">
        <f t="shared" si="220"/>
        <v/>
      </c>
      <c r="AJ600" s="61" t="str">
        <f t="shared" si="221"/>
        <v/>
      </c>
      <c r="AK600" s="61" t="str">
        <f t="shared" si="222"/>
        <v/>
      </c>
      <c r="AL600" s="61" t="str">
        <f t="shared" si="223"/>
        <v/>
      </c>
      <c r="AM600" s="61" t="str">
        <f t="shared" si="224"/>
        <v/>
      </c>
      <c r="AN600" s="61" t="str">
        <f t="shared" si="225"/>
        <v/>
      </c>
      <c r="AO600" s="61" t="str">
        <f t="shared" si="226"/>
        <v/>
      </c>
      <c r="AP600" s="61" t="str">
        <f t="shared" si="227"/>
        <v/>
      </c>
      <c r="AQ600" s="62" t="str">
        <f t="shared" si="228"/>
        <v/>
      </c>
      <c r="AR600" s="61" t="str">
        <f t="shared" si="229"/>
        <v/>
      </c>
      <c r="AS600" s="63" t="e">
        <f>VLOOKUP(B600,ziw58!AV:BB,7,0)</f>
        <v>#N/A</v>
      </c>
    </row>
    <row r="601" spans="1:45" x14ac:dyDescent="0.35">
      <c r="A601" s="56">
        <v>130000726846</v>
      </c>
      <c r="B601" s="57">
        <v>140001542601</v>
      </c>
      <c r="C601" s="57">
        <v>1016894837</v>
      </c>
      <c r="D601" s="58" t="s">
        <v>3086</v>
      </c>
      <c r="E601" s="58" t="s">
        <v>15</v>
      </c>
      <c r="F601" s="58" t="s">
        <v>16</v>
      </c>
      <c r="G601" s="58" t="s">
        <v>17</v>
      </c>
      <c r="H601" s="58" t="s">
        <v>18</v>
      </c>
      <c r="I601" s="59">
        <v>43427</v>
      </c>
      <c r="J601" s="59">
        <v>43427</v>
      </c>
      <c r="K601" s="59">
        <v>43428</v>
      </c>
      <c r="L601" s="59">
        <v>43482</v>
      </c>
      <c r="M601" s="60">
        <v>4016316875</v>
      </c>
      <c r="N601" s="58" t="s">
        <v>19</v>
      </c>
      <c r="O601" s="58" t="s">
        <v>23</v>
      </c>
      <c r="P601" s="55" t="str">
        <f>VLOOKUP(C601,Constrain!W:Y,3,0)</f>
        <v>บริษัท ยูไนเต็ด อินฟอร์เมชั่น ไฮเวย์ จำกัด</v>
      </c>
      <c r="Q601" s="64" t="str">
        <f>VLOOKUP(C601,Constrain!W:X,2,0)</f>
        <v>UIH</v>
      </c>
      <c r="R601" s="55" t="str">
        <f t="shared" si="207"/>
        <v>CLSD</v>
      </c>
      <c r="S601" s="55" t="str">
        <f t="shared" si="208"/>
        <v xml:space="preserve">CNF </v>
      </c>
      <c r="T601" s="55" t="str">
        <f t="shared" si="209"/>
        <v>มี พท.ซ่อมบำรุง</v>
      </c>
      <c r="U601" s="55" t="str">
        <f t="shared" si="210"/>
        <v>นับเสา</v>
      </c>
      <c r="V601" s="55" t="str">
        <f t="shared" si="211"/>
        <v>61</v>
      </c>
      <c r="W601" s="55" t="str">
        <f t="shared" si="212"/>
        <v>สายสื่อสาร</v>
      </c>
      <c r="X601" s="55" t="str">
        <f t="shared" si="213"/>
        <v>UIH</v>
      </c>
      <c r="Y601" s="55" t="str">
        <f t="shared" si="214"/>
        <v>PCG</v>
      </c>
      <c r="Z601" s="55" t="str">
        <f t="shared" si="215"/>
        <v>ปกติ</v>
      </c>
      <c r="AA601" s="55" t="str">
        <f t="shared" si="216"/>
        <v>TELECOM</v>
      </c>
      <c r="AB601" s="64">
        <f t="shared" si="217"/>
        <v>1</v>
      </c>
      <c r="AC601" s="65" t="str">
        <f>VLOOKUP(B601,DATA_ZCSR181!C:K,9,0)</f>
        <v>S-4G-001</v>
      </c>
      <c r="AD601" s="65">
        <f>VLOOKUP(B601,DATA_ZCSR181!C:H,6,0)</f>
        <v>9009410795</v>
      </c>
      <c r="AE601" s="66">
        <f>VLOOKUP(B601,DATA_ZCSR181!C:Z,24,0)</f>
        <v>43496</v>
      </c>
      <c r="AF601" s="66" t="str">
        <f>LEFT(VLOOKUP(B601,DATA_ZCSR181!C:D,2,0),4)</f>
        <v>S4B3</v>
      </c>
      <c r="AG601" s="55" t="str">
        <f t="shared" si="218"/>
        <v>PCG</v>
      </c>
      <c r="AH601" s="61" t="str">
        <f t="shared" si="219"/>
        <v/>
      </c>
      <c r="AI601" s="61" t="str">
        <f t="shared" si="220"/>
        <v/>
      </c>
      <c r="AJ601" s="61" t="str">
        <f t="shared" si="221"/>
        <v/>
      </c>
      <c r="AK601" s="61" t="str">
        <f t="shared" si="222"/>
        <v/>
      </c>
      <c r="AL601" s="61" t="str">
        <f t="shared" si="223"/>
        <v/>
      </c>
      <c r="AM601" s="61" t="str">
        <f t="shared" si="224"/>
        <v/>
      </c>
      <c r="AN601" s="61" t="str">
        <f t="shared" si="225"/>
        <v/>
      </c>
      <c r="AO601" s="61" t="str">
        <f t="shared" si="226"/>
        <v/>
      </c>
      <c r="AP601" s="61" t="str">
        <f t="shared" si="227"/>
        <v/>
      </c>
      <c r="AQ601" s="62" t="str">
        <f t="shared" si="228"/>
        <v/>
      </c>
      <c r="AR601" s="61" t="str">
        <f t="shared" si="229"/>
        <v/>
      </c>
      <c r="AS601" s="63" t="e">
        <f>VLOOKUP(B601,ziw58!AV:BB,7,0)</f>
        <v>#N/A</v>
      </c>
    </row>
    <row r="602" spans="1:45" x14ac:dyDescent="0.35">
      <c r="A602" s="56">
        <v>130000727838</v>
      </c>
      <c r="B602" s="57">
        <v>140001545475</v>
      </c>
      <c r="C602" s="57">
        <v>1016894837</v>
      </c>
      <c r="D602" s="58" t="s">
        <v>3087</v>
      </c>
      <c r="E602" s="58" t="s">
        <v>15</v>
      </c>
      <c r="F602" s="58" t="s">
        <v>16</v>
      </c>
      <c r="G602" s="58" t="s">
        <v>17</v>
      </c>
      <c r="H602" s="58" t="s">
        <v>32</v>
      </c>
      <c r="I602" s="59">
        <v>43453</v>
      </c>
      <c r="J602" s="59">
        <v>43453</v>
      </c>
      <c r="K602" s="59">
        <v>43455</v>
      </c>
      <c r="L602" s="59">
        <v>43483</v>
      </c>
      <c r="M602" s="60">
        <v>4016317310</v>
      </c>
      <c r="N602" s="58" t="s">
        <v>33</v>
      </c>
      <c r="O602" s="58" t="s">
        <v>23</v>
      </c>
      <c r="P602" s="55" t="str">
        <f>VLOOKUP(C602,Constrain!W:Y,3,0)</f>
        <v>บริษัท ยูไนเต็ด อินฟอร์เมชั่น ไฮเวย์ จำกัด</v>
      </c>
      <c r="Q602" s="64" t="str">
        <f>VLOOKUP(C602,Constrain!W:X,2,0)</f>
        <v>UIH</v>
      </c>
      <c r="R602" s="55" t="str">
        <f t="shared" si="207"/>
        <v>CLSD</v>
      </c>
      <c r="S602" s="55" t="str">
        <f t="shared" si="208"/>
        <v xml:space="preserve">CNF </v>
      </c>
      <c r="T602" s="55" t="str">
        <f t="shared" si="209"/>
        <v>มี พท.ซ่อมบำรุง</v>
      </c>
      <c r="U602" s="55" t="str">
        <f t="shared" si="210"/>
        <v>นับเสา</v>
      </c>
      <c r="V602" s="55" t="str">
        <f t="shared" si="211"/>
        <v>61</v>
      </c>
      <c r="W602" s="55" t="str">
        <f t="shared" si="212"/>
        <v>สายสื่อสาร</v>
      </c>
      <c r="X602" s="55" t="str">
        <f t="shared" si="213"/>
        <v>UIH</v>
      </c>
      <c r="Y602" s="55" t="str">
        <f t="shared" si="214"/>
        <v>PIM</v>
      </c>
      <c r="Z602" s="55" t="str">
        <f t="shared" si="215"/>
        <v>ปกติ</v>
      </c>
      <c r="AA602" s="55" t="str">
        <f t="shared" si="216"/>
        <v>TELECOM</v>
      </c>
      <c r="AB602" s="64">
        <f t="shared" si="217"/>
        <v>1</v>
      </c>
      <c r="AC602" s="65" t="str">
        <f>VLOOKUP(B602,DATA_ZCSR181!C:K,9,0)</f>
        <v>S-4G-001</v>
      </c>
      <c r="AD602" s="65">
        <f>VLOOKUP(B602,DATA_ZCSR181!C:H,6,0)</f>
        <v>9009416712</v>
      </c>
      <c r="AE602" s="66">
        <f>VLOOKUP(B602,DATA_ZCSR181!C:Z,24,0)</f>
        <v>43496</v>
      </c>
      <c r="AF602" s="66" t="str">
        <f>LEFT(VLOOKUP(B602,DATA_ZCSR181!C:D,2,0),4)</f>
        <v>S4B3</v>
      </c>
      <c r="AG602" s="55" t="str">
        <f t="shared" si="218"/>
        <v>PIM</v>
      </c>
      <c r="AH602" s="61" t="str">
        <f t="shared" si="219"/>
        <v/>
      </c>
      <c r="AI602" s="61" t="str">
        <f t="shared" si="220"/>
        <v/>
      </c>
      <c r="AJ602" s="61" t="str">
        <f t="shared" si="221"/>
        <v/>
      </c>
      <c r="AK602" s="61" t="str">
        <f t="shared" si="222"/>
        <v/>
      </c>
      <c r="AL602" s="61" t="str">
        <f t="shared" si="223"/>
        <v/>
      </c>
      <c r="AM602" s="61" t="str">
        <f t="shared" si="224"/>
        <v/>
      </c>
      <c r="AN602" s="61" t="str">
        <f t="shared" si="225"/>
        <v/>
      </c>
      <c r="AO602" s="61" t="str">
        <f t="shared" si="226"/>
        <v/>
      </c>
      <c r="AP602" s="61" t="str">
        <f t="shared" si="227"/>
        <v/>
      </c>
      <c r="AQ602" s="62" t="str">
        <f t="shared" si="228"/>
        <v/>
      </c>
      <c r="AR602" s="61" t="str">
        <f t="shared" si="229"/>
        <v/>
      </c>
      <c r="AS602" s="63" t="e">
        <f>VLOOKUP(B602,ziw58!AV:BB,7,0)</f>
        <v>#N/A</v>
      </c>
    </row>
    <row r="603" spans="1:45" x14ac:dyDescent="0.35">
      <c r="A603" s="56">
        <v>130000721940</v>
      </c>
      <c r="B603" s="57">
        <v>140001546112</v>
      </c>
      <c r="C603" s="57">
        <v>1016894837</v>
      </c>
      <c r="D603" s="58" t="s">
        <v>3088</v>
      </c>
      <c r="E603" s="58" t="s">
        <v>1267</v>
      </c>
      <c r="F603" s="58" t="s">
        <v>16</v>
      </c>
      <c r="G603" s="58" t="s">
        <v>17</v>
      </c>
      <c r="H603" s="58" t="s">
        <v>92</v>
      </c>
      <c r="I603" s="59">
        <v>43434</v>
      </c>
      <c r="J603" s="59">
        <v>43413</v>
      </c>
      <c r="K603" s="59">
        <v>43414</v>
      </c>
      <c r="L603" s="59">
        <v>43483</v>
      </c>
      <c r="M603" s="60">
        <v>4016316821</v>
      </c>
      <c r="N603" s="58" t="s">
        <v>93</v>
      </c>
      <c r="O603" s="58" t="s">
        <v>23</v>
      </c>
      <c r="P603" s="55" t="str">
        <f>VLOOKUP(C603,Constrain!W:Y,3,0)</f>
        <v>บริษัท ยูไนเต็ด อินฟอร์เมชั่น ไฮเวย์ จำกัด</v>
      </c>
      <c r="Q603" s="64" t="str">
        <f>VLOOKUP(C603,Constrain!W:X,2,0)</f>
        <v>UIH</v>
      </c>
      <c r="R603" s="55" t="str">
        <f t="shared" si="207"/>
        <v>TECO</v>
      </c>
      <c r="S603" s="55" t="str">
        <f t="shared" si="208"/>
        <v xml:space="preserve">CNF </v>
      </c>
      <c r="T603" s="55" t="str">
        <f t="shared" si="209"/>
        <v>มี พท.ซ่อมบำรุง</v>
      </c>
      <c r="U603" s="55" t="str">
        <f t="shared" si="210"/>
        <v>นับเสา</v>
      </c>
      <c r="V603" s="55" t="str">
        <f t="shared" si="211"/>
        <v>61</v>
      </c>
      <c r="W603" s="55" t="str">
        <f t="shared" si="212"/>
        <v>สายสื่อสาร</v>
      </c>
      <c r="X603" s="55" t="str">
        <f t="shared" si="213"/>
        <v>UIH</v>
      </c>
      <c r="Y603" s="55" t="str">
        <f t="shared" si="214"/>
        <v>PKY</v>
      </c>
      <c r="Z603" s="55" t="str">
        <f t="shared" si="215"/>
        <v>ปกติ</v>
      </c>
      <c r="AA603" s="55" t="str">
        <f t="shared" si="216"/>
        <v>TELECOM</v>
      </c>
      <c r="AB603" s="64">
        <f t="shared" si="217"/>
        <v>1</v>
      </c>
      <c r="AC603" s="65" t="str">
        <f>VLOOKUP(B603,DATA_ZCSR181!C:K,9,0)</f>
        <v>S-4G-001</v>
      </c>
      <c r="AD603" s="65">
        <f>VLOOKUP(B603,DATA_ZCSR181!C:H,6,0)</f>
        <v>9009417384</v>
      </c>
      <c r="AE603" s="66">
        <f>VLOOKUP(B603,DATA_ZCSR181!C:Z,24,0)</f>
        <v>43496</v>
      </c>
      <c r="AF603" s="66" t="str">
        <f>LEFT(VLOOKUP(B603,DATA_ZCSR181!C:D,2,0),4)</f>
        <v>S4B3</v>
      </c>
      <c r="AG603" s="55" t="str">
        <f t="shared" si="218"/>
        <v>PKY</v>
      </c>
      <c r="AH603" s="61" t="str">
        <f t="shared" si="219"/>
        <v/>
      </c>
      <c r="AI603" s="61" t="str">
        <f t="shared" si="220"/>
        <v/>
      </c>
      <c r="AJ603" s="61" t="str">
        <f t="shared" si="221"/>
        <v/>
      </c>
      <c r="AK603" s="61" t="str">
        <f t="shared" si="222"/>
        <v/>
      </c>
      <c r="AL603" s="61" t="str">
        <f t="shared" si="223"/>
        <v/>
      </c>
      <c r="AM603" s="61" t="str">
        <f t="shared" si="224"/>
        <v/>
      </c>
      <c r="AN603" s="61" t="str">
        <f t="shared" si="225"/>
        <v/>
      </c>
      <c r="AO603" s="61" t="str">
        <f t="shared" si="226"/>
        <v/>
      </c>
      <c r="AP603" s="61" t="str">
        <f t="shared" si="227"/>
        <v/>
      </c>
      <c r="AQ603" s="62" t="str">
        <f t="shared" si="228"/>
        <v/>
      </c>
      <c r="AR603" s="61" t="str">
        <f t="shared" si="229"/>
        <v/>
      </c>
      <c r="AS603" s="63" t="e">
        <f>VLOOKUP(B603,ziw58!AV:BB,7,0)</f>
        <v>#N/A</v>
      </c>
    </row>
    <row r="604" spans="1:45" x14ac:dyDescent="0.35">
      <c r="A604" s="56">
        <v>130000720104</v>
      </c>
      <c r="B604" s="57">
        <v>140001542742</v>
      </c>
      <c r="C604" s="57">
        <v>1016894837</v>
      </c>
      <c r="D604" s="58" t="s">
        <v>3089</v>
      </c>
      <c r="E604" s="58" t="s">
        <v>15</v>
      </c>
      <c r="F604" s="58" t="s">
        <v>16</v>
      </c>
      <c r="G604" s="58" t="s">
        <v>17</v>
      </c>
      <c r="H604" s="58" t="s">
        <v>101</v>
      </c>
      <c r="I604" s="59">
        <v>43430</v>
      </c>
      <c r="J604" s="59">
        <v>43430</v>
      </c>
      <c r="K604" s="59">
        <v>43434</v>
      </c>
      <c r="L604" s="59">
        <v>43482</v>
      </c>
      <c r="M604" s="60">
        <v>4016316767</v>
      </c>
      <c r="N604" s="58" t="s">
        <v>102</v>
      </c>
      <c r="O604" s="58" t="s">
        <v>23</v>
      </c>
      <c r="P604" s="55" t="str">
        <f>VLOOKUP(C604,Constrain!W:Y,3,0)</f>
        <v>บริษัท ยูไนเต็ด อินฟอร์เมชั่น ไฮเวย์ จำกัด</v>
      </c>
      <c r="Q604" s="64" t="str">
        <f>VLOOKUP(C604,Constrain!W:X,2,0)</f>
        <v>UIH</v>
      </c>
      <c r="R604" s="55" t="str">
        <f t="shared" si="207"/>
        <v>CLSD</v>
      </c>
      <c r="S604" s="55" t="str">
        <f t="shared" si="208"/>
        <v xml:space="preserve">CNF </v>
      </c>
      <c r="T604" s="55" t="str">
        <f t="shared" si="209"/>
        <v>มี พท.ซ่อมบำรุง</v>
      </c>
      <c r="U604" s="55" t="str">
        <f t="shared" si="210"/>
        <v>นับเสา</v>
      </c>
      <c r="V604" s="55" t="str">
        <f t="shared" si="211"/>
        <v>61</v>
      </c>
      <c r="W604" s="55" t="str">
        <f t="shared" si="212"/>
        <v>สายสื่อสาร</v>
      </c>
      <c r="X604" s="55" t="str">
        <f t="shared" si="213"/>
        <v>UIH</v>
      </c>
      <c r="Y604" s="55" t="str">
        <f t="shared" si="214"/>
        <v>PRS</v>
      </c>
      <c r="Z604" s="55" t="str">
        <f t="shared" si="215"/>
        <v>ปกติ</v>
      </c>
      <c r="AA604" s="55" t="str">
        <f t="shared" si="216"/>
        <v>TELECOM</v>
      </c>
      <c r="AB604" s="64">
        <f t="shared" si="217"/>
        <v>1</v>
      </c>
      <c r="AC604" s="65" t="str">
        <f>VLOOKUP(B604,DATA_ZCSR181!C:K,9,0)</f>
        <v>S-4G-001</v>
      </c>
      <c r="AD604" s="65">
        <f>VLOOKUP(B604,DATA_ZCSR181!C:H,6,0)</f>
        <v>9009410919</v>
      </c>
      <c r="AE604" s="66">
        <f>VLOOKUP(B604,DATA_ZCSR181!C:Z,24,0)</f>
        <v>43496</v>
      </c>
      <c r="AF604" s="66" t="str">
        <f>LEFT(VLOOKUP(B604,DATA_ZCSR181!C:D,2,0),4)</f>
        <v>S4B3</v>
      </c>
      <c r="AG604" s="55" t="str">
        <f t="shared" si="218"/>
        <v>PRS</v>
      </c>
      <c r="AH604" s="61" t="str">
        <f t="shared" si="219"/>
        <v/>
      </c>
      <c r="AI604" s="61" t="str">
        <f t="shared" si="220"/>
        <v/>
      </c>
      <c r="AJ604" s="61" t="str">
        <f t="shared" si="221"/>
        <v/>
      </c>
      <c r="AK604" s="61" t="str">
        <f t="shared" si="222"/>
        <v/>
      </c>
      <c r="AL604" s="61" t="str">
        <f t="shared" si="223"/>
        <v/>
      </c>
      <c r="AM604" s="61" t="str">
        <f t="shared" si="224"/>
        <v/>
      </c>
      <c r="AN604" s="61" t="str">
        <f t="shared" si="225"/>
        <v/>
      </c>
      <c r="AO604" s="61" t="str">
        <f t="shared" si="226"/>
        <v/>
      </c>
      <c r="AP604" s="61" t="str">
        <f t="shared" si="227"/>
        <v/>
      </c>
      <c r="AQ604" s="62" t="str">
        <f t="shared" si="228"/>
        <v/>
      </c>
      <c r="AR604" s="61" t="str">
        <f t="shared" si="229"/>
        <v/>
      </c>
      <c r="AS604" s="63" t="e">
        <f>VLOOKUP(B604,ziw58!AV:BB,7,0)</f>
        <v>#N/A</v>
      </c>
    </row>
    <row r="605" spans="1:45" x14ac:dyDescent="0.35">
      <c r="A605" s="56">
        <v>130000739072</v>
      </c>
      <c r="B605" s="57">
        <v>140001547553</v>
      </c>
      <c r="C605" s="57">
        <v>1016894837</v>
      </c>
      <c r="D605" s="58" t="s">
        <v>3090</v>
      </c>
      <c r="E605" s="58" t="s">
        <v>1267</v>
      </c>
      <c r="F605" s="58" t="s">
        <v>16</v>
      </c>
      <c r="G605" s="58" t="s">
        <v>17</v>
      </c>
      <c r="H605" s="58" t="s">
        <v>70</v>
      </c>
      <c r="I605" s="59">
        <v>43419</v>
      </c>
      <c r="J605" s="59">
        <v>43459</v>
      </c>
      <c r="K605" s="59">
        <v>43460</v>
      </c>
      <c r="L605" s="59">
        <v>43483</v>
      </c>
      <c r="M605" s="60">
        <v>4016316841</v>
      </c>
      <c r="N605" s="58" t="s">
        <v>2123</v>
      </c>
      <c r="O605" s="58" t="s">
        <v>23</v>
      </c>
      <c r="P605" s="55" t="str">
        <f>VLOOKUP(C605,Constrain!W:Y,3,0)</f>
        <v>บริษัท ยูไนเต็ด อินฟอร์เมชั่น ไฮเวย์ จำกัด</v>
      </c>
      <c r="Q605" s="64" t="str">
        <f>VLOOKUP(C605,Constrain!W:X,2,0)</f>
        <v>UIH</v>
      </c>
      <c r="R605" s="55" t="str">
        <f t="shared" si="207"/>
        <v>TECO</v>
      </c>
      <c r="S605" s="55" t="str">
        <f t="shared" si="208"/>
        <v xml:space="preserve">CNF </v>
      </c>
      <c r="T605" s="55" t="str">
        <f t="shared" si="209"/>
        <v>มี พท.ซ่อมบำรุง</v>
      </c>
      <c r="U605" s="55" t="str">
        <f t="shared" si="210"/>
        <v>นับเสา</v>
      </c>
      <c r="V605" s="55" t="str">
        <f t="shared" si="211"/>
        <v>61</v>
      </c>
      <c r="W605" s="55" t="str">
        <f t="shared" si="212"/>
        <v>สายสื่อสาร</v>
      </c>
      <c r="X605" s="55" t="str">
        <f t="shared" si="213"/>
        <v>UIH</v>
      </c>
      <c r="Y605" s="55" t="str">
        <f t="shared" si="214"/>
        <v>PTC</v>
      </c>
      <c r="Z605" s="55" t="str">
        <f t="shared" si="215"/>
        <v>ปกติ</v>
      </c>
      <c r="AA605" s="55" t="str">
        <f t="shared" si="216"/>
        <v>TELECOM</v>
      </c>
      <c r="AB605" s="64">
        <f t="shared" si="217"/>
        <v>1</v>
      </c>
      <c r="AC605" s="65" t="str">
        <f>VLOOKUP(B605,DATA_ZCSR181!C:K,9,0)</f>
        <v>S-4G-001</v>
      </c>
      <c r="AD605" s="65">
        <f>VLOOKUP(B605,DATA_ZCSR181!C:H,6,0)</f>
        <v>9009421369</v>
      </c>
      <c r="AE605" s="66">
        <f>VLOOKUP(B605,DATA_ZCSR181!C:Z,24,0)</f>
        <v>43496</v>
      </c>
      <c r="AF605" s="66" t="str">
        <f>LEFT(VLOOKUP(B605,DATA_ZCSR181!C:D,2,0),4)</f>
        <v>S4B3</v>
      </c>
      <c r="AG605" s="55" t="str">
        <f t="shared" si="218"/>
        <v>PTC</v>
      </c>
      <c r="AH605" s="61" t="str">
        <f t="shared" si="219"/>
        <v/>
      </c>
      <c r="AI605" s="61" t="str">
        <f t="shared" si="220"/>
        <v/>
      </c>
      <c r="AJ605" s="61" t="str">
        <f t="shared" si="221"/>
        <v/>
      </c>
      <c r="AK605" s="61" t="str">
        <f t="shared" si="222"/>
        <v/>
      </c>
      <c r="AL605" s="61" t="str">
        <f t="shared" si="223"/>
        <v/>
      </c>
      <c r="AM605" s="61" t="str">
        <f t="shared" si="224"/>
        <v/>
      </c>
      <c r="AN605" s="61" t="str">
        <f t="shared" si="225"/>
        <v/>
      </c>
      <c r="AO605" s="61" t="str">
        <f t="shared" si="226"/>
        <v/>
      </c>
      <c r="AP605" s="61" t="str">
        <f t="shared" si="227"/>
        <v/>
      </c>
      <c r="AQ605" s="62" t="str">
        <f t="shared" si="228"/>
        <v/>
      </c>
      <c r="AR605" s="61" t="str">
        <f t="shared" si="229"/>
        <v/>
      </c>
      <c r="AS605" s="63" t="e">
        <f>VLOOKUP(B605,ziw58!AV:BB,7,0)</f>
        <v>#N/A</v>
      </c>
    </row>
    <row r="606" spans="1:45" x14ac:dyDescent="0.35">
      <c r="A606" s="56">
        <v>130000730382</v>
      </c>
      <c r="B606" s="57">
        <v>140001545555</v>
      </c>
      <c r="C606" s="57">
        <v>1016894837</v>
      </c>
      <c r="D606" s="58" t="s">
        <v>3091</v>
      </c>
      <c r="E606" s="58" t="s">
        <v>25</v>
      </c>
      <c r="F606" s="58" t="s">
        <v>16</v>
      </c>
      <c r="G606" s="58" t="s">
        <v>17</v>
      </c>
      <c r="H606" s="58" t="s">
        <v>34</v>
      </c>
      <c r="I606" s="59">
        <v>43420</v>
      </c>
      <c r="J606" s="59">
        <v>43434</v>
      </c>
      <c r="K606" s="59">
        <v>43434</v>
      </c>
      <c r="L606" s="59">
        <v>43434</v>
      </c>
      <c r="M606" s="60">
        <v>4018198113</v>
      </c>
      <c r="N606" s="58" t="s">
        <v>1127</v>
      </c>
      <c r="O606" s="58" t="s">
        <v>26</v>
      </c>
      <c r="P606" s="55" t="str">
        <f>VLOOKUP(C606,Constrain!W:Y,3,0)</f>
        <v>บริษัท ยูไนเต็ด อินฟอร์เมชั่น ไฮเวย์ จำกัด</v>
      </c>
      <c r="Q606" s="64" t="str">
        <f>VLOOKUP(C606,Constrain!W:X,2,0)</f>
        <v>UIH</v>
      </c>
      <c r="R606" s="55" t="str">
        <f t="shared" si="207"/>
        <v xml:space="preserve">REL </v>
      </c>
      <c r="S606" s="55" t="str">
        <f t="shared" si="208"/>
        <v xml:space="preserve">CNF </v>
      </c>
      <c r="T606" s="55" t="str">
        <f t="shared" si="209"/>
        <v>มี พท.ซ่อมบำรุง</v>
      </c>
      <c r="U606" s="55" t="str">
        <f t="shared" si="210"/>
        <v>นับเสา</v>
      </c>
      <c r="V606" s="55" t="str">
        <f t="shared" si="211"/>
        <v>61</v>
      </c>
      <c r="W606" s="55" t="str">
        <f t="shared" si="212"/>
        <v>สายสื่อสาร</v>
      </c>
      <c r="X606" s="55" t="str">
        <f t="shared" si="213"/>
        <v>UIH</v>
      </c>
      <c r="Y606" s="55" t="str">
        <f t="shared" si="214"/>
        <v>PUI</v>
      </c>
      <c r="Z606" s="55" t="str">
        <f t="shared" si="215"/>
        <v>ปกติ</v>
      </c>
      <c r="AA606" s="55" t="str">
        <f t="shared" si="216"/>
        <v>TELECOM</v>
      </c>
      <c r="AB606" s="64">
        <f t="shared" si="217"/>
        <v>1</v>
      </c>
      <c r="AC606" s="65" t="str">
        <f>VLOOKUP(B606,DATA_ZCSR181!C:K,9,0)</f>
        <v>S-4G-001</v>
      </c>
      <c r="AD606" s="65">
        <f>VLOOKUP(B606,DATA_ZCSR181!C:H,6,0)</f>
        <v>9009416753</v>
      </c>
      <c r="AE606" s="66">
        <f>VLOOKUP(B606,DATA_ZCSR181!C:Z,24,0)</f>
        <v>43496</v>
      </c>
      <c r="AF606" s="66" t="str">
        <f>LEFT(VLOOKUP(B606,DATA_ZCSR181!C:D,2,0),4)</f>
        <v>S4B3</v>
      </c>
      <c r="AG606" s="55" t="str">
        <f t="shared" si="218"/>
        <v>MUS</v>
      </c>
      <c r="AH606" s="61" t="str">
        <f t="shared" si="219"/>
        <v/>
      </c>
      <c r="AI606" s="61" t="str">
        <f t="shared" si="220"/>
        <v/>
      </c>
      <c r="AJ606" s="61" t="str">
        <f t="shared" si="221"/>
        <v>สถานะใบสั่งงานไม่ถูกต้อง</v>
      </c>
      <c r="AK606" s="61" t="str">
        <f t="shared" si="222"/>
        <v/>
      </c>
      <c r="AL606" s="61" t="str">
        <f t="shared" si="223"/>
        <v/>
      </c>
      <c r="AM606" s="61" t="str">
        <f t="shared" si="224"/>
        <v/>
      </c>
      <c r="AN606" s="61" t="str">
        <f t="shared" si="225"/>
        <v/>
      </c>
      <c r="AO606" s="61" t="str">
        <f t="shared" si="226"/>
        <v/>
      </c>
      <c r="AP606" s="61" t="str">
        <f t="shared" si="227"/>
        <v/>
      </c>
      <c r="AQ606" s="62" t="str">
        <f t="shared" si="228"/>
        <v/>
      </c>
      <c r="AR606" s="61" t="str">
        <f t="shared" si="229"/>
        <v/>
      </c>
      <c r="AS606" s="63" t="e">
        <f>VLOOKUP(B606,ziw58!AV:BB,7,0)</f>
        <v>#N/A</v>
      </c>
    </row>
    <row r="607" spans="1:45" x14ac:dyDescent="0.35">
      <c r="A607" s="56">
        <v>130000740056</v>
      </c>
      <c r="B607" s="57">
        <v>140001546106</v>
      </c>
      <c r="C607" s="57">
        <v>1016894837</v>
      </c>
      <c r="D607" s="58" t="s">
        <v>3092</v>
      </c>
      <c r="E607" s="58" t="s">
        <v>15</v>
      </c>
      <c r="F607" s="58" t="s">
        <v>16</v>
      </c>
      <c r="G607" s="58" t="s">
        <v>17</v>
      </c>
      <c r="H607" s="58" t="s">
        <v>90</v>
      </c>
      <c r="I607" s="59">
        <v>43453</v>
      </c>
      <c r="J607" s="59">
        <v>43460</v>
      </c>
      <c r="K607" s="59">
        <v>43460</v>
      </c>
      <c r="L607" s="59">
        <v>43483</v>
      </c>
      <c r="M607" s="60">
        <v>4016316915</v>
      </c>
      <c r="N607" s="58" t="s">
        <v>91</v>
      </c>
      <c r="O607" s="58" t="s">
        <v>23</v>
      </c>
      <c r="P607" s="55" t="str">
        <f>VLOOKUP(C607,Constrain!W:Y,3,0)</f>
        <v>บริษัท ยูไนเต็ด อินฟอร์เมชั่น ไฮเวย์ จำกัด</v>
      </c>
      <c r="Q607" s="64" t="str">
        <f>VLOOKUP(C607,Constrain!W:X,2,0)</f>
        <v>UIH</v>
      </c>
      <c r="R607" s="55" t="str">
        <f t="shared" si="207"/>
        <v>CLSD</v>
      </c>
      <c r="S607" s="55" t="str">
        <f t="shared" si="208"/>
        <v xml:space="preserve">CNF </v>
      </c>
      <c r="T607" s="55" t="str">
        <f t="shared" si="209"/>
        <v>มี พท.ซ่อมบำรุง</v>
      </c>
      <c r="U607" s="55" t="str">
        <f t="shared" si="210"/>
        <v>นับเสา</v>
      </c>
      <c r="V607" s="55" t="str">
        <f t="shared" si="211"/>
        <v>61</v>
      </c>
      <c r="W607" s="55" t="str">
        <f t="shared" si="212"/>
        <v>สายสื่อสาร</v>
      </c>
      <c r="X607" s="55" t="str">
        <f t="shared" si="213"/>
        <v>UIH</v>
      </c>
      <c r="Y607" s="55" t="str">
        <f t="shared" si="214"/>
        <v>PUS</v>
      </c>
      <c r="Z607" s="55" t="str">
        <f t="shared" si="215"/>
        <v>ปกติ</v>
      </c>
      <c r="AA607" s="55" t="str">
        <f t="shared" si="216"/>
        <v>TELECOM</v>
      </c>
      <c r="AB607" s="64">
        <f t="shared" si="217"/>
        <v>1</v>
      </c>
      <c r="AC607" s="65" t="str">
        <f>VLOOKUP(B607,DATA_ZCSR181!C:K,9,0)</f>
        <v>S-4G-001</v>
      </c>
      <c r="AD607" s="65">
        <f>VLOOKUP(B607,DATA_ZCSR181!C:H,6,0)</f>
        <v>9009417369</v>
      </c>
      <c r="AE607" s="66">
        <f>VLOOKUP(B607,DATA_ZCSR181!C:Z,24,0)</f>
        <v>43496</v>
      </c>
      <c r="AF607" s="66" t="str">
        <f>LEFT(VLOOKUP(B607,DATA_ZCSR181!C:D,2,0),4)</f>
        <v>S4B3</v>
      </c>
      <c r="AG607" s="55" t="str">
        <f t="shared" si="218"/>
        <v>PUS</v>
      </c>
      <c r="AH607" s="61" t="str">
        <f t="shared" si="219"/>
        <v/>
      </c>
      <c r="AI607" s="61" t="str">
        <f t="shared" si="220"/>
        <v/>
      </c>
      <c r="AJ607" s="61" t="str">
        <f t="shared" si="221"/>
        <v/>
      </c>
      <c r="AK607" s="61" t="str">
        <f t="shared" si="222"/>
        <v/>
      </c>
      <c r="AL607" s="61" t="str">
        <f t="shared" si="223"/>
        <v/>
      </c>
      <c r="AM607" s="61" t="str">
        <f t="shared" si="224"/>
        <v/>
      </c>
      <c r="AN607" s="61" t="str">
        <f t="shared" si="225"/>
        <v/>
      </c>
      <c r="AO607" s="61" t="str">
        <f t="shared" si="226"/>
        <v/>
      </c>
      <c r="AP607" s="61" t="str">
        <f t="shared" si="227"/>
        <v/>
      </c>
      <c r="AQ607" s="62" t="str">
        <f t="shared" si="228"/>
        <v/>
      </c>
      <c r="AR607" s="61" t="str">
        <f t="shared" si="229"/>
        <v/>
      </c>
      <c r="AS607" s="63" t="e">
        <f>VLOOKUP(B607,ziw58!AV:BB,7,0)</f>
        <v>#N/A</v>
      </c>
    </row>
    <row r="608" spans="1:45" x14ac:dyDescent="0.35">
      <c r="A608" s="56">
        <v>130000727514</v>
      </c>
      <c r="B608" s="57">
        <v>140001545278</v>
      </c>
      <c r="C608" s="57">
        <v>1016894837</v>
      </c>
      <c r="D608" s="58" t="s">
        <v>3093</v>
      </c>
      <c r="E608" s="58" t="s">
        <v>15</v>
      </c>
      <c r="F608" s="58" t="s">
        <v>16</v>
      </c>
      <c r="G608" s="58" t="s">
        <v>17</v>
      </c>
      <c r="H608" s="58" t="s">
        <v>60</v>
      </c>
      <c r="I608" s="59">
        <v>43435</v>
      </c>
      <c r="J608" s="59">
        <v>43429</v>
      </c>
      <c r="K608" s="59">
        <v>43432</v>
      </c>
      <c r="L608" s="59">
        <v>43483</v>
      </c>
      <c r="M608" s="60">
        <v>4016316852</v>
      </c>
      <c r="N608" s="58" t="s">
        <v>61</v>
      </c>
      <c r="O608" s="58" t="s">
        <v>23</v>
      </c>
      <c r="P608" s="55" t="str">
        <f>VLOOKUP(C608,Constrain!W:Y,3,0)</f>
        <v>บริษัท ยูไนเต็ด อินฟอร์เมชั่น ไฮเวย์ จำกัด</v>
      </c>
      <c r="Q608" s="64" t="str">
        <f>VLOOKUP(C608,Constrain!W:X,2,0)</f>
        <v>UIH</v>
      </c>
      <c r="R608" s="55" t="str">
        <f t="shared" si="207"/>
        <v>CLSD</v>
      </c>
      <c r="S608" s="55" t="str">
        <f t="shared" si="208"/>
        <v xml:space="preserve">CNF </v>
      </c>
      <c r="T608" s="55" t="str">
        <f t="shared" si="209"/>
        <v>มี พท.ซ่อมบำรุง</v>
      </c>
      <c r="U608" s="55" t="str">
        <f t="shared" si="210"/>
        <v>นับเสา</v>
      </c>
      <c r="V608" s="55" t="str">
        <f t="shared" si="211"/>
        <v>61</v>
      </c>
      <c r="W608" s="55" t="str">
        <f t="shared" si="212"/>
        <v>สายสื่อสาร</v>
      </c>
      <c r="X608" s="55" t="str">
        <f t="shared" si="213"/>
        <v>UIH</v>
      </c>
      <c r="Y608" s="55" t="str">
        <f t="shared" si="214"/>
        <v>RAB</v>
      </c>
      <c r="Z608" s="55" t="str">
        <f t="shared" si="215"/>
        <v>ปกติ</v>
      </c>
      <c r="AA608" s="55" t="str">
        <f t="shared" si="216"/>
        <v>TELECOM</v>
      </c>
      <c r="AB608" s="64">
        <f t="shared" si="217"/>
        <v>1</v>
      </c>
      <c r="AC608" s="65" t="str">
        <f>VLOOKUP(B608,DATA_ZCSR181!C:K,9,0)</f>
        <v>S-4G-001</v>
      </c>
      <c r="AD608" s="65">
        <f>VLOOKUP(B608,DATA_ZCSR181!C:H,6,0)</f>
        <v>9009416537</v>
      </c>
      <c r="AE608" s="66">
        <f>VLOOKUP(B608,DATA_ZCSR181!C:Z,24,0)</f>
        <v>43496</v>
      </c>
      <c r="AF608" s="66" t="str">
        <f>LEFT(VLOOKUP(B608,DATA_ZCSR181!C:D,2,0),4)</f>
        <v>S4B3</v>
      </c>
      <c r="AG608" s="55" t="str">
        <f t="shared" si="218"/>
        <v>RAB</v>
      </c>
      <c r="AH608" s="61" t="str">
        <f t="shared" si="219"/>
        <v/>
      </c>
      <c r="AI608" s="61" t="str">
        <f t="shared" si="220"/>
        <v/>
      </c>
      <c r="AJ608" s="61" t="str">
        <f t="shared" si="221"/>
        <v/>
      </c>
      <c r="AK608" s="61" t="str">
        <f t="shared" si="222"/>
        <v/>
      </c>
      <c r="AL608" s="61" t="str">
        <f t="shared" si="223"/>
        <v/>
      </c>
      <c r="AM608" s="61" t="str">
        <f t="shared" si="224"/>
        <v/>
      </c>
      <c r="AN608" s="61" t="str">
        <f t="shared" si="225"/>
        <v/>
      </c>
      <c r="AO608" s="61" t="str">
        <f t="shared" si="226"/>
        <v/>
      </c>
      <c r="AP608" s="61" t="str">
        <f t="shared" si="227"/>
        <v/>
      </c>
      <c r="AQ608" s="62" t="str">
        <f t="shared" si="228"/>
        <v/>
      </c>
      <c r="AR608" s="61" t="str">
        <f t="shared" si="229"/>
        <v/>
      </c>
      <c r="AS608" s="63" t="e">
        <f>VLOOKUP(B608,ziw58!AV:BB,7,0)</f>
        <v>#N/A</v>
      </c>
    </row>
    <row r="609" spans="1:45" x14ac:dyDescent="0.35">
      <c r="A609" s="56">
        <v>130000727199</v>
      </c>
      <c r="B609" s="57">
        <v>140001544259</v>
      </c>
      <c r="C609" s="57">
        <v>1016894837</v>
      </c>
      <c r="D609" s="58" t="s">
        <v>3094</v>
      </c>
      <c r="E609" s="58" t="s">
        <v>1267</v>
      </c>
      <c r="F609" s="58" t="s">
        <v>16</v>
      </c>
      <c r="G609" s="58" t="s">
        <v>17</v>
      </c>
      <c r="H609" s="58" t="s">
        <v>62</v>
      </c>
      <c r="I609" s="59">
        <v>43427</v>
      </c>
      <c r="J609" s="59">
        <v>43427</v>
      </c>
      <c r="K609" s="59">
        <v>43427</v>
      </c>
      <c r="L609" s="59">
        <v>43483</v>
      </c>
      <c r="M609" s="60">
        <v>4016316842</v>
      </c>
      <c r="N609" s="58" t="s">
        <v>63</v>
      </c>
      <c r="O609" s="58" t="s">
        <v>23</v>
      </c>
      <c r="P609" s="55" t="str">
        <f>VLOOKUP(C609,Constrain!W:Y,3,0)</f>
        <v>บริษัท ยูไนเต็ด อินฟอร์เมชั่น ไฮเวย์ จำกัด</v>
      </c>
      <c r="Q609" s="64" t="str">
        <f>VLOOKUP(C609,Constrain!W:X,2,0)</f>
        <v>UIH</v>
      </c>
      <c r="R609" s="55" t="str">
        <f t="shared" si="207"/>
        <v>TECO</v>
      </c>
      <c r="S609" s="55" t="str">
        <f t="shared" si="208"/>
        <v xml:space="preserve">CNF </v>
      </c>
      <c r="T609" s="55" t="str">
        <f t="shared" si="209"/>
        <v>มี พท.ซ่อมบำรุง</v>
      </c>
      <c r="U609" s="55" t="str">
        <f t="shared" si="210"/>
        <v>นับเสา</v>
      </c>
      <c r="V609" s="55" t="str">
        <f t="shared" si="211"/>
        <v>61</v>
      </c>
      <c r="W609" s="55" t="str">
        <f t="shared" si="212"/>
        <v>สายสื่อสาร</v>
      </c>
      <c r="X609" s="55" t="str">
        <f t="shared" si="213"/>
        <v>UIH</v>
      </c>
      <c r="Y609" s="55" t="str">
        <f t="shared" si="214"/>
        <v>SIP</v>
      </c>
      <c r="Z609" s="55" t="str">
        <f t="shared" si="215"/>
        <v>ปกติ</v>
      </c>
      <c r="AA609" s="55" t="str">
        <f t="shared" si="216"/>
        <v>TELECOM</v>
      </c>
      <c r="AB609" s="64">
        <f t="shared" si="217"/>
        <v>1</v>
      </c>
      <c r="AC609" s="65" t="str">
        <f>VLOOKUP(B609,DATA_ZCSR181!C:K,9,0)</f>
        <v>S-4G-001</v>
      </c>
      <c r="AD609" s="65">
        <f>VLOOKUP(B609,DATA_ZCSR181!C:H,6,0)</f>
        <v>9009415240</v>
      </c>
      <c r="AE609" s="66">
        <f>VLOOKUP(B609,DATA_ZCSR181!C:Z,24,0)</f>
        <v>43496</v>
      </c>
      <c r="AF609" s="66" t="str">
        <f>LEFT(VLOOKUP(B609,DATA_ZCSR181!C:D,2,0),4)</f>
        <v>S4B3</v>
      </c>
      <c r="AG609" s="55" t="str">
        <f t="shared" si="218"/>
        <v>SIP</v>
      </c>
      <c r="AH609" s="61" t="str">
        <f t="shared" si="219"/>
        <v/>
      </c>
      <c r="AI609" s="61" t="str">
        <f t="shared" si="220"/>
        <v/>
      </c>
      <c r="AJ609" s="61" t="str">
        <f t="shared" si="221"/>
        <v/>
      </c>
      <c r="AK609" s="61" t="str">
        <f t="shared" si="222"/>
        <v/>
      </c>
      <c r="AL609" s="61" t="str">
        <f t="shared" si="223"/>
        <v/>
      </c>
      <c r="AM609" s="61" t="str">
        <f t="shared" si="224"/>
        <v/>
      </c>
      <c r="AN609" s="61" t="str">
        <f t="shared" si="225"/>
        <v/>
      </c>
      <c r="AO609" s="61" t="str">
        <f t="shared" si="226"/>
        <v/>
      </c>
      <c r="AP609" s="61" t="str">
        <f t="shared" si="227"/>
        <v/>
      </c>
      <c r="AQ609" s="62" t="str">
        <f t="shared" si="228"/>
        <v/>
      </c>
      <c r="AR609" s="61" t="str">
        <f t="shared" si="229"/>
        <v/>
      </c>
      <c r="AS609" s="63" t="e">
        <f>VLOOKUP(B609,ziw58!AV:BB,7,0)</f>
        <v>#N/A</v>
      </c>
    </row>
    <row r="610" spans="1:45" x14ac:dyDescent="0.35">
      <c r="A610" s="56">
        <v>130000730635</v>
      </c>
      <c r="B610" s="57">
        <v>140001544470</v>
      </c>
      <c r="C610" s="57">
        <v>1016894837</v>
      </c>
      <c r="D610" s="58" t="s">
        <v>3095</v>
      </c>
      <c r="E610" s="58" t="s">
        <v>25</v>
      </c>
      <c r="F610" s="58" t="s">
        <v>16</v>
      </c>
      <c r="G610" s="58" t="s">
        <v>17</v>
      </c>
      <c r="H610" s="58" t="s">
        <v>82</v>
      </c>
      <c r="I610" s="59">
        <v>43434</v>
      </c>
      <c r="J610" s="59">
        <v>43434</v>
      </c>
      <c r="K610" s="59">
        <v>43434</v>
      </c>
      <c r="L610" s="59">
        <v>43434</v>
      </c>
      <c r="M610" s="60">
        <v>4016317191</v>
      </c>
      <c r="N610" s="58" t="s">
        <v>2552</v>
      </c>
      <c r="O610" s="58" t="s">
        <v>26</v>
      </c>
      <c r="P610" s="55" t="str">
        <f>VLOOKUP(C610,Constrain!W:Y,3,0)</f>
        <v>บริษัท ยูไนเต็ด อินฟอร์เมชั่น ไฮเวย์ จำกัด</v>
      </c>
      <c r="Q610" s="64" t="str">
        <f>VLOOKUP(C610,Constrain!W:X,2,0)</f>
        <v>UIH</v>
      </c>
      <c r="R610" s="55" t="str">
        <f t="shared" si="207"/>
        <v xml:space="preserve">REL </v>
      </c>
      <c r="S610" s="55" t="str">
        <f t="shared" si="208"/>
        <v xml:space="preserve">CNF </v>
      </c>
      <c r="T610" s="55" t="str">
        <f t="shared" si="209"/>
        <v>มี พท.ซ่อมบำรุง</v>
      </c>
      <c r="U610" s="55" t="str">
        <f t="shared" si="210"/>
        <v>นับเสา</v>
      </c>
      <c r="V610" s="55" t="str">
        <f t="shared" si="211"/>
        <v>61</v>
      </c>
      <c r="W610" s="55" t="str">
        <f t="shared" si="212"/>
        <v>สายสื่อสาร</v>
      </c>
      <c r="X610" s="55" t="str">
        <f t="shared" si="213"/>
        <v>UIH</v>
      </c>
      <c r="Y610" s="55" t="str">
        <f t="shared" si="214"/>
        <v>SKA</v>
      </c>
      <c r="Z610" s="55" t="str">
        <f t="shared" si="215"/>
        <v>ปกติ</v>
      </c>
      <c r="AA610" s="55" t="str">
        <f t="shared" si="216"/>
        <v>TELECOM</v>
      </c>
      <c r="AB610" s="64">
        <f t="shared" si="217"/>
        <v>1</v>
      </c>
      <c r="AC610" s="65" t="str">
        <f>VLOOKUP(B610,DATA_ZCSR181!C:K,9,0)</f>
        <v>S-4G-001</v>
      </c>
      <c r="AD610" s="65">
        <f>VLOOKUP(B610,DATA_ZCSR181!C:H,6,0)</f>
        <v>9009415460</v>
      </c>
      <c r="AE610" s="66">
        <f>VLOOKUP(B610,DATA_ZCSR181!C:Z,24,0)</f>
        <v>43496</v>
      </c>
      <c r="AF610" s="66" t="str">
        <f>LEFT(VLOOKUP(B610,DATA_ZCSR181!C:D,2,0),4)</f>
        <v>S4B3</v>
      </c>
      <c r="AG610" s="55" t="str">
        <f t="shared" si="218"/>
        <v>SKA</v>
      </c>
      <c r="AH610" s="61" t="str">
        <f t="shared" si="219"/>
        <v/>
      </c>
      <c r="AI610" s="61" t="str">
        <f t="shared" si="220"/>
        <v/>
      </c>
      <c r="AJ610" s="61" t="str">
        <f t="shared" si="221"/>
        <v>สถานะใบสั่งงานไม่ถูกต้อง</v>
      </c>
      <c r="AK610" s="61" t="str">
        <f t="shared" si="222"/>
        <v/>
      </c>
      <c r="AL610" s="61" t="str">
        <f t="shared" si="223"/>
        <v/>
      </c>
      <c r="AM610" s="61" t="str">
        <f t="shared" si="224"/>
        <v/>
      </c>
      <c r="AN610" s="61" t="str">
        <f t="shared" si="225"/>
        <v/>
      </c>
      <c r="AO610" s="61" t="str">
        <f t="shared" si="226"/>
        <v/>
      </c>
      <c r="AP610" s="61" t="str">
        <f t="shared" si="227"/>
        <v/>
      </c>
      <c r="AQ610" s="62" t="str">
        <f t="shared" si="228"/>
        <v/>
      </c>
      <c r="AR610" s="61" t="str">
        <f t="shared" si="229"/>
        <v/>
      </c>
      <c r="AS610" s="63" t="e">
        <f>VLOOKUP(B610,ziw58!AV:BB,7,0)</f>
        <v>#N/A</v>
      </c>
    </row>
    <row r="611" spans="1:45" x14ac:dyDescent="0.35">
      <c r="A611" s="56">
        <v>130000716870</v>
      </c>
      <c r="B611" s="57">
        <v>140001544253</v>
      </c>
      <c r="C611" s="57">
        <v>1016894837</v>
      </c>
      <c r="D611" s="58" t="s">
        <v>3096</v>
      </c>
      <c r="E611" s="58" t="s">
        <v>1267</v>
      </c>
      <c r="F611" s="58" t="s">
        <v>16</v>
      </c>
      <c r="G611" s="58" t="s">
        <v>17</v>
      </c>
      <c r="H611" s="58" t="s">
        <v>30</v>
      </c>
      <c r="I611" s="59">
        <v>43451</v>
      </c>
      <c r="J611" s="59">
        <v>43400</v>
      </c>
      <c r="K611" s="59">
        <v>43401</v>
      </c>
      <c r="L611" s="59">
        <v>43483</v>
      </c>
      <c r="M611" s="60">
        <v>4016316839</v>
      </c>
      <c r="N611" s="58" t="s">
        <v>31</v>
      </c>
      <c r="O611" s="58" t="s">
        <v>23</v>
      </c>
      <c r="P611" s="55" t="str">
        <f>VLOOKUP(C611,Constrain!W:Y,3,0)</f>
        <v>บริษัท ยูไนเต็ด อินฟอร์เมชั่น ไฮเวย์ จำกัด</v>
      </c>
      <c r="Q611" s="64" t="str">
        <f>VLOOKUP(C611,Constrain!W:X,2,0)</f>
        <v>UIH</v>
      </c>
      <c r="R611" s="55" t="str">
        <f t="shared" si="207"/>
        <v>TECO</v>
      </c>
      <c r="S611" s="55" t="str">
        <f t="shared" si="208"/>
        <v xml:space="preserve">CNF </v>
      </c>
      <c r="T611" s="55" t="str">
        <f t="shared" si="209"/>
        <v>มี พท.ซ่อมบำรุง</v>
      </c>
      <c r="U611" s="55" t="str">
        <f t="shared" si="210"/>
        <v>นับเสา</v>
      </c>
      <c r="V611" s="55" t="str">
        <f t="shared" si="211"/>
        <v>61</v>
      </c>
      <c r="W611" s="55" t="str">
        <f t="shared" si="212"/>
        <v>สายสื่อสาร</v>
      </c>
      <c r="X611" s="55" t="str">
        <f t="shared" si="213"/>
        <v>UIH</v>
      </c>
      <c r="Y611" s="55" t="str">
        <f t="shared" si="214"/>
        <v>SRN</v>
      </c>
      <c r="Z611" s="55" t="str">
        <f t="shared" si="215"/>
        <v>ปกติ</v>
      </c>
      <c r="AA611" s="55" t="str">
        <f t="shared" si="216"/>
        <v>TELECOM</v>
      </c>
      <c r="AB611" s="64">
        <f t="shared" si="217"/>
        <v>1</v>
      </c>
      <c r="AC611" s="65" t="str">
        <f>VLOOKUP(B611,DATA_ZCSR181!C:K,9,0)</f>
        <v>S-4G-001</v>
      </c>
      <c r="AD611" s="65">
        <f>VLOOKUP(B611,DATA_ZCSR181!C:H,6,0)</f>
        <v>9009415103</v>
      </c>
      <c r="AE611" s="66">
        <f>VLOOKUP(B611,DATA_ZCSR181!C:Z,24,0)</f>
        <v>43496</v>
      </c>
      <c r="AF611" s="66" t="str">
        <f>LEFT(VLOOKUP(B611,DATA_ZCSR181!C:D,2,0),4)</f>
        <v>S4B3</v>
      </c>
      <c r="AG611" s="55" t="str">
        <f t="shared" si="218"/>
        <v>SRN</v>
      </c>
      <c r="AH611" s="61" t="str">
        <f t="shared" si="219"/>
        <v/>
      </c>
      <c r="AI611" s="61" t="str">
        <f t="shared" si="220"/>
        <v/>
      </c>
      <c r="AJ611" s="61" t="str">
        <f t="shared" si="221"/>
        <v/>
      </c>
      <c r="AK611" s="61" t="str">
        <f t="shared" si="222"/>
        <v/>
      </c>
      <c r="AL611" s="61" t="str">
        <f t="shared" si="223"/>
        <v/>
      </c>
      <c r="AM611" s="61" t="str">
        <f t="shared" si="224"/>
        <v/>
      </c>
      <c r="AN611" s="61" t="str">
        <f t="shared" si="225"/>
        <v/>
      </c>
      <c r="AO611" s="61" t="str">
        <f t="shared" si="226"/>
        <v/>
      </c>
      <c r="AP611" s="61" t="str">
        <f t="shared" si="227"/>
        <v/>
      </c>
      <c r="AQ611" s="62" t="str">
        <f t="shared" si="228"/>
        <v/>
      </c>
      <c r="AR611" s="61" t="str">
        <f t="shared" si="229"/>
        <v/>
      </c>
      <c r="AS611" s="63" t="e">
        <f>VLOOKUP(B611,ziw58!AV:BB,7,0)</f>
        <v>#N/A</v>
      </c>
    </row>
    <row r="612" spans="1:45" x14ac:dyDescent="0.35">
      <c r="A612" s="56">
        <v>130000727476</v>
      </c>
      <c r="B612" s="57">
        <v>140001545833</v>
      </c>
      <c r="C612" s="57">
        <v>1016894837</v>
      </c>
      <c r="D612" s="58" t="s">
        <v>3097</v>
      </c>
      <c r="E612" s="58" t="s">
        <v>15</v>
      </c>
      <c r="F612" s="58" t="s">
        <v>16</v>
      </c>
      <c r="G612" s="58" t="s">
        <v>17</v>
      </c>
      <c r="H612" s="58" t="s">
        <v>72</v>
      </c>
      <c r="I612" s="59">
        <v>43427</v>
      </c>
      <c r="J612" s="59">
        <v>43427</v>
      </c>
      <c r="K612" s="59">
        <v>43427</v>
      </c>
      <c r="L612" s="59">
        <v>43483</v>
      </c>
      <c r="M612" s="60">
        <v>4016316820</v>
      </c>
      <c r="N612" s="58" t="s">
        <v>73</v>
      </c>
      <c r="O612" s="58" t="s">
        <v>23</v>
      </c>
      <c r="P612" s="55" t="str">
        <f>VLOOKUP(C612,Constrain!W:Y,3,0)</f>
        <v>บริษัท ยูไนเต็ด อินฟอร์เมชั่น ไฮเวย์ จำกัด</v>
      </c>
      <c r="Q612" s="64" t="str">
        <f>VLOOKUP(C612,Constrain!W:X,2,0)</f>
        <v>UIH</v>
      </c>
      <c r="R612" s="55" t="str">
        <f t="shared" si="207"/>
        <v>CLSD</v>
      </c>
      <c r="S612" s="55" t="str">
        <f t="shared" si="208"/>
        <v xml:space="preserve">CNF </v>
      </c>
      <c r="T612" s="55" t="str">
        <f t="shared" si="209"/>
        <v>มี พท.ซ่อมบำรุง</v>
      </c>
      <c r="U612" s="55" t="str">
        <f t="shared" si="210"/>
        <v>นับเสา</v>
      </c>
      <c r="V612" s="55" t="str">
        <f t="shared" si="211"/>
        <v>61</v>
      </c>
      <c r="W612" s="55" t="str">
        <f t="shared" si="212"/>
        <v>สายสื่อสาร</v>
      </c>
      <c r="X612" s="55" t="str">
        <f t="shared" si="213"/>
        <v>UIH</v>
      </c>
      <c r="Y612" s="55" t="str">
        <f t="shared" si="214"/>
        <v>SSA</v>
      </c>
      <c r="Z612" s="55" t="str">
        <f t="shared" si="215"/>
        <v>ปกติ</v>
      </c>
      <c r="AA612" s="55" t="str">
        <f t="shared" si="216"/>
        <v>TELECOM</v>
      </c>
      <c r="AB612" s="64">
        <f t="shared" si="217"/>
        <v>1</v>
      </c>
      <c r="AC612" s="65" t="str">
        <f>VLOOKUP(B612,DATA_ZCSR181!C:K,9,0)</f>
        <v>S-4G-001</v>
      </c>
      <c r="AD612" s="65">
        <f>VLOOKUP(B612,DATA_ZCSR181!C:H,6,0)</f>
        <v>9009417027</v>
      </c>
      <c r="AE612" s="66">
        <f>VLOOKUP(B612,DATA_ZCSR181!C:Z,24,0)</f>
        <v>43496</v>
      </c>
      <c r="AF612" s="66" t="str">
        <f>LEFT(VLOOKUP(B612,DATA_ZCSR181!C:D,2,0),4)</f>
        <v>S4B3</v>
      </c>
      <c r="AG612" s="55" t="str">
        <f t="shared" si="218"/>
        <v>SSA</v>
      </c>
      <c r="AH612" s="61" t="str">
        <f t="shared" si="219"/>
        <v/>
      </c>
      <c r="AI612" s="61" t="str">
        <f t="shared" si="220"/>
        <v/>
      </c>
      <c r="AJ612" s="61" t="str">
        <f t="shared" si="221"/>
        <v/>
      </c>
      <c r="AK612" s="61" t="str">
        <f t="shared" si="222"/>
        <v/>
      </c>
      <c r="AL612" s="61" t="str">
        <f t="shared" si="223"/>
        <v/>
      </c>
      <c r="AM612" s="61" t="str">
        <f t="shared" si="224"/>
        <v/>
      </c>
      <c r="AN612" s="61" t="str">
        <f t="shared" si="225"/>
        <v/>
      </c>
      <c r="AO612" s="61" t="str">
        <f t="shared" si="226"/>
        <v/>
      </c>
      <c r="AP612" s="61" t="str">
        <f t="shared" si="227"/>
        <v/>
      </c>
      <c r="AQ612" s="62" t="str">
        <f t="shared" si="228"/>
        <v/>
      </c>
      <c r="AR612" s="61" t="str">
        <f t="shared" si="229"/>
        <v/>
      </c>
      <c r="AS612" s="63" t="e">
        <f>VLOOKUP(B612,ziw58!AV:BB,7,0)</f>
        <v>#N/A</v>
      </c>
    </row>
    <row r="613" spans="1:45" x14ac:dyDescent="0.35">
      <c r="A613" s="56">
        <v>130000729139</v>
      </c>
      <c r="B613" s="57">
        <v>140001545775</v>
      </c>
      <c r="C613" s="57">
        <v>1016894837</v>
      </c>
      <c r="D613" s="58" t="s">
        <v>3098</v>
      </c>
      <c r="E613" s="58" t="s">
        <v>1267</v>
      </c>
      <c r="F613" s="58" t="s">
        <v>16</v>
      </c>
      <c r="G613" s="58" t="s">
        <v>17</v>
      </c>
      <c r="H613" s="58" t="s">
        <v>94</v>
      </c>
      <c r="I613" s="59">
        <v>43431</v>
      </c>
      <c r="J613" s="59">
        <v>43431</v>
      </c>
      <c r="K613" s="59">
        <v>43431</v>
      </c>
      <c r="L613" s="59">
        <v>43493</v>
      </c>
      <c r="M613" s="60">
        <v>4018198109</v>
      </c>
      <c r="N613" s="58" t="s">
        <v>95</v>
      </c>
      <c r="O613" s="58" t="s">
        <v>23</v>
      </c>
      <c r="P613" s="55" t="str">
        <f>VLOOKUP(C613,Constrain!W:Y,3,0)</f>
        <v>บริษัท ยูไนเต็ด อินฟอร์เมชั่น ไฮเวย์ จำกัด</v>
      </c>
      <c r="Q613" s="64" t="str">
        <f>VLOOKUP(C613,Constrain!W:X,2,0)</f>
        <v>UIH</v>
      </c>
      <c r="R613" s="55" t="str">
        <f t="shared" si="207"/>
        <v>TECO</v>
      </c>
      <c r="S613" s="55" t="str">
        <f t="shared" si="208"/>
        <v xml:space="preserve">CNF </v>
      </c>
      <c r="T613" s="55" t="str">
        <f t="shared" si="209"/>
        <v>มี พท.ซ่อมบำรุง</v>
      </c>
      <c r="U613" s="55" t="str">
        <f t="shared" si="210"/>
        <v>นับเสา</v>
      </c>
      <c r="V613" s="55" t="str">
        <f t="shared" si="211"/>
        <v>61</v>
      </c>
      <c r="W613" s="55" t="str">
        <f t="shared" si="212"/>
        <v>สายสื่อสาร</v>
      </c>
      <c r="X613" s="55" t="str">
        <f t="shared" si="213"/>
        <v>UIH</v>
      </c>
      <c r="Y613" s="55" t="str">
        <f t="shared" si="214"/>
        <v>SSG</v>
      </c>
      <c r="Z613" s="55" t="str">
        <f t="shared" si="215"/>
        <v>ปกติ</v>
      </c>
      <c r="AA613" s="55" t="str">
        <f t="shared" si="216"/>
        <v>TELECOM</v>
      </c>
      <c r="AB613" s="64">
        <f t="shared" si="217"/>
        <v>1</v>
      </c>
      <c r="AC613" s="65" t="str">
        <f>VLOOKUP(B613,DATA_ZCSR181!C:K,9,0)</f>
        <v>S-4G-001</v>
      </c>
      <c r="AD613" s="65">
        <f>VLOOKUP(B613,DATA_ZCSR181!C:H,6,0)</f>
        <v>9009417196</v>
      </c>
      <c r="AE613" s="66">
        <f>VLOOKUP(B613,DATA_ZCSR181!C:Z,24,0)</f>
        <v>43496</v>
      </c>
      <c r="AF613" s="66" t="str">
        <f>LEFT(VLOOKUP(B613,DATA_ZCSR181!C:D,2,0),4)</f>
        <v>S4B3</v>
      </c>
      <c r="AG613" s="55" t="str">
        <f t="shared" si="218"/>
        <v>SES</v>
      </c>
      <c r="AH613" s="61" t="str">
        <f t="shared" si="219"/>
        <v/>
      </c>
      <c r="AI613" s="61" t="str">
        <f t="shared" si="220"/>
        <v/>
      </c>
      <c r="AJ613" s="61" t="str">
        <f t="shared" si="221"/>
        <v/>
      </c>
      <c r="AK613" s="61" t="str">
        <f t="shared" si="222"/>
        <v/>
      </c>
      <c r="AL613" s="61" t="str">
        <f t="shared" si="223"/>
        <v/>
      </c>
      <c r="AM613" s="61" t="str">
        <f t="shared" si="224"/>
        <v/>
      </c>
      <c r="AN613" s="61" t="str">
        <f t="shared" si="225"/>
        <v/>
      </c>
      <c r="AO613" s="61" t="str">
        <f t="shared" si="226"/>
        <v/>
      </c>
      <c r="AP613" s="61" t="str">
        <f t="shared" si="227"/>
        <v/>
      </c>
      <c r="AQ613" s="62" t="str">
        <f t="shared" si="228"/>
        <v/>
      </c>
      <c r="AR613" s="61" t="str">
        <f t="shared" si="229"/>
        <v/>
      </c>
      <c r="AS613" s="63" t="e">
        <f>VLOOKUP(B613,ziw58!AV:BB,7,0)</f>
        <v>#N/A</v>
      </c>
    </row>
    <row r="614" spans="1:45" x14ac:dyDescent="0.35">
      <c r="A614" s="56">
        <v>130000733784</v>
      </c>
      <c r="B614" s="57">
        <v>140001544482</v>
      </c>
      <c r="C614" s="57">
        <v>1016894837</v>
      </c>
      <c r="D614" s="58" t="s">
        <v>3099</v>
      </c>
      <c r="E614" s="58" t="s">
        <v>1267</v>
      </c>
      <c r="F614" s="58" t="s">
        <v>16</v>
      </c>
      <c r="G614" s="58" t="s">
        <v>17</v>
      </c>
      <c r="H614" s="58" t="s">
        <v>68</v>
      </c>
      <c r="I614" s="59">
        <v>43415</v>
      </c>
      <c r="J614" s="59">
        <v>43446</v>
      </c>
      <c r="K614" s="59">
        <v>43447</v>
      </c>
      <c r="L614" s="59">
        <v>43487</v>
      </c>
      <c r="M614" s="60">
        <v>4016316754</v>
      </c>
      <c r="N614" s="58" t="s">
        <v>69</v>
      </c>
      <c r="O614" s="58" t="s">
        <v>23</v>
      </c>
      <c r="P614" s="55" t="str">
        <f>VLOOKUP(C614,Constrain!W:Y,3,0)</f>
        <v>บริษัท ยูไนเต็ด อินฟอร์เมชั่น ไฮเวย์ จำกัด</v>
      </c>
      <c r="Q614" s="64" t="str">
        <f>VLOOKUP(C614,Constrain!W:X,2,0)</f>
        <v>UIH</v>
      </c>
      <c r="R614" s="55" t="str">
        <f t="shared" si="207"/>
        <v>TECO</v>
      </c>
      <c r="S614" s="55" t="str">
        <f t="shared" si="208"/>
        <v xml:space="preserve">CNF </v>
      </c>
      <c r="T614" s="55" t="str">
        <f t="shared" si="209"/>
        <v>มี พท.ซ่อมบำรุง</v>
      </c>
      <c r="U614" s="55" t="str">
        <f t="shared" si="210"/>
        <v>นับเสา</v>
      </c>
      <c r="V614" s="55" t="str">
        <f t="shared" si="211"/>
        <v>61</v>
      </c>
      <c r="W614" s="55" t="str">
        <f t="shared" si="212"/>
        <v>สายสื่อสาร</v>
      </c>
      <c r="X614" s="55" t="str">
        <f t="shared" si="213"/>
        <v>UIH</v>
      </c>
      <c r="Y614" s="55" t="str">
        <f t="shared" si="214"/>
        <v>STU</v>
      </c>
      <c r="Z614" s="55" t="str">
        <f t="shared" si="215"/>
        <v>ปกติ</v>
      </c>
      <c r="AA614" s="55" t="str">
        <f t="shared" si="216"/>
        <v>TELECOM</v>
      </c>
      <c r="AB614" s="64">
        <f t="shared" si="217"/>
        <v>1</v>
      </c>
      <c r="AC614" s="65" t="str">
        <f>VLOOKUP(B614,DATA_ZCSR181!C:K,9,0)</f>
        <v>S-4G-001</v>
      </c>
      <c r="AD614" s="65">
        <f>VLOOKUP(B614,DATA_ZCSR181!C:H,6,0)</f>
        <v>9009416167</v>
      </c>
      <c r="AE614" s="66">
        <f>VLOOKUP(B614,DATA_ZCSR181!C:Z,24,0)</f>
        <v>43496</v>
      </c>
      <c r="AF614" s="66" t="str">
        <f>LEFT(VLOOKUP(B614,DATA_ZCSR181!C:D,2,0),4)</f>
        <v>S4B3</v>
      </c>
      <c r="AG614" s="55" t="str">
        <f t="shared" si="218"/>
        <v>STU</v>
      </c>
      <c r="AH614" s="61" t="str">
        <f t="shared" si="219"/>
        <v/>
      </c>
      <c r="AI614" s="61" t="str">
        <f t="shared" si="220"/>
        <v/>
      </c>
      <c r="AJ614" s="61" t="str">
        <f t="shared" si="221"/>
        <v/>
      </c>
      <c r="AK614" s="61" t="str">
        <f t="shared" si="222"/>
        <v/>
      </c>
      <c r="AL614" s="61" t="str">
        <f t="shared" si="223"/>
        <v/>
      </c>
      <c r="AM614" s="61" t="str">
        <f t="shared" si="224"/>
        <v/>
      </c>
      <c r="AN614" s="61" t="str">
        <f t="shared" si="225"/>
        <v/>
      </c>
      <c r="AO614" s="61" t="str">
        <f t="shared" si="226"/>
        <v/>
      </c>
      <c r="AP614" s="61" t="str">
        <f t="shared" si="227"/>
        <v/>
      </c>
      <c r="AQ614" s="62" t="str">
        <f t="shared" si="228"/>
        <v/>
      </c>
      <c r="AR614" s="61" t="str">
        <f t="shared" si="229"/>
        <v/>
      </c>
      <c r="AS614" s="63" t="e">
        <f>VLOOKUP(B614,ziw58!AV:BB,7,0)</f>
        <v>#N/A</v>
      </c>
    </row>
    <row r="615" spans="1:45" x14ac:dyDescent="0.35">
      <c r="A615" s="56">
        <v>130000728773</v>
      </c>
      <c r="B615" s="57">
        <v>140001545947</v>
      </c>
      <c r="C615" s="57">
        <v>1016894837</v>
      </c>
      <c r="D615" s="58" t="s">
        <v>3100</v>
      </c>
      <c r="E615" s="58" t="s">
        <v>1267</v>
      </c>
      <c r="F615" s="58" t="s">
        <v>16</v>
      </c>
      <c r="G615" s="58" t="s">
        <v>17</v>
      </c>
      <c r="H615" s="58" t="s">
        <v>52</v>
      </c>
      <c r="I615" s="59">
        <v>43437</v>
      </c>
      <c r="J615" s="59">
        <v>43437</v>
      </c>
      <c r="K615" s="59">
        <v>43437</v>
      </c>
      <c r="L615" s="59">
        <v>43483</v>
      </c>
      <c r="M615" s="60">
        <v>4016316922</v>
      </c>
      <c r="N615" s="58" t="s">
        <v>53</v>
      </c>
      <c r="O615" s="58" t="s">
        <v>23</v>
      </c>
      <c r="P615" s="55" t="str">
        <f>VLOOKUP(C615,Constrain!W:Y,3,0)</f>
        <v>บริษัท ยูไนเต็ด อินฟอร์เมชั่น ไฮเวย์ จำกัด</v>
      </c>
      <c r="Q615" s="64" t="str">
        <f>VLOOKUP(C615,Constrain!W:X,2,0)</f>
        <v>UIH</v>
      </c>
      <c r="R615" s="55" t="str">
        <f t="shared" si="207"/>
        <v>TECO</v>
      </c>
      <c r="S615" s="55" t="str">
        <f t="shared" si="208"/>
        <v xml:space="preserve">CNF </v>
      </c>
      <c r="T615" s="55" t="str">
        <f t="shared" si="209"/>
        <v>มี พท.ซ่อมบำรุง</v>
      </c>
      <c r="U615" s="55" t="str">
        <f t="shared" si="210"/>
        <v>นับเสา</v>
      </c>
      <c r="V615" s="55" t="str">
        <f t="shared" si="211"/>
        <v>61</v>
      </c>
      <c r="W615" s="55" t="str">
        <f t="shared" si="212"/>
        <v>สายสื่อสาร</v>
      </c>
      <c r="X615" s="55" t="str">
        <f t="shared" si="213"/>
        <v>UIH</v>
      </c>
      <c r="Y615" s="55" t="str">
        <f t="shared" si="214"/>
        <v>SUN</v>
      </c>
      <c r="Z615" s="55" t="str">
        <f t="shared" si="215"/>
        <v>ปกติ</v>
      </c>
      <c r="AA615" s="55" t="str">
        <f t="shared" si="216"/>
        <v>TELECOM</v>
      </c>
      <c r="AB615" s="64">
        <f t="shared" si="217"/>
        <v>1</v>
      </c>
      <c r="AC615" s="65" t="str">
        <f>VLOOKUP(B615,DATA_ZCSR181!C:K,9,0)</f>
        <v>S-4G-001</v>
      </c>
      <c r="AD615" s="65">
        <f>VLOOKUP(B615,DATA_ZCSR181!C:H,6,0)</f>
        <v>9009417303</v>
      </c>
      <c r="AE615" s="66">
        <f>VLOOKUP(B615,DATA_ZCSR181!C:Z,24,0)</f>
        <v>43496</v>
      </c>
      <c r="AF615" s="66" t="str">
        <f>LEFT(VLOOKUP(B615,DATA_ZCSR181!C:D,2,0),4)</f>
        <v>S4B3</v>
      </c>
      <c r="AG615" s="55" t="str">
        <f t="shared" si="218"/>
        <v>SUN</v>
      </c>
      <c r="AH615" s="61" t="str">
        <f t="shared" si="219"/>
        <v/>
      </c>
      <c r="AI615" s="61" t="str">
        <f t="shared" si="220"/>
        <v/>
      </c>
      <c r="AJ615" s="61" t="str">
        <f t="shared" si="221"/>
        <v/>
      </c>
      <c r="AK615" s="61" t="str">
        <f t="shared" si="222"/>
        <v/>
      </c>
      <c r="AL615" s="61" t="str">
        <f t="shared" si="223"/>
        <v/>
      </c>
      <c r="AM615" s="61" t="str">
        <f t="shared" si="224"/>
        <v/>
      </c>
      <c r="AN615" s="61" t="str">
        <f t="shared" si="225"/>
        <v/>
      </c>
      <c r="AO615" s="61" t="str">
        <f t="shared" si="226"/>
        <v/>
      </c>
      <c r="AP615" s="61" t="str">
        <f t="shared" si="227"/>
        <v/>
      </c>
      <c r="AQ615" s="62" t="str">
        <f t="shared" si="228"/>
        <v/>
      </c>
      <c r="AR615" s="61" t="str">
        <f t="shared" si="229"/>
        <v/>
      </c>
      <c r="AS615" s="63" t="e">
        <f>VLOOKUP(B615,ziw58!AV:BB,7,0)</f>
        <v>#N/A</v>
      </c>
    </row>
    <row r="616" spans="1:45" x14ac:dyDescent="0.35">
      <c r="A616" s="56">
        <v>130000720736</v>
      </c>
      <c r="B616" s="57">
        <v>140001545318</v>
      </c>
      <c r="C616" s="57">
        <v>1016894837</v>
      </c>
      <c r="D616" s="58" t="s">
        <v>3101</v>
      </c>
      <c r="E616" s="58" t="s">
        <v>15</v>
      </c>
      <c r="F616" s="58" t="s">
        <v>16</v>
      </c>
      <c r="G616" s="58" t="s">
        <v>17</v>
      </c>
      <c r="H616" s="58" t="s">
        <v>86</v>
      </c>
      <c r="I616" s="59">
        <v>43460</v>
      </c>
      <c r="J616" s="59">
        <v>43410</v>
      </c>
      <c r="K616" s="59">
        <v>43410</v>
      </c>
      <c r="L616" s="59">
        <v>43483</v>
      </c>
      <c r="M616" s="60">
        <v>4016316992</v>
      </c>
      <c r="N616" s="58" t="s">
        <v>87</v>
      </c>
      <c r="O616" s="58" t="s">
        <v>23</v>
      </c>
      <c r="P616" s="55" t="str">
        <f>VLOOKUP(C616,Constrain!W:Y,3,0)</f>
        <v>บริษัท ยูไนเต็ด อินฟอร์เมชั่น ไฮเวย์ จำกัด</v>
      </c>
      <c r="Q616" s="64" t="str">
        <f>VLOOKUP(C616,Constrain!W:X,2,0)</f>
        <v>UIH</v>
      </c>
      <c r="R616" s="55" t="str">
        <f t="shared" si="207"/>
        <v>CLSD</v>
      </c>
      <c r="S616" s="55" t="str">
        <f t="shared" si="208"/>
        <v xml:space="preserve">CNF </v>
      </c>
      <c r="T616" s="55" t="str">
        <f t="shared" si="209"/>
        <v>มี พท.ซ่อมบำรุง</v>
      </c>
      <c r="U616" s="55" t="str">
        <f t="shared" si="210"/>
        <v>นับเสา</v>
      </c>
      <c r="V616" s="55" t="str">
        <f t="shared" si="211"/>
        <v>61</v>
      </c>
      <c r="W616" s="55" t="str">
        <f t="shared" si="212"/>
        <v>สายสื่อสาร</v>
      </c>
      <c r="X616" s="55" t="str">
        <f t="shared" si="213"/>
        <v>UIH</v>
      </c>
      <c r="Y616" s="55" t="str">
        <f t="shared" si="214"/>
        <v>TTM</v>
      </c>
      <c r="Z616" s="55" t="str">
        <f t="shared" si="215"/>
        <v>ปกติ</v>
      </c>
      <c r="AA616" s="55" t="str">
        <f t="shared" si="216"/>
        <v>TELECOM</v>
      </c>
      <c r="AB616" s="64">
        <f t="shared" si="217"/>
        <v>1</v>
      </c>
      <c r="AC616" s="65" t="str">
        <f>VLOOKUP(B616,DATA_ZCSR181!C:K,9,0)</f>
        <v>S-4G-001</v>
      </c>
      <c r="AD616" s="65">
        <f>VLOOKUP(B616,DATA_ZCSR181!C:H,6,0)</f>
        <v>9009416459</v>
      </c>
      <c r="AE616" s="66">
        <f>VLOOKUP(B616,DATA_ZCSR181!C:Z,24,0)</f>
        <v>43496</v>
      </c>
      <c r="AF616" s="66" t="str">
        <f>LEFT(VLOOKUP(B616,DATA_ZCSR181!C:D,2,0),4)</f>
        <v>S4B3</v>
      </c>
      <c r="AG616" s="55" t="str">
        <f t="shared" si="218"/>
        <v>TTM</v>
      </c>
      <c r="AH616" s="61" t="str">
        <f t="shared" si="219"/>
        <v/>
      </c>
      <c r="AI616" s="61" t="str">
        <f t="shared" si="220"/>
        <v/>
      </c>
      <c r="AJ616" s="61" t="str">
        <f t="shared" si="221"/>
        <v/>
      </c>
      <c r="AK616" s="61" t="str">
        <f t="shared" si="222"/>
        <v/>
      </c>
      <c r="AL616" s="61" t="str">
        <f t="shared" si="223"/>
        <v/>
      </c>
      <c r="AM616" s="61" t="str">
        <f t="shared" si="224"/>
        <v/>
      </c>
      <c r="AN616" s="61" t="str">
        <f t="shared" si="225"/>
        <v/>
      </c>
      <c r="AO616" s="61" t="str">
        <f t="shared" si="226"/>
        <v/>
      </c>
      <c r="AP616" s="61" t="str">
        <f t="shared" si="227"/>
        <v/>
      </c>
      <c r="AQ616" s="62" t="str">
        <f t="shared" si="228"/>
        <v/>
      </c>
      <c r="AR616" s="61" t="str">
        <f t="shared" si="229"/>
        <v/>
      </c>
      <c r="AS616" s="63" t="e">
        <f>VLOOKUP(B616,ziw58!AV:BB,7,0)</f>
        <v>#N/A</v>
      </c>
    </row>
    <row r="617" spans="1:45" x14ac:dyDescent="0.35">
      <c r="A617" s="56">
        <v>130000749374</v>
      </c>
      <c r="B617" s="57">
        <v>140001551557</v>
      </c>
      <c r="C617" s="57">
        <v>1016894837</v>
      </c>
      <c r="D617" s="58" t="s">
        <v>3231</v>
      </c>
      <c r="E617" s="58" t="s">
        <v>3199</v>
      </c>
      <c r="F617" s="58" t="s">
        <v>16</v>
      </c>
      <c r="G617" s="58" t="s">
        <v>17</v>
      </c>
      <c r="H617" s="58" t="s">
        <v>66</v>
      </c>
      <c r="I617" s="59"/>
      <c r="J617" s="59">
        <v>43487</v>
      </c>
      <c r="K617" s="59">
        <v>43487</v>
      </c>
      <c r="L617" s="59">
        <v>43495</v>
      </c>
      <c r="M617" s="60">
        <v>4018201845</v>
      </c>
      <c r="N617" s="58" t="s">
        <v>3168</v>
      </c>
      <c r="O617" s="58" t="s">
        <v>23</v>
      </c>
      <c r="P617" s="55" t="str">
        <f>VLOOKUP(C617,Constrain!W:Y,3,0)</f>
        <v>บริษัท ยูไนเต็ด อินฟอร์เมชั่น ไฮเวย์ จำกัด</v>
      </c>
      <c r="Q617" s="64" t="str">
        <f>VLOOKUP(C617,Constrain!W:X,2,0)</f>
        <v>UIH</v>
      </c>
      <c r="R617" s="55" t="str">
        <f t="shared" si="207"/>
        <v>TECO</v>
      </c>
      <c r="S617" s="55" t="str">
        <f t="shared" si="208"/>
        <v>NMAT</v>
      </c>
      <c r="T617" s="55" t="str">
        <f t="shared" si="209"/>
        <v>มี พท.ซ่อมบำรุง</v>
      </c>
      <c r="U617" s="55" t="str">
        <f t="shared" si="210"/>
        <v>นับเสา</v>
      </c>
      <c r="V617" s="55" t="str">
        <f t="shared" si="211"/>
        <v>61</v>
      </c>
      <c r="W617" s="55" t="str">
        <f t="shared" si="212"/>
        <v>สายสื่อสาร</v>
      </c>
      <c r="X617" s="55" t="str">
        <f t="shared" si="213"/>
        <v>UIH</v>
      </c>
      <c r="Y617" s="55" t="str">
        <f t="shared" si="214"/>
        <v>WNK</v>
      </c>
      <c r="Z617" s="55" t="str">
        <f t="shared" si="215"/>
        <v>ปกติ</v>
      </c>
      <c r="AA617" s="55" t="str">
        <f t="shared" si="216"/>
        <v>TELECOM</v>
      </c>
      <c r="AB617" s="64">
        <f t="shared" si="217"/>
        <v>1</v>
      </c>
      <c r="AC617" s="65" t="str">
        <f>VLOOKUP(B617,DATA_ZCSR181!C:K,9,0)</f>
        <v>S-4G-001</v>
      </c>
      <c r="AD617" s="65">
        <f>VLOOKUP(B617,DATA_ZCSR181!C:H,6,0)</f>
        <v>9009432130</v>
      </c>
      <c r="AE617" s="66">
        <f>VLOOKUP(B617,DATA_ZCSR181!C:Z,24,0)</f>
        <v>43496</v>
      </c>
      <c r="AF617" s="66" t="str">
        <f>LEFT(VLOOKUP(B617,DATA_ZCSR181!C:D,2,0),4)</f>
        <v>S4B3</v>
      </c>
      <c r="AG617" s="55" t="str">
        <f t="shared" si="218"/>
        <v>WNK</v>
      </c>
      <c r="AH617" s="61" t="str">
        <f t="shared" si="219"/>
        <v/>
      </c>
      <c r="AI617" s="61" t="str">
        <f t="shared" si="220"/>
        <v/>
      </c>
      <c r="AJ617" s="61" t="str">
        <f t="shared" si="221"/>
        <v/>
      </c>
      <c r="AK617" s="61" t="str">
        <f t="shared" si="222"/>
        <v>ยังไม่ยืนยันชั่วโมงการทำงาน Time Confirm</v>
      </c>
      <c r="AL617" s="61" t="str">
        <f t="shared" si="223"/>
        <v/>
      </c>
      <c r="AM617" s="61" t="str">
        <f t="shared" si="224"/>
        <v/>
      </c>
      <c r="AN617" s="61" t="str">
        <f t="shared" si="225"/>
        <v/>
      </c>
      <c r="AO617" s="61" t="str">
        <f t="shared" si="226"/>
        <v/>
      </c>
      <c r="AP617" s="61" t="str">
        <f t="shared" si="227"/>
        <v/>
      </c>
      <c r="AQ617" s="62" t="str">
        <f t="shared" si="228"/>
        <v/>
      </c>
      <c r="AR617" s="61" t="str">
        <f t="shared" si="229"/>
        <v/>
      </c>
      <c r="AS617" s="63" t="e">
        <f>VLOOKUP(B617,ziw58!AV:BB,7,0)</f>
        <v>#N/A</v>
      </c>
    </row>
    <row r="618" spans="1:45" x14ac:dyDescent="0.35">
      <c r="A618" s="56">
        <v>130000740844</v>
      </c>
      <c r="B618" s="57">
        <v>140001546029</v>
      </c>
      <c r="C618" s="57">
        <v>1016894925</v>
      </c>
      <c r="D618" s="58" t="s">
        <v>3158</v>
      </c>
      <c r="E618" s="58" t="s">
        <v>1267</v>
      </c>
      <c r="F618" s="58" t="s">
        <v>16</v>
      </c>
      <c r="G618" s="58" t="s">
        <v>17</v>
      </c>
      <c r="H618" s="58" t="s">
        <v>54</v>
      </c>
      <c r="I618" s="59">
        <v>43452</v>
      </c>
      <c r="J618" s="59">
        <v>43462</v>
      </c>
      <c r="K618" s="59">
        <v>43462</v>
      </c>
      <c r="L618" s="59">
        <v>43483</v>
      </c>
      <c r="M618" s="60">
        <v>4016316790</v>
      </c>
      <c r="N618" s="58" t="s">
        <v>55</v>
      </c>
      <c r="O618" s="58" t="s">
        <v>23</v>
      </c>
      <c r="P618" s="55" t="str">
        <f>VLOOKUP(C618,Constrain!W:Y,3,0)</f>
        <v>บริษัท แอดวานซ์ ไวเลส เน็ทเวอร์ค จำกัด</v>
      </c>
      <c r="Q618" s="64" t="str">
        <f>VLOOKUP(C618,Constrain!W:X,2,0)</f>
        <v>AWN</v>
      </c>
      <c r="R618" s="55" t="str">
        <f t="shared" si="207"/>
        <v>TECO</v>
      </c>
      <c r="S618" s="55" t="str">
        <f t="shared" si="208"/>
        <v xml:space="preserve">CNF </v>
      </c>
      <c r="T618" s="55" t="str">
        <f t="shared" si="209"/>
        <v>มี พท.ซ่อมบำรุง</v>
      </c>
      <c r="U618" s="55" t="str">
        <f t="shared" si="210"/>
        <v>นับเสา</v>
      </c>
      <c r="V618" s="55" t="str">
        <f t="shared" si="211"/>
        <v>61</v>
      </c>
      <c r="W618" s="55" t="str">
        <f t="shared" si="212"/>
        <v>อุปกรณ์</v>
      </c>
      <c r="X618" s="55" t="str">
        <f t="shared" si="213"/>
        <v>AWN</v>
      </c>
      <c r="Y618" s="55" t="str">
        <f t="shared" si="214"/>
        <v>BRR</v>
      </c>
      <c r="Z618" s="55" t="str">
        <f t="shared" si="215"/>
        <v>ปกติ</v>
      </c>
      <c r="AA618" s="55" t="str">
        <f t="shared" si="216"/>
        <v>TELECOM</v>
      </c>
      <c r="AB618" s="64">
        <f t="shared" si="217"/>
        <v>1</v>
      </c>
      <c r="AC618" s="65" t="str">
        <f>VLOOKUP(B618,DATA_ZCSR181!C:K,9,0)</f>
        <v>S-4G-002</v>
      </c>
      <c r="AD618" s="65">
        <f>VLOOKUP(B618,DATA_ZCSR181!C:H,6,0)</f>
        <v>9009417411</v>
      </c>
      <c r="AE618" s="66">
        <f>VLOOKUP(B618,DATA_ZCSR181!C:Z,24,0)</f>
        <v>43496</v>
      </c>
      <c r="AF618" s="66" t="str">
        <f>LEFT(VLOOKUP(B618,DATA_ZCSR181!C:D,2,0),4)</f>
        <v>S4B3</v>
      </c>
      <c r="AG618" s="55" t="str">
        <f t="shared" si="218"/>
        <v>BRR</v>
      </c>
      <c r="AH618" s="61" t="str">
        <f t="shared" si="219"/>
        <v/>
      </c>
      <c r="AI618" s="61" t="str">
        <f t="shared" si="220"/>
        <v/>
      </c>
      <c r="AJ618" s="61" t="str">
        <f t="shared" si="221"/>
        <v/>
      </c>
      <c r="AK618" s="61" t="str">
        <f t="shared" si="222"/>
        <v/>
      </c>
      <c r="AL618" s="61" t="str">
        <f t="shared" si="223"/>
        <v/>
      </c>
      <c r="AM618" s="61" t="str">
        <f t="shared" si="224"/>
        <v/>
      </c>
      <c r="AN618" s="61" t="str">
        <f t="shared" si="225"/>
        <v/>
      </c>
      <c r="AO618" s="61" t="str">
        <f t="shared" si="226"/>
        <v/>
      </c>
      <c r="AP618" s="61" t="str">
        <f t="shared" si="227"/>
        <v/>
      </c>
      <c r="AQ618" s="62" t="str">
        <f t="shared" si="228"/>
        <v/>
      </c>
      <c r="AR618" s="61" t="str">
        <f t="shared" si="229"/>
        <v/>
      </c>
      <c r="AS618" s="63" t="e">
        <f>VLOOKUP(B618,ziw58!AV:BB,7,0)</f>
        <v>#N/A</v>
      </c>
    </row>
    <row r="619" spans="1:45" x14ac:dyDescent="0.35">
      <c r="A619" s="56">
        <v>130000720518</v>
      </c>
      <c r="B619" s="57">
        <v>140001542681</v>
      </c>
      <c r="C619" s="57">
        <v>1016894925</v>
      </c>
      <c r="D619" s="58" t="s">
        <v>3102</v>
      </c>
      <c r="E619" s="58" t="s">
        <v>15</v>
      </c>
      <c r="F619" s="58" t="s">
        <v>16</v>
      </c>
      <c r="G619" s="58" t="s">
        <v>17</v>
      </c>
      <c r="H619" s="58" t="s">
        <v>27</v>
      </c>
      <c r="I619" s="59">
        <v>43420</v>
      </c>
      <c r="J619" s="59">
        <v>43411</v>
      </c>
      <c r="K619" s="59">
        <v>43411</v>
      </c>
      <c r="L619" s="59">
        <v>43483</v>
      </c>
      <c r="M619" s="60">
        <v>4016316794</v>
      </c>
      <c r="N619" s="58" t="s">
        <v>28</v>
      </c>
      <c r="O619" s="58" t="s">
        <v>23</v>
      </c>
      <c r="P619" s="55" t="str">
        <f>VLOOKUP(C619,Constrain!W:Y,3,0)</f>
        <v>บริษัท แอดวานซ์ ไวเลส เน็ทเวอร์ค จำกัด</v>
      </c>
      <c r="Q619" s="64" t="str">
        <f>VLOOKUP(C619,Constrain!W:X,2,0)</f>
        <v>AWN</v>
      </c>
      <c r="R619" s="55" t="str">
        <f t="shared" si="207"/>
        <v>CLSD</v>
      </c>
      <c r="S619" s="55" t="str">
        <f t="shared" si="208"/>
        <v xml:space="preserve">CNF </v>
      </c>
      <c r="T619" s="55" t="str">
        <f t="shared" si="209"/>
        <v>มี พท.ซ่อมบำรุง</v>
      </c>
      <c r="U619" s="55" t="str">
        <f t="shared" si="210"/>
        <v>นับเสา</v>
      </c>
      <c r="V619" s="55" t="str">
        <f t="shared" si="211"/>
        <v>61</v>
      </c>
      <c r="W619" s="55" t="str">
        <f t="shared" si="212"/>
        <v>อุปกรณ์</v>
      </c>
      <c r="X619" s="55" t="str">
        <f t="shared" si="213"/>
        <v>AWN</v>
      </c>
      <c r="Y619" s="55" t="str">
        <f t="shared" si="214"/>
        <v>CYP</v>
      </c>
      <c r="Z619" s="55" t="str">
        <f t="shared" si="215"/>
        <v>ปกติ</v>
      </c>
      <c r="AA619" s="55" t="str">
        <f t="shared" si="216"/>
        <v>TELECOM</v>
      </c>
      <c r="AB619" s="64">
        <f t="shared" si="217"/>
        <v>1</v>
      </c>
      <c r="AC619" s="65" t="str">
        <f>VLOOKUP(B619,DATA_ZCSR181!C:K,9,0)</f>
        <v>S-4G-002</v>
      </c>
      <c r="AD619" s="65">
        <f>VLOOKUP(B619,DATA_ZCSR181!C:H,6,0)</f>
        <v>9009410841</v>
      </c>
      <c r="AE619" s="66">
        <f>VLOOKUP(B619,DATA_ZCSR181!C:Z,24,0)</f>
        <v>43496</v>
      </c>
      <c r="AF619" s="66" t="str">
        <f>LEFT(VLOOKUP(B619,DATA_ZCSR181!C:D,2,0),4)</f>
        <v>S4B3</v>
      </c>
      <c r="AG619" s="55" t="str">
        <f t="shared" si="218"/>
        <v>CYP</v>
      </c>
      <c r="AH619" s="61" t="str">
        <f t="shared" si="219"/>
        <v/>
      </c>
      <c r="AI619" s="61" t="str">
        <f t="shared" si="220"/>
        <v/>
      </c>
      <c r="AJ619" s="61" t="str">
        <f t="shared" si="221"/>
        <v/>
      </c>
      <c r="AK619" s="61" t="str">
        <f t="shared" si="222"/>
        <v/>
      </c>
      <c r="AL619" s="61" t="str">
        <f t="shared" si="223"/>
        <v/>
      </c>
      <c r="AM619" s="61" t="str">
        <f t="shared" si="224"/>
        <v/>
      </c>
      <c r="AN619" s="61" t="str">
        <f t="shared" si="225"/>
        <v/>
      </c>
      <c r="AO619" s="61" t="str">
        <f t="shared" si="226"/>
        <v/>
      </c>
      <c r="AP619" s="61" t="str">
        <f t="shared" si="227"/>
        <v/>
      </c>
      <c r="AQ619" s="62" t="str">
        <f t="shared" si="228"/>
        <v/>
      </c>
      <c r="AR619" s="61" t="str">
        <f t="shared" si="229"/>
        <v/>
      </c>
      <c r="AS619" s="63" t="e">
        <f>VLOOKUP(B619,ziw58!AV:BB,7,0)</f>
        <v>#N/A</v>
      </c>
    </row>
    <row r="620" spans="1:45" x14ac:dyDescent="0.35">
      <c r="A620" s="56">
        <v>130000722918</v>
      </c>
      <c r="B620" s="57">
        <v>140001546699</v>
      </c>
      <c r="C620" s="57">
        <v>1016894925</v>
      </c>
      <c r="D620" s="58" t="s">
        <v>3103</v>
      </c>
      <c r="E620" s="58" t="s">
        <v>15</v>
      </c>
      <c r="F620" s="58" t="s">
        <v>16</v>
      </c>
      <c r="G620" s="58" t="s">
        <v>17</v>
      </c>
      <c r="H620" s="58" t="s">
        <v>64</v>
      </c>
      <c r="I620" s="59">
        <v>43418</v>
      </c>
      <c r="J620" s="59">
        <v>43418</v>
      </c>
      <c r="K620" s="59">
        <v>43419</v>
      </c>
      <c r="L620" s="59">
        <v>43483</v>
      </c>
      <c r="M620" s="60">
        <v>4016316844</v>
      </c>
      <c r="N620" s="58" t="s">
        <v>65</v>
      </c>
      <c r="O620" s="58" t="s">
        <v>23</v>
      </c>
      <c r="P620" s="55" t="str">
        <f>VLOOKUP(C620,Constrain!W:Y,3,0)</f>
        <v>บริษัท แอดวานซ์ ไวเลส เน็ทเวอร์ค จำกัด</v>
      </c>
      <c r="Q620" s="64" t="str">
        <f>VLOOKUP(C620,Constrain!W:X,2,0)</f>
        <v>AWN</v>
      </c>
      <c r="R620" s="55" t="str">
        <f t="shared" si="207"/>
        <v>CLSD</v>
      </c>
      <c r="S620" s="55" t="str">
        <f t="shared" si="208"/>
        <v xml:space="preserve">CNF </v>
      </c>
      <c r="T620" s="55" t="str">
        <f t="shared" si="209"/>
        <v>มี พท.ซ่อมบำรุง</v>
      </c>
      <c r="U620" s="55" t="str">
        <f t="shared" si="210"/>
        <v>นับเสา</v>
      </c>
      <c r="V620" s="55" t="str">
        <f t="shared" si="211"/>
        <v>61</v>
      </c>
      <c r="W620" s="55" t="str">
        <f t="shared" si="212"/>
        <v>อุปกรณ์</v>
      </c>
      <c r="X620" s="55" t="str">
        <f t="shared" si="213"/>
        <v>AWN</v>
      </c>
      <c r="Y620" s="55" t="str">
        <f t="shared" si="214"/>
        <v>NR2</v>
      </c>
      <c r="Z620" s="55" t="str">
        <f t="shared" si="215"/>
        <v>ปกติ</v>
      </c>
      <c r="AA620" s="55" t="str">
        <f t="shared" si="216"/>
        <v>TELECOM</v>
      </c>
      <c r="AB620" s="64">
        <f t="shared" si="217"/>
        <v>1</v>
      </c>
      <c r="AC620" s="65" t="str">
        <f>VLOOKUP(B620,DATA_ZCSR181!C:K,9,0)</f>
        <v>S-4G-002</v>
      </c>
      <c r="AD620" s="65">
        <f>VLOOKUP(B620,DATA_ZCSR181!C:H,6,0)</f>
        <v>9009420259</v>
      </c>
      <c r="AE620" s="66">
        <f>VLOOKUP(B620,DATA_ZCSR181!C:Z,24,0)</f>
        <v>43496</v>
      </c>
      <c r="AF620" s="66" t="str">
        <f>LEFT(VLOOKUP(B620,DATA_ZCSR181!C:D,2,0),4)</f>
        <v>S4B3</v>
      </c>
      <c r="AG620" s="55" t="str">
        <f t="shared" si="218"/>
        <v>NR2</v>
      </c>
      <c r="AH620" s="61" t="str">
        <f t="shared" si="219"/>
        <v/>
      </c>
      <c r="AI620" s="61" t="str">
        <f t="shared" si="220"/>
        <v/>
      </c>
      <c r="AJ620" s="61" t="str">
        <f t="shared" si="221"/>
        <v/>
      </c>
      <c r="AK620" s="61" t="str">
        <f t="shared" si="222"/>
        <v/>
      </c>
      <c r="AL620" s="61" t="str">
        <f t="shared" si="223"/>
        <v/>
      </c>
      <c r="AM620" s="61" t="str">
        <f t="shared" si="224"/>
        <v/>
      </c>
      <c r="AN620" s="61" t="str">
        <f t="shared" si="225"/>
        <v/>
      </c>
      <c r="AO620" s="61" t="str">
        <f t="shared" si="226"/>
        <v/>
      </c>
      <c r="AP620" s="61" t="str">
        <f t="shared" si="227"/>
        <v/>
      </c>
      <c r="AQ620" s="62" t="str">
        <f t="shared" si="228"/>
        <v/>
      </c>
      <c r="AR620" s="61" t="str">
        <f t="shared" si="229"/>
        <v/>
      </c>
      <c r="AS620" s="63" t="e">
        <f>VLOOKUP(B620,ziw58!AV:BB,7,0)</f>
        <v>#N/A</v>
      </c>
    </row>
    <row r="621" spans="1:45" x14ac:dyDescent="0.35">
      <c r="A621" s="56">
        <v>130000727619</v>
      </c>
      <c r="B621" s="57">
        <v>140001545444</v>
      </c>
      <c r="C621" s="57">
        <v>1016894925</v>
      </c>
      <c r="D621" s="58" t="s">
        <v>3104</v>
      </c>
      <c r="E621" s="58" t="s">
        <v>1267</v>
      </c>
      <c r="F621" s="58" t="s">
        <v>16</v>
      </c>
      <c r="G621" s="58" t="s">
        <v>17</v>
      </c>
      <c r="H621" s="58" t="s">
        <v>40</v>
      </c>
      <c r="I621" s="59">
        <v>43447</v>
      </c>
      <c r="J621" s="59">
        <v>43427</v>
      </c>
      <c r="K621" s="59">
        <v>43427</v>
      </c>
      <c r="L621" s="59">
        <v>43483</v>
      </c>
      <c r="M621" s="60">
        <v>4018198105</v>
      </c>
      <c r="N621" s="58" t="s">
        <v>1279</v>
      </c>
      <c r="O621" s="58" t="s">
        <v>23</v>
      </c>
      <c r="P621" s="55" t="str">
        <f>VLOOKUP(C621,Constrain!W:Y,3,0)</f>
        <v>บริษัท แอดวานซ์ ไวเลส เน็ทเวอร์ค จำกัด</v>
      </c>
      <c r="Q621" s="64" t="str">
        <f>VLOOKUP(C621,Constrain!W:X,2,0)</f>
        <v>AWN</v>
      </c>
      <c r="R621" s="55" t="str">
        <f t="shared" si="207"/>
        <v>TECO</v>
      </c>
      <c r="S621" s="55" t="str">
        <f t="shared" si="208"/>
        <v xml:space="preserve">CNF </v>
      </c>
      <c r="T621" s="55" t="str">
        <f t="shared" si="209"/>
        <v>มี พท.ซ่อมบำรุง</v>
      </c>
      <c r="U621" s="55" t="str">
        <f t="shared" si="210"/>
        <v>นับเสา</v>
      </c>
      <c r="V621" s="55" t="str">
        <f t="shared" si="211"/>
        <v>61</v>
      </c>
      <c r="W621" s="55" t="str">
        <f t="shared" si="212"/>
        <v>อุปกรณ์</v>
      </c>
      <c r="X621" s="55" t="str">
        <f t="shared" si="213"/>
        <v>AWN</v>
      </c>
      <c r="Y621" s="55" t="str">
        <f t="shared" si="214"/>
        <v>NR3</v>
      </c>
      <c r="Z621" s="55" t="str">
        <f t="shared" si="215"/>
        <v>ปกติ</v>
      </c>
      <c r="AA621" s="55" t="str">
        <f t="shared" si="216"/>
        <v>TELECOM</v>
      </c>
      <c r="AB621" s="64">
        <f t="shared" si="217"/>
        <v>1</v>
      </c>
      <c r="AC621" s="65" t="str">
        <f>VLOOKUP(B621,DATA_ZCSR181!C:K,9,0)</f>
        <v>S-4G-002</v>
      </c>
      <c r="AD621" s="65">
        <f>VLOOKUP(B621,DATA_ZCSR181!C:H,6,0)</f>
        <v>9009416634</v>
      </c>
      <c r="AE621" s="66">
        <f>VLOOKUP(B621,DATA_ZCSR181!C:Z,24,0)</f>
        <v>43496</v>
      </c>
      <c r="AF621" s="66" t="str">
        <f>LEFT(VLOOKUP(B621,DATA_ZCSR181!C:D,2,0),4)</f>
        <v>S4B3</v>
      </c>
      <c r="AG621" s="55" t="str">
        <f t="shared" si="218"/>
        <v>NR3</v>
      </c>
      <c r="AH621" s="61" t="str">
        <f t="shared" si="219"/>
        <v/>
      </c>
      <c r="AI621" s="61" t="str">
        <f t="shared" si="220"/>
        <v/>
      </c>
      <c r="AJ621" s="61" t="str">
        <f t="shared" si="221"/>
        <v/>
      </c>
      <c r="AK621" s="61" t="str">
        <f t="shared" si="222"/>
        <v/>
      </c>
      <c r="AL621" s="61" t="str">
        <f t="shared" si="223"/>
        <v/>
      </c>
      <c r="AM621" s="61" t="str">
        <f t="shared" si="224"/>
        <v/>
      </c>
      <c r="AN621" s="61" t="str">
        <f t="shared" si="225"/>
        <v/>
      </c>
      <c r="AO621" s="61" t="str">
        <f t="shared" si="226"/>
        <v/>
      </c>
      <c r="AP621" s="61" t="str">
        <f t="shared" si="227"/>
        <v/>
      </c>
      <c r="AQ621" s="62" t="str">
        <f t="shared" si="228"/>
        <v/>
      </c>
      <c r="AR621" s="61" t="str">
        <f t="shared" si="229"/>
        <v/>
      </c>
      <c r="AS621" s="63" t="e">
        <f>VLOOKUP(B621,ziw58!AV:BB,7,0)</f>
        <v>#N/A</v>
      </c>
    </row>
    <row r="622" spans="1:45" x14ac:dyDescent="0.35">
      <c r="A622" s="56">
        <v>130000739647</v>
      </c>
      <c r="B622" s="57">
        <v>140001546882</v>
      </c>
      <c r="C622" s="57">
        <v>1016894925</v>
      </c>
      <c r="D622" s="58" t="s">
        <v>3105</v>
      </c>
      <c r="E622" s="58" t="s">
        <v>25</v>
      </c>
      <c r="F622" s="58" t="s">
        <v>16</v>
      </c>
      <c r="G622" s="58" t="s">
        <v>17</v>
      </c>
      <c r="H622" s="58" t="s">
        <v>104</v>
      </c>
      <c r="I622" s="59">
        <v>43430</v>
      </c>
      <c r="J622" s="59">
        <v>43460</v>
      </c>
      <c r="K622" s="59">
        <v>43460</v>
      </c>
      <c r="L622" s="59">
        <v>43460</v>
      </c>
      <c r="M622" s="60">
        <v>4016317417</v>
      </c>
      <c r="N622" s="58" t="s">
        <v>105</v>
      </c>
      <c r="O622" s="58" t="s">
        <v>23</v>
      </c>
      <c r="P622" s="55" t="str">
        <f>VLOOKUP(C622,Constrain!W:Y,3,0)</f>
        <v>บริษัท แอดวานซ์ ไวเลส เน็ทเวอร์ค จำกัด</v>
      </c>
      <c r="Q622" s="64" t="str">
        <f>VLOOKUP(C622,Constrain!W:X,2,0)</f>
        <v>AWN</v>
      </c>
      <c r="R622" s="55" t="str">
        <f t="shared" si="207"/>
        <v xml:space="preserve">REL </v>
      </c>
      <c r="S622" s="55" t="str">
        <f t="shared" si="208"/>
        <v xml:space="preserve">CNF </v>
      </c>
      <c r="T622" s="55" t="str">
        <f t="shared" si="209"/>
        <v>มี พท.ซ่อมบำรุง</v>
      </c>
      <c r="U622" s="55" t="str">
        <f t="shared" si="210"/>
        <v>นับเสา</v>
      </c>
      <c r="V622" s="55" t="str">
        <f t="shared" si="211"/>
        <v>61</v>
      </c>
      <c r="W622" s="55" t="str">
        <f t="shared" si="212"/>
        <v>อุปกรณ์</v>
      </c>
      <c r="X622" s="55" t="str">
        <f t="shared" si="213"/>
        <v>AWN</v>
      </c>
      <c r="Y622" s="55" t="str">
        <f t="shared" si="214"/>
        <v>NRM</v>
      </c>
      <c r="Z622" s="55" t="str">
        <f t="shared" si="215"/>
        <v>ปกติ</v>
      </c>
      <c r="AA622" s="55" t="str">
        <f t="shared" si="216"/>
        <v>TELECOM</v>
      </c>
      <c r="AB622" s="64">
        <f t="shared" si="217"/>
        <v>1</v>
      </c>
      <c r="AC622" s="65" t="str">
        <f>VLOOKUP(B622,DATA_ZCSR181!C:K,9,0)</f>
        <v>S-4G-002</v>
      </c>
      <c r="AD622" s="65">
        <f>VLOOKUP(B622,DATA_ZCSR181!C:H,6,0)</f>
        <v>9009420523</v>
      </c>
      <c r="AE622" s="66">
        <f>VLOOKUP(B622,DATA_ZCSR181!C:Z,24,0)</f>
        <v>43496</v>
      </c>
      <c r="AF622" s="66" t="str">
        <f>LEFT(VLOOKUP(B622,DATA_ZCSR181!C:D,2,0),4)</f>
        <v>S4B3</v>
      </c>
      <c r="AG622" s="55" t="str">
        <f t="shared" si="218"/>
        <v>NRM</v>
      </c>
      <c r="AH622" s="61" t="str">
        <f t="shared" si="219"/>
        <v/>
      </c>
      <c r="AI622" s="61" t="str">
        <f t="shared" si="220"/>
        <v/>
      </c>
      <c r="AJ622" s="61" t="str">
        <f t="shared" si="221"/>
        <v>สถานะใบสั่งงานไม่ถูกต้อง</v>
      </c>
      <c r="AK622" s="61" t="str">
        <f t="shared" si="222"/>
        <v/>
      </c>
      <c r="AL622" s="61" t="str">
        <f t="shared" si="223"/>
        <v/>
      </c>
      <c r="AM622" s="61" t="str">
        <f t="shared" si="224"/>
        <v/>
      </c>
      <c r="AN622" s="61" t="str">
        <f t="shared" si="225"/>
        <v/>
      </c>
      <c r="AO622" s="61" t="str">
        <f t="shared" si="226"/>
        <v/>
      </c>
      <c r="AP622" s="61" t="str">
        <f t="shared" si="227"/>
        <v/>
      </c>
      <c r="AQ622" s="62" t="str">
        <f t="shared" si="228"/>
        <v/>
      </c>
      <c r="AR622" s="61" t="str">
        <f t="shared" si="229"/>
        <v/>
      </c>
      <c r="AS622" s="63" t="e">
        <f>VLOOKUP(B622,ziw58!AV:BB,7,0)</f>
        <v>#N/A</v>
      </c>
    </row>
    <row r="623" spans="1:45" x14ac:dyDescent="0.35">
      <c r="A623" s="56">
        <v>130000726932</v>
      </c>
      <c r="B623" s="57">
        <v>140001542636</v>
      </c>
      <c r="C623" s="57">
        <v>1016894925</v>
      </c>
      <c r="D623" s="58" t="s">
        <v>3106</v>
      </c>
      <c r="E623" s="58" t="s">
        <v>15</v>
      </c>
      <c r="F623" s="58" t="s">
        <v>16</v>
      </c>
      <c r="G623" s="58" t="s">
        <v>17</v>
      </c>
      <c r="H623" s="58" t="s">
        <v>18</v>
      </c>
      <c r="I623" s="59">
        <v>43427</v>
      </c>
      <c r="J623" s="59">
        <v>43427</v>
      </c>
      <c r="K623" s="59">
        <v>43428</v>
      </c>
      <c r="L623" s="59">
        <v>43482</v>
      </c>
      <c r="M623" s="60">
        <v>4016316875</v>
      </c>
      <c r="N623" s="58" t="s">
        <v>19</v>
      </c>
      <c r="O623" s="58" t="s">
        <v>23</v>
      </c>
      <c r="P623" s="55" t="str">
        <f>VLOOKUP(C623,Constrain!W:Y,3,0)</f>
        <v>บริษัท แอดวานซ์ ไวเลส เน็ทเวอร์ค จำกัด</v>
      </c>
      <c r="Q623" s="64" t="str">
        <f>VLOOKUP(C623,Constrain!W:X,2,0)</f>
        <v>AWN</v>
      </c>
      <c r="R623" s="55" t="str">
        <f t="shared" si="207"/>
        <v>CLSD</v>
      </c>
      <c r="S623" s="55" t="str">
        <f t="shared" si="208"/>
        <v xml:space="preserve">CNF </v>
      </c>
      <c r="T623" s="55" t="str">
        <f t="shared" si="209"/>
        <v>มี พท.ซ่อมบำรุง</v>
      </c>
      <c r="U623" s="55" t="str">
        <f t="shared" si="210"/>
        <v>นับเสา</v>
      </c>
      <c r="V623" s="55" t="str">
        <f t="shared" si="211"/>
        <v>61</v>
      </c>
      <c r="W623" s="55" t="str">
        <f t="shared" si="212"/>
        <v>อุปกรณ์</v>
      </c>
      <c r="X623" s="55" t="str">
        <f t="shared" si="213"/>
        <v>AWN</v>
      </c>
      <c r="Y623" s="55" t="str">
        <f t="shared" si="214"/>
        <v>PCG</v>
      </c>
      <c r="Z623" s="55" t="str">
        <f t="shared" si="215"/>
        <v>ปกติ</v>
      </c>
      <c r="AA623" s="55" t="str">
        <f t="shared" si="216"/>
        <v>TELECOM</v>
      </c>
      <c r="AB623" s="64">
        <f t="shared" si="217"/>
        <v>1</v>
      </c>
      <c r="AC623" s="65" t="str">
        <f>VLOOKUP(B623,DATA_ZCSR181!C:K,9,0)</f>
        <v>S-4G-002</v>
      </c>
      <c r="AD623" s="65">
        <f>VLOOKUP(B623,DATA_ZCSR181!C:H,6,0)</f>
        <v>9009410708</v>
      </c>
      <c r="AE623" s="66">
        <f>VLOOKUP(B623,DATA_ZCSR181!C:Z,24,0)</f>
        <v>43496</v>
      </c>
      <c r="AF623" s="66" t="str">
        <f>LEFT(VLOOKUP(B623,DATA_ZCSR181!C:D,2,0),4)</f>
        <v>S4B3</v>
      </c>
      <c r="AG623" s="55" t="str">
        <f t="shared" si="218"/>
        <v>PCG</v>
      </c>
      <c r="AH623" s="61" t="str">
        <f t="shared" si="219"/>
        <v/>
      </c>
      <c r="AI623" s="61" t="str">
        <f t="shared" si="220"/>
        <v/>
      </c>
      <c r="AJ623" s="61" t="str">
        <f t="shared" si="221"/>
        <v/>
      </c>
      <c r="AK623" s="61" t="str">
        <f t="shared" si="222"/>
        <v/>
      </c>
      <c r="AL623" s="61" t="str">
        <f t="shared" si="223"/>
        <v/>
      </c>
      <c r="AM623" s="61" t="str">
        <f t="shared" si="224"/>
        <v/>
      </c>
      <c r="AN623" s="61" t="str">
        <f t="shared" si="225"/>
        <v/>
      </c>
      <c r="AO623" s="61" t="str">
        <f t="shared" si="226"/>
        <v/>
      </c>
      <c r="AP623" s="61" t="str">
        <f t="shared" si="227"/>
        <v/>
      </c>
      <c r="AQ623" s="62" t="str">
        <f t="shared" si="228"/>
        <v/>
      </c>
      <c r="AR623" s="61" t="str">
        <f t="shared" si="229"/>
        <v/>
      </c>
      <c r="AS623" s="63" t="e">
        <f>VLOOKUP(B623,ziw58!AV:BB,7,0)</f>
        <v>#N/A</v>
      </c>
    </row>
    <row r="624" spans="1:45" x14ac:dyDescent="0.35">
      <c r="A624" s="56">
        <v>130000716868</v>
      </c>
      <c r="B624" s="57">
        <v>140001544015</v>
      </c>
      <c r="C624" s="57">
        <v>1016894925</v>
      </c>
      <c r="D624" s="58" t="s">
        <v>3107</v>
      </c>
      <c r="E624" s="58" t="s">
        <v>1267</v>
      </c>
      <c r="F624" s="58" t="s">
        <v>16</v>
      </c>
      <c r="G624" s="58" t="s">
        <v>17</v>
      </c>
      <c r="H624" s="58" t="s">
        <v>30</v>
      </c>
      <c r="I624" s="59">
        <v>43451</v>
      </c>
      <c r="J624" s="59">
        <v>43400</v>
      </c>
      <c r="K624" s="59">
        <v>43401</v>
      </c>
      <c r="L624" s="59">
        <v>43483</v>
      </c>
      <c r="M624" s="60">
        <v>4016316839</v>
      </c>
      <c r="N624" s="58" t="s">
        <v>31</v>
      </c>
      <c r="O624" s="58" t="s">
        <v>23</v>
      </c>
      <c r="P624" s="55" t="str">
        <f>VLOOKUP(C624,Constrain!W:Y,3,0)</f>
        <v>บริษัท แอดวานซ์ ไวเลส เน็ทเวอร์ค จำกัด</v>
      </c>
      <c r="Q624" s="64" t="str">
        <f>VLOOKUP(C624,Constrain!W:X,2,0)</f>
        <v>AWN</v>
      </c>
      <c r="R624" s="55" t="str">
        <f t="shared" si="207"/>
        <v>TECO</v>
      </c>
      <c r="S624" s="55" t="str">
        <f t="shared" si="208"/>
        <v xml:space="preserve">CNF </v>
      </c>
      <c r="T624" s="55" t="str">
        <f t="shared" si="209"/>
        <v>มี พท.ซ่อมบำรุง</v>
      </c>
      <c r="U624" s="55" t="str">
        <f t="shared" si="210"/>
        <v>นับเสา</v>
      </c>
      <c r="V624" s="55" t="str">
        <f t="shared" si="211"/>
        <v>61</v>
      </c>
      <c r="W624" s="55" t="str">
        <f t="shared" si="212"/>
        <v>อุปกรณ์</v>
      </c>
      <c r="X624" s="55" t="str">
        <f t="shared" si="213"/>
        <v>AWN</v>
      </c>
      <c r="Y624" s="55" t="str">
        <f t="shared" si="214"/>
        <v>SRN</v>
      </c>
      <c r="Z624" s="55" t="str">
        <f t="shared" si="215"/>
        <v>ปกติ</v>
      </c>
      <c r="AA624" s="55" t="str">
        <f t="shared" si="216"/>
        <v>TELECOM</v>
      </c>
      <c r="AB624" s="64">
        <f t="shared" si="217"/>
        <v>1</v>
      </c>
      <c r="AC624" s="65" t="str">
        <f>VLOOKUP(B624,DATA_ZCSR181!C:K,9,0)</f>
        <v>S-4G-002</v>
      </c>
      <c r="AD624" s="65">
        <f>VLOOKUP(B624,DATA_ZCSR181!C:H,6,0)</f>
        <v>9009414890</v>
      </c>
      <c r="AE624" s="66">
        <f>VLOOKUP(B624,DATA_ZCSR181!C:Z,24,0)</f>
        <v>43496</v>
      </c>
      <c r="AF624" s="66" t="str">
        <f>LEFT(VLOOKUP(B624,DATA_ZCSR181!C:D,2,0),4)</f>
        <v>S4B3</v>
      </c>
      <c r="AG624" s="55" t="str">
        <f t="shared" si="218"/>
        <v>SRN</v>
      </c>
      <c r="AH624" s="61" t="str">
        <f t="shared" si="219"/>
        <v/>
      </c>
      <c r="AI624" s="61" t="str">
        <f t="shared" si="220"/>
        <v/>
      </c>
      <c r="AJ624" s="61" t="str">
        <f t="shared" si="221"/>
        <v/>
      </c>
      <c r="AK624" s="61" t="str">
        <f t="shared" si="222"/>
        <v/>
      </c>
      <c r="AL624" s="61" t="str">
        <f t="shared" si="223"/>
        <v/>
      </c>
      <c r="AM624" s="61" t="str">
        <f t="shared" si="224"/>
        <v/>
      </c>
      <c r="AN624" s="61" t="str">
        <f t="shared" si="225"/>
        <v/>
      </c>
      <c r="AO624" s="61" t="str">
        <f t="shared" si="226"/>
        <v/>
      </c>
      <c r="AP624" s="61" t="str">
        <f t="shared" si="227"/>
        <v/>
      </c>
      <c r="AQ624" s="62" t="str">
        <f t="shared" si="228"/>
        <v/>
      </c>
      <c r="AR624" s="61" t="str">
        <f t="shared" si="229"/>
        <v/>
      </c>
      <c r="AS624" s="63" t="e">
        <f>VLOOKUP(B624,ziw58!AV:BB,7,0)</f>
        <v>#N/A</v>
      </c>
    </row>
    <row r="625" spans="1:45" x14ac:dyDescent="0.35">
      <c r="A625" s="56">
        <v>130000737050</v>
      </c>
      <c r="B625" s="57">
        <v>140001545215</v>
      </c>
      <c r="C625" s="57">
        <v>1016892882</v>
      </c>
      <c r="D625" s="58" t="s">
        <v>3108</v>
      </c>
      <c r="E625" s="58" t="s">
        <v>1267</v>
      </c>
      <c r="F625" s="58" t="s">
        <v>16</v>
      </c>
      <c r="G625" s="58" t="s">
        <v>17</v>
      </c>
      <c r="H625" s="58" t="s">
        <v>50</v>
      </c>
      <c r="I625" s="59">
        <v>43453</v>
      </c>
      <c r="J625" s="59">
        <v>43453</v>
      </c>
      <c r="K625" s="59">
        <v>43456</v>
      </c>
      <c r="L625" s="59">
        <v>43483</v>
      </c>
      <c r="M625" s="60">
        <v>4016316804</v>
      </c>
      <c r="N625" s="58" t="s">
        <v>51</v>
      </c>
      <c r="O625" s="58" t="s">
        <v>23</v>
      </c>
      <c r="P625" s="55" t="str">
        <f>VLOOKUP(C625,Constrain!W:Y,3,0)</f>
        <v>บริษัท กสท โทรคมนาคม จำกัด (มหาชน)</v>
      </c>
      <c r="Q625" s="64" t="str">
        <f>VLOOKUP(C625,Constrain!W:X,2,0)</f>
        <v>CAT</v>
      </c>
      <c r="R625" s="55" t="str">
        <f t="shared" si="207"/>
        <v>TECO</v>
      </c>
      <c r="S625" s="55" t="str">
        <f t="shared" si="208"/>
        <v xml:space="preserve">CNF </v>
      </c>
      <c r="T625" s="55" t="str">
        <f t="shared" si="209"/>
        <v>มี พท.ซ่อมบำรุง</v>
      </c>
      <c r="U625" s="55" t="str">
        <f t="shared" si="210"/>
        <v>นับเสา</v>
      </c>
      <c r="V625" s="55" t="str">
        <f t="shared" si="211"/>
        <v>61</v>
      </c>
      <c r="W625" s="55" t="str">
        <f t="shared" si="212"/>
        <v>อุปกรณ์</v>
      </c>
      <c r="X625" s="55" t="str">
        <f t="shared" si="213"/>
        <v>CAT</v>
      </c>
      <c r="Y625" s="55" t="str">
        <f t="shared" si="214"/>
        <v>NAR</v>
      </c>
      <c r="Z625" s="55" t="str">
        <f t="shared" si="215"/>
        <v>ปกติ</v>
      </c>
      <c r="AA625" s="55" t="str">
        <f t="shared" si="216"/>
        <v>TELECOM</v>
      </c>
      <c r="AB625" s="64">
        <f t="shared" si="217"/>
        <v>1</v>
      </c>
      <c r="AC625" s="65" t="str">
        <f>VLOOKUP(B625,DATA_ZCSR181!C:K,9,0)</f>
        <v>S-4G-002</v>
      </c>
      <c r="AD625" s="65">
        <f>VLOOKUP(B625,DATA_ZCSR181!C:H,6,0)</f>
        <v>9009416525</v>
      </c>
      <c r="AE625" s="66">
        <f>VLOOKUP(B625,DATA_ZCSR181!C:Z,24,0)</f>
        <v>43496</v>
      </c>
      <c r="AF625" s="66" t="str">
        <f>LEFT(VLOOKUP(B625,DATA_ZCSR181!C:D,2,0),4)</f>
        <v>S4B3</v>
      </c>
      <c r="AG625" s="55" t="str">
        <f t="shared" si="218"/>
        <v>NAR</v>
      </c>
      <c r="AH625" s="61" t="str">
        <f t="shared" si="219"/>
        <v/>
      </c>
      <c r="AI625" s="61" t="str">
        <f t="shared" si="220"/>
        <v/>
      </c>
      <c r="AJ625" s="61" t="str">
        <f t="shared" si="221"/>
        <v/>
      </c>
      <c r="AK625" s="61" t="str">
        <f t="shared" si="222"/>
        <v/>
      </c>
      <c r="AL625" s="61" t="str">
        <f t="shared" si="223"/>
        <v/>
      </c>
      <c r="AM625" s="61" t="str">
        <f t="shared" si="224"/>
        <v/>
      </c>
      <c r="AN625" s="61" t="str">
        <f t="shared" si="225"/>
        <v/>
      </c>
      <c r="AO625" s="61" t="str">
        <f t="shared" si="226"/>
        <v/>
      </c>
      <c r="AP625" s="61" t="str">
        <f t="shared" si="227"/>
        <v/>
      </c>
      <c r="AQ625" s="62" t="str">
        <f t="shared" si="228"/>
        <v/>
      </c>
      <c r="AR625" s="61" t="str">
        <f t="shared" si="229"/>
        <v/>
      </c>
      <c r="AS625" s="63" t="e">
        <f>VLOOKUP(B625,ziw58!AV:BB,7,0)</f>
        <v>#N/A</v>
      </c>
    </row>
    <row r="626" spans="1:45" x14ac:dyDescent="0.35">
      <c r="A626" s="56">
        <v>130000726828</v>
      </c>
      <c r="B626" s="57">
        <v>140001546757</v>
      </c>
      <c r="C626" s="57">
        <v>1016892882</v>
      </c>
      <c r="D626" s="58" t="s">
        <v>3109</v>
      </c>
      <c r="E626" s="58" t="s">
        <v>15</v>
      </c>
      <c r="F626" s="58" t="s">
        <v>16</v>
      </c>
      <c r="G626" s="58" t="s">
        <v>17</v>
      </c>
      <c r="H626" s="58" t="s">
        <v>76</v>
      </c>
      <c r="I626" s="59">
        <v>43481</v>
      </c>
      <c r="J626" s="59">
        <v>43426</v>
      </c>
      <c r="K626" s="59">
        <v>43426</v>
      </c>
      <c r="L626" s="59">
        <v>43483</v>
      </c>
      <c r="M626" s="60">
        <v>4018198107</v>
      </c>
      <c r="N626" s="58" t="s">
        <v>3166</v>
      </c>
      <c r="O626" s="58" t="s">
        <v>23</v>
      </c>
      <c r="P626" s="55" t="str">
        <f>VLOOKUP(C626,Constrain!W:Y,3,0)</f>
        <v>บริษัท กสท โทรคมนาคม จำกัด (มหาชน)</v>
      </c>
      <c r="Q626" s="64" t="str">
        <f>VLOOKUP(C626,Constrain!W:X,2,0)</f>
        <v>CAT</v>
      </c>
      <c r="R626" s="55" t="str">
        <f t="shared" si="207"/>
        <v>CLSD</v>
      </c>
      <c r="S626" s="55" t="str">
        <f t="shared" si="208"/>
        <v xml:space="preserve">CNF </v>
      </c>
      <c r="T626" s="55" t="str">
        <f t="shared" si="209"/>
        <v>มี พท.ซ่อมบำรุง</v>
      </c>
      <c r="U626" s="55" t="str">
        <f t="shared" si="210"/>
        <v>นับเสา</v>
      </c>
      <c r="V626" s="55" t="str">
        <f t="shared" si="211"/>
        <v>61</v>
      </c>
      <c r="W626" s="55" t="str">
        <f t="shared" si="212"/>
        <v>อุปกรณ์</v>
      </c>
      <c r="X626" s="55" t="str">
        <f t="shared" si="213"/>
        <v>CAT</v>
      </c>
      <c r="Y626" s="55" t="str">
        <f t="shared" si="214"/>
        <v>NBM</v>
      </c>
      <c r="Z626" s="55" t="str">
        <f t="shared" si="215"/>
        <v>ปกติ</v>
      </c>
      <c r="AA626" s="55" t="str">
        <f t="shared" si="216"/>
        <v>TELECOM</v>
      </c>
      <c r="AB626" s="64">
        <f t="shared" si="217"/>
        <v>1</v>
      </c>
      <c r="AC626" s="65" t="str">
        <f>VLOOKUP(B626,DATA_ZCSR181!C:K,9,0)</f>
        <v>S-4G-002</v>
      </c>
      <c r="AD626" s="65">
        <f>VLOOKUP(B626,DATA_ZCSR181!C:H,6,0)</f>
        <v>9009420309</v>
      </c>
      <c r="AE626" s="66">
        <f>VLOOKUP(B626,DATA_ZCSR181!C:Z,24,0)</f>
        <v>43496</v>
      </c>
      <c r="AF626" s="66" t="str">
        <f>LEFT(VLOOKUP(B626,DATA_ZCSR181!C:D,2,0),4)</f>
        <v>S4B3</v>
      </c>
      <c r="AG626" s="55" t="str">
        <f t="shared" si="218"/>
        <v>NBM</v>
      </c>
      <c r="AH626" s="61" t="str">
        <f t="shared" si="219"/>
        <v/>
      </c>
      <c r="AI626" s="61" t="str">
        <f t="shared" si="220"/>
        <v/>
      </c>
      <c r="AJ626" s="61" t="str">
        <f t="shared" si="221"/>
        <v/>
      </c>
      <c r="AK626" s="61" t="str">
        <f t="shared" si="222"/>
        <v/>
      </c>
      <c r="AL626" s="61" t="str">
        <f t="shared" si="223"/>
        <v/>
      </c>
      <c r="AM626" s="61" t="str">
        <f t="shared" si="224"/>
        <v/>
      </c>
      <c r="AN626" s="61" t="str">
        <f t="shared" si="225"/>
        <v/>
      </c>
      <c r="AO626" s="61" t="str">
        <f t="shared" si="226"/>
        <v/>
      </c>
      <c r="AP626" s="61" t="str">
        <f t="shared" si="227"/>
        <v/>
      </c>
      <c r="AQ626" s="62" t="str">
        <f t="shared" si="228"/>
        <v/>
      </c>
      <c r="AR626" s="61" t="str">
        <f t="shared" si="229"/>
        <v/>
      </c>
      <c r="AS626" s="63" t="e">
        <f>VLOOKUP(B626,ziw58!AV:BB,7,0)</f>
        <v>#N/A</v>
      </c>
    </row>
    <row r="627" spans="1:45" x14ac:dyDescent="0.35">
      <c r="A627" s="56">
        <v>130000747957</v>
      </c>
      <c r="B627" s="57">
        <v>140001547976</v>
      </c>
      <c r="C627" s="57">
        <v>1016892882</v>
      </c>
      <c r="D627" s="58" t="s">
        <v>3215</v>
      </c>
      <c r="E627" s="58" t="s">
        <v>1267</v>
      </c>
      <c r="F627" s="58" t="s">
        <v>16</v>
      </c>
      <c r="G627" s="58" t="s">
        <v>17</v>
      </c>
      <c r="H627" s="58" t="s">
        <v>70</v>
      </c>
      <c r="I627" s="59">
        <v>43418</v>
      </c>
      <c r="J627" s="59">
        <v>43483</v>
      </c>
      <c r="K627" s="59">
        <v>43483</v>
      </c>
      <c r="L627" s="59">
        <v>43483</v>
      </c>
      <c r="M627" s="60">
        <v>4016316841</v>
      </c>
      <c r="N627" s="58" t="s">
        <v>2123</v>
      </c>
      <c r="O627" s="58" t="s">
        <v>23</v>
      </c>
      <c r="P627" s="55" t="str">
        <f>VLOOKUP(C627,Constrain!W:Y,3,0)</f>
        <v>บริษัท กสท โทรคมนาคม จำกัด (มหาชน)</v>
      </c>
      <c r="Q627" s="64" t="str">
        <f>VLOOKUP(C627,Constrain!W:X,2,0)</f>
        <v>CAT</v>
      </c>
      <c r="R627" s="55" t="str">
        <f t="shared" si="207"/>
        <v>TECO</v>
      </c>
      <c r="S627" s="55" t="str">
        <f t="shared" si="208"/>
        <v xml:space="preserve">CNF </v>
      </c>
      <c r="T627" s="55" t="str">
        <f t="shared" si="209"/>
        <v>มี พท.ซ่อมบำรุง</v>
      </c>
      <c r="U627" s="55" t="str">
        <f t="shared" si="210"/>
        <v>นับเสา</v>
      </c>
      <c r="V627" s="55" t="str">
        <f t="shared" si="211"/>
        <v>61</v>
      </c>
      <c r="W627" s="55" t="str">
        <f t="shared" si="212"/>
        <v>อุปกรณ์</v>
      </c>
      <c r="X627" s="55" t="str">
        <f t="shared" si="213"/>
        <v>CAT</v>
      </c>
      <c r="Y627" s="55" t="str">
        <f t="shared" si="214"/>
        <v>PTC</v>
      </c>
      <c r="Z627" s="55" t="str">
        <f t="shared" si="215"/>
        <v>ปกติ</v>
      </c>
      <c r="AA627" s="55" t="str">
        <f t="shared" si="216"/>
        <v>TELECOM</v>
      </c>
      <c r="AB627" s="64">
        <f t="shared" si="217"/>
        <v>1</v>
      </c>
      <c r="AC627" s="65" t="str">
        <f>VLOOKUP(B627,DATA_ZCSR181!C:K,9,0)</f>
        <v>S-4G-002</v>
      </c>
      <c r="AD627" s="65">
        <f>VLOOKUP(B627,DATA_ZCSR181!C:H,6,0)</f>
        <v>9009421869</v>
      </c>
      <c r="AE627" s="66">
        <f>VLOOKUP(B627,DATA_ZCSR181!C:Z,24,0)</f>
        <v>43496</v>
      </c>
      <c r="AF627" s="66" t="str">
        <f>LEFT(VLOOKUP(B627,DATA_ZCSR181!C:D,2,0),4)</f>
        <v>S4B3</v>
      </c>
      <c r="AG627" s="55" t="str">
        <f t="shared" si="218"/>
        <v>PTC</v>
      </c>
      <c r="AH627" s="61" t="str">
        <f t="shared" si="219"/>
        <v/>
      </c>
      <c r="AI627" s="61" t="str">
        <f t="shared" si="220"/>
        <v/>
      </c>
      <c r="AJ627" s="61" t="str">
        <f t="shared" si="221"/>
        <v/>
      </c>
      <c r="AK627" s="61" t="str">
        <f t="shared" si="222"/>
        <v/>
      </c>
      <c r="AL627" s="61" t="str">
        <f t="shared" si="223"/>
        <v/>
      </c>
      <c r="AM627" s="61" t="str">
        <f t="shared" si="224"/>
        <v/>
      </c>
      <c r="AN627" s="61" t="str">
        <f t="shared" si="225"/>
        <v/>
      </c>
      <c r="AO627" s="61" t="str">
        <f t="shared" si="226"/>
        <v/>
      </c>
      <c r="AP627" s="61" t="str">
        <f t="shared" si="227"/>
        <v/>
      </c>
      <c r="AQ627" s="62" t="str">
        <f t="shared" si="228"/>
        <v/>
      </c>
      <c r="AR627" s="61" t="str">
        <f t="shared" si="229"/>
        <v/>
      </c>
      <c r="AS627" s="63" t="e">
        <f>VLOOKUP(B627,ziw58!AV:BB,7,0)</f>
        <v>#N/A</v>
      </c>
    </row>
    <row r="628" spans="1:45" x14ac:dyDescent="0.35">
      <c r="A628" s="56">
        <v>130000740745</v>
      </c>
      <c r="B628" s="57" t="s">
        <v>79</v>
      </c>
      <c r="C628" s="57">
        <v>1016892882</v>
      </c>
      <c r="D628" s="58" t="s">
        <v>3226</v>
      </c>
      <c r="E628" s="58" t="s">
        <v>2860</v>
      </c>
      <c r="F628" s="58" t="s">
        <v>16</v>
      </c>
      <c r="G628" s="58" t="s">
        <v>17</v>
      </c>
      <c r="H628" s="58" t="s">
        <v>94</v>
      </c>
      <c r="I628" s="59"/>
      <c r="J628" s="59">
        <v>43462</v>
      </c>
      <c r="K628" s="59">
        <v>43462</v>
      </c>
      <c r="L628" s="59">
        <v>43485</v>
      </c>
      <c r="M628" s="60">
        <v>4018198109</v>
      </c>
      <c r="N628" s="58" t="s">
        <v>3110</v>
      </c>
      <c r="O628" s="58" t="s">
        <v>1280</v>
      </c>
      <c r="P628" s="55" t="str">
        <f>VLOOKUP(C628,Constrain!W:Y,3,0)</f>
        <v>บริษัท กสท โทรคมนาคม จำกัด (มหาชน)</v>
      </c>
      <c r="Q628" s="64" t="str">
        <f>VLOOKUP(C628,Constrain!W:X,2,0)</f>
        <v>CAT</v>
      </c>
      <c r="R628" s="55" t="str">
        <f t="shared" si="207"/>
        <v>CLSD</v>
      </c>
      <c r="S628" s="55" t="str">
        <f t="shared" si="208"/>
        <v>DLFL</v>
      </c>
      <c r="T628" s="55" t="str">
        <f t="shared" si="209"/>
        <v>มี พท.ซ่อมบำรุง</v>
      </c>
      <c r="U628" s="55" t="str">
        <f t="shared" si="210"/>
        <v>นับเสา</v>
      </c>
      <c r="V628" s="55" t="str">
        <f t="shared" si="211"/>
        <v>61</v>
      </c>
      <c r="W628" s="55" t="str">
        <f t="shared" si="212"/>
        <v>อุปกรณ์</v>
      </c>
      <c r="X628" s="55" t="str">
        <f t="shared" si="213"/>
        <v>CAT</v>
      </c>
      <c r="Y628" s="55" t="str">
        <f t="shared" si="214"/>
        <v>SSG</v>
      </c>
      <c r="Z628" s="55" t="str">
        <f t="shared" si="215"/>
        <v>ยกเลิก</v>
      </c>
      <c r="AA628" s="55" t="str">
        <f t="shared" si="216"/>
        <v>TELECOM</v>
      </c>
      <c r="AB628" s="64">
        <f t="shared" si="217"/>
        <v>1</v>
      </c>
      <c r="AC628" s="65" t="e">
        <f>VLOOKUP(B628,DATA_ZCSR181!C:K,9,0)</f>
        <v>#N/A</v>
      </c>
      <c r="AD628" s="65" t="e">
        <f>VLOOKUP(B628,DATA_ZCSR181!C:H,6,0)</f>
        <v>#N/A</v>
      </c>
      <c r="AE628" s="66" t="e">
        <f>VLOOKUP(B628,DATA_ZCSR181!C:Z,24,0)</f>
        <v>#N/A</v>
      </c>
      <c r="AF628" s="66" t="e">
        <f>LEFT(VLOOKUP(B628,DATA_ZCSR181!C:D,2,0),4)</f>
        <v>#N/A</v>
      </c>
      <c r="AG628" s="55" t="str">
        <f t="shared" si="218"/>
        <v>SES</v>
      </c>
      <c r="AH628" s="61" t="str">
        <f t="shared" si="219"/>
        <v>ไม่สร้างคำร้อง</v>
      </c>
      <c r="AI628" s="61" t="str">
        <f t="shared" si="220"/>
        <v/>
      </c>
      <c r="AJ628" s="61" t="str">
        <f t="shared" si="221"/>
        <v/>
      </c>
      <c r="AK628" s="61" t="str">
        <f t="shared" si="222"/>
        <v>ยังไม่ยืนยันชั่วโมงการทำงาน Time Confirm</v>
      </c>
      <c r="AL628" s="61" t="str">
        <f t="shared" si="223"/>
        <v/>
      </c>
      <c r="AM628" s="61" t="str">
        <f t="shared" si="224"/>
        <v/>
      </c>
      <c r="AN628" s="61" t="str">
        <f t="shared" si="225"/>
        <v/>
      </c>
      <c r="AO628" s="61" t="str">
        <f t="shared" si="226"/>
        <v/>
      </c>
      <c r="AP628" s="61" t="str">
        <f t="shared" si="227"/>
        <v/>
      </c>
      <c r="AQ628" s="62" t="str">
        <f t="shared" si="228"/>
        <v/>
      </c>
      <c r="AR628" s="61" t="e">
        <f t="shared" si="229"/>
        <v>#VALUE!</v>
      </c>
      <c r="AS628" s="63" t="e">
        <f>VLOOKUP(B628,ziw58!AV:BB,7,0)</f>
        <v>#N/A</v>
      </c>
    </row>
    <row r="629" spans="1:45" x14ac:dyDescent="0.35">
      <c r="A629" s="56">
        <v>130000724830</v>
      </c>
      <c r="B629" s="57">
        <v>140001547956</v>
      </c>
      <c r="C629" s="57">
        <v>1016892882</v>
      </c>
      <c r="D629" s="58" t="s">
        <v>3111</v>
      </c>
      <c r="E629" s="58" t="s">
        <v>1267</v>
      </c>
      <c r="F629" s="58" t="s">
        <v>16</v>
      </c>
      <c r="G629" s="58" t="s">
        <v>17</v>
      </c>
      <c r="H629" s="58" t="s">
        <v>66</v>
      </c>
      <c r="I629" s="59">
        <v>43454</v>
      </c>
      <c r="J629" s="59">
        <v>43421</v>
      </c>
      <c r="K629" s="59">
        <v>43421</v>
      </c>
      <c r="L629" s="59">
        <v>43495</v>
      </c>
      <c r="M629" s="60">
        <v>4018201845</v>
      </c>
      <c r="N629" s="58" t="s">
        <v>67</v>
      </c>
      <c r="O629" s="58" t="s">
        <v>23</v>
      </c>
      <c r="P629" s="55" t="str">
        <f>VLOOKUP(C629,Constrain!W:Y,3,0)</f>
        <v>บริษัท กสท โทรคมนาคม จำกัด (มหาชน)</v>
      </c>
      <c r="Q629" s="64" t="str">
        <f>VLOOKUP(C629,Constrain!W:X,2,0)</f>
        <v>CAT</v>
      </c>
      <c r="R629" s="55" t="str">
        <f t="shared" si="207"/>
        <v>TECO</v>
      </c>
      <c r="S629" s="55" t="str">
        <f t="shared" si="208"/>
        <v xml:space="preserve">CNF </v>
      </c>
      <c r="T629" s="55" t="str">
        <f t="shared" si="209"/>
        <v>มี พท.ซ่อมบำรุง</v>
      </c>
      <c r="U629" s="55" t="str">
        <f t="shared" si="210"/>
        <v>นับเสา</v>
      </c>
      <c r="V629" s="55" t="str">
        <f t="shared" si="211"/>
        <v>61</v>
      </c>
      <c r="W629" s="55" t="str">
        <f t="shared" si="212"/>
        <v>อุปกรณ์</v>
      </c>
      <c r="X629" s="55" t="str">
        <f t="shared" si="213"/>
        <v>CAT</v>
      </c>
      <c r="Y629" s="55" t="str">
        <f t="shared" si="214"/>
        <v>WNK</v>
      </c>
      <c r="Z629" s="55" t="str">
        <f t="shared" si="215"/>
        <v>ปกติ</v>
      </c>
      <c r="AA629" s="55" t="str">
        <f t="shared" si="216"/>
        <v>TELECOM</v>
      </c>
      <c r="AB629" s="64">
        <f t="shared" si="217"/>
        <v>1</v>
      </c>
      <c r="AC629" s="65" t="str">
        <f>VLOOKUP(B629,DATA_ZCSR181!C:K,9,0)</f>
        <v>S-4G-002</v>
      </c>
      <c r="AD629" s="65">
        <f>VLOOKUP(B629,DATA_ZCSR181!C:H,6,0)</f>
        <v>9009421867</v>
      </c>
      <c r="AE629" s="66">
        <f>VLOOKUP(B629,DATA_ZCSR181!C:Z,24,0)</f>
        <v>43496</v>
      </c>
      <c r="AF629" s="66" t="str">
        <f>LEFT(VLOOKUP(B629,DATA_ZCSR181!C:D,2,0),4)</f>
        <v>S4B3</v>
      </c>
      <c r="AG629" s="55" t="str">
        <f t="shared" si="218"/>
        <v>WNK</v>
      </c>
      <c r="AH629" s="61" t="str">
        <f t="shared" si="219"/>
        <v/>
      </c>
      <c r="AI629" s="61" t="str">
        <f t="shared" si="220"/>
        <v/>
      </c>
      <c r="AJ629" s="61" t="str">
        <f t="shared" si="221"/>
        <v/>
      </c>
      <c r="AK629" s="61" t="str">
        <f t="shared" si="222"/>
        <v/>
      </c>
      <c r="AL629" s="61" t="str">
        <f t="shared" si="223"/>
        <v/>
      </c>
      <c r="AM629" s="61" t="str">
        <f t="shared" si="224"/>
        <v/>
      </c>
      <c r="AN629" s="61" t="str">
        <f t="shared" si="225"/>
        <v/>
      </c>
      <c r="AO629" s="61" t="str">
        <f t="shared" si="226"/>
        <v/>
      </c>
      <c r="AP629" s="61" t="str">
        <f t="shared" si="227"/>
        <v/>
      </c>
      <c r="AQ629" s="62" t="str">
        <f t="shared" si="228"/>
        <v/>
      </c>
      <c r="AR629" s="61" t="str">
        <f t="shared" si="229"/>
        <v/>
      </c>
      <c r="AS629" s="63" t="e">
        <f>VLOOKUP(B629,ziw58!AV:BB,7,0)</f>
        <v>#N/A</v>
      </c>
    </row>
    <row r="630" spans="1:45" x14ac:dyDescent="0.35">
      <c r="A630" s="56">
        <v>130000720532</v>
      </c>
      <c r="B630" s="57">
        <v>140001542744</v>
      </c>
      <c r="C630" s="57">
        <v>1017079140</v>
      </c>
      <c r="D630" s="58" t="s">
        <v>3112</v>
      </c>
      <c r="E630" s="58" t="s">
        <v>15</v>
      </c>
      <c r="F630" s="58" t="s">
        <v>16</v>
      </c>
      <c r="G630" s="58" t="s">
        <v>17</v>
      </c>
      <c r="H630" s="58" t="s">
        <v>27</v>
      </c>
      <c r="I630" s="59">
        <v>43433</v>
      </c>
      <c r="J630" s="59">
        <v>43453</v>
      </c>
      <c r="K630" s="59">
        <v>43453</v>
      </c>
      <c r="L630" s="59">
        <v>43483</v>
      </c>
      <c r="M630" s="60">
        <v>4016316794</v>
      </c>
      <c r="N630" s="58" t="s">
        <v>28</v>
      </c>
      <c r="O630" s="58" t="s">
        <v>23</v>
      </c>
      <c r="P630" s="55" t="str">
        <f>VLOOKUP(C630,Constrain!W:Y,3,0)</f>
        <v>บริษัท ดีแทค ไตรเน็ต จำกัด</v>
      </c>
      <c r="Q630" s="64" t="str">
        <f>VLOOKUP(C630,Constrain!W:X,2,0)</f>
        <v>DTN</v>
      </c>
      <c r="R630" s="55" t="str">
        <f t="shared" si="207"/>
        <v>CLSD</v>
      </c>
      <c r="S630" s="55" t="str">
        <f t="shared" si="208"/>
        <v xml:space="preserve">CNF </v>
      </c>
      <c r="T630" s="55" t="str">
        <f t="shared" si="209"/>
        <v>มี พท.ซ่อมบำรุง</v>
      </c>
      <c r="U630" s="55" t="str">
        <f t="shared" si="210"/>
        <v>นับเสา</v>
      </c>
      <c r="V630" s="55" t="str">
        <f t="shared" si="211"/>
        <v>61</v>
      </c>
      <c r="W630" s="55" t="str">
        <f t="shared" si="212"/>
        <v>อุปกรณ์</v>
      </c>
      <c r="X630" s="55" t="str">
        <f t="shared" si="213"/>
        <v>DTN</v>
      </c>
      <c r="Y630" s="55" t="str">
        <f t="shared" si="214"/>
        <v>CYP</v>
      </c>
      <c r="Z630" s="55" t="str">
        <f t="shared" si="215"/>
        <v>ปกติ</v>
      </c>
      <c r="AA630" s="55" t="str">
        <f t="shared" si="216"/>
        <v>TELECOM</v>
      </c>
      <c r="AB630" s="64">
        <f t="shared" si="217"/>
        <v>1</v>
      </c>
      <c r="AC630" s="65" t="str">
        <f>VLOOKUP(B630,DATA_ZCSR181!C:K,9,0)</f>
        <v>S-4G-002</v>
      </c>
      <c r="AD630" s="65">
        <f>VLOOKUP(B630,DATA_ZCSR181!C:H,6,0)</f>
        <v>9009410945</v>
      </c>
      <c r="AE630" s="66">
        <f>VLOOKUP(B630,DATA_ZCSR181!C:Z,24,0)</f>
        <v>43496</v>
      </c>
      <c r="AF630" s="66" t="str">
        <f>LEFT(VLOOKUP(B630,DATA_ZCSR181!C:D,2,0),4)</f>
        <v>S4B3</v>
      </c>
      <c r="AG630" s="55" t="str">
        <f t="shared" si="218"/>
        <v>CYP</v>
      </c>
      <c r="AH630" s="61" t="str">
        <f t="shared" si="219"/>
        <v/>
      </c>
      <c r="AI630" s="61" t="str">
        <f t="shared" si="220"/>
        <v/>
      </c>
      <c r="AJ630" s="61" t="str">
        <f t="shared" si="221"/>
        <v/>
      </c>
      <c r="AK630" s="61" t="str">
        <f t="shared" si="222"/>
        <v/>
      </c>
      <c r="AL630" s="61" t="str">
        <f t="shared" si="223"/>
        <v/>
      </c>
      <c r="AM630" s="61" t="str">
        <f t="shared" si="224"/>
        <v/>
      </c>
      <c r="AN630" s="61" t="str">
        <f t="shared" si="225"/>
        <v/>
      </c>
      <c r="AO630" s="61" t="str">
        <f t="shared" si="226"/>
        <v/>
      </c>
      <c r="AP630" s="61" t="str">
        <f t="shared" si="227"/>
        <v/>
      </c>
      <c r="AQ630" s="62" t="str">
        <f t="shared" si="228"/>
        <v/>
      </c>
      <c r="AR630" s="61" t="str">
        <f t="shared" si="229"/>
        <v/>
      </c>
      <c r="AS630" s="63" t="e">
        <f>VLOOKUP(B630,ziw58!AV:BB,7,0)</f>
        <v>#N/A</v>
      </c>
    </row>
    <row r="631" spans="1:45" x14ac:dyDescent="0.35">
      <c r="A631" s="56">
        <v>130000727618</v>
      </c>
      <c r="B631" s="57">
        <v>140001546376</v>
      </c>
      <c r="C631" s="57">
        <v>1017079140</v>
      </c>
      <c r="D631" s="58" t="s">
        <v>3113</v>
      </c>
      <c r="E631" s="58" t="s">
        <v>1267</v>
      </c>
      <c r="F631" s="58" t="s">
        <v>16</v>
      </c>
      <c r="G631" s="58" t="s">
        <v>17</v>
      </c>
      <c r="H631" s="58" t="s">
        <v>40</v>
      </c>
      <c r="I631" s="59">
        <v>43451</v>
      </c>
      <c r="J631" s="59">
        <v>43427</v>
      </c>
      <c r="K631" s="59">
        <v>43427</v>
      </c>
      <c r="L631" s="59">
        <v>43483</v>
      </c>
      <c r="M631" s="60">
        <v>4018198105</v>
      </c>
      <c r="N631" s="58" t="s">
        <v>1279</v>
      </c>
      <c r="O631" s="58" t="s">
        <v>23</v>
      </c>
      <c r="P631" s="55" t="str">
        <f>VLOOKUP(C631,Constrain!W:Y,3,0)</f>
        <v>บริษัท ดีแทค ไตรเน็ต จำกัด</v>
      </c>
      <c r="Q631" s="64" t="str">
        <f>VLOOKUP(C631,Constrain!W:X,2,0)</f>
        <v>DTN</v>
      </c>
      <c r="R631" s="55" t="str">
        <f t="shared" si="207"/>
        <v>TECO</v>
      </c>
      <c r="S631" s="55" t="str">
        <f t="shared" si="208"/>
        <v xml:space="preserve">CNF </v>
      </c>
      <c r="T631" s="55" t="str">
        <f t="shared" si="209"/>
        <v>มี พท.ซ่อมบำรุง</v>
      </c>
      <c r="U631" s="55" t="str">
        <f t="shared" si="210"/>
        <v>นับเสา</v>
      </c>
      <c r="V631" s="55" t="str">
        <f t="shared" si="211"/>
        <v>61</v>
      </c>
      <c r="W631" s="55" t="str">
        <f t="shared" si="212"/>
        <v>อุปกรณ์</v>
      </c>
      <c r="X631" s="55" t="str">
        <f t="shared" si="213"/>
        <v>DTN</v>
      </c>
      <c r="Y631" s="55" t="str">
        <f t="shared" si="214"/>
        <v>NR3</v>
      </c>
      <c r="Z631" s="55" t="str">
        <f t="shared" si="215"/>
        <v>ปกติ</v>
      </c>
      <c r="AA631" s="55" t="str">
        <f t="shared" si="216"/>
        <v>TELECOM</v>
      </c>
      <c r="AB631" s="64">
        <f t="shared" si="217"/>
        <v>1</v>
      </c>
      <c r="AC631" s="65" t="str">
        <f>VLOOKUP(B631,DATA_ZCSR181!C:K,9,0)</f>
        <v>S-4G-002</v>
      </c>
      <c r="AD631" s="65">
        <f>VLOOKUP(B631,DATA_ZCSR181!C:H,6,0)</f>
        <v>9009417814</v>
      </c>
      <c r="AE631" s="66">
        <f>VLOOKUP(B631,DATA_ZCSR181!C:Z,24,0)</f>
        <v>43496</v>
      </c>
      <c r="AF631" s="66" t="str">
        <f>LEFT(VLOOKUP(B631,DATA_ZCSR181!C:D,2,0),4)</f>
        <v>S4B3</v>
      </c>
      <c r="AG631" s="55" t="str">
        <f t="shared" si="218"/>
        <v>NR3</v>
      </c>
      <c r="AH631" s="61" t="str">
        <f t="shared" si="219"/>
        <v/>
      </c>
      <c r="AI631" s="61" t="str">
        <f t="shared" si="220"/>
        <v/>
      </c>
      <c r="AJ631" s="61" t="str">
        <f t="shared" si="221"/>
        <v/>
      </c>
      <c r="AK631" s="61" t="str">
        <f t="shared" si="222"/>
        <v/>
      </c>
      <c r="AL631" s="61" t="str">
        <f t="shared" si="223"/>
        <v/>
      </c>
      <c r="AM631" s="61" t="str">
        <f t="shared" si="224"/>
        <v/>
      </c>
      <c r="AN631" s="61" t="str">
        <f t="shared" si="225"/>
        <v/>
      </c>
      <c r="AO631" s="61" t="str">
        <f t="shared" si="226"/>
        <v/>
      </c>
      <c r="AP631" s="61" t="str">
        <f t="shared" si="227"/>
        <v/>
      </c>
      <c r="AQ631" s="62" t="str">
        <f t="shared" si="228"/>
        <v/>
      </c>
      <c r="AR631" s="61" t="str">
        <f t="shared" si="229"/>
        <v/>
      </c>
      <c r="AS631" s="63" t="e">
        <f>VLOOKUP(B631,ziw58!AV:BB,7,0)</f>
        <v>#N/A</v>
      </c>
    </row>
    <row r="632" spans="1:45" x14ac:dyDescent="0.35">
      <c r="A632" s="56">
        <v>130000739650</v>
      </c>
      <c r="B632" s="57">
        <v>140001546901</v>
      </c>
      <c r="C632" s="57">
        <v>1017079140</v>
      </c>
      <c r="D632" s="58" t="s">
        <v>3114</v>
      </c>
      <c r="E632" s="58" t="s">
        <v>25</v>
      </c>
      <c r="F632" s="58" t="s">
        <v>16</v>
      </c>
      <c r="G632" s="58" t="s">
        <v>17</v>
      </c>
      <c r="H632" s="58" t="s">
        <v>104</v>
      </c>
      <c r="I632" s="59">
        <v>43432</v>
      </c>
      <c r="J632" s="59">
        <v>43460</v>
      </c>
      <c r="K632" s="59">
        <v>43460</v>
      </c>
      <c r="L632" s="59">
        <v>43460</v>
      </c>
      <c r="M632" s="60">
        <v>4016317417</v>
      </c>
      <c r="N632" s="58" t="s">
        <v>105</v>
      </c>
      <c r="O632" s="58" t="s">
        <v>23</v>
      </c>
      <c r="P632" s="55" t="str">
        <f>VLOOKUP(C632,Constrain!W:Y,3,0)</f>
        <v>บริษัท ดีแทค ไตรเน็ต จำกัด</v>
      </c>
      <c r="Q632" s="64" t="str">
        <f>VLOOKUP(C632,Constrain!W:X,2,0)</f>
        <v>DTN</v>
      </c>
      <c r="R632" s="55" t="str">
        <f t="shared" si="207"/>
        <v xml:space="preserve">REL </v>
      </c>
      <c r="S632" s="55" t="str">
        <f t="shared" si="208"/>
        <v xml:space="preserve">CNF </v>
      </c>
      <c r="T632" s="55" t="str">
        <f t="shared" si="209"/>
        <v>มี พท.ซ่อมบำรุง</v>
      </c>
      <c r="U632" s="55" t="str">
        <f t="shared" si="210"/>
        <v>นับเสา</v>
      </c>
      <c r="V632" s="55" t="str">
        <f t="shared" si="211"/>
        <v>61</v>
      </c>
      <c r="W632" s="55" t="str">
        <f t="shared" si="212"/>
        <v>อุปกรณ์</v>
      </c>
      <c r="X632" s="55" t="str">
        <f t="shared" si="213"/>
        <v>DTN</v>
      </c>
      <c r="Y632" s="55" t="str">
        <f t="shared" si="214"/>
        <v>NRM</v>
      </c>
      <c r="Z632" s="55" t="str">
        <f t="shared" si="215"/>
        <v>ปกติ</v>
      </c>
      <c r="AA632" s="55" t="str">
        <f t="shared" si="216"/>
        <v>TELECOM</v>
      </c>
      <c r="AB632" s="64">
        <f t="shared" si="217"/>
        <v>1</v>
      </c>
      <c r="AC632" s="65" t="str">
        <f>VLOOKUP(B632,DATA_ZCSR181!C:K,9,0)</f>
        <v>S-4G-002</v>
      </c>
      <c r="AD632" s="65">
        <f>VLOOKUP(B632,DATA_ZCSR181!C:H,6,0)</f>
        <v>9009420526</v>
      </c>
      <c r="AE632" s="66">
        <f>VLOOKUP(B632,DATA_ZCSR181!C:Z,24,0)</f>
        <v>43496</v>
      </c>
      <c r="AF632" s="66" t="str">
        <f>LEFT(VLOOKUP(B632,DATA_ZCSR181!C:D,2,0),4)</f>
        <v>S4B3</v>
      </c>
      <c r="AG632" s="55" t="str">
        <f t="shared" si="218"/>
        <v>NRM</v>
      </c>
      <c r="AH632" s="61" t="str">
        <f t="shared" si="219"/>
        <v/>
      </c>
      <c r="AI632" s="61" t="str">
        <f t="shared" si="220"/>
        <v/>
      </c>
      <c r="AJ632" s="61" t="str">
        <f t="shared" si="221"/>
        <v>สถานะใบสั่งงานไม่ถูกต้อง</v>
      </c>
      <c r="AK632" s="61" t="str">
        <f t="shared" si="222"/>
        <v/>
      </c>
      <c r="AL632" s="61" t="str">
        <f t="shared" si="223"/>
        <v/>
      </c>
      <c r="AM632" s="61" t="str">
        <f t="shared" si="224"/>
        <v/>
      </c>
      <c r="AN632" s="61" t="str">
        <f t="shared" si="225"/>
        <v/>
      </c>
      <c r="AO632" s="61" t="str">
        <f t="shared" si="226"/>
        <v/>
      </c>
      <c r="AP632" s="61" t="str">
        <f t="shared" si="227"/>
        <v/>
      </c>
      <c r="AQ632" s="62" t="str">
        <f t="shared" si="228"/>
        <v/>
      </c>
      <c r="AR632" s="61" t="str">
        <f t="shared" si="229"/>
        <v/>
      </c>
      <c r="AS632" s="63" t="e">
        <f>VLOOKUP(B632,ziw58!AV:BB,7,0)</f>
        <v>#N/A</v>
      </c>
    </row>
    <row r="633" spans="1:45" x14ac:dyDescent="0.35">
      <c r="A633" s="56">
        <v>130000747531</v>
      </c>
      <c r="B633" s="57">
        <v>140001545899</v>
      </c>
      <c r="C633" s="57">
        <v>1017270176</v>
      </c>
      <c r="D633" s="58" t="s">
        <v>3174</v>
      </c>
      <c r="E633" s="58" t="s">
        <v>3199</v>
      </c>
      <c r="F633" s="58" t="s">
        <v>16</v>
      </c>
      <c r="G633" s="58" t="s">
        <v>17</v>
      </c>
      <c r="H633" s="58" t="s">
        <v>106</v>
      </c>
      <c r="I633" s="59"/>
      <c r="J633" s="59">
        <v>43482</v>
      </c>
      <c r="K633" s="59">
        <v>43482</v>
      </c>
      <c r="L633" s="59">
        <v>43483</v>
      </c>
      <c r="M633" s="60">
        <v>4016316829</v>
      </c>
      <c r="N633" s="58" t="s">
        <v>107</v>
      </c>
      <c r="O633" s="58" t="s">
        <v>23</v>
      </c>
      <c r="P633" s="55" t="str">
        <f>VLOOKUP(C633,Constrain!W:Y,3,0)</f>
        <v>บริษัท อินเตอร์ลิ้งค์ เทเลคอม จำกัด (มหาชน)</v>
      </c>
      <c r="Q633" s="64" t="str">
        <f>VLOOKUP(C633,Constrain!W:X,2,0)</f>
        <v>ITEL</v>
      </c>
      <c r="R633" s="55" t="str">
        <f t="shared" si="207"/>
        <v>TECO</v>
      </c>
      <c r="S633" s="55" t="str">
        <f t="shared" si="208"/>
        <v>NMAT</v>
      </c>
      <c r="T633" s="55" t="str">
        <f t="shared" si="209"/>
        <v>มี พท.ซ่อมบำรุง</v>
      </c>
      <c r="U633" s="55" t="str">
        <f t="shared" si="210"/>
        <v>นับเสา</v>
      </c>
      <c r="V633" s="55" t="str">
        <f t="shared" si="211"/>
        <v>61</v>
      </c>
      <c r="W633" s="55" t="str">
        <f t="shared" si="212"/>
        <v>อุปกรณ์</v>
      </c>
      <c r="X633" s="55" t="str">
        <f t="shared" si="213"/>
        <v>ITEL</v>
      </c>
      <c r="Y633" s="55" t="str">
        <f t="shared" si="214"/>
        <v>DAN</v>
      </c>
      <c r="Z633" s="55" t="str">
        <f t="shared" si="215"/>
        <v>ปกติ</v>
      </c>
      <c r="AA633" s="55" t="str">
        <f t="shared" si="216"/>
        <v>TELECOM</v>
      </c>
      <c r="AB633" s="64">
        <f t="shared" si="217"/>
        <v>1</v>
      </c>
      <c r="AC633" s="65" t="str">
        <f>VLOOKUP(B633,DATA_ZCSR181!C:K,9,0)</f>
        <v>S-4G-002</v>
      </c>
      <c r="AD633" s="65">
        <f>VLOOKUP(B633,DATA_ZCSR181!C:H,6,0)</f>
        <v>9009417179</v>
      </c>
      <c r="AE633" s="66">
        <f>VLOOKUP(B633,DATA_ZCSR181!C:Z,24,0)</f>
        <v>43496</v>
      </c>
      <c r="AF633" s="66" t="str">
        <f>LEFT(VLOOKUP(B633,DATA_ZCSR181!C:D,2,0),4)</f>
        <v>S4B3</v>
      </c>
      <c r="AG633" s="55" t="str">
        <f t="shared" si="218"/>
        <v>DAN</v>
      </c>
      <c r="AH633" s="61" t="str">
        <f t="shared" si="219"/>
        <v/>
      </c>
      <c r="AI633" s="61" t="str">
        <f t="shared" si="220"/>
        <v/>
      </c>
      <c r="AJ633" s="61" t="str">
        <f t="shared" si="221"/>
        <v/>
      </c>
      <c r="AK633" s="61" t="str">
        <f t="shared" si="222"/>
        <v>ยังไม่ยืนยันชั่วโมงการทำงาน Time Confirm</v>
      </c>
      <c r="AL633" s="61" t="str">
        <f t="shared" si="223"/>
        <v/>
      </c>
      <c r="AM633" s="61" t="str">
        <f t="shared" si="224"/>
        <v/>
      </c>
      <c r="AN633" s="61" t="str">
        <f t="shared" si="225"/>
        <v/>
      </c>
      <c r="AO633" s="61" t="str">
        <f t="shared" si="226"/>
        <v/>
      </c>
      <c r="AP633" s="61" t="str">
        <f t="shared" si="227"/>
        <v/>
      </c>
      <c r="AQ633" s="62" t="str">
        <f t="shared" si="228"/>
        <v/>
      </c>
      <c r="AR633" s="61" t="str">
        <f t="shared" si="229"/>
        <v/>
      </c>
      <c r="AS633" s="63" t="e">
        <f>VLOOKUP(B633,ziw58!AV:BB,7,0)</f>
        <v>#N/A</v>
      </c>
    </row>
    <row r="634" spans="1:45" x14ac:dyDescent="0.35">
      <c r="A634" s="56">
        <v>130000747876</v>
      </c>
      <c r="B634" s="57">
        <v>140001547689</v>
      </c>
      <c r="C634" s="57">
        <v>1017270176</v>
      </c>
      <c r="D634" s="58" t="s">
        <v>3216</v>
      </c>
      <c r="E634" s="58" t="s">
        <v>98</v>
      </c>
      <c r="F634" s="58" t="s">
        <v>16</v>
      </c>
      <c r="G634" s="58" t="s">
        <v>17</v>
      </c>
      <c r="H634" s="58" t="s">
        <v>70</v>
      </c>
      <c r="I634" s="59"/>
      <c r="J634" s="59">
        <v>43483</v>
      </c>
      <c r="K634" s="59">
        <v>43483</v>
      </c>
      <c r="L634" s="59">
        <v>43483</v>
      </c>
      <c r="M634" s="60">
        <v>4016316841</v>
      </c>
      <c r="N634" s="58" t="s">
        <v>2123</v>
      </c>
      <c r="O634" s="58" t="s">
        <v>26</v>
      </c>
      <c r="P634" s="55" t="str">
        <f>VLOOKUP(C634,Constrain!W:Y,3,0)</f>
        <v>บริษัท อินเตอร์ลิ้งค์ เทเลคอม จำกัด (มหาชน)</v>
      </c>
      <c r="Q634" s="64" t="str">
        <f>VLOOKUP(C634,Constrain!W:X,2,0)</f>
        <v>ITEL</v>
      </c>
      <c r="R634" s="55" t="str">
        <f t="shared" si="207"/>
        <v xml:space="preserve">REL </v>
      </c>
      <c r="S634" s="55" t="str">
        <f t="shared" si="208"/>
        <v>NMAT</v>
      </c>
      <c r="T634" s="55" t="str">
        <f t="shared" si="209"/>
        <v>มี พท.ซ่อมบำรุง</v>
      </c>
      <c r="U634" s="55" t="str">
        <f t="shared" si="210"/>
        <v>นับเสา</v>
      </c>
      <c r="V634" s="55" t="str">
        <f t="shared" si="211"/>
        <v>61</v>
      </c>
      <c r="W634" s="55" t="str">
        <f t="shared" si="212"/>
        <v>อุปกรณ์</v>
      </c>
      <c r="X634" s="55" t="str">
        <f t="shared" si="213"/>
        <v>ITEL</v>
      </c>
      <c r="Y634" s="55" t="str">
        <f t="shared" si="214"/>
        <v>PTC</v>
      </c>
      <c r="Z634" s="55" t="str">
        <f t="shared" si="215"/>
        <v>ปกติ</v>
      </c>
      <c r="AA634" s="55" t="str">
        <f t="shared" si="216"/>
        <v>TELECOM</v>
      </c>
      <c r="AB634" s="64">
        <f t="shared" si="217"/>
        <v>1</v>
      </c>
      <c r="AC634" s="65" t="str">
        <f>VLOOKUP(B634,DATA_ZCSR181!C:K,9,0)</f>
        <v>S-4G-002</v>
      </c>
      <c r="AD634" s="65">
        <f>VLOOKUP(B634,DATA_ZCSR181!C:H,6,0)</f>
        <v>9009421656</v>
      </c>
      <c r="AE634" s="66">
        <f>VLOOKUP(B634,DATA_ZCSR181!C:Z,24,0)</f>
        <v>43496</v>
      </c>
      <c r="AF634" s="66" t="str">
        <f>LEFT(VLOOKUP(B634,DATA_ZCSR181!C:D,2,0),4)</f>
        <v>S4B3</v>
      </c>
      <c r="AG634" s="55" t="str">
        <f t="shared" si="218"/>
        <v>PTC</v>
      </c>
      <c r="AH634" s="61" t="str">
        <f t="shared" si="219"/>
        <v/>
      </c>
      <c r="AI634" s="61" t="str">
        <f t="shared" si="220"/>
        <v/>
      </c>
      <c r="AJ634" s="61" t="str">
        <f t="shared" si="221"/>
        <v>สถานะใบสั่งงานไม่ถูกต้อง</v>
      </c>
      <c r="AK634" s="61" t="str">
        <f t="shared" si="222"/>
        <v>ยังไม่ยืนยันชั่วโมงการทำงาน Time Confirm</v>
      </c>
      <c r="AL634" s="61" t="str">
        <f t="shared" si="223"/>
        <v/>
      </c>
      <c r="AM634" s="61" t="str">
        <f t="shared" si="224"/>
        <v/>
      </c>
      <c r="AN634" s="61" t="str">
        <f t="shared" si="225"/>
        <v/>
      </c>
      <c r="AO634" s="61" t="str">
        <f t="shared" si="226"/>
        <v/>
      </c>
      <c r="AP634" s="61" t="str">
        <f t="shared" si="227"/>
        <v/>
      </c>
      <c r="AQ634" s="62" t="str">
        <f t="shared" si="228"/>
        <v/>
      </c>
      <c r="AR634" s="61" t="str">
        <f t="shared" si="229"/>
        <v/>
      </c>
      <c r="AS634" s="63" t="e">
        <f>VLOOKUP(B634,ziw58!AV:BB,7,0)</f>
        <v>#N/A</v>
      </c>
    </row>
    <row r="635" spans="1:45" x14ac:dyDescent="0.35">
      <c r="A635" s="56">
        <v>130000723037</v>
      </c>
      <c r="B635" s="57">
        <v>140001545222</v>
      </c>
      <c r="C635" s="57">
        <v>1017270176</v>
      </c>
      <c r="D635" s="58" t="s">
        <v>3115</v>
      </c>
      <c r="E635" s="58" t="s">
        <v>15</v>
      </c>
      <c r="F635" s="58" t="s">
        <v>16</v>
      </c>
      <c r="G635" s="58" t="s">
        <v>17</v>
      </c>
      <c r="H635" s="58" t="s">
        <v>86</v>
      </c>
      <c r="I635" s="59">
        <v>43430</v>
      </c>
      <c r="J635" s="59">
        <v>43417</v>
      </c>
      <c r="K635" s="59">
        <v>43417</v>
      </c>
      <c r="L635" s="59">
        <v>43483</v>
      </c>
      <c r="M635" s="60">
        <v>4016316992</v>
      </c>
      <c r="N635" s="58" t="s">
        <v>87</v>
      </c>
      <c r="O635" s="58" t="s">
        <v>23</v>
      </c>
      <c r="P635" s="55" t="str">
        <f>VLOOKUP(C635,Constrain!W:Y,3,0)</f>
        <v>บริษัท อินเตอร์ลิ้งค์ เทเลคอม จำกัด (มหาชน)</v>
      </c>
      <c r="Q635" s="64" t="str">
        <f>VLOOKUP(C635,Constrain!W:X,2,0)</f>
        <v>ITEL</v>
      </c>
      <c r="R635" s="55" t="str">
        <f t="shared" si="207"/>
        <v>CLSD</v>
      </c>
      <c r="S635" s="55" t="str">
        <f t="shared" si="208"/>
        <v xml:space="preserve">CNF </v>
      </c>
      <c r="T635" s="55" t="str">
        <f t="shared" si="209"/>
        <v>มี พท.ซ่อมบำรุง</v>
      </c>
      <c r="U635" s="55" t="str">
        <f t="shared" si="210"/>
        <v>นับเสา</v>
      </c>
      <c r="V635" s="55" t="str">
        <f t="shared" si="211"/>
        <v>61</v>
      </c>
      <c r="W635" s="55" t="str">
        <f t="shared" si="212"/>
        <v>อุปกรณ์</v>
      </c>
      <c r="X635" s="55" t="str">
        <f t="shared" si="213"/>
        <v>ITEL</v>
      </c>
      <c r="Y635" s="55" t="str">
        <f t="shared" si="214"/>
        <v>TTM</v>
      </c>
      <c r="Z635" s="55" t="str">
        <f t="shared" si="215"/>
        <v>ปกติ</v>
      </c>
      <c r="AA635" s="55" t="str">
        <f t="shared" si="216"/>
        <v>TELECOM</v>
      </c>
      <c r="AB635" s="64">
        <f t="shared" si="217"/>
        <v>1</v>
      </c>
      <c r="AC635" s="65" t="str">
        <f>VLOOKUP(B635,DATA_ZCSR181!C:K,9,0)</f>
        <v>S-4G-002</v>
      </c>
      <c r="AD635" s="65">
        <f>VLOOKUP(B635,DATA_ZCSR181!C:H,6,0)</f>
        <v>9009416411</v>
      </c>
      <c r="AE635" s="66">
        <f>VLOOKUP(B635,DATA_ZCSR181!C:Z,24,0)</f>
        <v>43496</v>
      </c>
      <c r="AF635" s="66" t="str">
        <f>LEFT(VLOOKUP(B635,DATA_ZCSR181!C:D,2,0),4)</f>
        <v>S4B3</v>
      </c>
      <c r="AG635" s="55" t="str">
        <f t="shared" si="218"/>
        <v>TTM</v>
      </c>
      <c r="AH635" s="61" t="str">
        <f t="shared" si="219"/>
        <v/>
      </c>
      <c r="AI635" s="61" t="str">
        <f t="shared" si="220"/>
        <v/>
      </c>
      <c r="AJ635" s="61" t="str">
        <f t="shared" si="221"/>
        <v/>
      </c>
      <c r="AK635" s="61" t="str">
        <f t="shared" si="222"/>
        <v/>
      </c>
      <c r="AL635" s="61" t="str">
        <f t="shared" si="223"/>
        <v/>
      </c>
      <c r="AM635" s="61" t="str">
        <f t="shared" si="224"/>
        <v/>
      </c>
      <c r="AN635" s="61" t="str">
        <f t="shared" si="225"/>
        <v/>
      </c>
      <c r="AO635" s="61" t="str">
        <f t="shared" si="226"/>
        <v/>
      </c>
      <c r="AP635" s="61" t="str">
        <f t="shared" si="227"/>
        <v/>
      </c>
      <c r="AQ635" s="62" t="str">
        <f t="shared" si="228"/>
        <v/>
      </c>
      <c r="AR635" s="61" t="str">
        <f t="shared" si="229"/>
        <v/>
      </c>
      <c r="AS635" s="63" t="e">
        <f>VLOOKUP(B635,ziw58!AV:BB,7,0)</f>
        <v>#N/A</v>
      </c>
    </row>
    <row r="636" spans="1:45" x14ac:dyDescent="0.35">
      <c r="A636" s="56">
        <v>130000747925</v>
      </c>
      <c r="B636" s="57">
        <v>140001547955</v>
      </c>
      <c r="C636" s="57">
        <v>1016794675</v>
      </c>
      <c r="D636" s="58" t="s">
        <v>3212</v>
      </c>
      <c r="E636" s="58" t="s">
        <v>98</v>
      </c>
      <c r="F636" s="58" t="s">
        <v>16</v>
      </c>
      <c r="G636" s="58" t="s">
        <v>17</v>
      </c>
      <c r="H636" s="58" t="s">
        <v>2522</v>
      </c>
      <c r="I636" s="59"/>
      <c r="J636" s="59">
        <v>43483</v>
      </c>
      <c r="K636" s="59">
        <v>43483</v>
      </c>
      <c r="L636" s="59">
        <v>43483</v>
      </c>
      <c r="M636" s="60">
        <v>4021794296</v>
      </c>
      <c r="N636" s="58" t="s">
        <v>2523</v>
      </c>
      <c r="O636" s="58" t="s">
        <v>26</v>
      </c>
      <c r="P636" s="55" t="str">
        <f>VLOOKUP(C636,Constrain!W:Y,3,0)</f>
        <v>บริษัท ไซแมท เทคโนโลยี จำกัด (มหาชน)</v>
      </c>
      <c r="Q636" s="64" t="str">
        <f>VLOOKUP(C636,Constrain!W:X,2,0)</f>
        <v>SIMAT</v>
      </c>
      <c r="R636" s="55" t="str">
        <f t="shared" si="207"/>
        <v xml:space="preserve">REL </v>
      </c>
      <c r="S636" s="55" t="str">
        <f t="shared" si="208"/>
        <v>NMAT</v>
      </c>
      <c r="T636" s="55" t="str">
        <f t="shared" si="209"/>
        <v>มี พท.ซ่อมบำรุง</v>
      </c>
      <c r="U636" s="55" t="str">
        <f t="shared" si="210"/>
        <v>นับเสา</v>
      </c>
      <c r="V636" s="55" t="str">
        <f t="shared" si="211"/>
        <v>61</v>
      </c>
      <c r="W636" s="55" t="str">
        <f t="shared" si="212"/>
        <v>อุปกรณ์</v>
      </c>
      <c r="X636" s="55" t="str">
        <f t="shared" si="213"/>
        <v>SIMAT</v>
      </c>
      <c r="Y636" s="55" t="str">
        <f t="shared" si="214"/>
        <v>HOH</v>
      </c>
      <c r="Z636" s="55" t="str">
        <f t="shared" si="215"/>
        <v>ปกติ</v>
      </c>
      <c r="AA636" s="55" t="str">
        <f t="shared" si="216"/>
        <v>TELECOM</v>
      </c>
      <c r="AB636" s="64">
        <f t="shared" si="217"/>
        <v>1</v>
      </c>
      <c r="AC636" s="65" t="str">
        <f>VLOOKUP(B636,DATA_ZCSR181!C:K,9,0)</f>
        <v>S-4G-002</v>
      </c>
      <c r="AD636" s="65">
        <f>VLOOKUP(B636,DATA_ZCSR181!C:H,6,0)</f>
        <v>9009422079</v>
      </c>
      <c r="AE636" s="66">
        <f>VLOOKUP(B636,DATA_ZCSR181!C:Z,24,0)</f>
        <v>43496</v>
      </c>
      <c r="AF636" s="66" t="str">
        <f>LEFT(VLOOKUP(B636,DATA_ZCSR181!C:D,2,0),4)</f>
        <v>S4B3</v>
      </c>
      <c r="AG636" s="55" t="str">
        <f t="shared" si="218"/>
        <v>HOH</v>
      </c>
      <c r="AH636" s="61" t="str">
        <f t="shared" si="219"/>
        <v/>
      </c>
      <c r="AI636" s="61" t="str">
        <f t="shared" si="220"/>
        <v/>
      </c>
      <c r="AJ636" s="61" t="str">
        <f t="shared" si="221"/>
        <v>สถานะใบสั่งงานไม่ถูกต้อง</v>
      </c>
      <c r="AK636" s="61" t="str">
        <f t="shared" si="222"/>
        <v>ยังไม่ยืนยันชั่วโมงการทำงาน Time Confirm</v>
      </c>
      <c r="AL636" s="61" t="str">
        <f t="shared" si="223"/>
        <v/>
      </c>
      <c r="AM636" s="61" t="str">
        <f t="shared" si="224"/>
        <v/>
      </c>
      <c r="AN636" s="61" t="str">
        <f t="shared" si="225"/>
        <v/>
      </c>
      <c r="AO636" s="61" t="str">
        <f t="shared" si="226"/>
        <v/>
      </c>
      <c r="AP636" s="61" t="str">
        <f t="shared" si="227"/>
        <v/>
      </c>
      <c r="AQ636" s="62" t="str">
        <f t="shared" si="228"/>
        <v/>
      </c>
      <c r="AR636" s="61" t="str">
        <f t="shared" si="229"/>
        <v/>
      </c>
      <c r="AS636" s="63" t="e">
        <f>VLOOKUP(B636,ziw58!AV:BB,7,0)</f>
        <v>#N/A</v>
      </c>
    </row>
    <row r="637" spans="1:45" x14ac:dyDescent="0.35">
      <c r="A637" s="56">
        <v>130000739652</v>
      </c>
      <c r="B637" s="57">
        <v>140001546924</v>
      </c>
      <c r="C637" s="57">
        <v>1016794675</v>
      </c>
      <c r="D637" s="58" t="s">
        <v>3116</v>
      </c>
      <c r="E637" s="58" t="s">
        <v>25</v>
      </c>
      <c r="F637" s="58" t="s">
        <v>16</v>
      </c>
      <c r="G637" s="58" t="s">
        <v>17</v>
      </c>
      <c r="H637" s="58" t="s">
        <v>104</v>
      </c>
      <c r="I637" s="59">
        <v>43433</v>
      </c>
      <c r="J637" s="59">
        <v>43460</v>
      </c>
      <c r="K637" s="59">
        <v>43460</v>
      </c>
      <c r="L637" s="59">
        <v>43460</v>
      </c>
      <c r="M637" s="60">
        <v>4016317417</v>
      </c>
      <c r="N637" s="58" t="s">
        <v>105</v>
      </c>
      <c r="O637" s="58" t="s">
        <v>23</v>
      </c>
      <c r="P637" s="55" t="str">
        <f>VLOOKUP(C637,Constrain!W:Y,3,0)</f>
        <v>บริษัท ไซแมท เทคโนโลยี จำกัด (มหาชน)</v>
      </c>
      <c r="Q637" s="64" t="str">
        <f>VLOOKUP(C637,Constrain!W:X,2,0)</f>
        <v>SIMAT</v>
      </c>
      <c r="R637" s="55" t="str">
        <f t="shared" si="207"/>
        <v xml:space="preserve">REL </v>
      </c>
      <c r="S637" s="55" t="str">
        <f t="shared" si="208"/>
        <v xml:space="preserve">CNF </v>
      </c>
      <c r="T637" s="55" t="str">
        <f t="shared" si="209"/>
        <v>มี พท.ซ่อมบำรุง</v>
      </c>
      <c r="U637" s="55" t="str">
        <f t="shared" si="210"/>
        <v>นับเสา</v>
      </c>
      <c r="V637" s="55" t="str">
        <f t="shared" si="211"/>
        <v>61</v>
      </c>
      <c r="W637" s="55" t="str">
        <f t="shared" si="212"/>
        <v>อุปกรณ์</v>
      </c>
      <c r="X637" s="55" t="str">
        <f t="shared" si="213"/>
        <v>SIMAT</v>
      </c>
      <c r="Y637" s="55" t="str">
        <f t="shared" si="214"/>
        <v>NRM</v>
      </c>
      <c r="Z637" s="55" t="str">
        <f t="shared" si="215"/>
        <v>ปกติ</v>
      </c>
      <c r="AA637" s="55" t="str">
        <f t="shared" si="216"/>
        <v>TELECOM</v>
      </c>
      <c r="AB637" s="64">
        <f t="shared" si="217"/>
        <v>1</v>
      </c>
      <c r="AC637" s="65" t="str">
        <f>VLOOKUP(B637,DATA_ZCSR181!C:K,9,0)</f>
        <v>S-4G-002</v>
      </c>
      <c r="AD637" s="65">
        <f>VLOOKUP(B637,DATA_ZCSR181!C:H,6,0)</f>
        <v>9009420651</v>
      </c>
      <c r="AE637" s="66">
        <f>VLOOKUP(B637,DATA_ZCSR181!C:Z,24,0)</f>
        <v>43496</v>
      </c>
      <c r="AF637" s="66" t="str">
        <f>LEFT(VLOOKUP(B637,DATA_ZCSR181!C:D,2,0),4)</f>
        <v>S4B3</v>
      </c>
      <c r="AG637" s="55" t="str">
        <f t="shared" si="218"/>
        <v>NRM</v>
      </c>
      <c r="AH637" s="61" t="str">
        <f t="shared" si="219"/>
        <v/>
      </c>
      <c r="AI637" s="61" t="str">
        <f t="shared" si="220"/>
        <v/>
      </c>
      <c r="AJ637" s="61" t="str">
        <f t="shared" si="221"/>
        <v>สถานะใบสั่งงานไม่ถูกต้อง</v>
      </c>
      <c r="AK637" s="61" t="str">
        <f t="shared" si="222"/>
        <v/>
      </c>
      <c r="AL637" s="61" t="str">
        <f t="shared" si="223"/>
        <v/>
      </c>
      <c r="AM637" s="61" t="str">
        <f t="shared" si="224"/>
        <v/>
      </c>
      <c r="AN637" s="61" t="str">
        <f t="shared" si="225"/>
        <v/>
      </c>
      <c r="AO637" s="61" t="str">
        <f t="shared" si="226"/>
        <v/>
      </c>
      <c r="AP637" s="61" t="str">
        <f t="shared" si="227"/>
        <v/>
      </c>
      <c r="AQ637" s="62" t="str">
        <f t="shared" si="228"/>
        <v/>
      </c>
      <c r="AR637" s="61" t="str">
        <f t="shared" si="229"/>
        <v/>
      </c>
      <c r="AS637" s="63" t="e">
        <f>VLOOKUP(B637,ziw58!AV:BB,7,0)</f>
        <v>#N/A</v>
      </c>
    </row>
    <row r="638" spans="1:45" x14ac:dyDescent="0.35">
      <c r="A638" s="56">
        <v>130000740863</v>
      </c>
      <c r="B638" s="57">
        <v>140001546064</v>
      </c>
      <c r="C638" s="57">
        <v>1018532101</v>
      </c>
      <c r="D638" s="58" t="s">
        <v>3159</v>
      </c>
      <c r="E638" s="58" t="s">
        <v>1267</v>
      </c>
      <c r="F638" s="58" t="s">
        <v>16</v>
      </c>
      <c r="G638" s="58" t="s">
        <v>17</v>
      </c>
      <c r="H638" s="58" t="s">
        <v>54</v>
      </c>
      <c r="I638" s="59">
        <v>43453</v>
      </c>
      <c r="J638" s="59">
        <v>43462</v>
      </c>
      <c r="K638" s="59">
        <v>43462</v>
      </c>
      <c r="L638" s="59">
        <v>43483</v>
      </c>
      <c r="M638" s="60">
        <v>4016316790</v>
      </c>
      <c r="N638" s="58" t="s">
        <v>55</v>
      </c>
      <c r="O638" s="58" t="s">
        <v>23</v>
      </c>
      <c r="P638" s="55" t="str">
        <f>VLOOKUP(C638,Constrain!W:Y,3,0)</f>
        <v>บริษัท ทรู อินเทอร์เน็ต คอร์ปอเรชั่น จำกัด</v>
      </c>
      <c r="Q638" s="64" t="str">
        <f>VLOOKUP(C638,Constrain!W:X,2,0)</f>
        <v>TCC</v>
      </c>
      <c r="R638" s="55" t="str">
        <f t="shared" si="207"/>
        <v>TECO</v>
      </c>
      <c r="S638" s="55" t="str">
        <f t="shared" si="208"/>
        <v xml:space="preserve">CNF </v>
      </c>
      <c r="T638" s="55" t="str">
        <f t="shared" si="209"/>
        <v>มี พท.ซ่อมบำรุง</v>
      </c>
      <c r="U638" s="55" t="str">
        <f t="shared" si="210"/>
        <v>นับเสา</v>
      </c>
      <c r="V638" s="55" t="str">
        <f t="shared" si="211"/>
        <v>61</v>
      </c>
      <c r="W638" s="55" t="str">
        <f t="shared" si="212"/>
        <v>อุปกรณ์</v>
      </c>
      <c r="X638" s="55" t="str">
        <f t="shared" si="213"/>
        <v>TCC</v>
      </c>
      <c r="Y638" s="55" t="str">
        <f t="shared" si="214"/>
        <v>BRR</v>
      </c>
      <c r="Z638" s="55" t="str">
        <f t="shared" si="215"/>
        <v>ปกติ</v>
      </c>
      <c r="AA638" s="55" t="str">
        <f t="shared" si="216"/>
        <v>TELECOM</v>
      </c>
      <c r="AB638" s="64">
        <f t="shared" si="217"/>
        <v>1</v>
      </c>
      <c r="AC638" s="65" t="str">
        <f>VLOOKUP(B638,DATA_ZCSR181!C:K,9,0)</f>
        <v>S-4G-002</v>
      </c>
      <c r="AD638" s="65">
        <f>VLOOKUP(B638,DATA_ZCSR181!C:H,6,0)</f>
        <v>9009417428</v>
      </c>
      <c r="AE638" s="66">
        <f>VLOOKUP(B638,DATA_ZCSR181!C:Z,24,0)</f>
        <v>43496</v>
      </c>
      <c r="AF638" s="66" t="str">
        <f>LEFT(VLOOKUP(B638,DATA_ZCSR181!C:D,2,0),4)</f>
        <v>S4B3</v>
      </c>
      <c r="AG638" s="55" t="str">
        <f t="shared" si="218"/>
        <v>BRR</v>
      </c>
      <c r="AH638" s="61" t="str">
        <f t="shared" si="219"/>
        <v/>
      </c>
      <c r="AI638" s="61" t="str">
        <f t="shared" si="220"/>
        <v/>
      </c>
      <c r="AJ638" s="61" t="str">
        <f t="shared" si="221"/>
        <v/>
      </c>
      <c r="AK638" s="61" t="str">
        <f t="shared" si="222"/>
        <v/>
      </c>
      <c r="AL638" s="61" t="str">
        <f t="shared" si="223"/>
        <v/>
      </c>
      <c r="AM638" s="61" t="str">
        <f t="shared" si="224"/>
        <v/>
      </c>
      <c r="AN638" s="61" t="str">
        <f t="shared" si="225"/>
        <v/>
      </c>
      <c r="AO638" s="61" t="str">
        <f t="shared" si="226"/>
        <v/>
      </c>
      <c r="AP638" s="61" t="str">
        <f t="shared" si="227"/>
        <v/>
      </c>
      <c r="AQ638" s="62" t="str">
        <f t="shared" si="228"/>
        <v/>
      </c>
      <c r="AR638" s="61" t="str">
        <f t="shared" si="229"/>
        <v/>
      </c>
      <c r="AS638" s="63" t="e">
        <f>VLOOKUP(B638,ziw58!AV:BB,7,0)</f>
        <v>#N/A</v>
      </c>
    </row>
    <row r="639" spans="1:45" x14ac:dyDescent="0.35">
      <c r="A639" s="56">
        <v>130000729894</v>
      </c>
      <c r="B639" s="57">
        <v>140001545277</v>
      </c>
      <c r="C639" s="57">
        <v>1018532101</v>
      </c>
      <c r="D639" s="58" t="s">
        <v>3117</v>
      </c>
      <c r="E639" s="58" t="s">
        <v>1267</v>
      </c>
      <c r="F639" s="58" t="s">
        <v>16</v>
      </c>
      <c r="G639" s="58" t="s">
        <v>17</v>
      </c>
      <c r="H639" s="58" t="s">
        <v>96</v>
      </c>
      <c r="I639" s="59">
        <v>43433</v>
      </c>
      <c r="J639" s="59">
        <v>43433</v>
      </c>
      <c r="K639" s="59">
        <v>43433</v>
      </c>
      <c r="L639" s="59">
        <v>43483</v>
      </c>
      <c r="M639" s="60">
        <v>4016316818</v>
      </c>
      <c r="N639" s="58" t="s">
        <v>97</v>
      </c>
      <c r="O639" s="58" t="s">
        <v>20</v>
      </c>
      <c r="P639" s="55" t="str">
        <f>VLOOKUP(C639,Constrain!W:Y,3,0)</f>
        <v>บริษัท ทรู อินเทอร์เน็ต คอร์ปอเรชั่น จำกัด</v>
      </c>
      <c r="Q639" s="64" t="str">
        <f>VLOOKUP(C639,Constrain!W:X,2,0)</f>
        <v>TCC</v>
      </c>
      <c r="R639" s="55" t="str">
        <f t="shared" si="207"/>
        <v>TECO</v>
      </c>
      <c r="S639" s="55" t="str">
        <f t="shared" si="208"/>
        <v xml:space="preserve">CNF </v>
      </c>
      <c r="T639" s="55" t="str">
        <f t="shared" si="209"/>
        <v>มี พท.ซ่อมบำรุง</v>
      </c>
      <c r="U639" s="55" t="str">
        <f t="shared" si="210"/>
        <v>นับเสา</v>
      </c>
      <c r="V639" s="55" t="str">
        <f t="shared" si="211"/>
        <v>61</v>
      </c>
      <c r="W639" s="55" t="str">
        <f t="shared" si="212"/>
        <v>อุปกรณ์</v>
      </c>
      <c r="X639" s="55" t="str">
        <f t="shared" si="213"/>
        <v>TCC</v>
      </c>
      <c r="Y639" s="55" t="str">
        <f t="shared" si="214"/>
        <v>CHC</v>
      </c>
      <c r="Z639" s="55" t="str">
        <f t="shared" si="215"/>
        <v>ปกติ</v>
      </c>
      <c r="AA639" s="55" t="str">
        <f t="shared" si="216"/>
        <v>TELECOM</v>
      </c>
      <c r="AB639" s="64">
        <f t="shared" si="217"/>
        <v>1</v>
      </c>
      <c r="AC639" s="65" t="str">
        <f>VLOOKUP(B639,DATA_ZCSR181!C:K,9,0)</f>
        <v>S-4G-002</v>
      </c>
      <c r="AD639" s="65">
        <f>VLOOKUP(B639,DATA_ZCSR181!C:H,6,0)</f>
        <v>9009416715</v>
      </c>
      <c r="AE639" s="66">
        <f>VLOOKUP(B639,DATA_ZCSR181!C:Z,24,0)</f>
        <v>43496</v>
      </c>
      <c r="AF639" s="66" t="str">
        <f>LEFT(VLOOKUP(B639,DATA_ZCSR181!C:D,2,0),4)</f>
        <v>S4B3</v>
      </c>
      <c r="AG639" s="55" t="str">
        <f t="shared" si="218"/>
        <v>CHC</v>
      </c>
      <c r="AH639" s="61" t="str">
        <f t="shared" si="219"/>
        <v/>
      </c>
      <c r="AI639" s="61" t="str">
        <f t="shared" si="220"/>
        <v/>
      </c>
      <c r="AJ639" s="61" t="str">
        <f t="shared" si="221"/>
        <v/>
      </c>
      <c r="AK639" s="61" t="str">
        <f t="shared" si="222"/>
        <v/>
      </c>
      <c r="AL639" s="61" t="str">
        <f t="shared" si="223"/>
        <v/>
      </c>
      <c r="AM639" s="61" t="str">
        <f t="shared" si="224"/>
        <v/>
      </c>
      <c r="AN639" s="61" t="str">
        <f t="shared" si="225"/>
        <v/>
      </c>
      <c r="AO639" s="61" t="str">
        <f t="shared" si="226"/>
        <v/>
      </c>
      <c r="AP639" s="61" t="str">
        <f t="shared" si="227"/>
        <v/>
      </c>
      <c r="AQ639" s="62" t="str">
        <f t="shared" si="228"/>
        <v/>
      </c>
      <c r="AR639" s="61" t="str">
        <f t="shared" si="229"/>
        <v/>
      </c>
      <c r="AS639" s="63" t="e">
        <f>VLOOKUP(B639,ziw58!AV:BB,7,0)</f>
        <v>#N/A</v>
      </c>
    </row>
    <row r="640" spans="1:45" x14ac:dyDescent="0.35">
      <c r="A640" s="56">
        <v>130000720503</v>
      </c>
      <c r="B640" s="57">
        <v>140001542602</v>
      </c>
      <c r="C640" s="57">
        <v>1018532101</v>
      </c>
      <c r="D640" s="58" t="s">
        <v>3118</v>
      </c>
      <c r="E640" s="58" t="s">
        <v>15</v>
      </c>
      <c r="F640" s="58" t="s">
        <v>16</v>
      </c>
      <c r="G640" s="58" t="s">
        <v>17</v>
      </c>
      <c r="H640" s="58" t="s">
        <v>27</v>
      </c>
      <c r="I640" s="59">
        <v>43437</v>
      </c>
      <c r="J640" s="59">
        <v>43411</v>
      </c>
      <c r="K640" s="59">
        <v>43411</v>
      </c>
      <c r="L640" s="59">
        <v>43483</v>
      </c>
      <c r="M640" s="60">
        <v>4016316794</v>
      </c>
      <c r="N640" s="58" t="s">
        <v>28</v>
      </c>
      <c r="O640" s="58" t="s">
        <v>23</v>
      </c>
      <c r="P640" s="55" t="str">
        <f>VLOOKUP(C640,Constrain!W:Y,3,0)</f>
        <v>บริษัท ทรู อินเทอร์เน็ต คอร์ปอเรชั่น จำกัด</v>
      </c>
      <c r="Q640" s="64" t="str">
        <f>VLOOKUP(C640,Constrain!W:X,2,0)</f>
        <v>TCC</v>
      </c>
      <c r="R640" s="55" t="str">
        <f t="shared" si="207"/>
        <v>CLSD</v>
      </c>
      <c r="S640" s="55" t="str">
        <f t="shared" si="208"/>
        <v xml:space="preserve">CNF </v>
      </c>
      <c r="T640" s="55" t="str">
        <f t="shared" si="209"/>
        <v>มี พท.ซ่อมบำรุง</v>
      </c>
      <c r="U640" s="55" t="str">
        <f t="shared" si="210"/>
        <v>นับเสา</v>
      </c>
      <c r="V640" s="55" t="str">
        <f t="shared" si="211"/>
        <v>61</v>
      </c>
      <c r="W640" s="55" t="str">
        <f t="shared" si="212"/>
        <v>อุปกรณ์</v>
      </c>
      <c r="X640" s="55" t="str">
        <f t="shared" si="213"/>
        <v>TCC</v>
      </c>
      <c r="Y640" s="55" t="str">
        <f t="shared" si="214"/>
        <v>CYP</v>
      </c>
      <c r="Z640" s="55" t="str">
        <f t="shared" si="215"/>
        <v>ปกติ</v>
      </c>
      <c r="AA640" s="55" t="str">
        <f t="shared" si="216"/>
        <v>TELECOM</v>
      </c>
      <c r="AB640" s="64">
        <f t="shared" si="217"/>
        <v>1</v>
      </c>
      <c r="AC640" s="65" t="str">
        <f>VLOOKUP(B640,DATA_ZCSR181!C:K,9,0)</f>
        <v>S-4G-002</v>
      </c>
      <c r="AD640" s="65">
        <f>VLOOKUP(B640,DATA_ZCSR181!C:H,6,0)</f>
        <v>9009410830</v>
      </c>
      <c r="AE640" s="66">
        <f>VLOOKUP(B640,DATA_ZCSR181!C:Z,24,0)</f>
        <v>43496</v>
      </c>
      <c r="AF640" s="66" t="str">
        <f>LEFT(VLOOKUP(B640,DATA_ZCSR181!C:D,2,0),4)</f>
        <v>S4B3</v>
      </c>
      <c r="AG640" s="55" t="str">
        <f t="shared" si="218"/>
        <v>CYP</v>
      </c>
      <c r="AH640" s="61" t="str">
        <f t="shared" si="219"/>
        <v/>
      </c>
      <c r="AI640" s="61" t="str">
        <f t="shared" si="220"/>
        <v/>
      </c>
      <c r="AJ640" s="61" t="str">
        <f t="shared" si="221"/>
        <v/>
      </c>
      <c r="AK640" s="61" t="str">
        <f t="shared" si="222"/>
        <v/>
      </c>
      <c r="AL640" s="61" t="str">
        <f t="shared" si="223"/>
        <v/>
      </c>
      <c r="AM640" s="61" t="str">
        <f t="shared" si="224"/>
        <v/>
      </c>
      <c r="AN640" s="61" t="str">
        <f t="shared" si="225"/>
        <v/>
      </c>
      <c r="AO640" s="61" t="str">
        <f t="shared" si="226"/>
        <v/>
      </c>
      <c r="AP640" s="61" t="str">
        <f t="shared" si="227"/>
        <v/>
      </c>
      <c r="AQ640" s="62" t="str">
        <f t="shared" si="228"/>
        <v/>
      </c>
      <c r="AR640" s="61" t="str">
        <f t="shared" si="229"/>
        <v/>
      </c>
      <c r="AS640" s="63" t="e">
        <f>VLOOKUP(B640,ziw58!AV:BB,7,0)</f>
        <v>#N/A</v>
      </c>
    </row>
    <row r="641" spans="1:45" x14ac:dyDescent="0.35">
      <c r="A641" s="56">
        <v>130000747928</v>
      </c>
      <c r="B641" s="57">
        <v>140001547903</v>
      </c>
      <c r="C641" s="57">
        <v>1018532101</v>
      </c>
      <c r="D641" s="58" t="s">
        <v>3213</v>
      </c>
      <c r="E641" s="58" t="s">
        <v>98</v>
      </c>
      <c r="F641" s="58" t="s">
        <v>16</v>
      </c>
      <c r="G641" s="58" t="s">
        <v>17</v>
      </c>
      <c r="H641" s="58" t="s">
        <v>2522</v>
      </c>
      <c r="I641" s="59"/>
      <c r="J641" s="59">
        <v>43483</v>
      </c>
      <c r="K641" s="59">
        <v>43483</v>
      </c>
      <c r="L641" s="59">
        <v>43483</v>
      </c>
      <c r="M641" s="60">
        <v>4021794296</v>
      </c>
      <c r="N641" s="58" t="s">
        <v>2523</v>
      </c>
      <c r="O641" s="58" t="s">
        <v>26</v>
      </c>
      <c r="P641" s="55" t="str">
        <f>VLOOKUP(C641,Constrain!W:Y,3,0)</f>
        <v>บริษัท ทรู อินเทอร์เน็ต คอร์ปอเรชั่น จำกัด</v>
      </c>
      <c r="Q641" s="64" t="str">
        <f>VLOOKUP(C641,Constrain!W:X,2,0)</f>
        <v>TCC</v>
      </c>
      <c r="R641" s="55" t="str">
        <f t="shared" si="207"/>
        <v xml:space="preserve">REL </v>
      </c>
      <c r="S641" s="55" t="str">
        <f t="shared" si="208"/>
        <v>NMAT</v>
      </c>
      <c r="T641" s="55" t="str">
        <f t="shared" si="209"/>
        <v>มี พท.ซ่อมบำรุง</v>
      </c>
      <c r="U641" s="55" t="str">
        <f t="shared" si="210"/>
        <v>นับเสา</v>
      </c>
      <c r="V641" s="55" t="str">
        <f t="shared" si="211"/>
        <v>61</v>
      </c>
      <c r="W641" s="55" t="str">
        <f t="shared" si="212"/>
        <v>อุปกรณ์</v>
      </c>
      <c r="X641" s="55" t="str">
        <f t="shared" si="213"/>
        <v>TCC</v>
      </c>
      <c r="Y641" s="55" t="str">
        <f t="shared" si="214"/>
        <v>HOH</v>
      </c>
      <c r="Z641" s="55" t="str">
        <f t="shared" si="215"/>
        <v>ปกติ</v>
      </c>
      <c r="AA641" s="55" t="str">
        <f t="shared" si="216"/>
        <v>TELECOM</v>
      </c>
      <c r="AB641" s="64">
        <f t="shared" si="217"/>
        <v>1</v>
      </c>
      <c r="AC641" s="65" t="str">
        <f>VLOOKUP(B641,DATA_ZCSR181!C:K,9,0)</f>
        <v>S-4G-002</v>
      </c>
      <c r="AD641" s="65">
        <f>VLOOKUP(B641,DATA_ZCSR181!C:H,6,0)</f>
        <v>9009421986</v>
      </c>
      <c r="AE641" s="66">
        <f>VLOOKUP(B641,DATA_ZCSR181!C:Z,24,0)</f>
        <v>43496</v>
      </c>
      <c r="AF641" s="66" t="str">
        <f>LEFT(VLOOKUP(B641,DATA_ZCSR181!C:D,2,0),4)</f>
        <v>S4B3</v>
      </c>
      <c r="AG641" s="55" t="str">
        <f t="shared" si="218"/>
        <v>HOH</v>
      </c>
      <c r="AH641" s="61" t="str">
        <f t="shared" si="219"/>
        <v/>
      </c>
      <c r="AI641" s="61" t="str">
        <f t="shared" si="220"/>
        <v/>
      </c>
      <c r="AJ641" s="61" t="str">
        <f t="shared" si="221"/>
        <v>สถานะใบสั่งงานไม่ถูกต้อง</v>
      </c>
      <c r="AK641" s="61" t="str">
        <f t="shared" si="222"/>
        <v>ยังไม่ยืนยันชั่วโมงการทำงาน Time Confirm</v>
      </c>
      <c r="AL641" s="61" t="str">
        <f t="shared" si="223"/>
        <v/>
      </c>
      <c r="AM641" s="61" t="str">
        <f t="shared" si="224"/>
        <v/>
      </c>
      <c r="AN641" s="61" t="str">
        <f t="shared" si="225"/>
        <v/>
      </c>
      <c r="AO641" s="61" t="str">
        <f t="shared" si="226"/>
        <v/>
      </c>
      <c r="AP641" s="61" t="str">
        <f t="shared" si="227"/>
        <v/>
      </c>
      <c r="AQ641" s="62" t="str">
        <f t="shared" si="228"/>
        <v/>
      </c>
      <c r="AR641" s="61" t="str">
        <f t="shared" si="229"/>
        <v/>
      </c>
      <c r="AS641" s="63" t="e">
        <f>VLOOKUP(B641,ziw58!AV:BB,7,0)</f>
        <v>#N/A</v>
      </c>
    </row>
    <row r="642" spans="1:45" x14ac:dyDescent="0.35">
      <c r="A642" s="56">
        <v>130000739835</v>
      </c>
      <c r="B642" s="57">
        <v>140001547626</v>
      </c>
      <c r="C642" s="57">
        <v>1018532101</v>
      </c>
      <c r="D642" s="58" t="s">
        <v>3119</v>
      </c>
      <c r="E642" s="58" t="s">
        <v>15</v>
      </c>
      <c r="F642" s="58" t="s">
        <v>16</v>
      </c>
      <c r="G642" s="58" t="s">
        <v>17</v>
      </c>
      <c r="H642" s="58" t="s">
        <v>77</v>
      </c>
      <c r="I642" s="59">
        <v>43460</v>
      </c>
      <c r="J642" s="59">
        <v>43460</v>
      </c>
      <c r="K642" s="59">
        <v>43460</v>
      </c>
      <c r="L642" s="59">
        <v>43493</v>
      </c>
      <c r="M642" s="60">
        <v>4016316861</v>
      </c>
      <c r="N642" s="58" t="s">
        <v>78</v>
      </c>
      <c r="O642" s="58" t="s">
        <v>20</v>
      </c>
      <c r="P642" s="55" t="str">
        <f>VLOOKUP(C642,Constrain!W:Y,3,0)</f>
        <v>บริษัท ทรู อินเทอร์เน็ต คอร์ปอเรชั่น จำกัด</v>
      </c>
      <c r="Q642" s="64" t="str">
        <f>VLOOKUP(C642,Constrain!W:X,2,0)</f>
        <v>TCC</v>
      </c>
      <c r="R642" s="55" t="str">
        <f t="shared" ref="R642:R669" si="230">LEFT(E642,4)</f>
        <v>CLSD</v>
      </c>
      <c r="S642" s="55" t="str">
        <f t="shared" ref="S642:S669" si="231">MID(E642,6,4)</f>
        <v xml:space="preserve">CNF </v>
      </c>
      <c r="T642" s="55" t="str">
        <f t="shared" ref="T642:T669" si="232">IF(OR(M642&gt;0,M642&lt;&gt;""),"มี พท.ซ่อมบำรุง","-")</f>
        <v>มี พท.ซ่อมบำรุง</v>
      </c>
      <c r="U642" s="55" t="str">
        <f t="shared" ref="U642:U669" si="233">LEFT(D642,6)</f>
        <v>นับเสา</v>
      </c>
      <c r="V642" s="55" t="str">
        <f t="shared" ref="V642:V669" si="234">MID(D642,8,2)</f>
        <v>61</v>
      </c>
      <c r="W642" s="55" t="str">
        <f t="shared" ref="W642:W669" si="235">MID(D642,11,FIND("-",D642,11)-11)</f>
        <v>อุปกรณ์</v>
      </c>
      <c r="X642" s="55" t="str">
        <f t="shared" ref="X642:X669" si="236">MID(D642,LEN(W642)+10+2,FIND("-",D642,LEN(W642)+10+2)-(LEN(W642)+10+2))</f>
        <v>TCC</v>
      </c>
      <c r="Y642" s="55" t="str">
        <f t="shared" ref="Y642:Y669" si="237">MID(D642,LEN(W642)+10+LEN(X642)+3,FIND("-",D642,LEN(W642)+10+LEN(X642)+3)-(LEN(W642)+10+LEN(X642)+3))</f>
        <v>KOB</v>
      </c>
      <c r="Z642" s="55" t="str">
        <f t="shared" ref="Z642:Z669" si="238">MID(D642,LEN(W642)+10+LEN(X642)+LEN(Y642)+4,LEN(D642)-(LEN(W642)+10+LEN(X642)+LEN(Y642)+3))</f>
        <v>ปกติ</v>
      </c>
      <c r="AA642" s="55" t="str">
        <f t="shared" ref="AA642:AA669" si="239">RIGHT_TEXT(X642)</f>
        <v>TELECOM</v>
      </c>
      <c r="AB642" s="64">
        <f t="shared" ref="AB642:AB669" si="240">COUNTIF(D:D,D:D)</f>
        <v>1</v>
      </c>
      <c r="AC642" s="65" t="str">
        <f>VLOOKUP(B642,DATA_ZCSR181!C:K,9,0)</f>
        <v>S-4G-002</v>
      </c>
      <c r="AD642" s="65">
        <f>VLOOKUP(B642,DATA_ZCSR181!C:H,6,0)</f>
        <v>9009421631</v>
      </c>
      <c r="AE642" s="66">
        <f>VLOOKUP(B642,DATA_ZCSR181!C:Z,24,0)</f>
        <v>43496</v>
      </c>
      <c r="AF642" s="66" t="str">
        <f>LEFT(VLOOKUP(B642,DATA_ZCSR181!C:D,2,0),4)</f>
        <v>S4B3</v>
      </c>
      <c r="AG642" s="55" t="str">
        <f t="shared" ref="AG642:AG669" si="241">MID(N642,2,3)</f>
        <v>KOB</v>
      </c>
      <c r="AH642" s="61" t="str">
        <f t="shared" ref="AH642:AH669" si="242">IF(B642="","ไม่สร้างคำร้อง","")</f>
        <v/>
      </c>
      <c r="AI642" s="61" t="str">
        <f t="shared" ref="AI642:AI669" si="243">IF(M642="","ไม่กรอกพื้นที่ซ่อมบำรุง","")</f>
        <v/>
      </c>
      <c r="AJ642" s="61" t="str">
        <f t="shared" ref="AJ642:AJ669" si="244">IF(OR(R642="TECO",R642="CLSD"),"","สถานะใบสั่งงานไม่ถูกต้อง")</f>
        <v/>
      </c>
      <c r="AK642" s="61" t="str">
        <f t="shared" ref="AK642:AK669" si="245">IF(S642&lt;&gt;"CNF ","ยังไม่ยืนยันชั่วโมงการทำงาน Time Confirm","")</f>
        <v/>
      </c>
      <c r="AL642" s="61" t="str">
        <f t="shared" ref="AL642:AL669" si="246">IF(U642&lt;&gt;"นับเสา","คำอธิบายไม่เขียนคำว่า: นับเสา","")</f>
        <v/>
      </c>
      <c r="AM642" s="61" t="str">
        <f t="shared" ref="AM642:AM669" si="247">IF(V642&lt;&gt;"61","ไม่เขียนคำว่า: 61","")</f>
        <v/>
      </c>
      <c r="AN642" s="61" t="str">
        <f t="shared" ref="AN642:AN669" si="248">IF(NOT(OR(W642="สายสื่อสาร",W642="อุปกรณ์")),"ประเภทงานผิด","")</f>
        <v/>
      </c>
      <c r="AO642" s="61" t="str">
        <f t="shared" ref="AO642:AO669" si="249">value_vlookup(X642)</f>
        <v/>
      </c>
      <c r="AP642" s="61" t="str">
        <f t="shared" ref="AP642:AP669" si="250">check_AbbrPEA(Y642)</f>
        <v/>
      </c>
      <c r="AQ642" s="62" t="str">
        <f t="shared" ref="AQ642:AQ669" si="251">IF(NOT(OR(Z642="ปกติ",Z642="ละเมิด",Z642="ยกเลิก")),"ลักษณะงานผิด","")</f>
        <v/>
      </c>
      <c r="AR642" s="61" t="str">
        <f t="shared" ref="AR642:AR669" si="252">check_CorSerMat(AA642,W642,Z642,AC642)</f>
        <v/>
      </c>
      <c r="AS642" s="63" t="e">
        <f>VLOOKUP(B642,ziw58!AV:BB,7,0)</f>
        <v>#N/A</v>
      </c>
    </row>
    <row r="643" spans="1:45" x14ac:dyDescent="0.35">
      <c r="A643" s="56">
        <v>130000722923</v>
      </c>
      <c r="B643" s="57">
        <v>140001546739</v>
      </c>
      <c r="C643" s="57">
        <v>1018532101</v>
      </c>
      <c r="D643" s="58" t="s">
        <v>3120</v>
      </c>
      <c r="E643" s="58" t="s">
        <v>15</v>
      </c>
      <c r="F643" s="58" t="s">
        <v>16</v>
      </c>
      <c r="G643" s="58" t="s">
        <v>17</v>
      </c>
      <c r="H643" s="58" t="s">
        <v>64</v>
      </c>
      <c r="I643" s="59">
        <v>43418</v>
      </c>
      <c r="J643" s="59">
        <v>43418</v>
      </c>
      <c r="K643" s="59">
        <v>43419</v>
      </c>
      <c r="L643" s="59">
        <v>43483</v>
      </c>
      <c r="M643" s="60">
        <v>4016316844</v>
      </c>
      <c r="N643" s="58" t="s">
        <v>65</v>
      </c>
      <c r="O643" s="58" t="s">
        <v>23</v>
      </c>
      <c r="P643" s="55" t="str">
        <f>VLOOKUP(C643,Constrain!W:Y,3,0)</f>
        <v>บริษัท ทรู อินเทอร์เน็ต คอร์ปอเรชั่น จำกัด</v>
      </c>
      <c r="Q643" s="64" t="str">
        <f>VLOOKUP(C643,Constrain!W:X,2,0)</f>
        <v>TCC</v>
      </c>
      <c r="R643" s="55" t="str">
        <f t="shared" si="230"/>
        <v>CLSD</v>
      </c>
      <c r="S643" s="55" t="str">
        <f t="shared" si="231"/>
        <v xml:space="preserve">CNF </v>
      </c>
      <c r="T643" s="55" t="str">
        <f t="shared" si="232"/>
        <v>มี พท.ซ่อมบำรุง</v>
      </c>
      <c r="U643" s="55" t="str">
        <f t="shared" si="233"/>
        <v>นับเสา</v>
      </c>
      <c r="V643" s="55" t="str">
        <f t="shared" si="234"/>
        <v>61</v>
      </c>
      <c r="W643" s="55" t="str">
        <f t="shared" si="235"/>
        <v>อุปกรณ์</v>
      </c>
      <c r="X643" s="55" t="str">
        <f t="shared" si="236"/>
        <v>TCC</v>
      </c>
      <c r="Y643" s="55" t="str">
        <f t="shared" si="237"/>
        <v>NR2</v>
      </c>
      <c r="Z643" s="55" t="str">
        <f t="shared" si="238"/>
        <v>ปกติ</v>
      </c>
      <c r="AA643" s="55" t="str">
        <f t="shared" si="239"/>
        <v>TELECOM</v>
      </c>
      <c r="AB643" s="64">
        <f t="shared" si="240"/>
        <v>1</v>
      </c>
      <c r="AC643" s="65" t="str">
        <f>VLOOKUP(B643,DATA_ZCSR181!C:K,9,0)</f>
        <v>S-4G-002</v>
      </c>
      <c r="AD643" s="65">
        <f>VLOOKUP(B643,DATA_ZCSR181!C:H,6,0)</f>
        <v>9009420373</v>
      </c>
      <c r="AE643" s="66">
        <f>VLOOKUP(B643,DATA_ZCSR181!C:Z,24,0)</f>
        <v>43496</v>
      </c>
      <c r="AF643" s="66" t="str">
        <f>LEFT(VLOOKUP(B643,DATA_ZCSR181!C:D,2,0),4)</f>
        <v>S4B3</v>
      </c>
      <c r="AG643" s="55" t="str">
        <f t="shared" si="241"/>
        <v>NR2</v>
      </c>
      <c r="AH643" s="61" t="str">
        <f t="shared" si="242"/>
        <v/>
      </c>
      <c r="AI643" s="61" t="str">
        <f t="shared" si="243"/>
        <v/>
      </c>
      <c r="AJ643" s="61" t="str">
        <f t="shared" si="244"/>
        <v/>
      </c>
      <c r="AK643" s="61" t="str">
        <f t="shared" si="245"/>
        <v/>
      </c>
      <c r="AL643" s="61" t="str">
        <f t="shared" si="246"/>
        <v/>
      </c>
      <c r="AM643" s="61" t="str">
        <f t="shared" si="247"/>
        <v/>
      </c>
      <c r="AN643" s="61" t="str">
        <f t="shared" si="248"/>
        <v/>
      </c>
      <c r="AO643" s="61" t="str">
        <f t="shared" si="249"/>
        <v/>
      </c>
      <c r="AP643" s="61" t="str">
        <f t="shared" si="250"/>
        <v/>
      </c>
      <c r="AQ643" s="62" t="str">
        <f t="shared" si="251"/>
        <v/>
      </c>
      <c r="AR643" s="61" t="str">
        <f t="shared" si="252"/>
        <v/>
      </c>
      <c r="AS643" s="63" t="e">
        <f>VLOOKUP(B643,ziw58!AV:BB,7,0)</f>
        <v>#N/A</v>
      </c>
    </row>
    <row r="644" spans="1:45" x14ac:dyDescent="0.35">
      <c r="A644" s="56">
        <v>130000727616</v>
      </c>
      <c r="B644" s="57">
        <v>140001546386</v>
      </c>
      <c r="C644" s="57">
        <v>1018532101</v>
      </c>
      <c r="D644" s="58" t="s">
        <v>3121</v>
      </c>
      <c r="E644" s="58" t="s">
        <v>1267</v>
      </c>
      <c r="F644" s="58" t="s">
        <v>16</v>
      </c>
      <c r="G644" s="58" t="s">
        <v>17</v>
      </c>
      <c r="H644" s="58" t="s">
        <v>40</v>
      </c>
      <c r="I644" s="59">
        <v>43452</v>
      </c>
      <c r="J644" s="59">
        <v>43427</v>
      </c>
      <c r="K644" s="59">
        <v>43427</v>
      </c>
      <c r="L644" s="59">
        <v>43483</v>
      </c>
      <c r="M644" s="60">
        <v>4018198105</v>
      </c>
      <c r="N644" s="58" t="s">
        <v>1279</v>
      </c>
      <c r="O644" s="58" t="s">
        <v>23</v>
      </c>
      <c r="P644" s="55" t="str">
        <f>VLOOKUP(C644,Constrain!W:Y,3,0)</f>
        <v>บริษัท ทรู อินเทอร์เน็ต คอร์ปอเรชั่น จำกัด</v>
      </c>
      <c r="Q644" s="64" t="str">
        <f>VLOOKUP(C644,Constrain!W:X,2,0)</f>
        <v>TCC</v>
      </c>
      <c r="R644" s="55" t="str">
        <f t="shared" si="230"/>
        <v>TECO</v>
      </c>
      <c r="S644" s="55" t="str">
        <f t="shared" si="231"/>
        <v xml:space="preserve">CNF </v>
      </c>
      <c r="T644" s="55" t="str">
        <f t="shared" si="232"/>
        <v>มี พท.ซ่อมบำรุง</v>
      </c>
      <c r="U644" s="55" t="str">
        <f t="shared" si="233"/>
        <v>นับเสา</v>
      </c>
      <c r="V644" s="55" t="str">
        <f t="shared" si="234"/>
        <v>61</v>
      </c>
      <c r="W644" s="55" t="str">
        <f t="shared" si="235"/>
        <v>อุปกรณ์</v>
      </c>
      <c r="X644" s="55" t="str">
        <f t="shared" si="236"/>
        <v>TCC</v>
      </c>
      <c r="Y644" s="55" t="str">
        <f t="shared" si="237"/>
        <v>NR3</v>
      </c>
      <c r="Z644" s="55" t="str">
        <f t="shared" si="238"/>
        <v>ปกติ</v>
      </c>
      <c r="AA644" s="55" t="str">
        <f t="shared" si="239"/>
        <v>TELECOM</v>
      </c>
      <c r="AB644" s="64">
        <f t="shared" si="240"/>
        <v>1</v>
      </c>
      <c r="AC644" s="65" t="str">
        <f>VLOOKUP(B644,DATA_ZCSR181!C:K,9,0)</f>
        <v>S-4G-002</v>
      </c>
      <c r="AD644" s="65">
        <f>VLOOKUP(B644,DATA_ZCSR181!C:H,6,0)</f>
        <v>9009417815</v>
      </c>
      <c r="AE644" s="66">
        <f>VLOOKUP(B644,DATA_ZCSR181!C:Z,24,0)</f>
        <v>43496</v>
      </c>
      <c r="AF644" s="66" t="str">
        <f>LEFT(VLOOKUP(B644,DATA_ZCSR181!C:D,2,0),4)</f>
        <v>S4B3</v>
      </c>
      <c r="AG644" s="55" t="str">
        <f t="shared" si="241"/>
        <v>NR3</v>
      </c>
      <c r="AH644" s="61" t="str">
        <f t="shared" si="242"/>
        <v/>
      </c>
      <c r="AI644" s="61" t="str">
        <f t="shared" si="243"/>
        <v/>
      </c>
      <c r="AJ644" s="61" t="str">
        <f t="shared" si="244"/>
        <v/>
      </c>
      <c r="AK644" s="61" t="str">
        <f t="shared" si="245"/>
        <v/>
      </c>
      <c r="AL644" s="61" t="str">
        <f t="shared" si="246"/>
        <v/>
      </c>
      <c r="AM644" s="61" t="str">
        <f t="shared" si="247"/>
        <v/>
      </c>
      <c r="AN644" s="61" t="str">
        <f t="shared" si="248"/>
        <v/>
      </c>
      <c r="AO644" s="61" t="str">
        <f t="shared" si="249"/>
        <v/>
      </c>
      <c r="AP644" s="61" t="str">
        <f t="shared" si="250"/>
        <v/>
      </c>
      <c r="AQ644" s="62" t="str">
        <f t="shared" si="251"/>
        <v/>
      </c>
      <c r="AR644" s="61" t="str">
        <f t="shared" si="252"/>
        <v/>
      </c>
      <c r="AS644" s="63" t="e">
        <f>VLOOKUP(B644,ziw58!AV:BB,7,0)</f>
        <v>#N/A</v>
      </c>
    </row>
    <row r="645" spans="1:45" x14ac:dyDescent="0.35">
      <c r="A645" s="56">
        <v>130000739655</v>
      </c>
      <c r="B645" s="57">
        <v>140001546960</v>
      </c>
      <c r="C645" s="57">
        <v>1018532101</v>
      </c>
      <c r="D645" s="58" t="s">
        <v>3122</v>
      </c>
      <c r="E645" s="58" t="s">
        <v>25</v>
      </c>
      <c r="F645" s="58" t="s">
        <v>16</v>
      </c>
      <c r="G645" s="58" t="s">
        <v>17</v>
      </c>
      <c r="H645" s="58" t="s">
        <v>104</v>
      </c>
      <c r="I645" s="59">
        <v>43434</v>
      </c>
      <c r="J645" s="59">
        <v>43460</v>
      </c>
      <c r="K645" s="59">
        <v>43460</v>
      </c>
      <c r="L645" s="59">
        <v>43460</v>
      </c>
      <c r="M645" s="60">
        <v>4016317417</v>
      </c>
      <c r="N645" s="58" t="s">
        <v>105</v>
      </c>
      <c r="O645" s="58" t="s">
        <v>23</v>
      </c>
      <c r="P645" s="55" t="str">
        <f>VLOOKUP(C645,Constrain!W:Y,3,0)</f>
        <v>บริษัท ทรู อินเทอร์เน็ต คอร์ปอเรชั่น จำกัด</v>
      </c>
      <c r="Q645" s="64" t="str">
        <f>VLOOKUP(C645,Constrain!W:X,2,0)</f>
        <v>TCC</v>
      </c>
      <c r="R645" s="55" t="str">
        <f t="shared" si="230"/>
        <v xml:space="preserve">REL </v>
      </c>
      <c r="S645" s="55" t="str">
        <f t="shared" si="231"/>
        <v xml:space="preserve">CNF </v>
      </c>
      <c r="T645" s="55" t="str">
        <f t="shared" si="232"/>
        <v>มี พท.ซ่อมบำรุง</v>
      </c>
      <c r="U645" s="55" t="str">
        <f t="shared" si="233"/>
        <v>นับเสา</v>
      </c>
      <c r="V645" s="55" t="str">
        <f t="shared" si="234"/>
        <v>61</v>
      </c>
      <c r="W645" s="55" t="str">
        <f t="shared" si="235"/>
        <v>อุปกรณ์</v>
      </c>
      <c r="X645" s="55" t="str">
        <f t="shared" si="236"/>
        <v>TCC</v>
      </c>
      <c r="Y645" s="55" t="str">
        <f t="shared" si="237"/>
        <v>NRM</v>
      </c>
      <c r="Z645" s="55" t="str">
        <f t="shared" si="238"/>
        <v>ปกติ</v>
      </c>
      <c r="AA645" s="55" t="str">
        <f t="shared" si="239"/>
        <v>TELECOM</v>
      </c>
      <c r="AB645" s="64">
        <f t="shared" si="240"/>
        <v>1</v>
      </c>
      <c r="AC645" s="65" t="str">
        <f>VLOOKUP(B645,DATA_ZCSR181!C:K,9,0)</f>
        <v>S-4G-002</v>
      </c>
      <c r="AD645" s="65">
        <f>VLOOKUP(B645,DATA_ZCSR181!C:H,6,0)</f>
        <v>9009420664</v>
      </c>
      <c r="AE645" s="66">
        <f>VLOOKUP(B645,DATA_ZCSR181!C:Z,24,0)</f>
        <v>43496</v>
      </c>
      <c r="AF645" s="66" t="str">
        <f>LEFT(VLOOKUP(B645,DATA_ZCSR181!C:D,2,0),4)</f>
        <v>S4B3</v>
      </c>
      <c r="AG645" s="55" t="str">
        <f t="shared" si="241"/>
        <v>NRM</v>
      </c>
      <c r="AH645" s="61" t="str">
        <f t="shared" si="242"/>
        <v/>
      </c>
      <c r="AI645" s="61" t="str">
        <f t="shared" si="243"/>
        <v/>
      </c>
      <c r="AJ645" s="61" t="str">
        <f t="shared" si="244"/>
        <v>สถานะใบสั่งงานไม่ถูกต้อง</v>
      </c>
      <c r="AK645" s="61" t="str">
        <f t="shared" si="245"/>
        <v/>
      </c>
      <c r="AL645" s="61" t="str">
        <f t="shared" si="246"/>
        <v/>
      </c>
      <c r="AM645" s="61" t="str">
        <f t="shared" si="247"/>
        <v/>
      </c>
      <c r="AN645" s="61" t="str">
        <f t="shared" si="248"/>
        <v/>
      </c>
      <c r="AO645" s="61" t="str">
        <f t="shared" si="249"/>
        <v/>
      </c>
      <c r="AP645" s="61" t="str">
        <f t="shared" si="250"/>
        <v/>
      </c>
      <c r="AQ645" s="62" t="str">
        <f t="shared" si="251"/>
        <v/>
      </c>
      <c r="AR645" s="61" t="str">
        <f t="shared" si="252"/>
        <v/>
      </c>
      <c r="AS645" s="63" t="e">
        <f>VLOOKUP(B645,ziw58!AV:BB,7,0)</f>
        <v>#N/A</v>
      </c>
    </row>
    <row r="646" spans="1:45" x14ac:dyDescent="0.35">
      <c r="A646" s="56">
        <v>130000726920</v>
      </c>
      <c r="B646" s="57">
        <v>140001542473</v>
      </c>
      <c r="C646" s="57">
        <v>1018532101</v>
      </c>
      <c r="D646" s="58" t="s">
        <v>3123</v>
      </c>
      <c r="E646" s="58" t="s">
        <v>15</v>
      </c>
      <c r="F646" s="58" t="s">
        <v>16</v>
      </c>
      <c r="G646" s="58" t="s">
        <v>17</v>
      </c>
      <c r="H646" s="58" t="s">
        <v>18</v>
      </c>
      <c r="I646" s="59">
        <v>43431</v>
      </c>
      <c r="J646" s="59">
        <v>43389</v>
      </c>
      <c r="K646" s="59">
        <v>43391</v>
      </c>
      <c r="L646" s="59">
        <v>43482</v>
      </c>
      <c r="M646" s="60">
        <v>4016316875</v>
      </c>
      <c r="N646" s="58" t="s">
        <v>19</v>
      </c>
      <c r="O646" s="58" t="s">
        <v>23</v>
      </c>
      <c r="P646" s="55" t="str">
        <f>VLOOKUP(C646,Constrain!W:Y,3,0)</f>
        <v>บริษัท ทรู อินเทอร์เน็ต คอร์ปอเรชั่น จำกัด</v>
      </c>
      <c r="Q646" s="64" t="str">
        <f>VLOOKUP(C646,Constrain!W:X,2,0)</f>
        <v>TCC</v>
      </c>
      <c r="R646" s="55" t="str">
        <f t="shared" si="230"/>
        <v>CLSD</v>
      </c>
      <c r="S646" s="55" t="str">
        <f t="shared" si="231"/>
        <v xml:space="preserve">CNF </v>
      </c>
      <c r="T646" s="55" t="str">
        <f t="shared" si="232"/>
        <v>มี พท.ซ่อมบำรุง</v>
      </c>
      <c r="U646" s="55" t="str">
        <f t="shared" si="233"/>
        <v>นับเสา</v>
      </c>
      <c r="V646" s="55" t="str">
        <f t="shared" si="234"/>
        <v>61</v>
      </c>
      <c r="W646" s="55" t="str">
        <f t="shared" si="235"/>
        <v>อุปกรณ์</v>
      </c>
      <c r="X646" s="55" t="str">
        <f t="shared" si="236"/>
        <v>TCC</v>
      </c>
      <c r="Y646" s="55" t="str">
        <f t="shared" si="237"/>
        <v>PCG</v>
      </c>
      <c r="Z646" s="55" t="str">
        <f t="shared" si="238"/>
        <v>ปกติ</v>
      </c>
      <c r="AA646" s="55" t="str">
        <f t="shared" si="239"/>
        <v>TELECOM</v>
      </c>
      <c r="AB646" s="64">
        <f t="shared" si="240"/>
        <v>1</v>
      </c>
      <c r="AC646" s="65" t="str">
        <f>VLOOKUP(B646,DATA_ZCSR181!C:K,9,0)</f>
        <v>S-4G-002</v>
      </c>
      <c r="AD646" s="65">
        <f>VLOOKUP(B646,DATA_ZCSR181!C:H,6,0)</f>
        <v>9009410690</v>
      </c>
      <c r="AE646" s="66">
        <f>VLOOKUP(B646,DATA_ZCSR181!C:Z,24,0)</f>
        <v>43496</v>
      </c>
      <c r="AF646" s="66" t="str">
        <f>LEFT(VLOOKUP(B646,DATA_ZCSR181!C:D,2,0),4)</f>
        <v>S4B3</v>
      </c>
      <c r="AG646" s="55" t="str">
        <f t="shared" si="241"/>
        <v>PCG</v>
      </c>
      <c r="AH646" s="61" t="str">
        <f t="shared" si="242"/>
        <v/>
      </c>
      <c r="AI646" s="61" t="str">
        <f t="shared" si="243"/>
        <v/>
      </c>
      <c r="AJ646" s="61" t="str">
        <f t="shared" si="244"/>
        <v/>
      </c>
      <c r="AK646" s="61" t="str">
        <f t="shared" si="245"/>
        <v/>
      </c>
      <c r="AL646" s="61" t="str">
        <f t="shared" si="246"/>
        <v/>
      </c>
      <c r="AM646" s="61" t="str">
        <f t="shared" si="247"/>
        <v/>
      </c>
      <c r="AN646" s="61" t="str">
        <f t="shared" si="248"/>
        <v/>
      </c>
      <c r="AO646" s="61" t="str">
        <f t="shared" si="249"/>
        <v/>
      </c>
      <c r="AP646" s="61" t="str">
        <f t="shared" si="250"/>
        <v/>
      </c>
      <c r="AQ646" s="62" t="str">
        <f t="shared" si="251"/>
        <v/>
      </c>
      <c r="AR646" s="61" t="str">
        <f t="shared" si="252"/>
        <v/>
      </c>
      <c r="AS646" s="63" t="e">
        <f>VLOOKUP(B646,ziw58!AV:BB,7,0)</f>
        <v>#N/A</v>
      </c>
    </row>
    <row r="647" spans="1:45" x14ac:dyDescent="0.35">
      <c r="A647" s="56">
        <v>130000727832</v>
      </c>
      <c r="B647" s="57">
        <v>140001546126</v>
      </c>
      <c r="C647" s="57">
        <v>1018532101</v>
      </c>
      <c r="D647" s="58" t="s">
        <v>3124</v>
      </c>
      <c r="E647" s="58" t="s">
        <v>15</v>
      </c>
      <c r="F647" s="58" t="s">
        <v>16</v>
      </c>
      <c r="G647" s="58" t="s">
        <v>17</v>
      </c>
      <c r="H647" s="58" t="s">
        <v>32</v>
      </c>
      <c r="I647" s="59">
        <v>43432</v>
      </c>
      <c r="J647" s="59">
        <v>43432</v>
      </c>
      <c r="K647" s="59">
        <v>43434</v>
      </c>
      <c r="L647" s="59">
        <v>43483</v>
      </c>
      <c r="M647" s="60">
        <v>4016317310</v>
      </c>
      <c r="N647" s="58" t="s">
        <v>33</v>
      </c>
      <c r="O647" s="58" t="s">
        <v>23</v>
      </c>
      <c r="P647" s="55" t="str">
        <f>VLOOKUP(C647,Constrain!W:Y,3,0)</f>
        <v>บริษัท ทรู อินเทอร์เน็ต คอร์ปอเรชั่น จำกัด</v>
      </c>
      <c r="Q647" s="64" t="str">
        <f>VLOOKUP(C647,Constrain!W:X,2,0)</f>
        <v>TCC</v>
      </c>
      <c r="R647" s="55" t="str">
        <f t="shared" si="230"/>
        <v>CLSD</v>
      </c>
      <c r="S647" s="55" t="str">
        <f t="shared" si="231"/>
        <v xml:space="preserve">CNF </v>
      </c>
      <c r="T647" s="55" t="str">
        <f t="shared" si="232"/>
        <v>มี พท.ซ่อมบำรุง</v>
      </c>
      <c r="U647" s="55" t="str">
        <f t="shared" si="233"/>
        <v>นับเสา</v>
      </c>
      <c r="V647" s="55" t="str">
        <f t="shared" si="234"/>
        <v>61</v>
      </c>
      <c r="W647" s="55" t="str">
        <f t="shared" si="235"/>
        <v>อุปกรณ์</v>
      </c>
      <c r="X647" s="55" t="str">
        <f t="shared" si="236"/>
        <v>TCC</v>
      </c>
      <c r="Y647" s="55" t="str">
        <f t="shared" si="237"/>
        <v>PIM</v>
      </c>
      <c r="Z647" s="55" t="str">
        <f t="shared" si="238"/>
        <v>ปกติ</v>
      </c>
      <c r="AA647" s="55" t="str">
        <f t="shared" si="239"/>
        <v>TELECOM</v>
      </c>
      <c r="AB647" s="64">
        <f t="shared" si="240"/>
        <v>1</v>
      </c>
      <c r="AC647" s="65" t="str">
        <f>VLOOKUP(B647,DATA_ZCSR181!C:K,9,0)</f>
        <v>S-4G-002</v>
      </c>
      <c r="AD647" s="65">
        <f>VLOOKUP(B647,DATA_ZCSR181!C:H,6,0)</f>
        <v>9009417500</v>
      </c>
      <c r="AE647" s="66">
        <f>VLOOKUP(B647,DATA_ZCSR181!C:Z,24,0)</f>
        <v>43496</v>
      </c>
      <c r="AF647" s="66" t="str">
        <f>LEFT(VLOOKUP(B647,DATA_ZCSR181!C:D,2,0),4)</f>
        <v>S4B3</v>
      </c>
      <c r="AG647" s="55" t="str">
        <f t="shared" si="241"/>
        <v>PIM</v>
      </c>
      <c r="AH647" s="61" t="str">
        <f t="shared" si="242"/>
        <v/>
      </c>
      <c r="AI647" s="61" t="str">
        <f t="shared" si="243"/>
        <v/>
      </c>
      <c r="AJ647" s="61" t="str">
        <f t="shared" si="244"/>
        <v/>
      </c>
      <c r="AK647" s="61" t="str">
        <f t="shared" si="245"/>
        <v/>
      </c>
      <c r="AL647" s="61" t="str">
        <f t="shared" si="246"/>
        <v/>
      </c>
      <c r="AM647" s="61" t="str">
        <f t="shared" si="247"/>
        <v/>
      </c>
      <c r="AN647" s="61" t="str">
        <f t="shared" si="248"/>
        <v/>
      </c>
      <c r="AO647" s="61" t="str">
        <f t="shared" si="249"/>
        <v/>
      </c>
      <c r="AP647" s="61" t="str">
        <f t="shared" si="250"/>
        <v/>
      </c>
      <c r="AQ647" s="62" t="str">
        <f t="shared" si="251"/>
        <v/>
      </c>
      <c r="AR647" s="61" t="str">
        <f t="shared" si="252"/>
        <v/>
      </c>
      <c r="AS647" s="63" t="e">
        <f>VLOOKUP(B647,ziw58!AV:BB,7,0)</f>
        <v>#N/A</v>
      </c>
    </row>
    <row r="648" spans="1:45" x14ac:dyDescent="0.35">
      <c r="A648" s="56">
        <v>130000739040</v>
      </c>
      <c r="B648" s="57">
        <v>140001547481</v>
      </c>
      <c r="C648" s="57">
        <v>1018532101</v>
      </c>
      <c r="D648" s="58" t="s">
        <v>3125</v>
      </c>
      <c r="E648" s="58" t="s">
        <v>1267</v>
      </c>
      <c r="F648" s="58" t="s">
        <v>16</v>
      </c>
      <c r="G648" s="58" t="s">
        <v>17</v>
      </c>
      <c r="H648" s="58" t="s">
        <v>70</v>
      </c>
      <c r="I648" s="59">
        <v>43425</v>
      </c>
      <c r="J648" s="59">
        <v>43459</v>
      </c>
      <c r="K648" s="59">
        <v>43460</v>
      </c>
      <c r="L648" s="59">
        <v>43483</v>
      </c>
      <c r="M648" s="60">
        <v>4016316841</v>
      </c>
      <c r="N648" s="58" t="s">
        <v>2123</v>
      </c>
      <c r="O648" s="58" t="s">
        <v>23</v>
      </c>
      <c r="P648" s="55" t="str">
        <f>VLOOKUP(C648,Constrain!W:Y,3,0)</f>
        <v>บริษัท ทรู อินเทอร์เน็ต คอร์ปอเรชั่น จำกัด</v>
      </c>
      <c r="Q648" s="64" t="str">
        <f>VLOOKUP(C648,Constrain!W:X,2,0)</f>
        <v>TCC</v>
      </c>
      <c r="R648" s="55" t="str">
        <f t="shared" si="230"/>
        <v>TECO</v>
      </c>
      <c r="S648" s="55" t="str">
        <f t="shared" si="231"/>
        <v xml:space="preserve">CNF </v>
      </c>
      <c r="T648" s="55" t="str">
        <f t="shared" si="232"/>
        <v>มี พท.ซ่อมบำรุง</v>
      </c>
      <c r="U648" s="55" t="str">
        <f t="shared" si="233"/>
        <v>นับเสา</v>
      </c>
      <c r="V648" s="55" t="str">
        <f t="shared" si="234"/>
        <v>61</v>
      </c>
      <c r="W648" s="55" t="str">
        <f t="shared" si="235"/>
        <v>อุปกรณ์</v>
      </c>
      <c r="X648" s="55" t="str">
        <f t="shared" si="236"/>
        <v>TCC</v>
      </c>
      <c r="Y648" s="55" t="str">
        <f t="shared" si="237"/>
        <v>PTC</v>
      </c>
      <c r="Z648" s="55" t="str">
        <f t="shared" si="238"/>
        <v>ปกติ</v>
      </c>
      <c r="AA648" s="55" t="str">
        <f t="shared" si="239"/>
        <v>TELECOM</v>
      </c>
      <c r="AB648" s="64">
        <f t="shared" si="240"/>
        <v>1</v>
      </c>
      <c r="AC648" s="65" t="str">
        <f>VLOOKUP(B648,DATA_ZCSR181!C:K,9,0)</f>
        <v>S-4G-002</v>
      </c>
      <c r="AD648" s="65">
        <f>VLOOKUP(B648,DATA_ZCSR181!C:H,6,0)</f>
        <v>9009421360</v>
      </c>
      <c r="AE648" s="66">
        <f>VLOOKUP(B648,DATA_ZCSR181!C:Z,24,0)</f>
        <v>43496</v>
      </c>
      <c r="AF648" s="66" t="str">
        <f>LEFT(VLOOKUP(B648,DATA_ZCSR181!C:D,2,0),4)</f>
        <v>S4B3</v>
      </c>
      <c r="AG648" s="55" t="str">
        <f t="shared" si="241"/>
        <v>PTC</v>
      </c>
      <c r="AH648" s="61" t="str">
        <f t="shared" si="242"/>
        <v/>
      </c>
      <c r="AI648" s="61" t="str">
        <f t="shared" si="243"/>
        <v/>
      </c>
      <c r="AJ648" s="61" t="str">
        <f t="shared" si="244"/>
        <v/>
      </c>
      <c r="AK648" s="61" t="str">
        <f t="shared" si="245"/>
        <v/>
      </c>
      <c r="AL648" s="61" t="str">
        <f t="shared" si="246"/>
        <v/>
      </c>
      <c r="AM648" s="61" t="str">
        <f t="shared" si="247"/>
        <v/>
      </c>
      <c r="AN648" s="61" t="str">
        <f t="shared" si="248"/>
        <v/>
      </c>
      <c r="AO648" s="61" t="str">
        <f t="shared" si="249"/>
        <v/>
      </c>
      <c r="AP648" s="61" t="str">
        <f t="shared" si="250"/>
        <v/>
      </c>
      <c r="AQ648" s="62" t="str">
        <f t="shared" si="251"/>
        <v/>
      </c>
      <c r="AR648" s="61" t="str">
        <f t="shared" si="252"/>
        <v/>
      </c>
      <c r="AS648" s="63" t="e">
        <f>VLOOKUP(B648,ziw58!AV:BB,7,0)</f>
        <v>#N/A</v>
      </c>
    </row>
    <row r="649" spans="1:45" x14ac:dyDescent="0.35">
      <c r="A649" s="56">
        <v>130000730371</v>
      </c>
      <c r="B649" s="57">
        <v>140001545208</v>
      </c>
      <c r="C649" s="57">
        <v>1018532101</v>
      </c>
      <c r="D649" s="58" t="s">
        <v>3126</v>
      </c>
      <c r="E649" s="58" t="s">
        <v>25</v>
      </c>
      <c r="F649" s="58" t="s">
        <v>16</v>
      </c>
      <c r="G649" s="58" t="s">
        <v>17</v>
      </c>
      <c r="H649" s="58" t="s">
        <v>34</v>
      </c>
      <c r="I649" s="59">
        <v>43397</v>
      </c>
      <c r="J649" s="59">
        <v>43434</v>
      </c>
      <c r="K649" s="59">
        <v>43434</v>
      </c>
      <c r="L649" s="59">
        <v>43434</v>
      </c>
      <c r="M649" s="60">
        <v>4018198113</v>
      </c>
      <c r="N649" s="58" t="s">
        <v>1127</v>
      </c>
      <c r="O649" s="58" t="s">
        <v>26</v>
      </c>
      <c r="P649" s="55" t="str">
        <f>VLOOKUP(C649,Constrain!W:Y,3,0)</f>
        <v>บริษัท ทรู อินเทอร์เน็ต คอร์ปอเรชั่น จำกัด</v>
      </c>
      <c r="Q649" s="64" t="str">
        <f>VLOOKUP(C649,Constrain!W:X,2,0)</f>
        <v>TCC</v>
      </c>
      <c r="R649" s="55" t="str">
        <f t="shared" si="230"/>
        <v xml:space="preserve">REL </v>
      </c>
      <c r="S649" s="55" t="str">
        <f t="shared" si="231"/>
        <v xml:space="preserve">CNF </v>
      </c>
      <c r="T649" s="55" t="str">
        <f t="shared" si="232"/>
        <v>มี พท.ซ่อมบำรุง</v>
      </c>
      <c r="U649" s="55" t="str">
        <f t="shared" si="233"/>
        <v>นับเสา</v>
      </c>
      <c r="V649" s="55" t="str">
        <f t="shared" si="234"/>
        <v>61</v>
      </c>
      <c r="W649" s="55" t="str">
        <f t="shared" si="235"/>
        <v>อุปกรณ์</v>
      </c>
      <c r="X649" s="55" t="str">
        <f t="shared" si="236"/>
        <v>TCC</v>
      </c>
      <c r="Y649" s="55" t="str">
        <f t="shared" si="237"/>
        <v>PUI</v>
      </c>
      <c r="Z649" s="55" t="str">
        <f t="shared" si="238"/>
        <v>ปกติ</v>
      </c>
      <c r="AA649" s="55" t="str">
        <f t="shared" si="239"/>
        <v>TELECOM</v>
      </c>
      <c r="AB649" s="64">
        <f t="shared" si="240"/>
        <v>1</v>
      </c>
      <c r="AC649" s="65" t="str">
        <f>VLOOKUP(B649,DATA_ZCSR181!C:K,9,0)</f>
        <v>S-4G-002</v>
      </c>
      <c r="AD649" s="65">
        <f>VLOOKUP(B649,DATA_ZCSR181!C:H,6,0)</f>
        <v>9009416347</v>
      </c>
      <c r="AE649" s="66">
        <f>VLOOKUP(B649,DATA_ZCSR181!C:Z,24,0)</f>
        <v>43496</v>
      </c>
      <c r="AF649" s="66" t="str">
        <f>LEFT(VLOOKUP(B649,DATA_ZCSR181!C:D,2,0),4)</f>
        <v>S4B3</v>
      </c>
      <c r="AG649" s="55" t="str">
        <f t="shared" si="241"/>
        <v>MUS</v>
      </c>
      <c r="AH649" s="61" t="str">
        <f t="shared" si="242"/>
        <v/>
      </c>
      <c r="AI649" s="61" t="str">
        <f t="shared" si="243"/>
        <v/>
      </c>
      <c r="AJ649" s="61" t="str">
        <f t="shared" si="244"/>
        <v>สถานะใบสั่งงานไม่ถูกต้อง</v>
      </c>
      <c r="AK649" s="61" t="str">
        <f t="shared" si="245"/>
        <v/>
      </c>
      <c r="AL649" s="61" t="str">
        <f t="shared" si="246"/>
        <v/>
      </c>
      <c r="AM649" s="61" t="str">
        <f t="shared" si="247"/>
        <v/>
      </c>
      <c r="AN649" s="61" t="str">
        <f t="shared" si="248"/>
        <v/>
      </c>
      <c r="AO649" s="61" t="str">
        <f t="shared" si="249"/>
        <v/>
      </c>
      <c r="AP649" s="61" t="str">
        <f t="shared" si="250"/>
        <v/>
      </c>
      <c r="AQ649" s="62" t="str">
        <f t="shared" si="251"/>
        <v/>
      </c>
      <c r="AR649" s="61" t="str">
        <f t="shared" si="252"/>
        <v/>
      </c>
      <c r="AS649" s="63" t="e">
        <f>VLOOKUP(B649,ziw58!AV:BB,7,0)</f>
        <v>#N/A</v>
      </c>
    </row>
    <row r="650" spans="1:45" x14ac:dyDescent="0.35">
      <c r="A650" s="56">
        <v>130000716889</v>
      </c>
      <c r="B650" s="57">
        <v>140001545017</v>
      </c>
      <c r="C650" s="57">
        <v>1018532101</v>
      </c>
      <c r="D650" s="58" t="s">
        <v>3127</v>
      </c>
      <c r="E650" s="58" t="s">
        <v>1267</v>
      </c>
      <c r="F650" s="58" t="s">
        <v>16</v>
      </c>
      <c r="G650" s="58" t="s">
        <v>17</v>
      </c>
      <c r="H650" s="58" t="s">
        <v>30</v>
      </c>
      <c r="I650" s="59">
        <v>43458</v>
      </c>
      <c r="J650" s="59">
        <v>43400</v>
      </c>
      <c r="K650" s="59">
        <v>43401</v>
      </c>
      <c r="L650" s="59">
        <v>43483</v>
      </c>
      <c r="M650" s="60">
        <v>4016316839</v>
      </c>
      <c r="N650" s="58" t="s">
        <v>31</v>
      </c>
      <c r="O650" s="58" t="s">
        <v>23</v>
      </c>
      <c r="P650" s="55" t="str">
        <f>VLOOKUP(C650,Constrain!W:Y,3,0)</f>
        <v>บริษัท ทรู อินเทอร์เน็ต คอร์ปอเรชั่น จำกัด</v>
      </c>
      <c r="Q650" s="64" t="str">
        <f>VLOOKUP(C650,Constrain!W:X,2,0)</f>
        <v>TCC</v>
      </c>
      <c r="R650" s="55" t="str">
        <f t="shared" si="230"/>
        <v>TECO</v>
      </c>
      <c r="S650" s="55" t="str">
        <f t="shared" si="231"/>
        <v xml:space="preserve">CNF </v>
      </c>
      <c r="T650" s="55" t="str">
        <f t="shared" si="232"/>
        <v>มี พท.ซ่อมบำรุง</v>
      </c>
      <c r="U650" s="55" t="str">
        <f t="shared" si="233"/>
        <v>นับเสา</v>
      </c>
      <c r="V650" s="55" t="str">
        <f t="shared" si="234"/>
        <v>61</v>
      </c>
      <c r="W650" s="55" t="str">
        <f t="shared" si="235"/>
        <v>อุปกรณ์</v>
      </c>
      <c r="X650" s="55" t="str">
        <f t="shared" si="236"/>
        <v>TCC</v>
      </c>
      <c r="Y650" s="55" t="str">
        <f t="shared" si="237"/>
        <v>SRN</v>
      </c>
      <c r="Z650" s="55" t="str">
        <f t="shared" si="238"/>
        <v>ปกติ</v>
      </c>
      <c r="AA650" s="55" t="str">
        <f t="shared" si="239"/>
        <v>TELECOM</v>
      </c>
      <c r="AB650" s="64">
        <f t="shared" si="240"/>
        <v>1</v>
      </c>
      <c r="AC650" s="65" t="str">
        <f>VLOOKUP(B650,DATA_ZCSR181!C:K,9,0)</f>
        <v>S-4G-002</v>
      </c>
      <c r="AD650" s="65">
        <f>VLOOKUP(B650,DATA_ZCSR181!C:H,6,0)</f>
        <v>9009416123</v>
      </c>
      <c r="AE650" s="66">
        <f>VLOOKUP(B650,DATA_ZCSR181!C:Z,24,0)</f>
        <v>43496</v>
      </c>
      <c r="AF650" s="66" t="str">
        <f>LEFT(VLOOKUP(B650,DATA_ZCSR181!C:D,2,0),4)</f>
        <v>S4B3</v>
      </c>
      <c r="AG650" s="55" t="str">
        <f t="shared" si="241"/>
        <v>SRN</v>
      </c>
      <c r="AH650" s="61" t="str">
        <f t="shared" si="242"/>
        <v/>
      </c>
      <c r="AI650" s="61" t="str">
        <f t="shared" si="243"/>
        <v/>
      </c>
      <c r="AJ650" s="61" t="str">
        <f t="shared" si="244"/>
        <v/>
      </c>
      <c r="AK650" s="61" t="str">
        <f t="shared" si="245"/>
        <v/>
      </c>
      <c r="AL650" s="61" t="str">
        <f t="shared" si="246"/>
        <v/>
      </c>
      <c r="AM650" s="61" t="str">
        <f t="shared" si="247"/>
        <v/>
      </c>
      <c r="AN650" s="61" t="str">
        <f t="shared" si="248"/>
        <v/>
      </c>
      <c r="AO650" s="61" t="str">
        <f t="shared" si="249"/>
        <v/>
      </c>
      <c r="AP650" s="61" t="str">
        <f t="shared" si="250"/>
        <v/>
      </c>
      <c r="AQ650" s="62" t="str">
        <f t="shared" si="251"/>
        <v/>
      </c>
      <c r="AR650" s="61" t="str">
        <f t="shared" si="252"/>
        <v/>
      </c>
      <c r="AS650" s="63" t="e">
        <f>VLOOKUP(B650,ziw58!AV:BB,7,0)</f>
        <v>#N/A</v>
      </c>
    </row>
    <row r="651" spans="1:45" x14ac:dyDescent="0.35">
      <c r="A651" s="56">
        <v>130000720471</v>
      </c>
      <c r="B651" s="57">
        <v>140001542528</v>
      </c>
      <c r="C651" s="57">
        <v>1016892928</v>
      </c>
      <c r="D651" s="58" t="s">
        <v>3128</v>
      </c>
      <c r="E651" s="58" t="s">
        <v>15</v>
      </c>
      <c r="F651" s="58" t="s">
        <v>16</v>
      </c>
      <c r="G651" s="58" t="s">
        <v>17</v>
      </c>
      <c r="H651" s="58" t="s">
        <v>27</v>
      </c>
      <c r="I651" s="59">
        <v>43437</v>
      </c>
      <c r="J651" s="59">
        <v>43411</v>
      </c>
      <c r="K651" s="59">
        <v>43411</v>
      </c>
      <c r="L651" s="59">
        <v>43483</v>
      </c>
      <c r="M651" s="60">
        <v>4016316794</v>
      </c>
      <c r="N651" s="58" t="s">
        <v>28</v>
      </c>
      <c r="O651" s="58" t="s">
        <v>23</v>
      </c>
      <c r="P651" s="55" t="str">
        <f>VLOOKUP(C651,Constrain!W:Y,3,0)</f>
        <v xml:space="preserve">บริษัท ทีโอที จำกัด (มหาชน) </v>
      </c>
      <c r="Q651" s="64" t="str">
        <f>VLOOKUP(C651,Constrain!W:X,2,0)</f>
        <v>TOT</v>
      </c>
      <c r="R651" s="55" t="str">
        <f t="shared" si="230"/>
        <v>CLSD</v>
      </c>
      <c r="S651" s="55" t="str">
        <f t="shared" si="231"/>
        <v xml:space="preserve">CNF </v>
      </c>
      <c r="T651" s="55" t="str">
        <f t="shared" si="232"/>
        <v>มี พท.ซ่อมบำรุง</v>
      </c>
      <c r="U651" s="55" t="str">
        <f t="shared" si="233"/>
        <v>นับเสา</v>
      </c>
      <c r="V651" s="55" t="str">
        <f t="shared" si="234"/>
        <v>61</v>
      </c>
      <c r="W651" s="55" t="str">
        <f t="shared" si="235"/>
        <v>อุปกรณ์</v>
      </c>
      <c r="X651" s="55" t="str">
        <f t="shared" si="236"/>
        <v>TOT</v>
      </c>
      <c r="Y651" s="55" t="str">
        <f t="shared" si="237"/>
        <v>CYP</v>
      </c>
      <c r="Z651" s="55" t="str">
        <f t="shared" si="238"/>
        <v>ปกติ</v>
      </c>
      <c r="AA651" s="55" t="str">
        <f t="shared" si="239"/>
        <v>TELECOM</v>
      </c>
      <c r="AB651" s="64">
        <f t="shared" si="240"/>
        <v>1</v>
      </c>
      <c r="AC651" s="65" t="str">
        <f>VLOOKUP(B651,DATA_ZCSR181!C:K,9,0)</f>
        <v>S-4G-002</v>
      </c>
      <c r="AD651" s="65">
        <f>VLOOKUP(B651,DATA_ZCSR181!C:H,6,0)</f>
        <v>9009410759</v>
      </c>
      <c r="AE651" s="66">
        <f>VLOOKUP(B651,DATA_ZCSR181!C:Z,24,0)</f>
        <v>43496</v>
      </c>
      <c r="AF651" s="66" t="str">
        <f>LEFT(VLOOKUP(B651,DATA_ZCSR181!C:D,2,0),4)</f>
        <v>S4B3</v>
      </c>
      <c r="AG651" s="55" t="str">
        <f t="shared" si="241"/>
        <v>CYP</v>
      </c>
      <c r="AH651" s="61" t="str">
        <f t="shared" si="242"/>
        <v/>
      </c>
      <c r="AI651" s="61" t="str">
        <f t="shared" si="243"/>
        <v/>
      </c>
      <c r="AJ651" s="61" t="str">
        <f t="shared" si="244"/>
        <v/>
      </c>
      <c r="AK651" s="61" t="str">
        <f t="shared" si="245"/>
        <v/>
      </c>
      <c r="AL651" s="61" t="str">
        <f t="shared" si="246"/>
        <v/>
      </c>
      <c r="AM651" s="61" t="str">
        <f t="shared" si="247"/>
        <v/>
      </c>
      <c r="AN651" s="61" t="str">
        <f t="shared" si="248"/>
        <v/>
      </c>
      <c r="AO651" s="61" t="str">
        <f t="shared" si="249"/>
        <v/>
      </c>
      <c r="AP651" s="61" t="str">
        <f t="shared" si="250"/>
        <v/>
      </c>
      <c r="AQ651" s="62" t="str">
        <f t="shared" si="251"/>
        <v/>
      </c>
      <c r="AR651" s="61" t="str">
        <f t="shared" si="252"/>
        <v/>
      </c>
      <c r="AS651" s="63" t="e">
        <f>VLOOKUP(B651,ziw58!AV:BB,7,0)</f>
        <v>#N/A</v>
      </c>
    </row>
    <row r="652" spans="1:45" x14ac:dyDescent="0.35">
      <c r="A652" s="56">
        <v>130000740865</v>
      </c>
      <c r="B652" s="57">
        <v>140001545942</v>
      </c>
      <c r="C652" s="57">
        <v>1017501437</v>
      </c>
      <c r="D652" s="58" t="s">
        <v>3160</v>
      </c>
      <c r="E652" s="58" t="s">
        <v>1267</v>
      </c>
      <c r="F652" s="58" t="s">
        <v>16</v>
      </c>
      <c r="G652" s="58" t="s">
        <v>17</v>
      </c>
      <c r="H652" s="58" t="s">
        <v>54</v>
      </c>
      <c r="I652" s="59">
        <v>43455</v>
      </c>
      <c r="J652" s="59">
        <v>43462</v>
      </c>
      <c r="K652" s="59">
        <v>43462</v>
      </c>
      <c r="L652" s="59">
        <v>43483</v>
      </c>
      <c r="M652" s="60">
        <v>4016316790</v>
      </c>
      <c r="N652" s="58" t="s">
        <v>55</v>
      </c>
      <c r="O652" s="58" t="s">
        <v>23</v>
      </c>
      <c r="P652" s="55" t="str">
        <f>VLOOKUP(C652,Constrain!W:Y,3,0)</f>
        <v>บริษัท ทริปเปิลที อินเทอร์เน็ตจำกัด</v>
      </c>
      <c r="Q652" s="64" t="str">
        <f>VLOOKUP(C652,Constrain!W:X,2,0)</f>
        <v>TTTIN</v>
      </c>
      <c r="R652" s="55" t="str">
        <f t="shared" si="230"/>
        <v>TECO</v>
      </c>
      <c r="S652" s="55" t="str">
        <f t="shared" si="231"/>
        <v xml:space="preserve">CNF </v>
      </c>
      <c r="T652" s="55" t="str">
        <f t="shared" si="232"/>
        <v>มี พท.ซ่อมบำรุง</v>
      </c>
      <c r="U652" s="55" t="str">
        <f t="shared" si="233"/>
        <v>นับเสา</v>
      </c>
      <c r="V652" s="55" t="str">
        <f t="shared" si="234"/>
        <v>61</v>
      </c>
      <c r="W652" s="55" t="str">
        <f t="shared" si="235"/>
        <v>อุปกรณ์</v>
      </c>
      <c r="X652" s="55" t="str">
        <f t="shared" si="236"/>
        <v>TTTIN</v>
      </c>
      <c r="Y652" s="55" t="str">
        <f t="shared" si="237"/>
        <v>BRR</v>
      </c>
      <c r="Z652" s="55" t="str">
        <f t="shared" si="238"/>
        <v>ปกติ</v>
      </c>
      <c r="AA652" s="55" t="str">
        <f t="shared" si="239"/>
        <v>TELECOM</v>
      </c>
      <c r="AB652" s="64">
        <f t="shared" si="240"/>
        <v>1</v>
      </c>
      <c r="AC652" s="65" t="str">
        <f>VLOOKUP(B652,DATA_ZCSR181!C:K,9,0)</f>
        <v>S-4G-002</v>
      </c>
      <c r="AD652" s="65">
        <f>VLOOKUP(B652,DATA_ZCSR181!C:H,6,0)</f>
        <v>9009417314</v>
      </c>
      <c r="AE652" s="66">
        <f>VLOOKUP(B652,DATA_ZCSR181!C:Z,24,0)</f>
        <v>43496</v>
      </c>
      <c r="AF652" s="66" t="str">
        <f>LEFT(VLOOKUP(B652,DATA_ZCSR181!C:D,2,0),4)</f>
        <v>S4B3</v>
      </c>
      <c r="AG652" s="55" t="str">
        <f t="shared" si="241"/>
        <v>BRR</v>
      </c>
      <c r="AH652" s="61" t="str">
        <f t="shared" si="242"/>
        <v/>
      </c>
      <c r="AI652" s="61" t="str">
        <f t="shared" si="243"/>
        <v/>
      </c>
      <c r="AJ652" s="61" t="str">
        <f t="shared" si="244"/>
        <v/>
      </c>
      <c r="AK652" s="61" t="str">
        <f t="shared" si="245"/>
        <v/>
      </c>
      <c r="AL652" s="61" t="str">
        <f t="shared" si="246"/>
        <v/>
      </c>
      <c r="AM652" s="61" t="str">
        <f t="shared" si="247"/>
        <v/>
      </c>
      <c r="AN652" s="61" t="str">
        <f t="shared" si="248"/>
        <v/>
      </c>
      <c r="AO652" s="61" t="str">
        <f t="shared" si="249"/>
        <v/>
      </c>
      <c r="AP652" s="61" t="str">
        <f t="shared" si="250"/>
        <v/>
      </c>
      <c r="AQ652" s="62" t="str">
        <f t="shared" si="251"/>
        <v/>
      </c>
      <c r="AR652" s="61" t="str">
        <f t="shared" si="252"/>
        <v/>
      </c>
      <c r="AS652" s="63" t="e">
        <f>VLOOKUP(B652,ziw58!AV:BB,7,0)</f>
        <v>#N/A</v>
      </c>
    </row>
    <row r="653" spans="1:45" x14ac:dyDescent="0.35">
      <c r="A653" s="56">
        <v>130000722921</v>
      </c>
      <c r="B653" s="57">
        <v>140001546780</v>
      </c>
      <c r="C653" s="57">
        <v>1017501437</v>
      </c>
      <c r="D653" s="58" t="s">
        <v>3129</v>
      </c>
      <c r="E653" s="58" t="s">
        <v>15</v>
      </c>
      <c r="F653" s="58" t="s">
        <v>16</v>
      </c>
      <c r="G653" s="58" t="s">
        <v>17</v>
      </c>
      <c r="H653" s="58" t="s">
        <v>64</v>
      </c>
      <c r="I653" s="59">
        <v>43418</v>
      </c>
      <c r="J653" s="59">
        <v>43418</v>
      </c>
      <c r="K653" s="59">
        <v>43419</v>
      </c>
      <c r="L653" s="59">
        <v>43483</v>
      </c>
      <c r="M653" s="60">
        <v>4016316844</v>
      </c>
      <c r="N653" s="58" t="s">
        <v>65</v>
      </c>
      <c r="O653" s="58" t="s">
        <v>23</v>
      </c>
      <c r="P653" s="55" t="str">
        <f>VLOOKUP(C653,Constrain!W:Y,3,0)</f>
        <v>บริษัท ทริปเปิลที อินเทอร์เน็ตจำกัด</v>
      </c>
      <c r="Q653" s="64" t="str">
        <f>VLOOKUP(C653,Constrain!W:X,2,0)</f>
        <v>TTTIN</v>
      </c>
      <c r="R653" s="55" t="str">
        <f t="shared" si="230"/>
        <v>CLSD</v>
      </c>
      <c r="S653" s="55" t="str">
        <f t="shared" si="231"/>
        <v xml:space="preserve">CNF </v>
      </c>
      <c r="T653" s="55" t="str">
        <f t="shared" si="232"/>
        <v>มี พท.ซ่อมบำรุง</v>
      </c>
      <c r="U653" s="55" t="str">
        <f t="shared" si="233"/>
        <v>นับเสา</v>
      </c>
      <c r="V653" s="55" t="str">
        <f t="shared" si="234"/>
        <v>61</v>
      </c>
      <c r="W653" s="55" t="str">
        <f t="shared" si="235"/>
        <v>อุปกรณ์</v>
      </c>
      <c r="X653" s="55" t="str">
        <f t="shared" si="236"/>
        <v>TTTIN</v>
      </c>
      <c r="Y653" s="55" t="str">
        <f t="shared" si="237"/>
        <v>NR2</v>
      </c>
      <c r="Z653" s="55" t="str">
        <f t="shared" si="238"/>
        <v>ปกติ</v>
      </c>
      <c r="AA653" s="55" t="str">
        <f t="shared" si="239"/>
        <v>TELECOM</v>
      </c>
      <c r="AB653" s="64">
        <f t="shared" si="240"/>
        <v>1</v>
      </c>
      <c r="AC653" s="65" t="str">
        <f>VLOOKUP(B653,DATA_ZCSR181!C:K,9,0)</f>
        <v>S-4G-002</v>
      </c>
      <c r="AD653" s="65">
        <f>VLOOKUP(B653,DATA_ZCSR181!C:H,6,0)</f>
        <v>9009420386</v>
      </c>
      <c r="AE653" s="66">
        <f>VLOOKUP(B653,DATA_ZCSR181!C:Z,24,0)</f>
        <v>43496</v>
      </c>
      <c r="AF653" s="66" t="str">
        <f>LEFT(VLOOKUP(B653,DATA_ZCSR181!C:D,2,0),4)</f>
        <v>S4B3</v>
      </c>
      <c r="AG653" s="55" t="str">
        <f t="shared" si="241"/>
        <v>NR2</v>
      </c>
      <c r="AH653" s="61" t="str">
        <f t="shared" si="242"/>
        <v/>
      </c>
      <c r="AI653" s="61" t="str">
        <f t="shared" si="243"/>
        <v/>
      </c>
      <c r="AJ653" s="61" t="str">
        <f t="shared" si="244"/>
        <v/>
      </c>
      <c r="AK653" s="61" t="str">
        <f t="shared" si="245"/>
        <v/>
      </c>
      <c r="AL653" s="61" t="str">
        <f t="shared" si="246"/>
        <v/>
      </c>
      <c r="AM653" s="61" t="str">
        <f t="shared" si="247"/>
        <v/>
      </c>
      <c r="AN653" s="61" t="str">
        <f t="shared" si="248"/>
        <v/>
      </c>
      <c r="AO653" s="61" t="str">
        <f t="shared" si="249"/>
        <v/>
      </c>
      <c r="AP653" s="61" t="str">
        <f t="shared" si="250"/>
        <v/>
      </c>
      <c r="AQ653" s="62" t="str">
        <f t="shared" si="251"/>
        <v/>
      </c>
      <c r="AR653" s="61" t="str">
        <f t="shared" si="252"/>
        <v/>
      </c>
      <c r="AS653" s="63" t="e">
        <f>VLOOKUP(B653,ziw58!AV:BB,7,0)</f>
        <v>#N/A</v>
      </c>
    </row>
    <row r="654" spans="1:45" x14ac:dyDescent="0.35">
      <c r="A654" s="56">
        <v>130000727611</v>
      </c>
      <c r="B654" s="57">
        <v>140001546393</v>
      </c>
      <c r="C654" s="57">
        <v>1017501437</v>
      </c>
      <c r="D654" s="58" t="s">
        <v>3130</v>
      </c>
      <c r="E654" s="58" t="s">
        <v>1267</v>
      </c>
      <c r="F654" s="58" t="s">
        <v>16</v>
      </c>
      <c r="G654" s="58" t="s">
        <v>17</v>
      </c>
      <c r="H654" s="58" t="s">
        <v>40</v>
      </c>
      <c r="I654" s="59">
        <v>43460</v>
      </c>
      <c r="J654" s="59">
        <v>43427</v>
      </c>
      <c r="K654" s="59">
        <v>43427</v>
      </c>
      <c r="L654" s="59">
        <v>43483</v>
      </c>
      <c r="M654" s="60">
        <v>4018198105</v>
      </c>
      <c r="N654" s="58" t="s">
        <v>1279</v>
      </c>
      <c r="O654" s="58" t="s">
        <v>23</v>
      </c>
      <c r="P654" s="55" t="str">
        <f>VLOOKUP(C654,Constrain!W:Y,3,0)</f>
        <v>บริษัท ทริปเปิลที อินเทอร์เน็ตจำกัด</v>
      </c>
      <c r="Q654" s="64" t="str">
        <f>VLOOKUP(C654,Constrain!W:X,2,0)</f>
        <v>TTTIN</v>
      </c>
      <c r="R654" s="55" t="str">
        <f t="shared" si="230"/>
        <v>TECO</v>
      </c>
      <c r="S654" s="55" t="str">
        <f t="shared" si="231"/>
        <v xml:space="preserve">CNF </v>
      </c>
      <c r="T654" s="55" t="str">
        <f t="shared" si="232"/>
        <v>มี พท.ซ่อมบำรุง</v>
      </c>
      <c r="U654" s="55" t="str">
        <f t="shared" si="233"/>
        <v>นับเสา</v>
      </c>
      <c r="V654" s="55" t="str">
        <f t="shared" si="234"/>
        <v>61</v>
      </c>
      <c r="W654" s="55" t="str">
        <f t="shared" si="235"/>
        <v>อุปกรณ์</v>
      </c>
      <c r="X654" s="55" t="str">
        <f t="shared" si="236"/>
        <v>TTTIN</v>
      </c>
      <c r="Y654" s="55" t="str">
        <f t="shared" si="237"/>
        <v>NR3</v>
      </c>
      <c r="Z654" s="55" t="str">
        <f t="shared" si="238"/>
        <v>ปกติ</v>
      </c>
      <c r="AA654" s="55" t="str">
        <f t="shared" si="239"/>
        <v>TELECOM</v>
      </c>
      <c r="AB654" s="64">
        <f t="shared" si="240"/>
        <v>1</v>
      </c>
      <c r="AC654" s="65" t="str">
        <f>VLOOKUP(B654,DATA_ZCSR181!C:K,9,0)</f>
        <v>S-4G-002</v>
      </c>
      <c r="AD654" s="65">
        <f>VLOOKUP(B654,DATA_ZCSR181!C:H,6,0)</f>
        <v>9009417816</v>
      </c>
      <c r="AE654" s="66">
        <f>VLOOKUP(B654,DATA_ZCSR181!C:Z,24,0)</f>
        <v>43496</v>
      </c>
      <c r="AF654" s="66" t="str">
        <f>LEFT(VLOOKUP(B654,DATA_ZCSR181!C:D,2,0),4)</f>
        <v>S4B3</v>
      </c>
      <c r="AG654" s="55" t="str">
        <f t="shared" si="241"/>
        <v>NR3</v>
      </c>
      <c r="AH654" s="61" t="str">
        <f t="shared" si="242"/>
        <v/>
      </c>
      <c r="AI654" s="61" t="str">
        <f t="shared" si="243"/>
        <v/>
      </c>
      <c r="AJ654" s="61" t="str">
        <f t="shared" si="244"/>
        <v/>
      </c>
      <c r="AK654" s="61" t="str">
        <f t="shared" si="245"/>
        <v/>
      </c>
      <c r="AL654" s="61" t="str">
        <f t="shared" si="246"/>
        <v/>
      </c>
      <c r="AM654" s="61" t="str">
        <f t="shared" si="247"/>
        <v/>
      </c>
      <c r="AN654" s="61" t="str">
        <f t="shared" si="248"/>
        <v/>
      </c>
      <c r="AO654" s="61" t="str">
        <f t="shared" si="249"/>
        <v/>
      </c>
      <c r="AP654" s="61" t="str">
        <f t="shared" si="250"/>
        <v/>
      </c>
      <c r="AQ654" s="62" t="str">
        <f t="shared" si="251"/>
        <v/>
      </c>
      <c r="AR654" s="61" t="str">
        <f t="shared" si="252"/>
        <v/>
      </c>
      <c r="AS654" s="63" t="e">
        <f>VLOOKUP(B654,ziw58!AV:BB,7,0)</f>
        <v>#N/A</v>
      </c>
    </row>
    <row r="655" spans="1:45" x14ac:dyDescent="0.35">
      <c r="A655" s="56">
        <v>130000724502</v>
      </c>
      <c r="B655" s="57">
        <v>140001546978</v>
      </c>
      <c r="C655" s="57">
        <v>1017501437</v>
      </c>
      <c r="D655" s="58" t="s">
        <v>3131</v>
      </c>
      <c r="E655" s="58" t="s">
        <v>25</v>
      </c>
      <c r="F655" s="58" t="s">
        <v>16</v>
      </c>
      <c r="G655" s="58" t="s">
        <v>17</v>
      </c>
      <c r="H655" s="58" t="s">
        <v>104</v>
      </c>
      <c r="I655" s="59">
        <v>43437</v>
      </c>
      <c r="J655" s="59">
        <v>43412</v>
      </c>
      <c r="K655" s="59">
        <v>43416</v>
      </c>
      <c r="L655" s="59">
        <v>43412</v>
      </c>
      <c r="M655" s="60">
        <v>4016317417</v>
      </c>
      <c r="N655" s="58" t="s">
        <v>105</v>
      </c>
      <c r="O655" s="58" t="s">
        <v>23</v>
      </c>
      <c r="P655" s="55" t="str">
        <f>VLOOKUP(C655,Constrain!W:Y,3,0)</f>
        <v>บริษัท ทริปเปิลที อินเทอร์เน็ตจำกัด</v>
      </c>
      <c r="Q655" s="64" t="str">
        <f>VLOOKUP(C655,Constrain!W:X,2,0)</f>
        <v>TTTIN</v>
      </c>
      <c r="R655" s="55" t="str">
        <f t="shared" si="230"/>
        <v xml:space="preserve">REL </v>
      </c>
      <c r="S655" s="55" t="str">
        <f t="shared" si="231"/>
        <v xml:space="preserve">CNF </v>
      </c>
      <c r="T655" s="55" t="str">
        <f t="shared" si="232"/>
        <v>มี พท.ซ่อมบำรุง</v>
      </c>
      <c r="U655" s="55" t="str">
        <f t="shared" si="233"/>
        <v>นับเสา</v>
      </c>
      <c r="V655" s="55" t="str">
        <f t="shared" si="234"/>
        <v>61</v>
      </c>
      <c r="W655" s="55" t="str">
        <f t="shared" si="235"/>
        <v>อุปกรณ์</v>
      </c>
      <c r="X655" s="55" t="str">
        <f t="shared" si="236"/>
        <v>TTTIN</v>
      </c>
      <c r="Y655" s="55" t="str">
        <f t="shared" si="237"/>
        <v>NRM</v>
      </c>
      <c r="Z655" s="55" t="str">
        <f t="shared" si="238"/>
        <v>ปกติ</v>
      </c>
      <c r="AA655" s="55" t="str">
        <f t="shared" si="239"/>
        <v>TELECOM</v>
      </c>
      <c r="AB655" s="64">
        <f t="shared" si="240"/>
        <v>1</v>
      </c>
      <c r="AC655" s="65" t="str">
        <f>VLOOKUP(B655,DATA_ZCSR181!C:K,9,0)</f>
        <v>S-4G-002</v>
      </c>
      <c r="AD655" s="65">
        <f>VLOOKUP(B655,DATA_ZCSR181!C:H,6,0)</f>
        <v>9009420668</v>
      </c>
      <c r="AE655" s="66">
        <f>VLOOKUP(B655,DATA_ZCSR181!C:Z,24,0)</f>
        <v>43496</v>
      </c>
      <c r="AF655" s="66" t="str">
        <f>LEFT(VLOOKUP(B655,DATA_ZCSR181!C:D,2,0),4)</f>
        <v>S4B3</v>
      </c>
      <c r="AG655" s="55" t="str">
        <f t="shared" si="241"/>
        <v>NRM</v>
      </c>
      <c r="AH655" s="61" t="str">
        <f t="shared" si="242"/>
        <v/>
      </c>
      <c r="AI655" s="61" t="str">
        <f t="shared" si="243"/>
        <v/>
      </c>
      <c r="AJ655" s="61" t="str">
        <f t="shared" si="244"/>
        <v>สถานะใบสั่งงานไม่ถูกต้อง</v>
      </c>
      <c r="AK655" s="61" t="str">
        <f t="shared" si="245"/>
        <v/>
      </c>
      <c r="AL655" s="61" t="str">
        <f t="shared" si="246"/>
        <v/>
      </c>
      <c r="AM655" s="61" t="str">
        <f t="shared" si="247"/>
        <v/>
      </c>
      <c r="AN655" s="61" t="str">
        <f t="shared" si="248"/>
        <v/>
      </c>
      <c r="AO655" s="61" t="str">
        <f t="shared" si="249"/>
        <v/>
      </c>
      <c r="AP655" s="61" t="str">
        <f t="shared" si="250"/>
        <v/>
      </c>
      <c r="AQ655" s="62" t="str">
        <f t="shared" si="251"/>
        <v/>
      </c>
      <c r="AR655" s="61" t="str">
        <f t="shared" si="252"/>
        <v/>
      </c>
      <c r="AS655" s="63" t="e">
        <f>VLOOKUP(B655,ziw58!AV:BB,7,0)</f>
        <v>#N/A</v>
      </c>
    </row>
    <row r="656" spans="1:45" x14ac:dyDescent="0.35">
      <c r="A656" s="56">
        <v>130000726929</v>
      </c>
      <c r="B656" s="57">
        <v>140001542618</v>
      </c>
      <c r="C656" s="57">
        <v>1017501437</v>
      </c>
      <c r="D656" s="58" t="s">
        <v>3132</v>
      </c>
      <c r="E656" s="58" t="s">
        <v>15</v>
      </c>
      <c r="F656" s="58" t="s">
        <v>16</v>
      </c>
      <c r="G656" s="58" t="s">
        <v>17</v>
      </c>
      <c r="H656" s="58" t="s">
        <v>18</v>
      </c>
      <c r="I656" s="59">
        <v>43427</v>
      </c>
      <c r="J656" s="59">
        <v>43427</v>
      </c>
      <c r="K656" s="59">
        <v>43428</v>
      </c>
      <c r="L656" s="59">
        <v>43482</v>
      </c>
      <c r="M656" s="60">
        <v>4016316875</v>
      </c>
      <c r="N656" s="58" t="s">
        <v>19</v>
      </c>
      <c r="O656" s="58" t="s">
        <v>23</v>
      </c>
      <c r="P656" s="55" t="str">
        <f>VLOOKUP(C656,Constrain!W:Y,3,0)</f>
        <v>บริษัท ทริปเปิลที อินเทอร์เน็ตจำกัด</v>
      </c>
      <c r="Q656" s="64" t="str">
        <f>VLOOKUP(C656,Constrain!W:X,2,0)</f>
        <v>TTTIN</v>
      </c>
      <c r="R656" s="55" t="str">
        <f t="shared" si="230"/>
        <v>CLSD</v>
      </c>
      <c r="S656" s="55" t="str">
        <f t="shared" si="231"/>
        <v xml:space="preserve">CNF </v>
      </c>
      <c r="T656" s="55" t="str">
        <f t="shared" si="232"/>
        <v>มี พท.ซ่อมบำรุง</v>
      </c>
      <c r="U656" s="55" t="str">
        <f t="shared" si="233"/>
        <v>นับเสา</v>
      </c>
      <c r="V656" s="55" t="str">
        <f t="shared" si="234"/>
        <v>61</v>
      </c>
      <c r="W656" s="55" t="str">
        <f t="shared" si="235"/>
        <v>อุปกรณ์</v>
      </c>
      <c r="X656" s="55" t="str">
        <f t="shared" si="236"/>
        <v>TTTIN</v>
      </c>
      <c r="Y656" s="55" t="str">
        <f t="shared" si="237"/>
        <v>PCG</v>
      </c>
      <c r="Z656" s="55" t="str">
        <f t="shared" si="238"/>
        <v>ปกติ</v>
      </c>
      <c r="AA656" s="55" t="str">
        <f t="shared" si="239"/>
        <v>TELECOM</v>
      </c>
      <c r="AB656" s="64">
        <f t="shared" si="240"/>
        <v>1</v>
      </c>
      <c r="AC656" s="65" t="str">
        <f>VLOOKUP(B656,DATA_ZCSR181!C:K,9,0)</f>
        <v>S-4G-002</v>
      </c>
      <c r="AD656" s="65">
        <f>VLOOKUP(B656,DATA_ZCSR181!C:H,6,0)</f>
        <v>9009410798</v>
      </c>
      <c r="AE656" s="66">
        <f>VLOOKUP(B656,DATA_ZCSR181!C:Z,24,0)</f>
        <v>43496</v>
      </c>
      <c r="AF656" s="66" t="str">
        <f>LEFT(VLOOKUP(B656,DATA_ZCSR181!C:D,2,0),4)</f>
        <v>S4B3</v>
      </c>
      <c r="AG656" s="55" t="str">
        <f t="shared" si="241"/>
        <v>PCG</v>
      </c>
      <c r="AH656" s="61" t="str">
        <f t="shared" si="242"/>
        <v/>
      </c>
      <c r="AI656" s="61" t="str">
        <f t="shared" si="243"/>
        <v/>
      </c>
      <c r="AJ656" s="61" t="str">
        <f t="shared" si="244"/>
        <v/>
      </c>
      <c r="AK656" s="61" t="str">
        <f t="shared" si="245"/>
        <v/>
      </c>
      <c r="AL656" s="61" t="str">
        <f t="shared" si="246"/>
        <v/>
      </c>
      <c r="AM656" s="61" t="str">
        <f t="shared" si="247"/>
        <v/>
      </c>
      <c r="AN656" s="61" t="str">
        <f t="shared" si="248"/>
        <v/>
      </c>
      <c r="AO656" s="61" t="str">
        <f t="shared" si="249"/>
        <v/>
      </c>
      <c r="AP656" s="61" t="str">
        <f t="shared" si="250"/>
        <v/>
      </c>
      <c r="AQ656" s="62" t="str">
        <f t="shared" si="251"/>
        <v/>
      </c>
      <c r="AR656" s="61" t="str">
        <f t="shared" si="252"/>
        <v/>
      </c>
      <c r="AS656" s="63" t="e">
        <f>VLOOKUP(B656,ziw58!AV:BB,7,0)</f>
        <v>#N/A</v>
      </c>
    </row>
    <row r="657" spans="1:45" x14ac:dyDescent="0.35">
      <c r="A657" s="56">
        <v>130000730046</v>
      </c>
      <c r="B657" s="57">
        <v>140001546251</v>
      </c>
      <c r="C657" s="57">
        <v>1017501437</v>
      </c>
      <c r="D657" s="58" t="s">
        <v>3133</v>
      </c>
      <c r="E657" s="58" t="s">
        <v>1267</v>
      </c>
      <c r="F657" s="58" t="s">
        <v>16</v>
      </c>
      <c r="G657" s="58" t="s">
        <v>17</v>
      </c>
      <c r="H657" s="58" t="s">
        <v>52</v>
      </c>
      <c r="I657" s="59">
        <v>43455</v>
      </c>
      <c r="J657" s="59">
        <v>43455</v>
      </c>
      <c r="K657" s="59">
        <v>43455</v>
      </c>
      <c r="L657" s="59">
        <v>43483</v>
      </c>
      <c r="M657" s="60">
        <v>4016316922</v>
      </c>
      <c r="N657" s="58" t="s">
        <v>53</v>
      </c>
      <c r="O657" s="58" t="s">
        <v>23</v>
      </c>
      <c r="P657" s="55" t="str">
        <f>VLOOKUP(C657,Constrain!W:Y,3,0)</f>
        <v>บริษัท ทริปเปิลที อินเทอร์เน็ตจำกัด</v>
      </c>
      <c r="Q657" s="64" t="str">
        <f>VLOOKUP(C657,Constrain!W:X,2,0)</f>
        <v>TTTIN</v>
      </c>
      <c r="R657" s="55" t="str">
        <f t="shared" si="230"/>
        <v>TECO</v>
      </c>
      <c r="S657" s="55" t="str">
        <f t="shared" si="231"/>
        <v xml:space="preserve">CNF </v>
      </c>
      <c r="T657" s="55" t="str">
        <f t="shared" si="232"/>
        <v>มี พท.ซ่อมบำรุง</v>
      </c>
      <c r="U657" s="55" t="str">
        <f t="shared" si="233"/>
        <v>นับเสา</v>
      </c>
      <c r="V657" s="55" t="str">
        <f t="shared" si="234"/>
        <v>61</v>
      </c>
      <c r="W657" s="55" t="str">
        <f t="shared" si="235"/>
        <v>อุปกรณ์</v>
      </c>
      <c r="X657" s="55" t="str">
        <f t="shared" si="236"/>
        <v>TTTIN</v>
      </c>
      <c r="Y657" s="55" t="str">
        <f t="shared" si="237"/>
        <v>SUN</v>
      </c>
      <c r="Z657" s="55" t="str">
        <f t="shared" si="238"/>
        <v>ปกติ</v>
      </c>
      <c r="AA657" s="55" t="str">
        <f t="shared" si="239"/>
        <v>TELECOM</v>
      </c>
      <c r="AB657" s="64">
        <f t="shared" si="240"/>
        <v>1</v>
      </c>
      <c r="AC657" s="65" t="str">
        <f>VLOOKUP(B657,DATA_ZCSR181!C:K,9,0)</f>
        <v>S-4G-002</v>
      </c>
      <c r="AD657" s="65">
        <f>VLOOKUP(B657,DATA_ZCSR181!C:H,6,0)</f>
        <v>9009417692</v>
      </c>
      <c r="AE657" s="66">
        <f>VLOOKUP(B657,DATA_ZCSR181!C:Z,24,0)</f>
        <v>43496</v>
      </c>
      <c r="AF657" s="66" t="str">
        <f>LEFT(VLOOKUP(B657,DATA_ZCSR181!C:D,2,0),4)</f>
        <v>S4B3</v>
      </c>
      <c r="AG657" s="55" t="str">
        <f t="shared" si="241"/>
        <v>SUN</v>
      </c>
      <c r="AH657" s="61" t="str">
        <f t="shared" si="242"/>
        <v/>
      </c>
      <c r="AI657" s="61" t="str">
        <f t="shared" si="243"/>
        <v/>
      </c>
      <c r="AJ657" s="61" t="str">
        <f t="shared" si="244"/>
        <v/>
      </c>
      <c r="AK657" s="61" t="str">
        <f t="shared" si="245"/>
        <v/>
      </c>
      <c r="AL657" s="61" t="str">
        <f t="shared" si="246"/>
        <v/>
      </c>
      <c r="AM657" s="61" t="str">
        <f t="shared" si="247"/>
        <v/>
      </c>
      <c r="AN657" s="61" t="str">
        <f t="shared" si="248"/>
        <v/>
      </c>
      <c r="AO657" s="61" t="str">
        <f t="shared" si="249"/>
        <v/>
      </c>
      <c r="AP657" s="61" t="str">
        <f t="shared" si="250"/>
        <v/>
      </c>
      <c r="AQ657" s="62" t="str">
        <f t="shared" si="251"/>
        <v/>
      </c>
      <c r="AR657" s="61" t="str">
        <f t="shared" si="252"/>
        <v/>
      </c>
      <c r="AS657" s="63" t="e">
        <f>VLOOKUP(B657,ziw58!AV:BB,7,0)</f>
        <v>#N/A</v>
      </c>
    </row>
    <row r="658" spans="1:45" x14ac:dyDescent="0.35">
      <c r="A658" s="56">
        <v>130000740867</v>
      </c>
      <c r="B658" s="57">
        <v>140001546130</v>
      </c>
      <c r="C658" s="57">
        <v>1017826554</v>
      </c>
      <c r="D658" s="58" t="s">
        <v>3161</v>
      </c>
      <c r="E658" s="58" t="s">
        <v>1267</v>
      </c>
      <c r="F658" s="58" t="s">
        <v>16</v>
      </c>
      <c r="G658" s="58" t="s">
        <v>17</v>
      </c>
      <c r="H658" s="58" t="s">
        <v>54</v>
      </c>
      <c r="I658" s="59">
        <v>43458</v>
      </c>
      <c r="J658" s="59">
        <v>43462</v>
      </c>
      <c r="K658" s="59">
        <v>43462</v>
      </c>
      <c r="L658" s="59">
        <v>43483</v>
      </c>
      <c r="M658" s="60">
        <v>4016316790</v>
      </c>
      <c r="N658" s="58" t="s">
        <v>55</v>
      </c>
      <c r="O658" s="58" t="s">
        <v>23</v>
      </c>
      <c r="P658" s="55" t="str">
        <f>VLOOKUP(C658,Constrain!W:Y,3,0)</f>
        <v>บริษัท ทรูมูฟ เอช ยูนิเวอร์แซล คอมมิวนิเคชั่น จำกัด</v>
      </c>
      <c r="Q658" s="64" t="str">
        <f>VLOOKUP(C658,Constrain!W:X,2,0)</f>
        <v>TUC</v>
      </c>
      <c r="R658" s="55" t="str">
        <f t="shared" si="230"/>
        <v>TECO</v>
      </c>
      <c r="S658" s="55" t="str">
        <f t="shared" si="231"/>
        <v xml:space="preserve">CNF </v>
      </c>
      <c r="T658" s="55" t="str">
        <f t="shared" si="232"/>
        <v>มี พท.ซ่อมบำรุง</v>
      </c>
      <c r="U658" s="55" t="str">
        <f t="shared" si="233"/>
        <v>นับเสา</v>
      </c>
      <c r="V658" s="55" t="str">
        <f t="shared" si="234"/>
        <v>61</v>
      </c>
      <c r="W658" s="55" t="str">
        <f t="shared" si="235"/>
        <v>อุปกรณ์</v>
      </c>
      <c r="X658" s="55" t="str">
        <f t="shared" si="236"/>
        <v>TUC</v>
      </c>
      <c r="Y658" s="55" t="str">
        <f t="shared" si="237"/>
        <v>BRR</v>
      </c>
      <c r="Z658" s="55" t="str">
        <f t="shared" si="238"/>
        <v>ปกติ</v>
      </c>
      <c r="AA658" s="55" t="str">
        <f t="shared" si="239"/>
        <v>TELECOM</v>
      </c>
      <c r="AB658" s="64">
        <f t="shared" si="240"/>
        <v>1</v>
      </c>
      <c r="AC658" s="65" t="str">
        <f>VLOOKUP(B658,DATA_ZCSR181!C:K,9,0)</f>
        <v>S-4G-002</v>
      </c>
      <c r="AD658" s="65">
        <f>VLOOKUP(B658,DATA_ZCSR181!C:H,6,0)</f>
        <v>9009417486</v>
      </c>
      <c r="AE658" s="66">
        <f>VLOOKUP(B658,DATA_ZCSR181!C:Z,24,0)</f>
        <v>43496</v>
      </c>
      <c r="AF658" s="66" t="str">
        <f>LEFT(VLOOKUP(B658,DATA_ZCSR181!C:D,2,0),4)</f>
        <v>S4B3</v>
      </c>
      <c r="AG658" s="55" t="str">
        <f t="shared" si="241"/>
        <v>BRR</v>
      </c>
      <c r="AH658" s="61" t="str">
        <f t="shared" si="242"/>
        <v/>
      </c>
      <c r="AI658" s="61" t="str">
        <f t="shared" si="243"/>
        <v/>
      </c>
      <c r="AJ658" s="61" t="str">
        <f t="shared" si="244"/>
        <v/>
      </c>
      <c r="AK658" s="61" t="str">
        <f t="shared" si="245"/>
        <v/>
      </c>
      <c r="AL658" s="61" t="str">
        <f t="shared" si="246"/>
        <v/>
      </c>
      <c r="AM658" s="61" t="str">
        <f t="shared" si="247"/>
        <v/>
      </c>
      <c r="AN658" s="61" t="str">
        <f t="shared" si="248"/>
        <v/>
      </c>
      <c r="AO658" s="61" t="str">
        <f t="shared" si="249"/>
        <v/>
      </c>
      <c r="AP658" s="61" t="str">
        <f t="shared" si="250"/>
        <v/>
      </c>
      <c r="AQ658" s="62" t="str">
        <f t="shared" si="251"/>
        <v/>
      </c>
      <c r="AR658" s="61" t="str">
        <f t="shared" si="252"/>
        <v/>
      </c>
      <c r="AS658" s="63" t="e">
        <f>VLOOKUP(B658,ziw58!AV:BB,7,0)</f>
        <v>#N/A</v>
      </c>
    </row>
    <row r="659" spans="1:45" x14ac:dyDescent="0.35">
      <c r="A659" s="56">
        <v>130000739903</v>
      </c>
      <c r="B659" s="57">
        <v>140001546565</v>
      </c>
      <c r="C659" s="57">
        <v>1017826554</v>
      </c>
      <c r="D659" s="58" t="s">
        <v>3134</v>
      </c>
      <c r="E659" s="58" t="s">
        <v>15</v>
      </c>
      <c r="F659" s="58" t="s">
        <v>16</v>
      </c>
      <c r="G659" s="58" t="s">
        <v>17</v>
      </c>
      <c r="H659" s="58" t="s">
        <v>21</v>
      </c>
      <c r="I659" s="59">
        <v>43434</v>
      </c>
      <c r="J659" s="59">
        <v>43460</v>
      </c>
      <c r="K659" s="59">
        <v>43461</v>
      </c>
      <c r="L659" s="59">
        <v>43483</v>
      </c>
      <c r="M659" s="60">
        <v>4016317144</v>
      </c>
      <c r="N659" s="58" t="s">
        <v>22</v>
      </c>
      <c r="O659" s="58" t="s">
        <v>23</v>
      </c>
      <c r="P659" s="55" t="str">
        <f>VLOOKUP(C659,Constrain!W:Y,3,0)</f>
        <v>บริษัท ทรูมูฟ เอช ยูนิเวอร์แซล คอมมิวนิเคชั่น จำกัด</v>
      </c>
      <c r="Q659" s="64" t="str">
        <f>VLOOKUP(C659,Constrain!W:X,2,0)</f>
        <v>TUC</v>
      </c>
      <c r="R659" s="55" t="str">
        <f t="shared" si="230"/>
        <v>CLSD</v>
      </c>
      <c r="S659" s="55" t="str">
        <f t="shared" si="231"/>
        <v xml:space="preserve">CNF </v>
      </c>
      <c r="T659" s="55" t="str">
        <f t="shared" si="232"/>
        <v>มี พท.ซ่อมบำรุง</v>
      </c>
      <c r="U659" s="55" t="str">
        <f t="shared" si="233"/>
        <v>นับเสา</v>
      </c>
      <c r="V659" s="55" t="str">
        <f t="shared" si="234"/>
        <v>61</v>
      </c>
      <c r="W659" s="55" t="str">
        <f t="shared" si="235"/>
        <v>อุปกรณ์</v>
      </c>
      <c r="X659" s="55" t="str">
        <f t="shared" si="236"/>
        <v>TUC</v>
      </c>
      <c r="Y659" s="55" t="str">
        <f t="shared" si="237"/>
        <v>CAR</v>
      </c>
      <c r="Z659" s="55" t="str">
        <f t="shared" si="238"/>
        <v>ปกติ</v>
      </c>
      <c r="AA659" s="55" t="str">
        <f t="shared" si="239"/>
        <v>TELECOM</v>
      </c>
      <c r="AB659" s="64">
        <f t="shared" si="240"/>
        <v>1</v>
      </c>
      <c r="AC659" s="65" t="str">
        <f>VLOOKUP(B659,DATA_ZCSR181!C:K,9,0)</f>
        <v>S-4G-002</v>
      </c>
      <c r="AD659" s="65">
        <f>VLOOKUP(B659,DATA_ZCSR181!C:H,6,0)</f>
        <v>9009420171</v>
      </c>
      <c r="AE659" s="66">
        <f>VLOOKUP(B659,DATA_ZCSR181!C:Z,24,0)</f>
        <v>43496</v>
      </c>
      <c r="AF659" s="66" t="str">
        <f>LEFT(VLOOKUP(B659,DATA_ZCSR181!C:D,2,0),4)</f>
        <v>S4B3</v>
      </c>
      <c r="AG659" s="55" t="str">
        <f t="shared" si="241"/>
        <v>CAR</v>
      </c>
      <c r="AH659" s="61" t="str">
        <f t="shared" si="242"/>
        <v/>
      </c>
      <c r="AI659" s="61" t="str">
        <f t="shared" si="243"/>
        <v/>
      </c>
      <c r="AJ659" s="61" t="str">
        <f t="shared" si="244"/>
        <v/>
      </c>
      <c r="AK659" s="61" t="str">
        <f t="shared" si="245"/>
        <v/>
      </c>
      <c r="AL659" s="61" t="str">
        <f t="shared" si="246"/>
        <v/>
      </c>
      <c r="AM659" s="61" t="str">
        <f t="shared" si="247"/>
        <v/>
      </c>
      <c r="AN659" s="61" t="str">
        <f t="shared" si="248"/>
        <v/>
      </c>
      <c r="AO659" s="61" t="str">
        <f t="shared" si="249"/>
        <v/>
      </c>
      <c r="AP659" s="61" t="str">
        <f t="shared" si="250"/>
        <v/>
      </c>
      <c r="AQ659" s="62" t="str">
        <f t="shared" si="251"/>
        <v/>
      </c>
      <c r="AR659" s="61" t="str">
        <f t="shared" si="252"/>
        <v/>
      </c>
      <c r="AS659" s="63" t="e">
        <f>VLOOKUP(B659,ziw58!AV:BB,7,0)</f>
        <v>#N/A</v>
      </c>
    </row>
    <row r="660" spans="1:45" x14ac:dyDescent="0.35">
      <c r="A660" s="56">
        <v>130000727738</v>
      </c>
      <c r="B660" s="57">
        <v>140001546890</v>
      </c>
      <c r="C660" s="57">
        <v>1017826554</v>
      </c>
      <c r="D660" s="58" t="s">
        <v>3135</v>
      </c>
      <c r="E660" s="58" t="s">
        <v>1267</v>
      </c>
      <c r="F660" s="58" t="s">
        <v>16</v>
      </c>
      <c r="G660" s="58" t="s">
        <v>17</v>
      </c>
      <c r="H660" s="58" t="s">
        <v>41</v>
      </c>
      <c r="I660" s="59">
        <v>43430</v>
      </c>
      <c r="J660" s="59">
        <v>43429</v>
      </c>
      <c r="K660" s="59">
        <v>43430</v>
      </c>
      <c r="L660" s="59">
        <v>43483</v>
      </c>
      <c r="M660" s="60">
        <v>4021794296</v>
      </c>
      <c r="N660" s="58" t="s">
        <v>42</v>
      </c>
      <c r="O660" s="58" t="s">
        <v>23</v>
      </c>
      <c r="P660" s="55" t="str">
        <f>VLOOKUP(C660,Constrain!W:Y,3,0)</f>
        <v>บริษัท ทรูมูฟ เอช ยูนิเวอร์แซล คอมมิวนิเคชั่น จำกัด</v>
      </c>
      <c r="Q660" s="64" t="str">
        <f>VLOOKUP(C660,Constrain!W:X,2,0)</f>
        <v>TUC</v>
      </c>
      <c r="R660" s="55" t="str">
        <f t="shared" si="230"/>
        <v>TECO</v>
      </c>
      <c r="S660" s="55" t="str">
        <f t="shared" si="231"/>
        <v xml:space="preserve">CNF </v>
      </c>
      <c r="T660" s="55" t="str">
        <f t="shared" si="232"/>
        <v>มี พท.ซ่อมบำรุง</v>
      </c>
      <c r="U660" s="55" t="str">
        <f t="shared" si="233"/>
        <v>นับเสา</v>
      </c>
      <c r="V660" s="55" t="str">
        <f t="shared" si="234"/>
        <v>61</v>
      </c>
      <c r="W660" s="55" t="str">
        <f t="shared" si="235"/>
        <v>อุปกรณ์</v>
      </c>
      <c r="X660" s="55" t="str">
        <f t="shared" si="236"/>
        <v>TUC</v>
      </c>
      <c r="Y660" s="55" t="str">
        <f t="shared" si="237"/>
        <v>KOG</v>
      </c>
      <c r="Z660" s="55" t="str">
        <f t="shared" si="238"/>
        <v>ปกติ</v>
      </c>
      <c r="AA660" s="55" t="str">
        <f t="shared" si="239"/>
        <v>TELECOM</v>
      </c>
      <c r="AB660" s="64">
        <f t="shared" si="240"/>
        <v>1</v>
      </c>
      <c r="AC660" s="65" t="str">
        <f>VLOOKUP(B660,DATA_ZCSR181!C:K,9,0)</f>
        <v>S-4G-002</v>
      </c>
      <c r="AD660" s="65">
        <f>VLOOKUP(B660,DATA_ZCSR181!C:H,6,0)</f>
        <v>9009420591</v>
      </c>
      <c r="AE660" s="66">
        <f>VLOOKUP(B660,DATA_ZCSR181!C:Z,24,0)</f>
        <v>43496</v>
      </c>
      <c r="AF660" s="66" t="str">
        <f>LEFT(VLOOKUP(B660,DATA_ZCSR181!C:D,2,0),4)</f>
        <v>S4B3</v>
      </c>
      <c r="AG660" s="55" t="str">
        <f t="shared" si="241"/>
        <v>KOG</v>
      </c>
      <c r="AH660" s="61" t="str">
        <f t="shared" si="242"/>
        <v/>
      </c>
      <c r="AI660" s="61" t="str">
        <f t="shared" si="243"/>
        <v/>
      </c>
      <c r="AJ660" s="61" t="str">
        <f t="shared" si="244"/>
        <v/>
      </c>
      <c r="AK660" s="61" t="str">
        <f t="shared" si="245"/>
        <v/>
      </c>
      <c r="AL660" s="61" t="str">
        <f t="shared" si="246"/>
        <v/>
      </c>
      <c r="AM660" s="61" t="str">
        <f t="shared" si="247"/>
        <v/>
      </c>
      <c r="AN660" s="61" t="str">
        <f t="shared" si="248"/>
        <v/>
      </c>
      <c r="AO660" s="61" t="str">
        <f t="shared" si="249"/>
        <v/>
      </c>
      <c r="AP660" s="61" t="str">
        <f t="shared" si="250"/>
        <v/>
      </c>
      <c r="AQ660" s="62" t="str">
        <f t="shared" si="251"/>
        <v/>
      </c>
      <c r="AR660" s="61" t="str">
        <f t="shared" si="252"/>
        <v/>
      </c>
      <c r="AS660" s="63" t="e">
        <f>VLOOKUP(B660,ziw58!AV:BB,7,0)</f>
        <v>#N/A</v>
      </c>
    </row>
    <row r="661" spans="1:45" x14ac:dyDescent="0.35">
      <c r="A661" s="56">
        <v>130000728296</v>
      </c>
      <c r="B661" s="57">
        <v>140001545707</v>
      </c>
      <c r="C661" s="57">
        <v>1017826554</v>
      </c>
      <c r="D661" s="58" t="s">
        <v>3136</v>
      </c>
      <c r="E661" s="58" t="s">
        <v>15</v>
      </c>
      <c r="F661" s="58" t="s">
        <v>16</v>
      </c>
      <c r="G661" s="58" t="s">
        <v>17</v>
      </c>
      <c r="H661" s="58" t="s">
        <v>39</v>
      </c>
      <c r="I661" s="59">
        <v>43435</v>
      </c>
      <c r="J661" s="59">
        <v>43430</v>
      </c>
      <c r="K661" s="59">
        <v>43430</v>
      </c>
      <c r="L661" s="59">
        <v>43483</v>
      </c>
      <c r="M661" s="60">
        <v>4016316806</v>
      </c>
      <c r="N661" s="58" t="s">
        <v>2533</v>
      </c>
      <c r="O661" s="58" t="s">
        <v>23</v>
      </c>
      <c r="P661" s="55" t="str">
        <f>VLOOKUP(C661,Constrain!W:Y,3,0)</f>
        <v>บริษัท ทรูมูฟ เอช ยูนิเวอร์แซล คอมมิวนิเคชั่น จำกัด</v>
      </c>
      <c r="Q661" s="64" t="str">
        <f>VLOOKUP(C661,Constrain!W:X,2,0)</f>
        <v>TUC</v>
      </c>
      <c r="R661" s="55" t="str">
        <f t="shared" si="230"/>
        <v>CLSD</v>
      </c>
      <c r="S661" s="55" t="str">
        <f t="shared" si="231"/>
        <v xml:space="preserve">CNF </v>
      </c>
      <c r="T661" s="55" t="str">
        <f t="shared" si="232"/>
        <v>มี พท.ซ่อมบำรุง</v>
      </c>
      <c r="U661" s="55" t="str">
        <f t="shared" si="233"/>
        <v>นับเสา</v>
      </c>
      <c r="V661" s="55" t="str">
        <f t="shared" si="234"/>
        <v>61</v>
      </c>
      <c r="W661" s="55" t="str">
        <f t="shared" si="235"/>
        <v>อุปกรณ์</v>
      </c>
      <c r="X661" s="55" t="str">
        <f t="shared" si="236"/>
        <v>TUC</v>
      </c>
      <c r="Y661" s="55" t="str">
        <f t="shared" si="237"/>
        <v>NBD</v>
      </c>
      <c r="Z661" s="55" t="str">
        <f t="shared" si="238"/>
        <v>ปกติ</v>
      </c>
      <c r="AA661" s="55" t="str">
        <f t="shared" si="239"/>
        <v>TELECOM</v>
      </c>
      <c r="AB661" s="64">
        <f t="shared" si="240"/>
        <v>1</v>
      </c>
      <c r="AC661" s="65" t="str">
        <f>VLOOKUP(B661,DATA_ZCSR181!C:K,9,0)</f>
        <v>S-4G-002</v>
      </c>
      <c r="AD661" s="65">
        <f>VLOOKUP(B661,DATA_ZCSR181!C:H,6,0)</f>
        <v>9009416924</v>
      </c>
      <c r="AE661" s="66">
        <f>VLOOKUP(B661,DATA_ZCSR181!C:Z,24,0)</f>
        <v>43496</v>
      </c>
      <c r="AF661" s="66" t="str">
        <f>LEFT(VLOOKUP(B661,DATA_ZCSR181!C:D,2,0),4)</f>
        <v>S4B3</v>
      </c>
      <c r="AG661" s="55" t="str">
        <f t="shared" si="241"/>
        <v>NBD</v>
      </c>
      <c r="AH661" s="61" t="str">
        <f t="shared" si="242"/>
        <v/>
      </c>
      <c r="AI661" s="61" t="str">
        <f t="shared" si="243"/>
        <v/>
      </c>
      <c r="AJ661" s="61" t="str">
        <f t="shared" si="244"/>
        <v/>
      </c>
      <c r="AK661" s="61" t="str">
        <f t="shared" si="245"/>
        <v/>
      </c>
      <c r="AL661" s="61" t="str">
        <f t="shared" si="246"/>
        <v/>
      </c>
      <c r="AM661" s="61" t="str">
        <f t="shared" si="247"/>
        <v/>
      </c>
      <c r="AN661" s="61" t="str">
        <f t="shared" si="248"/>
        <v/>
      </c>
      <c r="AO661" s="61" t="str">
        <f t="shared" si="249"/>
        <v/>
      </c>
      <c r="AP661" s="61" t="str">
        <f t="shared" si="250"/>
        <v/>
      </c>
      <c r="AQ661" s="62" t="str">
        <f t="shared" si="251"/>
        <v/>
      </c>
      <c r="AR661" s="61" t="str">
        <f t="shared" si="252"/>
        <v/>
      </c>
      <c r="AS661" s="63" t="e">
        <f>VLOOKUP(B661,ziw58!AV:BB,7,0)</f>
        <v>#N/A</v>
      </c>
    </row>
    <row r="662" spans="1:45" x14ac:dyDescent="0.35">
      <c r="A662" s="56">
        <v>130000726840</v>
      </c>
      <c r="B662" s="57">
        <v>140001546020</v>
      </c>
      <c r="C662" s="57">
        <v>1017826554</v>
      </c>
      <c r="D662" s="58" t="s">
        <v>3137</v>
      </c>
      <c r="E662" s="58" t="s">
        <v>15</v>
      </c>
      <c r="F662" s="58" t="s">
        <v>16</v>
      </c>
      <c r="G662" s="58" t="s">
        <v>17</v>
      </c>
      <c r="H662" s="58" t="s">
        <v>76</v>
      </c>
      <c r="I662" s="59">
        <v>43482</v>
      </c>
      <c r="J662" s="59">
        <v>43426</v>
      </c>
      <c r="K662" s="59">
        <v>43426</v>
      </c>
      <c r="L662" s="59">
        <v>43483</v>
      </c>
      <c r="M662" s="60">
        <v>4018198107</v>
      </c>
      <c r="N662" s="58" t="s">
        <v>103</v>
      </c>
      <c r="O662" s="58" t="s">
        <v>23</v>
      </c>
      <c r="P662" s="55" t="str">
        <f>VLOOKUP(C662,Constrain!W:Y,3,0)</f>
        <v>บริษัท ทรูมูฟ เอช ยูนิเวอร์แซล คอมมิวนิเคชั่น จำกัด</v>
      </c>
      <c r="Q662" s="64" t="str">
        <f>VLOOKUP(C662,Constrain!W:X,2,0)</f>
        <v>TUC</v>
      </c>
      <c r="R662" s="55" t="str">
        <f t="shared" si="230"/>
        <v>CLSD</v>
      </c>
      <c r="S662" s="55" t="str">
        <f t="shared" si="231"/>
        <v xml:space="preserve">CNF </v>
      </c>
      <c r="T662" s="55" t="str">
        <f t="shared" si="232"/>
        <v>มี พท.ซ่อมบำรุง</v>
      </c>
      <c r="U662" s="55" t="str">
        <f t="shared" si="233"/>
        <v>นับเสา</v>
      </c>
      <c r="V662" s="55" t="str">
        <f t="shared" si="234"/>
        <v>61</v>
      </c>
      <c r="W662" s="55" t="str">
        <f t="shared" si="235"/>
        <v>อุปกรณ์</v>
      </c>
      <c r="X662" s="55" t="str">
        <f t="shared" si="236"/>
        <v>TUC</v>
      </c>
      <c r="Y662" s="55" t="str">
        <f t="shared" si="237"/>
        <v>NBM</v>
      </c>
      <c r="Z662" s="55" t="str">
        <f t="shared" si="238"/>
        <v>ปกติ</v>
      </c>
      <c r="AA662" s="55" t="str">
        <f t="shared" si="239"/>
        <v>TELECOM</v>
      </c>
      <c r="AB662" s="64">
        <f t="shared" si="240"/>
        <v>1</v>
      </c>
      <c r="AC662" s="65" t="str">
        <f>VLOOKUP(B662,DATA_ZCSR181!C:K,9,0)</f>
        <v>S-4G-002</v>
      </c>
      <c r="AD662" s="65">
        <f>VLOOKUP(B662,DATA_ZCSR181!C:H,6,0)</f>
        <v>9009417328</v>
      </c>
      <c r="AE662" s="66">
        <f>VLOOKUP(B662,DATA_ZCSR181!C:Z,24,0)</f>
        <v>43496</v>
      </c>
      <c r="AF662" s="66" t="str">
        <f>LEFT(VLOOKUP(B662,DATA_ZCSR181!C:D,2,0),4)</f>
        <v>S4B3</v>
      </c>
      <c r="AG662" s="55" t="str">
        <f t="shared" si="241"/>
        <v>NBM</v>
      </c>
      <c r="AH662" s="61" t="str">
        <f t="shared" si="242"/>
        <v/>
      </c>
      <c r="AI662" s="61" t="str">
        <f t="shared" si="243"/>
        <v/>
      </c>
      <c r="AJ662" s="61" t="str">
        <f t="shared" si="244"/>
        <v/>
      </c>
      <c r="AK662" s="61" t="str">
        <f t="shared" si="245"/>
        <v/>
      </c>
      <c r="AL662" s="61" t="str">
        <f t="shared" si="246"/>
        <v/>
      </c>
      <c r="AM662" s="61" t="str">
        <f t="shared" si="247"/>
        <v/>
      </c>
      <c r="AN662" s="61" t="str">
        <f t="shared" si="248"/>
        <v/>
      </c>
      <c r="AO662" s="61" t="str">
        <f t="shared" si="249"/>
        <v/>
      </c>
      <c r="AP662" s="61" t="str">
        <f t="shared" si="250"/>
        <v/>
      </c>
      <c r="AQ662" s="62" t="str">
        <f t="shared" si="251"/>
        <v/>
      </c>
      <c r="AR662" s="61" t="str">
        <f t="shared" si="252"/>
        <v/>
      </c>
      <c r="AS662" s="63" t="e">
        <f>VLOOKUP(B662,ziw58!AV:BB,7,0)</f>
        <v>#N/A</v>
      </c>
    </row>
    <row r="663" spans="1:45" x14ac:dyDescent="0.35">
      <c r="A663" s="56">
        <v>130000739658</v>
      </c>
      <c r="B663" s="57">
        <v>140001546995</v>
      </c>
      <c r="C663" s="57">
        <v>1017826554</v>
      </c>
      <c r="D663" s="58" t="s">
        <v>3138</v>
      </c>
      <c r="E663" s="58" t="s">
        <v>25</v>
      </c>
      <c r="F663" s="58" t="s">
        <v>16</v>
      </c>
      <c r="G663" s="58" t="s">
        <v>17</v>
      </c>
      <c r="H663" s="58" t="s">
        <v>104</v>
      </c>
      <c r="I663" s="59">
        <v>43438</v>
      </c>
      <c r="J663" s="59">
        <v>43460</v>
      </c>
      <c r="K663" s="59">
        <v>43460</v>
      </c>
      <c r="L663" s="59">
        <v>43460</v>
      </c>
      <c r="M663" s="60">
        <v>4016317417</v>
      </c>
      <c r="N663" s="58" t="s">
        <v>105</v>
      </c>
      <c r="O663" s="58" t="s">
        <v>23</v>
      </c>
      <c r="P663" s="55" t="str">
        <f>VLOOKUP(C663,Constrain!W:Y,3,0)</f>
        <v>บริษัท ทรูมูฟ เอช ยูนิเวอร์แซล คอมมิวนิเคชั่น จำกัด</v>
      </c>
      <c r="Q663" s="64" t="str">
        <f>VLOOKUP(C663,Constrain!W:X,2,0)</f>
        <v>TUC</v>
      </c>
      <c r="R663" s="55" t="str">
        <f t="shared" si="230"/>
        <v xml:space="preserve">REL </v>
      </c>
      <c r="S663" s="55" t="str">
        <f t="shared" si="231"/>
        <v xml:space="preserve">CNF </v>
      </c>
      <c r="T663" s="55" t="str">
        <f t="shared" si="232"/>
        <v>มี พท.ซ่อมบำรุง</v>
      </c>
      <c r="U663" s="55" t="str">
        <f t="shared" si="233"/>
        <v>นับเสา</v>
      </c>
      <c r="V663" s="55" t="str">
        <f t="shared" si="234"/>
        <v>61</v>
      </c>
      <c r="W663" s="55" t="str">
        <f t="shared" si="235"/>
        <v>อุปกรณ์</v>
      </c>
      <c r="X663" s="55" t="str">
        <f t="shared" si="236"/>
        <v>TUC</v>
      </c>
      <c r="Y663" s="55" t="str">
        <f t="shared" si="237"/>
        <v>NRM</v>
      </c>
      <c r="Z663" s="55" t="str">
        <f t="shared" si="238"/>
        <v>ปกติ</v>
      </c>
      <c r="AA663" s="55" t="str">
        <f t="shared" si="239"/>
        <v>TELECOM</v>
      </c>
      <c r="AB663" s="64">
        <f t="shared" si="240"/>
        <v>1</v>
      </c>
      <c r="AC663" s="65" t="str">
        <f>VLOOKUP(B663,DATA_ZCSR181!C:K,9,0)</f>
        <v>S-4G-002</v>
      </c>
      <c r="AD663" s="65">
        <f>VLOOKUP(B663,DATA_ZCSR181!C:H,6,0)</f>
        <v>9009420715</v>
      </c>
      <c r="AE663" s="66">
        <f>VLOOKUP(B663,DATA_ZCSR181!C:Z,24,0)</f>
        <v>43496</v>
      </c>
      <c r="AF663" s="66" t="str">
        <f>LEFT(VLOOKUP(B663,DATA_ZCSR181!C:D,2,0),4)</f>
        <v>S4B3</v>
      </c>
      <c r="AG663" s="55" t="str">
        <f t="shared" si="241"/>
        <v>NRM</v>
      </c>
      <c r="AH663" s="61" t="str">
        <f t="shared" si="242"/>
        <v/>
      </c>
      <c r="AI663" s="61" t="str">
        <f t="shared" si="243"/>
        <v/>
      </c>
      <c r="AJ663" s="61" t="str">
        <f t="shared" si="244"/>
        <v>สถานะใบสั่งงานไม่ถูกต้อง</v>
      </c>
      <c r="AK663" s="61" t="str">
        <f t="shared" si="245"/>
        <v/>
      </c>
      <c r="AL663" s="61" t="str">
        <f t="shared" si="246"/>
        <v/>
      </c>
      <c r="AM663" s="61" t="str">
        <f t="shared" si="247"/>
        <v/>
      </c>
      <c r="AN663" s="61" t="str">
        <f t="shared" si="248"/>
        <v/>
      </c>
      <c r="AO663" s="61" t="str">
        <f t="shared" si="249"/>
        <v/>
      </c>
      <c r="AP663" s="61" t="str">
        <f t="shared" si="250"/>
        <v/>
      </c>
      <c r="AQ663" s="62" t="str">
        <f t="shared" si="251"/>
        <v/>
      </c>
      <c r="AR663" s="61" t="str">
        <f t="shared" si="252"/>
        <v/>
      </c>
      <c r="AS663" s="63" t="e">
        <f>VLOOKUP(B663,ziw58!AV:BB,7,0)</f>
        <v>#N/A</v>
      </c>
    </row>
    <row r="664" spans="1:45" x14ac:dyDescent="0.35">
      <c r="A664" s="56">
        <v>130000726924</v>
      </c>
      <c r="B664" s="57">
        <v>140001542590</v>
      </c>
      <c r="C664" s="57">
        <v>1017826554</v>
      </c>
      <c r="D664" s="58" t="s">
        <v>3139</v>
      </c>
      <c r="E664" s="58" t="s">
        <v>15</v>
      </c>
      <c r="F664" s="58" t="s">
        <v>16</v>
      </c>
      <c r="G664" s="58" t="s">
        <v>17</v>
      </c>
      <c r="H664" s="58" t="s">
        <v>18</v>
      </c>
      <c r="I664" s="59">
        <v>43427</v>
      </c>
      <c r="J664" s="59">
        <v>43427</v>
      </c>
      <c r="K664" s="59">
        <v>43428</v>
      </c>
      <c r="L664" s="59">
        <v>43482</v>
      </c>
      <c r="M664" s="60">
        <v>4016316875</v>
      </c>
      <c r="N664" s="58" t="s">
        <v>19</v>
      </c>
      <c r="O664" s="58" t="s">
        <v>23</v>
      </c>
      <c r="P664" s="55" t="str">
        <f>VLOOKUP(C664,Constrain!W:Y,3,0)</f>
        <v>บริษัท ทรูมูฟ เอช ยูนิเวอร์แซล คอมมิวนิเคชั่น จำกัด</v>
      </c>
      <c r="Q664" s="64" t="str">
        <f>VLOOKUP(C664,Constrain!W:X,2,0)</f>
        <v>TUC</v>
      </c>
      <c r="R664" s="55" t="str">
        <f t="shared" si="230"/>
        <v>CLSD</v>
      </c>
      <c r="S664" s="55" t="str">
        <f t="shared" si="231"/>
        <v xml:space="preserve">CNF </v>
      </c>
      <c r="T664" s="55" t="str">
        <f t="shared" si="232"/>
        <v>มี พท.ซ่อมบำรุง</v>
      </c>
      <c r="U664" s="55" t="str">
        <f t="shared" si="233"/>
        <v>นับเสา</v>
      </c>
      <c r="V664" s="55" t="str">
        <f t="shared" si="234"/>
        <v>61</v>
      </c>
      <c r="W664" s="55" t="str">
        <f t="shared" si="235"/>
        <v>อุปกรณ์</v>
      </c>
      <c r="X664" s="55" t="str">
        <f t="shared" si="236"/>
        <v>TUC</v>
      </c>
      <c r="Y664" s="55" t="str">
        <f t="shared" si="237"/>
        <v>PCG</v>
      </c>
      <c r="Z664" s="55" t="str">
        <f t="shared" si="238"/>
        <v>ปกติ</v>
      </c>
      <c r="AA664" s="55" t="str">
        <f t="shared" si="239"/>
        <v>TELECOM</v>
      </c>
      <c r="AB664" s="64">
        <f t="shared" si="240"/>
        <v>1</v>
      </c>
      <c r="AC664" s="65" t="str">
        <f>VLOOKUP(B664,DATA_ZCSR181!C:K,9,0)</f>
        <v>S-4G-002</v>
      </c>
      <c r="AD664" s="65">
        <f>VLOOKUP(B664,DATA_ZCSR181!C:H,6,0)</f>
        <v>9009410793</v>
      </c>
      <c r="AE664" s="66">
        <f>VLOOKUP(B664,DATA_ZCSR181!C:Z,24,0)</f>
        <v>43496</v>
      </c>
      <c r="AF664" s="66" t="str">
        <f>LEFT(VLOOKUP(B664,DATA_ZCSR181!C:D,2,0),4)</f>
        <v>S4B3</v>
      </c>
      <c r="AG664" s="55" t="str">
        <f t="shared" si="241"/>
        <v>PCG</v>
      </c>
      <c r="AH664" s="61" t="str">
        <f t="shared" si="242"/>
        <v/>
      </c>
      <c r="AI664" s="61" t="str">
        <f t="shared" si="243"/>
        <v/>
      </c>
      <c r="AJ664" s="61" t="str">
        <f t="shared" si="244"/>
        <v/>
      </c>
      <c r="AK664" s="61" t="str">
        <f t="shared" si="245"/>
        <v/>
      </c>
      <c r="AL664" s="61" t="str">
        <f t="shared" si="246"/>
        <v/>
      </c>
      <c r="AM664" s="61" t="str">
        <f t="shared" si="247"/>
        <v/>
      </c>
      <c r="AN664" s="61" t="str">
        <f t="shared" si="248"/>
        <v/>
      </c>
      <c r="AO664" s="61" t="str">
        <f t="shared" si="249"/>
        <v/>
      </c>
      <c r="AP664" s="61" t="str">
        <f t="shared" si="250"/>
        <v/>
      </c>
      <c r="AQ664" s="62" t="str">
        <f t="shared" si="251"/>
        <v/>
      </c>
      <c r="AR664" s="61" t="str">
        <f t="shared" si="252"/>
        <v/>
      </c>
      <c r="AS664" s="63" t="e">
        <f>VLOOKUP(B664,ziw58!AV:BB,7,0)</f>
        <v>#N/A</v>
      </c>
    </row>
    <row r="665" spans="1:45" x14ac:dyDescent="0.35">
      <c r="A665" s="56">
        <v>130000730369</v>
      </c>
      <c r="B665" s="57">
        <v>140001544888</v>
      </c>
      <c r="C665" s="57">
        <v>1017826554</v>
      </c>
      <c r="D665" s="58" t="s">
        <v>3140</v>
      </c>
      <c r="E665" s="58" t="s">
        <v>25</v>
      </c>
      <c r="F665" s="58" t="s">
        <v>16</v>
      </c>
      <c r="G665" s="58" t="s">
        <v>17</v>
      </c>
      <c r="H665" s="58" t="s">
        <v>34</v>
      </c>
      <c r="I665" s="59">
        <v>43397</v>
      </c>
      <c r="J665" s="59">
        <v>43434</v>
      </c>
      <c r="K665" s="59">
        <v>43434</v>
      </c>
      <c r="L665" s="59">
        <v>43434</v>
      </c>
      <c r="M665" s="60">
        <v>4018198113</v>
      </c>
      <c r="N665" s="58" t="s">
        <v>1127</v>
      </c>
      <c r="O665" s="58" t="s">
        <v>26</v>
      </c>
      <c r="P665" s="55" t="str">
        <f>VLOOKUP(C665,Constrain!W:Y,3,0)</f>
        <v>บริษัท ทรูมูฟ เอช ยูนิเวอร์แซล คอมมิวนิเคชั่น จำกัด</v>
      </c>
      <c r="Q665" s="64" t="str">
        <f>VLOOKUP(C665,Constrain!W:X,2,0)</f>
        <v>TUC</v>
      </c>
      <c r="R665" s="55" t="str">
        <f t="shared" si="230"/>
        <v xml:space="preserve">REL </v>
      </c>
      <c r="S665" s="55" t="str">
        <f t="shared" si="231"/>
        <v xml:space="preserve">CNF </v>
      </c>
      <c r="T665" s="55" t="str">
        <f t="shared" si="232"/>
        <v>มี พท.ซ่อมบำรุง</v>
      </c>
      <c r="U665" s="55" t="str">
        <f t="shared" si="233"/>
        <v>นับเสา</v>
      </c>
      <c r="V665" s="55" t="str">
        <f t="shared" si="234"/>
        <v>61</v>
      </c>
      <c r="W665" s="55" t="str">
        <f t="shared" si="235"/>
        <v>อุปกรณ์</v>
      </c>
      <c r="X665" s="55" t="str">
        <f t="shared" si="236"/>
        <v>TUC</v>
      </c>
      <c r="Y665" s="55" t="str">
        <f t="shared" si="237"/>
        <v>PUI</v>
      </c>
      <c r="Z665" s="55" t="str">
        <f t="shared" si="238"/>
        <v>ปกติ</v>
      </c>
      <c r="AA665" s="55" t="str">
        <f t="shared" si="239"/>
        <v>TELECOM</v>
      </c>
      <c r="AB665" s="64">
        <f t="shared" si="240"/>
        <v>1</v>
      </c>
      <c r="AC665" s="65" t="str">
        <f>VLOOKUP(B665,DATA_ZCSR181!C:K,9,0)</f>
        <v>S-4G-002</v>
      </c>
      <c r="AD665" s="65">
        <f>VLOOKUP(B665,DATA_ZCSR181!C:H,6,0)</f>
        <v>9009415884</v>
      </c>
      <c r="AE665" s="66">
        <f>VLOOKUP(B665,DATA_ZCSR181!C:Z,24,0)</f>
        <v>43496</v>
      </c>
      <c r="AF665" s="66" t="str">
        <f>LEFT(VLOOKUP(B665,DATA_ZCSR181!C:D,2,0),4)</f>
        <v>S4B3</v>
      </c>
      <c r="AG665" s="55" t="str">
        <f t="shared" si="241"/>
        <v>MUS</v>
      </c>
      <c r="AH665" s="61" t="str">
        <f t="shared" si="242"/>
        <v/>
      </c>
      <c r="AI665" s="61" t="str">
        <f t="shared" si="243"/>
        <v/>
      </c>
      <c r="AJ665" s="61" t="str">
        <f t="shared" si="244"/>
        <v>สถานะใบสั่งงานไม่ถูกต้อง</v>
      </c>
      <c r="AK665" s="61" t="str">
        <f t="shared" si="245"/>
        <v/>
      </c>
      <c r="AL665" s="61" t="str">
        <f t="shared" si="246"/>
        <v/>
      </c>
      <c r="AM665" s="61" t="str">
        <f t="shared" si="247"/>
        <v/>
      </c>
      <c r="AN665" s="61" t="str">
        <f t="shared" si="248"/>
        <v/>
      </c>
      <c r="AO665" s="61" t="str">
        <f t="shared" si="249"/>
        <v/>
      </c>
      <c r="AP665" s="61" t="str">
        <f t="shared" si="250"/>
        <v/>
      </c>
      <c r="AQ665" s="62" t="str">
        <f t="shared" si="251"/>
        <v/>
      </c>
      <c r="AR665" s="61" t="str">
        <f t="shared" si="252"/>
        <v/>
      </c>
      <c r="AS665" s="63" t="e">
        <f>VLOOKUP(B665,ziw58!AV:BB,7,0)</f>
        <v>#N/A</v>
      </c>
    </row>
    <row r="666" spans="1:45" x14ac:dyDescent="0.35">
      <c r="A666" s="56">
        <v>130000747434</v>
      </c>
      <c r="B666" s="57">
        <v>140001545060</v>
      </c>
      <c r="C666" s="57">
        <v>1017826554</v>
      </c>
      <c r="D666" s="58" t="s">
        <v>3169</v>
      </c>
      <c r="E666" s="58" t="s">
        <v>1267</v>
      </c>
      <c r="F666" s="58" t="s">
        <v>16</v>
      </c>
      <c r="G666" s="58" t="s">
        <v>17</v>
      </c>
      <c r="H666" s="58" t="s">
        <v>30</v>
      </c>
      <c r="I666" s="59">
        <v>43482</v>
      </c>
      <c r="J666" s="59">
        <v>43482</v>
      </c>
      <c r="K666" s="59">
        <v>43482</v>
      </c>
      <c r="L666" s="59">
        <v>43483</v>
      </c>
      <c r="M666" s="60">
        <v>4016316839</v>
      </c>
      <c r="N666" s="58" t="s">
        <v>31</v>
      </c>
      <c r="O666" s="58" t="s">
        <v>23</v>
      </c>
      <c r="P666" s="55" t="str">
        <f>VLOOKUP(C666,Constrain!W:Y,3,0)</f>
        <v>บริษัท ทรูมูฟ เอช ยูนิเวอร์แซล คอมมิวนิเคชั่น จำกัด</v>
      </c>
      <c r="Q666" s="64" t="str">
        <f>VLOOKUP(C666,Constrain!W:X,2,0)</f>
        <v>TUC</v>
      </c>
      <c r="R666" s="55" t="str">
        <f t="shared" si="230"/>
        <v>TECO</v>
      </c>
      <c r="S666" s="55" t="str">
        <f t="shared" si="231"/>
        <v xml:space="preserve">CNF </v>
      </c>
      <c r="T666" s="55" t="str">
        <f t="shared" si="232"/>
        <v>มี พท.ซ่อมบำรุง</v>
      </c>
      <c r="U666" s="55" t="str">
        <f t="shared" si="233"/>
        <v>นับเสา</v>
      </c>
      <c r="V666" s="55" t="str">
        <f t="shared" si="234"/>
        <v>61</v>
      </c>
      <c r="W666" s="55" t="str">
        <f t="shared" si="235"/>
        <v>อุปกรณ์</v>
      </c>
      <c r="X666" s="55" t="str">
        <f t="shared" si="236"/>
        <v>TUC</v>
      </c>
      <c r="Y666" s="55" t="str">
        <f t="shared" si="237"/>
        <v>SRN</v>
      </c>
      <c r="Z666" s="55" t="str">
        <f t="shared" si="238"/>
        <v>ปกติ</v>
      </c>
      <c r="AA666" s="55" t="str">
        <f t="shared" si="239"/>
        <v>TELECOM</v>
      </c>
      <c r="AB666" s="64">
        <f t="shared" si="240"/>
        <v>1</v>
      </c>
      <c r="AC666" s="65" t="str">
        <f>VLOOKUP(B666,DATA_ZCSR181!C:K,9,0)</f>
        <v>S-4G-002</v>
      </c>
      <c r="AD666" s="65">
        <f>VLOOKUP(B666,DATA_ZCSR181!C:H,6,0)</f>
        <v>9009416213</v>
      </c>
      <c r="AE666" s="66">
        <f>VLOOKUP(B666,DATA_ZCSR181!C:Z,24,0)</f>
        <v>43496</v>
      </c>
      <c r="AF666" s="66" t="str">
        <f>LEFT(VLOOKUP(B666,DATA_ZCSR181!C:D,2,0),4)</f>
        <v>S4B3</v>
      </c>
      <c r="AG666" s="55" t="str">
        <f t="shared" si="241"/>
        <v>SRN</v>
      </c>
      <c r="AH666" s="61" t="str">
        <f t="shared" si="242"/>
        <v/>
      </c>
      <c r="AI666" s="61" t="str">
        <f t="shared" si="243"/>
        <v/>
      </c>
      <c r="AJ666" s="61" t="str">
        <f t="shared" si="244"/>
        <v/>
      </c>
      <c r="AK666" s="61" t="str">
        <f t="shared" si="245"/>
        <v/>
      </c>
      <c r="AL666" s="61" t="str">
        <f t="shared" si="246"/>
        <v/>
      </c>
      <c r="AM666" s="61" t="str">
        <f t="shared" si="247"/>
        <v/>
      </c>
      <c r="AN666" s="61" t="str">
        <f t="shared" si="248"/>
        <v/>
      </c>
      <c r="AO666" s="61" t="str">
        <f t="shared" si="249"/>
        <v/>
      </c>
      <c r="AP666" s="61" t="str">
        <f t="shared" si="250"/>
        <v/>
      </c>
      <c r="AQ666" s="62" t="str">
        <f t="shared" si="251"/>
        <v/>
      </c>
      <c r="AR666" s="61" t="str">
        <f t="shared" si="252"/>
        <v/>
      </c>
      <c r="AS666" s="63" t="e">
        <f>VLOOKUP(B666,ziw58!AV:BB,7,0)</f>
        <v>#N/A</v>
      </c>
    </row>
    <row r="667" spans="1:45" x14ac:dyDescent="0.35">
      <c r="A667" s="56">
        <v>130000733818</v>
      </c>
      <c r="B667" s="57">
        <v>140001545623</v>
      </c>
      <c r="C667" s="57">
        <v>1017826554</v>
      </c>
      <c r="D667" s="58" t="s">
        <v>3141</v>
      </c>
      <c r="E667" s="58" t="s">
        <v>1267</v>
      </c>
      <c r="F667" s="58" t="s">
        <v>16</v>
      </c>
      <c r="G667" s="58" t="s">
        <v>17</v>
      </c>
      <c r="H667" s="58" t="s">
        <v>68</v>
      </c>
      <c r="I667" s="59">
        <v>43427</v>
      </c>
      <c r="J667" s="59">
        <v>43446</v>
      </c>
      <c r="K667" s="59">
        <v>43447</v>
      </c>
      <c r="L667" s="59">
        <v>43487</v>
      </c>
      <c r="M667" s="60">
        <v>4016316754</v>
      </c>
      <c r="N667" s="58" t="s">
        <v>69</v>
      </c>
      <c r="O667" s="58" t="s">
        <v>23</v>
      </c>
      <c r="P667" s="55" t="str">
        <f>VLOOKUP(C667,Constrain!W:Y,3,0)</f>
        <v>บริษัท ทรูมูฟ เอช ยูนิเวอร์แซล คอมมิวนิเคชั่น จำกัด</v>
      </c>
      <c r="Q667" s="64" t="str">
        <f>VLOOKUP(C667,Constrain!W:X,2,0)</f>
        <v>TUC</v>
      </c>
      <c r="R667" s="55" t="str">
        <f t="shared" si="230"/>
        <v>TECO</v>
      </c>
      <c r="S667" s="55" t="str">
        <f t="shared" si="231"/>
        <v xml:space="preserve">CNF </v>
      </c>
      <c r="T667" s="55" t="str">
        <f t="shared" si="232"/>
        <v>มี พท.ซ่อมบำรุง</v>
      </c>
      <c r="U667" s="55" t="str">
        <f t="shared" si="233"/>
        <v>นับเสา</v>
      </c>
      <c r="V667" s="55" t="str">
        <f t="shared" si="234"/>
        <v>61</v>
      </c>
      <c r="W667" s="55" t="str">
        <f t="shared" si="235"/>
        <v>อุปกรณ์</v>
      </c>
      <c r="X667" s="55" t="str">
        <f t="shared" si="236"/>
        <v>TUC</v>
      </c>
      <c r="Y667" s="55" t="str">
        <f t="shared" si="237"/>
        <v>STU</v>
      </c>
      <c r="Z667" s="55" t="str">
        <f t="shared" si="238"/>
        <v>ปกติ</v>
      </c>
      <c r="AA667" s="55" t="str">
        <f t="shared" si="239"/>
        <v>TELECOM</v>
      </c>
      <c r="AB667" s="64">
        <f t="shared" si="240"/>
        <v>1</v>
      </c>
      <c r="AC667" s="65" t="str">
        <f>VLOOKUP(B667,DATA_ZCSR181!C:K,9,0)</f>
        <v>S-4G-002</v>
      </c>
      <c r="AD667" s="65">
        <f>VLOOKUP(B667,DATA_ZCSR181!C:H,6,0)</f>
        <v>9009416831</v>
      </c>
      <c r="AE667" s="66">
        <f>VLOOKUP(B667,DATA_ZCSR181!C:Z,24,0)</f>
        <v>43496</v>
      </c>
      <c r="AF667" s="66" t="str">
        <f>LEFT(VLOOKUP(B667,DATA_ZCSR181!C:D,2,0),4)</f>
        <v>S4B3</v>
      </c>
      <c r="AG667" s="55" t="str">
        <f t="shared" si="241"/>
        <v>STU</v>
      </c>
      <c r="AH667" s="61" t="str">
        <f t="shared" si="242"/>
        <v/>
      </c>
      <c r="AI667" s="61" t="str">
        <f t="shared" si="243"/>
        <v/>
      </c>
      <c r="AJ667" s="61" t="str">
        <f t="shared" si="244"/>
        <v/>
      </c>
      <c r="AK667" s="61" t="str">
        <f t="shared" si="245"/>
        <v/>
      </c>
      <c r="AL667" s="61" t="str">
        <f t="shared" si="246"/>
        <v/>
      </c>
      <c r="AM667" s="61" t="str">
        <f t="shared" si="247"/>
        <v/>
      </c>
      <c r="AN667" s="61" t="str">
        <f t="shared" si="248"/>
        <v/>
      </c>
      <c r="AO667" s="61" t="str">
        <f t="shared" si="249"/>
        <v/>
      </c>
      <c r="AP667" s="61" t="str">
        <f t="shared" si="250"/>
        <v/>
      </c>
      <c r="AQ667" s="62" t="str">
        <f t="shared" si="251"/>
        <v/>
      </c>
      <c r="AR667" s="61" t="str">
        <f t="shared" si="252"/>
        <v/>
      </c>
      <c r="AS667" s="63" t="e">
        <f>VLOOKUP(B667,ziw58!AV:BB,7,0)</f>
        <v>#N/A</v>
      </c>
    </row>
    <row r="668" spans="1:45" x14ac:dyDescent="0.35">
      <c r="A668" s="56">
        <v>130000730069</v>
      </c>
      <c r="B668" s="57">
        <v>140001546092</v>
      </c>
      <c r="C668" s="57">
        <v>1017826554</v>
      </c>
      <c r="D668" s="58" t="s">
        <v>3142</v>
      </c>
      <c r="E668" s="58" t="s">
        <v>1267</v>
      </c>
      <c r="F668" s="58" t="s">
        <v>16</v>
      </c>
      <c r="G668" s="58" t="s">
        <v>17</v>
      </c>
      <c r="H668" s="58" t="s">
        <v>52</v>
      </c>
      <c r="I668" s="59">
        <v>43405</v>
      </c>
      <c r="J668" s="59">
        <v>43405</v>
      </c>
      <c r="K668" s="59">
        <v>43405</v>
      </c>
      <c r="L668" s="59">
        <v>43483</v>
      </c>
      <c r="M668" s="60">
        <v>4016316922</v>
      </c>
      <c r="N668" s="58" t="s">
        <v>53</v>
      </c>
      <c r="O668" s="58" t="s">
        <v>23</v>
      </c>
      <c r="P668" s="55" t="str">
        <f>VLOOKUP(C668,Constrain!W:Y,3,0)</f>
        <v>บริษัท ทรูมูฟ เอช ยูนิเวอร์แซล คอมมิวนิเคชั่น จำกัด</v>
      </c>
      <c r="Q668" s="64" t="str">
        <f>VLOOKUP(C668,Constrain!W:X,2,0)</f>
        <v>TUC</v>
      </c>
      <c r="R668" s="55" t="str">
        <f t="shared" si="230"/>
        <v>TECO</v>
      </c>
      <c r="S668" s="55" t="str">
        <f t="shared" si="231"/>
        <v xml:space="preserve">CNF </v>
      </c>
      <c r="T668" s="55" t="str">
        <f t="shared" si="232"/>
        <v>มี พท.ซ่อมบำรุง</v>
      </c>
      <c r="U668" s="55" t="str">
        <f t="shared" si="233"/>
        <v>นับเสา</v>
      </c>
      <c r="V668" s="55" t="str">
        <f t="shared" si="234"/>
        <v>61</v>
      </c>
      <c r="W668" s="55" t="str">
        <f t="shared" si="235"/>
        <v>อุปกรณ์</v>
      </c>
      <c r="X668" s="55" t="str">
        <f t="shared" si="236"/>
        <v>TUC</v>
      </c>
      <c r="Y668" s="55" t="str">
        <f t="shared" si="237"/>
        <v>SUN</v>
      </c>
      <c r="Z668" s="55" t="str">
        <f t="shared" si="238"/>
        <v>ปกติ</v>
      </c>
      <c r="AA668" s="55" t="str">
        <f t="shared" si="239"/>
        <v>TELECOM</v>
      </c>
      <c r="AB668" s="64">
        <f t="shared" si="240"/>
        <v>1</v>
      </c>
      <c r="AC668" s="65" t="str">
        <f>VLOOKUP(B668,DATA_ZCSR181!C:K,9,0)</f>
        <v>S-4G-002</v>
      </c>
      <c r="AD668" s="65">
        <f>VLOOKUP(B668,DATA_ZCSR181!C:H,6,0)</f>
        <v>9009417460</v>
      </c>
      <c r="AE668" s="66">
        <f>VLOOKUP(B668,DATA_ZCSR181!C:Z,24,0)</f>
        <v>43496</v>
      </c>
      <c r="AF668" s="66" t="str">
        <f>LEFT(VLOOKUP(B668,DATA_ZCSR181!C:D,2,0),4)</f>
        <v>S4B3</v>
      </c>
      <c r="AG668" s="55" t="str">
        <f t="shared" si="241"/>
        <v>SUN</v>
      </c>
      <c r="AH668" s="61" t="str">
        <f t="shared" si="242"/>
        <v/>
      </c>
      <c r="AI668" s="61" t="str">
        <f t="shared" si="243"/>
        <v/>
      </c>
      <c r="AJ668" s="61" t="str">
        <f t="shared" si="244"/>
        <v/>
      </c>
      <c r="AK668" s="61" t="str">
        <f t="shared" si="245"/>
        <v/>
      </c>
      <c r="AL668" s="61" t="str">
        <f t="shared" si="246"/>
        <v/>
      </c>
      <c r="AM668" s="61" t="str">
        <f t="shared" si="247"/>
        <v/>
      </c>
      <c r="AN668" s="61" t="str">
        <f t="shared" si="248"/>
        <v/>
      </c>
      <c r="AO668" s="61" t="str">
        <f t="shared" si="249"/>
        <v/>
      </c>
      <c r="AP668" s="61" t="str">
        <f t="shared" si="250"/>
        <v/>
      </c>
      <c r="AQ668" s="62" t="str">
        <f t="shared" si="251"/>
        <v/>
      </c>
      <c r="AR668" s="61" t="str">
        <f t="shared" si="252"/>
        <v/>
      </c>
      <c r="AS668" s="63" t="e">
        <f>VLOOKUP(B668,ziw58!AV:BB,7,0)</f>
        <v>#N/A</v>
      </c>
    </row>
    <row r="669" spans="1:45" x14ac:dyDescent="0.35">
      <c r="A669" s="56">
        <v>130000720757</v>
      </c>
      <c r="B669" s="57">
        <v>140001545587</v>
      </c>
      <c r="C669" s="57">
        <v>1017826554</v>
      </c>
      <c r="D669" s="58" t="s">
        <v>3143</v>
      </c>
      <c r="E669" s="58" t="s">
        <v>15</v>
      </c>
      <c r="F669" s="58" t="s">
        <v>16</v>
      </c>
      <c r="G669" s="58" t="s">
        <v>17</v>
      </c>
      <c r="H669" s="58" t="s">
        <v>86</v>
      </c>
      <c r="I669" s="59">
        <v>43445</v>
      </c>
      <c r="J669" s="59">
        <v>43410</v>
      </c>
      <c r="K669" s="59">
        <v>43410</v>
      </c>
      <c r="L669" s="59">
        <v>43483</v>
      </c>
      <c r="M669" s="60">
        <v>4016316992</v>
      </c>
      <c r="N669" s="58" t="s">
        <v>87</v>
      </c>
      <c r="O669" s="58" t="s">
        <v>23</v>
      </c>
      <c r="P669" s="55" t="str">
        <f>VLOOKUP(C669,Constrain!W:Y,3,0)</f>
        <v>บริษัท ทรูมูฟ เอช ยูนิเวอร์แซล คอมมิวนิเคชั่น จำกัด</v>
      </c>
      <c r="Q669" s="64" t="str">
        <f>VLOOKUP(C669,Constrain!W:X,2,0)</f>
        <v>TUC</v>
      </c>
      <c r="R669" s="55" t="str">
        <f t="shared" si="230"/>
        <v>CLSD</v>
      </c>
      <c r="S669" s="55" t="str">
        <f t="shared" si="231"/>
        <v xml:space="preserve">CNF </v>
      </c>
      <c r="T669" s="55" t="str">
        <f t="shared" si="232"/>
        <v>มี พท.ซ่อมบำรุง</v>
      </c>
      <c r="U669" s="55" t="str">
        <f t="shared" si="233"/>
        <v>นับเสา</v>
      </c>
      <c r="V669" s="55" t="str">
        <f t="shared" si="234"/>
        <v>61</v>
      </c>
      <c r="W669" s="55" t="str">
        <f t="shared" si="235"/>
        <v>อุปกรณ์</v>
      </c>
      <c r="X669" s="55" t="str">
        <f t="shared" si="236"/>
        <v>TUC</v>
      </c>
      <c r="Y669" s="55" t="str">
        <f t="shared" si="237"/>
        <v>TTM</v>
      </c>
      <c r="Z669" s="55" t="str">
        <f t="shared" si="238"/>
        <v>ปกติ</v>
      </c>
      <c r="AA669" s="55" t="str">
        <f t="shared" si="239"/>
        <v>TELECOM</v>
      </c>
      <c r="AB669" s="64">
        <f t="shared" si="240"/>
        <v>1</v>
      </c>
      <c r="AC669" s="65" t="str">
        <f>VLOOKUP(B669,DATA_ZCSR181!C:K,9,0)</f>
        <v>S-4G-002</v>
      </c>
      <c r="AD669" s="65">
        <f>VLOOKUP(B669,DATA_ZCSR181!C:H,6,0)</f>
        <v>9009416761</v>
      </c>
      <c r="AE669" s="66">
        <f>VLOOKUP(B669,DATA_ZCSR181!C:Z,24,0)</f>
        <v>43496</v>
      </c>
      <c r="AF669" s="66" t="str">
        <f>LEFT(VLOOKUP(B669,DATA_ZCSR181!C:D,2,0),4)</f>
        <v>S4B3</v>
      </c>
      <c r="AG669" s="55" t="str">
        <f t="shared" si="241"/>
        <v>TTM</v>
      </c>
      <c r="AH669" s="61" t="str">
        <f t="shared" si="242"/>
        <v/>
      </c>
      <c r="AI669" s="61" t="str">
        <f t="shared" si="243"/>
        <v/>
      </c>
      <c r="AJ669" s="61" t="str">
        <f t="shared" si="244"/>
        <v/>
      </c>
      <c r="AK669" s="61" t="str">
        <f t="shared" si="245"/>
        <v/>
      </c>
      <c r="AL669" s="61" t="str">
        <f t="shared" si="246"/>
        <v/>
      </c>
      <c r="AM669" s="61" t="str">
        <f t="shared" si="247"/>
        <v/>
      </c>
      <c r="AN669" s="61" t="str">
        <f t="shared" si="248"/>
        <v/>
      </c>
      <c r="AO669" s="61" t="str">
        <f t="shared" si="249"/>
        <v/>
      </c>
      <c r="AP669" s="61" t="str">
        <f t="shared" si="250"/>
        <v/>
      </c>
      <c r="AQ669" s="62" t="str">
        <f t="shared" si="251"/>
        <v/>
      </c>
      <c r="AR669" s="61" t="str">
        <f t="shared" si="252"/>
        <v/>
      </c>
      <c r="AS669" s="63" t="e">
        <f>VLOOKUP(B669,ziw58!AV:BB,7,0)</f>
        <v>#N/A</v>
      </c>
    </row>
    <row r="670" spans="1:45" x14ac:dyDescent="0.35">
      <c r="A670" s="56">
        <v>130000724826</v>
      </c>
      <c r="B670" s="57">
        <v>140001547470</v>
      </c>
      <c r="C670" s="57">
        <v>1017826554</v>
      </c>
      <c r="D670" s="58" t="s">
        <v>3144</v>
      </c>
      <c r="E670" s="58" t="s">
        <v>1267</v>
      </c>
      <c r="F670" s="58" t="s">
        <v>16</v>
      </c>
      <c r="G670" s="58" t="s">
        <v>17</v>
      </c>
      <c r="H670" s="58" t="s">
        <v>66</v>
      </c>
      <c r="I670" s="59">
        <v>43440</v>
      </c>
      <c r="J670" s="59">
        <v>43421</v>
      </c>
      <c r="K670" s="59">
        <v>43421</v>
      </c>
      <c r="L670" s="59">
        <v>43495</v>
      </c>
      <c r="M670" s="60">
        <v>4018201845</v>
      </c>
      <c r="N670" s="58" t="s">
        <v>3168</v>
      </c>
      <c r="O670" s="58" t="s">
        <v>23</v>
      </c>
      <c r="P670" s="55" t="str">
        <f>VLOOKUP(C670,Constrain!W:Y,3,0)</f>
        <v>บริษัท ทรูมูฟ เอช ยูนิเวอร์แซล คอมมิวนิเคชั่น จำกัด</v>
      </c>
      <c r="Q670" s="64" t="str">
        <f>VLOOKUP(C670,Constrain!W:X,2,0)</f>
        <v>TUC</v>
      </c>
      <c r="R670" s="55" t="str">
        <f t="shared" ref="R670:R671" si="253">LEFT(E670,4)</f>
        <v>TECO</v>
      </c>
      <c r="S670" s="55" t="str">
        <f t="shared" ref="S670:S671" si="254">MID(E670,6,4)</f>
        <v xml:space="preserve">CNF </v>
      </c>
      <c r="T670" s="55" t="str">
        <f t="shared" ref="T670:T671" si="255">IF(OR(M670&gt;0,M670&lt;&gt;""),"มี พท.ซ่อมบำรุง","-")</f>
        <v>มี พท.ซ่อมบำรุง</v>
      </c>
      <c r="U670" s="55" t="str">
        <f t="shared" ref="U670:U671" si="256">LEFT(D670,6)</f>
        <v>นับเสา</v>
      </c>
      <c r="V670" s="55" t="str">
        <f t="shared" ref="V670:V671" si="257">MID(D670,8,2)</f>
        <v>61</v>
      </c>
      <c r="W670" s="55" t="str">
        <f t="shared" ref="W670:W671" si="258">MID(D670,11,FIND("-",D670,11)-11)</f>
        <v>อุปกรณ์</v>
      </c>
      <c r="X670" s="55" t="str">
        <f t="shared" ref="X670:X671" si="259">MID(D670,LEN(W670)+10+2,FIND("-",D670,LEN(W670)+10+2)-(LEN(W670)+10+2))</f>
        <v>TUC</v>
      </c>
      <c r="Y670" s="55" t="str">
        <f t="shared" ref="Y670:Y671" si="260">MID(D670,LEN(W670)+10+LEN(X670)+3,FIND("-",D670,LEN(W670)+10+LEN(X670)+3)-(LEN(W670)+10+LEN(X670)+3))</f>
        <v>WNK</v>
      </c>
      <c r="Z670" s="55" t="str">
        <f t="shared" ref="Z670:Z671" si="261">MID(D670,LEN(W670)+10+LEN(X670)+LEN(Y670)+4,LEN(D670)-(LEN(W670)+10+LEN(X670)+LEN(Y670)+3))</f>
        <v>ปกติ</v>
      </c>
      <c r="AA670" s="55" t="str">
        <f t="shared" ref="AA670:AA671" si="262">RIGHT_TEXT(X670)</f>
        <v>TELECOM</v>
      </c>
      <c r="AB670" s="64">
        <f t="shared" ref="AB670:AB671" si="263">COUNTIF(D:D,D:D)</f>
        <v>1</v>
      </c>
      <c r="AC670" s="65" t="str">
        <f>VLOOKUP(B670,DATA_ZCSR181!C:K,9,0)</f>
        <v>S-4G-002</v>
      </c>
      <c r="AD670" s="65">
        <f>VLOOKUP(B670,DATA_ZCSR181!C:H,6,0)</f>
        <v>9009421404</v>
      </c>
      <c r="AE670" s="66">
        <f>VLOOKUP(B670,DATA_ZCSR181!C:Z,24,0)</f>
        <v>43496</v>
      </c>
      <c r="AF670" s="66" t="str">
        <f>LEFT(VLOOKUP(B670,DATA_ZCSR181!C:D,2,0),4)</f>
        <v>S4B3</v>
      </c>
      <c r="AG670" s="55" t="str">
        <f t="shared" ref="AG670:AG671" si="264">MID(N670,2,3)</f>
        <v>WNK</v>
      </c>
      <c r="AH670" s="61" t="str">
        <f t="shared" ref="AH670:AH671" si="265">IF(B670="","ไม่สร้างคำร้อง","")</f>
        <v/>
      </c>
      <c r="AI670" s="61" t="str">
        <f t="shared" ref="AI670:AI671" si="266">IF(M670="","ไม่กรอกพื้นที่ซ่อมบำรุง","")</f>
        <v/>
      </c>
      <c r="AJ670" s="61" t="str">
        <f t="shared" ref="AJ670:AJ671" si="267">IF(OR(R670="TECO",R670="CLSD"),"","สถานะใบสั่งงานไม่ถูกต้อง")</f>
        <v/>
      </c>
      <c r="AK670" s="61" t="str">
        <f t="shared" ref="AK670:AK671" si="268">IF(S670&lt;&gt;"CNF ","ยังไม่ยืนยันชั่วโมงการทำงาน Time Confirm","")</f>
        <v/>
      </c>
      <c r="AL670" s="61" t="str">
        <f t="shared" ref="AL670:AL671" si="269">IF(U670&lt;&gt;"นับเสา","คำอธิบายไม่เขียนคำว่า: นับเสา","")</f>
        <v/>
      </c>
      <c r="AM670" s="61" t="str">
        <f t="shared" ref="AM670:AM671" si="270">IF(V670&lt;&gt;"61","ไม่เขียนคำว่า: 61","")</f>
        <v/>
      </c>
      <c r="AN670" s="61" t="str">
        <f t="shared" ref="AN670:AN671" si="271">IF(NOT(OR(W670="สายสื่อสาร",W670="อุปกรณ์")),"ประเภทงานผิด","")</f>
        <v/>
      </c>
      <c r="AO670" s="61" t="str">
        <f t="shared" ref="AO670:AO671" si="272">value_vlookup(X670)</f>
        <v/>
      </c>
      <c r="AP670" s="61" t="str">
        <f t="shared" ref="AP670:AP671" si="273">check_AbbrPEA(Y670)</f>
        <v/>
      </c>
      <c r="AQ670" s="62" t="str">
        <f t="shared" ref="AQ670:AQ671" si="274">IF(NOT(OR(Z670="ปกติ",Z670="ละเมิด",Z670="ยกเลิก")),"ลักษณะงานผิด","")</f>
        <v/>
      </c>
      <c r="AR670" s="61" t="str">
        <f t="shared" ref="AR670:AR671" si="275">check_CorSerMat(AA670,W670,Z670,AC670)</f>
        <v/>
      </c>
      <c r="AS670" s="63" t="e">
        <f>VLOOKUP(B670,ziw58!AV:BB,7,0)</f>
        <v>#N/A</v>
      </c>
    </row>
    <row r="671" spans="1:45" x14ac:dyDescent="0.35">
      <c r="A671" s="56">
        <v>130000740870</v>
      </c>
      <c r="B671" s="57">
        <v>140001546099</v>
      </c>
      <c r="C671" s="57">
        <v>1016894837</v>
      </c>
      <c r="D671" s="58" t="s">
        <v>3162</v>
      </c>
      <c r="E671" s="58" t="s">
        <v>1267</v>
      </c>
      <c r="F671" s="58" t="s">
        <v>16</v>
      </c>
      <c r="G671" s="58" t="s">
        <v>17</v>
      </c>
      <c r="H671" s="58" t="s">
        <v>54</v>
      </c>
      <c r="I671" s="59">
        <v>43459</v>
      </c>
      <c r="J671" s="59">
        <v>43462</v>
      </c>
      <c r="K671" s="59">
        <v>43462</v>
      </c>
      <c r="L671" s="59">
        <v>43483</v>
      </c>
      <c r="M671" s="60">
        <v>4016316790</v>
      </c>
      <c r="N671" s="58" t="s">
        <v>55</v>
      </c>
      <c r="O671" s="58" t="s">
        <v>23</v>
      </c>
      <c r="P671" s="55" t="str">
        <f>VLOOKUP(C671,Constrain!W:Y,3,0)</f>
        <v>บริษัท ยูไนเต็ด อินฟอร์เมชั่น ไฮเวย์ จำกัด</v>
      </c>
      <c r="Q671" s="64" t="str">
        <f>VLOOKUP(C671,Constrain!W:X,2,0)</f>
        <v>UIH</v>
      </c>
      <c r="R671" s="55" t="str">
        <f t="shared" si="253"/>
        <v>TECO</v>
      </c>
      <c r="S671" s="55" t="str">
        <f t="shared" si="254"/>
        <v xml:space="preserve">CNF </v>
      </c>
      <c r="T671" s="55" t="str">
        <f t="shared" si="255"/>
        <v>มี พท.ซ่อมบำรุง</v>
      </c>
      <c r="U671" s="55" t="str">
        <f t="shared" si="256"/>
        <v>นับเสา</v>
      </c>
      <c r="V671" s="55" t="str">
        <f t="shared" si="257"/>
        <v>61</v>
      </c>
      <c r="W671" s="55" t="str">
        <f t="shared" si="258"/>
        <v>อุปกรณ์</v>
      </c>
      <c r="X671" s="55" t="str">
        <f t="shared" si="259"/>
        <v>UIH</v>
      </c>
      <c r="Y671" s="55" t="str">
        <f t="shared" si="260"/>
        <v>BRR</v>
      </c>
      <c r="Z671" s="55" t="str">
        <f t="shared" si="261"/>
        <v>ปกติ</v>
      </c>
      <c r="AA671" s="55" t="str">
        <f t="shared" si="262"/>
        <v>TELECOM</v>
      </c>
      <c r="AB671" s="64">
        <f t="shared" si="263"/>
        <v>1</v>
      </c>
      <c r="AC671" s="65" t="str">
        <f>VLOOKUP(B671,DATA_ZCSR181!C:K,9,0)</f>
        <v>S-4G-002</v>
      </c>
      <c r="AD671" s="65">
        <f>VLOOKUP(B671,DATA_ZCSR181!C:H,6,0)</f>
        <v>9009417478</v>
      </c>
      <c r="AE671" s="66">
        <f>VLOOKUP(B671,DATA_ZCSR181!C:Z,24,0)</f>
        <v>43496</v>
      </c>
      <c r="AF671" s="66" t="str">
        <f>LEFT(VLOOKUP(B671,DATA_ZCSR181!C:D,2,0),4)</f>
        <v>S4B3</v>
      </c>
      <c r="AG671" s="55" t="str">
        <f t="shared" si="264"/>
        <v>BRR</v>
      </c>
      <c r="AH671" s="61" t="str">
        <f t="shared" si="265"/>
        <v/>
      </c>
      <c r="AI671" s="61" t="str">
        <f t="shared" si="266"/>
        <v/>
      </c>
      <c r="AJ671" s="61" t="str">
        <f t="shared" si="267"/>
        <v/>
      </c>
      <c r="AK671" s="61" t="str">
        <f t="shared" si="268"/>
        <v/>
      </c>
      <c r="AL671" s="61" t="str">
        <f t="shared" si="269"/>
        <v/>
      </c>
      <c r="AM671" s="61" t="str">
        <f t="shared" si="270"/>
        <v/>
      </c>
      <c r="AN671" s="61" t="str">
        <f t="shared" si="271"/>
        <v/>
      </c>
      <c r="AO671" s="61" t="str">
        <f t="shared" si="272"/>
        <v/>
      </c>
      <c r="AP671" s="61" t="str">
        <f t="shared" si="273"/>
        <v/>
      </c>
      <c r="AQ671" s="62" t="str">
        <f t="shared" si="274"/>
        <v/>
      </c>
      <c r="AR671" s="61" t="str">
        <f t="shared" si="275"/>
        <v/>
      </c>
      <c r="AS671" s="63" t="e">
        <f>VLOOKUP(B671,ziw58!AV:BB,7,0)</f>
        <v>#N/A</v>
      </c>
    </row>
    <row r="672" spans="1:45" x14ac:dyDescent="0.35">
      <c r="A672" s="67">
        <v>140009471626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551"/>
  <sheetViews>
    <sheetView topLeftCell="A485" zoomScaleNormal="100" workbookViewId="0">
      <selection activeCell="C524" sqref="C524"/>
    </sheetView>
  </sheetViews>
  <sheetFormatPr defaultColWidth="9.125" defaultRowHeight="14.25" x14ac:dyDescent="0.2"/>
  <cols>
    <col min="1" max="1" width="12" style="10" bestFit="1" customWidth="1"/>
    <col min="2" max="2" width="10.125" style="11" bestFit="1" customWidth="1"/>
    <col min="3" max="3" width="41" style="10" bestFit="1" customWidth="1"/>
    <col min="4" max="4" width="12" style="10" bestFit="1" customWidth="1"/>
    <col min="5" max="16384" width="9.125" style="10"/>
  </cols>
  <sheetData>
    <row r="1" spans="1:2" s="11" customFormat="1" ht="14.25" customHeight="1" x14ac:dyDescent="0.2">
      <c r="A1" s="11" t="s">
        <v>1258</v>
      </c>
      <c r="B1" s="11" t="s">
        <v>1259</v>
      </c>
    </row>
    <row r="2" spans="1:2" x14ac:dyDescent="0.2">
      <c r="A2" s="10">
        <v>92000318856</v>
      </c>
      <c r="B2" s="11" t="s">
        <v>206</v>
      </c>
    </row>
    <row r="3" spans="1:2" x14ac:dyDescent="0.2">
      <c r="A3" s="10">
        <v>92000318896</v>
      </c>
      <c r="B3" s="11" t="s">
        <v>206</v>
      </c>
    </row>
    <row r="4" spans="1:2" x14ac:dyDescent="0.2">
      <c r="A4" s="10">
        <v>92000318908</v>
      </c>
      <c r="B4" s="11" t="s">
        <v>206</v>
      </c>
    </row>
    <row r="5" spans="1:2" x14ac:dyDescent="0.2">
      <c r="A5" s="10">
        <v>92000318918</v>
      </c>
      <c r="B5" s="11" t="s">
        <v>206</v>
      </c>
    </row>
    <row r="6" spans="1:2" x14ac:dyDescent="0.2">
      <c r="A6" s="10">
        <v>92000318920</v>
      </c>
      <c r="B6" s="11" t="s">
        <v>206</v>
      </c>
    </row>
    <row r="7" spans="1:2" x14ac:dyDescent="0.2">
      <c r="A7" s="10">
        <v>92000318923</v>
      </c>
      <c r="B7" s="11" t="s">
        <v>206</v>
      </c>
    </row>
    <row r="8" spans="1:2" x14ac:dyDescent="0.2">
      <c r="A8" s="10">
        <v>92000318938</v>
      </c>
      <c r="B8" s="11" t="s">
        <v>206</v>
      </c>
    </row>
    <row r="9" spans="1:2" x14ac:dyDescent="0.2">
      <c r="A9" s="10">
        <v>92000319853</v>
      </c>
      <c r="B9" s="11" t="s">
        <v>206</v>
      </c>
    </row>
    <row r="10" spans="1:2" x14ac:dyDescent="0.2">
      <c r="A10" s="10">
        <v>92000319865</v>
      </c>
      <c r="B10" s="11" t="s">
        <v>206</v>
      </c>
    </row>
    <row r="11" spans="1:2" x14ac:dyDescent="0.2">
      <c r="A11" s="10">
        <v>92000319872</v>
      </c>
      <c r="B11" s="11" t="s">
        <v>206</v>
      </c>
    </row>
    <row r="12" spans="1:2" x14ac:dyDescent="0.2">
      <c r="A12" s="10">
        <v>92000319883</v>
      </c>
      <c r="B12" s="11" t="s">
        <v>206</v>
      </c>
    </row>
    <row r="13" spans="1:2" x14ac:dyDescent="0.2">
      <c r="A13" s="10">
        <v>92000319898</v>
      </c>
      <c r="B13" s="11" t="s">
        <v>206</v>
      </c>
    </row>
    <row r="14" spans="1:2" x14ac:dyDescent="0.2">
      <c r="A14" s="10">
        <v>92000319901</v>
      </c>
      <c r="B14" s="11" t="s">
        <v>206</v>
      </c>
    </row>
    <row r="15" spans="1:2" x14ac:dyDescent="0.2">
      <c r="A15" s="10">
        <v>92000319917</v>
      </c>
      <c r="B15" s="11" t="s">
        <v>206</v>
      </c>
    </row>
    <row r="16" spans="1:2" x14ac:dyDescent="0.2">
      <c r="A16" s="10">
        <v>92000319941</v>
      </c>
      <c r="B16" s="11" t="s">
        <v>206</v>
      </c>
    </row>
    <row r="17" spans="1:2" x14ac:dyDescent="0.2">
      <c r="A17" s="10">
        <v>92000320897</v>
      </c>
      <c r="B17" s="11" t="s">
        <v>206</v>
      </c>
    </row>
    <row r="18" spans="1:2" x14ac:dyDescent="0.2">
      <c r="A18" s="10">
        <v>92000320901</v>
      </c>
      <c r="B18" s="11" t="s">
        <v>206</v>
      </c>
    </row>
    <row r="19" spans="1:2" x14ac:dyDescent="0.2">
      <c r="A19" s="10">
        <v>92000320912</v>
      </c>
      <c r="B19" s="11" t="s">
        <v>206</v>
      </c>
    </row>
    <row r="20" spans="1:2" x14ac:dyDescent="0.2">
      <c r="A20" s="10">
        <v>92000320936</v>
      </c>
      <c r="B20" s="11" t="s">
        <v>206</v>
      </c>
    </row>
    <row r="21" spans="1:2" x14ac:dyDescent="0.2">
      <c r="A21" s="10">
        <v>92000320977</v>
      </c>
      <c r="B21" s="11" t="s">
        <v>206</v>
      </c>
    </row>
    <row r="22" spans="1:2" x14ac:dyDescent="0.2">
      <c r="A22" s="10">
        <v>92000320950</v>
      </c>
      <c r="B22" s="11" t="s">
        <v>206</v>
      </c>
    </row>
    <row r="23" spans="1:2" x14ac:dyDescent="0.2">
      <c r="A23" s="10">
        <v>92000320958</v>
      </c>
      <c r="B23" s="11" t="s">
        <v>206</v>
      </c>
    </row>
    <row r="24" spans="1:2" x14ac:dyDescent="0.2">
      <c r="A24" s="10">
        <v>92000320984</v>
      </c>
      <c r="B24" s="11" t="s">
        <v>206</v>
      </c>
    </row>
    <row r="25" spans="1:2" x14ac:dyDescent="0.2">
      <c r="A25" s="10">
        <v>92000322805</v>
      </c>
      <c r="B25" s="11" t="s">
        <v>206</v>
      </c>
    </row>
    <row r="26" spans="1:2" x14ac:dyDescent="0.2">
      <c r="A26" s="10">
        <v>92000322819</v>
      </c>
      <c r="B26" s="11" t="s">
        <v>206</v>
      </c>
    </row>
    <row r="27" spans="1:2" x14ac:dyDescent="0.2">
      <c r="A27" s="10">
        <v>92000322832</v>
      </c>
      <c r="B27" s="11" t="s">
        <v>206</v>
      </c>
    </row>
    <row r="28" spans="1:2" x14ac:dyDescent="0.2">
      <c r="A28" s="10">
        <v>92000322911</v>
      </c>
      <c r="B28" s="11" t="s">
        <v>206</v>
      </c>
    </row>
    <row r="29" spans="1:2" x14ac:dyDescent="0.2">
      <c r="A29" s="10">
        <v>92000323088</v>
      </c>
      <c r="B29" s="11" t="s">
        <v>206</v>
      </c>
    </row>
    <row r="30" spans="1:2" x14ac:dyDescent="0.2">
      <c r="A30" s="10">
        <v>92000323103</v>
      </c>
      <c r="B30" s="11" t="s">
        <v>206</v>
      </c>
    </row>
    <row r="31" spans="1:2" x14ac:dyDescent="0.2">
      <c r="A31" s="10">
        <v>92000323109</v>
      </c>
      <c r="B31" s="11" t="s">
        <v>206</v>
      </c>
    </row>
    <row r="32" spans="1:2" x14ac:dyDescent="0.2">
      <c r="A32" s="10">
        <v>92000323118</v>
      </c>
      <c r="B32" s="11" t="s">
        <v>206</v>
      </c>
    </row>
    <row r="33" spans="1:2" x14ac:dyDescent="0.2">
      <c r="A33" s="10">
        <v>92000323129</v>
      </c>
      <c r="B33" s="11" t="s">
        <v>206</v>
      </c>
    </row>
    <row r="34" spans="1:2" x14ac:dyDescent="0.2">
      <c r="A34" s="10">
        <v>92000323179</v>
      </c>
      <c r="B34" s="11" t="s">
        <v>206</v>
      </c>
    </row>
    <row r="35" spans="1:2" x14ac:dyDescent="0.2">
      <c r="A35" s="10">
        <v>92000324033</v>
      </c>
      <c r="B35" s="11" t="s">
        <v>206</v>
      </c>
    </row>
    <row r="36" spans="1:2" x14ac:dyDescent="0.2">
      <c r="A36" s="10">
        <v>92000324057</v>
      </c>
      <c r="B36" s="11" t="s">
        <v>206</v>
      </c>
    </row>
    <row r="37" spans="1:2" x14ac:dyDescent="0.2">
      <c r="A37" s="10">
        <v>92000324089</v>
      </c>
      <c r="B37" s="11" t="s">
        <v>206</v>
      </c>
    </row>
    <row r="38" spans="1:2" x14ac:dyDescent="0.2">
      <c r="A38" s="10">
        <v>92000324096</v>
      </c>
      <c r="B38" s="11" t="s">
        <v>206</v>
      </c>
    </row>
    <row r="39" spans="1:2" x14ac:dyDescent="0.2">
      <c r="A39" s="10">
        <v>92000324097</v>
      </c>
      <c r="B39" s="11" t="s">
        <v>206</v>
      </c>
    </row>
    <row r="40" spans="1:2" x14ac:dyDescent="0.2">
      <c r="A40" s="10">
        <v>92000324109</v>
      </c>
      <c r="B40" s="11" t="s">
        <v>206</v>
      </c>
    </row>
    <row r="41" spans="1:2" x14ac:dyDescent="0.2">
      <c r="A41" s="10">
        <v>92000324114</v>
      </c>
      <c r="B41" s="11" t="s">
        <v>206</v>
      </c>
    </row>
    <row r="42" spans="1:2" x14ac:dyDescent="0.2">
      <c r="A42" s="10">
        <v>92000431293</v>
      </c>
      <c r="B42" s="11" t="s">
        <v>206</v>
      </c>
    </row>
    <row r="43" spans="1:2" x14ac:dyDescent="0.2">
      <c r="A43" s="10">
        <v>92000445468</v>
      </c>
      <c r="B43" s="11" t="s">
        <v>206</v>
      </c>
    </row>
    <row r="44" spans="1:2" x14ac:dyDescent="0.2">
      <c r="A44" s="10">
        <v>92000448704</v>
      </c>
      <c r="B44" s="11" t="s">
        <v>206</v>
      </c>
    </row>
    <row r="45" spans="1:2" x14ac:dyDescent="0.2">
      <c r="A45" s="10">
        <v>92000450596</v>
      </c>
      <c r="B45" s="11" t="s">
        <v>206</v>
      </c>
    </row>
    <row r="46" spans="1:2" x14ac:dyDescent="0.2">
      <c r="A46" s="10">
        <v>92000452205</v>
      </c>
      <c r="B46" s="11" t="s">
        <v>206</v>
      </c>
    </row>
    <row r="47" spans="1:2" x14ac:dyDescent="0.2">
      <c r="A47" s="10">
        <v>92000452410</v>
      </c>
      <c r="B47" s="11" t="s">
        <v>206</v>
      </c>
    </row>
    <row r="48" spans="1:2" x14ac:dyDescent="0.2">
      <c r="A48" s="10">
        <v>92000318830</v>
      </c>
      <c r="B48" s="11" t="s">
        <v>220</v>
      </c>
    </row>
    <row r="49" spans="1:2" x14ac:dyDescent="0.2">
      <c r="A49" s="10">
        <v>92000318843</v>
      </c>
      <c r="B49" s="11" t="s">
        <v>220</v>
      </c>
    </row>
    <row r="50" spans="1:2" x14ac:dyDescent="0.2">
      <c r="A50" s="10">
        <v>92000318845</v>
      </c>
      <c r="B50" s="11" t="s">
        <v>220</v>
      </c>
    </row>
    <row r="51" spans="1:2" x14ac:dyDescent="0.2">
      <c r="A51" s="10">
        <v>92000318848</v>
      </c>
      <c r="B51" s="11" t="s">
        <v>220</v>
      </c>
    </row>
    <row r="52" spans="1:2" x14ac:dyDescent="0.2">
      <c r="A52" s="10">
        <v>92000318849</v>
      </c>
      <c r="B52" s="11" t="s">
        <v>220</v>
      </c>
    </row>
    <row r="53" spans="1:2" x14ac:dyDescent="0.2">
      <c r="A53" s="10">
        <v>92000318860</v>
      </c>
      <c r="B53" s="11" t="s">
        <v>220</v>
      </c>
    </row>
    <row r="54" spans="1:2" x14ac:dyDescent="0.2">
      <c r="A54" s="10">
        <v>92000318870</v>
      </c>
      <c r="B54" s="11" t="s">
        <v>220</v>
      </c>
    </row>
    <row r="55" spans="1:2" x14ac:dyDescent="0.2">
      <c r="A55" s="10">
        <v>92000318871</v>
      </c>
      <c r="B55" s="11" t="s">
        <v>220</v>
      </c>
    </row>
    <row r="56" spans="1:2" x14ac:dyDescent="0.2">
      <c r="A56" s="10">
        <v>92000318915</v>
      </c>
      <c r="B56" s="11" t="s">
        <v>220</v>
      </c>
    </row>
    <row r="57" spans="1:2" x14ac:dyDescent="0.2">
      <c r="A57" s="10">
        <v>92000319820</v>
      </c>
      <c r="B57" s="11" t="s">
        <v>220</v>
      </c>
    </row>
    <row r="58" spans="1:2" x14ac:dyDescent="0.2">
      <c r="A58" s="10">
        <v>92000319846</v>
      </c>
      <c r="B58" s="11" t="s">
        <v>220</v>
      </c>
    </row>
    <row r="59" spans="1:2" x14ac:dyDescent="0.2">
      <c r="A59" s="10">
        <v>92000319851</v>
      </c>
      <c r="B59" s="11" t="s">
        <v>220</v>
      </c>
    </row>
    <row r="60" spans="1:2" x14ac:dyDescent="0.2">
      <c r="A60" s="10">
        <v>92000319863</v>
      </c>
      <c r="B60" s="11" t="s">
        <v>220</v>
      </c>
    </row>
    <row r="61" spans="1:2" x14ac:dyDescent="0.2">
      <c r="A61" s="10">
        <v>92000319896</v>
      </c>
      <c r="B61" s="11" t="s">
        <v>220</v>
      </c>
    </row>
    <row r="62" spans="1:2" x14ac:dyDescent="0.2">
      <c r="A62" s="10">
        <v>92000319903</v>
      </c>
      <c r="B62" s="11" t="s">
        <v>220</v>
      </c>
    </row>
    <row r="63" spans="1:2" x14ac:dyDescent="0.2">
      <c r="A63" s="10">
        <v>92000320860</v>
      </c>
      <c r="B63" s="11" t="s">
        <v>220</v>
      </c>
    </row>
    <row r="64" spans="1:2" x14ac:dyDescent="0.2">
      <c r="A64" s="10">
        <v>92000320868</v>
      </c>
      <c r="B64" s="11" t="s">
        <v>220</v>
      </c>
    </row>
    <row r="65" spans="1:2" x14ac:dyDescent="0.2">
      <c r="A65" s="10">
        <v>92000320877</v>
      </c>
      <c r="B65" s="11" t="s">
        <v>220</v>
      </c>
    </row>
    <row r="66" spans="1:2" x14ac:dyDescent="0.2">
      <c r="A66" s="10">
        <v>92000320886</v>
      </c>
      <c r="B66" s="11" t="s">
        <v>220</v>
      </c>
    </row>
    <row r="67" spans="1:2" x14ac:dyDescent="0.2">
      <c r="A67" s="10">
        <v>92000320887</v>
      </c>
      <c r="B67" s="11" t="s">
        <v>220</v>
      </c>
    </row>
    <row r="68" spans="1:2" x14ac:dyDescent="0.2">
      <c r="A68" s="10">
        <v>92000320890</v>
      </c>
      <c r="B68" s="11" t="s">
        <v>220</v>
      </c>
    </row>
    <row r="69" spans="1:2" x14ac:dyDescent="0.2">
      <c r="A69" s="10">
        <v>92000320903</v>
      </c>
      <c r="B69" s="11" t="s">
        <v>220</v>
      </c>
    </row>
    <row r="70" spans="1:2" x14ac:dyDescent="0.2">
      <c r="A70" s="10">
        <v>92000320915</v>
      </c>
      <c r="B70" s="11" t="s">
        <v>220</v>
      </c>
    </row>
    <row r="71" spans="1:2" x14ac:dyDescent="0.2">
      <c r="A71" s="10">
        <v>92000322741</v>
      </c>
      <c r="B71" s="11" t="s">
        <v>220</v>
      </c>
    </row>
    <row r="72" spans="1:2" x14ac:dyDescent="0.2">
      <c r="A72" s="10">
        <v>92000322745</v>
      </c>
      <c r="B72" s="11" t="s">
        <v>220</v>
      </c>
    </row>
    <row r="73" spans="1:2" x14ac:dyDescent="0.2">
      <c r="A73" s="10">
        <v>92000322747</v>
      </c>
      <c r="B73" s="11" t="s">
        <v>220</v>
      </c>
    </row>
    <row r="74" spans="1:2" x14ac:dyDescent="0.2">
      <c r="A74" s="10">
        <v>92000322748</v>
      </c>
      <c r="B74" s="11" t="s">
        <v>220</v>
      </c>
    </row>
    <row r="75" spans="1:2" x14ac:dyDescent="0.2">
      <c r="A75" s="10">
        <v>92000322796</v>
      </c>
      <c r="B75" s="11" t="s">
        <v>220</v>
      </c>
    </row>
    <row r="76" spans="1:2" x14ac:dyDescent="0.2">
      <c r="A76" s="10">
        <v>92000322816</v>
      </c>
      <c r="B76" s="11" t="s">
        <v>220</v>
      </c>
    </row>
    <row r="77" spans="1:2" x14ac:dyDescent="0.2">
      <c r="A77" s="10">
        <v>92000323061</v>
      </c>
      <c r="B77" s="11" t="s">
        <v>220</v>
      </c>
    </row>
    <row r="78" spans="1:2" x14ac:dyDescent="0.2">
      <c r="A78" s="10">
        <v>92000323082</v>
      </c>
      <c r="B78" s="11" t="s">
        <v>220</v>
      </c>
    </row>
    <row r="79" spans="1:2" x14ac:dyDescent="0.2">
      <c r="A79" s="10">
        <v>92000323085</v>
      </c>
      <c r="B79" s="11" t="s">
        <v>220</v>
      </c>
    </row>
    <row r="80" spans="1:2" x14ac:dyDescent="0.2">
      <c r="A80" s="10">
        <v>92000323122</v>
      </c>
      <c r="B80" s="11" t="s">
        <v>220</v>
      </c>
    </row>
    <row r="81" spans="1:2" x14ac:dyDescent="0.2">
      <c r="A81" s="10">
        <v>92000323131</v>
      </c>
      <c r="B81" s="11" t="s">
        <v>220</v>
      </c>
    </row>
    <row r="82" spans="1:2" x14ac:dyDescent="0.2">
      <c r="A82" s="10">
        <v>92000323168</v>
      </c>
      <c r="B82" s="11" t="s">
        <v>220</v>
      </c>
    </row>
    <row r="83" spans="1:2" x14ac:dyDescent="0.2">
      <c r="A83" s="10">
        <v>92000324006</v>
      </c>
      <c r="B83" s="11" t="s">
        <v>220</v>
      </c>
    </row>
    <row r="84" spans="1:2" x14ac:dyDescent="0.2">
      <c r="A84" s="10">
        <v>92000324007</v>
      </c>
      <c r="B84" s="11" t="s">
        <v>220</v>
      </c>
    </row>
    <row r="85" spans="1:2" x14ac:dyDescent="0.2">
      <c r="A85" s="10">
        <v>92000324044</v>
      </c>
      <c r="B85" s="11" t="s">
        <v>220</v>
      </c>
    </row>
    <row r="86" spans="1:2" x14ac:dyDescent="0.2">
      <c r="A86" s="10">
        <v>92000324049</v>
      </c>
      <c r="B86" s="11" t="s">
        <v>220</v>
      </c>
    </row>
    <row r="87" spans="1:2" x14ac:dyDescent="0.2">
      <c r="A87" s="10">
        <v>92000324050</v>
      </c>
      <c r="B87" s="11" t="s">
        <v>220</v>
      </c>
    </row>
    <row r="88" spans="1:2" x14ac:dyDescent="0.2">
      <c r="A88" s="10">
        <v>92000324051</v>
      </c>
      <c r="B88" s="11" t="s">
        <v>220</v>
      </c>
    </row>
    <row r="89" spans="1:2" x14ac:dyDescent="0.2">
      <c r="A89" s="10">
        <v>92000324056</v>
      </c>
      <c r="B89" s="11" t="s">
        <v>220</v>
      </c>
    </row>
    <row r="90" spans="1:2" x14ac:dyDescent="0.2">
      <c r="A90" s="10">
        <v>92000324059</v>
      </c>
      <c r="B90" s="11" t="s">
        <v>220</v>
      </c>
    </row>
    <row r="91" spans="1:2" x14ac:dyDescent="0.2">
      <c r="A91" s="10">
        <v>92000326098</v>
      </c>
      <c r="B91" s="11" t="s">
        <v>220</v>
      </c>
    </row>
    <row r="92" spans="1:2" x14ac:dyDescent="0.2">
      <c r="A92" s="10">
        <v>92000326300</v>
      </c>
      <c r="B92" s="11" t="s">
        <v>220</v>
      </c>
    </row>
    <row r="93" spans="1:2" x14ac:dyDescent="0.2">
      <c r="A93" s="10">
        <v>92000445472</v>
      </c>
      <c r="B93" s="11" t="s">
        <v>220</v>
      </c>
    </row>
    <row r="94" spans="1:2" x14ac:dyDescent="0.2">
      <c r="A94" s="10">
        <v>92000326022</v>
      </c>
      <c r="B94" s="11" t="s">
        <v>220</v>
      </c>
    </row>
    <row r="95" spans="1:2" x14ac:dyDescent="0.2">
      <c r="A95" s="10">
        <v>92000344436</v>
      </c>
      <c r="B95" s="11" t="s">
        <v>212</v>
      </c>
    </row>
    <row r="96" spans="1:2" x14ac:dyDescent="0.2">
      <c r="A96" s="10">
        <v>92000346979</v>
      </c>
      <c r="B96" s="11" t="s">
        <v>212</v>
      </c>
    </row>
    <row r="97" spans="1:2" x14ac:dyDescent="0.2">
      <c r="A97" s="10">
        <v>92000349102</v>
      </c>
      <c r="B97" s="11" t="s">
        <v>212</v>
      </c>
    </row>
    <row r="98" spans="1:2" x14ac:dyDescent="0.2">
      <c r="A98" s="10">
        <v>92000378713</v>
      </c>
      <c r="B98" s="11" t="s">
        <v>212</v>
      </c>
    </row>
    <row r="99" spans="1:2" x14ac:dyDescent="0.2">
      <c r="A99" s="10">
        <v>92000379333</v>
      </c>
      <c r="B99" s="11" t="s">
        <v>212</v>
      </c>
    </row>
    <row r="100" spans="1:2" x14ac:dyDescent="0.2">
      <c r="A100" s="10">
        <v>92000381746</v>
      </c>
      <c r="B100" s="11" t="s">
        <v>212</v>
      </c>
    </row>
    <row r="101" spans="1:2" x14ac:dyDescent="0.2">
      <c r="A101" s="10">
        <v>92000384352</v>
      </c>
      <c r="B101" s="11" t="s">
        <v>212</v>
      </c>
    </row>
    <row r="102" spans="1:2" x14ac:dyDescent="0.2">
      <c r="A102" s="10">
        <v>92000445557</v>
      </c>
      <c r="B102" s="11" t="s">
        <v>212</v>
      </c>
    </row>
    <row r="103" spans="1:2" x14ac:dyDescent="0.2">
      <c r="A103" s="10">
        <v>92000450535</v>
      </c>
      <c r="B103" s="11" t="s">
        <v>212</v>
      </c>
    </row>
    <row r="104" spans="1:2" x14ac:dyDescent="0.2">
      <c r="A104" s="10">
        <v>92000499508</v>
      </c>
      <c r="B104" s="11" t="s">
        <v>212</v>
      </c>
    </row>
    <row r="105" spans="1:2" x14ac:dyDescent="0.2">
      <c r="A105" s="10">
        <v>92000499510</v>
      </c>
      <c r="B105" s="11" t="s">
        <v>212</v>
      </c>
    </row>
    <row r="106" spans="1:2" x14ac:dyDescent="0.2">
      <c r="A106" s="10">
        <v>92000499511</v>
      </c>
      <c r="B106" s="11" t="s">
        <v>212</v>
      </c>
    </row>
    <row r="107" spans="1:2" x14ac:dyDescent="0.2">
      <c r="A107" s="10">
        <v>92000499513</v>
      </c>
      <c r="B107" s="11" t="s">
        <v>212</v>
      </c>
    </row>
    <row r="108" spans="1:2" x14ac:dyDescent="0.2">
      <c r="A108" s="10">
        <v>92000520667</v>
      </c>
      <c r="B108" s="11" t="s">
        <v>212</v>
      </c>
    </row>
    <row r="109" spans="1:2" x14ac:dyDescent="0.2">
      <c r="A109" s="10">
        <v>92000520679</v>
      </c>
      <c r="B109" s="11" t="s">
        <v>212</v>
      </c>
    </row>
    <row r="110" spans="1:2" x14ac:dyDescent="0.2">
      <c r="A110" s="10">
        <v>92000520695</v>
      </c>
      <c r="B110" s="11" t="s">
        <v>212</v>
      </c>
    </row>
    <row r="111" spans="1:2" x14ac:dyDescent="0.2">
      <c r="A111" s="10">
        <v>92000521412</v>
      </c>
      <c r="B111" s="11" t="s">
        <v>212</v>
      </c>
    </row>
    <row r="112" spans="1:2" x14ac:dyDescent="0.2">
      <c r="A112" s="10">
        <v>92000522577</v>
      </c>
      <c r="B112" s="11" t="s">
        <v>212</v>
      </c>
    </row>
    <row r="113" spans="1:3" x14ac:dyDescent="0.2">
      <c r="A113" s="10">
        <v>92000522591</v>
      </c>
      <c r="B113" s="11" t="s">
        <v>212</v>
      </c>
    </row>
    <row r="114" spans="1:3" x14ac:dyDescent="0.2">
      <c r="A114" s="10">
        <v>92000522602</v>
      </c>
      <c r="B114" s="11" t="s">
        <v>212</v>
      </c>
    </row>
    <row r="115" spans="1:3" x14ac:dyDescent="0.2">
      <c r="A115" s="10">
        <v>92000522690</v>
      </c>
      <c r="B115" s="11" t="s">
        <v>212</v>
      </c>
    </row>
    <row r="116" spans="1:3" x14ac:dyDescent="0.2">
      <c r="A116" s="10">
        <v>92000523801</v>
      </c>
      <c r="B116" s="11" t="s">
        <v>212</v>
      </c>
    </row>
    <row r="117" spans="1:3" x14ac:dyDescent="0.2">
      <c r="A117" s="10">
        <v>92000523813</v>
      </c>
      <c r="B117" s="11" t="s">
        <v>212</v>
      </c>
    </row>
    <row r="118" spans="1:3" x14ac:dyDescent="0.2">
      <c r="A118" s="10">
        <v>92000523912</v>
      </c>
      <c r="B118" s="11" t="s">
        <v>212</v>
      </c>
    </row>
    <row r="119" spans="1:3" x14ac:dyDescent="0.2">
      <c r="A119" s="10">
        <v>92000524661</v>
      </c>
      <c r="B119" s="11" t="s">
        <v>212</v>
      </c>
    </row>
    <row r="120" spans="1:3" x14ac:dyDescent="0.2">
      <c r="A120" s="10">
        <v>92000524662</v>
      </c>
      <c r="B120" s="11" t="s">
        <v>212</v>
      </c>
    </row>
    <row r="121" spans="1:3" x14ac:dyDescent="0.2">
      <c r="A121" s="10">
        <v>92000525668</v>
      </c>
      <c r="B121" s="11" t="s">
        <v>212</v>
      </c>
    </row>
    <row r="122" spans="1:3" x14ac:dyDescent="0.2">
      <c r="A122" s="10">
        <v>92000533068</v>
      </c>
      <c r="B122" s="11" t="s">
        <v>212</v>
      </c>
    </row>
    <row r="123" spans="1:3" x14ac:dyDescent="0.2">
      <c r="A123" s="10">
        <v>92000586127</v>
      </c>
      <c r="B123" s="11" t="s">
        <v>212</v>
      </c>
    </row>
    <row r="124" spans="1:3" x14ac:dyDescent="0.2">
      <c r="A124" s="10">
        <v>92000523871</v>
      </c>
      <c r="B124" s="11" t="s">
        <v>212</v>
      </c>
    </row>
    <row r="125" spans="1:3" x14ac:dyDescent="0.2">
      <c r="A125" s="23">
        <v>92000589503</v>
      </c>
      <c r="B125" s="22" t="s">
        <v>212</v>
      </c>
      <c r="C125" s="10" t="s">
        <v>1385</v>
      </c>
    </row>
    <row r="126" spans="1:3" x14ac:dyDescent="0.2">
      <c r="A126" s="23">
        <v>92000588328</v>
      </c>
      <c r="B126" s="22" t="s">
        <v>212</v>
      </c>
      <c r="C126" s="10" t="s">
        <v>1386</v>
      </c>
    </row>
    <row r="127" spans="1:3" x14ac:dyDescent="0.2">
      <c r="A127" s="10">
        <v>92000364443</v>
      </c>
      <c r="B127" s="11" t="s">
        <v>211</v>
      </c>
    </row>
    <row r="128" spans="1:3" x14ac:dyDescent="0.2">
      <c r="A128" s="10">
        <v>92000364444</v>
      </c>
      <c r="B128" s="11" t="s">
        <v>211</v>
      </c>
    </row>
    <row r="129" spans="1:2" x14ac:dyDescent="0.2">
      <c r="A129" s="10">
        <v>92000364447</v>
      </c>
      <c r="B129" s="11" t="s">
        <v>211</v>
      </c>
    </row>
    <row r="130" spans="1:2" x14ac:dyDescent="0.2">
      <c r="A130" s="10">
        <v>92000365483</v>
      </c>
      <c r="B130" s="11" t="s">
        <v>211</v>
      </c>
    </row>
    <row r="131" spans="1:2" x14ac:dyDescent="0.2">
      <c r="A131" s="10">
        <v>92000372577</v>
      </c>
      <c r="B131" s="11" t="s">
        <v>211</v>
      </c>
    </row>
    <row r="132" spans="1:2" x14ac:dyDescent="0.2">
      <c r="A132" s="10">
        <v>92000374536</v>
      </c>
      <c r="B132" s="11" t="s">
        <v>211</v>
      </c>
    </row>
    <row r="133" spans="1:2" x14ac:dyDescent="0.2">
      <c r="A133" s="10">
        <v>92000374537</v>
      </c>
      <c r="B133" s="11" t="s">
        <v>211</v>
      </c>
    </row>
    <row r="134" spans="1:2" x14ac:dyDescent="0.2">
      <c r="A134" s="10">
        <v>92000374538</v>
      </c>
      <c r="B134" s="11" t="s">
        <v>211</v>
      </c>
    </row>
    <row r="135" spans="1:2" x14ac:dyDescent="0.2">
      <c r="A135" s="10">
        <v>92000374539</v>
      </c>
      <c r="B135" s="11" t="s">
        <v>211</v>
      </c>
    </row>
    <row r="136" spans="1:2" x14ac:dyDescent="0.2">
      <c r="A136" s="10">
        <v>92000374540</v>
      </c>
      <c r="B136" s="11" t="s">
        <v>211</v>
      </c>
    </row>
    <row r="137" spans="1:2" x14ac:dyDescent="0.2">
      <c r="A137" s="10">
        <v>92000382264</v>
      </c>
      <c r="B137" s="11" t="s">
        <v>211</v>
      </c>
    </row>
    <row r="138" spans="1:2" x14ac:dyDescent="0.2">
      <c r="A138" s="10">
        <v>92000395237</v>
      </c>
      <c r="B138" s="11" t="s">
        <v>211</v>
      </c>
    </row>
    <row r="139" spans="1:2" x14ac:dyDescent="0.2">
      <c r="A139" s="10">
        <v>92000400446</v>
      </c>
      <c r="B139" s="11" t="s">
        <v>211</v>
      </c>
    </row>
    <row r="140" spans="1:2" x14ac:dyDescent="0.2">
      <c r="A140" s="10">
        <v>92000410708</v>
      </c>
      <c r="B140" s="11" t="s">
        <v>211</v>
      </c>
    </row>
    <row r="141" spans="1:2" x14ac:dyDescent="0.2">
      <c r="A141" s="10">
        <v>92000430573</v>
      </c>
      <c r="B141" s="11" t="s">
        <v>211</v>
      </c>
    </row>
    <row r="142" spans="1:2" x14ac:dyDescent="0.2">
      <c r="A142" s="10">
        <v>92000442284</v>
      </c>
      <c r="B142" s="11" t="s">
        <v>211</v>
      </c>
    </row>
    <row r="143" spans="1:2" x14ac:dyDescent="0.2">
      <c r="A143" s="10">
        <v>92000446302</v>
      </c>
      <c r="B143" s="11" t="s">
        <v>211</v>
      </c>
    </row>
    <row r="144" spans="1:2" x14ac:dyDescent="0.2">
      <c r="A144" s="10">
        <v>92000449978</v>
      </c>
      <c r="B144" s="11" t="s">
        <v>211</v>
      </c>
    </row>
    <row r="145" spans="1:2" x14ac:dyDescent="0.2">
      <c r="A145" s="10">
        <v>92000456268</v>
      </c>
      <c r="B145" s="11" t="s">
        <v>211</v>
      </c>
    </row>
    <row r="146" spans="1:2" x14ac:dyDescent="0.2">
      <c r="A146" s="10">
        <v>92000497354</v>
      </c>
      <c r="B146" s="11" t="s">
        <v>211</v>
      </c>
    </row>
    <row r="147" spans="1:2" x14ac:dyDescent="0.2">
      <c r="A147" s="10">
        <v>92000497355</v>
      </c>
      <c r="B147" s="11" t="s">
        <v>211</v>
      </c>
    </row>
    <row r="148" spans="1:2" x14ac:dyDescent="0.2">
      <c r="A148" s="10">
        <v>92000499345</v>
      </c>
      <c r="B148" s="11" t="s">
        <v>211</v>
      </c>
    </row>
    <row r="149" spans="1:2" x14ac:dyDescent="0.2">
      <c r="A149" s="10">
        <v>92000510492</v>
      </c>
      <c r="B149" s="11" t="s">
        <v>211</v>
      </c>
    </row>
    <row r="150" spans="1:2" x14ac:dyDescent="0.2">
      <c r="A150" s="10">
        <v>92000512968</v>
      </c>
      <c r="B150" s="11" t="s">
        <v>211</v>
      </c>
    </row>
    <row r="151" spans="1:2" x14ac:dyDescent="0.2">
      <c r="A151" s="10">
        <v>92000515094</v>
      </c>
      <c r="B151" s="11" t="s">
        <v>211</v>
      </c>
    </row>
    <row r="152" spans="1:2" x14ac:dyDescent="0.2">
      <c r="A152" s="10">
        <v>92000523800</v>
      </c>
      <c r="B152" s="11" t="s">
        <v>211</v>
      </c>
    </row>
    <row r="153" spans="1:2" x14ac:dyDescent="0.2">
      <c r="A153" s="10">
        <v>92000525652</v>
      </c>
      <c r="B153" s="11" t="s">
        <v>211</v>
      </c>
    </row>
    <row r="154" spans="1:2" x14ac:dyDescent="0.2">
      <c r="A154" s="10">
        <v>92000314487</v>
      </c>
      <c r="B154" s="11" t="s">
        <v>224</v>
      </c>
    </row>
    <row r="155" spans="1:2" x14ac:dyDescent="0.2">
      <c r="A155" s="10">
        <v>92000318907</v>
      </c>
      <c r="B155" s="11" t="s">
        <v>224</v>
      </c>
    </row>
    <row r="156" spans="1:2" x14ac:dyDescent="0.2">
      <c r="A156" s="10">
        <v>92000318911</v>
      </c>
      <c r="B156" s="11" t="s">
        <v>224</v>
      </c>
    </row>
    <row r="157" spans="1:2" x14ac:dyDescent="0.2">
      <c r="A157" s="10">
        <v>92000318922</v>
      </c>
      <c r="B157" s="11" t="s">
        <v>224</v>
      </c>
    </row>
    <row r="158" spans="1:2" x14ac:dyDescent="0.2">
      <c r="A158" s="10">
        <v>92000319884</v>
      </c>
      <c r="B158" s="11" t="s">
        <v>224</v>
      </c>
    </row>
    <row r="159" spans="1:2" x14ac:dyDescent="0.2">
      <c r="A159" s="10">
        <v>92000319916</v>
      </c>
      <c r="B159" s="11" t="s">
        <v>224</v>
      </c>
    </row>
    <row r="160" spans="1:2" x14ac:dyDescent="0.2">
      <c r="A160" s="10">
        <v>92000319940</v>
      </c>
      <c r="B160" s="11" t="s">
        <v>224</v>
      </c>
    </row>
    <row r="161" spans="1:2" x14ac:dyDescent="0.2">
      <c r="A161" s="10">
        <v>92000320953</v>
      </c>
      <c r="B161" s="11" t="s">
        <v>224</v>
      </c>
    </row>
    <row r="162" spans="1:2" x14ac:dyDescent="0.2">
      <c r="A162" s="10">
        <v>92000320956</v>
      </c>
      <c r="B162" s="11" t="s">
        <v>224</v>
      </c>
    </row>
    <row r="163" spans="1:2" x14ac:dyDescent="0.2">
      <c r="A163" s="10">
        <v>92000320970</v>
      </c>
      <c r="B163" s="11" t="s">
        <v>224</v>
      </c>
    </row>
    <row r="164" spans="1:2" x14ac:dyDescent="0.2">
      <c r="A164" s="10">
        <v>92000322817</v>
      </c>
      <c r="B164" s="11" t="s">
        <v>224</v>
      </c>
    </row>
    <row r="165" spans="1:2" x14ac:dyDescent="0.2">
      <c r="A165" s="10">
        <v>92000323107</v>
      </c>
      <c r="B165" s="11" t="s">
        <v>224</v>
      </c>
    </row>
    <row r="166" spans="1:2" x14ac:dyDescent="0.2">
      <c r="A166" s="10">
        <v>92000323125</v>
      </c>
      <c r="B166" s="11" t="s">
        <v>224</v>
      </c>
    </row>
    <row r="167" spans="1:2" x14ac:dyDescent="0.2">
      <c r="A167" s="10">
        <v>92000323128</v>
      </c>
      <c r="B167" s="11" t="s">
        <v>224</v>
      </c>
    </row>
    <row r="168" spans="1:2" x14ac:dyDescent="0.2">
      <c r="A168" s="10">
        <v>92000324102</v>
      </c>
      <c r="B168" s="11" t="s">
        <v>224</v>
      </c>
    </row>
    <row r="169" spans="1:2" x14ac:dyDescent="0.2">
      <c r="A169" s="10">
        <v>92000324104</v>
      </c>
      <c r="B169" s="11" t="s">
        <v>224</v>
      </c>
    </row>
    <row r="170" spans="1:2" x14ac:dyDescent="0.2">
      <c r="A170" s="10">
        <v>92000324110</v>
      </c>
      <c r="B170" s="11" t="s">
        <v>224</v>
      </c>
    </row>
    <row r="171" spans="1:2" x14ac:dyDescent="0.2">
      <c r="A171" s="10">
        <v>92000324112</v>
      </c>
      <c r="B171" s="11" t="s">
        <v>224</v>
      </c>
    </row>
    <row r="172" spans="1:2" x14ac:dyDescent="0.2">
      <c r="A172" s="10">
        <v>92000324119</v>
      </c>
      <c r="B172" s="11" t="s">
        <v>224</v>
      </c>
    </row>
    <row r="173" spans="1:2" x14ac:dyDescent="0.2">
      <c r="A173" s="10">
        <v>92000324122</v>
      </c>
      <c r="B173" s="11" t="s">
        <v>224</v>
      </c>
    </row>
    <row r="174" spans="1:2" x14ac:dyDescent="0.2">
      <c r="A174" s="10">
        <v>92000314490</v>
      </c>
      <c r="B174" s="11" t="s">
        <v>224</v>
      </c>
    </row>
    <row r="175" spans="1:2" x14ac:dyDescent="0.2">
      <c r="A175" s="10">
        <v>92000314488</v>
      </c>
      <c r="B175" s="11" t="s">
        <v>224</v>
      </c>
    </row>
    <row r="176" spans="1:2" x14ac:dyDescent="0.2">
      <c r="A176" s="10">
        <v>92000318831</v>
      </c>
      <c r="B176" s="11" t="s">
        <v>218</v>
      </c>
    </row>
    <row r="177" spans="1:2" x14ac:dyDescent="0.2">
      <c r="A177" s="10">
        <v>92000318836</v>
      </c>
      <c r="B177" s="11" t="s">
        <v>218</v>
      </c>
    </row>
    <row r="178" spans="1:2" x14ac:dyDescent="0.2">
      <c r="A178" s="10">
        <v>92000318858</v>
      </c>
      <c r="B178" s="11" t="s">
        <v>218</v>
      </c>
    </row>
    <row r="179" spans="1:2" x14ac:dyDescent="0.2">
      <c r="A179" s="10">
        <v>92000318865</v>
      </c>
      <c r="B179" s="11" t="s">
        <v>218</v>
      </c>
    </row>
    <row r="180" spans="1:2" x14ac:dyDescent="0.2">
      <c r="A180" s="10">
        <v>92000318866</v>
      </c>
      <c r="B180" s="11" t="s">
        <v>218</v>
      </c>
    </row>
    <row r="181" spans="1:2" x14ac:dyDescent="0.2">
      <c r="A181" s="10">
        <v>92000318874</v>
      </c>
      <c r="B181" s="11" t="s">
        <v>218</v>
      </c>
    </row>
    <row r="182" spans="1:2" x14ac:dyDescent="0.2">
      <c r="A182" s="10">
        <v>92000318886</v>
      </c>
      <c r="B182" s="11" t="s">
        <v>218</v>
      </c>
    </row>
    <row r="183" spans="1:2" x14ac:dyDescent="0.2">
      <c r="A183" s="10">
        <v>92000318936</v>
      </c>
      <c r="B183" s="11" t="s">
        <v>218</v>
      </c>
    </row>
    <row r="184" spans="1:2" x14ac:dyDescent="0.2">
      <c r="A184" s="10">
        <v>92000319817</v>
      </c>
      <c r="B184" s="11" t="s">
        <v>218</v>
      </c>
    </row>
    <row r="185" spans="1:2" x14ac:dyDescent="0.2">
      <c r="A185" s="10">
        <v>92000319824</v>
      </c>
      <c r="B185" s="11" t="s">
        <v>218</v>
      </c>
    </row>
    <row r="186" spans="1:2" x14ac:dyDescent="0.2">
      <c r="A186" s="10">
        <v>92000319834</v>
      </c>
      <c r="B186" s="11" t="s">
        <v>218</v>
      </c>
    </row>
    <row r="187" spans="1:2" x14ac:dyDescent="0.2">
      <c r="A187" s="10">
        <v>92000319864</v>
      </c>
      <c r="B187" s="11" t="s">
        <v>218</v>
      </c>
    </row>
    <row r="188" spans="1:2" x14ac:dyDescent="0.2">
      <c r="A188" s="10">
        <v>92000319886</v>
      </c>
      <c r="B188" s="11" t="s">
        <v>218</v>
      </c>
    </row>
    <row r="189" spans="1:2" x14ac:dyDescent="0.2">
      <c r="A189" s="10">
        <v>92000319906</v>
      </c>
      <c r="B189" s="11" t="s">
        <v>218</v>
      </c>
    </row>
    <row r="190" spans="1:2" x14ac:dyDescent="0.2">
      <c r="A190" s="10">
        <v>92000319933</v>
      </c>
      <c r="B190" s="11" t="s">
        <v>218</v>
      </c>
    </row>
    <row r="191" spans="1:2" x14ac:dyDescent="0.2">
      <c r="A191" s="10">
        <v>92000320864</v>
      </c>
      <c r="B191" s="11" t="s">
        <v>218</v>
      </c>
    </row>
    <row r="192" spans="1:2" x14ac:dyDescent="0.2">
      <c r="A192" s="10">
        <v>92000320866</v>
      </c>
      <c r="B192" s="11" t="s">
        <v>218</v>
      </c>
    </row>
    <row r="193" spans="1:2" x14ac:dyDescent="0.2">
      <c r="A193" s="10">
        <v>92000320881</v>
      </c>
      <c r="B193" s="11" t="s">
        <v>218</v>
      </c>
    </row>
    <row r="194" spans="1:2" x14ac:dyDescent="0.2">
      <c r="A194" s="10">
        <v>92000320893</v>
      </c>
      <c r="B194" s="11" t="s">
        <v>218</v>
      </c>
    </row>
    <row r="195" spans="1:2" x14ac:dyDescent="0.2">
      <c r="A195" s="10">
        <v>92000320922</v>
      </c>
      <c r="B195" s="11" t="s">
        <v>218</v>
      </c>
    </row>
    <row r="196" spans="1:2" x14ac:dyDescent="0.2">
      <c r="A196" s="10">
        <v>92000320923</v>
      </c>
      <c r="B196" s="11" t="s">
        <v>218</v>
      </c>
    </row>
    <row r="197" spans="1:2" x14ac:dyDescent="0.2">
      <c r="A197" s="10">
        <v>92000320942</v>
      </c>
      <c r="B197" s="11" t="s">
        <v>218</v>
      </c>
    </row>
    <row r="198" spans="1:2" x14ac:dyDescent="0.2">
      <c r="A198" s="10">
        <v>92000320954</v>
      </c>
      <c r="B198" s="11" t="s">
        <v>218</v>
      </c>
    </row>
    <row r="199" spans="1:2" x14ac:dyDescent="0.2">
      <c r="A199" s="10">
        <v>92000322790</v>
      </c>
      <c r="B199" s="11" t="s">
        <v>218</v>
      </c>
    </row>
    <row r="200" spans="1:2" x14ac:dyDescent="0.2">
      <c r="A200" s="10">
        <v>92000322802</v>
      </c>
      <c r="B200" s="11" t="s">
        <v>218</v>
      </c>
    </row>
    <row r="201" spans="1:2" x14ac:dyDescent="0.2">
      <c r="A201" s="10">
        <v>92000322821</v>
      </c>
      <c r="B201" s="11" t="s">
        <v>218</v>
      </c>
    </row>
    <row r="202" spans="1:2" x14ac:dyDescent="0.2">
      <c r="A202" s="10">
        <v>92000322906</v>
      </c>
      <c r="B202" s="11" t="s">
        <v>218</v>
      </c>
    </row>
    <row r="203" spans="1:2" x14ac:dyDescent="0.2">
      <c r="A203" s="10">
        <v>92000323044</v>
      </c>
      <c r="B203" s="11" t="s">
        <v>218</v>
      </c>
    </row>
    <row r="204" spans="1:2" x14ac:dyDescent="0.2">
      <c r="A204" s="10">
        <v>92000323064</v>
      </c>
      <c r="B204" s="11" t="s">
        <v>218</v>
      </c>
    </row>
    <row r="205" spans="1:2" x14ac:dyDescent="0.2">
      <c r="A205" s="10">
        <v>92000323065</v>
      </c>
      <c r="B205" s="11" t="s">
        <v>218</v>
      </c>
    </row>
    <row r="206" spans="1:2" x14ac:dyDescent="0.2">
      <c r="A206" s="10">
        <v>92000323067</v>
      </c>
      <c r="B206" s="11" t="s">
        <v>218</v>
      </c>
    </row>
    <row r="207" spans="1:2" x14ac:dyDescent="0.2">
      <c r="A207" s="10">
        <v>92000323076</v>
      </c>
      <c r="B207" s="11" t="s">
        <v>218</v>
      </c>
    </row>
    <row r="208" spans="1:2" x14ac:dyDescent="0.2">
      <c r="A208" s="10">
        <v>92000323094</v>
      </c>
      <c r="B208" s="11" t="s">
        <v>218</v>
      </c>
    </row>
    <row r="209" spans="1:2" x14ac:dyDescent="0.2">
      <c r="A209" s="10">
        <v>92000323139</v>
      </c>
      <c r="B209" s="11" t="s">
        <v>218</v>
      </c>
    </row>
    <row r="210" spans="1:2" x14ac:dyDescent="0.2">
      <c r="A210" s="10">
        <v>92000323170</v>
      </c>
      <c r="B210" s="11" t="s">
        <v>218</v>
      </c>
    </row>
    <row r="211" spans="1:2" x14ac:dyDescent="0.2">
      <c r="A211" s="10">
        <v>92000324004</v>
      </c>
      <c r="B211" s="11" t="s">
        <v>218</v>
      </c>
    </row>
    <row r="212" spans="1:2" x14ac:dyDescent="0.2">
      <c r="A212" s="10">
        <v>92000324018</v>
      </c>
      <c r="B212" s="11" t="s">
        <v>218</v>
      </c>
    </row>
    <row r="213" spans="1:2" x14ac:dyDescent="0.2">
      <c r="A213" s="10">
        <v>92000324024</v>
      </c>
      <c r="B213" s="11" t="s">
        <v>218</v>
      </c>
    </row>
    <row r="214" spans="1:2" x14ac:dyDescent="0.2">
      <c r="A214" s="10">
        <v>92000324062</v>
      </c>
      <c r="B214" s="11" t="s">
        <v>218</v>
      </c>
    </row>
    <row r="215" spans="1:2" x14ac:dyDescent="0.2">
      <c r="A215" s="10">
        <v>92000324072</v>
      </c>
      <c r="B215" s="11" t="s">
        <v>218</v>
      </c>
    </row>
    <row r="216" spans="1:2" x14ac:dyDescent="0.2">
      <c r="A216" s="10">
        <v>92000324074</v>
      </c>
      <c r="B216" s="11" t="s">
        <v>218</v>
      </c>
    </row>
    <row r="217" spans="1:2" x14ac:dyDescent="0.2">
      <c r="A217" s="10">
        <v>92000324080</v>
      </c>
      <c r="B217" s="11" t="s">
        <v>218</v>
      </c>
    </row>
    <row r="218" spans="1:2" x14ac:dyDescent="0.2">
      <c r="A218" s="10">
        <v>92000532169</v>
      </c>
      <c r="B218" s="11" t="s">
        <v>640</v>
      </c>
    </row>
    <row r="219" spans="1:2" x14ac:dyDescent="0.2">
      <c r="A219" s="10">
        <v>92000538859</v>
      </c>
      <c r="B219" s="11" t="s">
        <v>640</v>
      </c>
    </row>
    <row r="220" spans="1:2" x14ac:dyDescent="0.2">
      <c r="A220" s="10">
        <v>92000539532</v>
      </c>
      <c r="B220" s="11" t="s">
        <v>640</v>
      </c>
    </row>
    <row r="221" spans="1:2" x14ac:dyDescent="0.2">
      <c r="A221" s="10">
        <v>92000539534</v>
      </c>
      <c r="B221" s="11" t="s">
        <v>640</v>
      </c>
    </row>
    <row r="222" spans="1:2" x14ac:dyDescent="0.2">
      <c r="A222" s="10">
        <v>92000539535</v>
      </c>
      <c r="B222" s="11" t="s">
        <v>640</v>
      </c>
    </row>
    <row r="223" spans="1:2" x14ac:dyDescent="0.2">
      <c r="A223" s="10">
        <v>92000539537</v>
      </c>
      <c r="B223" s="11" t="s">
        <v>640</v>
      </c>
    </row>
    <row r="224" spans="1:2" x14ac:dyDescent="0.2">
      <c r="A224" s="10">
        <v>92000539538</v>
      </c>
      <c r="B224" s="11" t="s">
        <v>640</v>
      </c>
    </row>
    <row r="225" spans="1:2" x14ac:dyDescent="0.2">
      <c r="A225" s="10">
        <v>92000539542</v>
      </c>
      <c r="B225" s="11" t="s">
        <v>640</v>
      </c>
    </row>
    <row r="226" spans="1:2" x14ac:dyDescent="0.2">
      <c r="A226" s="10">
        <v>92000539545</v>
      </c>
      <c r="B226" s="11" t="s">
        <v>640</v>
      </c>
    </row>
    <row r="227" spans="1:2" x14ac:dyDescent="0.2">
      <c r="A227" s="10">
        <v>92000539546</v>
      </c>
      <c r="B227" s="11" t="s">
        <v>640</v>
      </c>
    </row>
    <row r="228" spans="1:2" x14ac:dyDescent="0.2">
      <c r="A228" s="10">
        <v>92000539547</v>
      </c>
      <c r="B228" s="11" t="s">
        <v>640</v>
      </c>
    </row>
    <row r="229" spans="1:2" x14ac:dyDescent="0.2">
      <c r="A229" s="10">
        <v>92000539548</v>
      </c>
      <c r="B229" s="11" t="s">
        <v>640</v>
      </c>
    </row>
    <row r="230" spans="1:2" x14ac:dyDescent="0.2">
      <c r="A230" s="10">
        <v>92000539549</v>
      </c>
      <c r="B230" s="11" t="s">
        <v>640</v>
      </c>
    </row>
    <row r="231" spans="1:2" x14ac:dyDescent="0.2">
      <c r="A231" s="10">
        <v>92000544868</v>
      </c>
      <c r="B231" s="11" t="s">
        <v>640</v>
      </c>
    </row>
    <row r="232" spans="1:2" x14ac:dyDescent="0.2">
      <c r="A232" s="10">
        <v>92000544869</v>
      </c>
      <c r="B232" s="11" t="s">
        <v>640</v>
      </c>
    </row>
    <row r="233" spans="1:2" x14ac:dyDescent="0.2">
      <c r="A233" s="10">
        <v>92000546541</v>
      </c>
      <c r="B233" s="11" t="s">
        <v>640</v>
      </c>
    </row>
    <row r="234" spans="1:2" x14ac:dyDescent="0.2">
      <c r="A234" s="10">
        <v>92000573119</v>
      </c>
      <c r="B234" s="11" t="s">
        <v>640</v>
      </c>
    </row>
    <row r="235" spans="1:2" x14ac:dyDescent="0.2">
      <c r="A235" s="10">
        <v>92000546542</v>
      </c>
      <c r="B235" s="11" t="s">
        <v>640</v>
      </c>
    </row>
    <row r="236" spans="1:2" x14ac:dyDescent="0.2">
      <c r="A236" s="10">
        <v>92000546543</v>
      </c>
      <c r="B236" s="11" t="s">
        <v>640</v>
      </c>
    </row>
    <row r="237" spans="1:2" x14ac:dyDescent="0.2">
      <c r="A237" s="10">
        <v>92000546545</v>
      </c>
      <c r="B237" s="11" t="s">
        <v>640</v>
      </c>
    </row>
    <row r="238" spans="1:2" x14ac:dyDescent="0.2">
      <c r="A238" s="10">
        <v>92000546546</v>
      </c>
      <c r="B238" s="11" t="s">
        <v>640</v>
      </c>
    </row>
    <row r="239" spans="1:2" x14ac:dyDescent="0.2">
      <c r="A239" s="10">
        <v>92000546547</v>
      </c>
      <c r="B239" s="11" t="s">
        <v>640</v>
      </c>
    </row>
    <row r="240" spans="1:2" x14ac:dyDescent="0.2">
      <c r="A240" s="10">
        <v>92000546548</v>
      </c>
      <c r="B240" s="11" t="s">
        <v>640</v>
      </c>
    </row>
    <row r="241" spans="1:2" x14ac:dyDescent="0.2">
      <c r="A241" s="10">
        <v>92000552496</v>
      </c>
      <c r="B241" s="11" t="s">
        <v>640</v>
      </c>
    </row>
    <row r="242" spans="1:2" x14ac:dyDescent="0.2">
      <c r="A242" s="10">
        <v>92000552497</v>
      </c>
      <c r="B242" s="11" t="s">
        <v>640</v>
      </c>
    </row>
    <row r="243" spans="1:2" x14ac:dyDescent="0.2">
      <c r="A243" s="10">
        <v>92000561467</v>
      </c>
      <c r="B243" s="11" t="s">
        <v>640</v>
      </c>
    </row>
    <row r="244" spans="1:2" x14ac:dyDescent="0.2">
      <c r="A244" s="10">
        <v>92000561470</v>
      </c>
      <c r="B244" s="11" t="s">
        <v>640</v>
      </c>
    </row>
    <row r="245" spans="1:2" x14ac:dyDescent="0.2">
      <c r="A245" s="10">
        <v>92000571092</v>
      </c>
      <c r="B245" s="11" t="s">
        <v>640</v>
      </c>
    </row>
    <row r="246" spans="1:2" x14ac:dyDescent="0.2">
      <c r="A246" s="10">
        <v>92000571401</v>
      </c>
      <c r="B246" s="11" t="s">
        <v>640</v>
      </c>
    </row>
    <row r="247" spans="1:2" x14ac:dyDescent="0.2">
      <c r="A247" s="10">
        <v>92000571402</v>
      </c>
      <c r="B247" s="11" t="s">
        <v>640</v>
      </c>
    </row>
    <row r="248" spans="1:2" x14ac:dyDescent="0.2">
      <c r="A248" s="10">
        <v>92000571403</v>
      </c>
      <c r="B248" s="11" t="s">
        <v>640</v>
      </c>
    </row>
    <row r="249" spans="1:2" x14ac:dyDescent="0.2">
      <c r="A249" s="10">
        <v>92000571404</v>
      </c>
      <c r="B249" s="11" t="s">
        <v>640</v>
      </c>
    </row>
    <row r="250" spans="1:2" x14ac:dyDescent="0.2">
      <c r="A250" s="10">
        <v>92000571405</v>
      </c>
      <c r="B250" s="11" t="s">
        <v>640</v>
      </c>
    </row>
    <row r="251" spans="1:2" x14ac:dyDescent="0.2">
      <c r="A251" s="10">
        <v>92000571406</v>
      </c>
      <c r="B251" s="11" t="s">
        <v>640</v>
      </c>
    </row>
    <row r="252" spans="1:2" x14ac:dyDescent="0.2">
      <c r="A252" s="10">
        <v>92000571407</v>
      </c>
      <c r="B252" s="11" t="s">
        <v>640</v>
      </c>
    </row>
    <row r="253" spans="1:2" x14ac:dyDescent="0.2">
      <c r="A253" s="10">
        <v>92000571408</v>
      </c>
      <c r="B253" s="11" t="s">
        <v>640</v>
      </c>
    </row>
    <row r="254" spans="1:2" x14ac:dyDescent="0.2">
      <c r="A254" s="10">
        <v>92000571409</v>
      </c>
      <c r="B254" s="11" t="s">
        <v>640</v>
      </c>
    </row>
    <row r="255" spans="1:2" x14ac:dyDescent="0.2">
      <c r="A255" s="10">
        <v>92000571410</v>
      </c>
      <c r="B255" s="11" t="s">
        <v>640</v>
      </c>
    </row>
    <row r="256" spans="1:2" x14ac:dyDescent="0.2">
      <c r="A256" s="10">
        <v>92000571411</v>
      </c>
      <c r="B256" s="11" t="s">
        <v>640</v>
      </c>
    </row>
    <row r="257" spans="1:2" x14ac:dyDescent="0.2">
      <c r="A257" s="10">
        <v>92000571412</v>
      </c>
      <c r="B257" s="11" t="s">
        <v>640</v>
      </c>
    </row>
    <row r="258" spans="1:2" x14ac:dyDescent="0.2">
      <c r="A258" s="10">
        <v>92000571413</v>
      </c>
      <c r="B258" s="11" t="s">
        <v>640</v>
      </c>
    </row>
    <row r="259" spans="1:2" x14ac:dyDescent="0.2">
      <c r="A259" s="10">
        <v>92000571414</v>
      </c>
      <c r="B259" s="11" t="s">
        <v>640</v>
      </c>
    </row>
    <row r="260" spans="1:2" x14ac:dyDescent="0.2">
      <c r="A260" s="10">
        <v>92000571415</v>
      </c>
      <c r="B260" s="11" t="s">
        <v>640</v>
      </c>
    </row>
    <row r="261" spans="1:2" x14ac:dyDescent="0.2">
      <c r="A261" s="10">
        <v>92000571416</v>
      </c>
      <c r="B261" s="11" t="s">
        <v>640</v>
      </c>
    </row>
    <row r="262" spans="1:2" x14ac:dyDescent="0.2">
      <c r="A262" s="10">
        <v>92000571418</v>
      </c>
      <c r="B262" s="11" t="s">
        <v>640</v>
      </c>
    </row>
    <row r="263" spans="1:2" x14ac:dyDescent="0.2">
      <c r="A263" s="10">
        <v>92000573120</v>
      </c>
      <c r="B263" s="11" t="s">
        <v>640</v>
      </c>
    </row>
    <row r="264" spans="1:2" x14ac:dyDescent="0.2">
      <c r="A264" s="10">
        <v>92000318834</v>
      </c>
      <c r="B264" s="11" t="s">
        <v>219</v>
      </c>
    </row>
    <row r="265" spans="1:2" x14ac:dyDescent="0.2">
      <c r="A265" s="10">
        <v>92000318846</v>
      </c>
      <c r="B265" s="11" t="s">
        <v>219</v>
      </c>
    </row>
    <row r="266" spans="1:2" x14ac:dyDescent="0.2">
      <c r="A266" s="10">
        <v>92000318852</v>
      </c>
      <c r="B266" s="11" t="s">
        <v>219</v>
      </c>
    </row>
    <row r="267" spans="1:2" x14ac:dyDescent="0.2">
      <c r="A267" s="10">
        <v>92000318853</v>
      </c>
      <c r="B267" s="11" t="s">
        <v>219</v>
      </c>
    </row>
    <row r="268" spans="1:2" x14ac:dyDescent="0.2">
      <c r="A268" s="10">
        <v>92000318855</v>
      </c>
      <c r="B268" s="11" t="s">
        <v>219</v>
      </c>
    </row>
    <row r="269" spans="1:2" x14ac:dyDescent="0.2">
      <c r="A269" s="10">
        <v>92000318861</v>
      </c>
      <c r="B269" s="11" t="s">
        <v>219</v>
      </c>
    </row>
    <row r="270" spans="1:2" x14ac:dyDescent="0.2">
      <c r="A270" s="10">
        <v>92000318867</v>
      </c>
      <c r="B270" s="11" t="s">
        <v>219</v>
      </c>
    </row>
    <row r="271" spans="1:2" x14ac:dyDescent="0.2">
      <c r="A271" s="10">
        <v>92000318880</v>
      </c>
      <c r="B271" s="11" t="s">
        <v>219</v>
      </c>
    </row>
    <row r="272" spans="1:2" x14ac:dyDescent="0.2">
      <c r="A272" s="10">
        <v>92000318921</v>
      </c>
      <c r="B272" s="11" t="s">
        <v>219</v>
      </c>
    </row>
    <row r="273" spans="1:2" x14ac:dyDescent="0.2">
      <c r="A273" s="10">
        <v>92000319825</v>
      </c>
      <c r="B273" s="11" t="s">
        <v>219</v>
      </c>
    </row>
    <row r="274" spans="1:2" x14ac:dyDescent="0.2">
      <c r="A274" s="10">
        <v>92000319832</v>
      </c>
      <c r="B274" s="11" t="s">
        <v>219</v>
      </c>
    </row>
    <row r="275" spans="1:2" x14ac:dyDescent="0.2">
      <c r="A275" s="10">
        <v>92000319848</v>
      </c>
      <c r="B275" s="11" t="s">
        <v>219</v>
      </c>
    </row>
    <row r="276" spans="1:2" x14ac:dyDescent="0.2">
      <c r="A276" s="10">
        <v>92000319856</v>
      </c>
      <c r="B276" s="11" t="s">
        <v>219</v>
      </c>
    </row>
    <row r="277" spans="1:2" x14ac:dyDescent="0.2">
      <c r="A277" s="10">
        <v>92000319904</v>
      </c>
      <c r="B277" s="11" t="s">
        <v>219</v>
      </c>
    </row>
    <row r="278" spans="1:2" x14ac:dyDescent="0.2">
      <c r="A278" s="10">
        <v>92000319910</v>
      </c>
      <c r="B278" s="11" t="s">
        <v>219</v>
      </c>
    </row>
    <row r="279" spans="1:2" x14ac:dyDescent="0.2">
      <c r="A279" s="10">
        <v>92000319932</v>
      </c>
      <c r="B279" s="11" t="s">
        <v>219</v>
      </c>
    </row>
    <row r="280" spans="1:2" x14ac:dyDescent="0.2">
      <c r="A280" s="10">
        <v>92000320884</v>
      </c>
      <c r="B280" s="11" t="s">
        <v>219</v>
      </c>
    </row>
    <row r="281" spans="1:2" x14ac:dyDescent="0.2">
      <c r="A281" s="10">
        <v>92000320891</v>
      </c>
      <c r="B281" s="11" t="s">
        <v>219</v>
      </c>
    </row>
    <row r="282" spans="1:2" x14ac:dyDescent="0.2">
      <c r="A282" s="10">
        <v>92000320892</v>
      </c>
      <c r="B282" s="11" t="s">
        <v>219</v>
      </c>
    </row>
    <row r="283" spans="1:2" x14ac:dyDescent="0.2">
      <c r="A283" s="10">
        <v>92000320899</v>
      </c>
      <c r="B283" s="11" t="s">
        <v>219</v>
      </c>
    </row>
    <row r="284" spans="1:2" x14ac:dyDescent="0.2">
      <c r="A284" s="10">
        <v>92000320906</v>
      </c>
      <c r="B284" s="11" t="s">
        <v>219</v>
      </c>
    </row>
    <row r="285" spans="1:2" x14ac:dyDescent="0.2">
      <c r="A285" s="10">
        <v>92000320908</v>
      </c>
      <c r="B285" s="11" t="s">
        <v>219</v>
      </c>
    </row>
    <row r="286" spans="1:2" x14ac:dyDescent="0.2">
      <c r="A286" s="10">
        <v>92000320911</v>
      </c>
      <c r="B286" s="11" t="s">
        <v>219</v>
      </c>
    </row>
    <row r="287" spans="1:2" x14ac:dyDescent="0.2">
      <c r="A287" s="10">
        <v>92000320980</v>
      </c>
      <c r="B287" s="11" t="s">
        <v>219</v>
      </c>
    </row>
    <row r="288" spans="1:2" x14ac:dyDescent="0.2">
      <c r="A288" s="10">
        <v>92000322743</v>
      </c>
      <c r="B288" s="11" t="s">
        <v>219</v>
      </c>
    </row>
    <row r="289" spans="1:2" x14ac:dyDescent="0.2">
      <c r="A289" s="10">
        <v>92000323066</v>
      </c>
      <c r="B289" s="11" t="s">
        <v>219</v>
      </c>
    </row>
    <row r="290" spans="1:2" x14ac:dyDescent="0.2">
      <c r="A290" s="10">
        <v>92000322799</v>
      </c>
      <c r="B290" s="11" t="s">
        <v>219</v>
      </c>
    </row>
    <row r="291" spans="1:2" x14ac:dyDescent="0.2">
      <c r="A291" s="10">
        <v>92000322818</v>
      </c>
      <c r="B291" s="11" t="s">
        <v>219</v>
      </c>
    </row>
    <row r="292" spans="1:2" x14ac:dyDescent="0.2">
      <c r="A292" s="10">
        <v>92000323043</v>
      </c>
      <c r="B292" s="11" t="s">
        <v>219</v>
      </c>
    </row>
    <row r="293" spans="1:2" x14ac:dyDescent="0.2">
      <c r="A293" s="10">
        <v>92000323063</v>
      </c>
      <c r="B293" s="11" t="s">
        <v>219</v>
      </c>
    </row>
    <row r="294" spans="1:2" x14ac:dyDescent="0.2">
      <c r="A294" s="10">
        <v>92000323084</v>
      </c>
      <c r="B294" s="11" t="s">
        <v>219</v>
      </c>
    </row>
    <row r="295" spans="1:2" x14ac:dyDescent="0.2">
      <c r="A295" s="10">
        <v>92000323089</v>
      </c>
      <c r="B295" s="11" t="s">
        <v>219</v>
      </c>
    </row>
    <row r="296" spans="1:2" x14ac:dyDescent="0.2">
      <c r="A296" s="10">
        <v>92000323092</v>
      </c>
      <c r="B296" s="11" t="s">
        <v>219</v>
      </c>
    </row>
    <row r="297" spans="1:2" x14ac:dyDescent="0.2">
      <c r="A297" s="10">
        <v>92000323123</v>
      </c>
      <c r="B297" s="11" t="s">
        <v>219</v>
      </c>
    </row>
    <row r="298" spans="1:2" x14ac:dyDescent="0.2">
      <c r="A298" s="10">
        <v>92000323134</v>
      </c>
      <c r="B298" s="11" t="s">
        <v>219</v>
      </c>
    </row>
    <row r="299" spans="1:2" x14ac:dyDescent="0.2">
      <c r="A299" s="10">
        <v>92000323169</v>
      </c>
      <c r="B299" s="11" t="s">
        <v>219</v>
      </c>
    </row>
    <row r="300" spans="1:2" x14ac:dyDescent="0.2">
      <c r="A300" s="10">
        <v>92000324010</v>
      </c>
      <c r="B300" s="11" t="s">
        <v>219</v>
      </c>
    </row>
    <row r="301" spans="1:2" x14ac:dyDescent="0.2">
      <c r="A301" s="10">
        <v>92000324013</v>
      </c>
      <c r="B301" s="11" t="s">
        <v>219</v>
      </c>
    </row>
    <row r="302" spans="1:2" x14ac:dyDescent="0.2">
      <c r="A302" s="10">
        <v>92000324052</v>
      </c>
      <c r="B302" s="11" t="s">
        <v>219</v>
      </c>
    </row>
    <row r="303" spans="1:2" x14ac:dyDescent="0.2">
      <c r="A303" s="10">
        <v>92000324054</v>
      </c>
      <c r="B303" s="11" t="s">
        <v>219</v>
      </c>
    </row>
    <row r="304" spans="1:2" x14ac:dyDescent="0.2">
      <c r="A304" s="10">
        <v>92000324055</v>
      </c>
      <c r="B304" s="11" t="s">
        <v>219</v>
      </c>
    </row>
    <row r="305" spans="1:2" x14ac:dyDescent="0.2">
      <c r="A305" s="10">
        <v>92000324058</v>
      </c>
      <c r="B305" s="11" t="s">
        <v>219</v>
      </c>
    </row>
    <row r="306" spans="1:2" x14ac:dyDescent="0.2">
      <c r="A306" s="10">
        <v>92000324060</v>
      </c>
      <c r="B306" s="11" t="s">
        <v>219</v>
      </c>
    </row>
    <row r="307" spans="1:2" x14ac:dyDescent="0.2">
      <c r="A307" s="10">
        <v>92000324066</v>
      </c>
      <c r="B307" s="11" t="s">
        <v>219</v>
      </c>
    </row>
    <row r="308" spans="1:2" x14ac:dyDescent="0.2">
      <c r="A308" s="10">
        <v>92000324621</v>
      </c>
      <c r="B308" s="11" t="s">
        <v>219</v>
      </c>
    </row>
    <row r="309" spans="1:2" x14ac:dyDescent="0.2">
      <c r="A309" s="10">
        <v>92000445473</v>
      </c>
      <c r="B309" s="11" t="s">
        <v>219</v>
      </c>
    </row>
    <row r="310" spans="1:2" x14ac:dyDescent="0.2">
      <c r="A310" s="10">
        <v>92000589307</v>
      </c>
      <c r="B310" s="11" t="s">
        <v>1260</v>
      </c>
    </row>
    <row r="311" spans="1:2" x14ac:dyDescent="0.2">
      <c r="A311" s="10">
        <v>92000589309</v>
      </c>
      <c r="B311" s="11" t="s">
        <v>1260</v>
      </c>
    </row>
    <row r="312" spans="1:2" x14ac:dyDescent="0.2">
      <c r="A312" s="10">
        <v>92000589310</v>
      </c>
      <c r="B312" s="11" t="s">
        <v>1260</v>
      </c>
    </row>
    <row r="313" spans="1:2" x14ac:dyDescent="0.2">
      <c r="A313" s="10">
        <v>92000589311</v>
      </c>
      <c r="B313" s="11" t="s">
        <v>1260</v>
      </c>
    </row>
    <row r="314" spans="1:2" x14ac:dyDescent="0.2">
      <c r="A314" s="10">
        <v>92000589312</v>
      </c>
      <c r="B314" s="11" t="s">
        <v>1260</v>
      </c>
    </row>
    <row r="315" spans="1:2" x14ac:dyDescent="0.2">
      <c r="A315" s="10">
        <v>92000589313</v>
      </c>
      <c r="B315" s="11" t="s">
        <v>1260</v>
      </c>
    </row>
    <row r="316" spans="1:2" x14ac:dyDescent="0.2">
      <c r="A316" s="10">
        <v>92000589314</v>
      </c>
      <c r="B316" s="11" t="s">
        <v>1260</v>
      </c>
    </row>
    <row r="317" spans="1:2" x14ac:dyDescent="0.2">
      <c r="A317" s="10">
        <v>92000589315</v>
      </c>
      <c r="B317" s="11" t="s">
        <v>1260</v>
      </c>
    </row>
    <row r="318" spans="1:2" x14ac:dyDescent="0.2">
      <c r="A318" s="10">
        <v>92000589316</v>
      </c>
      <c r="B318" s="11" t="s">
        <v>1260</v>
      </c>
    </row>
    <row r="319" spans="1:2" x14ac:dyDescent="0.2">
      <c r="A319" s="10">
        <v>92000589317</v>
      </c>
      <c r="B319" s="11" t="s">
        <v>1260</v>
      </c>
    </row>
    <row r="320" spans="1:2" x14ac:dyDescent="0.2">
      <c r="A320" s="10">
        <v>92000589318</v>
      </c>
      <c r="B320" s="11" t="s">
        <v>1260</v>
      </c>
    </row>
    <row r="321" spans="1:2" x14ac:dyDescent="0.2">
      <c r="A321" s="10">
        <v>92000589319</v>
      </c>
      <c r="B321" s="11" t="s">
        <v>1260</v>
      </c>
    </row>
    <row r="322" spans="1:2" x14ac:dyDescent="0.2">
      <c r="A322" s="10">
        <v>92000589320</v>
      </c>
      <c r="B322" s="11" t="s">
        <v>1260</v>
      </c>
    </row>
    <row r="323" spans="1:2" x14ac:dyDescent="0.2">
      <c r="A323" s="10">
        <v>92000589321</v>
      </c>
      <c r="B323" s="11" t="s">
        <v>1260</v>
      </c>
    </row>
    <row r="324" spans="1:2" x14ac:dyDescent="0.2">
      <c r="A324" s="10">
        <v>92000589322</v>
      </c>
      <c r="B324" s="11" t="s">
        <v>1260</v>
      </c>
    </row>
    <row r="325" spans="1:2" x14ac:dyDescent="0.2">
      <c r="A325" s="10">
        <v>92000589323</v>
      </c>
      <c r="B325" s="11" t="s">
        <v>1260</v>
      </c>
    </row>
    <row r="326" spans="1:2" x14ac:dyDescent="0.2">
      <c r="A326" s="10">
        <v>92000589324</v>
      </c>
      <c r="B326" s="11" t="s">
        <v>1260</v>
      </c>
    </row>
    <row r="327" spans="1:2" x14ac:dyDescent="0.2">
      <c r="A327" s="10">
        <v>92000589325</v>
      </c>
      <c r="B327" s="11" t="s">
        <v>1260</v>
      </c>
    </row>
    <row r="328" spans="1:2" x14ac:dyDescent="0.2">
      <c r="A328" s="10">
        <v>92000589326</v>
      </c>
      <c r="B328" s="11" t="s">
        <v>1260</v>
      </c>
    </row>
    <row r="329" spans="1:2" x14ac:dyDescent="0.2">
      <c r="A329" s="10">
        <v>92000589327</v>
      </c>
      <c r="B329" s="11" t="s">
        <v>1260</v>
      </c>
    </row>
    <row r="330" spans="1:2" x14ac:dyDescent="0.2">
      <c r="A330" s="10">
        <v>92000589328</v>
      </c>
      <c r="B330" s="11" t="s">
        <v>1260</v>
      </c>
    </row>
    <row r="331" spans="1:2" x14ac:dyDescent="0.2">
      <c r="A331" s="10">
        <v>92000589329</v>
      </c>
      <c r="B331" s="11" t="s">
        <v>1260</v>
      </c>
    </row>
    <row r="332" spans="1:2" x14ac:dyDescent="0.2">
      <c r="A332" s="10">
        <v>92000589330</v>
      </c>
      <c r="B332" s="11" t="s">
        <v>1260</v>
      </c>
    </row>
    <row r="333" spans="1:2" x14ac:dyDescent="0.2">
      <c r="A333" s="10">
        <v>92000589331</v>
      </c>
      <c r="B333" s="11" t="s">
        <v>1260</v>
      </c>
    </row>
    <row r="334" spans="1:2" x14ac:dyDescent="0.2">
      <c r="A334" s="10">
        <v>92000589332</v>
      </c>
      <c r="B334" s="11" t="s">
        <v>1260</v>
      </c>
    </row>
    <row r="335" spans="1:2" x14ac:dyDescent="0.2">
      <c r="A335" s="10">
        <v>92000589333</v>
      </c>
      <c r="B335" s="11" t="s">
        <v>1260</v>
      </c>
    </row>
    <row r="336" spans="1:2" x14ac:dyDescent="0.2">
      <c r="A336" s="10">
        <v>92000589334</v>
      </c>
      <c r="B336" s="11" t="s">
        <v>1260</v>
      </c>
    </row>
    <row r="337" spans="1:2" x14ac:dyDescent="0.2">
      <c r="A337" s="10">
        <v>92000589335</v>
      </c>
      <c r="B337" s="11" t="s">
        <v>1260</v>
      </c>
    </row>
    <row r="338" spans="1:2" x14ac:dyDescent="0.2">
      <c r="A338" s="10">
        <v>92000589336</v>
      </c>
      <c r="B338" s="11" t="s">
        <v>1260</v>
      </c>
    </row>
    <row r="339" spans="1:2" x14ac:dyDescent="0.2">
      <c r="A339" s="10">
        <v>92000589337</v>
      </c>
      <c r="B339" s="11" t="s">
        <v>1260</v>
      </c>
    </row>
    <row r="340" spans="1:2" x14ac:dyDescent="0.2">
      <c r="A340" s="10">
        <v>92000589338</v>
      </c>
      <c r="B340" s="11" t="s">
        <v>1260</v>
      </c>
    </row>
    <row r="341" spans="1:2" x14ac:dyDescent="0.2">
      <c r="A341" s="10">
        <v>92000589339</v>
      </c>
      <c r="B341" s="11" t="s">
        <v>1260</v>
      </c>
    </row>
    <row r="342" spans="1:2" x14ac:dyDescent="0.2">
      <c r="A342" s="10">
        <v>92000589340</v>
      </c>
      <c r="B342" s="11" t="s">
        <v>1260</v>
      </c>
    </row>
    <row r="343" spans="1:2" x14ac:dyDescent="0.2">
      <c r="A343" s="10">
        <v>92000589341</v>
      </c>
      <c r="B343" s="11" t="s">
        <v>1260</v>
      </c>
    </row>
    <row r="344" spans="1:2" x14ac:dyDescent="0.2">
      <c r="A344" s="10">
        <v>92000589342</v>
      </c>
      <c r="B344" s="11" t="s">
        <v>1260</v>
      </c>
    </row>
    <row r="345" spans="1:2" x14ac:dyDescent="0.2">
      <c r="A345" s="10">
        <v>92000589343</v>
      </c>
      <c r="B345" s="11" t="s">
        <v>1260</v>
      </c>
    </row>
    <row r="346" spans="1:2" x14ac:dyDescent="0.2">
      <c r="A346" s="10">
        <v>92000589344</v>
      </c>
      <c r="B346" s="11" t="s">
        <v>1260</v>
      </c>
    </row>
    <row r="347" spans="1:2" x14ac:dyDescent="0.2">
      <c r="A347" s="10">
        <v>92000589345</v>
      </c>
      <c r="B347" s="11" t="s">
        <v>1260</v>
      </c>
    </row>
    <row r="348" spans="1:2" x14ac:dyDescent="0.2">
      <c r="A348" s="10">
        <v>92000589346</v>
      </c>
      <c r="B348" s="11" t="s">
        <v>1260</v>
      </c>
    </row>
    <row r="349" spans="1:2" x14ac:dyDescent="0.2">
      <c r="A349" s="10">
        <v>92000589347</v>
      </c>
      <c r="B349" s="11" t="s">
        <v>1260</v>
      </c>
    </row>
    <row r="350" spans="1:2" x14ac:dyDescent="0.2">
      <c r="A350" s="10">
        <v>92000589348</v>
      </c>
      <c r="B350" s="11" t="s">
        <v>1260</v>
      </c>
    </row>
    <row r="351" spans="1:2" x14ac:dyDescent="0.2">
      <c r="A351" s="10">
        <v>92000589349</v>
      </c>
      <c r="B351" s="11" t="s">
        <v>1260</v>
      </c>
    </row>
    <row r="352" spans="1:2" x14ac:dyDescent="0.2">
      <c r="A352" s="10">
        <v>92000589350</v>
      </c>
      <c r="B352" s="11" t="s">
        <v>1260</v>
      </c>
    </row>
    <row r="353" spans="1:2" x14ac:dyDescent="0.2">
      <c r="A353" s="10">
        <v>92000589351</v>
      </c>
      <c r="B353" s="11" t="s">
        <v>1260</v>
      </c>
    </row>
    <row r="354" spans="1:2" x14ac:dyDescent="0.2">
      <c r="A354" s="10">
        <v>92000589352</v>
      </c>
      <c r="B354" s="11" t="s">
        <v>1260</v>
      </c>
    </row>
    <row r="355" spans="1:2" x14ac:dyDescent="0.2">
      <c r="A355" s="10">
        <v>92000589353</v>
      </c>
      <c r="B355" s="11" t="s">
        <v>1260</v>
      </c>
    </row>
    <row r="356" spans="1:2" x14ac:dyDescent="0.2">
      <c r="A356" s="10">
        <v>92000312965</v>
      </c>
      <c r="B356" s="11" t="s">
        <v>214</v>
      </c>
    </row>
    <row r="357" spans="1:2" x14ac:dyDescent="0.2">
      <c r="A357" s="10">
        <v>92000312967</v>
      </c>
      <c r="B357" s="11" t="s">
        <v>214</v>
      </c>
    </row>
    <row r="358" spans="1:2" x14ac:dyDescent="0.2">
      <c r="A358" s="10">
        <v>92000312968</v>
      </c>
      <c r="B358" s="11" t="s">
        <v>214</v>
      </c>
    </row>
    <row r="359" spans="1:2" x14ac:dyDescent="0.2">
      <c r="A359" s="10">
        <v>92000312972</v>
      </c>
      <c r="B359" s="11" t="s">
        <v>214</v>
      </c>
    </row>
    <row r="360" spans="1:2" x14ac:dyDescent="0.2">
      <c r="A360" s="10">
        <v>92000312973</v>
      </c>
      <c r="B360" s="11" t="s">
        <v>214</v>
      </c>
    </row>
    <row r="361" spans="1:2" x14ac:dyDescent="0.2">
      <c r="A361" s="10">
        <v>92000312974</v>
      </c>
      <c r="B361" s="11" t="s">
        <v>214</v>
      </c>
    </row>
    <row r="362" spans="1:2" x14ac:dyDescent="0.2">
      <c r="A362" s="10">
        <v>92000312975</v>
      </c>
      <c r="B362" s="11" t="s">
        <v>214</v>
      </c>
    </row>
    <row r="363" spans="1:2" x14ac:dyDescent="0.2">
      <c r="A363" s="10">
        <v>92000312976</v>
      </c>
      <c r="B363" s="11" t="s">
        <v>214</v>
      </c>
    </row>
    <row r="364" spans="1:2" x14ac:dyDescent="0.2">
      <c r="A364" s="10">
        <v>92000312977</v>
      </c>
      <c r="B364" s="11" t="s">
        <v>214</v>
      </c>
    </row>
    <row r="365" spans="1:2" x14ac:dyDescent="0.2">
      <c r="A365" s="10">
        <v>92000312979</v>
      </c>
      <c r="B365" s="11" t="s">
        <v>214</v>
      </c>
    </row>
    <row r="366" spans="1:2" x14ac:dyDescent="0.2">
      <c r="A366" s="10">
        <v>92000312980</v>
      </c>
      <c r="B366" s="11" t="s">
        <v>214</v>
      </c>
    </row>
    <row r="367" spans="1:2" x14ac:dyDescent="0.2">
      <c r="A367" s="10">
        <v>92000312981</v>
      </c>
      <c r="B367" s="11" t="s">
        <v>214</v>
      </c>
    </row>
    <row r="368" spans="1:2" x14ac:dyDescent="0.2">
      <c r="A368" s="10">
        <v>92000318881</v>
      </c>
      <c r="B368" s="11" t="s">
        <v>214</v>
      </c>
    </row>
    <row r="369" spans="1:2" x14ac:dyDescent="0.2">
      <c r="A369" s="10">
        <v>92000319041</v>
      </c>
      <c r="B369" s="11" t="s">
        <v>214</v>
      </c>
    </row>
    <row r="370" spans="1:2" x14ac:dyDescent="0.2">
      <c r="A370" s="10">
        <v>92000319816</v>
      </c>
      <c r="B370" s="11" t="s">
        <v>214</v>
      </c>
    </row>
    <row r="371" spans="1:2" x14ac:dyDescent="0.2">
      <c r="A371" s="10">
        <v>92000319819</v>
      </c>
      <c r="B371" s="11" t="s">
        <v>214</v>
      </c>
    </row>
    <row r="372" spans="1:2" x14ac:dyDescent="0.2">
      <c r="A372" s="10">
        <v>92000319928</v>
      </c>
      <c r="B372" s="11" t="s">
        <v>214</v>
      </c>
    </row>
    <row r="373" spans="1:2" x14ac:dyDescent="0.2">
      <c r="A373" s="10">
        <v>92000320885</v>
      </c>
      <c r="B373" s="11" t="s">
        <v>214</v>
      </c>
    </row>
    <row r="374" spans="1:2" x14ac:dyDescent="0.2">
      <c r="A374" s="10">
        <v>92000322749</v>
      </c>
      <c r="B374" s="11" t="s">
        <v>214</v>
      </c>
    </row>
    <row r="375" spans="1:2" x14ac:dyDescent="0.2">
      <c r="A375" s="10">
        <v>92000322750</v>
      </c>
      <c r="B375" s="11" t="s">
        <v>214</v>
      </c>
    </row>
    <row r="376" spans="1:2" x14ac:dyDescent="0.2">
      <c r="A376" s="10">
        <v>92000322751</v>
      </c>
      <c r="B376" s="11" t="s">
        <v>214</v>
      </c>
    </row>
    <row r="377" spans="1:2" x14ac:dyDescent="0.2">
      <c r="A377" s="10">
        <v>92000322752</v>
      </c>
      <c r="B377" s="11" t="s">
        <v>214</v>
      </c>
    </row>
    <row r="378" spans="1:2" x14ac:dyDescent="0.2">
      <c r="A378" s="10">
        <v>92000322753</v>
      </c>
      <c r="B378" s="11" t="s">
        <v>214</v>
      </c>
    </row>
    <row r="379" spans="1:2" x14ac:dyDescent="0.2">
      <c r="A379" s="10">
        <v>92000322755</v>
      </c>
      <c r="B379" s="11" t="s">
        <v>214</v>
      </c>
    </row>
    <row r="380" spans="1:2" x14ac:dyDescent="0.2">
      <c r="A380" s="10">
        <v>92000322756</v>
      </c>
      <c r="B380" s="11" t="s">
        <v>214</v>
      </c>
    </row>
    <row r="381" spans="1:2" x14ac:dyDescent="0.2">
      <c r="A381" s="10">
        <v>92000322758</v>
      </c>
      <c r="B381" s="11" t="s">
        <v>214</v>
      </c>
    </row>
    <row r="382" spans="1:2" x14ac:dyDescent="0.2">
      <c r="A382" s="10">
        <v>92000322760</v>
      </c>
      <c r="B382" s="11" t="s">
        <v>214</v>
      </c>
    </row>
    <row r="383" spans="1:2" x14ac:dyDescent="0.2">
      <c r="A383" s="10">
        <v>92000322761</v>
      </c>
      <c r="B383" s="11" t="s">
        <v>214</v>
      </c>
    </row>
    <row r="384" spans="1:2" x14ac:dyDescent="0.2">
      <c r="A384" s="10">
        <v>92000322762</v>
      </c>
      <c r="B384" s="11" t="s">
        <v>214</v>
      </c>
    </row>
    <row r="385" spans="1:2" x14ac:dyDescent="0.2">
      <c r="A385" s="10">
        <v>92000322763</v>
      </c>
      <c r="B385" s="11" t="s">
        <v>214</v>
      </c>
    </row>
    <row r="386" spans="1:2" x14ac:dyDescent="0.2">
      <c r="A386" s="10">
        <v>92000322764</v>
      </c>
      <c r="B386" s="11" t="s">
        <v>214</v>
      </c>
    </row>
    <row r="387" spans="1:2" x14ac:dyDescent="0.2">
      <c r="A387" s="10">
        <v>92000322765</v>
      </c>
      <c r="B387" s="11" t="s">
        <v>214</v>
      </c>
    </row>
    <row r="388" spans="1:2" x14ac:dyDescent="0.2">
      <c r="A388" s="10">
        <v>92000320865</v>
      </c>
      <c r="B388" s="11" t="s">
        <v>214</v>
      </c>
    </row>
    <row r="389" spans="1:2" x14ac:dyDescent="0.2">
      <c r="A389" s="10">
        <v>92000322767</v>
      </c>
      <c r="B389" s="11" t="s">
        <v>214</v>
      </c>
    </row>
    <row r="390" spans="1:2" x14ac:dyDescent="0.2">
      <c r="A390" s="10">
        <v>92000322768</v>
      </c>
      <c r="B390" s="11" t="s">
        <v>214</v>
      </c>
    </row>
    <row r="391" spans="1:2" x14ac:dyDescent="0.2">
      <c r="A391" s="10">
        <v>92000322769</v>
      </c>
      <c r="B391" s="11" t="s">
        <v>214</v>
      </c>
    </row>
    <row r="392" spans="1:2" x14ac:dyDescent="0.2">
      <c r="A392" s="10">
        <v>92000322770</v>
      </c>
      <c r="B392" s="11" t="s">
        <v>214</v>
      </c>
    </row>
    <row r="393" spans="1:2" x14ac:dyDescent="0.2">
      <c r="A393" s="10">
        <v>92000322771</v>
      </c>
      <c r="B393" s="11" t="s">
        <v>214</v>
      </c>
    </row>
    <row r="394" spans="1:2" x14ac:dyDescent="0.2">
      <c r="A394" s="10">
        <v>92000322773</v>
      </c>
      <c r="B394" s="11" t="s">
        <v>214</v>
      </c>
    </row>
    <row r="395" spans="1:2" x14ac:dyDescent="0.2">
      <c r="A395" s="10">
        <v>92000322774</v>
      </c>
      <c r="B395" s="11" t="s">
        <v>214</v>
      </c>
    </row>
    <row r="396" spans="1:2" x14ac:dyDescent="0.2">
      <c r="A396" s="10">
        <v>92000322775</v>
      </c>
      <c r="B396" s="11" t="s">
        <v>214</v>
      </c>
    </row>
    <row r="397" spans="1:2" x14ac:dyDescent="0.2">
      <c r="A397" s="10">
        <v>92000322777</v>
      </c>
      <c r="B397" s="11" t="s">
        <v>214</v>
      </c>
    </row>
    <row r="398" spans="1:2" x14ac:dyDescent="0.2">
      <c r="A398" s="10">
        <v>92000322778</v>
      </c>
      <c r="B398" s="11" t="s">
        <v>214</v>
      </c>
    </row>
    <row r="399" spans="1:2" x14ac:dyDescent="0.2">
      <c r="A399" s="10">
        <v>92000322779</v>
      </c>
      <c r="B399" s="11" t="s">
        <v>214</v>
      </c>
    </row>
    <row r="400" spans="1:2" x14ac:dyDescent="0.2">
      <c r="A400" s="10">
        <v>92000322780</v>
      </c>
      <c r="B400" s="11" t="s">
        <v>214</v>
      </c>
    </row>
    <row r="401" spans="1:2" x14ac:dyDescent="0.2">
      <c r="A401" s="10">
        <v>92000442466</v>
      </c>
      <c r="B401" s="11" t="s">
        <v>214</v>
      </c>
    </row>
    <row r="402" spans="1:2" x14ac:dyDescent="0.2">
      <c r="A402" s="10">
        <v>92000393289</v>
      </c>
      <c r="B402" s="11" t="s">
        <v>221</v>
      </c>
    </row>
    <row r="403" spans="1:2" x14ac:dyDescent="0.2">
      <c r="A403" s="10">
        <v>92000394313</v>
      </c>
      <c r="B403" s="11" t="s">
        <v>221</v>
      </c>
    </row>
    <row r="404" spans="1:2" x14ac:dyDescent="0.2">
      <c r="A404" s="10">
        <v>92000398585</v>
      </c>
      <c r="B404" s="11" t="s">
        <v>221</v>
      </c>
    </row>
    <row r="405" spans="1:2" x14ac:dyDescent="0.2">
      <c r="A405" s="10">
        <v>92000400129</v>
      </c>
      <c r="B405" s="11" t="s">
        <v>221</v>
      </c>
    </row>
    <row r="406" spans="1:2" x14ac:dyDescent="0.2">
      <c r="A406" s="10">
        <v>92000404751</v>
      </c>
      <c r="B406" s="11" t="s">
        <v>221</v>
      </c>
    </row>
    <row r="407" spans="1:2" x14ac:dyDescent="0.2">
      <c r="A407" s="10">
        <v>92000453116</v>
      </c>
      <c r="B407" s="11" t="s">
        <v>221</v>
      </c>
    </row>
    <row r="408" spans="1:2" x14ac:dyDescent="0.2">
      <c r="A408" s="10">
        <v>92000429666</v>
      </c>
      <c r="B408" s="11" t="s">
        <v>213</v>
      </c>
    </row>
    <row r="409" spans="1:2" x14ac:dyDescent="0.2">
      <c r="A409" s="10">
        <v>92000429667</v>
      </c>
      <c r="B409" s="11" t="s">
        <v>213</v>
      </c>
    </row>
    <row r="410" spans="1:2" x14ac:dyDescent="0.2">
      <c r="A410" s="10">
        <v>92000429668</v>
      </c>
      <c r="B410" s="11" t="s">
        <v>213</v>
      </c>
    </row>
    <row r="411" spans="1:2" x14ac:dyDescent="0.2">
      <c r="A411" s="10">
        <v>92000429669</v>
      </c>
      <c r="B411" s="11" t="s">
        <v>213</v>
      </c>
    </row>
    <row r="412" spans="1:2" x14ac:dyDescent="0.2">
      <c r="A412" s="10">
        <v>92000429670</v>
      </c>
      <c r="B412" s="11" t="s">
        <v>213</v>
      </c>
    </row>
    <row r="413" spans="1:2" x14ac:dyDescent="0.2">
      <c r="A413" s="10">
        <v>92000429671</v>
      </c>
      <c r="B413" s="11" t="s">
        <v>213</v>
      </c>
    </row>
    <row r="414" spans="1:2" x14ac:dyDescent="0.2">
      <c r="A414" s="10">
        <v>92000429672</v>
      </c>
      <c r="B414" s="11" t="s">
        <v>213</v>
      </c>
    </row>
    <row r="415" spans="1:2" x14ac:dyDescent="0.2">
      <c r="A415" s="10">
        <v>92000429673</v>
      </c>
      <c r="B415" s="11" t="s">
        <v>213</v>
      </c>
    </row>
    <row r="416" spans="1:2" x14ac:dyDescent="0.2">
      <c r="A416" s="10">
        <v>92000434891</v>
      </c>
      <c r="B416" s="11" t="s">
        <v>213</v>
      </c>
    </row>
    <row r="417" spans="1:2" x14ac:dyDescent="0.2">
      <c r="A417" s="10">
        <v>92000434893</v>
      </c>
      <c r="B417" s="11" t="s">
        <v>213</v>
      </c>
    </row>
    <row r="418" spans="1:2" x14ac:dyDescent="0.2">
      <c r="A418" s="10">
        <v>92000434894</v>
      </c>
      <c r="B418" s="11" t="s">
        <v>213</v>
      </c>
    </row>
    <row r="419" spans="1:2" x14ac:dyDescent="0.2">
      <c r="A419" s="10">
        <v>92000434895</v>
      </c>
      <c r="B419" s="11" t="s">
        <v>213</v>
      </c>
    </row>
    <row r="420" spans="1:2" x14ac:dyDescent="0.2">
      <c r="A420" s="10">
        <v>92000437045</v>
      </c>
      <c r="B420" s="11" t="s">
        <v>213</v>
      </c>
    </row>
    <row r="421" spans="1:2" x14ac:dyDescent="0.2">
      <c r="A421" s="10">
        <v>92000441431</v>
      </c>
      <c r="B421" s="11" t="s">
        <v>213</v>
      </c>
    </row>
    <row r="422" spans="1:2" x14ac:dyDescent="0.2">
      <c r="A422" s="10">
        <v>92000441432</v>
      </c>
      <c r="B422" s="11" t="s">
        <v>213</v>
      </c>
    </row>
    <row r="423" spans="1:2" x14ac:dyDescent="0.2">
      <c r="A423" s="10">
        <v>92000444209</v>
      </c>
      <c r="B423" s="11" t="s">
        <v>213</v>
      </c>
    </row>
    <row r="424" spans="1:2" x14ac:dyDescent="0.2">
      <c r="A424" s="10">
        <v>92000444210</v>
      </c>
      <c r="B424" s="11" t="s">
        <v>213</v>
      </c>
    </row>
    <row r="425" spans="1:2" x14ac:dyDescent="0.2">
      <c r="A425" s="10">
        <v>92000444211</v>
      </c>
      <c r="B425" s="11" t="s">
        <v>213</v>
      </c>
    </row>
    <row r="426" spans="1:2" x14ac:dyDescent="0.2">
      <c r="A426" s="10">
        <v>92000444212</v>
      </c>
      <c r="B426" s="11" t="s">
        <v>213</v>
      </c>
    </row>
    <row r="427" spans="1:2" x14ac:dyDescent="0.2">
      <c r="A427" s="10">
        <v>92000444213</v>
      </c>
      <c r="B427" s="11" t="s">
        <v>213</v>
      </c>
    </row>
    <row r="428" spans="1:2" x14ac:dyDescent="0.2">
      <c r="A428" s="10">
        <v>92000444214</v>
      </c>
      <c r="B428" s="11" t="s">
        <v>213</v>
      </c>
    </row>
    <row r="429" spans="1:2" x14ac:dyDescent="0.2">
      <c r="A429" s="10">
        <v>92000444216</v>
      </c>
      <c r="B429" s="11" t="s">
        <v>213</v>
      </c>
    </row>
    <row r="430" spans="1:2" x14ac:dyDescent="0.2">
      <c r="A430" s="10">
        <v>92000444217</v>
      </c>
      <c r="B430" s="11" t="s">
        <v>213</v>
      </c>
    </row>
    <row r="431" spans="1:2" x14ac:dyDescent="0.2">
      <c r="A431" s="10">
        <v>92000445451</v>
      </c>
      <c r="B431" s="11" t="s">
        <v>213</v>
      </c>
    </row>
    <row r="432" spans="1:2" x14ac:dyDescent="0.2">
      <c r="A432" s="10">
        <v>92000445471</v>
      </c>
      <c r="B432" s="11" t="s">
        <v>213</v>
      </c>
    </row>
    <row r="433" spans="1:2" x14ac:dyDescent="0.2">
      <c r="A433" s="10">
        <v>92000446469</v>
      </c>
      <c r="B433" s="11" t="s">
        <v>213</v>
      </c>
    </row>
    <row r="434" spans="1:2" x14ac:dyDescent="0.2">
      <c r="A434" s="10">
        <v>92000446470</v>
      </c>
      <c r="B434" s="11" t="s">
        <v>213</v>
      </c>
    </row>
    <row r="435" spans="1:2" x14ac:dyDescent="0.2">
      <c r="A435" s="10">
        <v>92000481960</v>
      </c>
      <c r="B435" s="11" t="s">
        <v>213</v>
      </c>
    </row>
    <row r="436" spans="1:2" x14ac:dyDescent="0.2">
      <c r="A436" s="10">
        <v>92000481961</v>
      </c>
      <c r="B436" s="11" t="s">
        <v>213</v>
      </c>
    </row>
    <row r="437" spans="1:2" x14ac:dyDescent="0.2">
      <c r="A437" s="10">
        <v>92000481962</v>
      </c>
      <c r="B437" s="11" t="s">
        <v>213</v>
      </c>
    </row>
    <row r="438" spans="1:2" x14ac:dyDescent="0.2">
      <c r="A438" s="10">
        <v>92000481963</v>
      </c>
      <c r="B438" s="11" t="s">
        <v>213</v>
      </c>
    </row>
    <row r="439" spans="1:2" x14ac:dyDescent="0.2">
      <c r="A439" s="10">
        <v>92000481964</v>
      </c>
      <c r="B439" s="11" t="s">
        <v>213</v>
      </c>
    </row>
    <row r="440" spans="1:2" x14ac:dyDescent="0.2">
      <c r="A440" s="10">
        <v>92000481965</v>
      </c>
      <c r="B440" s="11" t="s">
        <v>213</v>
      </c>
    </row>
    <row r="441" spans="1:2" x14ac:dyDescent="0.2">
      <c r="A441" s="10">
        <v>92000481966</v>
      </c>
      <c r="B441" s="11" t="s">
        <v>213</v>
      </c>
    </row>
    <row r="442" spans="1:2" x14ac:dyDescent="0.2">
      <c r="A442" s="10">
        <v>92000481967</v>
      </c>
      <c r="B442" s="11" t="s">
        <v>213</v>
      </c>
    </row>
    <row r="443" spans="1:2" x14ac:dyDescent="0.2">
      <c r="A443" s="10">
        <v>92000481968</v>
      </c>
      <c r="B443" s="11" t="s">
        <v>213</v>
      </c>
    </row>
    <row r="444" spans="1:2" x14ac:dyDescent="0.2">
      <c r="A444" s="10">
        <v>92000485079</v>
      </c>
      <c r="B444" s="11" t="s">
        <v>213</v>
      </c>
    </row>
    <row r="445" spans="1:2" x14ac:dyDescent="0.2">
      <c r="A445" s="10">
        <v>92000485080</v>
      </c>
      <c r="B445" s="11" t="s">
        <v>213</v>
      </c>
    </row>
    <row r="446" spans="1:2" x14ac:dyDescent="0.2">
      <c r="A446" s="10">
        <v>92000488006</v>
      </c>
      <c r="B446" s="11" t="s">
        <v>213</v>
      </c>
    </row>
    <row r="447" spans="1:2" x14ac:dyDescent="0.2">
      <c r="A447" s="10">
        <v>92000488008</v>
      </c>
      <c r="B447" s="11" t="s">
        <v>213</v>
      </c>
    </row>
    <row r="448" spans="1:2" x14ac:dyDescent="0.2">
      <c r="A448" s="10">
        <v>92000488010</v>
      </c>
      <c r="B448" s="11" t="s">
        <v>213</v>
      </c>
    </row>
    <row r="449" spans="1:2" x14ac:dyDescent="0.2">
      <c r="A449" s="10">
        <v>92000503002</v>
      </c>
      <c r="B449" s="11" t="s">
        <v>213</v>
      </c>
    </row>
    <row r="450" spans="1:2" x14ac:dyDescent="0.2">
      <c r="A450" s="10">
        <v>92000503003</v>
      </c>
      <c r="B450" s="11" t="s">
        <v>213</v>
      </c>
    </row>
    <row r="451" spans="1:2" x14ac:dyDescent="0.2">
      <c r="A451" s="10">
        <v>92000504008</v>
      </c>
      <c r="B451" s="11" t="s">
        <v>213</v>
      </c>
    </row>
    <row r="452" spans="1:2" x14ac:dyDescent="0.2">
      <c r="A452" s="10">
        <v>92000510729</v>
      </c>
      <c r="B452" s="11" t="s">
        <v>213</v>
      </c>
    </row>
    <row r="453" spans="1:2" x14ac:dyDescent="0.2">
      <c r="A453" s="10">
        <v>92000515074</v>
      </c>
      <c r="B453" s="11" t="s">
        <v>213</v>
      </c>
    </row>
    <row r="454" spans="1:2" x14ac:dyDescent="0.2">
      <c r="A454" s="10">
        <v>92000318838</v>
      </c>
      <c r="B454" s="11" t="s">
        <v>216</v>
      </c>
    </row>
    <row r="455" spans="1:2" x14ac:dyDescent="0.2">
      <c r="A455" s="10">
        <v>92000318869</v>
      </c>
      <c r="B455" s="11" t="s">
        <v>216</v>
      </c>
    </row>
    <row r="456" spans="1:2" x14ac:dyDescent="0.2">
      <c r="A456" s="10">
        <v>92000318872</v>
      </c>
      <c r="B456" s="11" t="s">
        <v>216</v>
      </c>
    </row>
    <row r="457" spans="1:2" x14ac:dyDescent="0.2">
      <c r="A457" s="10">
        <v>92000318873</v>
      </c>
      <c r="B457" s="11" t="s">
        <v>216</v>
      </c>
    </row>
    <row r="458" spans="1:2" x14ac:dyDescent="0.2">
      <c r="A458" s="10">
        <v>92000318885</v>
      </c>
      <c r="B458" s="11" t="s">
        <v>216</v>
      </c>
    </row>
    <row r="459" spans="1:2" x14ac:dyDescent="0.2">
      <c r="A459" s="10">
        <v>92000318889</v>
      </c>
      <c r="B459" s="11" t="s">
        <v>216</v>
      </c>
    </row>
    <row r="460" spans="1:2" x14ac:dyDescent="0.2">
      <c r="A460" s="10">
        <v>92000318895</v>
      </c>
      <c r="B460" s="11" t="s">
        <v>216</v>
      </c>
    </row>
    <row r="461" spans="1:2" x14ac:dyDescent="0.2">
      <c r="A461" s="10">
        <v>92000318928</v>
      </c>
      <c r="B461" s="11" t="s">
        <v>216</v>
      </c>
    </row>
    <row r="462" spans="1:2" x14ac:dyDescent="0.2">
      <c r="A462" s="10">
        <v>92000319826</v>
      </c>
      <c r="B462" s="11" t="s">
        <v>216</v>
      </c>
    </row>
    <row r="463" spans="1:2" x14ac:dyDescent="0.2">
      <c r="A463" s="10">
        <v>92000319831</v>
      </c>
      <c r="B463" s="11" t="s">
        <v>216</v>
      </c>
    </row>
    <row r="464" spans="1:2" x14ac:dyDescent="0.2">
      <c r="A464" s="10">
        <v>92000319833</v>
      </c>
      <c r="B464" s="11" t="s">
        <v>216</v>
      </c>
    </row>
    <row r="465" spans="1:2" x14ac:dyDescent="0.2">
      <c r="A465" s="10">
        <v>92000319841</v>
      </c>
      <c r="B465" s="11" t="s">
        <v>216</v>
      </c>
    </row>
    <row r="466" spans="1:2" x14ac:dyDescent="0.2">
      <c r="A466" s="10">
        <v>92000319891</v>
      </c>
      <c r="B466" s="11" t="s">
        <v>216</v>
      </c>
    </row>
    <row r="467" spans="1:2" x14ac:dyDescent="0.2">
      <c r="A467" s="10">
        <v>92000319908</v>
      </c>
      <c r="B467" s="11" t="s">
        <v>216</v>
      </c>
    </row>
    <row r="468" spans="1:2" x14ac:dyDescent="0.2">
      <c r="A468" s="10">
        <v>92000319935</v>
      </c>
      <c r="B468" s="11" t="s">
        <v>216</v>
      </c>
    </row>
    <row r="469" spans="1:2" x14ac:dyDescent="0.2">
      <c r="A469" s="10">
        <v>92000320870</v>
      </c>
      <c r="B469" s="11" t="s">
        <v>216</v>
      </c>
    </row>
    <row r="470" spans="1:2" x14ac:dyDescent="0.2">
      <c r="A470" s="10">
        <v>92000320872</v>
      </c>
      <c r="B470" s="11" t="s">
        <v>216</v>
      </c>
    </row>
    <row r="471" spans="1:2" x14ac:dyDescent="0.2">
      <c r="A471" s="10">
        <v>92000320878</v>
      </c>
      <c r="B471" s="11" t="s">
        <v>216</v>
      </c>
    </row>
    <row r="472" spans="1:2" x14ac:dyDescent="0.2">
      <c r="A472" s="10">
        <v>92000320918</v>
      </c>
      <c r="B472" s="11" t="s">
        <v>216</v>
      </c>
    </row>
    <row r="473" spans="1:2" x14ac:dyDescent="0.2">
      <c r="A473" s="10">
        <v>92000320925</v>
      </c>
      <c r="B473" s="11" t="s">
        <v>216</v>
      </c>
    </row>
    <row r="474" spans="1:2" x14ac:dyDescent="0.2">
      <c r="A474" s="10">
        <v>92000320929</v>
      </c>
      <c r="B474" s="11" t="s">
        <v>216</v>
      </c>
    </row>
    <row r="475" spans="1:2" x14ac:dyDescent="0.2">
      <c r="A475" s="10">
        <v>92000320939</v>
      </c>
      <c r="B475" s="11" t="s">
        <v>216</v>
      </c>
    </row>
    <row r="476" spans="1:2" x14ac:dyDescent="0.2">
      <c r="A476" s="10">
        <v>92000320961</v>
      </c>
      <c r="B476" s="11" t="s">
        <v>216</v>
      </c>
    </row>
    <row r="477" spans="1:2" x14ac:dyDescent="0.2">
      <c r="A477" s="10">
        <v>92000320971</v>
      </c>
      <c r="B477" s="11" t="s">
        <v>216</v>
      </c>
    </row>
    <row r="478" spans="1:2" x14ac:dyDescent="0.2">
      <c r="A478" s="10">
        <v>92000322792</v>
      </c>
      <c r="B478" s="11" t="s">
        <v>216</v>
      </c>
    </row>
    <row r="479" spans="1:2" x14ac:dyDescent="0.2">
      <c r="A479" s="10">
        <v>92000322808</v>
      </c>
      <c r="B479" s="11" t="s">
        <v>216</v>
      </c>
    </row>
    <row r="480" spans="1:2" x14ac:dyDescent="0.2">
      <c r="A480" s="10">
        <v>92000322824</v>
      </c>
      <c r="B480" s="11" t="s">
        <v>216</v>
      </c>
    </row>
    <row r="481" spans="1:2" x14ac:dyDescent="0.2">
      <c r="A481" s="10">
        <v>92000323046</v>
      </c>
      <c r="B481" s="11" t="s">
        <v>216</v>
      </c>
    </row>
    <row r="482" spans="1:2" x14ac:dyDescent="0.2">
      <c r="A482" s="10">
        <v>92000323070</v>
      </c>
      <c r="B482" s="11" t="s">
        <v>216</v>
      </c>
    </row>
    <row r="483" spans="1:2" x14ac:dyDescent="0.2">
      <c r="A483" s="10">
        <v>92000323074</v>
      </c>
      <c r="B483" s="11" t="s">
        <v>216</v>
      </c>
    </row>
    <row r="484" spans="1:2" x14ac:dyDescent="0.2">
      <c r="A484" s="10">
        <v>92000323080</v>
      </c>
      <c r="B484" s="11" t="s">
        <v>216</v>
      </c>
    </row>
    <row r="485" spans="1:2" x14ac:dyDescent="0.2">
      <c r="A485" s="10">
        <v>92000323096</v>
      </c>
      <c r="B485" s="11" t="s">
        <v>216</v>
      </c>
    </row>
    <row r="486" spans="1:2" x14ac:dyDescent="0.2">
      <c r="A486" s="10">
        <v>92000323100</v>
      </c>
      <c r="B486" s="11" t="s">
        <v>216</v>
      </c>
    </row>
    <row r="487" spans="1:2" x14ac:dyDescent="0.2">
      <c r="A487" s="10">
        <v>92000323141</v>
      </c>
      <c r="B487" s="11" t="s">
        <v>216</v>
      </c>
    </row>
    <row r="488" spans="1:2" x14ac:dyDescent="0.2">
      <c r="A488" s="10">
        <v>92000323173</v>
      </c>
      <c r="B488" s="11" t="s">
        <v>216</v>
      </c>
    </row>
    <row r="489" spans="1:2" x14ac:dyDescent="0.2">
      <c r="A489" s="10">
        <v>92000324012</v>
      </c>
      <c r="B489" s="11" t="s">
        <v>216</v>
      </c>
    </row>
    <row r="490" spans="1:2" x14ac:dyDescent="0.2">
      <c r="A490" s="10">
        <v>92000324020</v>
      </c>
      <c r="B490" s="11" t="s">
        <v>216</v>
      </c>
    </row>
    <row r="491" spans="1:2" x14ac:dyDescent="0.2">
      <c r="A491" s="10">
        <v>92000324022</v>
      </c>
      <c r="B491" s="11" t="s">
        <v>216</v>
      </c>
    </row>
    <row r="492" spans="1:2" x14ac:dyDescent="0.2">
      <c r="A492" s="10">
        <v>92000324030</v>
      </c>
      <c r="B492" s="11" t="s">
        <v>216</v>
      </c>
    </row>
    <row r="493" spans="1:2" x14ac:dyDescent="0.2">
      <c r="A493" s="10">
        <v>92000324040</v>
      </c>
      <c r="B493" s="11" t="s">
        <v>216</v>
      </c>
    </row>
    <row r="494" spans="1:2" x14ac:dyDescent="0.2">
      <c r="A494" s="10">
        <v>92000324067</v>
      </c>
      <c r="B494" s="11" t="s">
        <v>216</v>
      </c>
    </row>
    <row r="495" spans="1:2" x14ac:dyDescent="0.2">
      <c r="A495" s="10">
        <v>92000324079</v>
      </c>
      <c r="B495" s="11" t="s">
        <v>216</v>
      </c>
    </row>
    <row r="496" spans="1:2" x14ac:dyDescent="0.2">
      <c r="A496" s="10">
        <v>92000324086</v>
      </c>
      <c r="B496" s="11" t="s">
        <v>216</v>
      </c>
    </row>
    <row r="497" spans="1:3" x14ac:dyDescent="0.2">
      <c r="A497" s="10">
        <v>92000324106</v>
      </c>
      <c r="B497" s="11" t="s">
        <v>216</v>
      </c>
    </row>
    <row r="498" spans="1:3" x14ac:dyDescent="0.2">
      <c r="A498" s="10">
        <v>92000326251</v>
      </c>
      <c r="B498" s="11" t="s">
        <v>216</v>
      </c>
    </row>
    <row r="499" spans="1:3" x14ac:dyDescent="0.2">
      <c r="A499" s="10">
        <v>92000444514</v>
      </c>
      <c r="B499" s="11" t="s">
        <v>216</v>
      </c>
    </row>
    <row r="500" spans="1:3" x14ac:dyDescent="0.2">
      <c r="A500" s="10">
        <v>92000262577</v>
      </c>
      <c r="B500" s="11" t="s">
        <v>643</v>
      </c>
      <c r="C500" s="10" t="s">
        <v>660</v>
      </c>
    </row>
    <row r="501" spans="1:3" x14ac:dyDescent="0.2">
      <c r="A501" s="10">
        <v>92000187058</v>
      </c>
      <c r="B501" s="11" t="s">
        <v>643</v>
      </c>
      <c r="C501" s="10" t="s">
        <v>661</v>
      </c>
    </row>
    <row r="502" spans="1:3" x14ac:dyDescent="0.2">
      <c r="A502" s="10">
        <v>92000326055</v>
      </c>
      <c r="B502" s="11" t="s">
        <v>643</v>
      </c>
      <c r="C502" s="10" t="s">
        <v>662</v>
      </c>
    </row>
    <row r="503" spans="1:3" x14ac:dyDescent="0.2">
      <c r="A503" s="10">
        <v>92000185814</v>
      </c>
      <c r="B503" s="11" t="s">
        <v>645</v>
      </c>
      <c r="C503" s="10" t="s">
        <v>1275</v>
      </c>
    </row>
    <row r="504" spans="1:3" x14ac:dyDescent="0.2">
      <c r="A504" s="10">
        <v>92000264773</v>
      </c>
      <c r="B504" s="11" t="s">
        <v>645</v>
      </c>
      <c r="C504" s="10" t="s">
        <v>1276</v>
      </c>
    </row>
    <row r="505" spans="1:3" x14ac:dyDescent="0.2">
      <c r="A505" s="10">
        <v>92000263432</v>
      </c>
      <c r="B505" s="11" t="s">
        <v>645</v>
      </c>
      <c r="C505" s="10" t="s">
        <v>664</v>
      </c>
    </row>
    <row r="506" spans="1:3" x14ac:dyDescent="0.2">
      <c r="A506" s="10">
        <v>92000325215</v>
      </c>
      <c r="B506" s="11" t="s">
        <v>649</v>
      </c>
    </row>
    <row r="507" spans="1:3" x14ac:dyDescent="0.2">
      <c r="A507" s="10">
        <v>92000173129</v>
      </c>
      <c r="B507" s="11" t="s">
        <v>653</v>
      </c>
    </row>
    <row r="508" spans="1:3" x14ac:dyDescent="0.2">
      <c r="A508" s="10">
        <v>92000185334</v>
      </c>
      <c r="B508" s="11" t="s">
        <v>655</v>
      </c>
    </row>
    <row r="509" spans="1:3" x14ac:dyDescent="0.2">
      <c r="A509" s="10">
        <v>92000187331</v>
      </c>
      <c r="B509" s="11" t="s">
        <v>656</v>
      </c>
    </row>
    <row r="510" spans="1:3" x14ac:dyDescent="0.2">
      <c r="A510" s="10">
        <v>92000188132</v>
      </c>
      <c r="B510" s="11" t="s">
        <v>658</v>
      </c>
    </row>
    <row r="511" spans="1:3" x14ac:dyDescent="0.2">
      <c r="A511" s="10">
        <v>92000185335</v>
      </c>
      <c r="B511" s="11" t="s">
        <v>644</v>
      </c>
    </row>
    <row r="512" spans="1:3" x14ac:dyDescent="0.2">
      <c r="A512" s="10">
        <v>92000184966</v>
      </c>
      <c r="B512" s="11" t="s">
        <v>646</v>
      </c>
    </row>
    <row r="513" spans="1:2" x14ac:dyDescent="0.2">
      <c r="A513" s="10">
        <v>92000189149</v>
      </c>
      <c r="B513" s="11" t="s">
        <v>646</v>
      </c>
    </row>
    <row r="514" spans="1:2" x14ac:dyDescent="0.2">
      <c r="A514" s="10">
        <v>92000178720</v>
      </c>
      <c r="B514" s="11" t="s">
        <v>651</v>
      </c>
    </row>
    <row r="515" spans="1:2" x14ac:dyDescent="0.2">
      <c r="A515" s="10">
        <v>92000186290</v>
      </c>
      <c r="B515" s="11" t="s">
        <v>654</v>
      </c>
    </row>
    <row r="516" spans="1:2" x14ac:dyDescent="0.2">
      <c r="A516" s="10">
        <v>92000187010</v>
      </c>
      <c r="B516" s="11" t="s">
        <v>657</v>
      </c>
    </row>
    <row r="517" spans="1:2" x14ac:dyDescent="0.2">
      <c r="A517" s="10">
        <v>92000181397</v>
      </c>
      <c r="B517" s="11" t="s">
        <v>659</v>
      </c>
    </row>
    <row r="518" spans="1:2" x14ac:dyDescent="0.2">
      <c r="A518" s="10">
        <v>92000195498</v>
      </c>
      <c r="B518" s="11" t="s">
        <v>665</v>
      </c>
    </row>
    <row r="519" spans="1:2" x14ac:dyDescent="0.2">
      <c r="A519" s="10">
        <v>92000558489</v>
      </c>
      <c r="B519" s="11" t="s">
        <v>671</v>
      </c>
    </row>
    <row r="520" spans="1:2" x14ac:dyDescent="0.2">
      <c r="A520" s="10">
        <v>92000188299</v>
      </c>
      <c r="B520" s="11" t="s">
        <v>668</v>
      </c>
    </row>
    <row r="521" spans="1:2" x14ac:dyDescent="0.2">
      <c r="A521" s="10">
        <v>92000193085</v>
      </c>
      <c r="B521" s="11" t="s">
        <v>236</v>
      </c>
    </row>
    <row r="522" spans="1:2" x14ac:dyDescent="0.2">
      <c r="A522" s="10">
        <v>92000193088</v>
      </c>
      <c r="B522" s="11" t="s">
        <v>236</v>
      </c>
    </row>
    <row r="523" spans="1:2" x14ac:dyDescent="0.2">
      <c r="A523" s="10">
        <v>92000191163</v>
      </c>
      <c r="B523" s="11" t="s">
        <v>236</v>
      </c>
    </row>
    <row r="524" spans="1:2" x14ac:dyDescent="0.2">
      <c r="A524" s="10">
        <v>92000191165</v>
      </c>
      <c r="B524" s="11" t="s">
        <v>236</v>
      </c>
    </row>
    <row r="525" spans="1:2" x14ac:dyDescent="0.2">
      <c r="A525" s="10">
        <v>92000191169</v>
      </c>
      <c r="B525" s="11" t="s">
        <v>236</v>
      </c>
    </row>
    <row r="526" spans="1:2" x14ac:dyDescent="0.2">
      <c r="A526" s="10">
        <v>92000191172</v>
      </c>
      <c r="B526" s="11" t="s">
        <v>236</v>
      </c>
    </row>
    <row r="527" spans="1:2" x14ac:dyDescent="0.2">
      <c r="A527" s="10">
        <v>92000193087</v>
      </c>
      <c r="B527" s="11" t="s">
        <v>236</v>
      </c>
    </row>
    <row r="528" spans="1:2" x14ac:dyDescent="0.2">
      <c r="A528" s="10">
        <v>92000329216</v>
      </c>
      <c r="B528" s="10" t="s">
        <v>669</v>
      </c>
    </row>
    <row r="529" spans="1:5" x14ac:dyDescent="0.2">
      <c r="A529" s="11">
        <v>92000666433</v>
      </c>
      <c r="B529" s="10" t="s">
        <v>3179</v>
      </c>
      <c r="C529" s="10">
        <v>1014268118</v>
      </c>
      <c r="D529" s="10" t="s">
        <v>666</v>
      </c>
      <c r="E529" s="10" t="s">
        <v>164</v>
      </c>
    </row>
    <row r="530" spans="1:5" x14ac:dyDescent="0.2">
      <c r="A530" s="11">
        <v>92000666434</v>
      </c>
      <c r="B530" s="10" t="s">
        <v>3179</v>
      </c>
    </row>
    <row r="531" spans="1:5" x14ac:dyDescent="0.2">
      <c r="A531" s="11">
        <v>92000666435</v>
      </c>
      <c r="B531" s="10" t="s">
        <v>3179</v>
      </c>
    </row>
    <row r="532" spans="1:5" x14ac:dyDescent="0.2">
      <c r="A532" s="11">
        <v>92000666436</v>
      </c>
      <c r="B532" s="10" t="s">
        <v>3179</v>
      </c>
    </row>
    <row r="533" spans="1:5" x14ac:dyDescent="0.2">
      <c r="A533" s="11">
        <v>92000666437</v>
      </c>
      <c r="B533" s="10" t="s">
        <v>3179</v>
      </c>
    </row>
    <row r="534" spans="1:5" x14ac:dyDescent="0.2">
      <c r="A534" s="11">
        <v>92000666438</v>
      </c>
      <c r="B534" s="10" t="s">
        <v>3179</v>
      </c>
    </row>
    <row r="535" spans="1:5" x14ac:dyDescent="0.2">
      <c r="A535" s="11">
        <v>92000666439</v>
      </c>
      <c r="B535" s="10" t="s">
        <v>3179</v>
      </c>
    </row>
    <row r="536" spans="1:5" x14ac:dyDescent="0.2">
      <c r="A536" s="11">
        <v>92000666440</v>
      </c>
      <c r="B536" s="10" t="s">
        <v>3179</v>
      </c>
    </row>
    <row r="537" spans="1:5" x14ac:dyDescent="0.2">
      <c r="A537" s="11">
        <v>92000666441</v>
      </c>
      <c r="B537" s="10" t="s">
        <v>3179</v>
      </c>
    </row>
    <row r="538" spans="1:5" x14ac:dyDescent="0.2">
      <c r="A538" s="10">
        <v>92000603505</v>
      </c>
      <c r="B538" s="10" t="s">
        <v>220</v>
      </c>
    </row>
    <row r="539" spans="1:5" x14ac:dyDescent="0.2">
      <c r="A539" s="10">
        <v>92000603506</v>
      </c>
      <c r="B539" s="10" t="s">
        <v>219</v>
      </c>
    </row>
    <row r="540" spans="1:5" x14ac:dyDescent="0.2">
      <c r="A540" s="10">
        <v>92000603507</v>
      </c>
      <c r="B540" s="10" t="s">
        <v>224</v>
      </c>
    </row>
    <row r="541" spans="1:5" x14ac:dyDescent="0.2">
      <c r="A541" s="10">
        <v>92000603508</v>
      </c>
      <c r="B541" s="10" t="s">
        <v>212</v>
      </c>
    </row>
    <row r="542" spans="1:5" x14ac:dyDescent="0.2">
      <c r="A542" s="10">
        <v>92000603509</v>
      </c>
      <c r="B542" s="10" t="s">
        <v>214</v>
      </c>
    </row>
    <row r="543" spans="1:5" x14ac:dyDescent="0.2">
      <c r="A543" s="10">
        <v>92000603510</v>
      </c>
      <c r="B543" s="10" t="s">
        <v>221</v>
      </c>
    </row>
    <row r="544" spans="1:5" x14ac:dyDescent="0.2">
      <c r="A544" s="10">
        <v>92000603511</v>
      </c>
      <c r="B544" s="10" t="s">
        <v>640</v>
      </c>
    </row>
    <row r="545" spans="1:2" x14ac:dyDescent="0.2">
      <c r="A545" s="10">
        <v>92000603512</v>
      </c>
      <c r="B545" s="10" t="s">
        <v>213</v>
      </c>
    </row>
    <row r="546" spans="1:2" x14ac:dyDescent="0.2">
      <c r="A546" s="10">
        <v>92000603514</v>
      </c>
      <c r="B546" s="10" t="s">
        <v>218</v>
      </c>
    </row>
    <row r="547" spans="1:2" x14ac:dyDescent="0.2">
      <c r="A547" s="10">
        <v>92000603516</v>
      </c>
      <c r="B547" s="10" t="s">
        <v>216</v>
      </c>
    </row>
    <row r="548" spans="1:2" x14ac:dyDescent="0.2">
      <c r="A548" s="10">
        <v>92000603517</v>
      </c>
      <c r="B548" s="10" t="s">
        <v>211</v>
      </c>
    </row>
    <row r="549" spans="1:2" x14ac:dyDescent="0.2">
      <c r="A549" s="10">
        <v>92000603518</v>
      </c>
      <c r="B549" s="10" t="s">
        <v>206</v>
      </c>
    </row>
    <row r="550" spans="1:2" x14ac:dyDescent="0.2">
      <c r="A550" s="10">
        <v>92000589308</v>
      </c>
      <c r="B550" s="10" t="s">
        <v>1260</v>
      </c>
    </row>
    <row r="551" spans="1:2" x14ac:dyDescent="0.2">
      <c r="A551" s="10">
        <v>92000578501</v>
      </c>
      <c r="B551" s="40" t="s">
        <v>212</v>
      </c>
    </row>
  </sheetData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12"/>
  <sheetViews>
    <sheetView topLeftCell="M1" zoomScale="85" zoomScaleNormal="85" workbookViewId="0">
      <selection activeCell="AE5" sqref="AE5"/>
    </sheetView>
  </sheetViews>
  <sheetFormatPr defaultColWidth="9.125" defaultRowHeight="15.75" x14ac:dyDescent="0.25"/>
  <cols>
    <col min="1" max="1" width="5" style="3" bestFit="1" customWidth="1"/>
    <col min="2" max="2" width="9.625" style="3" bestFit="1" customWidth="1"/>
    <col min="3" max="3" width="28.375" style="3" bestFit="1" customWidth="1"/>
    <col min="4" max="4" width="9" style="3" bestFit="1" customWidth="1"/>
    <col min="5" max="5" width="6.75" style="3" bestFit="1" customWidth="1"/>
    <col min="6" max="6" width="9.125" style="3"/>
    <col min="7" max="7" width="4.875" style="3" bestFit="1" customWidth="1"/>
    <col min="8" max="8" width="9.625" style="3" bestFit="1" customWidth="1"/>
    <col min="9" max="9" width="28.375" style="3" bestFit="1" customWidth="1"/>
    <col min="10" max="10" width="3.875" style="3" bestFit="1" customWidth="1"/>
    <col min="11" max="11" width="22.875" style="3" bestFit="1" customWidth="1"/>
    <col min="12" max="12" width="10.875" style="3" bestFit="1" customWidth="1"/>
    <col min="13" max="13" width="9.75" style="3" bestFit="1" customWidth="1"/>
    <col min="14" max="14" width="25.875" style="3" bestFit="1" customWidth="1"/>
    <col min="15" max="15" width="4.125" style="3" bestFit="1" customWidth="1"/>
    <col min="16" max="16" width="12.625" style="3" bestFit="1" customWidth="1"/>
    <col min="17" max="17" width="8.25" style="2" bestFit="1" customWidth="1"/>
    <col min="18" max="18" width="4" style="6" bestFit="1" customWidth="1"/>
    <col min="19" max="19" width="9.125" style="3"/>
    <col min="20" max="20" width="4.25" style="3" bestFit="1" customWidth="1"/>
    <col min="21" max="21" width="9.125" style="3"/>
    <col min="22" max="22" width="10.875" style="3" bestFit="1" customWidth="1"/>
    <col min="23" max="23" width="12.625" style="2" bestFit="1" customWidth="1"/>
    <col min="24" max="24" width="9.75" style="6" bestFit="1" customWidth="1"/>
    <col min="25" max="25" width="36.875" style="3" bestFit="1" customWidth="1"/>
    <col min="26" max="16384" width="9.125" style="3"/>
  </cols>
  <sheetData>
    <row r="1" spans="1:31" x14ac:dyDescent="0.25">
      <c r="A1" s="1" t="s">
        <v>108</v>
      </c>
      <c r="B1" s="1" t="s">
        <v>109</v>
      </c>
      <c r="C1" s="1" t="s">
        <v>110</v>
      </c>
      <c r="D1" s="3" t="s">
        <v>207</v>
      </c>
      <c r="E1" s="3" t="s">
        <v>208</v>
      </c>
      <c r="G1" s="3" t="s">
        <v>108</v>
      </c>
      <c r="H1" s="3" t="s">
        <v>109</v>
      </c>
      <c r="I1" s="3" t="s">
        <v>110</v>
      </c>
      <c r="J1" s="3" t="s">
        <v>240</v>
      </c>
      <c r="K1" s="3" t="s">
        <v>241</v>
      </c>
      <c r="L1" s="3" t="s">
        <v>242</v>
      </c>
      <c r="M1" s="3" t="s">
        <v>243</v>
      </c>
      <c r="N1" s="3" t="s">
        <v>244</v>
      </c>
      <c r="O1" s="3" t="s">
        <v>245</v>
      </c>
      <c r="P1" s="1" t="s">
        <v>385</v>
      </c>
      <c r="Q1" s="1" t="s">
        <v>386</v>
      </c>
      <c r="R1" s="7" t="s">
        <v>552</v>
      </c>
      <c r="T1" s="3" t="s">
        <v>636</v>
      </c>
      <c r="W1" s="29">
        <v>1016892882</v>
      </c>
      <c r="X1" s="30" t="s">
        <v>220</v>
      </c>
      <c r="Y1" s="31" t="s">
        <v>160</v>
      </c>
      <c r="AB1" s="3" t="s">
        <v>1372</v>
      </c>
      <c r="AC1" s="3" t="s">
        <v>1373</v>
      </c>
      <c r="AD1" s="3" t="s">
        <v>1374</v>
      </c>
      <c r="AE1" s="3" t="s">
        <v>1375</v>
      </c>
    </row>
    <row r="2" spans="1:31" x14ac:dyDescent="0.25">
      <c r="A2" s="2">
        <v>1</v>
      </c>
      <c r="B2" s="3">
        <v>1016892980</v>
      </c>
      <c r="C2" s="3" t="s">
        <v>111</v>
      </c>
      <c r="D2" s="3" t="s">
        <v>223</v>
      </c>
      <c r="E2" s="3" t="s">
        <v>209</v>
      </c>
      <c r="G2" s="3">
        <v>1</v>
      </c>
      <c r="H2" s="3">
        <v>1016892980</v>
      </c>
      <c r="I2" s="3" t="s">
        <v>111</v>
      </c>
      <c r="K2" s="3" t="s">
        <v>246</v>
      </c>
      <c r="L2" s="3">
        <v>92000463005</v>
      </c>
      <c r="M2" s="3">
        <v>1017826554</v>
      </c>
      <c r="N2" s="3" t="s">
        <v>124</v>
      </c>
      <c r="O2" s="3" t="s">
        <v>247</v>
      </c>
      <c r="P2" s="3" t="s">
        <v>387</v>
      </c>
      <c r="Q2" s="2" t="s">
        <v>388</v>
      </c>
      <c r="R2" s="6" t="s">
        <v>553</v>
      </c>
      <c r="T2" s="3" t="s">
        <v>637</v>
      </c>
      <c r="W2" s="29">
        <v>1016892928</v>
      </c>
      <c r="X2" s="30" t="s">
        <v>219</v>
      </c>
      <c r="Y2" s="31" t="s">
        <v>679</v>
      </c>
      <c r="AB2" s="3" t="s">
        <v>104</v>
      </c>
      <c r="AC2" s="3" t="s">
        <v>1336</v>
      </c>
      <c r="AD2" s="3" t="s">
        <v>104</v>
      </c>
      <c r="AE2" s="3" t="s">
        <v>446</v>
      </c>
    </row>
    <row r="3" spans="1:31" x14ac:dyDescent="0.25">
      <c r="A3" s="2">
        <v>2</v>
      </c>
      <c r="B3" s="3">
        <v>1016823762</v>
      </c>
      <c r="C3" s="3" t="s">
        <v>112</v>
      </c>
      <c r="D3" s="3" t="s">
        <v>214</v>
      </c>
      <c r="E3" s="3" t="s">
        <v>209</v>
      </c>
      <c r="G3" s="3">
        <v>2</v>
      </c>
      <c r="H3" s="3">
        <v>1016823762</v>
      </c>
      <c r="I3" s="3" t="s">
        <v>112</v>
      </c>
      <c r="K3" s="3" t="s">
        <v>248</v>
      </c>
      <c r="L3" s="3">
        <v>92000429666</v>
      </c>
      <c r="M3" s="3">
        <v>1017826554</v>
      </c>
      <c r="N3" s="3" t="s">
        <v>124</v>
      </c>
      <c r="O3" s="3" t="s">
        <v>104</v>
      </c>
      <c r="P3" s="3" t="s">
        <v>389</v>
      </c>
      <c r="Q3" s="2" t="s">
        <v>390</v>
      </c>
      <c r="R3" s="6" t="s">
        <v>554</v>
      </c>
      <c r="T3" s="3" t="s">
        <v>638</v>
      </c>
      <c r="W3" s="32">
        <v>1016794675</v>
      </c>
      <c r="X3" s="30" t="s">
        <v>224</v>
      </c>
      <c r="Y3" s="31" t="s">
        <v>674</v>
      </c>
      <c r="AB3" s="3" t="s">
        <v>58</v>
      </c>
      <c r="AC3" s="3" t="s">
        <v>1292</v>
      </c>
      <c r="AD3" s="3" t="s">
        <v>58</v>
      </c>
      <c r="AE3" s="3" t="s">
        <v>452</v>
      </c>
    </row>
    <row r="4" spans="1:31" x14ac:dyDescent="0.25">
      <c r="A4" s="2">
        <v>3</v>
      </c>
      <c r="B4" s="3">
        <v>1016892882</v>
      </c>
      <c r="C4" s="3" t="s">
        <v>113</v>
      </c>
      <c r="D4" s="3" t="s">
        <v>220</v>
      </c>
      <c r="E4" s="3" t="s">
        <v>209</v>
      </c>
      <c r="G4" s="3">
        <v>3</v>
      </c>
      <c r="H4" s="3">
        <v>1016892882</v>
      </c>
      <c r="I4" s="3" t="s">
        <v>113</v>
      </c>
      <c r="K4" s="3" t="s">
        <v>249</v>
      </c>
      <c r="L4" s="3">
        <v>92000429667</v>
      </c>
      <c r="M4" s="3">
        <v>1017826554</v>
      </c>
      <c r="N4" s="3" t="s">
        <v>124</v>
      </c>
      <c r="O4" s="3" t="s">
        <v>58</v>
      </c>
      <c r="P4" s="3" t="s">
        <v>391</v>
      </c>
      <c r="Q4" s="2" t="s">
        <v>392</v>
      </c>
      <c r="R4" s="6" t="s">
        <v>555</v>
      </c>
      <c r="W4" s="32">
        <v>1017079140</v>
      </c>
      <c r="X4" s="30" t="s">
        <v>212</v>
      </c>
      <c r="Y4" s="31" t="s">
        <v>162</v>
      </c>
      <c r="AB4" s="3" t="s">
        <v>2522</v>
      </c>
      <c r="AC4" s="3" t="s">
        <v>3172</v>
      </c>
      <c r="AD4" s="3" t="s">
        <v>2522</v>
      </c>
      <c r="AE4" s="3" t="s">
        <v>3180</v>
      </c>
    </row>
    <row r="5" spans="1:31" x14ac:dyDescent="0.25">
      <c r="A5" s="2">
        <v>4</v>
      </c>
      <c r="B5" s="3">
        <v>1016892928</v>
      </c>
      <c r="C5" s="3" t="s">
        <v>114</v>
      </c>
      <c r="D5" s="3" t="s">
        <v>219</v>
      </c>
      <c r="E5" s="3" t="s">
        <v>209</v>
      </c>
      <c r="G5" s="3">
        <v>4</v>
      </c>
      <c r="H5" s="3">
        <v>1016892928</v>
      </c>
      <c r="I5" s="3" t="s">
        <v>114</v>
      </c>
      <c r="K5" s="3" t="s">
        <v>250</v>
      </c>
      <c r="L5" s="3">
        <v>92000429673</v>
      </c>
      <c r="M5" s="3">
        <v>1017826554</v>
      </c>
      <c r="N5" s="3" t="s">
        <v>124</v>
      </c>
      <c r="O5" s="3" t="s">
        <v>21</v>
      </c>
      <c r="P5" s="3" t="s">
        <v>393</v>
      </c>
      <c r="Q5" s="2" t="s">
        <v>394</v>
      </c>
      <c r="R5" s="6" t="s">
        <v>556</v>
      </c>
      <c r="W5" s="32">
        <v>1016823762</v>
      </c>
      <c r="X5" s="30" t="s">
        <v>214</v>
      </c>
      <c r="Y5" s="31" t="s">
        <v>672</v>
      </c>
      <c r="AB5" s="3" t="s">
        <v>80</v>
      </c>
      <c r="AC5" s="3" t="s">
        <v>1295</v>
      </c>
      <c r="AD5" s="3" t="s">
        <v>80</v>
      </c>
      <c r="AE5" s="3" t="s">
        <v>450</v>
      </c>
    </row>
    <row r="6" spans="1:31" x14ac:dyDescent="0.25">
      <c r="A6" s="2">
        <v>5</v>
      </c>
      <c r="B6" s="3">
        <v>1016894824</v>
      </c>
      <c r="C6" s="3" t="s">
        <v>174</v>
      </c>
      <c r="D6" s="3" t="s">
        <v>218</v>
      </c>
      <c r="E6" s="3" t="s">
        <v>209</v>
      </c>
      <c r="G6" s="3">
        <v>5</v>
      </c>
      <c r="H6" s="3">
        <v>1016894824</v>
      </c>
      <c r="I6" s="3" t="s">
        <v>251</v>
      </c>
      <c r="K6" s="3" t="s">
        <v>252</v>
      </c>
      <c r="L6" s="3">
        <v>92000429668</v>
      </c>
      <c r="M6" s="3">
        <v>1017826554</v>
      </c>
      <c r="N6" s="3" t="s">
        <v>124</v>
      </c>
      <c r="O6" s="3" t="s">
        <v>80</v>
      </c>
      <c r="P6" s="3" t="s">
        <v>395</v>
      </c>
      <c r="Q6" s="2" t="s">
        <v>334</v>
      </c>
      <c r="R6" s="6" t="s">
        <v>557</v>
      </c>
      <c r="W6" s="32">
        <v>1017501437</v>
      </c>
      <c r="X6" s="30" t="s">
        <v>221</v>
      </c>
      <c r="Y6" s="31" t="s">
        <v>180</v>
      </c>
      <c r="AB6" s="3" t="s">
        <v>27</v>
      </c>
      <c r="AC6" s="3" t="s">
        <v>186</v>
      </c>
      <c r="AD6" s="3" t="s">
        <v>27</v>
      </c>
      <c r="AE6" s="3" t="s">
        <v>518</v>
      </c>
    </row>
    <row r="7" spans="1:31" x14ac:dyDescent="0.25">
      <c r="A7" s="2">
        <v>6</v>
      </c>
      <c r="B7" s="3">
        <v>1016830679</v>
      </c>
      <c r="C7" s="3" t="s">
        <v>115</v>
      </c>
      <c r="D7" s="3" t="s">
        <v>217</v>
      </c>
      <c r="E7" s="3" t="s">
        <v>209</v>
      </c>
      <c r="G7" s="3">
        <v>6</v>
      </c>
      <c r="H7" s="3">
        <v>1016830679</v>
      </c>
      <c r="I7" s="3" t="s">
        <v>115</v>
      </c>
      <c r="K7" s="3" t="s">
        <v>253</v>
      </c>
      <c r="L7" s="3">
        <v>92000429672</v>
      </c>
      <c r="M7" s="3">
        <v>1017826554</v>
      </c>
      <c r="N7" s="3" t="s">
        <v>124</v>
      </c>
      <c r="O7" s="3" t="s">
        <v>64</v>
      </c>
      <c r="P7" s="3" t="s">
        <v>396</v>
      </c>
      <c r="Q7" s="2" t="s">
        <v>397</v>
      </c>
      <c r="R7" s="6" t="s">
        <v>558</v>
      </c>
      <c r="W7" s="32">
        <v>1018532101</v>
      </c>
      <c r="X7" s="30" t="s">
        <v>640</v>
      </c>
      <c r="Y7" s="31" t="s">
        <v>194</v>
      </c>
      <c r="AB7" s="3" t="s">
        <v>24</v>
      </c>
      <c r="AC7" s="3" t="s">
        <v>1331</v>
      </c>
      <c r="AD7" s="3" t="s">
        <v>24</v>
      </c>
      <c r="AE7" s="3" t="s">
        <v>506</v>
      </c>
    </row>
    <row r="8" spans="1:31" x14ac:dyDescent="0.25">
      <c r="A8" s="2">
        <v>7</v>
      </c>
      <c r="B8" s="3">
        <v>1016894837</v>
      </c>
      <c r="C8" s="3" t="s">
        <v>116</v>
      </c>
      <c r="D8" s="3" t="s">
        <v>216</v>
      </c>
      <c r="E8" s="3" t="s">
        <v>209</v>
      </c>
      <c r="G8" s="3">
        <v>7</v>
      </c>
      <c r="H8" s="3">
        <v>1016894837</v>
      </c>
      <c r="I8" s="3" t="s">
        <v>116</v>
      </c>
      <c r="K8" s="3" t="s">
        <v>254</v>
      </c>
      <c r="L8" s="3">
        <v>92000429671</v>
      </c>
      <c r="M8" s="3">
        <v>1017826554</v>
      </c>
      <c r="N8" s="3" t="s">
        <v>124</v>
      </c>
      <c r="O8" s="3" t="s">
        <v>40</v>
      </c>
      <c r="P8" s="3" t="s">
        <v>398</v>
      </c>
      <c r="Q8" s="2" t="s">
        <v>399</v>
      </c>
      <c r="R8" s="6" t="s">
        <v>559</v>
      </c>
      <c r="W8" s="32">
        <v>1017826554</v>
      </c>
      <c r="X8" s="30" t="s">
        <v>213</v>
      </c>
      <c r="Y8" s="31" t="s">
        <v>171</v>
      </c>
      <c r="AB8" s="3" t="s">
        <v>36</v>
      </c>
      <c r="AC8" s="3" t="s">
        <v>1308</v>
      </c>
      <c r="AD8" s="3" t="s">
        <v>36</v>
      </c>
      <c r="AE8" s="3" t="s">
        <v>520</v>
      </c>
    </row>
    <row r="9" spans="1:31" x14ac:dyDescent="0.25">
      <c r="A9" s="2">
        <v>8</v>
      </c>
      <c r="B9" s="3">
        <v>1016894890</v>
      </c>
      <c r="C9" s="3" t="s">
        <v>117</v>
      </c>
      <c r="D9" s="3" t="s">
        <v>215</v>
      </c>
      <c r="E9" s="3" t="s">
        <v>209</v>
      </c>
      <c r="G9" s="3">
        <v>8</v>
      </c>
      <c r="H9" s="3">
        <v>1016894865</v>
      </c>
      <c r="I9" s="3" t="s">
        <v>255</v>
      </c>
      <c r="K9" s="3" t="s">
        <v>256</v>
      </c>
      <c r="L9" s="3">
        <v>92000434891</v>
      </c>
      <c r="M9" s="3">
        <v>1017826554</v>
      </c>
      <c r="N9" s="3" t="s">
        <v>124</v>
      </c>
      <c r="O9" s="3" t="s">
        <v>27</v>
      </c>
      <c r="P9" s="3" t="s">
        <v>400</v>
      </c>
      <c r="Q9" s="2" t="s">
        <v>401</v>
      </c>
      <c r="R9" s="6" t="s">
        <v>560</v>
      </c>
      <c r="W9" s="32">
        <v>1016894824</v>
      </c>
      <c r="X9" s="30" t="s">
        <v>218</v>
      </c>
      <c r="Y9" s="31" t="s">
        <v>677</v>
      </c>
      <c r="AB9" s="3" t="s">
        <v>39</v>
      </c>
      <c r="AC9" s="3" t="s">
        <v>1301</v>
      </c>
      <c r="AD9" s="3" t="s">
        <v>39</v>
      </c>
      <c r="AE9" s="3" t="s">
        <v>468</v>
      </c>
    </row>
    <row r="10" spans="1:31" x14ac:dyDescent="0.25">
      <c r="A10" s="2">
        <v>9</v>
      </c>
      <c r="B10" s="3">
        <v>1016894976</v>
      </c>
      <c r="C10" s="3" t="s">
        <v>118</v>
      </c>
      <c r="D10" s="3" t="s">
        <v>210</v>
      </c>
      <c r="E10" s="3" t="s">
        <v>209</v>
      </c>
      <c r="G10" s="3">
        <v>9</v>
      </c>
      <c r="H10" s="3">
        <v>1016894890</v>
      </c>
      <c r="I10" s="3" t="s">
        <v>117</v>
      </c>
      <c r="K10" s="3" t="s">
        <v>256</v>
      </c>
      <c r="L10" s="3">
        <v>92000444425</v>
      </c>
      <c r="M10" s="3">
        <v>1017826554</v>
      </c>
      <c r="N10" s="3" t="s">
        <v>124</v>
      </c>
      <c r="O10" s="3" t="s">
        <v>27</v>
      </c>
      <c r="P10" s="3" t="s">
        <v>402</v>
      </c>
      <c r="Q10" s="2" t="s">
        <v>403</v>
      </c>
      <c r="R10" s="6" t="s">
        <v>561</v>
      </c>
      <c r="W10" s="32">
        <v>1016894837</v>
      </c>
      <c r="X10" s="30" t="s">
        <v>216</v>
      </c>
      <c r="Y10" s="31" t="s">
        <v>673</v>
      </c>
      <c r="AB10" s="3" t="s">
        <v>88</v>
      </c>
      <c r="AC10" s="3" t="s">
        <v>1313</v>
      </c>
      <c r="AD10" s="3" t="s">
        <v>88</v>
      </c>
      <c r="AE10" s="3" t="s">
        <v>542</v>
      </c>
    </row>
    <row r="11" spans="1:31" x14ac:dyDescent="0.25">
      <c r="A11" s="2">
        <v>10</v>
      </c>
      <c r="B11" s="3">
        <v>1016794675</v>
      </c>
      <c r="C11" s="3" t="s">
        <v>119</v>
      </c>
      <c r="D11" s="3" t="s">
        <v>224</v>
      </c>
      <c r="E11" s="3" t="s">
        <v>209</v>
      </c>
      <c r="G11" s="3">
        <v>10</v>
      </c>
      <c r="H11" s="3">
        <v>1016894898</v>
      </c>
      <c r="I11" s="3" t="s">
        <v>257</v>
      </c>
      <c r="K11" s="3" t="s">
        <v>258</v>
      </c>
      <c r="L11" s="3">
        <v>92000444211</v>
      </c>
      <c r="M11" s="3">
        <v>1017826554</v>
      </c>
      <c r="N11" s="3" t="s">
        <v>124</v>
      </c>
      <c r="O11" s="3" t="s">
        <v>24</v>
      </c>
      <c r="P11" s="3" t="s">
        <v>404</v>
      </c>
      <c r="Q11" s="2" t="s">
        <v>405</v>
      </c>
      <c r="R11" s="6" t="s">
        <v>562</v>
      </c>
      <c r="W11" s="32">
        <v>1017270176</v>
      </c>
      <c r="X11" s="30" t="s">
        <v>211</v>
      </c>
      <c r="Y11" s="31" t="s">
        <v>675</v>
      </c>
      <c r="AB11" s="3" t="s">
        <v>54</v>
      </c>
      <c r="AC11" s="3" t="s">
        <v>1318</v>
      </c>
      <c r="AD11" s="3" t="s">
        <v>54</v>
      </c>
      <c r="AE11" s="3" t="s">
        <v>536</v>
      </c>
    </row>
    <row r="12" spans="1:31" x14ac:dyDescent="0.25">
      <c r="A12" s="2">
        <v>11</v>
      </c>
      <c r="B12" s="3">
        <v>1016894925</v>
      </c>
      <c r="C12" s="3" t="s">
        <v>120</v>
      </c>
      <c r="D12" s="3" t="s">
        <v>206</v>
      </c>
      <c r="E12" s="3" t="s">
        <v>209</v>
      </c>
      <c r="G12" s="3">
        <v>11</v>
      </c>
      <c r="H12" s="3">
        <v>1016894976</v>
      </c>
      <c r="I12" s="3" t="s">
        <v>118</v>
      </c>
      <c r="K12" s="3" t="s">
        <v>259</v>
      </c>
      <c r="L12" s="3">
        <v>92000481967</v>
      </c>
      <c r="M12" s="3">
        <v>1017826554</v>
      </c>
      <c r="N12" s="3" t="s">
        <v>124</v>
      </c>
      <c r="O12" s="3" t="s">
        <v>36</v>
      </c>
      <c r="P12" s="3" t="s">
        <v>406</v>
      </c>
      <c r="Q12" s="2" t="s">
        <v>407</v>
      </c>
      <c r="R12" s="6" t="s">
        <v>635</v>
      </c>
      <c r="W12" s="33">
        <v>1016894925</v>
      </c>
      <c r="X12" s="34" t="s">
        <v>206</v>
      </c>
      <c r="Y12" s="31" t="s">
        <v>676</v>
      </c>
      <c r="AB12" s="3" t="s">
        <v>99</v>
      </c>
      <c r="AC12" s="3" t="s">
        <v>1274</v>
      </c>
      <c r="AD12" s="3" t="s">
        <v>99</v>
      </c>
      <c r="AE12" s="3" t="s">
        <v>482</v>
      </c>
    </row>
    <row r="13" spans="1:31" x14ac:dyDescent="0.25">
      <c r="A13" s="2">
        <v>12</v>
      </c>
      <c r="B13" s="3">
        <v>1017270176</v>
      </c>
      <c r="C13" s="3" t="s">
        <v>121</v>
      </c>
      <c r="D13" s="3" t="s">
        <v>211</v>
      </c>
      <c r="E13" s="3" t="s">
        <v>209</v>
      </c>
      <c r="G13" s="3">
        <v>12</v>
      </c>
      <c r="H13" s="3">
        <v>1016794675</v>
      </c>
      <c r="I13" s="3" t="s">
        <v>119</v>
      </c>
      <c r="K13" s="3" t="s">
        <v>260</v>
      </c>
      <c r="L13" s="3">
        <v>92000503002</v>
      </c>
      <c r="M13" s="3">
        <v>1017826554</v>
      </c>
      <c r="N13" s="3" t="s">
        <v>124</v>
      </c>
      <c r="O13" s="3" t="s">
        <v>39</v>
      </c>
      <c r="P13" s="3" t="s">
        <v>408</v>
      </c>
      <c r="Q13" s="2" t="s">
        <v>409</v>
      </c>
      <c r="R13" s="6" t="s">
        <v>563</v>
      </c>
      <c r="W13" s="35">
        <v>1018950475</v>
      </c>
      <c r="X13" s="36" t="s">
        <v>225</v>
      </c>
      <c r="Y13" s="31" t="s">
        <v>1257</v>
      </c>
      <c r="AB13" s="3" t="s">
        <v>45</v>
      </c>
      <c r="AC13" s="3" t="s">
        <v>1299</v>
      </c>
      <c r="AD13" s="3" t="s">
        <v>45</v>
      </c>
      <c r="AE13" s="3" t="s">
        <v>494</v>
      </c>
    </row>
    <row r="14" spans="1:31" x14ac:dyDescent="0.25">
      <c r="A14" s="2">
        <v>13</v>
      </c>
      <c r="B14" s="3">
        <v>1017079140</v>
      </c>
      <c r="C14" s="3" t="s">
        <v>122</v>
      </c>
      <c r="D14" s="3" t="s">
        <v>212</v>
      </c>
      <c r="E14" s="3" t="s">
        <v>209</v>
      </c>
      <c r="G14" s="3">
        <v>13</v>
      </c>
      <c r="H14" s="3">
        <v>1016894925</v>
      </c>
      <c r="I14" s="3" t="s">
        <v>120</v>
      </c>
      <c r="K14" s="3" t="s">
        <v>261</v>
      </c>
      <c r="L14" s="3">
        <v>92000485079</v>
      </c>
      <c r="M14" s="3">
        <v>1017826554</v>
      </c>
      <c r="N14" s="3" t="s">
        <v>124</v>
      </c>
      <c r="O14" s="3" t="s">
        <v>88</v>
      </c>
      <c r="P14" s="3" t="s">
        <v>410</v>
      </c>
      <c r="Q14" s="2" t="s">
        <v>411</v>
      </c>
      <c r="R14" s="6" t="s">
        <v>564</v>
      </c>
      <c r="W14" s="35">
        <v>1016830679</v>
      </c>
      <c r="X14" s="36" t="s">
        <v>217</v>
      </c>
      <c r="Y14" s="31" t="s">
        <v>678</v>
      </c>
      <c r="AB14" s="3" t="s">
        <v>68</v>
      </c>
      <c r="AC14" s="3" t="s">
        <v>1307</v>
      </c>
      <c r="AD14" s="3" t="s">
        <v>68</v>
      </c>
      <c r="AE14" s="3" t="s">
        <v>396</v>
      </c>
    </row>
    <row r="15" spans="1:31" x14ac:dyDescent="0.25">
      <c r="A15" s="2">
        <v>14</v>
      </c>
      <c r="B15" s="3">
        <v>1017522584</v>
      </c>
      <c r="C15" s="3" t="s">
        <v>123</v>
      </c>
      <c r="D15" s="3" t="s">
        <v>222</v>
      </c>
      <c r="E15" s="3" t="s">
        <v>209</v>
      </c>
      <c r="G15" s="3">
        <v>14</v>
      </c>
      <c r="H15" s="3">
        <v>1016894902</v>
      </c>
      <c r="I15" s="3" t="s">
        <v>262</v>
      </c>
      <c r="K15" s="3" t="s">
        <v>263</v>
      </c>
      <c r="L15" s="3">
        <v>92000434893</v>
      </c>
      <c r="M15" s="3">
        <v>1017826554</v>
      </c>
      <c r="N15" s="3" t="s">
        <v>124</v>
      </c>
      <c r="O15" s="3" t="s">
        <v>54</v>
      </c>
      <c r="P15" s="3" t="s">
        <v>359</v>
      </c>
      <c r="Q15" s="2" t="s">
        <v>412</v>
      </c>
      <c r="R15" s="6" t="s">
        <v>565</v>
      </c>
      <c r="W15" s="37">
        <v>1015903237</v>
      </c>
      <c r="X15" s="30" t="s">
        <v>643</v>
      </c>
      <c r="Y15" s="31" t="s">
        <v>660</v>
      </c>
      <c r="AB15" s="3" t="s">
        <v>56</v>
      </c>
      <c r="AC15" s="3" t="s">
        <v>1305</v>
      </c>
      <c r="AD15" s="3" t="s">
        <v>56</v>
      </c>
      <c r="AE15" s="3" t="s">
        <v>480</v>
      </c>
    </row>
    <row r="16" spans="1:31" x14ac:dyDescent="0.25">
      <c r="A16" s="2">
        <v>15</v>
      </c>
      <c r="B16" s="3">
        <v>1017826554</v>
      </c>
      <c r="C16" s="3" t="s">
        <v>124</v>
      </c>
      <c r="D16" s="3" t="s">
        <v>213</v>
      </c>
      <c r="E16" s="3" t="s">
        <v>209</v>
      </c>
      <c r="G16" s="3">
        <v>15</v>
      </c>
      <c r="H16" s="3">
        <v>1016837491</v>
      </c>
      <c r="I16" s="3" t="s">
        <v>264</v>
      </c>
      <c r="K16" s="3" t="s">
        <v>265</v>
      </c>
      <c r="L16" s="3">
        <v>92000481961</v>
      </c>
      <c r="M16" s="3">
        <v>1017826554</v>
      </c>
      <c r="N16" s="3" t="s">
        <v>124</v>
      </c>
      <c r="O16" s="3" t="s">
        <v>99</v>
      </c>
      <c r="P16" s="3" t="s">
        <v>413</v>
      </c>
      <c r="Q16" s="2" t="s">
        <v>414</v>
      </c>
      <c r="R16" s="6" t="s">
        <v>566</v>
      </c>
      <c r="W16" s="37">
        <v>1014595683</v>
      </c>
      <c r="X16" s="30" t="s">
        <v>643</v>
      </c>
      <c r="Y16" s="31" t="s">
        <v>661</v>
      </c>
      <c r="AB16" s="3" t="s">
        <v>90</v>
      </c>
      <c r="AC16" s="3" t="s">
        <v>1328</v>
      </c>
      <c r="AD16" s="3" t="s">
        <v>90</v>
      </c>
      <c r="AE16" s="3" t="s">
        <v>415</v>
      </c>
    </row>
    <row r="17" spans="1:31" x14ac:dyDescent="0.25">
      <c r="A17" s="2">
        <v>16</v>
      </c>
      <c r="B17" s="3">
        <v>1017501437</v>
      </c>
      <c r="C17" s="3" t="s">
        <v>125</v>
      </c>
      <c r="D17" s="3" t="s">
        <v>221</v>
      </c>
      <c r="E17" s="3" t="s">
        <v>209</v>
      </c>
      <c r="G17" s="3">
        <v>16</v>
      </c>
      <c r="H17" s="3">
        <v>1017270176</v>
      </c>
      <c r="I17" s="3" t="s">
        <v>121</v>
      </c>
      <c r="K17" s="3" t="s">
        <v>266</v>
      </c>
      <c r="L17" s="3">
        <v>92000444212</v>
      </c>
      <c r="M17" s="3">
        <v>1017826554</v>
      </c>
      <c r="N17" s="3" t="s">
        <v>124</v>
      </c>
      <c r="O17" s="3" t="s">
        <v>45</v>
      </c>
      <c r="P17" s="3" t="s">
        <v>415</v>
      </c>
      <c r="Q17" s="2" t="s">
        <v>416</v>
      </c>
      <c r="R17" s="6" t="s">
        <v>567</v>
      </c>
      <c r="W17" s="37">
        <v>1014172925</v>
      </c>
      <c r="X17" s="30" t="s">
        <v>643</v>
      </c>
      <c r="Y17" s="31" t="s">
        <v>662</v>
      </c>
      <c r="AB17" s="3" t="s">
        <v>30</v>
      </c>
      <c r="AC17" s="3" t="s">
        <v>183</v>
      </c>
      <c r="AD17" s="3" t="s">
        <v>30</v>
      </c>
      <c r="AE17" s="3" t="s">
        <v>404</v>
      </c>
    </row>
    <row r="18" spans="1:31" x14ac:dyDescent="0.25">
      <c r="D18" s="3" t="s">
        <v>225</v>
      </c>
      <c r="E18" s="3" t="s">
        <v>209</v>
      </c>
      <c r="G18" s="3">
        <v>17</v>
      </c>
      <c r="H18" s="3">
        <v>1017079140</v>
      </c>
      <c r="I18" s="3" t="s">
        <v>122</v>
      </c>
      <c r="K18" s="3" t="s">
        <v>267</v>
      </c>
      <c r="L18" s="3">
        <v>92000481966</v>
      </c>
      <c r="M18" s="3">
        <v>1017826554</v>
      </c>
      <c r="N18" s="3" t="s">
        <v>124</v>
      </c>
      <c r="O18" s="3" t="s">
        <v>68</v>
      </c>
      <c r="P18" s="3" t="s">
        <v>417</v>
      </c>
      <c r="Q18" s="2" t="s">
        <v>418</v>
      </c>
      <c r="R18" s="6" t="s">
        <v>568</v>
      </c>
      <c r="W18" s="37">
        <v>1014952970</v>
      </c>
      <c r="X18" s="30" t="s">
        <v>645</v>
      </c>
      <c r="Y18" s="31" t="s">
        <v>663</v>
      </c>
      <c r="AB18" s="3" t="s">
        <v>62</v>
      </c>
      <c r="AC18" s="3" t="s">
        <v>1288</v>
      </c>
      <c r="AD18" s="3" t="s">
        <v>62</v>
      </c>
      <c r="AE18" s="3" t="s">
        <v>359</v>
      </c>
    </row>
    <row r="19" spans="1:31" x14ac:dyDescent="0.25">
      <c r="D19" s="3" t="s">
        <v>235</v>
      </c>
      <c r="E19" s="3" t="s">
        <v>209</v>
      </c>
      <c r="G19" s="3">
        <v>18</v>
      </c>
      <c r="H19" s="3">
        <v>1016805985</v>
      </c>
      <c r="I19" s="3" t="s">
        <v>268</v>
      </c>
      <c r="K19" s="3" t="s">
        <v>269</v>
      </c>
      <c r="L19" s="3">
        <v>92000488010</v>
      </c>
      <c r="M19" s="3">
        <v>1017826554</v>
      </c>
      <c r="N19" s="3" t="s">
        <v>124</v>
      </c>
      <c r="O19" s="3" t="s">
        <v>56</v>
      </c>
      <c r="P19" s="3" t="s">
        <v>419</v>
      </c>
      <c r="Q19" s="2" t="s">
        <v>2121</v>
      </c>
      <c r="R19" s="6" t="s">
        <v>3163</v>
      </c>
      <c r="W19" s="37">
        <v>1015914007</v>
      </c>
      <c r="X19" s="30" t="s">
        <v>645</v>
      </c>
      <c r="Y19" s="31" t="s">
        <v>664</v>
      </c>
      <c r="AB19" s="3" t="s">
        <v>86</v>
      </c>
      <c r="AC19" s="3" t="s">
        <v>1287</v>
      </c>
      <c r="AD19" s="3" t="s">
        <v>86</v>
      </c>
      <c r="AE19" s="3" t="s">
        <v>389</v>
      </c>
    </row>
    <row r="20" spans="1:31" x14ac:dyDescent="0.25">
      <c r="D20" s="3" t="s">
        <v>640</v>
      </c>
      <c r="E20" s="3" t="s">
        <v>209</v>
      </c>
      <c r="G20" s="3">
        <v>18</v>
      </c>
      <c r="H20" s="3">
        <v>1017361837</v>
      </c>
      <c r="I20" s="3" t="s">
        <v>270</v>
      </c>
      <c r="K20" s="3" t="s">
        <v>271</v>
      </c>
      <c r="L20" s="3">
        <v>92000444213</v>
      </c>
      <c r="M20" s="3">
        <v>1017826554</v>
      </c>
      <c r="N20" s="3" t="s">
        <v>124</v>
      </c>
      <c r="O20" s="3" t="s">
        <v>90</v>
      </c>
      <c r="P20" s="3" t="s">
        <v>420</v>
      </c>
      <c r="Q20" s="2" t="s">
        <v>421</v>
      </c>
      <c r="R20" s="6" t="s">
        <v>569</v>
      </c>
      <c r="W20" s="37">
        <v>1014396653</v>
      </c>
      <c r="X20" s="30" t="s">
        <v>649</v>
      </c>
      <c r="Y20" s="31" t="s">
        <v>648</v>
      </c>
      <c r="AB20" s="3" t="s">
        <v>60</v>
      </c>
      <c r="AC20" s="3" t="s">
        <v>1302</v>
      </c>
      <c r="AD20" s="3" t="s">
        <v>60</v>
      </c>
      <c r="AE20" s="3" t="s">
        <v>413</v>
      </c>
    </row>
    <row r="21" spans="1:31" x14ac:dyDescent="0.25">
      <c r="D21" s="3" t="s">
        <v>1188</v>
      </c>
      <c r="E21" s="3" t="s">
        <v>209</v>
      </c>
      <c r="G21" s="3">
        <v>19</v>
      </c>
      <c r="H21" s="3">
        <v>1017522584</v>
      </c>
      <c r="I21" s="3" t="s">
        <v>123</v>
      </c>
      <c r="K21" s="3" t="s">
        <v>272</v>
      </c>
      <c r="L21" s="3">
        <v>92000445451</v>
      </c>
      <c r="M21" s="3">
        <v>1017826554</v>
      </c>
      <c r="N21" s="3" t="s">
        <v>124</v>
      </c>
      <c r="O21" s="3" t="s">
        <v>30</v>
      </c>
      <c r="P21" s="3" t="s">
        <v>422</v>
      </c>
      <c r="Q21" s="2" t="s">
        <v>423</v>
      </c>
      <c r="R21" s="6" t="s">
        <v>570</v>
      </c>
      <c r="W21" s="37">
        <v>1014154027</v>
      </c>
      <c r="X21" s="30" t="s">
        <v>653</v>
      </c>
      <c r="Y21" s="31" t="s">
        <v>652</v>
      </c>
      <c r="AB21" s="3" t="s">
        <v>50</v>
      </c>
      <c r="AC21" s="3" t="s">
        <v>1312</v>
      </c>
      <c r="AD21" s="3" t="s">
        <v>50</v>
      </c>
      <c r="AE21" s="3" t="s">
        <v>470</v>
      </c>
    </row>
    <row r="22" spans="1:31" x14ac:dyDescent="0.25">
      <c r="D22" s="3" t="s">
        <v>1189</v>
      </c>
      <c r="E22" s="3" t="s">
        <v>209</v>
      </c>
      <c r="G22" s="3">
        <v>20</v>
      </c>
      <c r="H22" s="3">
        <v>1017826554</v>
      </c>
      <c r="I22" s="3" t="s">
        <v>124</v>
      </c>
      <c r="K22" s="3" t="s">
        <v>273</v>
      </c>
      <c r="L22" s="3">
        <v>92000441432</v>
      </c>
      <c r="M22" s="3">
        <v>1017826554</v>
      </c>
      <c r="N22" s="3" t="s">
        <v>124</v>
      </c>
      <c r="O22" s="3" t="s">
        <v>101</v>
      </c>
      <c r="P22" s="3" t="s">
        <v>424</v>
      </c>
      <c r="Q22" s="2" t="s">
        <v>425</v>
      </c>
      <c r="R22" s="6" t="s">
        <v>571</v>
      </c>
      <c r="W22" s="37">
        <v>1014195579</v>
      </c>
      <c r="X22" s="30" t="s">
        <v>655</v>
      </c>
      <c r="Y22" s="31" t="s">
        <v>185</v>
      </c>
      <c r="AB22" s="3" t="s">
        <v>35</v>
      </c>
      <c r="AC22" s="3" t="s">
        <v>1294</v>
      </c>
      <c r="AD22" s="3" t="s">
        <v>35</v>
      </c>
      <c r="AE22" s="3" t="s">
        <v>440</v>
      </c>
    </row>
    <row r="23" spans="1:31" x14ac:dyDescent="0.25">
      <c r="D23" s="3" t="s">
        <v>1190</v>
      </c>
      <c r="E23" s="3" t="s">
        <v>209</v>
      </c>
      <c r="G23" s="3">
        <v>21</v>
      </c>
      <c r="H23" s="3">
        <v>1017501437</v>
      </c>
      <c r="I23" s="3" t="s">
        <v>125</v>
      </c>
      <c r="K23" s="3" t="s">
        <v>274</v>
      </c>
      <c r="L23" s="3">
        <v>92000488006</v>
      </c>
      <c r="M23" s="3">
        <v>1017826554</v>
      </c>
      <c r="N23" s="3" t="s">
        <v>124</v>
      </c>
      <c r="O23" s="3" t="s">
        <v>62</v>
      </c>
      <c r="P23" s="3" t="s">
        <v>426</v>
      </c>
      <c r="Q23" s="2" t="s">
        <v>427</v>
      </c>
      <c r="R23" s="6" t="s">
        <v>572</v>
      </c>
      <c r="W23" s="37">
        <v>1015125674</v>
      </c>
      <c r="X23" s="30" t="s">
        <v>656</v>
      </c>
      <c r="Y23" s="31" t="s">
        <v>189</v>
      </c>
      <c r="AB23" s="3" t="s">
        <v>49</v>
      </c>
      <c r="AC23" s="3" t="s">
        <v>1289</v>
      </c>
      <c r="AD23" s="3" t="s">
        <v>49</v>
      </c>
      <c r="AE23" s="3" t="s">
        <v>458</v>
      </c>
    </row>
    <row r="24" spans="1:31" x14ac:dyDescent="0.25">
      <c r="D24" s="3" t="s">
        <v>2508</v>
      </c>
      <c r="E24" s="3" t="s">
        <v>209</v>
      </c>
      <c r="K24" s="3" t="s">
        <v>275</v>
      </c>
      <c r="L24" s="3">
        <v>92000444214</v>
      </c>
      <c r="M24" s="3">
        <v>1017826554</v>
      </c>
      <c r="N24" s="3" t="s">
        <v>124</v>
      </c>
      <c r="O24" s="3" t="s">
        <v>86</v>
      </c>
      <c r="P24" s="3" t="s">
        <v>428</v>
      </c>
      <c r="Q24" s="2" t="s">
        <v>429</v>
      </c>
      <c r="R24" s="6" t="s">
        <v>573</v>
      </c>
      <c r="W24" s="37">
        <v>1014230568</v>
      </c>
      <c r="X24" s="30" t="s">
        <v>658</v>
      </c>
      <c r="Y24" s="31" t="s">
        <v>181</v>
      </c>
      <c r="AB24" s="3" t="s">
        <v>29</v>
      </c>
      <c r="AC24" s="3" t="s">
        <v>184</v>
      </c>
      <c r="AD24" s="3" t="s">
        <v>29</v>
      </c>
      <c r="AE24" s="3" t="s">
        <v>476</v>
      </c>
    </row>
    <row r="25" spans="1:31" x14ac:dyDescent="0.25">
      <c r="D25" s="3" t="s">
        <v>643</v>
      </c>
      <c r="E25" s="3" t="s">
        <v>238</v>
      </c>
      <c r="K25" s="3" t="s">
        <v>276</v>
      </c>
      <c r="L25" s="3">
        <v>92000481962</v>
      </c>
      <c r="M25" s="3">
        <v>1017826554</v>
      </c>
      <c r="N25" s="3" t="s">
        <v>124</v>
      </c>
      <c r="O25" s="3" t="s">
        <v>82</v>
      </c>
      <c r="P25" s="3" t="s">
        <v>430</v>
      </c>
      <c r="Q25" s="2" t="s">
        <v>431</v>
      </c>
      <c r="R25" s="6" t="s">
        <v>574</v>
      </c>
      <c r="W25" s="37">
        <v>1015228166</v>
      </c>
      <c r="X25" s="30" t="s">
        <v>644</v>
      </c>
      <c r="Y25" s="31" t="s">
        <v>188</v>
      </c>
      <c r="AB25" s="3" t="s">
        <v>43</v>
      </c>
      <c r="AC25" s="3" t="s">
        <v>1296</v>
      </c>
      <c r="AD25" s="3" t="s">
        <v>43</v>
      </c>
      <c r="AE25" s="3" t="s">
        <v>548</v>
      </c>
    </row>
    <row r="26" spans="1:31" x14ac:dyDescent="0.25">
      <c r="D26" s="3" t="s">
        <v>645</v>
      </c>
      <c r="E26" s="3" t="s">
        <v>238</v>
      </c>
      <c r="K26" s="3" t="s">
        <v>277</v>
      </c>
      <c r="L26" s="3">
        <v>92000441431</v>
      </c>
      <c r="M26" s="3">
        <v>1017826554</v>
      </c>
      <c r="N26" s="3" t="s">
        <v>124</v>
      </c>
      <c r="O26" s="3" t="s">
        <v>60</v>
      </c>
      <c r="P26" s="3" t="s">
        <v>432</v>
      </c>
      <c r="Q26" s="2" t="s">
        <v>433</v>
      </c>
      <c r="R26" s="6" t="s">
        <v>575</v>
      </c>
      <c r="W26" s="37">
        <v>1014527887</v>
      </c>
      <c r="X26" s="30" t="s">
        <v>646</v>
      </c>
      <c r="Y26" s="31" t="s">
        <v>176</v>
      </c>
      <c r="AB26" s="3" t="s">
        <v>18</v>
      </c>
      <c r="AC26" s="3" t="s">
        <v>178</v>
      </c>
      <c r="AD26" s="3" t="s">
        <v>18</v>
      </c>
      <c r="AE26" s="3" t="s">
        <v>438</v>
      </c>
    </row>
    <row r="27" spans="1:31" x14ac:dyDescent="0.25">
      <c r="D27" s="3" t="s">
        <v>649</v>
      </c>
      <c r="E27" s="3" t="s">
        <v>238</v>
      </c>
      <c r="K27" s="3" t="s">
        <v>278</v>
      </c>
      <c r="L27" s="3">
        <v>92000434894</v>
      </c>
      <c r="M27" s="3">
        <v>1017826554</v>
      </c>
      <c r="N27" s="3" t="s">
        <v>124</v>
      </c>
      <c r="O27" s="3" t="s">
        <v>50</v>
      </c>
      <c r="P27" s="3" t="s">
        <v>434</v>
      </c>
      <c r="Q27" s="2" t="s">
        <v>435</v>
      </c>
      <c r="R27" s="6" t="s">
        <v>576</v>
      </c>
      <c r="W27" s="37">
        <v>1014331242</v>
      </c>
      <c r="X27" s="30" t="s">
        <v>647</v>
      </c>
      <c r="Y27" s="31" t="s">
        <v>182</v>
      </c>
      <c r="AB27" s="3" t="s">
        <v>34</v>
      </c>
      <c r="AC27" s="3" t="s">
        <v>1324</v>
      </c>
      <c r="AD27" s="3" t="s">
        <v>34</v>
      </c>
      <c r="AE27" s="3" t="s">
        <v>417</v>
      </c>
    </row>
    <row r="28" spans="1:31" x14ac:dyDescent="0.25">
      <c r="D28" s="3" t="s">
        <v>653</v>
      </c>
      <c r="E28" s="3" t="s">
        <v>238</v>
      </c>
      <c r="K28" s="3" t="s">
        <v>279</v>
      </c>
      <c r="L28" s="3">
        <v>92000444216</v>
      </c>
      <c r="M28" s="3">
        <v>1017826554</v>
      </c>
      <c r="N28" s="3" t="s">
        <v>124</v>
      </c>
      <c r="O28" s="3" t="s">
        <v>35</v>
      </c>
      <c r="P28" s="3" t="s">
        <v>436</v>
      </c>
      <c r="Q28" s="2" t="s">
        <v>437</v>
      </c>
      <c r="R28" s="6" t="s">
        <v>577</v>
      </c>
      <c r="W28" s="37">
        <v>1015697880</v>
      </c>
      <c r="X28" s="30" t="s">
        <v>651</v>
      </c>
      <c r="Y28" s="31" t="s">
        <v>650</v>
      </c>
      <c r="AB28" s="3" t="s">
        <v>72</v>
      </c>
      <c r="AC28" s="3" t="s">
        <v>1291</v>
      </c>
      <c r="AD28" s="3" t="s">
        <v>72</v>
      </c>
      <c r="AE28" s="3" t="s">
        <v>400</v>
      </c>
    </row>
    <row r="29" spans="1:31" x14ac:dyDescent="0.25">
      <c r="D29" s="3" t="s">
        <v>655</v>
      </c>
      <c r="E29" s="3" t="s">
        <v>238</v>
      </c>
      <c r="K29" s="3" t="s">
        <v>280</v>
      </c>
      <c r="L29" s="3">
        <v>92000503003</v>
      </c>
      <c r="M29" s="3">
        <v>1017826554</v>
      </c>
      <c r="N29" s="3" t="s">
        <v>124</v>
      </c>
      <c r="O29" s="3" t="s">
        <v>49</v>
      </c>
      <c r="P29" s="3" t="s">
        <v>438</v>
      </c>
      <c r="Q29" s="2" t="s">
        <v>439</v>
      </c>
      <c r="R29" s="6" t="s">
        <v>578</v>
      </c>
      <c r="W29" s="37">
        <v>1015748391</v>
      </c>
      <c r="X29" s="30" t="s">
        <v>654</v>
      </c>
      <c r="Y29" s="31" t="s">
        <v>190</v>
      </c>
      <c r="AB29" s="3" t="s">
        <v>52</v>
      </c>
      <c r="AC29" s="3" t="s">
        <v>1309</v>
      </c>
      <c r="AD29" s="3" t="s">
        <v>52</v>
      </c>
      <c r="AE29" s="3" t="s">
        <v>395</v>
      </c>
    </row>
    <row r="30" spans="1:31" x14ac:dyDescent="0.25">
      <c r="D30" s="3" t="s">
        <v>656</v>
      </c>
      <c r="E30" s="3" t="s">
        <v>238</v>
      </c>
      <c r="K30" s="3" t="s">
        <v>281</v>
      </c>
      <c r="L30" s="3">
        <v>92000488008</v>
      </c>
      <c r="M30" s="3">
        <v>1017826554</v>
      </c>
      <c r="N30" s="3" t="s">
        <v>124</v>
      </c>
      <c r="O30" s="3" t="s">
        <v>29</v>
      </c>
      <c r="P30" s="3" t="s">
        <v>440</v>
      </c>
      <c r="Q30" s="2" t="s">
        <v>441</v>
      </c>
      <c r="R30" s="6" t="s">
        <v>579</v>
      </c>
      <c r="W30" s="37">
        <v>1014548582</v>
      </c>
      <c r="X30" s="30" t="s">
        <v>239</v>
      </c>
      <c r="Y30" s="31" t="s">
        <v>179</v>
      </c>
      <c r="AB30" s="3" t="s">
        <v>106</v>
      </c>
      <c r="AC30" s="3" t="s">
        <v>1366</v>
      </c>
      <c r="AD30" s="3" t="s">
        <v>106</v>
      </c>
      <c r="AE30" s="3" t="s">
        <v>516</v>
      </c>
    </row>
    <row r="31" spans="1:31" x14ac:dyDescent="0.25">
      <c r="D31" s="3" t="s">
        <v>658</v>
      </c>
      <c r="E31" s="3" t="s">
        <v>238</v>
      </c>
      <c r="K31" s="3" t="s">
        <v>282</v>
      </c>
      <c r="L31" s="3">
        <v>92000445471</v>
      </c>
      <c r="M31" s="3">
        <v>1017826554</v>
      </c>
      <c r="N31" s="3" t="s">
        <v>124</v>
      </c>
      <c r="O31" s="3" t="s">
        <v>43</v>
      </c>
      <c r="P31" s="3" t="s">
        <v>442</v>
      </c>
      <c r="Q31" s="2" t="s">
        <v>443</v>
      </c>
      <c r="R31" s="6" t="s">
        <v>580</v>
      </c>
      <c r="W31" s="37">
        <v>1014094248</v>
      </c>
      <c r="X31" s="30" t="s">
        <v>657</v>
      </c>
      <c r="Y31" s="31" t="s">
        <v>192</v>
      </c>
      <c r="AB31" s="3" t="s">
        <v>38</v>
      </c>
      <c r="AC31" s="3" t="s">
        <v>170</v>
      </c>
      <c r="AD31" s="3" t="s">
        <v>38</v>
      </c>
      <c r="AE31" s="3" t="s">
        <v>534</v>
      </c>
    </row>
    <row r="32" spans="1:31" x14ac:dyDescent="0.25">
      <c r="D32" s="3" t="s">
        <v>644</v>
      </c>
      <c r="E32" s="3" t="s">
        <v>238</v>
      </c>
      <c r="K32" s="3" t="s">
        <v>283</v>
      </c>
      <c r="L32" s="3">
        <v>92000429669</v>
      </c>
      <c r="M32" s="3">
        <v>1017826554</v>
      </c>
      <c r="N32" s="3" t="s">
        <v>124</v>
      </c>
      <c r="O32" s="3" t="s">
        <v>18</v>
      </c>
      <c r="P32" s="3" t="s">
        <v>444</v>
      </c>
      <c r="Q32" s="2" t="s">
        <v>445</v>
      </c>
      <c r="R32" s="6" t="s">
        <v>581</v>
      </c>
      <c r="W32" s="37">
        <v>1015748396</v>
      </c>
      <c r="X32" s="30" t="s">
        <v>659</v>
      </c>
      <c r="Y32" s="31" t="s">
        <v>191</v>
      </c>
      <c r="AB32" s="3" t="s">
        <v>74</v>
      </c>
      <c r="AC32" s="3" t="s">
        <v>1300</v>
      </c>
      <c r="AD32" s="3" t="s">
        <v>74</v>
      </c>
      <c r="AE32" s="3" t="s">
        <v>442</v>
      </c>
    </row>
    <row r="33" spans="4:31" x14ac:dyDescent="0.25">
      <c r="D33" s="3" t="s">
        <v>646</v>
      </c>
      <c r="E33" s="3" t="s">
        <v>238</v>
      </c>
      <c r="K33" s="3" t="s">
        <v>284</v>
      </c>
      <c r="L33" s="3">
        <v>92000429670</v>
      </c>
      <c r="M33" s="3">
        <v>1017826554</v>
      </c>
      <c r="N33" s="3" t="s">
        <v>124</v>
      </c>
      <c r="O33" s="3" t="s">
        <v>34</v>
      </c>
      <c r="P33" s="3" t="s">
        <v>446</v>
      </c>
      <c r="Q33" s="2" t="s">
        <v>447</v>
      </c>
      <c r="R33" s="6" t="s">
        <v>582</v>
      </c>
      <c r="W33" s="37">
        <v>1016004290</v>
      </c>
      <c r="X33" s="30" t="s">
        <v>669</v>
      </c>
      <c r="Y33" s="38" t="s">
        <v>187</v>
      </c>
      <c r="AB33" s="3" t="s">
        <v>41</v>
      </c>
      <c r="AC33" s="3" t="s">
        <v>1311</v>
      </c>
      <c r="AD33" s="3" t="s">
        <v>41</v>
      </c>
      <c r="AE33" s="3" t="s">
        <v>496</v>
      </c>
    </row>
    <row r="34" spans="4:31" x14ac:dyDescent="0.25">
      <c r="D34" s="3" t="s">
        <v>647</v>
      </c>
      <c r="E34" s="3" t="s">
        <v>238</v>
      </c>
      <c r="K34" s="3" t="s">
        <v>285</v>
      </c>
      <c r="L34" s="3">
        <v>92000446469</v>
      </c>
      <c r="M34" s="3">
        <v>1017826554</v>
      </c>
      <c r="N34" s="3" t="s">
        <v>124</v>
      </c>
      <c r="O34" s="3" t="s">
        <v>72</v>
      </c>
      <c r="P34" s="3" t="s">
        <v>448</v>
      </c>
      <c r="Q34" s="2" t="s">
        <v>449</v>
      </c>
      <c r="R34" s="6" t="s">
        <v>583</v>
      </c>
      <c r="W34" s="37">
        <v>1014268118</v>
      </c>
      <c r="X34" s="30" t="s">
        <v>666</v>
      </c>
      <c r="Y34" s="38" t="s">
        <v>164</v>
      </c>
      <c r="AB34" s="3" t="s">
        <v>96</v>
      </c>
      <c r="AC34" s="3" t="s">
        <v>1320</v>
      </c>
      <c r="AD34" s="3" t="s">
        <v>96</v>
      </c>
      <c r="AE34" s="3" t="s">
        <v>528</v>
      </c>
    </row>
    <row r="35" spans="4:31" x14ac:dyDescent="0.25">
      <c r="D35" s="3" t="s">
        <v>651</v>
      </c>
      <c r="E35" s="3" t="s">
        <v>238</v>
      </c>
      <c r="K35" s="3" t="s">
        <v>286</v>
      </c>
      <c r="L35" s="3">
        <v>92000481965</v>
      </c>
      <c r="M35" s="3">
        <v>1017826554</v>
      </c>
      <c r="N35" s="3" t="s">
        <v>124</v>
      </c>
      <c r="O35" s="3" t="s">
        <v>52</v>
      </c>
      <c r="P35" s="3" t="s">
        <v>450</v>
      </c>
      <c r="Q35" s="2" t="s">
        <v>451</v>
      </c>
      <c r="R35" s="6" t="s">
        <v>584</v>
      </c>
      <c r="W35" s="37">
        <v>1015057218</v>
      </c>
      <c r="X35" s="30" t="s">
        <v>665</v>
      </c>
      <c r="Y35" s="38" t="s">
        <v>193</v>
      </c>
      <c r="AB35" s="3" t="s">
        <v>77</v>
      </c>
      <c r="AC35" s="3" t="s">
        <v>1323</v>
      </c>
      <c r="AD35" s="3" t="s">
        <v>77</v>
      </c>
      <c r="AE35" s="3" t="s">
        <v>498</v>
      </c>
    </row>
    <row r="36" spans="4:31" x14ac:dyDescent="0.25">
      <c r="D36" s="3" t="s">
        <v>654</v>
      </c>
      <c r="E36" s="3" t="s">
        <v>238</v>
      </c>
      <c r="K36" s="3" t="s">
        <v>287</v>
      </c>
      <c r="L36" s="3">
        <v>92000481968</v>
      </c>
      <c r="M36" s="3">
        <v>1017826554</v>
      </c>
      <c r="N36" s="3" t="s">
        <v>124</v>
      </c>
      <c r="O36" s="3" t="s">
        <v>106</v>
      </c>
      <c r="P36" s="3" t="s">
        <v>452</v>
      </c>
      <c r="Q36" s="2" t="s">
        <v>453</v>
      </c>
      <c r="R36" s="6" t="s">
        <v>585</v>
      </c>
      <c r="W36" s="37">
        <v>1017204539</v>
      </c>
      <c r="X36" s="30" t="s">
        <v>671</v>
      </c>
      <c r="Y36" s="38" t="s">
        <v>670</v>
      </c>
      <c r="AB36" s="3" t="s">
        <v>76</v>
      </c>
      <c r="AC36" s="3" t="s">
        <v>1321</v>
      </c>
      <c r="AD36" s="3" t="s">
        <v>76</v>
      </c>
      <c r="AE36" s="3" t="s">
        <v>466</v>
      </c>
    </row>
    <row r="37" spans="4:31" x14ac:dyDescent="0.25">
      <c r="D37" s="3" t="s">
        <v>239</v>
      </c>
      <c r="E37" s="3" t="s">
        <v>238</v>
      </c>
      <c r="K37" s="3" t="s">
        <v>288</v>
      </c>
      <c r="L37" s="3">
        <v>92000444209</v>
      </c>
      <c r="M37" s="3">
        <v>1017826554</v>
      </c>
      <c r="N37" s="3" t="s">
        <v>124</v>
      </c>
      <c r="O37" s="3" t="s">
        <v>38</v>
      </c>
      <c r="P37" s="3" t="s">
        <v>454</v>
      </c>
      <c r="Q37" s="2" t="s">
        <v>455</v>
      </c>
      <c r="R37" s="6" t="s">
        <v>586</v>
      </c>
      <c r="W37" s="37">
        <v>1001239062</v>
      </c>
      <c r="X37" s="30" t="s">
        <v>668</v>
      </c>
      <c r="Y37" s="38" t="s">
        <v>667</v>
      </c>
      <c r="AB37" s="3" t="s">
        <v>94</v>
      </c>
      <c r="AC37" s="3" t="s">
        <v>1322</v>
      </c>
      <c r="AD37" s="3" t="s">
        <v>94</v>
      </c>
      <c r="AE37" s="3" t="s">
        <v>398</v>
      </c>
    </row>
    <row r="38" spans="4:31" x14ac:dyDescent="0.25">
      <c r="D38" s="3" t="s">
        <v>657</v>
      </c>
      <c r="E38" s="3" t="s">
        <v>238</v>
      </c>
      <c r="K38" s="3" t="s">
        <v>289</v>
      </c>
      <c r="L38" s="3">
        <v>92000444210</v>
      </c>
      <c r="M38" s="3">
        <v>1017826554</v>
      </c>
      <c r="N38" s="3" t="s">
        <v>124</v>
      </c>
      <c r="O38" s="3" t="s">
        <v>74</v>
      </c>
      <c r="P38" s="3" t="s">
        <v>456</v>
      </c>
      <c r="Q38" s="2" t="s">
        <v>457</v>
      </c>
      <c r="R38" s="6" t="s">
        <v>587</v>
      </c>
      <c r="W38" s="37">
        <v>1015497588</v>
      </c>
      <c r="X38" s="30" t="s">
        <v>236</v>
      </c>
      <c r="Y38" s="31" t="s">
        <v>1226</v>
      </c>
      <c r="AB38" s="3" t="s">
        <v>32</v>
      </c>
      <c r="AC38" s="3" t="s">
        <v>1293</v>
      </c>
      <c r="AD38" s="3" t="s">
        <v>32</v>
      </c>
      <c r="AE38" s="3" t="s">
        <v>430</v>
      </c>
    </row>
    <row r="39" spans="4:31" x14ac:dyDescent="0.25">
      <c r="D39" s="3" t="s">
        <v>659</v>
      </c>
      <c r="E39" s="3" t="s">
        <v>238</v>
      </c>
      <c r="K39" s="3" t="s">
        <v>290</v>
      </c>
      <c r="L39" s="3">
        <v>92000504008</v>
      </c>
      <c r="M39" s="3">
        <v>1017826554</v>
      </c>
      <c r="N39" s="3" t="s">
        <v>124</v>
      </c>
      <c r="O39" s="3" t="s">
        <v>41</v>
      </c>
      <c r="P39" s="3" t="s">
        <v>458</v>
      </c>
      <c r="Q39" s="2" t="s">
        <v>459</v>
      </c>
      <c r="R39" s="6" t="s">
        <v>588</v>
      </c>
      <c r="W39" s="37">
        <v>1014294609</v>
      </c>
      <c r="X39" s="30" t="s">
        <v>236</v>
      </c>
      <c r="Y39" s="31" t="s">
        <v>1226</v>
      </c>
      <c r="AB39" s="3" t="s">
        <v>84</v>
      </c>
      <c r="AC39" s="3" t="s">
        <v>1298</v>
      </c>
      <c r="AD39" s="3" t="s">
        <v>84</v>
      </c>
      <c r="AE39" s="3" t="s">
        <v>522</v>
      </c>
    </row>
    <row r="40" spans="4:31" x14ac:dyDescent="0.25">
      <c r="D40" s="3" t="s">
        <v>237</v>
      </c>
      <c r="E40" s="3" t="s">
        <v>238</v>
      </c>
      <c r="K40" s="3" t="s">
        <v>291</v>
      </c>
      <c r="L40" s="3">
        <v>92000481964</v>
      </c>
      <c r="M40" s="3">
        <v>1017826554</v>
      </c>
      <c r="N40" s="3" t="s">
        <v>124</v>
      </c>
      <c r="O40" s="3" t="s">
        <v>96</v>
      </c>
      <c r="P40" s="3" t="s">
        <v>460</v>
      </c>
      <c r="Q40" s="2" t="s">
        <v>461</v>
      </c>
      <c r="R40" s="6" t="s">
        <v>589</v>
      </c>
      <c r="W40" s="37">
        <v>1014970058</v>
      </c>
      <c r="X40" s="30" t="s">
        <v>236</v>
      </c>
      <c r="Y40" s="31" t="s">
        <v>1226</v>
      </c>
      <c r="AB40" s="3" t="s">
        <v>92</v>
      </c>
      <c r="AC40" s="3" t="s">
        <v>1303</v>
      </c>
      <c r="AD40" s="3" t="s">
        <v>92</v>
      </c>
      <c r="AE40" s="3" t="s">
        <v>426</v>
      </c>
    </row>
    <row r="41" spans="4:31" x14ac:dyDescent="0.25">
      <c r="D41" s="3" t="s">
        <v>669</v>
      </c>
      <c r="E41" s="3" t="s">
        <v>680</v>
      </c>
      <c r="K41" s="3" t="s">
        <v>292</v>
      </c>
      <c r="L41" s="3">
        <v>92000437045</v>
      </c>
      <c r="M41" s="3">
        <v>1017826554</v>
      </c>
      <c r="N41" s="3" t="s">
        <v>124</v>
      </c>
      <c r="O41" s="3" t="s">
        <v>70</v>
      </c>
      <c r="P41" s="3" t="s">
        <v>462</v>
      </c>
      <c r="Q41" s="2" t="s">
        <v>463</v>
      </c>
      <c r="R41" s="6" t="s">
        <v>590</v>
      </c>
      <c r="W41" s="37">
        <v>1014294742</v>
      </c>
      <c r="X41" s="30" t="s">
        <v>236</v>
      </c>
      <c r="Y41" s="31" t="s">
        <v>1226</v>
      </c>
      <c r="AB41" s="3" t="s">
        <v>47</v>
      </c>
      <c r="AC41" s="3" t="s">
        <v>1290</v>
      </c>
      <c r="AD41" s="3" t="s">
        <v>47</v>
      </c>
      <c r="AE41" s="3" t="s">
        <v>490</v>
      </c>
    </row>
    <row r="42" spans="4:31" x14ac:dyDescent="0.25">
      <c r="D42" s="3" t="s">
        <v>666</v>
      </c>
      <c r="E42" s="3" t="s">
        <v>680</v>
      </c>
      <c r="K42" s="3" t="s">
        <v>293</v>
      </c>
      <c r="L42" s="3">
        <v>92000481963</v>
      </c>
      <c r="M42" s="3">
        <v>1017826554</v>
      </c>
      <c r="N42" s="3" t="s">
        <v>124</v>
      </c>
      <c r="O42" s="3" t="s">
        <v>77</v>
      </c>
      <c r="P42" s="3" t="s">
        <v>464</v>
      </c>
      <c r="Q42" s="2" t="s">
        <v>465</v>
      </c>
      <c r="R42" s="6" t="s">
        <v>591</v>
      </c>
      <c r="W42" s="37">
        <v>1014620969</v>
      </c>
      <c r="X42" s="30" t="s">
        <v>236</v>
      </c>
      <c r="Y42" s="31" t="s">
        <v>1226</v>
      </c>
      <c r="AB42" s="3" t="s">
        <v>101</v>
      </c>
      <c r="AC42" s="3" t="s">
        <v>1304</v>
      </c>
      <c r="AD42" s="3" t="s">
        <v>1376</v>
      </c>
      <c r="AE42" s="3" t="s">
        <v>422</v>
      </c>
    </row>
    <row r="43" spans="4:31" x14ac:dyDescent="0.25">
      <c r="D43" s="3" t="s">
        <v>671</v>
      </c>
      <c r="E43" s="3" t="s">
        <v>680</v>
      </c>
      <c r="K43" s="3" t="s">
        <v>294</v>
      </c>
      <c r="L43" s="3">
        <v>92000434895</v>
      </c>
      <c r="M43" s="3">
        <v>1017826554</v>
      </c>
      <c r="N43" s="3" t="s">
        <v>124</v>
      </c>
      <c r="O43" s="3" t="s">
        <v>66</v>
      </c>
      <c r="P43" s="3" t="s">
        <v>466</v>
      </c>
      <c r="Q43" s="2" t="s">
        <v>467</v>
      </c>
      <c r="R43" s="6" t="s">
        <v>592</v>
      </c>
      <c r="W43" s="37">
        <v>1014283220</v>
      </c>
      <c r="X43" s="30" t="s">
        <v>236</v>
      </c>
      <c r="Y43" s="31" t="s">
        <v>1226</v>
      </c>
      <c r="AB43" s="3" t="s">
        <v>82</v>
      </c>
      <c r="AC43" s="3" t="s">
        <v>1306</v>
      </c>
      <c r="AD43" s="3" t="s">
        <v>1377</v>
      </c>
      <c r="AE43" s="3" t="s">
        <v>410</v>
      </c>
    </row>
    <row r="44" spans="4:31" x14ac:dyDescent="0.25">
      <c r="D44" s="3" t="s">
        <v>668</v>
      </c>
      <c r="E44" s="3" t="s">
        <v>680</v>
      </c>
      <c r="K44" s="3" t="s">
        <v>295</v>
      </c>
      <c r="L44" s="3">
        <v>92000448674</v>
      </c>
      <c r="M44" s="3">
        <v>1017826554</v>
      </c>
      <c r="N44" s="3" t="s">
        <v>124</v>
      </c>
      <c r="O44" s="3" t="s">
        <v>66</v>
      </c>
      <c r="P44" s="3" t="s">
        <v>468</v>
      </c>
      <c r="Q44" s="2" t="s">
        <v>469</v>
      </c>
      <c r="R44" s="6" t="s">
        <v>593</v>
      </c>
      <c r="W44" s="37">
        <v>1015793472</v>
      </c>
      <c r="X44" s="30" t="s">
        <v>236</v>
      </c>
      <c r="Y44" s="31" t="s">
        <v>1226</v>
      </c>
      <c r="AB44" s="3" t="s">
        <v>64</v>
      </c>
      <c r="AC44" s="3" t="s">
        <v>1319</v>
      </c>
      <c r="AD44" s="3" t="s">
        <v>1378</v>
      </c>
      <c r="AE44" s="3" t="s">
        <v>512</v>
      </c>
    </row>
    <row r="45" spans="4:31" x14ac:dyDescent="0.25">
      <c r="D45" s="3" t="s">
        <v>236</v>
      </c>
      <c r="E45" s="3" t="s">
        <v>236</v>
      </c>
      <c r="K45" s="3" t="s">
        <v>296</v>
      </c>
      <c r="L45" s="3">
        <v>92000510729</v>
      </c>
      <c r="M45" s="3">
        <v>1017826554</v>
      </c>
      <c r="N45" s="3" t="s">
        <v>124</v>
      </c>
      <c r="O45" s="3" t="s">
        <v>76</v>
      </c>
      <c r="P45" s="3" t="s">
        <v>470</v>
      </c>
      <c r="Q45" s="2" t="s">
        <v>471</v>
      </c>
      <c r="R45" s="6" t="s">
        <v>594</v>
      </c>
      <c r="W45" s="35">
        <v>1019452882</v>
      </c>
      <c r="X45" s="36" t="s">
        <v>2508</v>
      </c>
      <c r="Y45" s="31" t="s">
        <v>2509</v>
      </c>
      <c r="AB45" s="3" t="s">
        <v>21</v>
      </c>
      <c r="AC45" s="3" t="s">
        <v>1297</v>
      </c>
      <c r="AD45" s="3" t="s">
        <v>1379</v>
      </c>
      <c r="AE45" s="3" t="s">
        <v>532</v>
      </c>
    </row>
    <row r="46" spans="4:31" x14ac:dyDescent="0.25">
      <c r="D46" s="3" t="s">
        <v>665</v>
      </c>
      <c r="E46" s="3" t="s">
        <v>236</v>
      </c>
      <c r="K46" s="3" t="s">
        <v>297</v>
      </c>
      <c r="L46" s="3">
        <v>92000515074</v>
      </c>
      <c r="M46" s="3">
        <v>1017826554</v>
      </c>
      <c r="N46" s="3" t="s">
        <v>124</v>
      </c>
      <c r="O46" s="3" t="s">
        <v>94</v>
      </c>
      <c r="P46" s="3" t="s">
        <v>472</v>
      </c>
      <c r="Q46" s="2" t="s">
        <v>473</v>
      </c>
      <c r="R46" s="6" t="s">
        <v>595</v>
      </c>
      <c r="AB46" s="3" t="s">
        <v>40</v>
      </c>
      <c r="AC46" s="3" t="s">
        <v>1315</v>
      </c>
      <c r="AD46" s="3" t="s">
        <v>373</v>
      </c>
      <c r="AE46" s="3" t="s">
        <v>406</v>
      </c>
    </row>
    <row r="47" spans="4:31" x14ac:dyDescent="0.25">
      <c r="K47" s="3" t="s">
        <v>298</v>
      </c>
      <c r="L47" s="3">
        <v>92000446470</v>
      </c>
      <c r="M47" s="3">
        <v>1017826554</v>
      </c>
      <c r="N47" s="3" t="s">
        <v>124</v>
      </c>
      <c r="O47" s="3" t="s">
        <v>32</v>
      </c>
      <c r="P47" s="3" t="s">
        <v>474</v>
      </c>
      <c r="Q47" s="2" t="s">
        <v>475</v>
      </c>
      <c r="R47" s="6" t="s">
        <v>596</v>
      </c>
      <c r="AB47" s="3" t="s">
        <v>70</v>
      </c>
      <c r="AC47" s="3" t="s">
        <v>1314</v>
      </c>
      <c r="AD47" s="3" t="s">
        <v>1380</v>
      </c>
      <c r="AE47" s="3" t="s">
        <v>419</v>
      </c>
    </row>
    <row r="48" spans="4:31" x14ac:dyDescent="0.25">
      <c r="K48" s="3" t="s">
        <v>299</v>
      </c>
      <c r="L48" s="3">
        <v>92000481960</v>
      </c>
      <c r="M48" s="3">
        <v>1017826554</v>
      </c>
      <c r="N48" s="3" t="s">
        <v>124</v>
      </c>
      <c r="O48" s="3" t="s">
        <v>84</v>
      </c>
      <c r="P48" s="3" t="s">
        <v>476</v>
      </c>
      <c r="Q48" s="2" t="s">
        <v>477</v>
      </c>
      <c r="R48" s="6" t="s">
        <v>597</v>
      </c>
      <c r="AB48" s="3" t="s">
        <v>66</v>
      </c>
      <c r="AC48" s="3" t="s">
        <v>1310</v>
      </c>
      <c r="AD48" s="3" t="s">
        <v>1381</v>
      </c>
      <c r="AE48" s="3" t="s">
        <v>387</v>
      </c>
    </row>
    <row r="49" spans="11:18" s="3" customFormat="1" x14ac:dyDescent="0.25">
      <c r="K49" s="3" t="s">
        <v>300</v>
      </c>
      <c r="L49" s="3">
        <v>92000444217</v>
      </c>
      <c r="M49" s="3">
        <v>1017826554</v>
      </c>
      <c r="N49" s="3" t="s">
        <v>124</v>
      </c>
      <c r="O49" s="3" t="s">
        <v>92</v>
      </c>
      <c r="P49" s="3" t="s">
        <v>478</v>
      </c>
      <c r="Q49" s="2" t="s">
        <v>479</v>
      </c>
      <c r="R49" s="6" t="s">
        <v>598</v>
      </c>
    </row>
    <row r="50" spans="11:18" s="3" customFormat="1" x14ac:dyDescent="0.25">
      <c r="K50" s="3" t="s">
        <v>301</v>
      </c>
      <c r="L50" s="3">
        <v>92000485080</v>
      </c>
      <c r="M50" s="3">
        <v>1017826554</v>
      </c>
      <c r="N50" s="3" t="s">
        <v>124</v>
      </c>
      <c r="O50" s="3" t="s">
        <v>47</v>
      </c>
      <c r="P50" s="3" t="s">
        <v>480</v>
      </c>
      <c r="Q50" s="2" t="s">
        <v>481</v>
      </c>
      <c r="R50" s="6" t="s">
        <v>599</v>
      </c>
    </row>
    <row r="51" spans="11:18" s="3" customFormat="1" x14ac:dyDescent="0.25">
      <c r="K51" s="3" t="s">
        <v>302</v>
      </c>
      <c r="L51" s="3">
        <v>92000469711</v>
      </c>
      <c r="M51" s="3">
        <v>1017826554</v>
      </c>
      <c r="N51" s="3" t="s">
        <v>124</v>
      </c>
      <c r="O51" s="3" t="s">
        <v>303</v>
      </c>
      <c r="P51" s="3" t="s">
        <v>482</v>
      </c>
      <c r="Q51" s="2" t="s">
        <v>483</v>
      </c>
      <c r="R51" s="6" t="s">
        <v>600</v>
      </c>
    </row>
    <row r="52" spans="11:18" s="3" customFormat="1" x14ac:dyDescent="0.25">
      <c r="K52" s="3" t="s">
        <v>246</v>
      </c>
      <c r="L52" s="3">
        <v>92000454905</v>
      </c>
      <c r="M52" s="3">
        <v>1016823762</v>
      </c>
      <c r="N52" s="3" t="s">
        <v>112</v>
      </c>
      <c r="O52" s="3" t="s">
        <v>247</v>
      </c>
      <c r="P52" s="3" t="s">
        <v>484</v>
      </c>
      <c r="Q52" s="2" t="s">
        <v>485</v>
      </c>
      <c r="R52" s="6" t="s">
        <v>601</v>
      </c>
    </row>
    <row r="53" spans="11:18" s="3" customFormat="1" x14ac:dyDescent="0.25">
      <c r="K53" s="3" t="s">
        <v>248</v>
      </c>
      <c r="L53" s="3">
        <v>92000312965</v>
      </c>
      <c r="M53" s="3">
        <v>1016823762</v>
      </c>
      <c r="N53" s="3" t="s">
        <v>112</v>
      </c>
      <c r="O53" s="3" t="s">
        <v>104</v>
      </c>
      <c r="P53" s="3" t="s">
        <v>486</v>
      </c>
      <c r="Q53" s="2" t="s">
        <v>487</v>
      </c>
      <c r="R53" s="6" t="s">
        <v>602</v>
      </c>
    </row>
    <row r="54" spans="11:18" s="3" customFormat="1" x14ac:dyDescent="0.25">
      <c r="K54" s="3" t="s">
        <v>304</v>
      </c>
      <c r="L54" s="3">
        <v>92000312973</v>
      </c>
      <c r="M54" s="3">
        <v>1016823762</v>
      </c>
      <c r="N54" s="3" t="s">
        <v>112</v>
      </c>
      <c r="O54" s="3" t="s">
        <v>58</v>
      </c>
      <c r="P54" s="3" t="s">
        <v>488</v>
      </c>
      <c r="Q54" s="2" t="s">
        <v>489</v>
      </c>
      <c r="R54" s="6" t="s">
        <v>603</v>
      </c>
    </row>
    <row r="55" spans="11:18" s="3" customFormat="1" x14ac:dyDescent="0.25">
      <c r="K55" s="3" t="s">
        <v>305</v>
      </c>
      <c r="L55" s="3">
        <v>92000312975</v>
      </c>
      <c r="M55" s="3">
        <v>1016823762</v>
      </c>
      <c r="N55" s="3" t="s">
        <v>112</v>
      </c>
      <c r="O55" s="3" t="s">
        <v>21</v>
      </c>
      <c r="P55" s="3" t="s">
        <v>490</v>
      </c>
      <c r="Q55" s="2" t="s">
        <v>491</v>
      </c>
      <c r="R55" s="6" t="s">
        <v>604</v>
      </c>
    </row>
    <row r="56" spans="11:18" s="3" customFormat="1" x14ac:dyDescent="0.25">
      <c r="K56" s="3" t="s">
        <v>306</v>
      </c>
      <c r="L56" s="3">
        <v>92000312974</v>
      </c>
      <c r="M56" s="3">
        <v>1016823762</v>
      </c>
      <c r="N56" s="3" t="s">
        <v>112</v>
      </c>
      <c r="O56" s="3" t="s">
        <v>80</v>
      </c>
      <c r="P56" s="3" t="s">
        <v>492</v>
      </c>
      <c r="Q56" s="2" t="s">
        <v>493</v>
      </c>
      <c r="R56" s="6" t="s">
        <v>605</v>
      </c>
    </row>
    <row r="57" spans="11:18" s="3" customFormat="1" x14ac:dyDescent="0.25">
      <c r="K57" s="3" t="s">
        <v>307</v>
      </c>
      <c r="L57" s="3">
        <v>92000312967</v>
      </c>
      <c r="M57" s="3">
        <v>1016823762</v>
      </c>
      <c r="N57" s="3" t="s">
        <v>112</v>
      </c>
      <c r="O57" s="3" t="s">
        <v>64</v>
      </c>
      <c r="P57" s="3" t="s">
        <v>494</v>
      </c>
      <c r="Q57" s="2" t="s">
        <v>495</v>
      </c>
      <c r="R57" s="6" t="s">
        <v>606</v>
      </c>
    </row>
    <row r="58" spans="11:18" s="3" customFormat="1" x14ac:dyDescent="0.25">
      <c r="K58" s="3" t="s">
        <v>308</v>
      </c>
      <c r="L58" s="3">
        <v>92000312968</v>
      </c>
      <c r="M58" s="3">
        <v>1016823762</v>
      </c>
      <c r="N58" s="3" t="s">
        <v>112</v>
      </c>
      <c r="O58" s="3" t="s">
        <v>40</v>
      </c>
      <c r="P58" s="3" t="s">
        <v>496</v>
      </c>
      <c r="Q58" s="2" t="s">
        <v>497</v>
      </c>
      <c r="R58" s="6" t="s">
        <v>607</v>
      </c>
    </row>
    <row r="59" spans="11:18" s="3" customFormat="1" x14ac:dyDescent="0.25">
      <c r="K59" s="3" t="s">
        <v>308</v>
      </c>
      <c r="L59" s="3">
        <v>92000320927</v>
      </c>
      <c r="M59" s="3">
        <v>1016823762</v>
      </c>
      <c r="N59" s="3" t="s">
        <v>112</v>
      </c>
      <c r="O59" s="3" t="s">
        <v>40</v>
      </c>
      <c r="P59" s="3" t="s">
        <v>498</v>
      </c>
      <c r="Q59" s="2" t="s">
        <v>499</v>
      </c>
      <c r="R59" s="6" t="s">
        <v>608</v>
      </c>
    </row>
    <row r="60" spans="11:18" s="3" customFormat="1" x14ac:dyDescent="0.25">
      <c r="K60" s="3" t="s">
        <v>256</v>
      </c>
      <c r="L60" s="3">
        <v>92000322755</v>
      </c>
      <c r="M60" s="3">
        <v>1016823762</v>
      </c>
      <c r="N60" s="3" t="s">
        <v>112</v>
      </c>
      <c r="O60" s="3" t="s">
        <v>27</v>
      </c>
      <c r="P60" s="3" t="s">
        <v>500</v>
      </c>
      <c r="Q60" s="2" t="s">
        <v>501</v>
      </c>
      <c r="R60" s="6" t="s">
        <v>609</v>
      </c>
    </row>
    <row r="61" spans="11:18" s="3" customFormat="1" x14ac:dyDescent="0.25">
      <c r="K61" s="3" t="s">
        <v>258</v>
      </c>
      <c r="L61" s="3">
        <v>92000318942</v>
      </c>
      <c r="M61" s="3">
        <v>1016823762</v>
      </c>
      <c r="N61" s="3" t="s">
        <v>112</v>
      </c>
      <c r="O61" s="3" t="s">
        <v>24</v>
      </c>
      <c r="P61" s="3" t="s">
        <v>502</v>
      </c>
      <c r="Q61" s="2" t="s">
        <v>503</v>
      </c>
      <c r="R61" s="6" t="s">
        <v>610</v>
      </c>
    </row>
    <row r="62" spans="11:18" s="3" customFormat="1" x14ac:dyDescent="0.25">
      <c r="K62" s="3" t="s">
        <v>258</v>
      </c>
      <c r="L62" s="3">
        <v>92000322756</v>
      </c>
      <c r="M62" s="3">
        <v>1016823762</v>
      </c>
      <c r="N62" s="3" t="s">
        <v>112</v>
      </c>
      <c r="O62" s="3" t="s">
        <v>24</v>
      </c>
      <c r="P62" s="3" t="s">
        <v>504</v>
      </c>
      <c r="Q62" s="2" t="s">
        <v>505</v>
      </c>
      <c r="R62" s="6" t="s">
        <v>611</v>
      </c>
    </row>
    <row r="63" spans="11:18" s="3" customFormat="1" x14ac:dyDescent="0.25">
      <c r="K63" s="3" t="s">
        <v>259</v>
      </c>
      <c r="L63" s="3">
        <v>92000319928</v>
      </c>
      <c r="M63" s="3">
        <v>1016823762</v>
      </c>
      <c r="N63" s="3" t="s">
        <v>112</v>
      </c>
      <c r="O63" s="3" t="s">
        <v>36</v>
      </c>
      <c r="P63" s="3" t="s">
        <v>506</v>
      </c>
      <c r="Q63" s="2" t="s">
        <v>507</v>
      </c>
      <c r="R63" s="6" t="s">
        <v>612</v>
      </c>
    </row>
    <row r="64" spans="11:18" s="3" customFormat="1" x14ac:dyDescent="0.25">
      <c r="K64" s="3" t="s">
        <v>260</v>
      </c>
      <c r="L64" s="3">
        <v>92000322758</v>
      </c>
      <c r="M64" s="3">
        <v>1016823762</v>
      </c>
      <c r="N64" s="3" t="s">
        <v>112</v>
      </c>
      <c r="O64" s="3" t="s">
        <v>39</v>
      </c>
      <c r="P64" s="3" t="s">
        <v>508</v>
      </c>
      <c r="Q64" s="2" t="s">
        <v>509</v>
      </c>
      <c r="R64" s="6" t="s">
        <v>613</v>
      </c>
    </row>
    <row r="65" spans="11:18" s="3" customFormat="1" x14ac:dyDescent="0.25">
      <c r="K65" s="3" t="s">
        <v>260</v>
      </c>
      <c r="L65" s="3">
        <v>92000323126</v>
      </c>
      <c r="M65" s="3">
        <v>1016823762</v>
      </c>
      <c r="N65" s="3" t="s">
        <v>112</v>
      </c>
      <c r="O65" s="3" t="s">
        <v>39</v>
      </c>
      <c r="P65" s="3" t="s">
        <v>510</v>
      </c>
      <c r="Q65" s="2" t="s">
        <v>511</v>
      </c>
      <c r="R65" s="6" t="s">
        <v>614</v>
      </c>
    </row>
    <row r="66" spans="11:18" s="3" customFormat="1" x14ac:dyDescent="0.25">
      <c r="K66" s="3" t="s">
        <v>261</v>
      </c>
      <c r="L66" s="3">
        <v>92000319819</v>
      </c>
      <c r="M66" s="3">
        <v>1016823762</v>
      </c>
      <c r="N66" s="3" t="s">
        <v>112</v>
      </c>
      <c r="O66" s="3" t="s">
        <v>88</v>
      </c>
      <c r="P66" s="3" t="s">
        <v>512</v>
      </c>
      <c r="Q66" s="2" t="s">
        <v>513</v>
      </c>
      <c r="R66" s="6" t="s">
        <v>634</v>
      </c>
    </row>
    <row r="67" spans="11:18" s="3" customFormat="1" x14ac:dyDescent="0.25">
      <c r="K67" s="3" t="s">
        <v>261</v>
      </c>
      <c r="L67" s="3">
        <v>92000322759</v>
      </c>
      <c r="M67" s="3">
        <v>1016823762</v>
      </c>
      <c r="N67" s="3" t="s">
        <v>112</v>
      </c>
      <c r="O67" s="3" t="s">
        <v>88</v>
      </c>
      <c r="P67" s="3" t="s">
        <v>514</v>
      </c>
      <c r="Q67" s="2" t="s">
        <v>515</v>
      </c>
      <c r="R67" s="6" t="s">
        <v>615</v>
      </c>
    </row>
    <row r="68" spans="11:18" s="3" customFormat="1" x14ac:dyDescent="0.25">
      <c r="K68" s="3" t="s">
        <v>309</v>
      </c>
      <c r="L68" s="3">
        <v>92000323062</v>
      </c>
      <c r="M68" s="3">
        <v>1016823762</v>
      </c>
      <c r="N68" s="3" t="s">
        <v>112</v>
      </c>
      <c r="O68" s="3" t="s">
        <v>54</v>
      </c>
      <c r="P68" s="3" t="s">
        <v>516</v>
      </c>
      <c r="Q68" s="2" t="s">
        <v>517</v>
      </c>
      <c r="R68" s="6" t="s">
        <v>616</v>
      </c>
    </row>
    <row r="69" spans="11:18" s="3" customFormat="1" x14ac:dyDescent="0.25">
      <c r="K69" s="3" t="s">
        <v>263</v>
      </c>
      <c r="L69" s="3">
        <v>92000322749</v>
      </c>
      <c r="M69" s="3">
        <v>1016823762</v>
      </c>
      <c r="N69" s="3" t="s">
        <v>112</v>
      </c>
      <c r="O69" s="3" t="s">
        <v>54</v>
      </c>
      <c r="P69" s="3" t="s">
        <v>518</v>
      </c>
      <c r="Q69" s="2" t="s">
        <v>519</v>
      </c>
      <c r="R69" s="6" t="s">
        <v>617</v>
      </c>
    </row>
    <row r="70" spans="11:18" s="3" customFormat="1" x14ac:dyDescent="0.25">
      <c r="K70" s="3" t="s">
        <v>263</v>
      </c>
      <c r="L70" s="3">
        <v>92000443448</v>
      </c>
      <c r="M70" s="3">
        <v>1016823762</v>
      </c>
      <c r="N70" s="3" t="s">
        <v>112</v>
      </c>
      <c r="O70" s="3" t="s">
        <v>54</v>
      </c>
      <c r="P70" s="3" t="s">
        <v>520</v>
      </c>
      <c r="Q70" s="2" t="s">
        <v>521</v>
      </c>
      <c r="R70" s="6" t="s">
        <v>618</v>
      </c>
    </row>
    <row r="71" spans="11:18" s="3" customFormat="1" x14ac:dyDescent="0.25">
      <c r="K71" s="3" t="s">
        <v>265</v>
      </c>
      <c r="L71" s="3">
        <v>92000322750</v>
      </c>
      <c r="M71" s="3">
        <v>1016823762</v>
      </c>
      <c r="N71" s="3" t="s">
        <v>112</v>
      </c>
      <c r="O71" s="3" t="s">
        <v>99</v>
      </c>
      <c r="P71" s="3" t="s">
        <v>522</v>
      </c>
      <c r="Q71" s="2" t="s">
        <v>523</v>
      </c>
      <c r="R71" s="6" t="s">
        <v>619</v>
      </c>
    </row>
    <row r="72" spans="11:18" s="3" customFormat="1" x14ac:dyDescent="0.25">
      <c r="K72" s="3" t="s">
        <v>266</v>
      </c>
      <c r="L72" s="3">
        <v>92000322751</v>
      </c>
      <c r="M72" s="3">
        <v>1016823762</v>
      </c>
      <c r="N72" s="3" t="s">
        <v>112</v>
      </c>
      <c r="O72" s="3" t="s">
        <v>45</v>
      </c>
      <c r="P72" s="3" t="s">
        <v>524</v>
      </c>
      <c r="Q72" s="2" t="s">
        <v>525</v>
      </c>
      <c r="R72" s="6" t="s">
        <v>620</v>
      </c>
    </row>
    <row r="73" spans="11:18" s="3" customFormat="1" x14ac:dyDescent="0.25">
      <c r="K73" s="3" t="s">
        <v>267</v>
      </c>
      <c r="L73" s="3">
        <v>92000322752</v>
      </c>
      <c r="M73" s="3">
        <v>1016823762</v>
      </c>
      <c r="N73" s="3" t="s">
        <v>112</v>
      </c>
      <c r="O73" s="3" t="s">
        <v>68</v>
      </c>
      <c r="P73" s="3" t="s">
        <v>526</v>
      </c>
      <c r="Q73" s="2" t="s">
        <v>527</v>
      </c>
      <c r="R73" s="6" t="s">
        <v>621</v>
      </c>
    </row>
    <row r="74" spans="11:18" s="3" customFormat="1" x14ac:dyDescent="0.25">
      <c r="K74" s="3" t="s">
        <v>269</v>
      </c>
      <c r="L74" s="3">
        <v>92000322753</v>
      </c>
      <c r="M74" s="3">
        <v>1016823762</v>
      </c>
      <c r="N74" s="3" t="s">
        <v>112</v>
      </c>
      <c r="O74" s="3" t="s">
        <v>56</v>
      </c>
      <c r="P74" s="3" t="s">
        <v>528</v>
      </c>
      <c r="Q74" s="2" t="s">
        <v>529</v>
      </c>
      <c r="R74" s="6" t="s">
        <v>622</v>
      </c>
    </row>
    <row r="75" spans="11:18" s="3" customFormat="1" x14ac:dyDescent="0.25">
      <c r="K75" s="3" t="s">
        <v>271</v>
      </c>
      <c r="L75" s="3">
        <v>92000319816</v>
      </c>
      <c r="M75" s="3">
        <v>1016823762</v>
      </c>
      <c r="N75" s="3" t="s">
        <v>112</v>
      </c>
      <c r="O75" s="3" t="s">
        <v>90</v>
      </c>
      <c r="P75" s="3" t="s">
        <v>530</v>
      </c>
      <c r="Q75" s="2" t="s">
        <v>531</v>
      </c>
      <c r="R75" s="6" t="s">
        <v>623</v>
      </c>
    </row>
    <row r="76" spans="11:18" s="3" customFormat="1" x14ac:dyDescent="0.25">
      <c r="K76" s="3" t="s">
        <v>271</v>
      </c>
      <c r="L76" s="3">
        <v>92000322754</v>
      </c>
      <c r="M76" s="3">
        <v>1016823762</v>
      </c>
      <c r="N76" s="3" t="s">
        <v>112</v>
      </c>
      <c r="O76" s="3" t="s">
        <v>90</v>
      </c>
      <c r="P76" s="3" t="s">
        <v>532</v>
      </c>
      <c r="Q76" s="2" t="s">
        <v>533</v>
      </c>
      <c r="R76" s="6" t="s">
        <v>624</v>
      </c>
    </row>
    <row r="77" spans="11:18" s="3" customFormat="1" x14ac:dyDescent="0.25">
      <c r="K77" s="3" t="s">
        <v>272</v>
      </c>
      <c r="L77" s="3">
        <v>92000322760</v>
      </c>
      <c r="M77" s="3">
        <v>1016823762</v>
      </c>
      <c r="N77" s="3" t="s">
        <v>112</v>
      </c>
      <c r="O77" s="3" t="s">
        <v>30</v>
      </c>
      <c r="P77" s="3" t="s">
        <v>534</v>
      </c>
      <c r="Q77" s="2" t="s">
        <v>535</v>
      </c>
      <c r="R77" s="6" t="s">
        <v>625</v>
      </c>
    </row>
    <row r="78" spans="11:18" s="3" customFormat="1" x14ac:dyDescent="0.25">
      <c r="K78" s="3" t="s">
        <v>272</v>
      </c>
      <c r="L78" s="3">
        <v>92000324016</v>
      </c>
      <c r="M78" s="3">
        <v>1016823762</v>
      </c>
      <c r="N78" s="3" t="s">
        <v>112</v>
      </c>
      <c r="O78" s="3" t="s">
        <v>30</v>
      </c>
      <c r="P78" s="3" t="s">
        <v>536</v>
      </c>
      <c r="Q78" s="2" t="s">
        <v>537</v>
      </c>
      <c r="R78" s="6" t="s">
        <v>626</v>
      </c>
    </row>
    <row r="79" spans="11:18" s="3" customFormat="1" x14ac:dyDescent="0.25">
      <c r="K79" s="3" t="s">
        <v>273</v>
      </c>
      <c r="L79" s="3">
        <v>92000322779</v>
      </c>
      <c r="M79" s="3">
        <v>1016823762</v>
      </c>
      <c r="N79" s="3" t="s">
        <v>112</v>
      </c>
      <c r="O79" s="3" t="s">
        <v>101</v>
      </c>
      <c r="P79" s="3" t="s">
        <v>538</v>
      </c>
      <c r="Q79" s="2" t="s">
        <v>539</v>
      </c>
      <c r="R79" s="6" t="s">
        <v>627</v>
      </c>
    </row>
    <row r="80" spans="11:18" s="3" customFormat="1" x14ac:dyDescent="0.25">
      <c r="K80" s="3" t="s">
        <v>274</v>
      </c>
      <c r="L80" s="3">
        <v>92000322761</v>
      </c>
      <c r="M80" s="3">
        <v>1016823762</v>
      </c>
      <c r="N80" s="3" t="s">
        <v>112</v>
      </c>
      <c r="O80" s="3" t="s">
        <v>62</v>
      </c>
      <c r="P80" s="3" t="s">
        <v>540</v>
      </c>
      <c r="Q80" s="2" t="s">
        <v>541</v>
      </c>
      <c r="R80" s="6" t="s">
        <v>628</v>
      </c>
    </row>
    <row r="81" spans="11:18" s="3" customFormat="1" x14ac:dyDescent="0.25">
      <c r="K81" s="3" t="s">
        <v>310</v>
      </c>
      <c r="L81" s="3">
        <v>92000322762</v>
      </c>
      <c r="M81" s="3">
        <v>1016823762</v>
      </c>
      <c r="N81" s="3" t="s">
        <v>112</v>
      </c>
      <c r="O81" s="3" t="s">
        <v>86</v>
      </c>
      <c r="P81" s="3" t="s">
        <v>542</v>
      </c>
      <c r="Q81" s="2" t="s">
        <v>543</v>
      </c>
      <c r="R81" s="6" t="s">
        <v>629</v>
      </c>
    </row>
    <row r="82" spans="11:18" s="3" customFormat="1" x14ac:dyDescent="0.25">
      <c r="K82" s="3" t="s">
        <v>311</v>
      </c>
      <c r="L82" s="3">
        <v>92000324014</v>
      </c>
      <c r="M82" s="3">
        <v>1016823762</v>
      </c>
      <c r="N82" s="3" t="s">
        <v>112</v>
      </c>
      <c r="O82" s="3" t="s">
        <v>86</v>
      </c>
      <c r="P82" s="3" t="s">
        <v>544</v>
      </c>
      <c r="Q82" s="2" t="s">
        <v>545</v>
      </c>
      <c r="R82" s="6" t="s">
        <v>630</v>
      </c>
    </row>
    <row r="83" spans="11:18" s="3" customFormat="1" x14ac:dyDescent="0.25">
      <c r="K83" s="3" t="s">
        <v>276</v>
      </c>
      <c r="L83" s="3">
        <v>92000322780</v>
      </c>
      <c r="M83" s="3">
        <v>1016823762</v>
      </c>
      <c r="N83" s="3" t="s">
        <v>112</v>
      </c>
      <c r="O83" s="3" t="s">
        <v>82</v>
      </c>
      <c r="P83" s="3" t="s">
        <v>546</v>
      </c>
      <c r="Q83" s="2" t="s">
        <v>547</v>
      </c>
      <c r="R83" s="6" t="s">
        <v>631</v>
      </c>
    </row>
    <row r="84" spans="11:18" s="3" customFormat="1" x14ac:dyDescent="0.25">
      <c r="K84" s="3" t="s">
        <v>277</v>
      </c>
      <c r="L84" s="3">
        <v>92000322763</v>
      </c>
      <c r="M84" s="3">
        <v>1016823762</v>
      </c>
      <c r="N84" s="3" t="s">
        <v>112</v>
      </c>
      <c r="O84" s="3" t="s">
        <v>60</v>
      </c>
      <c r="P84" s="3" t="s">
        <v>548</v>
      </c>
      <c r="Q84" s="2" t="s">
        <v>549</v>
      </c>
      <c r="R84" s="6" t="s">
        <v>632</v>
      </c>
    </row>
    <row r="85" spans="11:18" s="3" customFormat="1" x14ac:dyDescent="0.25">
      <c r="K85" s="3" t="s">
        <v>278</v>
      </c>
      <c r="L85" s="3">
        <v>92000322774</v>
      </c>
      <c r="M85" s="3">
        <v>1016823762</v>
      </c>
      <c r="N85" s="3" t="s">
        <v>112</v>
      </c>
      <c r="O85" s="3" t="s">
        <v>50</v>
      </c>
      <c r="P85" s="3" t="s">
        <v>550</v>
      </c>
      <c r="Q85" s="2" t="s">
        <v>551</v>
      </c>
      <c r="R85" s="6" t="s">
        <v>633</v>
      </c>
    </row>
    <row r="86" spans="11:18" s="3" customFormat="1" x14ac:dyDescent="0.25">
      <c r="K86" s="3" t="s">
        <v>278</v>
      </c>
      <c r="L86" s="3">
        <v>92000327026</v>
      </c>
      <c r="M86" s="3">
        <v>1016823762</v>
      </c>
      <c r="N86" s="3" t="s">
        <v>112</v>
      </c>
      <c r="Q86" s="2"/>
      <c r="R86" s="6"/>
    </row>
    <row r="87" spans="11:18" s="3" customFormat="1" x14ac:dyDescent="0.25">
      <c r="K87" s="3" t="s">
        <v>312</v>
      </c>
      <c r="L87" s="3">
        <v>92000320885</v>
      </c>
      <c r="M87" s="3">
        <v>1016823762</v>
      </c>
      <c r="N87" s="3" t="s">
        <v>112</v>
      </c>
      <c r="Q87" s="2"/>
      <c r="R87" s="6"/>
    </row>
    <row r="88" spans="11:18" s="3" customFormat="1" x14ac:dyDescent="0.25">
      <c r="K88" s="3" t="s">
        <v>312</v>
      </c>
      <c r="L88" s="3">
        <v>92000322776</v>
      </c>
      <c r="M88" s="3">
        <v>1016823762</v>
      </c>
      <c r="N88" s="3" t="s">
        <v>112</v>
      </c>
      <c r="Q88" s="2"/>
      <c r="R88" s="6"/>
    </row>
    <row r="89" spans="11:18" s="3" customFormat="1" x14ac:dyDescent="0.25">
      <c r="K89" s="3" t="s">
        <v>312</v>
      </c>
      <c r="L89" s="3">
        <v>92000325050</v>
      </c>
      <c r="M89" s="3">
        <v>1016823762</v>
      </c>
      <c r="N89" s="3" t="s">
        <v>112</v>
      </c>
      <c r="Q89" s="2"/>
      <c r="R89" s="6"/>
    </row>
    <row r="90" spans="11:18" s="3" customFormat="1" x14ac:dyDescent="0.25">
      <c r="K90" s="3" t="s">
        <v>312</v>
      </c>
      <c r="L90" s="3">
        <v>92000327156</v>
      </c>
      <c r="M90" s="3">
        <v>1016823762</v>
      </c>
      <c r="N90" s="3" t="s">
        <v>112</v>
      </c>
      <c r="Q90" s="2"/>
      <c r="R90" s="6"/>
    </row>
    <row r="91" spans="11:18" s="3" customFormat="1" x14ac:dyDescent="0.25">
      <c r="K91" s="3" t="s">
        <v>313</v>
      </c>
      <c r="L91" s="3">
        <v>92000319905</v>
      </c>
      <c r="M91" s="3">
        <v>1016823762</v>
      </c>
      <c r="N91" s="3" t="s">
        <v>112</v>
      </c>
      <c r="Q91" s="2"/>
      <c r="R91" s="6"/>
    </row>
    <row r="92" spans="11:18" s="3" customFormat="1" x14ac:dyDescent="0.25">
      <c r="K92" s="3" t="s">
        <v>313</v>
      </c>
      <c r="L92" s="3">
        <v>92000322777</v>
      </c>
      <c r="M92" s="3">
        <v>1016823762</v>
      </c>
      <c r="N92" s="3" t="s">
        <v>112</v>
      </c>
      <c r="Q92" s="2"/>
      <c r="R92" s="6"/>
    </row>
    <row r="93" spans="11:18" s="3" customFormat="1" x14ac:dyDescent="0.25">
      <c r="K93" s="3" t="s">
        <v>314</v>
      </c>
      <c r="L93" s="3">
        <v>92000318863</v>
      </c>
      <c r="M93" s="3">
        <v>1016823762</v>
      </c>
      <c r="N93" s="3" t="s">
        <v>112</v>
      </c>
      <c r="Q93" s="2"/>
      <c r="R93" s="6"/>
    </row>
    <row r="94" spans="11:18" s="3" customFormat="1" x14ac:dyDescent="0.25">
      <c r="K94" s="3" t="s">
        <v>314</v>
      </c>
      <c r="L94" s="3">
        <v>92000322778</v>
      </c>
      <c r="M94" s="3">
        <v>1016823762</v>
      </c>
      <c r="N94" s="3" t="s">
        <v>112</v>
      </c>
      <c r="Q94" s="2"/>
      <c r="R94" s="6"/>
    </row>
    <row r="95" spans="11:18" s="3" customFormat="1" x14ac:dyDescent="0.25">
      <c r="K95" s="3" t="s">
        <v>282</v>
      </c>
      <c r="L95" s="3">
        <v>92000442466</v>
      </c>
      <c r="M95" s="3">
        <v>1016823762</v>
      </c>
      <c r="N95" s="3" t="s">
        <v>112</v>
      </c>
      <c r="Q95" s="2"/>
      <c r="R95" s="6"/>
    </row>
    <row r="96" spans="11:18" s="3" customFormat="1" x14ac:dyDescent="0.25">
      <c r="K96" s="3" t="s">
        <v>315</v>
      </c>
      <c r="L96" s="3">
        <v>92000447550</v>
      </c>
      <c r="M96" s="3">
        <v>1016823762</v>
      </c>
      <c r="N96" s="3" t="s">
        <v>112</v>
      </c>
      <c r="Q96" s="2"/>
      <c r="R96" s="6"/>
    </row>
    <row r="97" spans="11:14" s="3" customFormat="1" x14ac:dyDescent="0.25">
      <c r="K97" s="3" t="s">
        <v>316</v>
      </c>
      <c r="L97" s="3">
        <v>92000312972</v>
      </c>
      <c r="M97" s="3">
        <v>1016823762</v>
      </c>
      <c r="N97" s="3" t="s">
        <v>112</v>
      </c>
    </row>
    <row r="98" spans="11:14" s="3" customFormat="1" x14ac:dyDescent="0.25">
      <c r="K98" s="3" t="s">
        <v>317</v>
      </c>
      <c r="L98" s="3">
        <v>92000322771</v>
      </c>
      <c r="M98" s="3">
        <v>1016823762</v>
      </c>
      <c r="N98" s="3" t="s">
        <v>112</v>
      </c>
    </row>
    <row r="99" spans="11:14" s="3" customFormat="1" x14ac:dyDescent="0.25">
      <c r="K99" s="3" t="s">
        <v>285</v>
      </c>
      <c r="L99" s="3">
        <v>92000320941</v>
      </c>
      <c r="M99" s="3">
        <v>1016823762</v>
      </c>
      <c r="N99" s="3" t="s">
        <v>112</v>
      </c>
    </row>
    <row r="100" spans="11:14" s="3" customFormat="1" x14ac:dyDescent="0.25">
      <c r="K100" s="3" t="s">
        <v>285</v>
      </c>
      <c r="L100" s="3">
        <v>92000320988</v>
      </c>
      <c r="M100" s="3">
        <v>1016823762</v>
      </c>
      <c r="N100" s="3" t="s">
        <v>112</v>
      </c>
    </row>
    <row r="101" spans="11:14" s="3" customFormat="1" x14ac:dyDescent="0.25">
      <c r="K101" s="3" t="s">
        <v>285</v>
      </c>
      <c r="L101" s="3">
        <v>92000322768</v>
      </c>
      <c r="M101" s="3">
        <v>1016823762</v>
      </c>
      <c r="N101" s="3" t="s">
        <v>112</v>
      </c>
    </row>
    <row r="102" spans="11:14" s="3" customFormat="1" x14ac:dyDescent="0.25">
      <c r="K102" s="3" t="s">
        <v>318</v>
      </c>
      <c r="L102" s="3">
        <v>92000322769</v>
      </c>
      <c r="M102" s="3">
        <v>1016823762</v>
      </c>
      <c r="N102" s="3" t="s">
        <v>112</v>
      </c>
    </row>
    <row r="103" spans="11:14" s="3" customFormat="1" x14ac:dyDescent="0.25">
      <c r="K103" s="3" t="s">
        <v>318</v>
      </c>
      <c r="L103" s="3">
        <v>92000323057</v>
      </c>
      <c r="M103" s="3">
        <v>1016823762</v>
      </c>
      <c r="N103" s="3" t="s">
        <v>112</v>
      </c>
    </row>
    <row r="104" spans="11:14" s="3" customFormat="1" x14ac:dyDescent="0.25">
      <c r="K104" s="3" t="s">
        <v>319</v>
      </c>
      <c r="L104" s="3">
        <v>92000322770</v>
      </c>
      <c r="M104" s="3">
        <v>1016823762</v>
      </c>
      <c r="N104" s="3" t="s">
        <v>112</v>
      </c>
    </row>
    <row r="105" spans="11:14" s="3" customFormat="1" x14ac:dyDescent="0.25">
      <c r="K105" s="3" t="s">
        <v>288</v>
      </c>
      <c r="L105" s="3">
        <v>92000322765</v>
      </c>
      <c r="M105" s="3">
        <v>1016823762</v>
      </c>
      <c r="N105" s="3" t="s">
        <v>112</v>
      </c>
    </row>
    <row r="106" spans="11:14" s="3" customFormat="1" x14ac:dyDescent="0.25">
      <c r="K106" s="3" t="s">
        <v>320</v>
      </c>
      <c r="L106" s="3">
        <v>92000320865</v>
      </c>
      <c r="M106" s="3">
        <v>1016823762</v>
      </c>
      <c r="N106" s="3" t="s">
        <v>112</v>
      </c>
    </row>
    <row r="107" spans="11:14" s="3" customFormat="1" x14ac:dyDescent="0.25">
      <c r="K107" s="3" t="s">
        <v>320</v>
      </c>
      <c r="L107" s="3">
        <v>92000322766</v>
      </c>
      <c r="M107" s="3">
        <v>1016823762</v>
      </c>
      <c r="N107" s="3" t="s">
        <v>112</v>
      </c>
    </row>
    <row r="108" spans="11:14" s="3" customFormat="1" x14ac:dyDescent="0.25">
      <c r="K108" s="3" t="s">
        <v>320</v>
      </c>
      <c r="L108" s="3">
        <v>92000326085</v>
      </c>
      <c r="M108" s="3">
        <v>1016823762</v>
      </c>
      <c r="N108" s="3" t="s">
        <v>112</v>
      </c>
    </row>
    <row r="109" spans="11:14" s="3" customFormat="1" x14ac:dyDescent="0.25">
      <c r="K109" s="3" t="s">
        <v>321</v>
      </c>
      <c r="L109" s="3">
        <v>92000322767</v>
      </c>
      <c r="M109" s="3">
        <v>1016823762</v>
      </c>
      <c r="N109" s="3" t="s">
        <v>112</v>
      </c>
    </row>
    <row r="110" spans="11:14" s="3" customFormat="1" x14ac:dyDescent="0.25">
      <c r="K110" s="3" t="s">
        <v>291</v>
      </c>
      <c r="L110" s="3">
        <v>92000312976</v>
      </c>
      <c r="M110" s="3">
        <v>1016823762</v>
      </c>
      <c r="N110" s="3" t="s">
        <v>112</v>
      </c>
    </row>
    <row r="111" spans="11:14" s="3" customFormat="1" x14ac:dyDescent="0.25">
      <c r="K111" s="3" t="s">
        <v>322</v>
      </c>
      <c r="L111" s="3">
        <v>92000312977</v>
      </c>
      <c r="M111" s="3">
        <v>1016823762</v>
      </c>
      <c r="N111" s="3" t="s">
        <v>112</v>
      </c>
    </row>
    <row r="112" spans="11:14" s="3" customFormat="1" x14ac:dyDescent="0.25">
      <c r="K112" s="3" t="s">
        <v>323</v>
      </c>
      <c r="L112" s="3">
        <v>92000312979</v>
      </c>
      <c r="M112" s="3">
        <v>1016823762</v>
      </c>
      <c r="N112" s="3" t="s">
        <v>112</v>
      </c>
    </row>
    <row r="113" spans="11:14" s="3" customFormat="1" x14ac:dyDescent="0.25">
      <c r="K113" s="3" t="s">
        <v>323</v>
      </c>
      <c r="L113" s="3">
        <v>92000322811</v>
      </c>
      <c r="M113" s="3">
        <v>1016823762</v>
      </c>
      <c r="N113" s="3" t="s">
        <v>112</v>
      </c>
    </row>
    <row r="114" spans="11:14" s="3" customFormat="1" x14ac:dyDescent="0.25">
      <c r="K114" s="3" t="s">
        <v>295</v>
      </c>
      <c r="L114" s="3">
        <v>92000312980</v>
      </c>
      <c r="M114" s="3">
        <v>1016823762</v>
      </c>
      <c r="N114" s="3" t="s">
        <v>112</v>
      </c>
    </row>
    <row r="115" spans="11:14" s="3" customFormat="1" x14ac:dyDescent="0.25">
      <c r="K115" s="3" t="s">
        <v>324</v>
      </c>
      <c r="L115" s="3">
        <v>92000312981</v>
      </c>
      <c r="M115" s="3">
        <v>1016823762</v>
      </c>
      <c r="N115" s="3" t="s">
        <v>112</v>
      </c>
    </row>
    <row r="116" spans="11:14" s="3" customFormat="1" x14ac:dyDescent="0.25">
      <c r="K116" s="3" t="s">
        <v>297</v>
      </c>
      <c r="L116" s="3">
        <v>92000322764</v>
      </c>
      <c r="M116" s="3">
        <v>1016823762</v>
      </c>
      <c r="N116" s="3" t="s">
        <v>112</v>
      </c>
    </row>
    <row r="117" spans="11:14" s="3" customFormat="1" x14ac:dyDescent="0.25">
      <c r="K117" s="3" t="s">
        <v>298</v>
      </c>
      <c r="L117" s="3">
        <v>92000319041</v>
      </c>
      <c r="M117" s="3">
        <v>1016823762</v>
      </c>
      <c r="N117" s="3" t="s">
        <v>112</v>
      </c>
    </row>
    <row r="118" spans="11:14" s="3" customFormat="1" x14ac:dyDescent="0.25">
      <c r="K118" s="3" t="s">
        <v>298</v>
      </c>
      <c r="L118" s="3">
        <v>92000319818</v>
      </c>
      <c r="M118" s="3">
        <v>1016823762</v>
      </c>
      <c r="N118" s="3" t="s">
        <v>112</v>
      </c>
    </row>
    <row r="119" spans="11:14" s="3" customFormat="1" x14ac:dyDescent="0.25">
      <c r="K119" s="3" t="s">
        <v>298</v>
      </c>
      <c r="L119" s="3">
        <v>92000319860</v>
      </c>
      <c r="M119" s="3">
        <v>1016823762</v>
      </c>
      <c r="N119" s="3" t="s">
        <v>112</v>
      </c>
    </row>
    <row r="120" spans="11:14" s="3" customFormat="1" x14ac:dyDescent="0.25">
      <c r="K120" s="3" t="s">
        <v>325</v>
      </c>
      <c r="L120" s="3">
        <v>92000318881</v>
      </c>
      <c r="M120" s="3">
        <v>1016823762</v>
      </c>
      <c r="N120" s="3" t="s">
        <v>112</v>
      </c>
    </row>
    <row r="121" spans="11:14" s="3" customFormat="1" x14ac:dyDescent="0.25">
      <c r="K121" s="3" t="s">
        <v>325</v>
      </c>
      <c r="L121" s="3">
        <v>92000322772</v>
      </c>
      <c r="M121" s="3">
        <v>1016823762</v>
      </c>
      <c r="N121" s="3" t="s">
        <v>112</v>
      </c>
    </row>
    <row r="122" spans="11:14" s="3" customFormat="1" x14ac:dyDescent="0.25">
      <c r="K122" s="3" t="s">
        <v>300</v>
      </c>
      <c r="L122" s="3">
        <v>92000322773</v>
      </c>
      <c r="M122" s="3">
        <v>1016823762</v>
      </c>
      <c r="N122" s="3" t="s">
        <v>112</v>
      </c>
    </row>
    <row r="123" spans="11:14" s="3" customFormat="1" x14ac:dyDescent="0.25">
      <c r="K123" s="3" t="s">
        <v>326</v>
      </c>
      <c r="L123" s="3">
        <v>92000322775</v>
      </c>
      <c r="M123" s="3">
        <v>1016823762</v>
      </c>
      <c r="N123" s="3" t="s">
        <v>112</v>
      </c>
    </row>
    <row r="124" spans="11:14" s="3" customFormat="1" x14ac:dyDescent="0.25">
      <c r="K124" s="3" t="s">
        <v>327</v>
      </c>
      <c r="L124" s="3">
        <v>92000448164</v>
      </c>
      <c r="M124" s="3">
        <v>1016823762</v>
      </c>
      <c r="N124" s="3" t="s">
        <v>112</v>
      </c>
    </row>
    <row r="125" spans="11:14" s="3" customFormat="1" x14ac:dyDescent="0.25">
      <c r="K125" s="3" t="s">
        <v>328</v>
      </c>
      <c r="L125" s="3">
        <v>92000322757</v>
      </c>
      <c r="M125" s="3">
        <v>1016823762</v>
      </c>
      <c r="N125" s="3" t="s">
        <v>112</v>
      </c>
    </row>
    <row r="126" spans="11:14" s="3" customFormat="1" x14ac:dyDescent="0.25">
      <c r="K126" s="3" t="s">
        <v>246</v>
      </c>
      <c r="L126" s="3">
        <v>92000454900</v>
      </c>
      <c r="M126" s="3">
        <v>1016892882</v>
      </c>
      <c r="N126" s="3" t="s">
        <v>113</v>
      </c>
    </row>
    <row r="127" spans="11:14" s="3" customFormat="1" x14ac:dyDescent="0.25">
      <c r="K127" s="3" t="s">
        <v>248</v>
      </c>
      <c r="L127" s="3">
        <v>92000320886</v>
      </c>
      <c r="M127" s="3">
        <v>1016892882</v>
      </c>
      <c r="N127" s="3" t="s">
        <v>113</v>
      </c>
    </row>
    <row r="128" spans="11:14" s="3" customFormat="1" x14ac:dyDescent="0.25">
      <c r="K128" s="3" t="s">
        <v>248</v>
      </c>
      <c r="L128" s="3">
        <v>92000323041</v>
      </c>
      <c r="M128" s="3">
        <v>1016892882</v>
      </c>
      <c r="N128" s="3" t="s">
        <v>113</v>
      </c>
    </row>
    <row r="129" spans="11:14" s="3" customFormat="1" x14ac:dyDescent="0.25">
      <c r="K129" s="3" t="s">
        <v>304</v>
      </c>
      <c r="L129" s="3">
        <v>92000322741</v>
      </c>
      <c r="M129" s="3">
        <v>1016892882</v>
      </c>
      <c r="N129" s="3" t="s">
        <v>113</v>
      </c>
    </row>
    <row r="130" spans="11:14" s="3" customFormat="1" x14ac:dyDescent="0.25">
      <c r="K130" s="3" t="s">
        <v>304</v>
      </c>
      <c r="L130" s="3">
        <v>92000322795</v>
      </c>
      <c r="M130" s="3">
        <v>1016892882</v>
      </c>
      <c r="N130" s="3" t="s">
        <v>113</v>
      </c>
    </row>
    <row r="131" spans="11:14" s="3" customFormat="1" x14ac:dyDescent="0.25">
      <c r="K131" s="3" t="s">
        <v>305</v>
      </c>
      <c r="L131" s="3">
        <v>92000318849</v>
      </c>
      <c r="M131" s="3">
        <v>1016892882</v>
      </c>
      <c r="N131" s="3" t="s">
        <v>113</v>
      </c>
    </row>
    <row r="132" spans="11:14" s="3" customFormat="1" x14ac:dyDescent="0.25">
      <c r="K132" s="3" t="s">
        <v>306</v>
      </c>
      <c r="L132" s="3">
        <v>92000322745</v>
      </c>
      <c r="M132" s="3">
        <v>1016892882</v>
      </c>
      <c r="N132" s="3" t="s">
        <v>113</v>
      </c>
    </row>
    <row r="133" spans="11:14" s="3" customFormat="1" x14ac:dyDescent="0.25">
      <c r="K133" s="3" t="s">
        <v>307</v>
      </c>
      <c r="L133" s="3">
        <v>92000319903</v>
      </c>
      <c r="M133" s="3">
        <v>1016892882</v>
      </c>
      <c r="N133" s="3" t="s">
        <v>113</v>
      </c>
    </row>
    <row r="134" spans="11:14" s="3" customFormat="1" x14ac:dyDescent="0.25">
      <c r="K134" s="3" t="s">
        <v>308</v>
      </c>
      <c r="L134" s="3">
        <v>92000322747</v>
      </c>
      <c r="M134" s="3">
        <v>1016892882</v>
      </c>
      <c r="N134" s="3" t="s">
        <v>113</v>
      </c>
    </row>
    <row r="135" spans="11:14" s="3" customFormat="1" x14ac:dyDescent="0.25">
      <c r="K135" s="3" t="s">
        <v>256</v>
      </c>
      <c r="L135" s="3">
        <v>92000323061</v>
      </c>
      <c r="M135" s="3">
        <v>1016892882</v>
      </c>
      <c r="N135" s="3" t="s">
        <v>113</v>
      </c>
    </row>
    <row r="136" spans="11:14" s="3" customFormat="1" x14ac:dyDescent="0.25">
      <c r="K136" s="3" t="s">
        <v>258</v>
      </c>
      <c r="L136" s="3">
        <v>92000322796</v>
      </c>
      <c r="M136" s="3">
        <v>1016892882</v>
      </c>
      <c r="N136" s="3" t="s">
        <v>113</v>
      </c>
    </row>
    <row r="137" spans="11:14" s="3" customFormat="1" x14ac:dyDescent="0.25">
      <c r="K137" s="3" t="s">
        <v>259</v>
      </c>
      <c r="L137" s="3">
        <v>92000326098</v>
      </c>
      <c r="M137" s="3">
        <v>1016892882</v>
      </c>
      <c r="N137" s="3" t="s">
        <v>113</v>
      </c>
    </row>
    <row r="138" spans="11:14" s="3" customFormat="1" x14ac:dyDescent="0.25">
      <c r="K138" s="3" t="s">
        <v>260</v>
      </c>
      <c r="L138" s="3">
        <v>92000323122</v>
      </c>
      <c r="M138" s="3">
        <v>1016892882</v>
      </c>
      <c r="N138" s="3" t="s">
        <v>113</v>
      </c>
    </row>
    <row r="139" spans="11:14" s="3" customFormat="1" x14ac:dyDescent="0.25">
      <c r="K139" s="3" t="s">
        <v>260</v>
      </c>
      <c r="L139" s="3">
        <v>92000324071</v>
      </c>
      <c r="M139" s="3">
        <v>1016892882</v>
      </c>
      <c r="N139" s="3" t="s">
        <v>113</v>
      </c>
    </row>
    <row r="140" spans="11:14" s="3" customFormat="1" x14ac:dyDescent="0.25">
      <c r="K140" s="3" t="s">
        <v>261</v>
      </c>
      <c r="L140" s="3">
        <v>92000319851</v>
      </c>
      <c r="M140" s="3">
        <v>1016892882</v>
      </c>
      <c r="N140" s="3" t="s">
        <v>113</v>
      </c>
    </row>
    <row r="141" spans="11:14" s="3" customFormat="1" x14ac:dyDescent="0.25">
      <c r="K141" s="3" t="s">
        <v>263</v>
      </c>
      <c r="L141" s="3">
        <v>92000322748</v>
      </c>
      <c r="M141" s="3">
        <v>1016892882</v>
      </c>
      <c r="N141" s="3" t="s">
        <v>113</v>
      </c>
    </row>
    <row r="142" spans="11:14" s="3" customFormat="1" x14ac:dyDescent="0.25">
      <c r="K142" s="3" t="s">
        <v>263</v>
      </c>
      <c r="L142" s="3">
        <v>92000323119</v>
      </c>
      <c r="M142" s="3">
        <v>1016892882</v>
      </c>
      <c r="N142" s="3" t="s">
        <v>113</v>
      </c>
    </row>
    <row r="143" spans="11:14" s="3" customFormat="1" x14ac:dyDescent="0.25">
      <c r="K143" s="3" t="s">
        <v>265</v>
      </c>
      <c r="L143" s="3">
        <v>92000324007</v>
      </c>
      <c r="M143" s="3">
        <v>1016892882</v>
      </c>
      <c r="N143" s="3" t="s">
        <v>113</v>
      </c>
    </row>
    <row r="144" spans="11:14" s="3" customFormat="1" x14ac:dyDescent="0.25">
      <c r="K144" s="3" t="s">
        <v>266</v>
      </c>
      <c r="L144" s="3">
        <v>92000318843</v>
      </c>
      <c r="M144" s="3">
        <v>1016892882</v>
      </c>
      <c r="N144" s="3" t="s">
        <v>113</v>
      </c>
    </row>
    <row r="145" spans="11:14" s="3" customFormat="1" x14ac:dyDescent="0.25">
      <c r="K145" s="3" t="s">
        <v>267</v>
      </c>
      <c r="L145" s="3">
        <v>92000324051</v>
      </c>
      <c r="M145" s="3">
        <v>1016892882</v>
      </c>
      <c r="N145" s="3" t="s">
        <v>113</v>
      </c>
    </row>
    <row r="146" spans="11:14" s="3" customFormat="1" x14ac:dyDescent="0.25">
      <c r="K146" s="3" t="s">
        <v>269</v>
      </c>
      <c r="L146" s="3">
        <v>92000324050</v>
      </c>
      <c r="M146" s="3">
        <v>1016892882</v>
      </c>
      <c r="N146" s="3" t="s">
        <v>113</v>
      </c>
    </row>
    <row r="147" spans="11:14" s="3" customFormat="1" x14ac:dyDescent="0.25">
      <c r="K147" s="3" t="s">
        <v>271</v>
      </c>
      <c r="L147" s="3">
        <v>92000319820</v>
      </c>
      <c r="M147" s="3">
        <v>1016892882</v>
      </c>
      <c r="N147" s="3" t="s">
        <v>113</v>
      </c>
    </row>
    <row r="148" spans="11:14" s="3" customFormat="1" x14ac:dyDescent="0.25">
      <c r="K148" s="3" t="s">
        <v>271</v>
      </c>
      <c r="L148" s="3">
        <v>92000319845</v>
      </c>
      <c r="M148" s="3">
        <v>1016892882</v>
      </c>
      <c r="N148" s="3" t="s">
        <v>113</v>
      </c>
    </row>
    <row r="149" spans="11:14" s="3" customFormat="1" x14ac:dyDescent="0.25">
      <c r="K149" s="3" t="s">
        <v>272</v>
      </c>
      <c r="L149" s="3">
        <v>92000324059</v>
      </c>
      <c r="M149" s="3">
        <v>1016892882</v>
      </c>
      <c r="N149" s="3" t="s">
        <v>113</v>
      </c>
    </row>
    <row r="150" spans="11:14" s="3" customFormat="1" x14ac:dyDescent="0.25">
      <c r="K150" s="3" t="s">
        <v>273</v>
      </c>
      <c r="L150" s="3">
        <v>92000318860</v>
      </c>
      <c r="M150" s="3">
        <v>1016892882</v>
      </c>
      <c r="N150" s="3" t="s">
        <v>113</v>
      </c>
    </row>
    <row r="151" spans="11:14" s="3" customFormat="1" x14ac:dyDescent="0.25">
      <c r="K151" s="3" t="s">
        <v>274</v>
      </c>
      <c r="L151" s="3">
        <v>92000320903</v>
      </c>
      <c r="M151" s="3">
        <v>1016892882</v>
      </c>
      <c r="N151" s="3" t="s">
        <v>113</v>
      </c>
    </row>
    <row r="152" spans="11:14" s="3" customFormat="1" x14ac:dyDescent="0.25">
      <c r="K152" s="3" t="s">
        <v>310</v>
      </c>
      <c r="L152" s="3">
        <v>92000324044</v>
      </c>
      <c r="M152" s="3">
        <v>1016892882</v>
      </c>
      <c r="N152" s="3" t="s">
        <v>113</v>
      </c>
    </row>
    <row r="153" spans="11:14" s="3" customFormat="1" x14ac:dyDescent="0.25">
      <c r="K153" s="3" t="s">
        <v>311</v>
      </c>
      <c r="L153" s="3">
        <v>92000324048</v>
      </c>
      <c r="M153" s="3">
        <v>1016892882</v>
      </c>
      <c r="N153" s="3" t="s">
        <v>113</v>
      </c>
    </row>
    <row r="154" spans="11:14" s="3" customFormat="1" x14ac:dyDescent="0.25">
      <c r="K154" s="3" t="s">
        <v>276</v>
      </c>
      <c r="L154" s="3">
        <v>92000324049</v>
      </c>
      <c r="M154" s="3">
        <v>1016892882</v>
      </c>
      <c r="N154" s="3" t="s">
        <v>113</v>
      </c>
    </row>
    <row r="155" spans="11:14" s="3" customFormat="1" x14ac:dyDescent="0.25">
      <c r="K155" s="3" t="s">
        <v>277</v>
      </c>
      <c r="L155" s="3">
        <v>92000318848</v>
      </c>
      <c r="M155" s="3">
        <v>1016892882</v>
      </c>
      <c r="N155" s="3" t="s">
        <v>113</v>
      </c>
    </row>
    <row r="156" spans="11:14" s="3" customFormat="1" x14ac:dyDescent="0.25">
      <c r="K156" s="3" t="s">
        <v>278</v>
      </c>
      <c r="L156" s="3">
        <v>92000320877</v>
      </c>
      <c r="M156" s="3">
        <v>1016892882</v>
      </c>
      <c r="N156" s="3" t="s">
        <v>113</v>
      </c>
    </row>
    <row r="157" spans="11:14" s="3" customFormat="1" x14ac:dyDescent="0.25">
      <c r="K157" s="3" t="s">
        <v>278</v>
      </c>
      <c r="L157" s="3">
        <v>92000320896</v>
      </c>
      <c r="M157" s="3">
        <v>1016892882</v>
      </c>
      <c r="N157" s="3" t="s">
        <v>113</v>
      </c>
    </row>
    <row r="158" spans="11:14" s="3" customFormat="1" x14ac:dyDescent="0.25">
      <c r="K158" s="3" t="s">
        <v>278</v>
      </c>
      <c r="L158" s="3">
        <v>92000327027</v>
      </c>
      <c r="M158" s="3">
        <v>1016892882</v>
      </c>
      <c r="N158" s="3" t="s">
        <v>113</v>
      </c>
    </row>
    <row r="159" spans="11:14" s="3" customFormat="1" x14ac:dyDescent="0.25">
      <c r="K159" s="3" t="s">
        <v>312</v>
      </c>
      <c r="L159" s="3">
        <v>92000320890</v>
      </c>
      <c r="M159" s="3">
        <v>1016892882</v>
      </c>
      <c r="N159" s="3" t="s">
        <v>113</v>
      </c>
    </row>
    <row r="160" spans="11:14" s="3" customFormat="1" x14ac:dyDescent="0.25">
      <c r="K160" s="3" t="s">
        <v>312</v>
      </c>
      <c r="L160" s="3">
        <v>92000320909</v>
      </c>
      <c r="M160" s="3">
        <v>1016892882</v>
      </c>
      <c r="N160" s="3" t="s">
        <v>113</v>
      </c>
    </row>
    <row r="161" spans="11:14" s="3" customFormat="1" x14ac:dyDescent="0.25">
      <c r="K161" s="3" t="s">
        <v>312</v>
      </c>
      <c r="L161" s="3">
        <v>92000325052</v>
      </c>
      <c r="M161" s="3">
        <v>1016892882</v>
      </c>
      <c r="N161" s="3" t="s">
        <v>113</v>
      </c>
    </row>
    <row r="162" spans="11:14" s="3" customFormat="1" x14ac:dyDescent="0.25">
      <c r="K162" s="3" t="s">
        <v>313</v>
      </c>
      <c r="L162" s="3">
        <v>92000319896</v>
      </c>
      <c r="M162" s="3">
        <v>1016892882</v>
      </c>
      <c r="N162" s="3" t="s">
        <v>113</v>
      </c>
    </row>
    <row r="163" spans="11:14" s="3" customFormat="1" x14ac:dyDescent="0.25">
      <c r="K163" s="3" t="s">
        <v>314</v>
      </c>
      <c r="L163" s="3">
        <v>92000318870</v>
      </c>
      <c r="M163" s="3">
        <v>1016892882</v>
      </c>
      <c r="N163" s="3" t="s">
        <v>113</v>
      </c>
    </row>
    <row r="164" spans="11:14" s="3" customFormat="1" x14ac:dyDescent="0.25">
      <c r="K164" s="3" t="s">
        <v>282</v>
      </c>
      <c r="L164" s="3">
        <v>92000445472</v>
      </c>
      <c r="M164" s="3">
        <v>1016892882</v>
      </c>
      <c r="N164" s="3" t="s">
        <v>113</v>
      </c>
    </row>
    <row r="165" spans="11:14" s="3" customFormat="1" x14ac:dyDescent="0.25">
      <c r="K165" s="3" t="s">
        <v>316</v>
      </c>
      <c r="L165" s="3">
        <v>92000324006</v>
      </c>
      <c r="M165" s="3">
        <v>1016892882</v>
      </c>
      <c r="N165" s="3" t="s">
        <v>113</v>
      </c>
    </row>
    <row r="166" spans="11:14" s="3" customFormat="1" x14ac:dyDescent="0.25">
      <c r="K166" s="3" t="s">
        <v>317</v>
      </c>
      <c r="L166" s="3">
        <v>92000324056</v>
      </c>
      <c r="M166" s="3">
        <v>1016892882</v>
      </c>
      <c r="N166" s="3" t="s">
        <v>113</v>
      </c>
    </row>
    <row r="167" spans="11:14" s="3" customFormat="1" x14ac:dyDescent="0.25">
      <c r="K167" s="3" t="s">
        <v>285</v>
      </c>
      <c r="L167" s="3">
        <v>92000320915</v>
      </c>
      <c r="M167" s="3">
        <v>1016892882</v>
      </c>
      <c r="N167" s="3" t="s">
        <v>113</v>
      </c>
    </row>
    <row r="168" spans="11:14" s="3" customFormat="1" x14ac:dyDescent="0.25">
      <c r="K168" s="3" t="s">
        <v>329</v>
      </c>
      <c r="L168" s="3">
        <v>92000326022</v>
      </c>
      <c r="M168" s="3">
        <v>1016892882</v>
      </c>
      <c r="N168" s="3" t="s">
        <v>113</v>
      </c>
    </row>
    <row r="169" spans="11:14" s="3" customFormat="1" x14ac:dyDescent="0.25">
      <c r="K169" s="3" t="s">
        <v>330</v>
      </c>
      <c r="L169" s="3">
        <v>92000323085</v>
      </c>
      <c r="M169" s="3">
        <v>1016892882</v>
      </c>
      <c r="N169" s="3" t="s">
        <v>113</v>
      </c>
    </row>
    <row r="170" spans="11:14" s="3" customFormat="1" x14ac:dyDescent="0.25">
      <c r="K170" s="3" t="s">
        <v>331</v>
      </c>
      <c r="L170" s="3">
        <v>92000323131</v>
      </c>
      <c r="M170" s="3">
        <v>1016892882</v>
      </c>
      <c r="N170" s="3" t="s">
        <v>113</v>
      </c>
    </row>
    <row r="171" spans="11:14" s="3" customFormat="1" x14ac:dyDescent="0.25">
      <c r="K171" s="3" t="s">
        <v>332</v>
      </c>
      <c r="L171" s="3">
        <v>92000381806</v>
      </c>
      <c r="M171" s="3">
        <v>1016892882</v>
      </c>
      <c r="N171" s="3" t="s">
        <v>113</v>
      </c>
    </row>
    <row r="172" spans="11:14" s="3" customFormat="1" x14ac:dyDescent="0.25">
      <c r="K172" s="3" t="s">
        <v>288</v>
      </c>
      <c r="L172" s="3">
        <v>92000320860</v>
      </c>
      <c r="M172" s="3">
        <v>1016892882</v>
      </c>
      <c r="N172" s="3" t="s">
        <v>113</v>
      </c>
    </row>
    <row r="173" spans="11:14" s="3" customFormat="1" x14ac:dyDescent="0.25">
      <c r="K173" s="3" t="s">
        <v>288</v>
      </c>
      <c r="L173" s="3">
        <v>92000320889</v>
      </c>
      <c r="M173" s="3">
        <v>1016892882</v>
      </c>
      <c r="N173" s="3" t="s">
        <v>113</v>
      </c>
    </row>
    <row r="174" spans="11:14" s="3" customFormat="1" x14ac:dyDescent="0.25">
      <c r="K174" s="3" t="s">
        <v>320</v>
      </c>
      <c r="L174" s="3">
        <v>92000320868</v>
      </c>
      <c r="M174" s="3">
        <v>1016892882</v>
      </c>
      <c r="N174" s="3" t="s">
        <v>113</v>
      </c>
    </row>
    <row r="175" spans="11:14" s="3" customFormat="1" x14ac:dyDescent="0.25">
      <c r="K175" s="3" t="s">
        <v>320</v>
      </c>
      <c r="L175" s="3">
        <v>92000320981</v>
      </c>
      <c r="M175" s="3">
        <v>1016892882</v>
      </c>
      <c r="N175" s="3" t="s">
        <v>113</v>
      </c>
    </row>
    <row r="176" spans="11:14" s="3" customFormat="1" x14ac:dyDescent="0.25">
      <c r="K176" s="3" t="s">
        <v>320</v>
      </c>
      <c r="L176" s="3">
        <v>92000320989</v>
      </c>
      <c r="M176" s="3">
        <v>1016892882</v>
      </c>
      <c r="N176" s="3" t="s">
        <v>113</v>
      </c>
    </row>
    <row r="177" spans="11:14" s="3" customFormat="1" x14ac:dyDescent="0.25">
      <c r="K177" s="3" t="s">
        <v>320</v>
      </c>
      <c r="L177" s="3">
        <v>92000326084</v>
      </c>
      <c r="M177" s="3">
        <v>1016892882</v>
      </c>
      <c r="N177" s="3" t="s">
        <v>113</v>
      </c>
    </row>
    <row r="178" spans="11:14" s="3" customFormat="1" x14ac:dyDescent="0.25">
      <c r="K178" s="3" t="s">
        <v>321</v>
      </c>
      <c r="L178" s="3">
        <v>92000320887</v>
      </c>
      <c r="M178" s="3">
        <v>1016892882</v>
      </c>
      <c r="N178" s="3" t="s">
        <v>113</v>
      </c>
    </row>
    <row r="179" spans="11:14" s="3" customFormat="1" x14ac:dyDescent="0.25">
      <c r="K179" s="3" t="s">
        <v>291</v>
      </c>
      <c r="L179" s="3">
        <v>92000318915</v>
      </c>
      <c r="M179" s="3">
        <v>1016892882</v>
      </c>
      <c r="N179" s="3" t="s">
        <v>113</v>
      </c>
    </row>
    <row r="180" spans="11:14" s="3" customFormat="1" x14ac:dyDescent="0.25">
      <c r="K180" s="3" t="s">
        <v>322</v>
      </c>
      <c r="L180" s="3">
        <v>92000318845</v>
      </c>
      <c r="M180" s="3">
        <v>1016892882</v>
      </c>
      <c r="N180" s="3" t="s">
        <v>113</v>
      </c>
    </row>
    <row r="181" spans="11:14" s="3" customFormat="1" x14ac:dyDescent="0.25">
      <c r="K181" s="3" t="s">
        <v>323</v>
      </c>
      <c r="L181" s="3">
        <v>92000322816</v>
      </c>
      <c r="M181" s="3">
        <v>1016892882</v>
      </c>
      <c r="N181" s="3" t="s">
        <v>113</v>
      </c>
    </row>
    <row r="182" spans="11:14" s="3" customFormat="1" x14ac:dyDescent="0.25">
      <c r="K182" s="3" t="s">
        <v>295</v>
      </c>
      <c r="L182" s="3">
        <v>92000323082</v>
      </c>
      <c r="M182" s="3">
        <v>1016892882</v>
      </c>
      <c r="N182" s="3" t="s">
        <v>113</v>
      </c>
    </row>
    <row r="183" spans="11:14" s="3" customFormat="1" x14ac:dyDescent="0.25">
      <c r="K183" s="3" t="s">
        <v>324</v>
      </c>
      <c r="L183" s="3">
        <v>92000323168</v>
      </c>
      <c r="M183" s="3">
        <v>1016892882</v>
      </c>
      <c r="N183" s="3" t="s">
        <v>113</v>
      </c>
    </row>
    <row r="184" spans="11:14" s="3" customFormat="1" x14ac:dyDescent="0.25">
      <c r="K184" s="3" t="s">
        <v>297</v>
      </c>
      <c r="L184" s="3">
        <v>92000326300</v>
      </c>
      <c r="M184" s="3">
        <v>1016892882</v>
      </c>
      <c r="N184" s="3" t="s">
        <v>113</v>
      </c>
    </row>
    <row r="185" spans="11:14" s="3" customFormat="1" x14ac:dyDescent="0.25">
      <c r="K185" s="3" t="s">
        <v>298</v>
      </c>
      <c r="L185" s="3">
        <v>92000319821</v>
      </c>
      <c r="M185" s="3">
        <v>1016892882</v>
      </c>
      <c r="N185" s="3" t="s">
        <v>113</v>
      </c>
    </row>
    <row r="186" spans="11:14" s="3" customFormat="1" x14ac:dyDescent="0.25">
      <c r="K186" s="3" t="s">
        <v>298</v>
      </c>
      <c r="L186" s="3">
        <v>92000319828</v>
      </c>
      <c r="M186" s="3">
        <v>1016892882</v>
      </c>
      <c r="N186" s="3" t="s">
        <v>113</v>
      </c>
    </row>
    <row r="187" spans="11:14" s="3" customFormat="1" x14ac:dyDescent="0.25">
      <c r="K187" s="3" t="s">
        <v>298</v>
      </c>
      <c r="L187" s="3">
        <v>92000319847</v>
      </c>
      <c r="M187" s="3">
        <v>1016892882</v>
      </c>
      <c r="N187" s="3" t="s">
        <v>113</v>
      </c>
    </row>
    <row r="188" spans="11:14" s="3" customFormat="1" x14ac:dyDescent="0.25">
      <c r="K188" s="3" t="s">
        <v>298</v>
      </c>
      <c r="L188" s="3">
        <v>92000319863</v>
      </c>
      <c r="M188" s="3">
        <v>1016892882</v>
      </c>
      <c r="N188" s="3" t="s">
        <v>113</v>
      </c>
    </row>
    <row r="189" spans="11:14" s="3" customFormat="1" x14ac:dyDescent="0.25">
      <c r="K189" s="3" t="s">
        <v>325</v>
      </c>
      <c r="L189" s="3">
        <v>92000318871</v>
      </c>
      <c r="M189" s="3">
        <v>1016892882</v>
      </c>
      <c r="N189" s="3" t="s">
        <v>113</v>
      </c>
    </row>
    <row r="190" spans="11:14" s="3" customFormat="1" x14ac:dyDescent="0.25">
      <c r="K190" s="3" t="s">
        <v>325</v>
      </c>
      <c r="L190" s="3">
        <v>92000320858</v>
      </c>
      <c r="M190" s="3">
        <v>1016892882</v>
      </c>
      <c r="N190" s="3" t="s">
        <v>113</v>
      </c>
    </row>
    <row r="191" spans="11:14" s="3" customFormat="1" x14ac:dyDescent="0.25">
      <c r="K191" s="3" t="s">
        <v>325</v>
      </c>
      <c r="L191" s="3">
        <v>92000320888</v>
      </c>
      <c r="M191" s="3">
        <v>1016892882</v>
      </c>
      <c r="N191" s="3" t="s">
        <v>113</v>
      </c>
    </row>
    <row r="192" spans="11:14" s="3" customFormat="1" x14ac:dyDescent="0.25">
      <c r="K192" s="3" t="s">
        <v>300</v>
      </c>
      <c r="L192" s="3">
        <v>92000318830</v>
      </c>
      <c r="M192" s="3">
        <v>1016892882</v>
      </c>
      <c r="N192" s="3" t="s">
        <v>113</v>
      </c>
    </row>
    <row r="193" spans="11:14" s="3" customFormat="1" x14ac:dyDescent="0.25">
      <c r="K193" s="3" t="s">
        <v>300</v>
      </c>
      <c r="L193" s="3">
        <v>92000318844</v>
      </c>
      <c r="M193" s="3">
        <v>1016892882</v>
      </c>
      <c r="N193" s="3" t="s">
        <v>113</v>
      </c>
    </row>
    <row r="194" spans="11:14" s="3" customFormat="1" x14ac:dyDescent="0.25">
      <c r="K194" s="3" t="s">
        <v>326</v>
      </c>
      <c r="L194" s="3">
        <v>92000319846</v>
      </c>
      <c r="M194" s="3">
        <v>1016892882</v>
      </c>
      <c r="N194" s="3" t="s">
        <v>113</v>
      </c>
    </row>
    <row r="195" spans="11:14" s="3" customFormat="1" x14ac:dyDescent="0.25">
      <c r="K195" s="3" t="s">
        <v>333</v>
      </c>
      <c r="L195" s="3">
        <v>92000337119</v>
      </c>
      <c r="M195" s="3">
        <v>1016892882</v>
      </c>
      <c r="N195" s="3" t="s">
        <v>113</v>
      </c>
    </row>
    <row r="196" spans="11:14" s="3" customFormat="1" x14ac:dyDescent="0.25">
      <c r="K196" s="3" t="s">
        <v>335</v>
      </c>
      <c r="L196" s="3">
        <v>92000404012</v>
      </c>
      <c r="M196" s="3">
        <v>1016892882</v>
      </c>
      <c r="N196" s="3" t="s">
        <v>113</v>
      </c>
    </row>
    <row r="197" spans="11:14" s="3" customFormat="1" x14ac:dyDescent="0.25">
      <c r="K197" s="3" t="s">
        <v>160</v>
      </c>
      <c r="L197" s="3">
        <v>92000447668</v>
      </c>
      <c r="M197" s="3">
        <v>1016892882</v>
      </c>
      <c r="N197" s="3" t="s">
        <v>113</v>
      </c>
    </row>
    <row r="198" spans="11:14" s="3" customFormat="1" x14ac:dyDescent="0.25">
      <c r="K198" s="3" t="s">
        <v>336</v>
      </c>
      <c r="L198" s="3">
        <v>92000448165</v>
      </c>
      <c r="M198" s="3">
        <v>1016892882</v>
      </c>
      <c r="N198" s="3" t="s">
        <v>113</v>
      </c>
    </row>
    <row r="199" spans="11:14" s="3" customFormat="1" x14ac:dyDescent="0.25">
      <c r="K199" s="3" t="s">
        <v>337</v>
      </c>
      <c r="L199" s="3">
        <v>92000412886</v>
      </c>
      <c r="M199" s="3">
        <v>1016892882</v>
      </c>
      <c r="N199" s="3" t="s">
        <v>113</v>
      </c>
    </row>
    <row r="200" spans="11:14" s="3" customFormat="1" x14ac:dyDescent="0.25">
      <c r="K200" s="3" t="s">
        <v>246</v>
      </c>
      <c r="L200" s="3">
        <v>92000461295</v>
      </c>
      <c r="M200" s="3">
        <v>1016830679</v>
      </c>
      <c r="N200" s="3" t="s">
        <v>115</v>
      </c>
    </row>
    <row r="201" spans="11:14" s="3" customFormat="1" x14ac:dyDescent="0.25">
      <c r="K201" s="3" t="s">
        <v>248</v>
      </c>
      <c r="L201" s="3">
        <v>92000320968</v>
      </c>
      <c r="M201" s="3">
        <v>1016830679</v>
      </c>
      <c r="N201" s="3" t="s">
        <v>115</v>
      </c>
    </row>
    <row r="202" spans="11:14" s="3" customFormat="1" x14ac:dyDescent="0.25">
      <c r="K202" s="3" t="s">
        <v>248</v>
      </c>
      <c r="L202" s="3">
        <v>92000323045</v>
      </c>
      <c r="M202" s="3">
        <v>1016830679</v>
      </c>
      <c r="N202" s="3" t="s">
        <v>115</v>
      </c>
    </row>
    <row r="203" spans="11:14" s="3" customFormat="1" x14ac:dyDescent="0.25">
      <c r="K203" s="3" t="s">
        <v>304</v>
      </c>
      <c r="L203" s="3">
        <v>92000322807</v>
      </c>
      <c r="M203" s="3">
        <v>1016830679</v>
      </c>
      <c r="N203" s="3" t="s">
        <v>115</v>
      </c>
    </row>
    <row r="204" spans="11:14" s="3" customFormat="1" x14ac:dyDescent="0.25">
      <c r="K204" s="3" t="s">
        <v>305</v>
      </c>
      <c r="L204" s="3">
        <v>92000318882</v>
      </c>
      <c r="M204" s="3">
        <v>1016830679</v>
      </c>
      <c r="N204" s="3" t="s">
        <v>115</v>
      </c>
    </row>
    <row r="205" spans="11:14" s="3" customFormat="1" x14ac:dyDescent="0.25">
      <c r="K205" s="3" t="s">
        <v>306</v>
      </c>
      <c r="L205" s="3">
        <v>92000323081</v>
      </c>
      <c r="M205" s="3">
        <v>1016830679</v>
      </c>
      <c r="N205" s="3" t="s">
        <v>115</v>
      </c>
    </row>
    <row r="206" spans="11:14" s="3" customFormat="1" x14ac:dyDescent="0.25">
      <c r="K206" s="3" t="s">
        <v>338</v>
      </c>
      <c r="L206" s="3">
        <v>92000319889</v>
      </c>
      <c r="M206" s="3">
        <v>1016830679</v>
      </c>
      <c r="N206" s="3" t="s">
        <v>115</v>
      </c>
    </row>
    <row r="207" spans="11:14" s="3" customFormat="1" x14ac:dyDescent="0.25">
      <c r="K207" s="3" t="s">
        <v>254</v>
      </c>
      <c r="L207" s="3">
        <v>92000320967</v>
      </c>
      <c r="M207" s="3">
        <v>1016830679</v>
      </c>
      <c r="N207" s="3" t="s">
        <v>115</v>
      </c>
    </row>
    <row r="208" spans="11:14" s="3" customFormat="1" x14ac:dyDescent="0.25">
      <c r="K208" s="3" t="s">
        <v>256</v>
      </c>
      <c r="L208" s="3">
        <v>92000323068</v>
      </c>
      <c r="M208" s="3">
        <v>1016830679</v>
      </c>
      <c r="N208" s="3" t="s">
        <v>115</v>
      </c>
    </row>
    <row r="209" spans="11:14" s="3" customFormat="1" x14ac:dyDescent="0.25">
      <c r="K209" s="3" t="s">
        <v>258</v>
      </c>
      <c r="L209" s="3">
        <v>92000322791</v>
      </c>
      <c r="M209" s="3">
        <v>1016830679</v>
      </c>
      <c r="N209" s="3" t="s">
        <v>115</v>
      </c>
    </row>
    <row r="210" spans="11:14" s="3" customFormat="1" x14ac:dyDescent="0.25">
      <c r="K210" s="3" t="s">
        <v>259</v>
      </c>
      <c r="L210" s="3">
        <v>92000517118</v>
      </c>
      <c r="M210" s="3">
        <v>1016830679</v>
      </c>
      <c r="N210" s="3" t="s">
        <v>115</v>
      </c>
    </row>
    <row r="211" spans="11:14" s="3" customFormat="1" x14ac:dyDescent="0.25">
      <c r="K211" s="3" t="s">
        <v>260</v>
      </c>
      <c r="L211" s="3">
        <v>92000318935</v>
      </c>
      <c r="M211" s="3">
        <v>1016830679</v>
      </c>
      <c r="N211" s="3" t="s">
        <v>115</v>
      </c>
    </row>
    <row r="212" spans="11:14" s="3" customFormat="1" x14ac:dyDescent="0.25">
      <c r="K212" s="3" t="s">
        <v>261</v>
      </c>
      <c r="L212" s="3">
        <v>92000319829</v>
      </c>
      <c r="M212" s="3">
        <v>1016830679</v>
      </c>
      <c r="N212" s="3" t="s">
        <v>115</v>
      </c>
    </row>
    <row r="213" spans="11:14" s="3" customFormat="1" x14ac:dyDescent="0.25">
      <c r="K213" s="3" t="s">
        <v>263</v>
      </c>
      <c r="L213" s="3">
        <v>92000323098</v>
      </c>
      <c r="M213" s="3">
        <v>1016830679</v>
      </c>
      <c r="N213" s="3" t="s">
        <v>115</v>
      </c>
    </row>
    <row r="214" spans="11:14" s="3" customFormat="1" x14ac:dyDescent="0.25">
      <c r="K214" s="3" t="s">
        <v>265</v>
      </c>
      <c r="L214" s="3">
        <v>92000319866</v>
      </c>
      <c r="M214" s="3">
        <v>1016830679</v>
      </c>
      <c r="N214" s="3" t="s">
        <v>115</v>
      </c>
    </row>
    <row r="215" spans="11:14" s="3" customFormat="1" x14ac:dyDescent="0.25">
      <c r="K215" s="3" t="s">
        <v>266</v>
      </c>
      <c r="L215" s="3">
        <v>92000318833</v>
      </c>
      <c r="M215" s="3">
        <v>1016830679</v>
      </c>
      <c r="N215" s="3" t="s">
        <v>115</v>
      </c>
    </row>
    <row r="216" spans="11:14" s="3" customFormat="1" x14ac:dyDescent="0.25">
      <c r="K216" s="3" t="s">
        <v>266</v>
      </c>
      <c r="L216" s="3">
        <v>92000318835</v>
      </c>
      <c r="M216" s="3">
        <v>1016830679</v>
      </c>
      <c r="N216" s="3" t="s">
        <v>115</v>
      </c>
    </row>
    <row r="217" spans="11:14" s="3" customFormat="1" x14ac:dyDescent="0.25">
      <c r="K217" s="3" t="s">
        <v>267</v>
      </c>
      <c r="L217" s="3">
        <v>92000324032</v>
      </c>
      <c r="M217" s="3">
        <v>1016830679</v>
      </c>
      <c r="N217" s="3" t="s">
        <v>115</v>
      </c>
    </row>
    <row r="218" spans="11:14" s="3" customFormat="1" x14ac:dyDescent="0.25">
      <c r="K218" s="3" t="s">
        <v>269</v>
      </c>
      <c r="L218" s="3">
        <v>92000324082</v>
      </c>
      <c r="M218" s="3">
        <v>1016830679</v>
      </c>
      <c r="N218" s="3" t="s">
        <v>115</v>
      </c>
    </row>
    <row r="219" spans="11:14" s="3" customFormat="1" x14ac:dyDescent="0.25">
      <c r="K219" s="3" t="s">
        <v>339</v>
      </c>
      <c r="L219" s="3">
        <v>92000382696</v>
      </c>
      <c r="M219" s="3">
        <v>1016830679</v>
      </c>
      <c r="N219" s="3" t="s">
        <v>115</v>
      </c>
    </row>
    <row r="220" spans="11:14" s="3" customFormat="1" x14ac:dyDescent="0.25">
      <c r="K220" s="3" t="s">
        <v>272</v>
      </c>
      <c r="L220" s="3">
        <v>92000318071</v>
      </c>
      <c r="M220" s="3">
        <v>1016830679</v>
      </c>
      <c r="N220" s="3" t="s">
        <v>115</v>
      </c>
    </row>
    <row r="221" spans="11:14" s="3" customFormat="1" x14ac:dyDescent="0.25">
      <c r="K221" s="3" t="s">
        <v>272</v>
      </c>
      <c r="L221" s="3">
        <v>92000324038</v>
      </c>
      <c r="M221" s="3">
        <v>1016830679</v>
      </c>
      <c r="N221" s="3" t="s">
        <v>115</v>
      </c>
    </row>
    <row r="222" spans="11:14" s="3" customFormat="1" x14ac:dyDescent="0.25">
      <c r="K222" s="3" t="s">
        <v>273</v>
      </c>
      <c r="L222" s="3">
        <v>92000318878</v>
      </c>
      <c r="M222" s="3">
        <v>1016830679</v>
      </c>
      <c r="N222" s="3" t="s">
        <v>115</v>
      </c>
    </row>
    <row r="223" spans="11:14" s="3" customFormat="1" x14ac:dyDescent="0.25">
      <c r="K223" s="3" t="s">
        <v>274</v>
      </c>
      <c r="L223" s="3">
        <v>92000320945</v>
      </c>
      <c r="M223" s="3">
        <v>1016830679</v>
      </c>
      <c r="N223" s="3" t="s">
        <v>115</v>
      </c>
    </row>
    <row r="224" spans="11:14" s="3" customFormat="1" x14ac:dyDescent="0.25">
      <c r="K224" s="3" t="s">
        <v>310</v>
      </c>
      <c r="L224" s="3">
        <v>92000324069</v>
      </c>
      <c r="M224" s="3">
        <v>1016830679</v>
      </c>
      <c r="N224" s="3" t="s">
        <v>115</v>
      </c>
    </row>
    <row r="225" spans="11:14" s="3" customFormat="1" x14ac:dyDescent="0.25">
      <c r="K225" s="3" t="s">
        <v>276</v>
      </c>
      <c r="L225" s="3">
        <v>92000324025</v>
      </c>
      <c r="M225" s="3">
        <v>1016830679</v>
      </c>
      <c r="N225" s="3" t="s">
        <v>115</v>
      </c>
    </row>
    <row r="226" spans="11:14" s="3" customFormat="1" x14ac:dyDescent="0.25">
      <c r="K226" s="3" t="s">
        <v>277</v>
      </c>
      <c r="L226" s="3">
        <v>92000318864</v>
      </c>
      <c r="M226" s="3">
        <v>1016830679</v>
      </c>
      <c r="N226" s="3" t="s">
        <v>115</v>
      </c>
    </row>
    <row r="227" spans="11:14" s="3" customFormat="1" x14ac:dyDescent="0.25">
      <c r="K227" s="3" t="s">
        <v>278</v>
      </c>
      <c r="L227" s="3">
        <v>92000320931</v>
      </c>
      <c r="M227" s="3">
        <v>1016830679</v>
      </c>
      <c r="N227" s="3" t="s">
        <v>115</v>
      </c>
    </row>
    <row r="228" spans="11:14" s="3" customFormat="1" x14ac:dyDescent="0.25">
      <c r="K228" s="3" t="s">
        <v>278</v>
      </c>
      <c r="L228" s="3">
        <v>92000327032</v>
      </c>
      <c r="M228" s="3">
        <v>1016830679</v>
      </c>
      <c r="N228" s="3" t="s">
        <v>115</v>
      </c>
    </row>
    <row r="229" spans="11:14" s="3" customFormat="1" x14ac:dyDescent="0.25">
      <c r="K229" s="3" t="s">
        <v>312</v>
      </c>
      <c r="L229" s="3">
        <v>92000320957</v>
      </c>
      <c r="M229" s="3">
        <v>1016830679</v>
      </c>
      <c r="N229" s="3" t="s">
        <v>115</v>
      </c>
    </row>
    <row r="230" spans="11:14" s="3" customFormat="1" x14ac:dyDescent="0.25">
      <c r="K230" s="3" t="s">
        <v>312</v>
      </c>
      <c r="L230" s="3">
        <v>92000325060</v>
      </c>
      <c r="M230" s="3">
        <v>1016830679</v>
      </c>
      <c r="N230" s="3" t="s">
        <v>115</v>
      </c>
    </row>
    <row r="231" spans="11:14" s="3" customFormat="1" x14ac:dyDescent="0.25">
      <c r="K231" s="3" t="s">
        <v>313</v>
      </c>
      <c r="L231" s="3">
        <v>92000319907</v>
      </c>
      <c r="M231" s="3">
        <v>1016830679</v>
      </c>
      <c r="N231" s="3" t="s">
        <v>115</v>
      </c>
    </row>
    <row r="232" spans="11:14" s="3" customFormat="1" x14ac:dyDescent="0.25">
      <c r="K232" s="3" t="s">
        <v>314</v>
      </c>
      <c r="L232" s="3">
        <v>92000318890</v>
      </c>
      <c r="M232" s="3">
        <v>1016830679</v>
      </c>
      <c r="N232" s="3" t="s">
        <v>115</v>
      </c>
    </row>
    <row r="233" spans="11:14" s="3" customFormat="1" x14ac:dyDescent="0.25">
      <c r="K233" s="3" t="s">
        <v>282</v>
      </c>
      <c r="L233" s="3">
        <v>92000524104</v>
      </c>
      <c r="M233" s="3">
        <v>1016830679</v>
      </c>
      <c r="N233" s="3" t="s">
        <v>115</v>
      </c>
    </row>
    <row r="234" spans="11:14" s="3" customFormat="1" x14ac:dyDescent="0.25">
      <c r="K234" s="3" t="s">
        <v>316</v>
      </c>
      <c r="L234" s="3">
        <v>92000318072</v>
      </c>
      <c r="M234" s="3">
        <v>1016830679</v>
      </c>
      <c r="N234" s="3" t="s">
        <v>115</v>
      </c>
    </row>
    <row r="235" spans="11:14" s="3" customFormat="1" x14ac:dyDescent="0.25">
      <c r="K235" s="3" t="s">
        <v>317</v>
      </c>
      <c r="L235" s="3">
        <v>92000324064</v>
      </c>
      <c r="M235" s="3">
        <v>1016830679</v>
      </c>
      <c r="N235" s="3" t="s">
        <v>115</v>
      </c>
    </row>
    <row r="236" spans="11:14" s="3" customFormat="1" x14ac:dyDescent="0.25">
      <c r="K236" s="3" t="s">
        <v>340</v>
      </c>
      <c r="L236" s="3">
        <v>92000318074</v>
      </c>
      <c r="M236" s="3">
        <v>1016830679</v>
      </c>
      <c r="N236" s="3" t="s">
        <v>115</v>
      </c>
    </row>
    <row r="237" spans="11:14" s="3" customFormat="1" x14ac:dyDescent="0.25">
      <c r="K237" s="3" t="s">
        <v>285</v>
      </c>
      <c r="L237" s="3">
        <v>92000320926</v>
      </c>
      <c r="M237" s="3">
        <v>1016830679</v>
      </c>
      <c r="N237" s="3" t="s">
        <v>115</v>
      </c>
    </row>
    <row r="238" spans="11:14" s="3" customFormat="1" x14ac:dyDescent="0.25">
      <c r="K238" s="3" t="s">
        <v>318</v>
      </c>
      <c r="L238" s="3">
        <v>92000323075</v>
      </c>
      <c r="M238" s="3">
        <v>1016830679</v>
      </c>
      <c r="N238" s="3" t="s">
        <v>115</v>
      </c>
    </row>
    <row r="239" spans="11:14" s="3" customFormat="1" x14ac:dyDescent="0.25">
      <c r="K239" s="3" t="s">
        <v>319</v>
      </c>
      <c r="L239" s="3">
        <v>92000323140</v>
      </c>
      <c r="M239" s="3">
        <v>1016830679</v>
      </c>
      <c r="N239" s="3" t="s">
        <v>115</v>
      </c>
    </row>
    <row r="240" spans="11:14" s="3" customFormat="1" x14ac:dyDescent="0.25">
      <c r="K240" s="3" t="s">
        <v>288</v>
      </c>
      <c r="L240" s="3">
        <v>92000320867</v>
      </c>
      <c r="M240" s="3">
        <v>1016830679</v>
      </c>
      <c r="N240" s="3" t="s">
        <v>115</v>
      </c>
    </row>
    <row r="241" spans="11:14" s="3" customFormat="1" x14ac:dyDescent="0.25">
      <c r="K241" s="3" t="s">
        <v>320</v>
      </c>
      <c r="L241" s="3">
        <v>92000320924</v>
      </c>
      <c r="M241" s="3">
        <v>1016830679</v>
      </c>
      <c r="N241" s="3" t="s">
        <v>115</v>
      </c>
    </row>
    <row r="242" spans="11:14" s="3" customFormat="1" x14ac:dyDescent="0.25">
      <c r="K242" s="3" t="s">
        <v>321</v>
      </c>
      <c r="L242" s="3">
        <v>92000320873</v>
      </c>
      <c r="M242" s="3">
        <v>1016830679</v>
      </c>
      <c r="N242" s="3" t="s">
        <v>115</v>
      </c>
    </row>
    <row r="243" spans="11:14" s="3" customFormat="1" x14ac:dyDescent="0.25">
      <c r="K243" s="3" t="s">
        <v>291</v>
      </c>
      <c r="L243" s="3">
        <v>92000318924</v>
      </c>
      <c r="M243" s="3">
        <v>1016830679</v>
      </c>
      <c r="N243" s="3" t="s">
        <v>115</v>
      </c>
    </row>
    <row r="244" spans="11:14" s="3" customFormat="1" x14ac:dyDescent="0.25">
      <c r="K244" s="3" t="s">
        <v>322</v>
      </c>
      <c r="L244" s="3">
        <v>92000318868</v>
      </c>
      <c r="M244" s="3">
        <v>1016830679</v>
      </c>
      <c r="N244" s="3" t="s">
        <v>115</v>
      </c>
    </row>
    <row r="245" spans="11:14" s="3" customFormat="1" x14ac:dyDescent="0.25">
      <c r="K245" s="3" t="s">
        <v>323</v>
      </c>
      <c r="L245" s="3">
        <v>92000322823</v>
      </c>
      <c r="M245" s="3">
        <v>1016830679</v>
      </c>
      <c r="N245" s="3" t="s">
        <v>115</v>
      </c>
    </row>
    <row r="246" spans="11:14" s="3" customFormat="1" x14ac:dyDescent="0.25">
      <c r="K246" s="3" t="s">
        <v>295</v>
      </c>
      <c r="L246" s="3">
        <v>92000323072</v>
      </c>
      <c r="M246" s="3">
        <v>1016830679</v>
      </c>
      <c r="N246" s="3" t="s">
        <v>115</v>
      </c>
    </row>
    <row r="247" spans="11:14" s="3" customFormat="1" x14ac:dyDescent="0.25">
      <c r="K247" s="3" t="s">
        <v>324</v>
      </c>
      <c r="L247" s="3">
        <v>92000323172</v>
      </c>
      <c r="M247" s="3">
        <v>1016830679</v>
      </c>
      <c r="N247" s="3" t="s">
        <v>115</v>
      </c>
    </row>
    <row r="248" spans="11:14" s="3" customFormat="1" x14ac:dyDescent="0.25">
      <c r="K248" s="3" t="s">
        <v>297</v>
      </c>
      <c r="L248" s="3">
        <v>92000449513</v>
      </c>
      <c r="M248" s="3">
        <v>1016830679</v>
      </c>
      <c r="N248" s="3" t="s">
        <v>115</v>
      </c>
    </row>
    <row r="249" spans="11:14" s="3" customFormat="1" x14ac:dyDescent="0.25">
      <c r="K249" s="3" t="s">
        <v>298</v>
      </c>
      <c r="L249" s="3">
        <v>92000319840</v>
      </c>
      <c r="M249" s="3">
        <v>1016830679</v>
      </c>
      <c r="N249" s="3" t="s">
        <v>115</v>
      </c>
    </row>
    <row r="250" spans="11:14" s="3" customFormat="1" x14ac:dyDescent="0.25">
      <c r="K250" s="3" t="s">
        <v>298</v>
      </c>
      <c r="L250" s="3">
        <v>92000319870</v>
      </c>
      <c r="M250" s="3">
        <v>1016830679</v>
      </c>
      <c r="N250" s="3" t="s">
        <v>115</v>
      </c>
    </row>
    <row r="251" spans="11:14" s="3" customFormat="1" x14ac:dyDescent="0.25">
      <c r="K251" s="3" t="s">
        <v>325</v>
      </c>
      <c r="L251" s="3">
        <v>92000318891</v>
      </c>
      <c r="M251" s="3">
        <v>1016830679</v>
      </c>
      <c r="N251" s="3" t="s">
        <v>115</v>
      </c>
    </row>
    <row r="252" spans="11:14" s="3" customFormat="1" x14ac:dyDescent="0.25">
      <c r="K252" s="3" t="s">
        <v>300</v>
      </c>
      <c r="L252" s="3">
        <v>92000318837</v>
      </c>
      <c r="M252" s="3">
        <v>1016830679</v>
      </c>
      <c r="N252" s="3" t="s">
        <v>115</v>
      </c>
    </row>
    <row r="253" spans="11:14" s="3" customFormat="1" x14ac:dyDescent="0.25">
      <c r="K253" s="3" t="s">
        <v>326</v>
      </c>
      <c r="L253" s="3">
        <v>92000319823</v>
      </c>
      <c r="M253" s="3">
        <v>1016830679</v>
      </c>
      <c r="N253" s="3" t="s">
        <v>115</v>
      </c>
    </row>
    <row r="254" spans="11:14" s="3" customFormat="1" x14ac:dyDescent="0.25">
      <c r="K254" s="3" t="s">
        <v>341</v>
      </c>
      <c r="L254" s="3">
        <v>92000338265</v>
      </c>
      <c r="M254" s="3">
        <v>1016830679</v>
      </c>
      <c r="N254" s="3" t="s">
        <v>115</v>
      </c>
    </row>
    <row r="255" spans="11:14" s="3" customFormat="1" x14ac:dyDescent="0.25">
      <c r="L255" s="3">
        <v>92000324621</v>
      </c>
      <c r="M255" s="3">
        <v>1016892928</v>
      </c>
      <c r="N255" s="3" t="s">
        <v>114</v>
      </c>
    </row>
    <row r="256" spans="11:14" s="3" customFormat="1" x14ac:dyDescent="0.25">
      <c r="K256" s="3" t="s">
        <v>248</v>
      </c>
      <c r="L256" s="3">
        <v>92000323043</v>
      </c>
      <c r="M256" s="3">
        <v>1016892928</v>
      </c>
      <c r="N256" s="3" t="s">
        <v>114</v>
      </c>
    </row>
    <row r="257" spans="11:14" s="3" customFormat="1" x14ac:dyDescent="0.25">
      <c r="K257" s="3" t="s">
        <v>304</v>
      </c>
      <c r="L257" s="3">
        <v>92000322743</v>
      </c>
      <c r="M257" s="3">
        <v>1016892928</v>
      </c>
      <c r="N257" s="3" t="s">
        <v>114</v>
      </c>
    </row>
    <row r="258" spans="11:14" s="3" customFormat="1" x14ac:dyDescent="0.25">
      <c r="K258" s="3" t="s">
        <v>304</v>
      </c>
      <c r="L258" s="3">
        <v>92000322797</v>
      </c>
      <c r="M258" s="3">
        <v>1016892928</v>
      </c>
      <c r="N258" s="3" t="s">
        <v>114</v>
      </c>
    </row>
    <row r="259" spans="11:14" s="3" customFormat="1" x14ac:dyDescent="0.25">
      <c r="K259" s="3" t="s">
        <v>305</v>
      </c>
      <c r="L259" s="3">
        <v>92000318855</v>
      </c>
      <c r="M259" s="3">
        <v>1016892928</v>
      </c>
      <c r="N259" s="3" t="s">
        <v>114</v>
      </c>
    </row>
    <row r="260" spans="11:14" s="3" customFormat="1" x14ac:dyDescent="0.25">
      <c r="K260" s="3" t="s">
        <v>306</v>
      </c>
      <c r="L260" s="3">
        <v>92000323066</v>
      </c>
      <c r="M260" s="3">
        <v>1016892928</v>
      </c>
      <c r="N260" s="3" t="s">
        <v>114</v>
      </c>
    </row>
    <row r="261" spans="11:14" s="3" customFormat="1" x14ac:dyDescent="0.25">
      <c r="K261" s="3" t="s">
        <v>307</v>
      </c>
      <c r="L261" s="3">
        <v>92000319904</v>
      </c>
      <c r="M261" s="3">
        <v>1016892928</v>
      </c>
      <c r="N261" s="3" t="s">
        <v>114</v>
      </c>
    </row>
    <row r="262" spans="11:14" s="3" customFormat="1" x14ac:dyDescent="0.25">
      <c r="K262" s="3" t="s">
        <v>308</v>
      </c>
      <c r="L262" s="3">
        <v>92000320884</v>
      </c>
      <c r="M262" s="3">
        <v>1016892928</v>
      </c>
      <c r="N262" s="3" t="s">
        <v>114</v>
      </c>
    </row>
    <row r="263" spans="11:14" s="3" customFormat="1" x14ac:dyDescent="0.25">
      <c r="K263" s="3" t="s">
        <v>256</v>
      </c>
      <c r="L263" s="3">
        <v>92000323063</v>
      </c>
      <c r="M263" s="3">
        <v>1016892928</v>
      </c>
      <c r="N263" s="3" t="s">
        <v>114</v>
      </c>
    </row>
    <row r="264" spans="11:14" s="3" customFormat="1" x14ac:dyDescent="0.25">
      <c r="K264" s="3" t="s">
        <v>258</v>
      </c>
      <c r="L264" s="3">
        <v>92000322798</v>
      </c>
      <c r="M264" s="3">
        <v>1016892928</v>
      </c>
      <c r="N264" s="3" t="s">
        <v>114</v>
      </c>
    </row>
    <row r="265" spans="11:14" s="3" customFormat="1" x14ac:dyDescent="0.25">
      <c r="K265" s="3" t="s">
        <v>258</v>
      </c>
      <c r="L265" s="3">
        <v>92000322799</v>
      </c>
      <c r="M265" s="3">
        <v>1016892928</v>
      </c>
      <c r="N265" s="3" t="s">
        <v>114</v>
      </c>
    </row>
    <row r="266" spans="11:14" s="3" customFormat="1" x14ac:dyDescent="0.25">
      <c r="K266" s="3" t="s">
        <v>259</v>
      </c>
      <c r="L266" s="3">
        <v>92000319932</v>
      </c>
      <c r="M266" s="3">
        <v>1016892928</v>
      </c>
      <c r="N266" s="3" t="s">
        <v>114</v>
      </c>
    </row>
    <row r="267" spans="11:14" s="3" customFormat="1" x14ac:dyDescent="0.25">
      <c r="K267" s="3" t="s">
        <v>259</v>
      </c>
      <c r="L267" s="3">
        <v>92000323354</v>
      </c>
      <c r="M267" s="3">
        <v>1016892928</v>
      </c>
      <c r="N267" s="3" t="s">
        <v>114</v>
      </c>
    </row>
    <row r="268" spans="11:14" s="3" customFormat="1" x14ac:dyDescent="0.25">
      <c r="K268" s="3" t="s">
        <v>259</v>
      </c>
      <c r="L268" s="3">
        <v>92000323355</v>
      </c>
      <c r="M268" s="3">
        <v>1016892928</v>
      </c>
      <c r="N268" s="3" t="s">
        <v>114</v>
      </c>
    </row>
    <row r="269" spans="11:14" s="3" customFormat="1" x14ac:dyDescent="0.25">
      <c r="K269" s="3" t="s">
        <v>260</v>
      </c>
      <c r="L269" s="3">
        <v>92000323123</v>
      </c>
      <c r="M269" s="3">
        <v>1016892928</v>
      </c>
      <c r="N269" s="3" t="s">
        <v>114</v>
      </c>
    </row>
    <row r="270" spans="11:14" s="3" customFormat="1" x14ac:dyDescent="0.25">
      <c r="K270" s="3" t="s">
        <v>260</v>
      </c>
      <c r="L270" s="3">
        <v>92000324084</v>
      </c>
      <c r="M270" s="3">
        <v>1016892928</v>
      </c>
      <c r="N270" s="3" t="s">
        <v>114</v>
      </c>
    </row>
    <row r="271" spans="11:14" s="3" customFormat="1" x14ac:dyDescent="0.25">
      <c r="K271" s="3" t="s">
        <v>261</v>
      </c>
      <c r="L271" s="3">
        <v>92000319856</v>
      </c>
      <c r="M271" s="3">
        <v>1016892928</v>
      </c>
      <c r="N271" s="3" t="s">
        <v>114</v>
      </c>
    </row>
    <row r="272" spans="11:14" s="3" customFormat="1" x14ac:dyDescent="0.25">
      <c r="K272" s="3" t="s">
        <v>263</v>
      </c>
      <c r="L272" s="3">
        <v>92000323089</v>
      </c>
      <c r="M272" s="3">
        <v>1016892928</v>
      </c>
      <c r="N272" s="3" t="s">
        <v>114</v>
      </c>
    </row>
    <row r="273" spans="11:14" s="3" customFormat="1" x14ac:dyDescent="0.25">
      <c r="K273" s="3" t="s">
        <v>265</v>
      </c>
      <c r="L273" s="3">
        <v>92000324013</v>
      </c>
      <c r="M273" s="3">
        <v>1016892928</v>
      </c>
      <c r="N273" s="3" t="s">
        <v>114</v>
      </c>
    </row>
    <row r="274" spans="11:14" s="3" customFormat="1" x14ac:dyDescent="0.25">
      <c r="K274" s="3" t="s">
        <v>266</v>
      </c>
      <c r="L274" s="3">
        <v>92000318846</v>
      </c>
      <c r="M274" s="3">
        <v>1016892928</v>
      </c>
      <c r="N274" s="3" t="s">
        <v>114</v>
      </c>
    </row>
    <row r="275" spans="11:14" s="3" customFormat="1" x14ac:dyDescent="0.25">
      <c r="K275" s="3" t="s">
        <v>267</v>
      </c>
      <c r="L275" s="3">
        <v>92000324055</v>
      </c>
      <c r="M275" s="3">
        <v>1016892928</v>
      </c>
      <c r="N275" s="3" t="s">
        <v>114</v>
      </c>
    </row>
    <row r="276" spans="11:14" s="3" customFormat="1" x14ac:dyDescent="0.25">
      <c r="K276" s="3" t="s">
        <v>269</v>
      </c>
      <c r="L276" s="3">
        <v>92000324054</v>
      </c>
      <c r="M276" s="3">
        <v>1016892928</v>
      </c>
      <c r="N276" s="3" t="s">
        <v>114</v>
      </c>
    </row>
    <row r="277" spans="11:14" s="3" customFormat="1" x14ac:dyDescent="0.25">
      <c r="K277" s="3" t="s">
        <v>271</v>
      </c>
      <c r="L277" s="3">
        <v>92000319825</v>
      </c>
      <c r="M277" s="3">
        <v>1016892928</v>
      </c>
      <c r="N277" s="3" t="s">
        <v>114</v>
      </c>
    </row>
    <row r="278" spans="11:14" s="3" customFormat="1" x14ac:dyDescent="0.25">
      <c r="K278" s="3" t="s">
        <v>272</v>
      </c>
      <c r="L278" s="3">
        <v>92000324066</v>
      </c>
      <c r="M278" s="3">
        <v>1016892928</v>
      </c>
      <c r="N278" s="3" t="s">
        <v>114</v>
      </c>
    </row>
    <row r="279" spans="11:14" s="3" customFormat="1" x14ac:dyDescent="0.25">
      <c r="K279" s="3" t="s">
        <v>273</v>
      </c>
      <c r="L279" s="3">
        <v>92000318853</v>
      </c>
      <c r="M279" s="3">
        <v>1016892928</v>
      </c>
      <c r="N279" s="3" t="s">
        <v>114</v>
      </c>
    </row>
    <row r="280" spans="11:14" s="3" customFormat="1" x14ac:dyDescent="0.25">
      <c r="K280" s="3" t="s">
        <v>274</v>
      </c>
      <c r="L280" s="3">
        <v>92000320911</v>
      </c>
      <c r="M280" s="3">
        <v>1016892928</v>
      </c>
      <c r="N280" s="3" t="s">
        <v>114</v>
      </c>
    </row>
    <row r="281" spans="11:14" s="3" customFormat="1" x14ac:dyDescent="0.25">
      <c r="K281" s="3" t="s">
        <v>311</v>
      </c>
      <c r="L281" s="3">
        <v>92000324060</v>
      </c>
      <c r="M281" s="3">
        <v>1016892928</v>
      </c>
      <c r="N281" s="3" t="s">
        <v>114</v>
      </c>
    </row>
    <row r="282" spans="11:14" s="3" customFormat="1" x14ac:dyDescent="0.25">
      <c r="K282" s="3" t="s">
        <v>276</v>
      </c>
      <c r="L282" s="3">
        <v>92000324052</v>
      </c>
      <c r="M282" s="3">
        <v>1016892928</v>
      </c>
      <c r="N282" s="3" t="s">
        <v>114</v>
      </c>
    </row>
    <row r="283" spans="11:14" s="3" customFormat="1" x14ac:dyDescent="0.25">
      <c r="K283" s="3" t="s">
        <v>277</v>
      </c>
      <c r="L283" s="3">
        <v>92000318852</v>
      </c>
      <c r="M283" s="3">
        <v>1016892928</v>
      </c>
      <c r="N283" s="3" t="s">
        <v>114</v>
      </c>
    </row>
    <row r="284" spans="11:14" s="3" customFormat="1" x14ac:dyDescent="0.25">
      <c r="K284" s="3" t="s">
        <v>278</v>
      </c>
      <c r="L284" s="3">
        <v>92000320908</v>
      </c>
      <c r="M284" s="3">
        <v>1016892928</v>
      </c>
      <c r="N284" s="3" t="s">
        <v>114</v>
      </c>
    </row>
    <row r="285" spans="11:14" s="3" customFormat="1" x14ac:dyDescent="0.25">
      <c r="K285" s="3" t="s">
        <v>278</v>
      </c>
      <c r="L285" s="3">
        <v>92000320914</v>
      </c>
      <c r="M285" s="3">
        <v>1016892928</v>
      </c>
      <c r="N285" s="3" t="s">
        <v>114</v>
      </c>
    </row>
    <row r="286" spans="11:14" s="3" customFormat="1" x14ac:dyDescent="0.25">
      <c r="K286" s="3" t="s">
        <v>278</v>
      </c>
      <c r="L286" s="3">
        <v>92000320916</v>
      </c>
      <c r="M286" s="3">
        <v>1016892928</v>
      </c>
      <c r="N286" s="3" t="s">
        <v>114</v>
      </c>
    </row>
    <row r="287" spans="11:14" s="3" customFormat="1" x14ac:dyDescent="0.25">
      <c r="K287" s="3" t="s">
        <v>278</v>
      </c>
      <c r="L287" s="3">
        <v>92000327028</v>
      </c>
      <c r="M287" s="3">
        <v>1016892928</v>
      </c>
      <c r="N287" s="3" t="s">
        <v>114</v>
      </c>
    </row>
    <row r="288" spans="11:14" s="3" customFormat="1" x14ac:dyDescent="0.25">
      <c r="K288" s="3" t="s">
        <v>312</v>
      </c>
      <c r="L288" s="3">
        <v>92000320899</v>
      </c>
      <c r="M288" s="3">
        <v>1016892928</v>
      </c>
      <c r="N288" s="3" t="s">
        <v>114</v>
      </c>
    </row>
    <row r="289" spans="11:14" s="3" customFormat="1" x14ac:dyDescent="0.25">
      <c r="K289" s="3" t="s">
        <v>312</v>
      </c>
      <c r="L289" s="3">
        <v>92000324377</v>
      </c>
      <c r="M289" s="3">
        <v>1016892928</v>
      </c>
      <c r="N289" s="3" t="s">
        <v>114</v>
      </c>
    </row>
    <row r="290" spans="11:14" s="3" customFormat="1" x14ac:dyDescent="0.25">
      <c r="K290" s="3" t="s">
        <v>312</v>
      </c>
      <c r="L290" s="3">
        <v>92000325053</v>
      </c>
      <c r="M290" s="3">
        <v>1016892928</v>
      </c>
      <c r="N290" s="3" t="s">
        <v>114</v>
      </c>
    </row>
    <row r="291" spans="11:14" s="3" customFormat="1" x14ac:dyDescent="0.25">
      <c r="K291" s="3" t="s">
        <v>312</v>
      </c>
      <c r="L291" s="3">
        <v>92000327160</v>
      </c>
      <c r="M291" s="3">
        <v>1016892928</v>
      </c>
      <c r="N291" s="3" t="s">
        <v>114</v>
      </c>
    </row>
    <row r="292" spans="11:14" s="3" customFormat="1" x14ac:dyDescent="0.25">
      <c r="K292" s="3" t="s">
        <v>312</v>
      </c>
      <c r="L292" s="3">
        <v>92000327161</v>
      </c>
      <c r="M292" s="3">
        <v>1016892928</v>
      </c>
      <c r="N292" s="3" t="s">
        <v>114</v>
      </c>
    </row>
    <row r="293" spans="11:14" s="3" customFormat="1" x14ac:dyDescent="0.25">
      <c r="K293" s="3" t="s">
        <v>313</v>
      </c>
      <c r="L293" s="3">
        <v>92000319910</v>
      </c>
      <c r="M293" s="3">
        <v>1016892928</v>
      </c>
      <c r="N293" s="3" t="s">
        <v>114</v>
      </c>
    </row>
    <row r="294" spans="11:14" s="3" customFormat="1" x14ac:dyDescent="0.25">
      <c r="K294" s="3" t="s">
        <v>314</v>
      </c>
      <c r="L294" s="3">
        <v>92000318880</v>
      </c>
      <c r="M294" s="3">
        <v>1016892928</v>
      </c>
      <c r="N294" s="3" t="s">
        <v>114</v>
      </c>
    </row>
    <row r="295" spans="11:14" s="3" customFormat="1" x14ac:dyDescent="0.25">
      <c r="K295" s="3" t="s">
        <v>282</v>
      </c>
      <c r="L295" s="3">
        <v>92000445473</v>
      </c>
      <c r="M295" s="3">
        <v>1016892928</v>
      </c>
      <c r="N295" s="3" t="s">
        <v>114</v>
      </c>
    </row>
    <row r="296" spans="11:14" s="3" customFormat="1" x14ac:dyDescent="0.25">
      <c r="K296" s="3" t="s">
        <v>316</v>
      </c>
      <c r="L296" s="3">
        <v>92000324010</v>
      </c>
      <c r="M296" s="3">
        <v>1016892928</v>
      </c>
      <c r="N296" s="3" t="s">
        <v>114</v>
      </c>
    </row>
    <row r="297" spans="11:14" s="3" customFormat="1" x14ac:dyDescent="0.25">
      <c r="K297" s="3" t="s">
        <v>317</v>
      </c>
      <c r="L297" s="3">
        <v>92000324058</v>
      </c>
      <c r="M297" s="3">
        <v>1016892928</v>
      </c>
      <c r="N297" s="3" t="s">
        <v>114</v>
      </c>
    </row>
    <row r="298" spans="11:14" s="3" customFormat="1" x14ac:dyDescent="0.25">
      <c r="K298" s="3" t="s">
        <v>285</v>
      </c>
      <c r="L298" s="3">
        <v>92000320906</v>
      </c>
      <c r="M298" s="3">
        <v>1016892928</v>
      </c>
      <c r="N298" s="3" t="s">
        <v>114</v>
      </c>
    </row>
    <row r="299" spans="11:14" s="3" customFormat="1" x14ac:dyDescent="0.25">
      <c r="K299" s="3" t="s">
        <v>318</v>
      </c>
      <c r="L299" s="3">
        <v>92000323092</v>
      </c>
      <c r="M299" s="3">
        <v>1016892928</v>
      </c>
      <c r="N299" s="3" t="s">
        <v>114</v>
      </c>
    </row>
    <row r="300" spans="11:14" s="3" customFormat="1" x14ac:dyDescent="0.25">
      <c r="K300" s="3" t="s">
        <v>319</v>
      </c>
      <c r="L300" s="3">
        <v>92000323134</v>
      </c>
      <c r="M300" s="3">
        <v>1016892928</v>
      </c>
      <c r="N300" s="3" t="s">
        <v>114</v>
      </c>
    </row>
    <row r="301" spans="11:14" s="3" customFormat="1" x14ac:dyDescent="0.25">
      <c r="K301" s="3" t="s">
        <v>288</v>
      </c>
      <c r="L301" s="3">
        <v>92000320861</v>
      </c>
      <c r="M301" s="3">
        <v>1016892928</v>
      </c>
      <c r="N301" s="3" t="s">
        <v>114</v>
      </c>
    </row>
    <row r="302" spans="11:14" s="3" customFormat="1" x14ac:dyDescent="0.25">
      <c r="K302" s="3" t="s">
        <v>288</v>
      </c>
      <c r="L302" s="3">
        <v>92000320892</v>
      </c>
      <c r="M302" s="3">
        <v>1016892928</v>
      </c>
      <c r="N302" s="3" t="s">
        <v>114</v>
      </c>
    </row>
    <row r="303" spans="11:14" s="3" customFormat="1" x14ac:dyDescent="0.25">
      <c r="K303" s="3" t="s">
        <v>320</v>
      </c>
      <c r="L303" s="3">
        <v>92000320874</v>
      </c>
      <c r="M303" s="3">
        <v>1016892928</v>
      </c>
      <c r="N303" s="3" t="s">
        <v>114</v>
      </c>
    </row>
    <row r="304" spans="11:14" s="3" customFormat="1" x14ac:dyDescent="0.25">
      <c r="K304" s="3" t="s">
        <v>320</v>
      </c>
      <c r="L304" s="3">
        <v>92000320980</v>
      </c>
      <c r="M304" s="3">
        <v>1016892928</v>
      </c>
      <c r="N304" s="3" t="s">
        <v>114</v>
      </c>
    </row>
    <row r="305" spans="11:14" s="3" customFormat="1" x14ac:dyDescent="0.25">
      <c r="K305" s="3" t="s">
        <v>320</v>
      </c>
      <c r="L305" s="3">
        <v>92000326087</v>
      </c>
      <c r="M305" s="3">
        <v>1016892928</v>
      </c>
      <c r="N305" s="3" t="s">
        <v>114</v>
      </c>
    </row>
    <row r="306" spans="11:14" s="3" customFormat="1" x14ac:dyDescent="0.25">
      <c r="K306" s="3" t="s">
        <v>321</v>
      </c>
      <c r="L306" s="3">
        <v>92000320891</v>
      </c>
      <c r="M306" s="3">
        <v>1016892928</v>
      </c>
      <c r="N306" s="3" t="s">
        <v>114</v>
      </c>
    </row>
    <row r="307" spans="11:14" s="3" customFormat="1" x14ac:dyDescent="0.25">
      <c r="K307" s="3" t="s">
        <v>291</v>
      </c>
      <c r="L307" s="3">
        <v>92000318921</v>
      </c>
      <c r="M307" s="3">
        <v>1016892928</v>
      </c>
      <c r="N307" s="3" t="s">
        <v>114</v>
      </c>
    </row>
    <row r="308" spans="11:14" s="3" customFormat="1" x14ac:dyDescent="0.25">
      <c r="K308" s="3" t="s">
        <v>322</v>
      </c>
      <c r="L308" s="3">
        <v>92000318861</v>
      </c>
      <c r="M308" s="3">
        <v>1016892928</v>
      </c>
      <c r="N308" s="3" t="s">
        <v>114</v>
      </c>
    </row>
    <row r="309" spans="11:14" s="3" customFormat="1" x14ac:dyDescent="0.25">
      <c r="K309" s="3" t="s">
        <v>323</v>
      </c>
      <c r="L309" s="3">
        <v>92000322818</v>
      </c>
      <c r="M309" s="3">
        <v>1016892928</v>
      </c>
      <c r="N309" s="3" t="s">
        <v>114</v>
      </c>
    </row>
    <row r="310" spans="11:14" s="3" customFormat="1" x14ac:dyDescent="0.25">
      <c r="K310" s="3" t="s">
        <v>295</v>
      </c>
      <c r="L310" s="3">
        <v>92000323084</v>
      </c>
      <c r="M310" s="3">
        <v>1016892928</v>
      </c>
      <c r="N310" s="3" t="s">
        <v>114</v>
      </c>
    </row>
    <row r="311" spans="11:14" s="3" customFormat="1" x14ac:dyDescent="0.25">
      <c r="K311" s="3" t="s">
        <v>324</v>
      </c>
      <c r="L311" s="3">
        <v>92000323169</v>
      </c>
      <c r="M311" s="3">
        <v>1016892928</v>
      </c>
      <c r="N311" s="3" t="s">
        <v>114</v>
      </c>
    </row>
    <row r="312" spans="11:14" s="3" customFormat="1" x14ac:dyDescent="0.25">
      <c r="K312" s="3" t="s">
        <v>298</v>
      </c>
      <c r="L312" s="3">
        <v>92000319822</v>
      </c>
      <c r="M312" s="3">
        <v>1016892928</v>
      </c>
      <c r="N312" s="3" t="s">
        <v>114</v>
      </c>
    </row>
    <row r="313" spans="11:14" s="3" customFormat="1" x14ac:dyDescent="0.25">
      <c r="K313" s="3" t="s">
        <v>298</v>
      </c>
      <c r="L313" s="3">
        <v>92000319832</v>
      </c>
      <c r="M313" s="3">
        <v>1016892928</v>
      </c>
      <c r="N313" s="3" t="s">
        <v>114</v>
      </c>
    </row>
    <row r="314" spans="11:14" s="3" customFormat="1" x14ac:dyDescent="0.25">
      <c r="K314" s="3" t="s">
        <v>298</v>
      </c>
      <c r="L314" s="3">
        <v>92000319849</v>
      </c>
      <c r="M314" s="3">
        <v>1016892928</v>
      </c>
      <c r="N314" s="3" t="s">
        <v>114</v>
      </c>
    </row>
    <row r="315" spans="11:14" s="3" customFormat="1" x14ac:dyDescent="0.25">
      <c r="K315" s="3" t="s">
        <v>298</v>
      </c>
      <c r="L315" s="3">
        <v>92000319867</v>
      </c>
      <c r="M315" s="3">
        <v>1016892928</v>
      </c>
      <c r="N315" s="3" t="s">
        <v>114</v>
      </c>
    </row>
    <row r="316" spans="11:14" s="3" customFormat="1" x14ac:dyDescent="0.25">
      <c r="K316" s="3" t="s">
        <v>325</v>
      </c>
      <c r="L316" s="3">
        <v>92000318867</v>
      </c>
      <c r="M316" s="3">
        <v>1016892928</v>
      </c>
      <c r="N316" s="3" t="s">
        <v>114</v>
      </c>
    </row>
    <row r="317" spans="11:14" s="3" customFormat="1" x14ac:dyDescent="0.25">
      <c r="K317" s="3" t="s">
        <v>325</v>
      </c>
      <c r="L317" s="3">
        <v>92000320894</v>
      </c>
      <c r="M317" s="3">
        <v>1016892928</v>
      </c>
      <c r="N317" s="3" t="s">
        <v>114</v>
      </c>
    </row>
    <row r="318" spans="11:14" s="3" customFormat="1" x14ac:dyDescent="0.25">
      <c r="K318" s="3" t="s">
        <v>300</v>
      </c>
      <c r="L318" s="3">
        <v>92000318834</v>
      </c>
      <c r="M318" s="3">
        <v>1016892928</v>
      </c>
      <c r="N318" s="3" t="s">
        <v>114</v>
      </c>
    </row>
    <row r="319" spans="11:14" s="3" customFormat="1" x14ac:dyDescent="0.25">
      <c r="K319" s="3" t="s">
        <v>300</v>
      </c>
      <c r="L319" s="3">
        <v>92000318847</v>
      </c>
      <c r="M319" s="3">
        <v>1016892928</v>
      </c>
      <c r="N319" s="3" t="s">
        <v>114</v>
      </c>
    </row>
    <row r="320" spans="11:14" s="3" customFormat="1" x14ac:dyDescent="0.25">
      <c r="K320" s="3" t="s">
        <v>326</v>
      </c>
      <c r="L320" s="3">
        <v>92000319848</v>
      </c>
      <c r="M320" s="3">
        <v>1016892928</v>
      </c>
      <c r="N320" s="3" t="s">
        <v>114</v>
      </c>
    </row>
    <row r="321" spans="11:14" s="3" customFormat="1" x14ac:dyDescent="0.25">
      <c r="K321" s="3" t="s">
        <v>342</v>
      </c>
      <c r="L321" s="3">
        <v>92000448167</v>
      </c>
      <c r="M321" s="3">
        <v>1016892928</v>
      </c>
      <c r="N321" s="3" t="s">
        <v>114</v>
      </c>
    </row>
    <row r="322" spans="11:14" s="3" customFormat="1" x14ac:dyDescent="0.25">
      <c r="L322" s="3">
        <v>92000326251</v>
      </c>
      <c r="M322" s="3">
        <v>1016894837</v>
      </c>
      <c r="N322" s="3" t="s">
        <v>116</v>
      </c>
    </row>
    <row r="323" spans="11:14" s="3" customFormat="1" x14ac:dyDescent="0.25">
      <c r="K323" s="3" t="s">
        <v>246</v>
      </c>
      <c r="L323" s="3">
        <v>92000454880</v>
      </c>
      <c r="M323" s="3">
        <v>1016894837</v>
      </c>
      <c r="N323" s="3" t="s">
        <v>116</v>
      </c>
    </row>
    <row r="324" spans="11:14" s="3" customFormat="1" x14ac:dyDescent="0.25">
      <c r="K324" s="3" t="s">
        <v>248</v>
      </c>
      <c r="L324" s="3">
        <v>92000323046</v>
      </c>
      <c r="M324" s="3">
        <v>1016894837</v>
      </c>
      <c r="N324" s="3" t="s">
        <v>116</v>
      </c>
    </row>
    <row r="325" spans="11:14" s="3" customFormat="1" x14ac:dyDescent="0.25">
      <c r="K325" s="3" t="s">
        <v>304</v>
      </c>
      <c r="L325" s="3">
        <v>92000322808</v>
      </c>
      <c r="M325" s="3">
        <v>1016894837</v>
      </c>
      <c r="N325" s="3" t="s">
        <v>116</v>
      </c>
    </row>
    <row r="326" spans="11:14" s="3" customFormat="1" x14ac:dyDescent="0.25">
      <c r="K326" s="3" t="s">
        <v>305</v>
      </c>
      <c r="L326" s="3">
        <v>92000318889</v>
      </c>
      <c r="M326" s="3">
        <v>1016894837</v>
      </c>
      <c r="N326" s="3" t="s">
        <v>116</v>
      </c>
    </row>
    <row r="327" spans="11:14" s="3" customFormat="1" x14ac:dyDescent="0.25">
      <c r="K327" s="3" t="s">
        <v>306</v>
      </c>
      <c r="L327" s="3">
        <v>92000323096</v>
      </c>
      <c r="M327" s="3">
        <v>1016894837</v>
      </c>
      <c r="N327" s="3" t="s">
        <v>116</v>
      </c>
    </row>
    <row r="328" spans="11:14" s="3" customFormat="1" x14ac:dyDescent="0.25">
      <c r="K328" s="3" t="s">
        <v>307</v>
      </c>
      <c r="L328" s="3">
        <v>92000319891</v>
      </c>
      <c r="M328" s="3">
        <v>1016894837</v>
      </c>
      <c r="N328" s="3" t="s">
        <v>116</v>
      </c>
    </row>
    <row r="329" spans="11:14" s="3" customFormat="1" x14ac:dyDescent="0.25">
      <c r="K329" s="3" t="s">
        <v>308</v>
      </c>
      <c r="L329" s="3">
        <v>92000320971</v>
      </c>
      <c r="M329" s="3">
        <v>1016894837</v>
      </c>
      <c r="N329" s="3" t="s">
        <v>116</v>
      </c>
    </row>
    <row r="330" spans="11:14" s="3" customFormat="1" x14ac:dyDescent="0.25">
      <c r="K330" s="3" t="s">
        <v>256</v>
      </c>
      <c r="L330" s="3">
        <v>92000323070</v>
      </c>
      <c r="M330" s="3">
        <v>1016894837</v>
      </c>
      <c r="N330" s="3" t="s">
        <v>116</v>
      </c>
    </row>
    <row r="331" spans="11:14" s="3" customFormat="1" x14ac:dyDescent="0.25">
      <c r="K331" s="3" t="s">
        <v>258</v>
      </c>
      <c r="L331" s="3">
        <v>92000322792</v>
      </c>
      <c r="M331" s="3">
        <v>1016894837</v>
      </c>
      <c r="N331" s="3" t="s">
        <v>116</v>
      </c>
    </row>
    <row r="332" spans="11:14" s="3" customFormat="1" x14ac:dyDescent="0.25">
      <c r="K332" s="3" t="s">
        <v>259</v>
      </c>
      <c r="L332" s="3">
        <v>92000319935</v>
      </c>
      <c r="M332" s="3">
        <v>1016894837</v>
      </c>
      <c r="N332" s="3" t="s">
        <v>116</v>
      </c>
    </row>
    <row r="333" spans="11:14" s="3" customFormat="1" x14ac:dyDescent="0.25">
      <c r="K333" s="3" t="s">
        <v>260</v>
      </c>
      <c r="L333" s="3">
        <v>92000324106</v>
      </c>
      <c r="M333" s="3">
        <v>1016894837</v>
      </c>
      <c r="N333" s="3" t="s">
        <v>116</v>
      </c>
    </row>
    <row r="334" spans="11:14" s="3" customFormat="1" x14ac:dyDescent="0.25">
      <c r="K334" s="3" t="s">
        <v>261</v>
      </c>
      <c r="L334" s="3">
        <v>92000319833</v>
      </c>
      <c r="M334" s="3">
        <v>1016894837</v>
      </c>
      <c r="N334" s="3" t="s">
        <v>116</v>
      </c>
    </row>
    <row r="335" spans="11:14" s="3" customFormat="1" x14ac:dyDescent="0.25">
      <c r="K335" s="3" t="s">
        <v>263</v>
      </c>
      <c r="L335" s="3">
        <v>92000323100</v>
      </c>
      <c r="M335" s="3">
        <v>1016894837</v>
      </c>
      <c r="N335" s="3" t="s">
        <v>116</v>
      </c>
    </row>
    <row r="336" spans="11:14" s="3" customFormat="1" x14ac:dyDescent="0.25">
      <c r="K336" s="3" t="s">
        <v>265</v>
      </c>
      <c r="L336" s="3">
        <v>92000324020</v>
      </c>
      <c r="M336" s="3">
        <v>1016894837</v>
      </c>
      <c r="N336" s="3" t="s">
        <v>116</v>
      </c>
    </row>
    <row r="337" spans="11:14" s="3" customFormat="1" x14ac:dyDescent="0.25">
      <c r="K337" s="3" t="s">
        <v>266</v>
      </c>
      <c r="L337" s="3">
        <v>92000318873</v>
      </c>
      <c r="M337" s="3">
        <v>1016894837</v>
      </c>
      <c r="N337" s="3" t="s">
        <v>116</v>
      </c>
    </row>
    <row r="338" spans="11:14" s="3" customFormat="1" x14ac:dyDescent="0.25">
      <c r="K338" s="3" t="s">
        <v>266</v>
      </c>
      <c r="L338" s="3">
        <v>92000319892</v>
      </c>
      <c r="M338" s="3">
        <v>1016894837</v>
      </c>
      <c r="N338" s="3" t="s">
        <v>116</v>
      </c>
    </row>
    <row r="339" spans="11:14" s="3" customFormat="1" x14ac:dyDescent="0.25">
      <c r="K339" s="3" t="s">
        <v>267</v>
      </c>
      <c r="L339" s="3">
        <v>92000324040</v>
      </c>
      <c r="M339" s="3">
        <v>1016894837</v>
      </c>
      <c r="N339" s="3" t="s">
        <v>116</v>
      </c>
    </row>
    <row r="340" spans="11:14" s="3" customFormat="1" x14ac:dyDescent="0.25">
      <c r="K340" s="3" t="s">
        <v>269</v>
      </c>
      <c r="L340" s="3">
        <v>92000324022</v>
      </c>
      <c r="M340" s="3">
        <v>1016894837</v>
      </c>
      <c r="N340" s="3" t="s">
        <v>116</v>
      </c>
    </row>
    <row r="341" spans="11:14" s="3" customFormat="1" x14ac:dyDescent="0.25">
      <c r="K341" s="3" t="s">
        <v>271</v>
      </c>
      <c r="L341" s="3">
        <v>92000319831</v>
      </c>
      <c r="M341" s="3">
        <v>1016894837</v>
      </c>
      <c r="N341" s="3" t="s">
        <v>116</v>
      </c>
    </row>
    <row r="342" spans="11:14" s="3" customFormat="1" x14ac:dyDescent="0.25">
      <c r="K342" s="3" t="s">
        <v>272</v>
      </c>
      <c r="L342" s="3">
        <v>92000324079</v>
      </c>
      <c r="M342" s="3">
        <v>1016894837</v>
      </c>
      <c r="N342" s="3" t="s">
        <v>116</v>
      </c>
    </row>
    <row r="343" spans="11:14" s="3" customFormat="1" x14ac:dyDescent="0.25">
      <c r="K343" s="3" t="s">
        <v>273</v>
      </c>
      <c r="L343" s="3">
        <v>92000318885</v>
      </c>
      <c r="M343" s="3">
        <v>1016894837</v>
      </c>
      <c r="N343" s="3" t="s">
        <v>116</v>
      </c>
    </row>
    <row r="344" spans="11:14" s="3" customFormat="1" x14ac:dyDescent="0.25">
      <c r="K344" s="3" t="s">
        <v>274</v>
      </c>
      <c r="L344" s="3">
        <v>92000320918</v>
      </c>
      <c r="M344" s="3">
        <v>1016894837</v>
      </c>
      <c r="N344" s="3" t="s">
        <v>116</v>
      </c>
    </row>
    <row r="345" spans="11:14" s="3" customFormat="1" x14ac:dyDescent="0.25">
      <c r="K345" s="3" t="s">
        <v>311</v>
      </c>
      <c r="L345" s="3">
        <v>92000324086</v>
      </c>
      <c r="M345" s="3">
        <v>1016894837</v>
      </c>
      <c r="N345" s="3" t="s">
        <v>116</v>
      </c>
    </row>
    <row r="346" spans="11:14" s="3" customFormat="1" x14ac:dyDescent="0.25">
      <c r="K346" s="3" t="s">
        <v>276</v>
      </c>
      <c r="L346" s="3">
        <v>92000324030</v>
      </c>
      <c r="M346" s="3">
        <v>1016894837</v>
      </c>
      <c r="N346" s="3" t="s">
        <v>116</v>
      </c>
    </row>
    <row r="347" spans="11:14" s="3" customFormat="1" x14ac:dyDescent="0.25">
      <c r="K347" s="3" t="s">
        <v>277</v>
      </c>
      <c r="L347" s="3">
        <v>92000318869</v>
      </c>
      <c r="M347" s="3">
        <v>1016894837</v>
      </c>
      <c r="N347" s="3" t="s">
        <v>116</v>
      </c>
    </row>
    <row r="348" spans="11:14" s="3" customFormat="1" x14ac:dyDescent="0.25">
      <c r="K348" s="3" t="s">
        <v>278</v>
      </c>
      <c r="L348" s="3">
        <v>92000320939</v>
      </c>
      <c r="M348" s="3">
        <v>1016894837</v>
      </c>
      <c r="N348" s="3" t="s">
        <v>116</v>
      </c>
    </row>
    <row r="349" spans="11:14" s="3" customFormat="1" x14ac:dyDescent="0.25">
      <c r="K349" s="3" t="s">
        <v>278</v>
      </c>
      <c r="L349" s="3">
        <v>92000327033</v>
      </c>
      <c r="M349" s="3">
        <v>1016894837</v>
      </c>
      <c r="N349" s="3" t="s">
        <v>116</v>
      </c>
    </row>
    <row r="350" spans="11:14" s="3" customFormat="1" x14ac:dyDescent="0.25">
      <c r="K350" s="3" t="s">
        <v>312</v>
      </c>
      <c r="L350" s="3">
        <v>92000320961</v>
      </c>
      <c r="M350" s="3">
        <v>1016894837</v>
      </c>
      <c r="N350" s="3" t="s">
        <v>116</v>
      </c>
    </row>
    <row r="351" spans="11:14" s="3" customFormat="1" x14ac:dyDescent="0.25">
      <c r="K351" s="3" t="s">
        <v>312</v>
      </c>
      <c r="L351" s="3">
        <v>92000325056</v>
      </c>
      <c r="M351" s="3">
        <v>1016894837</v>
      </c>
      <c r="N351" s="3" t="s">
        <v>116</v>
      </c>
    </row>
    <row r="352" spans="11:14" s="3" customFormat="1" x14ac:dyDescent="0.25">
      <c r="K352" s="3" t="s">
        <v>313</v>
      </c>
      <c r="L352" s="3">
        <v>92000319908</v>
      </c>
      <c r="M352" s="3">
        <v>1016894837</v>
      </c>
      <c r="N352" s="3" t="s">
        <v>116</v>
      </c>
    </row>
    <row r="353" spans="11:14" s="3" customFormat="1" x14ac:dyDescent="0.25">
      <c r="K353" s="3" t="s">
        <v>314</v>
      </c>
      <c r="L353" s="3">
        <v>92000318895</v>
      </c>
      <c r="M353" s="3">
        <v>1016894837</v>
      </c>
      <c r="N353" s="3" t="s">
        <v>116</v>
      </c>
    </row>
    <row r="354" spans="11:14" s="3" customFormat="1" x14ac:dyDescent="0.25">
      <c r="K354" s="3" t="s">
        <v>282</v>
      </c>
      <c r="L354" s="3">
        <v>92000444514</v>
      </c>
      <c r="M354" s="3">
        <v>1016894837</v>
      </c>
      <c r="N354" s="3" t="s">
        <v>116</v>
      </c>
    </row>
    <row r="355" spans="11:14" s="3" customFormat="1" x14ac:dyDescent="0.25">
      <c r="K355" s="3" t="s">
        <v>316</v>
      </c>
      <c r="L355" s="3">
        <v>92000324012</v>
      </c>
      <c r="M355" s="3">
        <v>1016894837</v>
      </c>
      <c r="N355" s="3" t="s">
        <v>116</v>
      </c>
    </row>
    <row r="356" spans="11:14" s="3" customFormat="1" x14ac:dyDescent="0.25">
      <c r="K356" s="3" t="s">
        <v>317</v>
      </c>
      <c r="L356" s="3">
        <v>92000324067</v>
      </c>
      <c r="M356" s="3">
        <v>1016894837</v>
      </c>
      <c r="N356" s="3" t="s">
        <v>116</v>
      </c>
    </row>
    <row r="357" spans="11:14" s="3" customFormat="1" x14ac:dyDescent="0.25">
      <c r="K357" s="3" t="s">
        <v>285</v>
      </c>
      <c r="L357" s="3">
        <v>92000320929</v>
      </c>
      <c r="M357" s="3">
        <v>1016894837</v>
      </c>
      <c r="N357" s="3" t="s">
        <v>116</v>
      </c>
    </row>
    <row r="358" spans="11:14" s="3" customFormat="1" x14ac:dyDescent="0.25">
      <c r="K358" s="3" t="s">
        <v>318</v>
      </c>
      <c r="L358" s="3">
        <v>92000323080</v>
      </c>
      <c r="M358" s="3">
        <v>1016894837</v>
      </c>
      <c r="N358" s="3" t="s">
        <v>116</v>
      </c>
    </row>
    <row r="359" spans="11:14" s="3" customFormat="1" x14ac:dyDescent="0.25">
      <c r="K359" s="3" t="s">
        <v>319</v>
      </c>
      <c r="L359" s="3">
        <v>92000323141</v>
      </c>
      <c r="M359" s="3">
        <v>1016894837</v>
      </c>
      <c r="N359" s="3" t="s">
        <v>116</v>
      </c>
    </row>
    <row r="360" spans="11:14" s="3" customFormat="1" x14ac:dyDescent="0.25">
      <c r="K360" s="3" t="s">
        <v>288</v>
      </c>
      <c r="L360" s="3">
        <v>92000320870</v>
      </c>
      <c r="M360" s="3">
        <v>1016894837</v>
      </c>
      <c r="N360" s="3" t="s">
        <v>116</v>
      </c>
    </row>
    <row r="361" spans="11:14" s="3" customFormat="1" x14ac:dyDescent="0.25">
      <c r="K361" s="3" t="s">
        <v>320</v>
      </c>
      <c r="L361" s="3">
        <v>92000320925</v>
      </c>
      <c r="M361" s="3">
        <v>1016894837</v>
      </c>
      <c r="N361" s="3" t="s">
        <v>116</v>
      </c>
    </row>
    <row r="362" spans="11:14" s="3" customFormat="1" x14ac:dyDescent="0.25">
      <c r="K362" s="3" t="s">
        <v>321</v>
      </c>
      <c r="L362" s="3">
        <v>92000320878</v>
      </c>
      <c r="M362" s="3">
        <v>1016894837</v>
      </c>
      <c r="N362" s="3" t="s">
        <v>116</v>
      </c>
    </row>
    <row r="363" spans="11:14" s="3" customFormat="1" x14ac:dyDescent="0.25">
      <c r="K363" s="3" t="s">
        <v>291</v>
      </c>
      <c r="L363" s="3">
        <v>92000318928</v>
      </c>
      <c r="M363" s="3">
        <v>1016894837</v>
      </c>
      <c r="N363" s="3" t="s">
        <v>116</v>
      </c>
    </row>
    <row r="364" spans="11:14" s="3" customFormat="1" x14ac:dyDescent="0.25">
      <c r="K364" s="3" t="s">
        <v>322</v>
      </c>
      <c r="L364" s="3">
        <v>92000318872</v>
      </c>
      <c r="M364" s="3">
        <v>1016894837</v>
      </c>
      <c r="N364" s="3" t="s">
        <v>116</v>
      </c>
    </row>
    <row r="365" spans="11:14" s="3" customFormat="1" x14ac:dyDescent="0.25">
      <c r="K365" s="3" t="s">
        <v>323</v>
      </c>
      <c r="L365" s="3">
        <v>92000322824</v>
      </c>
      <c r="M365" s="3">
        <v>1016894837</v>
      </c>
      <c r="N365" s="3" t="s">
        <v>116</v>
      </c>
    </row>
    <row r="366" spans="11:14" s="3" customFormat="1" x14ac:dyDescent="0.25">
      <c r="K366" s="3" t="s">
        <v>295</v>
      </c>
      <c r="L366" s="3">
        <v>92000323074</v>
      </c>
      <c r="M366" s="3">
        <v>1016894837</v>
      </c>
      <c r="N366" s="3" t="s">
        <v>116</v>
      </c>
    </row>
    <row r="367" spans="11:14" s="3" customFormat="1" x14ac:dyDescent="0.25">
      <c r="K367" s="3" t="s">
        <v>324</v>
      </c>
      <c r="L367" s="3">
        <v>92000323173</v>
      </c>
      <c r="M367" s="3">
        <v>1016894837</v>
      </c>
      <c r="N367" s="3" t="s">
        <v>116</v>
      </c>
    </row>
    <row r="368" spans="11:14" s="3" customFormat="1" x14ac:dyDescent="0.25">
      <c r="K368" s="3" t="s">
        <v>298</v>
      </c>
      <c r="L368" s="3">
        <v>92000319841</v>
      </c>
      <c r="M368" s="3">
        <v>1016894837</v>
      </c>
      <c r="N368" s="3" t="s">
        <v>116</v>
      </c>
    </row>
    <row r="369" spans="11:14" s="3" customFormat="1" x14ac:dyDescent="0.25">
      <c r="K369" s="3" t="s">
        <v>298</v>
      </c>
      <c r="L369" s="3">
        <v>92000319871</v>
      </c>
      <c r="M369" s="3">
        <v>1016894837</v>
      </c>
      <c r="N369" s="3" t="s">
        <v>116</v>
      </c>
    </row>
    <row r="370" spans="11:14" s="3" customFormat="1" x14ac:dyDescent="0.25">
      <c r="K370" s="3" t="s">
        <v>325</v>
      </c>
      <c r="L370" s="3">
        <v>92000320872</v>
      </c>
      <c r="M370" s="3">
        <v>1016894837</v>
      </c>
      <c r="N370" s="3" t="s">
        <v>116</v>
      </c>
    </row>
    <row r="371" spans="11:14" s="3" customFormat="1" x14ac:dyDescent="0.25">
      <c r="K371" s="3" t="s">
        <v>300</v>
      </c>
      <c r="L371" s="3">
        <v>92000318838</v>
      </c>
      <c r="M371" s="3">
        <v>1016894837</v>
      </c>
      <c r="N371" s="3" t="s">
        <v>116</v>
      </c>
    </row>
    <row r="372" spans="11:14" s="3" customFormat="1" x14ac:dyDescent="0.25">
      <c r="K372" s="3" t="s">
        <v>326</v>
      </c>
      <c r="L372" s="3">
        <v>92000319826</v>
      </c>
      <c r="M372" s="3">
        <v>1016894837</v>
      </c>
      <c r="N372" s="3" t="s">
        <v>116</v>
      </c>
    </row>
    <row r="373" spans="11:14" s="3" customFormat="1" x14ac:dyDescent="0.25">
      <c r="K373" s="3" t="s">
        <v>343</v>
      </c>
      <c r="L373" s="3">
        <v>92000400913</v>
      </c>
      <c r="M373" s="3">
        <v>1016894837</v>
      </c>
      <c r="N373" s="3" t="s">
        <v>116</v>
      </c>
    </row>
    <row r="374" spans="11:14" s="3" customFormat="1" x14ac:dyDescent="0.25">
      <c r="K374" s="3" t="s">
        <v>344</v>
      </c>
      <c r="L374" s="3">
        <v>92000366343</v>
      </c>
      <c r="M374" s="3">
        <v>1016894837</v>
      </c>
      <c r="N374" s="3" t="s">
        <v>116</v>
      </c>
    </row>
    <row r="375" spans="11:14" s="3" customFormat="1" x14ac:dyDescent="0.25">
      <c r="K375" s="3" t="s">
        <v>345</v>
      </c>
      <c r="L375" s="3">
        <v>92000366342</v>
      </c>
      <c r="M375" s="3">
        <v>1016894837</v>
      </c>
      <c r="N375" s="3" t="s">
        <v>116</v>
      </c>
    </row>
    <row r="376" spans="11:14" s="3" customFormat="1" x14ac:dyDescent="0.25">
      <c r="K376" s="3" t="s">
        <v>346</v>
      </c>
      <c r="L376" s="3">
        <v>92000360580</v>
      </c>
      <c r="M376" s="3">
        <v>1016894837</v>
      </c>
      <c r="N376" s="3" t="s">
        <v>116</v>
      </c>
    </row>
    <row r="377" spans="11:14" s="3" customFormat="1" x14ac:dyDescent="0.25">
      <c r="K377" s="3" t="s">
        <v>347</v>
      </c>
      <c r="L377" s="3">
        <v>92000457516</v>
      </c>
      <c r="M377" s="3">
        <v>1016894837</v>
      </c>
      <c r="N377" s="3" t="s">
        <v>116</v>
      </c>
    </row>
    <row r="378" spans="11:14" s="3" customFormat="1" x14ac:dyDescent="0.25">
      <c r="K378" s="3" t="s">
        <v>347</v>
      </c>
      <c r="L378" s="3">
        <v>92000508653</v>
      </c>
      <c r="M378" s="3">
        <v>1016894837</v>
      </c>
      <c r="N378" s="3" t="s">
        <v>116</v>
      </c>
    </row>
    <row r="379" spans="11:14" s="3" customFormat="1" x14ac:dyDescent="0.25">
      <c r="K379" s="3" t="s">
        <v>348</v>
      </c>
      <c r="L379" s="3">
        <v>92000459340</v>
      </c>
      <c r="M379" s="3">
        <v>1016894837</v>
      </c>
      <c r="N379" s="3" t="s">
        <v>116</v>
      </c>
    </row>
    <row r="380" spans="11:14" s="3" customFormat="1" x14ac:dyDescent="0.25">
      <c r="K380" s="3" t="s">
        <v>349</v>
      </c>
      <c r="L380" s="3">
        <v>92000445120</v>
      </c>
      <c r="M380" s="3">
        <v>1016894837</v>
      </c>
      <c r="N380" s="3" t="s">
        <v>116</v>
      </c>
    </row>
    <row r="381" spans="11:14" s="3" customFormat="1" x14ac:dyDescent="0.25">
      <c r="K381" s="3" t="s">
        <v>350</v>
      </c>
      <c r="L381" s="3">
        <v>92000500128</v>
      </c>
      <c r="M381" s="3">
        <v>1016894837</v>
      </c>
      <c r="N381" s="3" t="s">
        <v>116</v>
      </c>
    </row>
    <row r="382" spans="11:14" s="3" customFormat="1" x14ac:dyDescent="0.25">
      <c r="K382" s="3" t="s">
        <v>351</v>
      </c>
      <c r="L382" s="3">
        <v>92000364944</v>
      </c>
      <c r="M382" s="3">
        <v>1016894837</v>
      </c>
      <c r="N382" s="3" t="s">
        <v>116</v>
      </c>
    </row>
    <row r="383" spans="11:14" s="3" customFormat="1" x14ac:dyDescent="0.25">
      <c r="K383" s="3" t="s">
        <v>352</v>
      </c>
      <c r="L383" s="3">
        <v>92000424333</v>
      </c>
      <c r="M383" s="3">
        <v>1016894837</v>
      </c>
      <c r="N383" s="3" t="s">
        <v>116</v>
      </c>
    </row>
    <row r="384" spans="11:14" s="3" customFormat="1" x14ac:dyDescent="0.25">
      <c r="K384" s="3" t="s">
        <v>353</v>
      </c>
      <c r="L384" s="3">
        <v>92000385633</v>
      </c>
      <c r="M384" s="3">
        <v>1016894837</v>
      </c>
      <c r="N384" s="3" t="s">
        <v>116</v>
      </c>
    </row>
    <row r="385" spans="11:14" s="3" customFormat="1" x14ac:dyDescent="0.25">
      <c r="K385" s="3" t="s">
        <v>246</v>
      </c>
      <c r="L385" s="3">
        <v>92000460345</v>
      </c>
      <c r="M385" s="3">
        <v>1016894824</v>
      </c>
      <c r="N385" s="3" t="s">
        <v>251</v>
      </c>
    </row>
    <row r="386" spans="11:14" s="3" customFormat="1" x14ac:dyDescent="0.25">
      <c r="K386" s="3" t="s">
        <v>248</v>
      </c>
      <c r="L386" s="3">
        <v>92000323044</v>
      </c>
      <c r="M386" s="3">
        <v>1016894824</v>
      </c>
      <c r="N386" s="3" t="s">
        <v>251</v>
      </c>
    </row>
    <row r="387" spans="11:14" s="3" customFormat="1" x14ac:dyDescent="0.25">
      <c r="K387" s="3" t="s">
        <v>304</v>
      </c>
      <c r="L387" s="3">
        <v>92000322802</v>
      </c>
      <c r="M387" s="3">
        <v>1016894824</v>
      </c>
      <c r="N387" s="3" t="s">
        <v>251</v>
      </c>
    </row>
    <row r="388" spans="11:14" s="3" customFormat="1" x14ac:dyDescent="0.25">
      <c r="K388" s="3" t="s">
        <v>305</v>
      </c>
      <c r="L388" s="3">
        <v>92000318866</v>
      </c>
      <c r="M388" s="3">
        <v>1016894824</v>
      </c>
      <c r="N388" s="3" t="s">
        <v>251</v>
      </c>
    </row>
    <row r="389" spans="11:14" s="3" customFormat="1" x14ac:dyDescent="0.25">
      <c r="K389" s="3" t="s">
        <v>306</v>
      </c>
      <c r="L389" s="3">
        <v>92000323076</v>
      </c>
      <c r="M389" s="3">
        <v>1016894824</v>
      </c>
      <c r="N389" s="3" t="s">
        <v>251</v>
      </c>
    </row>
    <row r="390" spans="11:14" s="3" customFormat="1" x14ac:dyDescent="0.25">
      <c r="K390" s="3" t="s">
        <v>307</v>
      </c>
      <c r="L390" s="3">
        <v>92000319886</v>
      </c>
      <c r="M390" s="3">
        <v>1016894824</v>
      </c>
      <c r="N390" s="3" t="s">
        <v>251</v>
      </c>
    </row>
    <row r="391" spans="11:14" s="3" customFormat="1" x14ac:dyDescent="0.25">
      <c r="K391" s="3" t="s">
        <v>308</v>
      </c>
      <c r="L391" s="3">
        <v>92000320893</v>
      </c>
      <c r="M391" s="3">
        <v>1016894824</v>
      </c>
      <c r="N391" s="3" t="s">
        <v>251</v>
      </c>
    </row>
    <row r="392" spans="11:14" s="3" customFormat="1" x14ac:dyDescent="0.25">
      <c r="K392" s="3" t="s">
        <v>256</v>
      </c>
      <c r="L392" s="3">
        <v>92000323064</v>
      </c>
      <c r="M392" s="3">
        <v>1016894824</v>
      </c>
      <c r="N392" s="3" t="s">
        <v>251</v>
      </c>
    </row>
    <row r="393" spans="11:14" s="3" customFormat="1" x14ac:dyDescent="0.25">
      <c r="K393" s="3" t="s">
        <v>258</v>
      </c>
      <c r="L393" s="3">
        <v>92000322790</v>
      </c>
      <c r="M393" s="3">
        <v>1016894824</v>
      </c>
      <c r="N393" s="3" t="s">
        <v>251</v>
      </c>
    </row>
    <row r="394" spans="11:14" s="3" customFormat="1" x14ac:dyDescent="0.25">
      <c r="K394" s="3" t="s">
        <v>259</v>
      </c>
      <c r="L394" s="3">
        <v>92000319933</v>
      </c>
      <c r="M394" s="3">
        <v>1016894824</v>
      </c>
      <c r="N394" s="3" t="s">
        <v>251</v>
      </c>
    </row>
    <row r="395" spans="11:14" s="3" customFormat="1" x14ac:dyDescent="0.25">
      <c r="K395" s="3" t="s">
        <v>260</v>
      </c>
      <c r="L395" s="3">
        <v>92000318936</v>
      </c>
      <c r="M395" s="3">
        <v>1016894824</v>
      </c>
      <c r="N395" s="3" t="s">
        <v>251</v>
      </c>
    </row>
    <row r="396" spans="11:14" s="3" customFormat="1" x14ac:dyDescent="0.25">
      <c r="K396" s="3" t="s">
        <v>261</v>
      </c>
      <c r="L396" s="3">
        <v>92000319824</v>
      </c>
      <c r="M396" s="3">
        <v>1016894824</v>
      </c>
      <c r="N396" s="3" t="s">
        <v>251</v>
      </c>
    </row>
    <row r="397" spans="11:14" s="3" customFormat="1" x14ac:dyDescent="0.25">
      <c r="K397" s="3" t="s">
        <v>263</v>
      </c>
      <c r="L397" s="3">
        <v>92000323094</v>
      </c>
      <c r="M397" s="3">
        <v>1016894824</v>
      </c>
      <c r="N397" s="3" t="s">
        <v>251</v>
      </c>
    </row>
    <row r="398" spans="11:14" s="3" customFormat="1" x14ac:dyDescent="0.25">
      <c r="K398" s="3" t="s">
        <v>265</v>
      </c>
      <c r="L398" s="3">
        <v>92000319864</v>
      </c>
      <c r="M398" s="3">
        <v>1016894824</v>
      </c>
      <c r="N398" s="3" t="s">
        <v>251</v>
      </c>
    </row>
    <row r="399" spans="11:14" s="3" customFormat="1" x14ac:dyDescent="0.25">
      <c r="K399" s="3" t="s">
        <v>266</v>
      </c>
      <c r="L399" s="3">
        <v>92000318831</v>
      </c>
      <c r="M399" s="3">
        <v>1016894824</v>
      </c>
      <c r="N399" s="3" t="s">
        <v>251</v>
      </c>
    </row>
    <row r="400" spans="11:14" s="3" customFormat="1" x14ac:dyDescent="0.25">
      <c r="K400" s="3" t="s">
        <v>267</v>
      </c>
      <c r="L400" s="3">
        <v>92000324024</v>
      </c>
      <c r="M400" s="3">
        <v>1016894824</v>
      </c>
      <c r="N400" s="3" t="s">
        <v>251</v>
      </c>
    </row>
    <row r="401" spans="11:14" s="3" customFormat="1" x14ac:dyDescent="0.25">
      <c r="K401" s="3" t="s">
        <v>269</v>
      </c>
      <c r="L401" s="3">
        <v>92000324074</v>
      </c>
      <c r="M401" s="3">
        <v>1016894824</v>
      </c>
      <c r="N401" s="3" t="s">
        <v>251</v>
      </c>
    </row>
    <row r="402" spans="11:14" s="3" customFormat="1" x14ac:dyDescent="0.25">
      <c r="K402" s="3" t="s">
        <v>272</v>
      </c>
      <c r="L402" s="3">
        <v>92000324072</v>
      </c>
      <c r="M402" s="3">
        <v>1016894824</v>
      </c>
      <c r="N402" s="3" t="s">
        <v>251</v>
      </c>
    </row>
    <row r="403" spans="11:14" s="3" customFormat="1" x14ac:dyDescent="0.25">
      <c r="K403" s="3" t="s">
        <v>273</v>
      </c>
      <c r="L403" s="3">
        <v>92000318874</v>
      </c>
      <c r="M403" s="3">
        <v>1016894824</v>
      </c>
      <c r="N403" s="3" t="s">
        <v>251</v>
      </c>
    </row>
    <row r="404" spans="11:14" s="3" customFormat="1" x14ac:dyDescent="0.25">
      <c r="K404" s="3" t="s">
        <v>274</v>
      </c>
      <c r="L404" s="3">
        <v>92000320942</v>
      </c>
      <c r="M404" s="3">
        <v>1016894824</v>
      </c>
      <c r="N404" s="3" t="s">
        <v>251</v>
      </c>
    </row>
    <row r="405" spans="11:14" s="3" customFormat="1" x14ac:dyDescent="0.25">
      <c r="K405" s="3" t="s">
        <v>310</v>
      </c>
      <c r="L405" s="3">
        <v>92000324080</v>
      </c>
      <c r="M405" s="3">
        <v>1016894824</v>
      </c>
      <c r="N405" s="3" t="s">
        <v>251</v>
      </c>
    </row>
    <row r="406" spans="11:14" s="3" customFormat="1" x14ac:dyDescent="0.25">
      <c r="K406" s="3" t="s">
        <v>276</v>
      </c>
      <c r="L406" s="3">
        <v>92000324018</v>
      </c>
      <c r="M406" s="3">
        <v>1016894824</v>
      </c>
      <c r="N406" s="3" t="s">
        <v>251</v>
      </c>
    </row>
    <row r="407" spans="11:14" s="3" customFormat="1" x14ac:dyDescent="0.25">
      <c r="K407" s="3" t="s">
        <v>277</v>
      </c>
      <c r="L407" s="3">
        <v>92000318858</v>
      </c>
      <c r="M407" s="3">
        <v>1016894824</v>
      </c>
      <c r="N407" s="3" t="s">
        <v>251</v>
      </c>
    </row>
    <row r="408" spans="11:14" s="3" customFormat="1" x14ac:dyDescent="0.25">
      <c r="K408" s="3" t="s">
        <v>278</v>
      </c>
      <c r="L408" s="3">
        <v>92000320922</v>
      </c>
      <c r="M408" s="3">
        <v>1016894824</v>
      </c>
      <c r="N408" s="3" t="s">
        <v>251</v>
      </c>
    </row>
    <row r="409" spans="11:14" s="3" customFormat="1" x14ac:dyDescent="0.25">
      <c r="K409" s="3" t="s">
        <v>278</v>
      </c>
      <c r="L409" s="3">
        <v>92000327031</v>
      </c>
      <c r="M409" s="3">
        <v>1016894824</v>
      </c>
      <c r="N409" s="3" t="s">
        <v>251</v>
      </c>
    </row>
    <row r="410" spans="11:14" s="3" customFormat="1" x14ac:dyDescent="0.25">
      <c r="K410" s="3" t="s">
        <v>312</v>
      </c>
      <c r="L410" s="3">
        <v>92000320954</v>
      </c>
      <c r="M410" s="3">
        <v>1016894824</v>
      </c>
      <c r="N410" s="3" t="s">
        <v>251</v>
      </c>
    </row>
    <row r="411" spans="11:14" s="3" customFormat="1" x14ac:dyDescent="0.25">
      <c r="K411" s="3" t="s">
        <v>313</v>
      </c>
      <c r="L411" s="3">
        <v>92000319906</v>
      </c>
      <c r="M411" s="3">
        <v>1016894824</v>
      </c>
      <c r="N411" s="3" t="s">
        <v>251</v>
      </c>
    </row>
    <row r="412" spans="11:14" s="3" customFormat="1" x14ac:dyDescent="0.25">
      <c r="K412" s="3" t="s">
        <v>314</v>
      </c>
      <c r="L412" s="3">
        <v>92000318886</v>
      </c>
      <c r="M412" s="3">
        <v>1016894824</v>
      </c>
      <c r="N412" s="3" t="s">
        <v>251</v>
      </c>
    </row>
    <row r="413" spans="11:14" s="3" customFormat="1" x14ac:dyDescent="0.25">
      <c r="K413" s="3" t="s">
        <v>316</v>
      </c>
      <c r="L413" s="3">
        <v>92000324004</v>
      </c>
      <c r="M413" s="3">
        <v>1016894824</v>
      </c>
      <c r="N413" s="3" t="s">
        <v>251</v>
      </c>
    </row>
    <row r="414" spans="11:14" s="3" customFormat="1" x14ac:dyDescent="0.25">
      <c r="K414" s="3" t="s">
        <v>317</v>
      </c>
      <c r="L414" s="3">
        <v>92000324062</v>
      </c>
      <c r="M414" s="3">
        <v>1016894824</v>
      </c>
      <c r="N414" s="3" t="s">
        <v>251</v>
      </c>
    </row>
    <row r="415" spans="11:14" s="3" customFormat="1" x14ac:dyDescent="0.25">
      <c r="K415" s="3" t="s">
        <v>285</v>
      </c>
      <c r="L415" s="3">
        <v>92000320923</v>
      </c>
      <c r="M415" s="3">
        <v>1016894824</v>
      </c>
      <c r="N415" s="3" t="s">
        <v>251</v>
      </c>
    </row>
    <row r="416" spans="11:14" s="3" customFormat="1" x14ac:dyDescent="0.25">
      <c r="K416" s="3" t="s">
        <v>318</v>
      </c>
      <c r="L416" s="3">
        <v>92000323065</v>
      </c>
      <c r="M416" s="3">
        <v>1016894824</v>
      </c>
      <c r="N416" s="3" t="s">
        <v>251</v>
      </c>
    </row>
    <row r="417" spans="11:14" s="3" customFormat="1" x14ac:dyDescent="0.25">
      <c r="K417" s="3" t="s">
        <v>319</v>
      </c>
      <c r="L417" s="3">
        <v>92000323139</v>
      </c>
      <c r="M417" s="3">
        <v>1016894824</v>
      </c>
      <c r="N417" s="3" t="s">
        <v>251</v>
      </c>
    </row>
    <row r="418" spans="11:14" s="3" customFormat="1" x14ac:dyDescent="0.25">
      <c r="K418" s="3" t="s">
        <v>288</v>
      </c>
      <c r="L418" s="3">
        <v>92000320864</v>
      </c>
      <c r="M418" s="3">
        <v>1016894824</v>
      </c>
      <c r="N418" s="3" t="s">
        <v>251</v>
      </c>
    </row>
    <row r="419" spans="11:14" s="3" customFormat="1" x14ac:dyDescent="0.25">
      <c r="K419" s="3" t="s">
        <v>320</v>
      </c>
      <c r="L419" s="3">
        <v>92000320881</v>
      </c>
      <c r="M419" s="3">
        <v>1016894824</v>
      </c>
      <c r="N419" s="3" t="s">
        <v>251</v>
      </c>
    </row>
    <row r="420" spans="11:14" s="3" customFormat="1" x14ac:dyDescent="0.25">
      <c r="K420" s="3" t="s">
        <v>321</v>
      </c>
      <c r="L420" s="3">
        <v>92000320866</v>
      </c>
      <c r="M420" s="3">
        <v>1016894824</v>
      </c>
      <c r="N420" s="3" t="s">
        <v>251</v>
      </c>
    </row>
    <row r="421" spans="11:14" s="3" customFormat="1" x14ac:dyDescent="0.25">
      <c r="K421" s="3" t="s">
        <v>291</v>
      </c>
      <c r="L421" s="3">
        <v>92000322906</v>
      </c>
      <c r="M421" s="3">
        <v>1016894824</v>
      </c>
      <c r="N421" s="3" t="s">
        <v>251</v>
      </c>
    </row>
    <row r="422" spans="11:14" s="3" customFormat="1" x14ac:dyDescent="0.25">
      <c r="K422" s="3" t="s">
        <v>322</v>
      </c>
      <c r="L422" s="3">
        <v>92000318865</v>
      </c>
      <c r="M422" s="3">
        <v>1016894824</v>
      </c>
      <c r="N422" s="3" t="s">
        <v>251</v>
      </c>
    </row>
    <row r="423" spans="11:14" s="3" customFormat="1" x14ac:dyDescent="0.25">
      <c r="K423" s="3" t="s">
        <v>323</v>
      </c>
      <c r="L423" s="3">
        <v>92000322821</v>
      </c>
      <c r="M423" s="3">
        <v>1016894824</v>
      </c>
      <c r="N423" s="3" t="s">
        <v>251</v>
      </c>
    </row>
    <row r="424" spans="11:14" s="3" customFormat="1" x14ac:dyDescent="0.25">
      <c r="K424" s="3" t="s">
        <v>295</v>
      </c>
      <c r="L424" s="3">
        <v>92000323067</v>
      </c>
      <c r="M424" s="3">
        <v>1016894824</v>
      </c>
      <c r="N424" s="3" t="s">
        <v>251</v>
      </c>
    </row>
    <row r="425" spans="11:14" s="3" customFormat="1" x14ac:dyDescent="0.25">
      <c r="K425" s="3" t="s">
        <v>324</v>
      </c>
      <c r="L425" s="3">
        <v>92000323170</v>
      </c>
      <c r="M425" s="3">
        <v>1016894824</v>
      </c>
      <c r="N425" s="3" t="s">
        <v>251</v>
      </c>
    </row>
    <row r="426" spans="11:14" s="3" customFormat="1" x14ac:dyDescent="0.25">
      <c r="K426" s="3" t="s">
        <v>298</v>
      </c>
      <c r="L426" s="3">
        <v>92000319834</v>
      </c>
      <c r="M426" s="3">
        <v>1016894824</v>
      </c>
      <c r="N426" s="3" t="s">
        <v>251</v>
      </c>
    </row>
    <row r="427" spans="11:14" s="3" customFormat="1" x14ac:dyDescent="0.25">
      <c r="K427" s="3" t="s">
        <v>298</v>
      </c>
      <c r="L427" s="3">
        <v>92000319837</v>
      </c>
      <c r="M427" s="3">
        <v>1016894824</v>
      </c>
      <c r="N427" s="3" t="s">
        <v>251</v>
      </c>
    </row>
    <row r="428" spans="11:14" s="3" customFormat="1" x14ac:dyDescent="0.25">
      <c r="K428" s="3" t="s">
        <v>298</v>
      </c>
      <c r="L428" s="3">
        <v>92000319869</v>
      </c>
      <c r="M428" s="3">
        <v>1016894824</v>
      </c>
      <c r="N428" s="3" t="s">
        <v>251</v>
      </c>
    </row>
    <row r="429" spans="11:14" s="3" customFormat="1" x14ac:dyDescent="0.25">
      <c r="K429" s="3" t="s">
        <v>325</v>
      </c>
      <c r="L429" s="3">
        <v>92000318887</v>
      </c>
      <c r="M429" s="3">
        <v>1016894824</v>
      </c>
      <c r="N429" s="3" t="s">
        <v>251</v>
      </c>
    </row>
    <row r="430" spans="11:14" s="3" customFormat="1" x14ac:dyDescent="0.25">
      <c r="K430" s="3" t="s">
        <v>300</v>
      </c>
      <c r="L430" s="3">
        <v>92000318836</v>
      </c>
      <c r="M430" s="3">
        <v>1016894824</v>
      </c>
      <c r="N430" s="3" t="s">
        <v>251</v>
      </c>
    </row>
    <row r="431" spans="11:14" s="3" customFormat="1" x14ac:dyDescent="0.25">
      <c r="K431" s="3" t="s">
        <v>326</v>
      </c>
      <c r="L431" s="3">
        <v>92000319817</v>
      </c>
      <c r="M431" s="3">
        <v>1016894824</v>
      </c>
      <c r="N431" s="3" t="s">
        <v>251</v>
      </c>
    </row>
    <row r="432" spans="11:14" s="3" customFormat="1" x14ac:dyDescent="0.25">
      <c r="K432" s="3" t="s">
        <v>354</v>
      </c>
      <c r="L432" s="3">
        <v>92000499508</v>
      </c>
      <c r="M432" s="3">
        <v>1017079140</v>
      </c>
      <c r="N432" s="3" t="s">
        <v>122</v>
      </c>
    </row>
    <row r="433" spans="11:14" s="3" customFormat="1" x14ac:dyDescent="0.25">
      <c r="K433" s="3" t="s">
        <v>256</v>
      </c>
      <c r="L433" s="3">
        <v>92000499510</v>
      </c>
      <c r="M433" s="3">
        <v>1017079140</v>
      </c>
      <c r="N433" s="3" t="s">
        <v>122</v>
      </c>
    </row>
    <row r="434" spans="11:14" s="3" customFormat="1" x14ac:dyDescent="0.25">
      <c r="K434" s="3" t="s">
        <v>355</v>
      </c>
      <c r="L434" s="3">
        <v>92000381746</v>
      </c>
      <c r="M434" s="3">
        <v>1017079140</v>
      </c>
      <c r="N434" s="3" t="s">
        <v>122</v>
      </c>
    </row>
    <row r="435" spans="11:14" s="3" customFormat="1" x14ac:dyDescent="0.25">
      <c r="K435" s="3" t="s">
        <v>267</v>
      </c>
      <c r="L435" s="3">
        <v>92000445557</v>
      </c>
      <c r="M435" s="3">
        <v>1017079140</v>
      </c>
      <c r="N435" s="3" t="s">
        <v>122</v>
      </c>
    </row>
    <row r="436" spans="11:14" s="3" customFormat="1" x14ac:dyDescent="0.25">
      <c r="K436" s="3" t="s">
        <v>272</v>
      </c>
      <c r="L436" s="3">
        <v>92000344436</v>
      </c>
      <c r="M436" s="3">
        <v>1017079140</v>
      </c>
      <c r="N436" s="3" t="s">
        <v>122</v>
      </c>
    </row>
    <row r="437" spans="11:14" s="3" customFormat="1" x14ac:dyDescent="0.25">
      <c r="K437" s="3" t="s">
        <v>278</v>
      </c>
      <c r="L437" s="3">
        <v>92000499513</v>
      </c>
      <c r="M437" s="3">
        <v>1017079140</v>
      </c>
      <c r="N437" s="3" t="s">
        <v>122</v>
      </c>
    </row>
    <row r="438" spans="11:14" s="3" customFormat="1" x14ac:dyDescent="0.25">
      <c r="K438" s="3" t="s">
        <v>316</v>
      </c>
      <c r="L438" s="3">
        <v>92000379333</v>
      </c>
      <c r="M438" s="3">
        <v>1017079140</v>
      </c>
      <c r="N438" s="3" t="s">
        <v>122</v>
      </c>
    </row>
    <row r="439" spans="11:14" s="3" customFormat="1" x14ac:dyDescent="0.25">
      <c r="K439" s="3" t="s">
        <v>291</v>
      </c>
      <c r="L439" s="3">
        <v>92000499511</v>
      </c>
      <c r="M439" s="3">
        <v>1017079140</v>
      </c>
      <c r="N439" s="3" t="s">
        <v>122</v>
      </c>
    </row>
    <row r="440" spans="11:14" s="3" customFormat="1" x14ac:dyDescent="0.25">
      <c r="K440" s="3" t="s">
        <v>294</v>
      </c>
      <c r="L440" s="3">
        <v>92000349102</v>
      </c>
      <c r="M440" s="3">
        <v>1017079140</v>
      </c>
      <c r="N440" s="3" t="s">
        <v>122</v>
      </c>
    </row>
    <row r="441" spans="11:14" s="3" customFormat="1" x14ac:dyDescent="0.25">
      <c r="K441" s="3" t="s">
        <v>356</v>
      </c>
      <c r="L441" s="3">
        <v>92000381607</v>
      </c>
      <c r="M441" s="3">
        <v>1017079140</v>
      </c>
      <c r="N441" s="3" t="s">
        <v>122</v>
      </c>
    </row>
    <row r="442" spans="11:14" s="3" customFormat="1" x14ac:dyDescent="0.25">
      <c r="K442" s="3" t="s">
        <v>357</v>
      </c>
      <c r="L442" s="3">
        <v>92000378919</v>
      </c>
      <c r="M442" s="3">
        <v>1017079140</v>
      </c>
      <c r="N442" s="3" t="s">
        <v>122</v>
      </c>
    </row>
    <row r="443" spans="11:14" s="3" customFormat="1" x14ac:dyDescent="0.25">
      <c r="K443" s="3" t="s">
        <v>358</v>
      </c>
      <c r="L443" s="3">
        <v>92000450535</v>
      </c>
      <c r="M443" s="3">
        <v>1017079140</v>
      </c>
      <c r="N443" s="3" t="s">
        <v>122</v>
      </c>
    </row>
    <row r="444" spans="11:14" s="3" customFormat="1" x14ac:dyDescent="0.25">
      <c r="K444" s="3" t="s">
        <v>359</v>
      </c>
      <c r="L444" s="3">
        <v>92000378713</v>
      </c>
      <c r="M444" s="3">
        <v>1017079140</v>
      </c>
      <c r="N444" s="3" t="s">
        <v>122</v>
      </c>
    </row>
    <row r="445" spans="11:14" s="3" customFormat="1" x14ac:dyDescent="0.25">
      <c r="K445" s="3" t="s">
        <v>360</v>
      </c>
      <c r="L445" s="3">
        <v>92000384352</v>
      </c>
      <c r="M445" s="3">
        <v>1017079140</v>
      </c>
      <c r="N445" s="3" t="s">
        <v>122</v>
      </c>
    </row>
    <row r="446" spans="11:14" s="3" customFormat="1" x14ac:dyDescent="0.25">
      <c r="K446" s="3" t="s">
        <v>361</v>
      </c>
      <c r="L446" s="3">
        <v>92000346979</v>
      </c>
      <c r="M446" s="3">
        <v>1017079140</v>
      </c>
      <c r="N446" s="3" t="s">
        <v>122</v>
      </c>
    </row>
    <row r="447" spans="11:14" s="3" customFormat="1" x14ac:dyDescent="0.25">
      <c r="L447" s="3">
        <v>92000369330</v>
      </c>
      <c r="M447" s="3">
        <v>1017270176</v>
      </c>
      <c r="N447" s="3" t="s">
        <v>121</v>
      </c>
    </row>
    <row r="448" spans="11:14" s="3" customFormat="1" x14ac:dyDescent="0.25">
      <c r="K448" s="3" t="s">
        <v>246</v>
      </c>
      <c r="L448" s="3">
        <v>92000454903</v>
      </c>
      <c r="M448" s="3">
        <v>1017270176</v>
      </c>
      <c r="N448" s="3" t="s">
        <v>121</v>
      </c>
    </row>
    <row r="449" spans="11:14" s="3" customFormat="1" x14ac:dyDescent="0.25">
      <c r="K449" s="3" t="s">
        <v>248</v>
      </c>
      <c r="L449" s="3">
        <v>92000364443</v>
      </c>
      <c r="M449" s="3">
        <v>1017270176</v>
      </c>
      <c r="N449" s="3" t="s">
        <v>121</v>
      </c>
    </row>
    <row r="450" spans="11:14" s="3" customFormat="1" x14ac:dyDescent="0.25">
      <c r="K450" s="3" t="s">
        <v>362</v>
      </c>
      <c r="L450" s="3">
        <v>92000410708</v>
      </c>
      <c r="M450" s="3">
        <v>1017270176</v>
      </c>
      <c r="N450" s="3" t="s">
        <v>121</v>
      </c>
    </row>
    <row r="451" spans="11:14" s="3" customFormat="1" x14ac:dyDescent="0.25">
      <c r="K451" s="3" t="s">
        <v>363</v>
      </c>
      <c r="L451" s="3">
        <v>92000374540</v>
      </c>
      <c r="M451" s="3">
        <v>1017270176</v>
      </c>
      <c r="N451" s="3" t="s">
        <v>121</v>
      </c>
    </row>
    <row r="452" spans="11:14" s="3" customFormat="1" x14ac:dyDescent="0.25">
      <c r="K452" s="3" t="s">
        <v>307</v>
      </c>
      <c r="L452" s="3">
        <v>92000395237</v>
      </c>
      <c r="M452" s="3">
        <v>1017270176</v>
      </c>
      <c r="N452" s="3" t="s">
        <v>121</v>
      </c>
    </row>
    <row r="453" spans="11:14" s="3" customFormat="1" x14ac:dyDescent="0.25">
      <c r="K453" s="3" t="s">
        <v>364</v>
      </c>
      <c r="L453" s="3">
        <v>92000450027</v>
      </c>
      <c r="M453" s="3">
        <v>1017270176</v>
      </c>
      <c r="N453" s="3" t="s">
        <v>121</v>
      </c>
    </row>
    <row r="454" spans="11:14" s="3" customFormat="1" x14ac:dyDescent="0.25">
      <c r="K454" s="3" t="s">
        <v>365</v>
      </c>
      <c r="L454" s="3">
        <v>92000372577</v>
      </c>
      <c r="M454" s="3">
        <v>1017270176</v>
      </c>
      <c r="N454" s="3" t="s">
        <v>121</v>
      </c>
    </row>
    <row r="455" spans="11:14" s="3" customFormat="1" x14ac:dyDescent="0.25">
      <c r="K455" s="3" t="s">
        <v>256</v>
      </c>
      <c r="L455" s="3">
        <v>92000374536</v>
      </c>
      <c r="M455" s="3">
        <v>1017270176</v>
      </c>
      <c r="N455" s="3" t="s">
        <v>121</v>
      </c>
    </row>
    <row r="456" spans="11:14" s="3" customFormat="1" x14ac:dyDescent="0.25">
      <c r="K456" s="3" t="s">
        <v>258</v>
      </c>
      <c r="L456" s="3">
        <v>92000456268</v>
      </c>
      <c r="M456" s="3">
        <v>1017270176</v>
      </c>
      <c r="N456" s="3" t="s">
        <v>121</v>
      </c>
    </row>
    <row r="457" spans="11:14" s="3" customFormat="1" x14ac:dyDescent="0.25">
      <c r="K457" s="3" t="s">
        <v>258</v>
      </c>
      <c r="L457" s="3">
        <v>92000497353</v>
      </c>
      <c r="M457" s="3">
        <v>1017270176</v>
      </c>
      <c r="N457" s="3" t="s">
        <v>121</v>
      </c>
    </row>
    <row r="458" spans="11:14" s="3" customFormat="1" x14ac:dyDescent="0.25">
      <c r="K458" s="3" t="s">
        <v>366</v>
      </c>
      <c r="L458" s="3">
        <v>92000449978</v>
      </c>
      <c r="M458" s="3">
        <v>1017270176</v>
      </c>
      <c r="N458" s="3" t="s">
        <v>121</v>
      </c>
    </row>
    <row r="459" spans="11:14" s="3" customFormat="1" x14ac:dyDescent="0.25">
      <c r="K459" s="3" t="s">
        <v>367</v>
      </c>
      <c r="L459" s="3">
        <v>92000400446</v>
      </c>
      <c r="M459" s="3">
        <v>1017270176</v>
      </c>
      <c r="N459" s="3" t="s">
        <v>121</v>
      </c>
    </row>
    <row r="460" spans="11:14" s="3" customFormat="1" x14ac:dyDescent="0.25">
      <c r="K460" s="3" t="s">
        <v>263</v>
      </c>
      <c r="L460" s="3">
        <v>92000364447</v>
      </c>
      <c r="M460" s="3">
        <v>1017270176</v>
      </c>
      <c r="N460" s="3" t="s">
        <v>121</v>
      </c>
    </row>
    <row r="461" spans="11:14" s="3" customFormat="1" x14ac:dyDescent="0.25">
      <c r="K461" s="3" t="s">
        <v>267</v>
      </c>
      <c r="L461" s="3">
        <v>92000382264</v>
      </c>
      <c r="M461" s="3">
        <v>1017270176</v>
      </c>
      <c r="N461" s="3" t="s">
        <v>121</v>
      </c>
    </row>
    <row r="462" spans="11:14" s="3" customFormat="1" x14ac:dyDescent="0.25">
      <c r="K462" s="3" t="s">
        <v>272</v>
      </c>
      <c r="L462" s="3">
        <v>92000364444</v>
      </c>
      <c r="M462" s="3">
        <v>1017270176</v>
      </c>
      <c r="N462" s="3" t="s">
        <v>121</v>
      </c>
    </row>
    <row r="463" spans="11:14" s="3" customFormat="1" x14ac:dyDescent="0.25">
      <c r="K463" s="3" t="s">
        <v>274</v>
      </c>
      <c r="L463" s="3">
        <v>92000446302</v>
      </c>
      <c r="M463" s="3">
        <v>1017270176</v>
      </c>
      <c r="N463" s="3" t="s">
        <v>121</v>
      </c>
    </row>
    <row r="464" spans="11:14" s="3" customFormat="1" x14ac:dyDescent="0.25">
      <c r="K464" s="3" t="s">
        <v>275</v>
      </c>
      <c r="L464" s="3">
        <v>92000430573</v>
      </c>
      <c r="M464" s="3">
        <v>1017270176</v>
      </c>
      <c r="N464" s="3" t="s">
        <v>121</v>
      </c>
    </row>
    <row r="465" spans="11:14" s="3" customFormat="1" x14ac:dyDescent="0.25">
      <c r="K465" s="3" t="s">
        <v>277</v>
      </c>
      <c r="L465" s="3">
        <v>92000515094</v>
      </c>
      <c r="M465" s="3">
        <v>1017270176</v>
      </c>
      <c r="N465" s="3" t="s">
        <v>121</v>
      </c>
    </row>
    <row r="466" spans="11:14" s="3" customFormat="1" x14ac:dyDescent="0.25">
      <c r="K466" s="3" t="s">
        <v>316</v>
      </c>
      <c r="L466" s="3">
        <v>92000374537</v>
      </c>
      <c r="M466" s="3">
        <v>1017270176</v>
      </c>
      <c r="N466" s="3" t="s">
        <v>121</v>
      </c>
    </row>
    <row r="467" spans="11:14" s="3" customFormat="1" x14ac:dyDescent="0.25">
      <c r="K467" s="3" t="s">
        <v>283</v>
      </c>
      <c r="L467" s="3">
        <v>92000437016</v>
      </c>
      <c r="M467" s="3">
        <v>1017270176</v>
      </c>
      <c r="N467" s="3" t="s">
        <v>121</v>
      </c>
    </row>
    <row r="468" spans="11:14" s="3" customFormat="1" x14ac:dyDescent="0.25">
      <c r="K468" s="3" t="s">
        <v>340</v>
      </c>
      <c r="L468" s="3">
        <v>92000374538</v>
      </c>
      <c r="M468" s="3">
        <v>1017270176</v>
      </c>
      <c r="N468" s="3" t="s">
        <v>121</v>
      </c>
    </row>
    <row r="469" spans="11:14" s="3" customFormat="1" x14ac:dyDescent="0.25">
      <c r="K469" s="3" t="s">
        <v>368</v>
      </c>
      <c r="L469" s="3">
        <v>92000374539</v>
      </c>
      <c r="M469" s="3">
        <v>1017270176</v>
      </c>
      <c r="N469" s="3" t="s">
        <v>121</v>
      </c>
    </row>
    <row r="470" spans="11:14" s="3" customFormat="1" x14ac:dyDescent="0.25">
      <c r="K470" s="3" t="s">
        <v>287</v>
      </c>
      <c r="L470" s="3">
        <v>92000442284</v>
      </c>
      <c r="M470" s="3">
        <v>1017270176</v>
      </c>
      <c r="N470" s="3" t="s">
        <v>121</v>
      </c>
    </row>
    <row r="471" spans="11:14" s="3" customFormat="1" x14ac:dyDescent="0.25">
      <c r="K471" s="3" t="s">
        <v>369</v>
      </c>
      <c r="L471" s="3">
        <v>92000365483</v>
      </c>
      <c r="M471" s="3">
        <v>1017270176</v>
      </c>
      <c r="N471" s="3" t="s">
        <v>121</v>
      </c>
    </row>
    <row r="472" spans="11:14" s="3" customFormat="1" x14ac:dyDescent="0.25">
      <c r="K472" s="3" t="s">
        <v>290</v>
      </c>
      <c r="L472" s="3">
        <v>92000510492</v>
      </c>
      <c r="M472" s="3">
        <v>1017270176</v>
      </c>
      <c r="N472" s="3" t="s">
        <v>121</v>
      </c>
    </row>
    <row r="473" spans="11:14" s="3" customFormat="1" x14ac:dyDescent="0.25">
      <c r="K473" s="3" t="s">
        <v>291</v>
      </c>
      <c r="L473" s="3">
        <v>92000499345</v>
      </c>
      <c r="M473" s="3">
        <v>1017270176</v>
      </c>
      <c r="N473" s="3" t="s">
        <v>121</v>
      </c>
    </row>
    <row r="474" spans="11:14" s="3" customFormat="1" x14ac:dyDescent="0.25">
      <c r="K474" s="3" t="s">
        <v>292</v>
      </c>
      <c r="L474" s="3">
        <v>92000512968</v>
      </c>
      <c r="M474" s="3">
        <v>1017270176</v>
      </c>
      <c r="N474" s="3" t="s">
        <v>121</v>
      </c>
    </row>
    <row r="475" spans="11:14" s="3" customFormat="1" x14ac:dyDescent="0.25">
      <c r="K475" s="3" t="s">
        <v>298</v>
      </c>
      <c r="L475" s="3">
        <v>92000497355</v>
      </c>
      <c r="M475" s="3">
        <v>1017270176</v>
      </c>
      <c r="N475" s="3" t="s">
        <v>121</v>
      </c>
    </row>
    <row r="476" spans="11:14" s="3" customFormat="1" x14ac:dyDescent="0.25">
      <c r="K476" s="3" t="s">
        <v>300</v>
      </c>
      <c r="L476" s="3">
        <v>92000497354</v>
      </c>
      <c r="M476" s="3">
        <v>1017270176</v>
      </c>
      <c r="N476" s="3" t="s">
        <v>121</v>
      </c>
    </row>
    <row r="477" spans="11:14" s="3" customFormat="1" x14ac:dyDescent="0.25">
      <c r="K477" s="3" t="s">
        <v>370</v>
      </c>
      <c r="L477" s="3">
        <v>92000400195</v>
      </c>
      <c r="M477" s="3">
        <v>1017270176</v>
      </c>
      <c r="N477" s="3" t="s">
        <v>121</v>
      </c>
    </row>
    <row r="478" spans="11:14" s="3" customFormat="1" x14ac:dyDescent="0.25">
      <c r="K478" s="3" t="s">
        <v>371</v>
      </c>
      <c r="L478" s="3">
        <v>92000314487</v>
      </c>
      <c r="M478" s="3">
        <v>1016794675</v>
      </c>
      <c r="N478" s="3" t="s">
        <v>119</v>
      </c>
    </row>
    <row r="479" spans="11:14" s="3" customFormat="1" x14ac:dyDescent="0.25">
      <c r="K479" s="3" t="s">
        <v>304</v>
      </c>
      <c r="L479" s="3">
        <v>92000322817</v>
      </c>
      <c r="M479" s="3">
        <v>1016794675</v>
      </c>
      <c r="N479" s="3" t="s">
        <v>119</v>
      </c>
    </row>
    <row r="480" spans="11:14" s="3" customFormat="1" x14ac:dyDescent="0.25">
      <c r="K480" s="3" t="s">
        <v>305</v>
      </c>
      <c r="L480" s="3">
        <v>92000318932</v>
      </c>
      <c r="M480" s="3">
        <v>1016794675</v>
      </c>
      <c r="N480" s="3" t="s">
        <v>119</v>
      </c>
    </row>
    <row r="481" spans="11:14" s="3" customFormat="1" x14ac:dyDescent="0.25">
      <c r="K481" s="3" t="s">
        <v>306</v>
      </c>
      <c r="L481" s="3">
        <v>92000323125</v>
      </c>
      <c r="M481" s="3">
        <v>1016794675</v>
      </c>
      <c r="N481" s="3" t="s">
        <v>119</v>
      </c>
    </row>
    <row r="482" spans="11:14" s="3" customFormat="1" x14ac:dyDescent="0.25">
      <c r="K482" s="3" t="s">
        <v>307</v>
      </c>
      <c r="L482" s="3">
        <v>92000314490</v>
      </c>
      <c r="M482" s="3">
        <v>1016794675</v>
      </c>
      <c r="N482" s="3" t="s">
        <v>119</v>
      </c>
    </row>
    <row r="483" spans="11:14" s="3" customFormat="1" x14ac:dyDescent="0.25">
      <c r="K483" s="3" t="s">
        <v>256</v>
      </c>
      <c r="L483" s="3">
        <v>92000323107</v>
      </c>
      <c r="M483" s="3">
        <v>1016794675</v>
      </c>
      <c r="N483" s="3" t="s">
        <v>119</v>
      </c>
    </row>
    <row r="484" spans="11:14" s="3" customFormat="1" x14ac:dyDescent="0.25">
      <c r="K484" s="3" t="s">
        <v>259</v>
      </c>
      <c r="L484" s="3">
        <v>92000319940</v>
      </c>
      <c r="M484" s="3">
        <v>1016794675</v>
      </c>
      <c r="N484" s="3" t="s">
        <v>119</v>
      </c>
    </row>
    <row r="485" spans="11:14" s="3" customFormat="1" x14ac:dyDescent="0.25">
      <c r="K485" s="3" t="s">
        <v>267</v>
      </c>
      <c r="L485" s="3">
        <v>92000324102</v>
      </c>
      <c r="M485" s="3">
        <v>1016794675</v>
      </c>
      <c r="N485" s="3" t="s">
        <v>119</v>
      </c>
    </row>
    <row r="486" spans="11:14" s="3" customFormat="1" x14ac:dyDescent="0.25">
      <c r="K486" s="3" t="s">
        <v>269</v>
      </c>
      <c r="L486" s="3">
        <v>92000324112</v>
      </c>
      <c r="M486" s="3">
        <v>1016794675</v>
      </c>
      <c r="N486" s="3" t="s">
        <v>119</v>
      </c>
    </row>
    <row r="487" spans="11:14" s="3" customFormat="1" x14ac:dyDescent="0.25">
      <c r="K487" s="3" t="s">
        <v>272</v>
      </c>
      <c r="L487" s="3">
        <v>92000324104</v>
      </c>
      <c r="M487" s="3">
        <v>1016794675</v>
      </c>
      <c r="N487" s="3" t="s">
        <v>119</v>
      </c>
    </row>
    <row r="488" spans="11:14" s="3" customFormat="1" x14ac:dyDescent="0.25">
      <c r="K488" s="3" t="s">
        <v>273</v>
      </c>
      <c r="L488" s="3">
        <v>92000318919</v>
      </c>
      <c r="M488" s="3">
        <v>1016794675</v>
      </c>
      <c r="N488" s="3" t="s">
        <v>119</v>
      </c>
    </row>
    <row r="489" spans="11:14" s="3" customFormat="1" x14ac:dyDescent="0.25">
      <c r="K489" s="3" t="s">
        <v>274</v>
      </c>
      <c r="L489" s="3">
        <v>92000320953</v>
      </c>
      <c r="M489" s="3">
        <v>1016794675</v>
      </c>
      <c r="N489" s="3" t="s">
        <v>119</v>
      </c>
    </row>
    <row r="490" spans="11:14" s="3" customFormat="1" x14ac:dyDescent="0.25">
      <c r="K490" s="3" t="s">
        <v>310</v>
      </c>
      <c r="L490" s="3">
        <v>92000324110</v>
      </c>
      <c r="M490" s="3">
        <v>1016794675</v>
      </c>
      <c r="N490" s="3" t="s">
        <v>119</v>
      </c>
    </row>
    <row r="491" spans="11:14" s="3" customFormat="1" x14ac:dyDescent="0.25">
      <c r="K491" s="3" t="s">
        <v>278</v>
      </c>
      <c r="L491" s="3">
        <v>92000320956</v>
      </c>
      <c r="M491" s="3">
        <v>1016794675</v>
      </c>
      <c r="N491" s="3" t="s">
        <v>119</v>
      </c>
    </row>
    <row r="492" spans="11:14" s="3" customFormat="1" x14ac:dyDescent="0.25">
      <c r="K492" s="3" t="s">
        <v>278</v>
      </c>
      <c r="L492" s="3">
        <v>92000327039</v>
      </c>
      <c r="M492" s="3">
        <v>1016794675</v>
      </c>
      <c r="N492" s="3" t="s">
        <v>119</v>
      </c>
    </row>
    <row r="493" spans="11:14" s="3" customFormat="1" x14ac:dyDescent="0.25">
      <c r="K493" s="3" t="s">
        <v>278</v>
      </c>
      <c r="L493" s="3">
        <v>92000327040</v>
      </c>
      <c r="M493" s="3">
        <v>1016794675</v>
      </c>
      <c r="N493" s="3" t="s">
        <v>119</v>
      </c>
    </row>
    <row r="494" spans="11:14" s="3" customFormat="1" x14ac:dyDescent="0.25">
      <c r="K494" s="3" t="s">
        <v>312</v>
      </c>
      <c r="L494" s="3">
        <v>92000320970</v>
      </c>
      <c r="M494" s="3">
        <v>1016794675</v>
      </c>
      <c r="N494" s="3" t="s">
        <v>119</v>
      </c>
    </row>
    <row r="495" spans="11:14" s="3" customFormat="1" x14ac:dyDescent="0.25">
      <c r="K495" s="3" t="s">
        <v>313</v>
      </c>
      <c r="L495" s="3">
        <v>92000319916</v>
      </c>
      <c r="M495" s="3">
        <v>1016794675</v>
      </c>
      <c r="N495" s="3" t="s">
        <v>119</v>
      </c>
    </row>
    <row r="496" spans="11:14" s="3" customFormat="1" x14ac:dyDescent="0.25">
      <c r="K496" s="3" t="s">
        <v>314</v>
      </c>
      <c r="L496" s="3">
        <v>92000318922</v>
      </c>
      <c r="M496" s="3">
        <v>1016794675</v>
      </c>
      <c r="N496" s="3" t="s">
        <v>119</v>
      </c>
    </row>
    <row r="497" spans="11:14" s="3" customFormat="1" x14ac:dyDescent="0.25">
      <c r="K497" s="3" t="s">
        <v>316</v>
      </c>
      <c r="L497" s="3">
        <v>92000324122</v>
      </c>
      <c r="M497" s="3">
        <v>1016794675</v>
      </c>
      <c r="N497" s="3" t="s">
        <v>119</v>
      </c>
    </row>
    <row r="498" spans="11:14" s="3" customFormat="1" x14ac:dyDescent="0.25">
      <c r="K498" s="3" t="s">
        <v>317</v>
      </c>
      <c r="L498" s="3">
        <v>92000324119</v>
      </c>
      <c r="M498" s="3">
        <v>1016794675</v>
      </c>
      <c r="N498" s="3" t="s">
        <v>119</v>
      </c>
    </row>
    <row r="499" spans="11:14" s="3" customFormat="1" x14ac:dyDescent="0.25">
      <c r="K499" s="3" t="s">
        <v>318</v>
      </c>
      <c r="L499" s="3">
        <v>92000323128</v>
      </c>
      <c r="M499" s="3">
        <v>1016794675</v>
      </c>
      <c r="N499" s="3" t="s">
        <v>119</v>
      </c>
    </row>
    <row r="500" spans="11:14" s="3" customFormat="1" x14ac:dyDescent="0.25">
      <c r="K500" s="3" t="s">
        <v>288</v>
      </c>
      <c r="L500" s="3">
        <v>92000320935</v>
      </c>
      <c r="M500" s="3">
        <v>1016794675</v>
      </c>
      <c r="N500" s="3" t="s">
        <v>119</v>
      </c>
    </row>
    <row r="501" spans="11:14" s="3" customFormat="1" x14ac:dyDescent="0.25">
      <c r="K501" s="3" t="s">
        <v>323</v>
      </c>
      <c r="L501" s="3">
        <v>92000322831</v>
      </c>
      <c r="M501" s="3">
        <v>1016794675</v>
      </c>
      <c r="N501" s="3" t="s">
        <v>119</v>
      </c>
    </row>
    <row r="502" spans="11:14" s="3" customFormat="1" x14ac:dyDescent="0.25">
      <c r="K502" s="3" t="s">
        <v>298</v>
      </c>
      <c r="L502" s="3">
        <v>92000319884</v>
      </c>
      <c r="M502" s="3">
        <v>1016794675</v>
      </c>
      <c r="N502" s="3" t="s">
        <v>119</v>
      </c>
    </row>
    <row r="503" spans="11:14" s="3" customFormat="1" x14ac:dyDescent="0.25">
      <c r="K503" s="3" t="s">
        <v>325</v>
      </c>
      <c r="L503" s="3">
        <v>92000318907</v>
      </c>
      <c r="M503" s="3">
        <v>1016794675</v>
      </c>
      <c r="N503" s="3" t="s">
        <v>119</v>
      </c>
    </row>
    <row r="504" spans="11:14" s="3" customFormat="1" x14ac:dyDescent="0.25">
      <c r="K504" s="3" t="s">
        <v>300</v>
      </c>
      <c r="L504" s="3">
        <v>92000318911</v>
      </c>
      <c r="M504" s="3">
        <v>1016794675</v>
      </c>
      <c r="N504" s="3" t="s">
        <v>119</v>
      </c>
    </row>
    <row r="505" spans="11:14" s="3" customFormat="1" x14ac:dyDescent="0.25">
      <c r="K505" s="3" t="s">
        <v>372</v>
      </c>
      <c r="L505" s="3">
        <v>92000314488</v>
      </c>
      <c r="M505" s="3">
        <v>1016794675</v>
      </c>
      <c r="N505" s="3" t="s">
        <v>119</v>
      </c>
    </row>
    <row r="506" spans="11:14" s="3" customFormat="1" x14ac:dyDescent="0.25">
      <c r="K506" s="3" t="s">
        <v>374</v>
      </c>
      <c r="L506" s="3">
        <v>92000376340</v>
      </c>
      <c r="M506" s="3">
        <v>1016794675</v>
      </c>
      <c r="N506" s="3" t="s">
        <v>119</v>
      </c>
    </row>
    <row r="507" spans="11:14" s="3" customFormat="1" x14ac:dyDescent="0.25">
      <c r="K507" s="3" t="s">
        <v>246</v>
      </c>
      <c r="L507" s="3">
        <v>92000454899</v>
      </c>
      <c r="M507" s="3">
        <v>1016894925</v>
      </c>
      <c r="N507" s="3" t="s">
        <v>120</v>
      </c>
    </row>
    <row r="508" spans="11:14" s="3" customFormat="1" x14ac:dyDescent="0.25">
      <c r="K508" s="3" t="s">
        <v>248</v>
      </c>
      <c r="L508" s="3">
        <v>92000320901</v>
      </c>
      <c r="M508" s="3">
        <v>1016894925</v>
      </c>
      <c r="N508" s="3" t="s">
        <v>120</v>
      </c>
    </row>
    <row r="509" spans="11:14" s="3" customFormat="1" x14ac:dyDescent="0.25">
      <c r="K509" s="3" t="s">
        <v>304</v>
      </c>
      <c r="L509" s="3">
        <v>92000322819</v>
      </c>
      <c r="M509" s="3">
        <v>1016894925</v>
      </c>
      <c r="N509" s="3" t="s">
        <v>120</v>
      </c>
    </row>
    <row r="510" spans="11:14" s="3" customFormat="1" x14ac:dyDescent="0.25">
      <c r="K510" s="3" t="s">
        <v>305</v>
      </c>
      <c r="L510" s="3">
        <v>92000318920</v>
      </c>
      <c r="M510" s="3">
        <v>1016894925</v>
      </c>
      <c r="N510" s="3" t="s">
        <v>120</v>
      </c>
    </row>
    <row r="511" spans="11:14" s="3" customFormat="1" x14ac:dyDescent="0.25">
      <c r="K511" s="3" t="s">
        <v>306</v>
      </c>
      <c r="L511" s="3">
        <v>92000323118</v>
      </c>
      <c r="M511" s="3">
        <v>1016894925</v>
      </c>
      <c r="N511" s="3" t="s">
        <v>120</v>
      </c>
    </row>
    <row r="512" spans="11:14" s="3" customFormat="1" x14ac:dyDescent="0.25">
      <c r="K512" s="3" t="s">
        <v>307</v>
      </c>
      <c r="L512" s="3">
        <v>92000319901</v>
      </c>
      <c r="M512" s="3">
        <v>1016894925</v>
      </c>
      <c r="N512" s="3" t="s">
        <v>120</v>
      </c>
    </row>
    <row r="513" spans="11:14" s="3" customFormat="1" x14ac:dyDescent="0.25">
      <c r="K513" s="3" t="s">
        <v>40</v>
      </c>
      <c r="L513" s="3">
        <v>92000320944</v>
      </c>
      <c r="M513" s="3">
        <v>1016894925</v>
      </c>
      <c r="N513" s="3" t="s">
        <v>120</v>
      </c>
    </row>
    <row r="514" spans="11:14" s="3" customFormat="1" x14ac:dyDescent="0.25">
      <c r="K514" s="3" t="s">
        <v>364</v>
      </c>
      <c r="L514" s="3">
        <v>92000320977</v>
      </c>
      <c r="M514" s="3">
        <v>1016894925</v>
      </c>
      <c r="N514" s="3" t="s">
        <v>120</v>
      </c>
    </row>
    <row r="515" spans="11:14" s="3" customFormat="1" x14ac:dyDescent="0.25">
      <c r="K515" s="3" t="s">
        <v>256</v>
      </c>
      <c r="L515" s="3">
        <v>92000323088</v>
      </c>
      <c r="M515" s="3">
        <v>1016894925</v>
      </c>
      <c r="N515" s="3" t="s">
        <v>120</v>
      </c>
    </row>
    <row r="516" spans="11:14" s="3" customFormat="1" x14ac:dyDescent="0.25">
      <c r="K516" s="3" t="s">
        <v>258</v>
      </c>
      <c r="L516" s="3">
        <v>92000322805</v>
      </c>
      <c r="M516" s="3">
        <v>1016894925</v>
      </c>
      <c r="N516" s="3" t="s">
        <v>120</v>
      </c>
    </row>
    <row r="517" spans="11:14" s="3" customFormat="1" x14ac:dyDescent="0.25">
      <c r="K517" s="3" t="s">
        <v>259</v>
      </c>
      <c r="L517" s="3">
        <v>92000319941</v>
      </c>
      <c r="M517" s="3">
        <v>1016894925</v>
      </c>
      <c r="N517" s="3" t="s">
        <v>120</v>
      </c>
    </row>
    <row r="518" spans="11:14" s="3" customFormat="1" x14ac:dyDescent="0.25">
      <c r="K518" s="3" t="s">
        <v>260</v>
      </c>
      <c r="L518" s="3">
        <v>92000318938</v>
      </c>
      <c r="M518" s="3">
        <v>1016894925</v>
      </c>
      <c r="N518" s="3" t="s">
        <v>120</v>
      </c>
    </row>
    <row r="519" spans="11:14" s="3" customFormat="1" x14ac:dyDescent="0.25">
      <c r="K519" s="3" t="s">
        <v>261</v>
      </c>
      <c r="L519" s="3">
        <v>92000319865</v>
      </c>
      <c r="M519" s="3">
        <v>1016894925</v>
      </c>
      <c r="N519" s="3" t="s">
        <v>120</v>
      </c>
    </row>
    <row r="520" spans="11:14" s="3" customFormat="1" x14ac:dyDescent="0.25">
      <c r="K520" s="3" t="s">
        <v>263</v>
      </c>
      <c r="L520" s="3">
        <v>92000323109</v>
      </c>
      <c r="M520" s="3">
        <v>1016894925</v>
      </c>
      <c r="N520" s="3" t="s">
        <v>120</v>
      </c>
    </row>
    <row r="521" spans="11:14" s="3" customFormat="1" x14ac:dyDescent="0.25">
      <c r="K521" s="3" t="s">
        <v>265</v>
      </c>
      <c r="L521" s="3">
        <v>92000319872</v>
      </c>
      <c r="M521" s="3">
        <v>1016894925</v>
      </c>
      <c r="N521" s="3" t="s">
        <v>120</v>
      </c>
    </row>
    <row r="522" spans="11:14" s="3" customFormat="1" x14ac:dyDescent="0.25">
      <c r="K522" s="3" t="s">
        <v>266</v>
      </c>
      <c r="L522" s="3">
        <v>92000319898</v>
      </c>
      <c r="M522" s="3">
        <v>1016894925</v>
      </c>
      <c r="N522" s="3" t="s">
        <v>120</v>
      </c>
    </row>
    <row r="523" spans="11:14" s="3" customFormat="1" x14ac:dyDescent="0.25">
      <c r="K523" s="3" t="s">
        <v>267</v>
      </c>
      <c r="L523" s="3">
        <v>92000324089</v>
      </c>
      <c r="M523" s="3">
        <v>1016894925</v>
      </c>
      <c r="N523" s="3" t="s">
        <v>120</v>
      </c>
    </row>
    <row r="524" spans="11:14" s="3" customFormat="1" x14ac:dyDescent="0.25">
      <c r="K524" s="3" t="s">
        <v>269</v>
      </c>
      <c r="L524" s="3">
        <v>92000324096</v>
      </c>
      <c r="M524" s="3">
        <v>1016894925</v>
      </c>
      <c r="N524" s="3" t="s">
        <v>120</v>
      </c>
    </row>
    <row r="525" spans="11:14" s="3" customFormat="1" x14ac:dyDescent="0.25">
      <c r="K525" s="3" t="s">
        <v>271</v>
      </c>
      <c r="L525" s="3">
        <v>92000448704</v>
      </c>
      <c r="M525" s="3">
        <v>1016894925</v>
      </c>
      <c r="N525" s="3" t="s">
        <v>120</v>
      </c>
    </row>
    <row r="526" spans="11:14" s="3" customFormat="1" x14ac:dyDescent="0.25">
      <c r="K526" s="3" t="s">
        <v>272</v>
      </c>
      <c r="L526" s="3">
        <v>92000324109</v>
      </c>
      <c r="M526" s="3">
        <v>1016894925</v>
      </c>
      <c r="N526" s="3" t="s">
        <v>120</v>
      </c>
    </row>
    <row r="527" spans="11:14" s="3" customFormat="1" x14ac:dyDescent="0.25">
      <c r="K527" s="3" t="s">
        <v>273</v>
      </c>
      <c r="L527" s="3">
        <v>92000318923</v>
      </c>
      <c r="M527" s="3">
        <v>1016894925</v>
      </c>
      <c r="N527" s="3" t="s">
        <v>120</v>
      </c>
    </row>
    <row r="528" spans="11:14" s="3" customFormat="1" x14ac:dyDescent="0.25">
      <c r="K528" s="3" t="s">
        <v>274</v>
      </c>
      <c r="L528" s="3">
        <v>92000320950</v>
      </c>
      <c r="M528" s="3">
        <v>1016894925</v>
      </c>
      <c r="N528" s="3" t="s">
        <v>120</v>
      </c>
    </row>
    <row r="529" spans="11:14" s="3" customFormat="1" x14ac:dyDescent="0.25">
      <c r="K529" s="3" t="s">
        <v>310</v>
      </c>
      <c r="L529" s="3">
        <v>92000324114</v>
      </c>
      <c r="M529" s="3">
        <v>1016894925</v>
      </c>
      <c r="N529" s="3" t="s">
        <v>120</v>
      </c>
    </row>
    <row r="530" spans="11:14" s="3" customFormat="1" x14ac:dyDescent="0.25">
      <c r="K530" s="3" t="s">
        <v>276</v>
      </c>
      <c r="L530" s="3">
        <v>92000324057</v>
      </c>
      <c r="M530" s="3">
        <v>1016894925</v>
      </c>
      <c r="N530" s="3" t="s">
        <v>120</v>
      </c>
    </row>
    <row r="531" spans="11:14" s="3" customFormat="1" x14ac:dyDescent="0.25">
      <c r="K531" s="3" t="s">
        <v>277</v>
      </c>
      <c r="L531" s="3">
        <v>92000318896</v>
      </c>
      <c r="M531" s="3">
        <v>1016894925</v>
      </c>
      <c r="N531" s="3" t="s">
        <v>120</v>
      </c>
    </row>
    <row r="532" spans="11:14" s="3" customFormat="1" x14ac:dyDescent="0.25">
      <c r="K532" s="3" t="s">
        <v>278</v>
      </c>
      <c r="L532" s="3">
        <v>92000320958</v>
      </c>
      <c r="M532" s="3">
        <v>1016894925</v>
      </c>
      <c r="N532" s="3" t="s">
        <v>120</v>
      </c>
    </row>
    <row r="533" spans="11:14" s="3" customFormat="1" x14ac:dyDescent="0.25">
      <c r="K533" s="3" t="s">
        <v>312</v>
      </c>
      <c r="L533" s="3">
        <v>92000320984</v>
      </c>
      <c r="M533" s="3">
        <v>1016894925</v>
      </c>
      <c r="N533" s="3" t="s">
        <v>120</v>
      </c>
    </row>
    <row r="534" spans="11:14" s="3" customFormat="1" x14ac:dyDescent="0.25">
      <c r="K534" s="3" t="s">
        <v>313</v>
      </c>
      <c r="L534" s="3">
        <v>92000319917</v>
      </c>
      <c r="M534" s="3">
        <v>1016894925</v>
      </c>
      <c r="N534" s="3" t="s">
        <v>120</v>
      </c>
    </row>
    <row r="535" spans="11:14" s="3" customFormat="1" x14ac:dyDescent="0.25">
      <c r="K535" s="3" t="s">
        <v>314</v>
      </c>
      <c r="L535" s="3">
        <v>92000318918</v>
      </c>
      <c r="M535" s="3">
        <v>1016894925</v>
      </c>
      <c r="N535" s="3" t="s">
        <v>120</v>
      </c>
    </row>
    <row r="536" spans="11:14" s="3" customFormat="1" x14ac:dyDescent="0.25">
      <c r="K536" s="3" t="s">
        <v>282</v>
      </c>
      <c r="L536" s="3">
        <v>92000445468</v>
      </c>
      <c r="M536" s="3">
        <v>1016894925</v>
      </c>
      <c r="N536" s="3" t="s">
        <v>120</v>
      </c>
    </row>
    <row r="537" spans="11:14" s="3" customFormat="1" x14ac:dyDescent="0.25">
      <c r="K537" s="3" t="s">
        <v>283</v>
      </c>
      <c r="L537" s="3">
        <v>92000324033</v>
      </c>
      <c r="M537" s="3">
        <v>1016894925</v>
      </c>
      <c r="N537" s="3" t="s">
        <v>120</v>
      </c>
    </row>
    <row r="538" spans="11:14" s="3" customFormat="1" x14ac:dyDescent="0.25">
      <c r="K538" s="3" t="s">
        <v>317</v>
      </c>
      <c r="L538" s="3">
        <v>92000324097</v>
      </c>
      <c r="M538" s="3">
        <v>1016894925</v>
      </c>
      <c r="N538" s="3" t="s">
        <v>120</v>
      </c>
    </row>
    <row r="539" spans="11:14" s="3" customFormat="1" x14ac:dyDescent="0.25">
      <c r="K539" s="3" t="s">
        <v>285</v>
      </c>
      <c r="L539" s="3">
        <v>92000431293</v>
      </c>
      <c r="M539" s="3">
        <v>1016894925</v>
      </c>
      <c r="N539" s="3" t="s">
        <v>120</v>
      </c>
    </row>
    <row r="540" spans="11:14" s="3" customFormat="1" x14ac:dyDescent="0.25">
      <c r="K540" s="3" t="s">
        <v>318</v>
      </c>
      <c r="L540" s="3">
        <v>92000323129</v>
      </c>
      <c r="M540" s="3">
        <v>1016894925</v>
      </c>
      <c r="N540" s="3" t="s">
        <v>120</v>
      </c>
    </row>
    <row r="541" spans="11:14" s="3" customFormat="1" x14ac:dyDescent="0.25">
      <c r="K541" s="3" t="s">
        <v>319</v>
      </c>
      <c r="L541" s="3">
        <v>92000450596</v>
      </c>
      <c r="M541" s="3">
        <v>1016894925</v>
      </c>
      <c r="N541" s="3" t="s">
        <v>120</v>
      </c>
    </row>
    <row r="542" spans="11:14" s="3" customFormat="1" x14ac:dyDescent="0.25">
      <c r="K542" s="3" t="s">
        <v>288</v>
      </c>
      <c r="L542" s="3">
        <v>92000320897</v>
      </c>
      <c r="M542" s="3">
        <v>1016894925</v>
      </c>
      <c r="N542" s="3" t="s">
        <v>120</v>
      </c>
    </row>
    <row r="543" spans="11:14" s="3" customFormat="1" x14ac:dyDescent="0.25">
      <c r="K543" s="3" t="s">
        <v>320</v>
      </c>
      <c r="L543" s="3">
        <v>92000320936</v>
      </c>
      <c r="M543" s="3">
        <v>1016894925</v>
      </c>
      <c r="N543" s="3" t="s">
        <v>120</v>
      </c>
    </row>
    <row r="544" spans="11:14" s="3" customFormat="1" x14ac:dyDescent="0.25">
      <c r="K544" s="3" t="s">
        <v>321</v>
      </c>
      <c r="L544" s="3">
        <v>92000320912</v>
      </c>
      <c r="M544" s="3">
        <v>1016894925</v>
      </c>
      <c r="N544" s="3" t="s">
        <v>120</v>
      </c>
    </row>
    <row r="545" spans="11:14" s="3" customFormat="1" x14ac:dyDescent="0.25">
      <c r="K545" s="3" t="s">
        <v>291</v>
      </c>
      <c r="L545" s="3">
        <v>92000322911</v>
      </c>
      <c r="M545" s="3">
        <v>1016894925</v>
      </c>
      <c r="N545" s="3" t="s">
        <v>120</v>
      </c>
    </row>
    <row r="546" spans="11:14" s="3" customFormat="1" x14ac:dyDescent="0.25">
      <c r="K546" s="3" t="s">
        <v>291</v>
      </c>
      <c r="L546" s="3">
        <v>92000452115</v>
      </c>
      <c r="M546" s="3">
        <v>1016894925</v>
      </c>
      <c r="N546" s="3" t="s">
        <v>120</v>
      </c>
    </row>
    <row r="547" spans="11:14" s="3" customFormat="1" x14ac:dyDescent="0.25">
      <c r="K547" s="3" t="s">
        <v>292</v>
      </c>
      <c r="L547" s="3">
        <v>92000452205</v>
      </c>
      <c r="M547" s="3">
        <v>1016894925</v>
      </c>
      <c r="N547" s="3" t="s">
        <v>120</v>
      </c>
    </row>
    <row r="548" spans="11:14" s="3" customFormat="1" x14ac:dyDescent="0.25">
      <c r="K548" s="3" t="s">
        <v>323</v>
      </c>
      <c r="L548" s="3">
        <v>92000322832</v>
      </c>
      <c r="M548" s="3">
        <v>1016894925</v>
      </c>
      <c r="N548" s="3" t="s">
        <v>120</v>
      </c>
    </row>
    <row r="549" spans="11:14" s="3" customFormat="1" x14ac:dyDescent="0.25">
      <c r="K549" s="3" t="s">
        <v>295</v>
      </c>
      <c r="L549" s="3">
        <v>92000323103</v>
      </c>
      <c r="M549" s="3">
        <v>1016894925</v>
      </c>
      <c r="N549" s="3" t="s">
        <v>120</v>
      </c>
    </row>
    <row r="550" spans="11:14" s="3" customFormat="1" x14ac:dyDescent="0.25">
      <c r="K550" s="3" t="s">
        <v>324</v>
      </c>
      <c r="L550" s="3">
        <v>92000323179</v>
      </c>
      <c r="M550" s="3">
        <v>1016894925</v>
      </c>
      <c r="N550" s="3" t="s">
        <v>120</v>
      </c>
    </row>
    <row r="551" spans="11:14" s="3" customFormat="1" x14ac:dyDescent="0.25">
      <c r="K551" s="3" t="s">
        <v>297</v>
      </c>
      <c r="L551" s="3">
        <v>92000452410</v>
      </c>
      <c r="M551" s="3">
        <v>1016894925</v>
      </c>
      <c r="N551" s="3" t="s">
        <v>120</v>
      </c>
    </row>
    <row r="552" spans="11:14" s="3" customFormat="1" x14ac:dyDescent="0.25">
      <c r="K552" s="3" t="s">
        <v>298</v>
      </c>
      <c r="L552" s="3">
        <v>92000319883</v>
      </c>
      <c r="M552" s="3">
        <v>1016894925</v>
      </c>
      <c r="N552" s="3" t="s">
        <v>120</v>
      </c>
    </row>
    <row r="553" spans="11:14" s="3" customFormat="1" x14ac:dyDescent="0.25">
      <c r="K553" s="3" t="s">
        <v>325</v>
      </c>
      <c r="L553" s="3">
        <v>92000318908</v>
      </c>
      <c r="M553" s="3">
        <v>1016894925</v>
      </c>
      <c r="N553" s="3" t="s">
        <v>120</v>
      </c>
    </row>
    <row r="554" spans="11:14" s="3" customFormat="1" x14ac:dyDescent="0.25">
      <c r="K554" s="3" t="s">
        <v>300</v>
      </c>
      <c r="L554" s="3">
        <v>92000318856</v>
      </c>
      <c r="M554" s="3">
        <v>1016894925</v>
      </c>
      <c r="N554" s="3" t="s">
        <v>120</v>
      </c>
    </row>
    <row r="555" spans="11:14" s="3" customFormat="1" x14ac:dyDescent="0.25">
      <c r="K555" s="3" t="s">
        <v>326</v>
      </c>
      <c r="L555" s="3">
        <v>92000319853</v>
      </c>
      <c r="M555" s="3">
        <v>1016894925</v>
      </c>
      <c r="N555" s="3" t="s">
        <v>120</v>
      </c>
    </row>
    <row r="556" spans="11:14" s="3" customFormat="1" x14ac:dyDescent="0.25">
      <c r="K556" s="3" t="s">
        <v>375</v>
      </c>
      <c r="L556" s="3">
        <v>92000447724</v>
      </c>
      <c r="M556" s="3">
        <v>1016894925</v>
      </c>
      <c r="N556" s="3" t="s">
        <v>120</v>
      </c>
    </row>
    <row r="557" spans="11:14" s="3" customFormat="1" x14ac:dyDescent="0.25">
      <c r="K557" s="3" t="s">
        <v>248</v>
      </c>
      <c r="L557" s="3">
        <v>92000394313</v>
      </c>
      <c r="M557" s="3">
        <v>1017501437</v>
      </c>
      <c r="N557" s="3" t="s">
        <v>125</v>
      </c>
    </row>
    <row r="558" spans="11:14" s="3" customFormat="1" x14ac:dyDescent="0.25">
      <c r="K558" s="3" t="s">
        <v>307</v>
      </c>
      <c r="L558" s="3">
        <v>92000400129</v>
      </c>
      <c r="M558" s="3">
        <v>1017501437</v>
      </c>
      <c r="N558" s="3" t="s">
        <v>125</v>
      </c>
    </row>
    <row r="559" spans="11:14" s="3" customFormat="1" x14ac:dyDescent="0.25">
      <c r="K559" s="3" t="s">
        <v>376</v>
      </c>
      <c r="L559" s="3">
        <v>92000393289</v>
      </c>
      <c r="M559" s="3">
        <v>1017501437</v>
      </c>
      <c r="N559" s="3" t="s">
        <v>125</v>
      </c>
    </row>
    <row r="560" spans="11:14" s="3" customFormat="1" x14ac:dyDescent="0.25">
      <c r="K560" s="3" t="s">
        <v>377</v>
      </c>
      <c r="L560" s="3">
        <v>92000453116</v>
      </c>
      <c r="M560" s="3">
        <v>1017501437</v>
      </c>
      <c r="N560" s="3" t="s">
        <v>125</v>
      </c>
    </row>
    <row r="561" spans="11:14" s="3" customFormat="1" x14ac:dyDescent="0.25">
      <c r="K561" s="3" t="s">
        <v>283</v>
      </c>
      <c r="L561" s="3">
        <v>92000404751</v>
      </c>
      <c r="M561" s="3">
        <v>1017501437</v>
      </c>
      <c r="N561" s="3" t="s">
        <v>125</v>
      </c>
    </row>
    <row r="562" spans="11:14" s="3" customFormat="1" x14ac:dyDescent="0.25">
      <c r="K562" s="3" t="s">
        <v>368</v>
      </c>
      <c r="L562" s="3">
        <v>92000398585</v>
      </c>
      <c r="M562" s="3">
        <v>1017501437</v>
      </c>
      <c r="N562" s="3" t="s">
        <v>125</v>
      </c>
    </row>
    <row r="563" spans="11:14" s="3" customFormat="1" x14ac:dyDescent="0.25">
      <c r="K563" s="3" t="s">
        <v>378</v>
      </c>
      <c r="L563" s="3">
        <v>92000397347</v>
      </c>
      <c r="M563" s="3">
        <v>1017501437</v>
      </c>
      <c r="N563" s="3" t="s">
        <v>125</v>
      </c>
    </row>
    <row r="564" spans="11:14" s="3" customFormat="1" x14ac:dyDescent="0.25">
      <c r="K564" s="3" t="s">
        <v>249</v>
      </c>
      <c r="L564" s="3">
        <v>92000520679</v>
      </c>
      <c r="M564" s="3">
        <v>1017079140</v>
      </c>
      <c r="N564" s="3" t="s">
        <v>122</v>
      </c>
    </row>
    <row r="565" spans="11:14" s="3" customFormat="1" x14ac:dyDescent="0.25">
      <c r="K565" s="3" t="s">
        <v>354</v>
      </c>
      <c r="L565" s="3">
        <v>92000499508</v>
      </c>
      <c r="M565" s="3">
        <v>1017079140</v>
      </c>
      <c r="N565" s="3" t="s">
        <v>122</v>
      </c>
    </row>
    <row r="566" spans="11:14" s="3" customFormat="1" x14ac:dyDescent="0.25">
      <c r="K566" s="3" t="s">
        <v>256</v>
      </c>
      <c r="L566" s="3">
        <v>92000499510</v>
      </c>
      <c r="M566" s="3">
        <v>1017079140</v>
      </c>
      <c r="N566" s="3" t="s">
        <v>122</v>
      </c>
    </row>
    <row r="567" spans="11:14" s="3" customFormat="1" x14ac:dyDescent="0.25">
      <c r="K567" s="3" t="s">
        <v>260</v>
      </c>
      <c r="L567" s="3">
        <v>92000520667</v>
      </c>
      <c r="M567" s="3">
        <v>1017079140</v>
      </c>
      <c r="N567" s="3" t="s">
        <v>122</v>
      </c>
    </row>
    <row r="568" spans="11:14" s="3" customFormat="1" x14ac:dyDescent="0.25">
      <c r="K568" s="3" t="s">
        <v>261</v>
      </c>
      <c r="L568" s="3">
        <v>92000522602</v>
      </c>
      <c r="M568" s="3">
        <v>1017079140</v>
      </c>
      <c r="N568" s="3" t="s">
        <v>122</v>
      </c>
    </row>
    <row r="569" spans="11:14" s="3" customFormat="1" x14ac:dyDescent="0.25">
      <c r="K569" s="3" t="s">
        <v>355</v>
      </c>
      <c r="L569" s="3">
        <v>92000381746</v>
      </c>
      <c r="M569" s="3">
        <v>1017079140</v>
      </c>
      <c r="N569" s="3" t="s">
        <v>122</v>
      </c>
    </row>
    <row r="570" spans="11:14" s="3" customFormat="1" x14ac:dyDescent="0.25">
      <c r="K570" s="3" t="s">
        <v>355</v>
      </c>
      <c r="L570" s="3">
        <v>92000525672</v>
      </c>
      <c r="M570" s="3">
        <v>1017079140</v>
      </c>
      <c r="N570" s="3" t="s">
        <v>122</v>
      </c>
    </row>
    <row r="571" spans="11:14" s="3" customFormat="1" x14ac:dyDescent="0.25">
      <c r="K571" s="3" t="s">
        <v>267</v>
      </c>
      <c r="L571" s="3">
        <v>92000445557</v>
      </c>
      <c r="M571" s="3">
        <v>1017079140</v>
      </c>
      <c r="N571" s="3" t="s">
        <v>122</v>
      </c>
    </row>
    <row r="572" spans="11:14" s="3" customFormat="1" x14ac:dyDescent="0.25">
      <c r="K572" s="3" t="s">
        <v>269</v>
      </c>
      <c r="L572" s="3">
        <v>92000523801</v>
      </c>
      <c r="M572" s="3">
        <v>1017079140</v>
      </c>
      <c r="N572" s="3" t="s">
        <v>122</v>
      </c>
    </row>
    <row r="573" spans="11:14" s="3" customFormat="1" x14ac:dyDescent="0.25">
      <c r="K573" s="3" t="s">
        <v>269</v>
      </c>
      <c r="L573" s="3">
        <v>92000523809</v>
      </c>
      <c r="M573" s="3">
        <v>1017079140</v>
      </c>
      <c r="N573" s="3" t="s">
        <v>122</v>
      </c>
    </row>
    <row r="574" spans="11:14" s="3" customFormat="1" x14ac:dyDescent="0.25">
      <c r="K574" s="3" t="s">
        <v>271</v>
      </c>
      <c r="L574" s="3">
        <v>92000522591</v>
      </c>
      <c r="M574" s="3">
        <v>1017079140</v>
      </c>
      <c r="N574" s="3" t="s">
        <v>122</v>
      </c>
    </row>
    <row r="575" spans="11:14" s="3" customFormat="1" x14ac:dyDescent="0.25">
      <c r="K575" s="3" t="s">
        <v>272</v>
      </c>
      <c r="L575" s="3">
        <v>92000344436</v>
      </c>
      <c r="M575" s="3">
        <v>1017079140</v>
      </c>
      <c r="N575" s="3" t="s">
        <v>122</v>
      </c>
    </row>
    <row r="576" spans="11:14" s="3" customFormat="1" x14ac:dyDescent="0.25">
      <c r="K576" s="3" t="s">
        <v>274</v>
      </c>
      <c r="L576" s="3">
        <v>92000378713</v>
      </c>
      <c r="M576" s="3">
        <v>1017079140</v>
      </c>
      <c r="N576" s="3" t="s">
        <v>122</v>
      </c>
    </row>
    <row r="577" spans="11:14" s="3" customFormat="1" x14ac:dyDescent="0.25">
      <c r="K577" s="3" t="s">
        <v>275</v>
      </c>
      <c r="L577" s="3">
        <v>92000522577</v>
      </c>
      <c r="M577" s="3">
        <v>1017079140</v>
      </c>
      <c r="N577" s="3" t="s">
        <v>122</v>
      </c>
    </row>
    <row r="578" spans="11:14" s="3" customFormat="1" x14ac:dyDescent="0.25">
      <c r="K578" s="3" t="s">
        <v>278</v>
      </c>
      <c r="L578" s="3">
        <v>92000499513</v>
      </c>
      <c r="M578" s="3">
        <v>1017079140</v>
      </c>
      <c r="N578" s="3" t="s">
        <v>122</v>
      </c>
    </row>
    <row r="579" spans="11:14" s="3" customFormat="1" x14ac:dyDescent="0.25">
      <c r="K579" s="3" t="s">
        <v>279</v>
      </c>
      <c r="L579" s="3">
        <v>92000523813</v>
      </c>
      <c r="M579" s="3">
        <v>1017079140</v>
      </c>
      <c r="N579" s="3" t="s">
        <v>122</v>
      </c>
    </row>
    <row r="580" spans="11:14" s="3" customFormat="1" x14ac:dyDescent="0.25">
      <c r="K580" s="3" t="s">
        <v>316</v>
      </c>
      <c r="L580" s="3">
        <v>92000379333</v>
      </c>
      <c r="M580" s="3">
        <v>1017079140</v>
      </c>
      <c r="N580" s="3" t="s">
        <v>122</v>
      </c>
    </row>
    <row r="581" spans="11:14" s="3" customFormat="1" x14ac:dyDescent="0.25">
      <c r="K581" s="3" t="s">
        <v>286</v>
      </c>
      <c r="L581" s="3">
        <v>92000525668</v>
      </c>
      <c r="M581" s="3">
        <v>1017079140</v>
      </c>
      <c r="N581" s="3" t="s">
        <v>122</v>
      </c>
    </row>
    <row r="582" spans="11:14" s="3" customFormat="1" x14ac:dyDescent="0.25">
      <c r="K582" s="3" t="s">
        <v>369</v>
      </c>
      <c r="L582" s="3">
        <v>92000524661</v>
      </c>
      <c r="M582" s="3">
        <v>1017079140</v>
      </c>
      <c r="N582" s="3" t="s">
        <v>122</v>
      </c>
    </row>
    <row r="583" spans="11:14" s="3" customFormat="1" x14ac:dyDescent="0.25">
      <c r="K583" s="3" t="s">
        <v>379</v>
      </c>
      <c r="L583" s="3">
        <v>92000524662</v>
      </c>
      <c r="M583" s="3">
        <v>1017079140</v>
      </c>
      <c r="N583" s="3" t="s">
        <v>122</v>
      </c>
    </row>
    <row r="584" spans="11:14" s="3" customFormat="1" x14ac:dyDescent="0.25">
      <c r="K584" s="3" t="s">
        <v>291</v>
      </c>
      <c r="L584" s="3">
        <v>92000499511</v>
      </c>
      <c r="M584" s="3">
        <v>1017079140</v>
      </c>
      <c r="N584" s="3" t="s">
        <v>122</v>
      </c>
    </row>
    <row r="585" spans="11:14" s="3" customFormat="1" x14ac:dyDescent="0.25">
      <c r="K585" s="3" t="s">
        <v>294</v>
      </c>
      <c r="L585" s="3">
        <v>92000349102</v>
      </c>
      <c r="M585" s="3">
        <v>1017079140</v>
      </c>
      <c r="N585" s="3" t="s">
        <v>122</v>
      </c>
    </row>
    <row r="586" spans="11:14" s="3" customFormat="1" x14ac:dyDescent="0.25">
      <c r="K586" s="3" t="s">
        <v>297</v>
      </c>
      <c r="L586" s="3">
        <v>92000520695</v>
      </c>
      <c r="M586" s="3">
        <v>1017079140</v>
      </c>
      <c r="N586" s="3" t="s">
        <v>122</v>
      </c>
    </row>
    <row r="587" spans="11:14" s="3" customFormat="1" x14ac:dyDescent="0.25">
      <c r="K587" s="3" t="s">
        <v>356</v>
      </c>
      <c r="L587" s="3">
        <v>92000381607</v>
      </c>
      <c r="M587" s="3">
        <v>1017079140</v>
      </c>
      <c r="N587" s="3" t="s">
        <v>122</v>
      </c>
    </row>
    <row r="588" spans="11:14" s="3" customFormat="1" x14ac:dyDescent="0.25">
      <c r="K588" s="3" t="s">
        <v>357</v>
      </c>
      <c r="L588" s="3">
        <v>92000378919</v>
      </c>
      <c r="M588" s="3">
        <v>1017079140</v>
      </c>
      <c r="N588" s="3" t="s">
        <v>122</v>
      </c>
    </row>
    <row r="589" spans="11:14" s="3" customFormat="1" x14ac:dyDescent="0.25">
      <c r="K589" s="3" t="s">
        <v>380</v>
      </c>
      <c r="L589" s="3">
        <v>92000389104</v>
      </c>
      <c r="M589" s="3">
        <v>1017079140</v>
      </c>
      <c r="N589" s="3" t="s">
        <v>122</v>
      </c>
    </row>
    <row r="590" spans="11:14" s="3" customFormat="1" x14ac:dyDescent="0.25">
      <c r="K590" s="3" t="s">
        <v>381</v>
      </c>
      <c r="L590" s="3">
        <v>20020469365</v>
      </c>
      <c r="M590" s="3">
        <v>1017079140</v>
      </c>
      <c r="N590" s="3" t="s">
        <v>122</v>
      </c>
    </row>
    <row r="591" spans="11:14" s="3" customFormat="1" x14ac:dyDescent="0.25">
      <c r="K591" s="3" t="s">
        <v>358</v>
      </c>
      <c r="L591" s="3">
        <v>92000450535</v>
      </c>
      <c r="M591" s="3">
        <v>1017079140</v>
      </c>
      <c r="N591" s="3" t="s">
        <v>122</v>
      </c>
    </row>
    <row r="592" spans="11:14" s="3" customFormat="1" x14ac:dyDescent="0.25">
      <c r="K592" s="3" t="s">
        <v>360</v>
      </c>
      <c r="L592" s="3">
        <v>92000384352</v>
      </c>
      <c r="M592" s="3">
        <v>1017079140</v>
      </c>
      <c r="N592" s="3" t="s">
        <v>122</v>
      </c>
    </row>
    <row r="593" spans="11:24" x14ac:dyDescent="0.25">
      <c r="K593" s="3" t="s">
        <v>361</v>
      </c>
      <c r="L593" s="3">
        <v>92000346979</v>
      </c>
      <c r="M593" s="3">
        <v>1017079140</v>
      </c>
      <c r="N593" s="3" t="s">
        <v>122</v>
      </c>
      <c r="Q593" s="3"/>
      <c r="R593" s="3"/>
      <c r="W593" s="3"/>
      <c r="X593" s="3"/>
    </row>
    <row r="594" spans="11:24" x14ac:dyDescent="0.25">
      <c r="K594" s="3" t="s">
        <v>382</v>
      </c>
      <c r="L594" s="3">
        <v>20019400726</v>
      </c>
      <c r="M594" s="3">
        <v>1017079140</v>
      </c>
      <c r="N594" s="3" t="s">
        <v>122</v>
      </c>
      <c r="Q594" s="3"/>
      <c r="R594" s="3"/>
      <c r="W594" s="3"/>
      <c r="X594" s="3"/>
    </row>
    <row r="595" spans="11:24" x14ac:dyDescent="0.25">
      <c r="K595" s="3" t="s">
        <v>162</v>
      </c>
      <c r="L595" s="3">
        <v>20020494099</v>
      </c>
      <c r="M595" s="3">
        <v>1017079140</v>
      </c>
      <c r="N595" s="3" t="s">
        <v>122</v>
      </c>
      <c r="Q595" s="3"/>
      <c r="R595" s="3"/>
      <c r="W595" s="3"/>
      <c r="X595" s="3"/>
    </row>
    <row r="596" spans="11:24" x14ac:dyDescent="0.25">
      <c r="K596" s="3" t="s">
        <v>162</v>
      </c>
      <c r="L596" s="3">
        <v>91000623480</v>
      </c>
      <c r="M596" s="3">
        <v>1017079140</v>
      </c>
      <c r="N596" s="3" t="s">
        <v>122</v>
      </c>
      <c r="Q596" s="3"/>
      <c r="R596" s="3"/>
      <c r="W596" s="3"/>
      <c r="X596" s="3"/>
    </row>
    <row r="597" spans="11:24" x14ac:dyDescent="0.25">
      <c r="K597" s="3" t="s">
        <v>383</v>
      </c>
      <c r="L597" s="3">
        <v>92000521412</v>
      </c>
      <c r="M597" s="3">
        <v>1017079140</v>
      </c>
      <c r="N597" s="3" t="s">
        <v>122</v>
      </c>
      <c r="Q597" s="3"/>
      <c r="R597" s="3"/>
      <c r="W597" s="3"/>
      <c r="X597" s="3"/>
    </row>
    <row r="598" spans="11:24" x14ac:dyDescent="0.25">
      <c r="K598" s="3" t="s">
        <v>384</v>
      </c>
      <c r="L598" s="3">
        <v>92000520488</v>
      </c>
      <c r="M598" s="3">
        <v>1017079140</v>
      </c>
      <c r="N598" s="3" t="s">
        <v>122</v>
      </c>
      <c r="Q598" s="3"/>
      <c r="R598" s="3"/>
      <c r="W598" s="3"/>
      <c r="X598" s="3"/>
    </row>
    <row r="599" spans="11:24" x14ac:dyDescent="0.25">
      <c r="K599" s="3" t="s">
        <v>112</v>
      </c>
      <c r="L599" s="3">
        <v>92000520681</v>
      </c>
      <c r="M599" s="3">
        <v>1016823762</v>
      </c>
      <c r="N599" s="3" t="s">
        <v>112</v>
      </c>
      <c r="Q599" s="3"/>
      <c r="R599" s="3"/>
      <c r="W599" s="3"/>
      <c r="X599" s="3"/>
    </row>
    <row r="600" spans="11:24" x14ac:dyDescent="0.25">
      <c r="K600" s="3" t="s">
        <v>112</v>
      </c>
      <c r="L600" s="3">
        <v>92000524649</v>
      </c>
      <c r="M600" s="3">
        <v>1016823763</v>
      </c>
      <c r="N600" s="3" t="s">
        <v>112</v>
      </c>
      <c r="Q600" s="3"/>
      <c r="R600" s="3"/>
      <c r="W600" s="3"/>
      <c r="X600" s="3"/>
    </row>
    <row r="601" spans="11:24" x14ac:dyDescent="0.25">
      <c r="K601" s="3" t="s">
        <v>120</v>
      </c>
      <c r="L601" s="3">
        <v>92000520691</v>
      </c>
      <c r="M601" s="3">
        <v>1016894925</v>
      </c>
      <c r="N601" s="3" t="s">
        <v>120</v>
      </c>
      <c r="Q601" s="3"/>
      <c r="R601" s="3"/>
      <c r="W601" s="3"/>
      <c r="X601" s="3"/>
    </row>
    <row r="602" spans="11:24" x14ac:dyDescent="0.25">
      <c r="K602" s="3" t="s">
        <v>114</v>
      </c>
      <c r="L602" s="3">
        <v>92000525676</v>
      </c>
      <c r="M602" s="3">
        <v>1016892928</v>
      </c>
      <c r="N602" s="3" t="s">
        <v>114</v>
      </c>
      <c r="Q602" s="3"/>
      <c r="R602" s="3"/>
      <c r="W602" s="3"/>
      <c r="X602" s="3"/>
    </row>
    <row r="603" spans="11:24" x14ac:dyDescent="0.25">
      <c r="K603" s="3" t="s">
        <v>113</v>
      </c>
      <c r="L603" s="3">
        <v>92000524631</v>
      </c>
      <c r="M603" s="3">
        <v>1016892882</v>
      </c>
      <c r="N603" s="3" t="s">
        <v>113</v>
      </c>
      <c r="Q603" s="3"/>
      <c r="R603" s="3"/>
      <c r="W603" s="3"/>
      <c r="X603" s="3"/>
    </row>
    <row r="604" spans="11:24" x14ac:dyDescent="0.25">
      <c r="K604" s="3" t="s">
        <v>260</v>
      </c>
      <c r="L604" s="3">
        <v>92000666433</v>
      </c>
      <c r="M604" s="3">
        <v>1019452882</v>
      </c>
      <c r="N604" s="39" t="s">
        <v>2509</v>
      </c>
    </row>
    <row r="605" spans="11:24" x14ac:dyDescent="0.25">
      <c r="K605" s="3" t="s">
        <v>293</v>
      </c>
      <c r="L605" s="3">
        <v>92000666434</v>
      </c>
      <c r="M605" s="3">
        <v>1019452882</v>
      </c>
      <c r="N605" s="39" t="s">
        <v>2509</v>
      </c>
    </row>
    <row r="606" spans="11:24" x14ac:dyDescent="0.25">
      <c r="K606" s="3" t="s">
        <v>294</v>
      </c>
      <c r="L606" s="3">
        <v>92000666435</v>
      </c>
      <c r="M606" s="3">
        <v>1019452882</v>
      </c>
      <c r="N606" s="39" t="s">
        <v>2509</v>
      </c>
    </row>
    <row r="607" spans="11:24" x14ac:dyDescent="0.25">
      <c r="K607" s="3" t="s">
        <v>286</v>
      </c>
      <c r="L607" s="3">
        <v>92000666436</v>
      </c>
      <c r="M607" s="3">
        <v>1019452882</v>
      </c>
      <c r="N607" s="39" t="s">
        <v>2509</v>
      </c>
    </row>
    <row r="608" spans="11:24" x14ac:dyDescent="0.25">
      <c r="K608" s="3" t="s">
        <v>287</v>
      </c>
      <c r="L608" s="3">
        <v>92000666437</v>
      </c>
      <c r="M608" s="3">
        <v>1019452882</v>
      </c>
      <c r="N608" s="39" t="s">
        <v>2509</v>
      </c>
    </row>
    <row r="609" spans="11:14" x14ac:dyDescent="0.25">
      <c r="K609" s="3" t="s">
        <v>3178</v>
      </c>
      <c r="L609" s="3">
        <v>92000666438</v>
      </c>
      <c r="M609" s="3">
        <v>1019452882</v>
      </c>
      <c r="N609" s="39" t="s">
        <v>2509</v>
      </c>
    </row>
    <row r="610" spans="11:14" x14ac:dyDescent="0.25">
      <c r="K610" s="3" t="s">
        <v>288</v>
      </c>
      <c r="L610" s="3">
        <v>92000666439</v>
      </c>
      <c r="M610" s="3">
        <v>1019452882</v>
      </c>
      <c r="N610" s="39" t="s">
        <v>2509</v>
      </c>
    </row>
    <row r="611" spans="11:14" x14ac:dyDescent="0.25">
      <c r="K611" s="3" t="s">
        <v>299</v>
      </c>
      <c r="L611" s="3">
        <v>92000666440</v>
      </c>
      <c r="M611" s="3">
        <v>1019452882</v>
      </c>
      <c r="N611" s="39" t="s">
        <v>2509</v>
      </c>
    </row>
    <row r="612" spans="11:14" x14ac:dyDescent="0.25">
      <c r="K612" s="3" t="s">
        <v>285</v>
      </c>
      <c r="L612" s="3">
        <v>92000666441</v>
      </c>
      <c r="M612" s="3">
        <v>1019452882</v>
      </c>
      <c r="N612" s="39" t="s">
        <v>2509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714"/>
  <sheetViews>
    <sheetView zoomScale="70" zoomScaleNormal="70" workbookViewId="0">
      <selection activeCell="Z32" sqref="Z32:Z714"/>
    </sheetView>
  </sheetViews>
  <sheetFormatPr defaultColWidth="9.125" defaultRowHeight="23.25" x14ac:dyDescent="0.35"/>
  <cols>
    <col min="1" max="1" width="11.125" style="79" customWidth="1"/>
    <col min="2" max="2" width="15.625" style="79" bestFit="1" customWidth="1"/>
    <col min="3" max="3" width="16.875" style="80" bestFit="1" customWidth="1"/>
    <col min="4" max="4" width="33.125" style="79" bestFit="1" customWidth="1"/>
    <col min="5" max="5" width="57.625" style="79" bestFit="1" customWidth="1"/>
    <col min="6" max="6" width="99.125" style="79" bestFit="1" customWidth="1"/>
    <col min="7" max="8" width="15.25" style="79" bestFit="1" customWidth="1"/>
    <col min="9" max="9" width="17.625" style="80" bestFit="1" customWidth="1"/>
    <col min="10" max="10" width="12.375" style="79" bestFit="1" customWidth="1"/>
    <col min="11" max="11" width="9.125" style="79"/>
    <col min="12" max="12" width="36.25" style="79" bestFit="1" customWidth="1"/>
    <col min="13" max="13" width="8.25" style="79" bestFit="1" customWidth="1"/>
    <col min="14" max="14" width="16.875" style="80" bestFit="1" customWidth="1"/>
    <col min="15" max="15" width="13.25" style="79" bestFit="1" customWidth="1"/>
    <col min="16" max="16" width="6.75" style="55" bestFit="1" customWidth="1"/>
    <col min="17" max="17" width="13.375" style="81" bestFit="1" customWidth="1"/>
    <col min="18" max="18" width="13" style="82" bestFit="1" customWidth="1"/>
    <col min="19" max="19" width="22.75" style="82" bestFit="1" customWidth="1"/>
    <col min="20" max="20" width="18.75" style="82" bestFit="1" customWidth="1"/>
    <col min="21" max="21" width="22.875" style="82" bestFit="1" customWidth="1"/>
    <col min="22" max="22" width="17.375" style="82" bestFit="1" customWidth="1"/>
    <col min="23" max="23" width="14.75" style="82" bestFit="1" customWidth="1"/>
    <col min="24" max="24" width="17.75" style="82" bestFit="1" customWidth="1"/>
    <col min="25" max="25" width="15" style="82" bestFit="1" customWidth="1"/>
    <col min="26" max="26" width="14.375" style="81" bestFit="1" customWidth="1"/>
    <col min="27" max="27" width="16.25" style="55" bestFit="1" customWidth="1"/>
    <col min="28" max="28" width="31.875" style="76" bestFit="1" customWidth="1"/>
    <col min="29" max="29" width="13" style="76" bestFit="1" customWidth="1"/>
    <col min="30" max="30" width="11.75" style="76" bestFit="1" customWidth="1"/>
    <col min="31" max="31" width="15.625" style="76" bestFit="1" customWidth="1"/>
    <col min="32" max="32" width="11.25" style="78" bestFit="1" customWidth="1"/>
    <col min="33" max="33" width="7.625" style="78" bestFit="1" customWidth="1"/>
    <col min="34" max="34" width="8.125" style="78" bestFit="1" customWidth="1"/>
    <col min="35" max="35" width="9.375" style="78" bestFit="1" customWidth="1"/>
    <col min="36" max="36" width="13.625" style="78" bestFit="1" customWidth="1"/>
    <col min="37" max="37" width="15.875" style="76" bestFit="1" customWidth="1"/>
    <col min="38" max="38" width="9.375" style="76" bestFit="1" customWidth="1"/>
    <col min="39" max="39" width="6.125" style="76" bestFit="1" customWidth="1"/>
    <col min="40" max="40" width="10.875" style="76" bestFit="1" customWidth="1"/>
    <col min="41" max="41" width="15.125" style="76" bestFit="1" customWidth="1"/>
    <col min="42" max="42" width="13.125" style="76" bestFit="1" customWidth="1"/>
    <col min="43" max="16384" width="9.125" style="55"/>
  </cols>
  <sheetData>
    <row r="1" spans="1:42" x14ac:dyDescent="0.35">
      <c r="A1" s="69" t="s">
        <v>126</v>
      </c>
      <c r="B1" s="69" t="s">
        <v>127</v>
      </c>
      <c r="C1" s="41" t="s">
        <v>128</v>
      </c>
      <c r="D1" s="69" t="s">
        <v>129</v>
      </c>
      <c r="E1" s="69" t="s">
        <v>130</v>
      </c>
      <c r="F1" s="69" t="s">
        <v>131</v>
      </c>
      <c r="G1" s="69" t="s">
        <v>132</v>
      </c>
      <c r="H1" s="69" t="s">
        <v>133</v>
      </c>
      <c r="I1" s="41" t="s">
        <v>134</v>
      </c>
      <c r="J1" s="69" t="s">
        <v>135</v>
      </c>
      <c r="K1" s="69" t="s">
        <v>136</v>
      </c>
      <c r="L1" s="69" t="s">
        <v>137</v>
      </c>
      <c r="M1" s="69" t="s">
        <v>138</v>
      </c>
      <c r="N1" s="41" t="s">
        <v>139</v>
      </c>
      <c r="O1" s="69" t="s">
        <v>140</v>
      </c>
      <c r="P1" s="43" t="s">
        <v>108</v>
      </c>
      <c r="Q1" s="70" t="s">
        <v>141</v>
      </c>
      <c r="R1" s="71" t="s">
        <v>142</v>
      </c>
      <c r="S1" s="71" t="s">
        <v>143</v>
      </c>
      <c r="T1" s="71" t="s">
        <v>144</v>
      </c>
      <c r="U1" s="71" t="s">
        <v>145</v>
      </c>
      <c r="V1" s="71" t="s">
        <v>146</v>
      </c>
      <c r="W1" s="71" t="s">
        <v>147</v>
      </c>
      <c r="X1" s="71" t="s">
        <v>148</v>
      </c>
      <c r="Y1" s="71" t="s">
        <v>149</v>
      </c>
      <c r="Z1" s="43" t="s">
        <v>150</v>
      </c>
      <c r="AA1" s="43" t="s">
        <v>151</v>
      </c>
      <c r="AB1" s="72" t="s">
        <v>1194</v>
      </c>
      <c r="AC1" s="72" t="s">
        <v>1195</v>
      </c>
      <c r="AD1" s="73" t="s">
        <v>1264</v>
      </c>
      <c r="AE1" s="73" t="s">
        <v>1265</v>
      </c>
      <c r="AF1" s="73" t="s">
        <v>1262</v>
      </c>
      <c r="AG1" s="73" t="s">
        <v>1261</v>
      </c>
      <c r="AH1" s="73" t="s">
        <v>154</v>
      </c>
      <c r="AI1" s="73" t="s">
        <v>1263</v>
      </c>
      <c r="AJ1" s="73" t="s">
        <v>1353</v>
      </c>
      <c r="AK1" s="74" t="s">
        <v>1354</v>
      </c>
      <c r="AL1" s="74" t="s">
        <v>5</v>
      </c>
      <c r="AM1" s="74" t="s">
        <v>1367</v>
      </c>
      <c r="AN1" s="74" t="s">
        <v>1382</v>
      </c>
      <c r="AO1" s="75" t="s">
        <v>1383</v>
      </c>
      <c r="AP1" s="75" t="s">
        <v>1384</v>
      </c>
    </row>
    <row r="2" spans="1:42" x14ac:dyDescent="0.35">
      <c r="A2" s="86" t="s">
        <v>3172</v>
      </c>
      <c r="B2" s="56">
        <v>92000603505</v>
      </c>
      <c r="C2" s="56">
        <v>140001547567</v>
      </c>
      <c r="D2" s="86" t="s">
        <v>152</v>
      </c>
      <c r="E2" s="86" t="s">
        <v>160</v>
      </c>
      <c r="F2" s="86" t="s">
        <v>161</v>
      </c>
      <c r="G2" s="56">
        <v>2007973888</v>
      </c>
      <c r="H2" s="56">
        <v>9009421500</v>
      </c>
      <c r="I2" s="56">
        <v>548000320985</v>
      </c>
      <c r="J2" s="86" t="s">
        <v>154</v>
      </c>
      <c r="K2" s="86" t="s">
        <v>165</v>
      </c>
      <c r="L2" s="86" t="s">
        <v>166</v>
      </c>
      <c r="M2" s="86" t="s">
        <v>157</v>
      </c>
      <c r="N2" s="56">
        <v>130000711547</v>
      </c>
      <c r="O2" s="86" t="s">
        <v>79</v>
      </c>
      <c r="P2" s="87">
        <v>2</v>
      </c>
      <c r="Q2" s="59">
        <v>43483</v>
      </c>
      <c r="R2" s="88">
        <v>4190</v>
      </c>
      <c r="S2" s="89">
        <v>55</v>
      </c>
      <c r="T2" s="89">
        <v>55</v>
      </c>
      <c r="U2" s="89">
        <v>3.85</v>
      </c>
      <c r="V2" s="89">
        <v>230450</v>
      </c>
      <c r="W2" s="89">
        <v>230450</v>
      </c>
      <c r="X2" s="89">
        <v>16131.5</v>
      </c>
      <c r="Y2" s="89">
        <v>246581.5</v>
      </c>
      <c r="Z2" s="59">
        <v>43496</v>
      </c>
      <c r="AA2" s="59"/>
      <c r="AB2" s="76" t="str">
        <f t="shared" ref="AB2:AB65" si="0">check_CorSerMat181(D2,K2)</f>
        <v/>
      </c>
      <c r="AC2" s="76" t="str">
        <f t="shared" ref="AC2:AC65" si="1">IF(R2=1,IF(OR(S2=55,S2=100,S2=410),"","แก้ไขจำนวน"),"")</f>
        <v/>
      </c>
      <c r="AD2" s="76" t="str">
        <f>VLOOKUP(B2,CA!A:B,2,0)</f>
        <v>CAT</v>
      </c>
      <c r="AE2" s="77">
        <f>VLOOKUP(C2,DATA_IW39!B:B,1,0)</f>
        <v>140001547567</v>
      </c>
      <c r="AF2" s="78">
        <f t="shared" ref="AF2:AF65" si="2">COUNTIF(N:N,N:N)</f>
        <v>1</v>
      </c>
      <c r="AG2" s="78">
        <f t="shared" ref="AG2:AG65" si="3">COUNTIF(C:C,C:C)</f>
        <v>1</v>
      </c>
      <c r="AH2" s="78">
        <f t="shared" ref="AH2:AH65" si="4">COUNTIF(H:H,H:H)</f>
        <v>1</v>
      </c>
      <c r="AI2" s="78" t="str">
        <f t="shared" ref="AI2:AI65" si="5">LEFT(D2,4)</f>
        <v>S4B3</v>
      </c>
      <c r="AJ2" s="78" t="str">
        <f>VLOOKUP(N2,DATA_IW39!A:X,24,0)</f>
        <v>CAT</v>
      </c>
      <c r="AK2" s="76" t="str">
        <f>VLOOKUP(N2,DATA_IW39!A:W,23,0)</f>
        <v>สายสื่อสาร</v>
      </c>
      <c r="AL2" s="76" t="str">
        <f>VLOOKUP(N2,DATA_IW39!A:G,6,0)</f>
        <v>ZW03</v>
      </c>
      <c r="AM2" s="76" t="str">
        <f>VLOOKUP(N2,DATA_IW39!A:G,7,0)</f>
        <v>Z53</v>
      </c>
      <c r="AN2" s="76" t="str">
        <f>VLOOKUP(A2,Constrain!AC:AD,2,0)</f>
        <v>F014</v>
      </c>
      <c r="AO2" s="76" t="str">
        <f>VLOOKUP(A2,Constrain!AC:AE,3,0)</f>
        <v>กฟส.จอหอ</v>
      </c>
      <c r="AP2" s="76" t="str">
        <f>VLOOKUP(N2,DATA_IW39!A:AA,27,0)</f>
        <v>TELECOM</v>
      </c>
    </row>
    <row r="3" spans="1:42" x14ac:dyDescent="0.35">
      <c r="A3" s="86" t="s">
        <v>3172</v>
      </c>
      <c r="B3" s="56">
        <v>92000603506</v>
      </c>
      <c r="C3" s="56">
        <v>140001547582</v>
      </c>
      <c r="D3" s="86" t="s">
        <v>152</v>
      </c>
      <c r="E3" s="86" t="s">
        <v>114</v>
      </c>
      <c r="F3" s="86" t="s">
        <v>163</v>
      </c>
      <c r="G3" s="56">
        <v>2007973890</v>
      </c>
      <c r="H3" s="56">
        <v>9009421504</v>
      </c>
      <c r="I3" s="56">
        <v>558000321791</v>
      </c>
      <c r="J3" s="86" t="s">
        <v>154</v>
      </c>
      <c r="K3" s="86" t="s">
        <v>165</v>
      </c>
      <c r="L3" s="86" t="s">
        <v>166</v>
      </c>
      <c r="M3" s="86" t="s">
        <v>157</v>
      </c>
      <c r="N3" s="56">
        <v>130000711551</v>
      </c>
      <c r="O3" s="86" t="s">
        <v>79</v>
      </c>
      <c r="P3" s="87">
        <v>3</v>
      </c>
      <c r="Q3" s="59">
        <v>43483</v>
      </c>
      <c r="R3" s="88">
        <v>4980</v>
      </c>
      <c r="S3" s="89">
        <v>55</v>
      </c>
      <c r="T3" s="89">
        <v>55</v>
      </c>
      <c r="U3" s="89">
        <v>3.85</v>
      </c>
      <c r="V3" s="89">
        <v>273900</v>
      </c>
      <c r="W3" s="89">
        <v>273900</v>
      </c>
      <c r="X3" s="89">
        <v>19173</v>
      </c>
      <c r="Y3" s="89">
        <v>293073</v>
      </c>
      <c r="Z3" s="59">
        <v>43496</v>
      </c>
      <c r="AA3" s="59"/>
      <c r="AB3" s="76" t="str">
        <f t="shared" si="0"/>
        <v/>
      </c>
      <c r="AC3" s="76" t="str">
        <f t="shared" si="1"/>
        <v/>
      </c>
      <c r="AD3" s="76" t="str">
        <f>VLOOKUP(B3,CA!A:B,2,0)</f>
        <v>TOT</v>
      </c>
      <c r="AE3" s="77">
        <f>VLOOKUP(C3,DATA_IW39!B:B,1,0)</f>
        <v>140001547582</v>
      </c>
      <c r="AF3" s="78">
        <f t="shared" si="2"/>
        <v>2</v>
      </c>
      <c r="AG3" s="78">
        <f t="shared" si="3"/>
        <v>2</v>
      </c>
      <c r="AH3" s="78">
        <f t="shared" si="4"/>
        <v>2</v>
      </c>
      <c r="AI3" s="78" t="str">
        <f t="shared" si="5"/>
        <v>S4B3</v>
      </c>
      <c r="AJ3" s="78" t="str">
        <f>VLOOKUP(N3,DATA_IW39!A:X,24,0)</f>
        <v>TOT</v>
      </c>
      <c r="AK3" s="76" t="str">
        <f>VLOOKUP(N3,DATA_IW39!A:W,23,0)</f>
        <v>สายสื่อสาร</v>
      </c>
      <c r="AL3" s="76" t="str">
        <f>VLOOKUP(N3,DATA_IW39!A:G,6,0)</f>
        <v>ZW03</v>
      </c>
      <c r="AM3" s="76" t="str">
        <f>VLOOKUP(N3,DATA_IW39!A:G,7,0)</f>
        <v>Z53</v>
      </c>
      <c r="AN3" s="76" t="str">
        <f>VLOOKUP(A3,Constrain!AC:AD,2,0)</f>
        <v>F014</v>
      </c>
      <c r="AO3" s="76" t="str">
        <f>VLOOKUP(A3,Constrain!AC:AE,3,0)</f>
        <v>กฟส.จอหอ</v>
      </c>
      <c r="AP3" s="76" t="str">
        <f>VLOOKUP(N3,DATA_IW39!A:AA,27,0)</f>
        <v>TELECOM</v>
      </c>
    </row>
    <row r="4" spans="1:42" x14ac:dyDescent="0.35">
      <c r="A4" s="86" t="s">
        <v>3172</v>
      </c>
      <c r="B4" s="56">
        <v>92000603506</v>
      </c>
      <c r="C4" s="56">
        <v>140001547582</v>
      </c>
      <c r="D4" s="86" t="s">
        <v>152</v>
      </c>
      <c r="E4" s="86" t="s">
        <v>114</v>
      </c>
      <c r="F4" s="86" t="s">
        <v>163</v>
      </c>
      <c r="G4" s="56">
        <v>2007973890</v>
      </c>
      <c r="H4" s="56">
        <v>9009421504</v>
      </c>
      <c r="I4" s="56">
        <v>558000321791</v>
      </c>
      <c r="J4" s="86" t="s">
        <v>154</v>
      </c>
      <c r="K4" s="86" t="s">
        <v>165</v>
      </c>
      <c r="L4" s="86" t="s">
        <v>166</v>
      </c>
      <c r="M4" s="86" t="s">
        <v>157</v>
      </c>
      <c r="N4" s="56">
        <v>130000711551</v>
      </c>
      <c r="O4" s="86" t="s">
        <v>79</v>
      </c>
      <c r="P4" s="87">
        <v>4</v>
      </c>
      <c r="Q4" s="59">
        <v>43483</v>
      </c>
      <c r="R4" s="88">
        <v>4075</v>
      </c>
      <c r="S4" s="89">
        <v>100</v>
      </c>
      <c r="T4" s="89">
        <v>100</v>
      </c>
      <c r="U4" s="89">
        <v>7</v>
      </c>
      <c r="V4" s="89">
        <v>407500</v>
      </c>
      <c r="W4" s="89">
        <v>407500</v>
      </c>
      <c r="X4" s="89">
        <v>28525</v>
      </c>
      <c r="Y4" s="89">
        <v>436025</v>
      </c>
      <c r="Z4" s="59">
        <v>43496</v>
      </c>
      <c r="AA4" s="59"/>
      <c r="AB4" s="76" t="str">
        <f t="shared" si="0"/>
        <v/>
      </c>
      <c r="AC4" s="76" t="str">
        <f t="shared" si="1"/>
        <v/>
      </c>
      <c r="AD4" s="76" t="str">
        <f>VLOOKUP(B4,CA!A:B,2,0)</f>
        <v>TOT</v>
      </c>
      <c r="AE4" s="77">
        <f>VLOOKUP(C4,DATA_IW39!B:B,1,0)</f>
        <v>140001547582</v>
      </c>
      <c r="AF4" s="78">
        <f t="shared" si="2"/>
        <v>2</v>
      </c>
      <c r="AG4" s="78">
        <f t="shared" si="3"/>
        <v>2</v>
      </c>
      <c r="AH4" s="78">
        <f t="shared" si="4"/>
        <v>2</v>
      </c>
      <c r="AI4" s="78" t="str">
        <f t="shared" si="5"/>
        <v>S4B3</v>
      </c>
      <c r="AJ4" s="78" t="str">
        <f>VLOOKUP(N4,DATA_IW39!A:X,24,0)</f>
        <v>TOT</v>
      </c>
      <c r="AK4" s="76" t="str">
        <f>VLOOKUP(N4,DATA_IW39!A:W,23,0)</f>
        <v>สายสื่อสาร</v>
      </c>
      <c r="AL4" s="76" t="str">
        <f>VLOOKUP(N4,DATA_IW39!A:G,6,0)</f>
        <v>ZW03</v>
      </c>
      <c r="AM4" s="76" t="str">
        <f>VLOOKUP(N4,DATA_IW39!A:G,7,0)</f>
        <v>Z53</v>
      </c>
      <c r="AN4" s="76" t="str">
        <f>VLOOKUP(A4,Constrain!AC:AD,2,0)</f>
        <v>F014</v>
      </c>
      <c r="AO4" s="76" t="str">
        <f>VLOOKUP(A4,Constrain!AC:AE,3,0)</f>
        <v>กฟส.จอหอ</v>
      </c>
      <c r="AP4" s="76" t="str">
        <f>VLOOKUP(N4,DATA_IW39!A:AA,27,0)</f>
        <v>TELECOM</v>
      </c>
    </row>
    <row r="5" spans="1:42" x14ac:dyDescent="0.35">
      <c r="A5" s="86" t="s">
        <v>3172</v>
      </c>
      <c r="B5" s="56">
        <v>92000603507</v>
      </c>
      <c r="C5" s="56">
        <v>140001547938</v>
      </c>
      <c r="D5" s="86" t="s">
        <v>152</v>
      </c>
      <c r="E5" s="86" t="s">
        <v>1316</v>
      </c>
      <c r="F5" s="86" t="s">
        <v>1317</v>
      </c>
      <c r="G5" s="56">
        <v>2007974315</v>
      </c>
      <c r="H5" s="56">
        <v>9009422073</v>
      </c>
      <c r="I5" s="56">
        <v>526000322680</v>
      </c>
      <c r="J5" s="86" t="s">
        <v>154</v>
      </c>
      <c r="K5" s="86" t="s">
        <v>165</v>
      </c>
      <c r="L5" s="86" t="s">
        <v>166</v>
      </c>
      <c r="M5" s="86" t="s">
        <v>157</v>
      </c>
      <c r="N5" s="56">
        <v>130000711562</v>
      </c>
      <c r="O5" s="86" t="s">
        <v>79</v>
      </c>
      <c r="P5" s="87">
        <v>5</v>
      </c>
      <c r="Q5" s="59">
        <v>43483</v>
      </c>
      <c r="R5" s="88">
        <v>377</v>
      </c>
      <c r="S5" s="89">
        <v>55</v>
      </c>
      <c r="T5" s="89">
        <v>55</v>
      </c>
      <c r="U5" s="89">
        <v>3.85</v>
      </c>
      <c r="V5" s="89">
        <v>20735</v>
      </c>
      <c r="W5" s="89">
        <v>20735</v>
      </c>
      <c r="X5" s="89">
        <v>1451.45</v>
      </c>
      <c r="Y5" s="89">
        <v>22186.45</v>
      </c>
      <c r="Z5" s="59">
        <v>43496</v>
      </c>
      <c r="AA5" s="59"/>
      <c r="AB5" s="76" t="str">
        <f t="shared" si="0"/>
        <v/>
      </c>
      <c r="AC5" s="76" t="str">
        <f t="shared" si="1"/>
        <v/>
      </c>
      <c r="AD5" s="76" t="str">
        <f>VLOOKUP(B5,CA!A:B,2,0)</f>
        <v>SIMAT</v>
      </c>
      <c r="AE5" s="77">
        <f>VLOOKUP(C5,DATA_IW39!B:B,1,0)</f>
        <v>140001547938</v>
      </c>
      <c r="AF5" s="78">
        <f t="shared" si="2"/>
        <v>1</v>
      </c>
      <c r="AG5" s="78">
        <f t="shared" si="3"/>
        <v>1</v>
      </c>
      <c r="AH5" s="78">
        <f t="shared" si="4"/>
        <v>1</v>
      </c>
      <c r="AI5" s="78" t="str">
        <f t="shared" si="5"/>
        <v>S4B3</v>
      </c>
      <c r="AJ5" s="78" t="str">
        <f>VLOOKUP(N5,DATA_IW39!A:X,24,0)</f>
        <v>SIMAT</v>
      </c>
      <c r="AK5" s="76" t="str">
        <f>VLOOKUP(N5,DATA_IW39!A:W,23,0)</f>
        <v>สายสื่อสาร</v>
      </c>
      <c r="AL5" s="76" t="str">
        <f>VLOOKUP(N5,DATA_IW39!A:G,6,0)</f>
        <v>ZW03</v>
      </c>
      <c r="AM5" s="76" t="str">
        <f>VLOOKUP(N5,DATA_IW39!A:G,7,0)</f>
        <v>Z53</v>
      </c>
      <c r="AN5" s="76" t="str">
        <f>VLOOKUP(A5,Constrain!AC:AD,2,0)</f>
        <v>F014</v>
      </c>
      <c r="AO5" s="76" t="str">
        <f>VLOOKUP(A5,Constrain!AC:AE,3,0)</f>
        <v>กฟส.จอหอ</v>
      </c>
      <c r="AP5" s="76" t="str">
        <f>VLOOKUP(N5,DATA_IW39!A:AA,27,0)</f>
        <v>TELECOM</v>
      </c>
    </row>
    <row r="6" spans="1:42" x14ac:dyDescent="0.35">
      <c r="A6" s="86" t="s">
        <v>3172</v>
      </c>
      <c r="B6" s="56">
        <v>92000603508</v>
      </c>
      <c r="C6" s="56">
        <v>140001547098</v>
      </c>
      <c r="D6" s="86" t="s">
        <v>152</v>
      </c>
      <c r="E6" s="86" t="s">
        <v>162</v>
      </c>
      <c r="F6" s="86" t="s">
        <v>1388</v>
      </c>
      <c r="G6" s="56">
        <v>2007973467</v>
      </c>
      <c r="H6" s="56">
        <v>9009421169</v>
      </c>
      <c r="I6" s="56">
        <v>540000321626</v>
      </c>
      <c r="J6" s="86" t="s">
        <v>154</v>
      </c>
      <c r="K6" s="86" t="s">
        <v>165</v>
      </c>
      <c r="L6" s="86" t="s">
        <v>166</v>
      </c>
      <c r="M6" s="86" t="s">
        <v>157</v>
      </c>
      <c r="N6" s="56">
        <v>130000711565</v>
      </c>
      <c r="O6" s="86" t="s">
        <v>79</v>
      </c>
      <c r="P6" s="87">
        <v>7</v>
      </c>
      <c r="Q6" s="59">
        <v>43483</v>
      </c>
      <c r="R6" s="88">
        <v>264</v>
      </c>
      <c r="S6" s="89">
        <v>55</v>
      </c>
      <c r="T6" s="89">
        <v>55</v>
      </c>
      <c r="U6" s="89">
        <v>3.85</v>
      </c>
      <c r="V6" s="89">
        <v>14520</v>
      </c>
      <c r="W6" s="89">
        <v>14520</v>
      </c>
      <c r="X6" s="89">
        <v>1016.4</v>
      </c>
      <c r="Y6" s="89">
        <v>15536.4</v>
      </c>
      <c r="Z6" s="59">
        <v>43496</v>
      </c>
      <c r="AA6" s="59"/>
      <c r="AB6" s="76" t="str">
        <f t="shared" si="0"/>
        <v/>
      </c>
      <c r="AC6" s="76" t="str">
        <f t="shared" si="1"/>
        <v/>
      </c>
      <c r="AD6" s="76" t="str">
        <f>VLOOKUP(B6,CA!A:B,2,0)</f>
        <v>DTN</v>
      </c>
      <c r="AE6" s="77">
        <f>VLOOKUP(C6,DATA_IW39!B:B,1,0)</f>
        <v>140001547098</v>
      </c>
      <c r="AF6" s="78">
        <f t="shared" si="2"/>
        <v>1</v>
      </c>
      <c r="AG6" s="78">
        <f t="shared" si="3"/>
        <v>1</v>
      </c>
      <c r="AH6" s="78">
        <f t="shared" si="4"/>
        <v>1</v>
      </c>
      <c r="AI6" s="78" t="str">
        <f t="shared" si="5"/>
        <v>S4B3</v>
      </c>
      <c r="AJ6" s="78" t="str">
        <f>VLOOKUP(N6,DATA_IW39!A:X,24,0)</f>
        <v>DTN</v>
      </c>
      <c r="AK6" s="76" t="str">
        <f>VLOOKUP(N6,DATA_IW39!A:W,23,0)</f>
        <v>สายสื่อสาร</v>
      </c>
      <c r="AL6" s="76" t="str">
        <f>VLOOKUP(N6,DATA_IW39!A:G,6,0)</f>
        <v>ZW03</v>
      </c>
      <c r="AM6" s="76" t="str">
        <f>VLOOKUP(N6,DATA_IW39!A:G,7,0)</f>
        <v>Z53</v>
      </c>
      <c r="AN6" s="76" t="str">
        <f>VLOOKUP(A6,Constrain!AC:AD,2,0)</f>
        <v>F014</v>
      </c>
      <c r="AO6" s="76" t="str">
        <f>VLOOKUP(A6,Constrain!AC:AE,3,0)</f>
        <v>กฟส.จอหอ</v>
      </c>
      <c r="AP6" s="76" t="str">
        <f>VLOOKUP(N6,DATA_IW39!A:AA,27,0)</f>
        <v>TELECOM</v>
      </c>
    </row>
    <row r="7" spans="1:42" x14ac:dyDescent="0.35">
      <c r="A7" s="86" t="s">
        <v>3172</v>
      </c>
      <c r="B7" s="56">
        <v>92000603509</v>
      </c>
      <c r="C7" s="56">
        <v>140001547390</v>
      </c>
      <c r="D7" s="86" t="s">
        <v>152</v>
      </c>
      <c r="E7" s="86" t="s">
        <v>158</v>
      </c>
      <c r="F7" s="86" t="s">
        <v>159</v>
      </c>
      <c r="G7" s="56">
        <v>2007973738</v>
      </c>
      <c r="H7" s="56">
        <v>9009421281</v>
      </c>
      <c r="I7" s="56">
        <v>556000321589</v>
      </c>
      <c r="J7" s="86" t="s">
        <v>154</v>
      </c>
      <c r="K7" s="86" t="s">
        <v>165</v>
      </c>
      <c r="L7" s="86" t="s">
        <v>166</v>
      </c>
      <c r="M7" s="86" t="s">
        <v>157</v>
      </c>
      <c r="N7" s="56">
        <v>130000711568</v>
      </c>
      <c r="O7" s="86" t="s">
        <v>79</v>
      </c>
      <c r="P7" s="87">
        <v>8</v>
      </c>
      <c r="Q7" s="59">
        <v>43483</v>
      </c>
      <c r="R7" s="88">
        <v>4466</v>
      </c>
      <c r="S7" s="89">
        <v>55</v>
      </c>
      <c r="T7" s="89">
        <v>55</v>
      </c>
      <c r="U7" s="89">
        <v>3.85</v>
      </c>
      <c r="V7" s="89">
        <v>245630</v>
      </c>
      <c r="W7" s="89">
        <v>245630</v>
      </c>
      <c r="X7" s="89">
        <v>17194.099999999999</v>
      </c>
      <c r="Y7" s="89">
        <v>262824.09999999998</v>
      </c>
      <c r="Z7" s="59">
        <v>43496</v>
      </c>
      <c r="AA7" s="59"/>
      <c r="AB7" s="76" t="str">
        <f t="shared" si="0"/>
        <v/>
      </c>
      <c r="AC7" s="76" t="str">
        <f t="shared" si="1"/>
        <v/>
      </c>
      <c r="AD7" s="76" t="str">
        <f>VLOOKUP(B7,CA!A:B,2,0)</f>
        <v>TTT</v>
      </c>
      <c r="AE7" s="77">
        <f>VLOOKUP(C7,DATA_IW39!B:B,1,0)</f>
        <v>140001547390</v>
      </c>
      <c r="AF7" s="78">
        <f t="shared" si="2"/>
        <v>1</v>
      </c>
      <c r="AG7" s="78">
        <f t="shared" si="3"/>
        <v>1</v>
      </c>
      <c r="AH7" s="78">
        <f t="shared" si="4"/>
        <v>1</v>
      </c>
      <c r="AI7" s="78" t="str">
        <f t="shared" si="5"/>
        <v>S4B3</v>
      </c>
      <c r="AJ7" s="78" t="str">
        <f>VLOOKUP(N7,DATA_IW39!A:X,24,0)</f>
        <v>TTT</v>
      </c>
      <c r="AK7" s="76" t="str">
        <f>VLOOKUP(N7,DATA_IW39!A:W,23,0)</f>
        <v>สายสื่อสาร</v>
      </c>
      <c r="AL7" s="76" t="str">
        <f>VLOOKUP(N7,DATA_IW39!A:G,6,0)</f>
        <v>ZW03</v>
      </c>
      <c r="AM7" s="76" t="str">
        <f>VLOOKUP(N7,DATA_IW39!A:G,7,0)</f>
        <v>Z53</v>
      </c>
      <c r="AN7" s="76" t="str">
        <f>VLOOKUP(A7,Constrain!AC:AD,2,0)</f>
        <v>F014</v>
      </c>
      <c r="AO7" s="76" t="str">
        <f>VLOOKUP(A7,Constrain!AC:AE,3,0)</f>
        <v>กฟส.จอหอ</v>
      </c>
      <c r="AP7" s="76" t="str">
        <f>VLOOKUP(N7,DATA_IW39!A:AA,27,0)</f>
        <v>TELECOM</v>
      </c>
    </row>
    <row r="8" spans="1:42" x14ac:dyDescent="0.35">
      <c r="A8" s="86" t="s">
        <v>3172</v>
      </c>
      <c r="B8" s="56">
        <v>92000603511</v>
      </c>
      <c r="C8" s="56">
        <v>140001547554</v>
      </c>
      <c r="D8" s="86" t="s">
        <v>152</v>
      </c>
      <c r="E8" s="86" t="s">
        <v>194</v>
      </c>
      <c r="F8" s="86" t="s">
        <v>195</v>
      </c>
      <c r="G8" s="56">
        <v>2007973887</v>
      </c>
      <c r="H8" s="56">
        <v>9009421498</v>
      </c>
      <c r="I8" s="56">
        <v>538000321920</v>
      </c>
      <c r="J8" s="86" t="s">
        <v>154</v>
      </c>
      <c r="K8" s="86" t="s">
        <v>165</v>
      </c>
      <c r="L8" s="86" t="s">
        <v>166</v>
      </c>
      <c r="M8" s="86" t="s">
        <v>157</v>
      </c>
      <c r="N8" s="56">
        <v>130000711573</v>
      </c>
      <c r="O8" s="86" t="s">
        <v>79</v>
      </c>
      <c r="P8" s="87">
        <v>9</v>
      </c>
      <c r="Q8" s="59">
        <v>43483</v>
      </c>
      <c r="R8" s="88">
        <v>2412</v>
      </c>
      <c r="S8" s="89">
        <v>55</v>
      </c>
      <c r="T8" s="89">
        <v>55</v>
      </c>
      <c r="U8" s="89">
        <v>3.85</v>
      </c>
      <c r="V8" s="89">
        <v>132660</v>
      </c>
      <c r="W8" s="89">
        <v>132660</v>
      </c>
      <c r="X8" s="89">
        <v>9286.2000000000007</v>
      </c>
      <c r="Y8" s="89">
        <v>141946.20000000001</v>
      </c>
      <c r="Z8" s="59">
        <v>43496</v>
      </c>
      <c r="AA8" s="59"/>
      <c r="AB8" s="76" t="str">
        <f t="shared" si="0"/>
        <v/>
      </c>
      <c r="AC8" s="76" t="str">
        <f t="shared" si="1"/>
        <v/>
      </c>
      <c r="AD8" s="76" t="str">
        <f>VLOOKUP(B8,CA!A:B,2,0)</f>
        <v>TCC</v>
      </c>
      <c r="AE8" s="77">
        <f>VLOOKUP(C8,DATA_IW39!B:B,1,0)</f>
        <v>140001547554</v>
      </c>
      <c r="AF8" s="78">
        <f t="shared" si="2"/>
        <v>1</v>
      </c>
      <c r="AG8" s="78">
        <f t="shared" si="3"/>
        <v>1</v>
      </c>
      <c r="AH8" s="78">
        <f t="shared" si="4"/>
        <v>1</v>
      </c>
      <c r="AI8" s="78" t="str">
        <f t="shared" si="5"/>
        <v>S4B3</v>
      </c>
      <c r="AJ8" s="78" t="str">
        <f>VLOOKUP(N8,DATA_IW39!A:X,24,0)</f>
        <v>TCC</v>
      </c>
      <c r="AK8" s="76" t="str">
        <f>VLOOKUP(N8,DATA_IW39!A:W,23,0)</f>
        <v>สายสื่อสาร</v>
      </c>
      <c r="AL8" s="76" t="str">
        <f>VLOOKUP(N8,DATA_IW39!A:G,6,0)</f>
        <v>ZW03</v>
      </c>
      <c r="AM8" s="76" t="str">
        <f>VLOOKUP(N8,DATA_IW39!A:G,7,0)</f>
        <v>Z53</v>
      </c>
      <c r="AN8" s="76" t="str">
        <f>VLOOKUP(A8,Constrain!AC:AD,2,0)</f>
        <v>F014</v>
      </c>
      <c r="AO8" s="76" t="str">
        <f>VLOOKUP(A8,Constrain!AC:AE,3,0)</f>
        <v>กฟส.จอหอ</v>
      </c>
      <c r="AP8" s="76" t="str">
        <f>VLOOKUP(N8,DATA_IW39!A:AA,27,0)</f>
        <v>TELECOM</v>
      </c>
    </row>
    <row r="9" spans="1:42" x14ac:dyDescent="0.35">
      <c r="A9" s="86" t="s">
        <v>3172</v>
      </c>
      <c r="B9" s="56">
        <v>92000603512</v>
      </c>
      <c r="C9" s="56">
        <v>140001547544</v>
      </c>
      <c r="D9" s="86" t="s">
        <v>152</v>
      </c>
      <c r="E9" s="86" t="s">
        <v>171</v>
      </c>
      <c r="F9" s="86" t="s">
        <v>167</v>
      </c>
      <c r="G9" s="56">
        <v>2007973885</v>
      </c>
      <c r="H9" s="56">
        <v>9009421496</v>
      </c>
      <c r="I9" s="56">
        <v>530000321962</v>
      </c>
      <c r="J9" s="86" t="s">
        <v>154</v>
      </c>
      <c r="K9" s="86" t="s">
        <v>165</v>
      </c>
      <c r="L9" s="86" t="s">
        <v>166</v>
      </c>
      <c r="M9" s="86" t="s">
        <v>157</v>
      </c>
      <c r="N9" s="56">
        <v>130000711577</v>
      </c>
      <c r="O9" s="86" t="s">
        <v>79</v>
      </c>
      <c r="P9" s="87">
        <v>11</v>
      </c>
      <c r="Q9" s="59">
        <v>43483</v>
      </c>
      <c r="R9" s="88">
        <v>1400</v>
      </c>
      <c r="S9" s="89">
        <v>55</v>
      </c>
      <c r="T9" s="89">
        <v>55</v>
      </c>
      <c r="U9" s="89">
        <v>3.85</v>
      </c>
      <c r="V9" s="89">
        <v>77000</v>
      </c>
      <c r="W9" s="89">
        <v>77000</v>
      </c>
      <c r="X9" s="89">
        <v>5390</v>
      </c>
      <c r="Y9" s="89">
        <v>82390</v>
      </c>
      <c r="Z9" s="59">
        <v>43496</v>
      </c>
      <c r="AA9" s="59"/>
      <c r="AB9" s="76" t="str">
        <f t="shared" si="0"/>
        <v/>
      </c>
      <c r="AC9" s="76" t="str">
        <f t="shared" si="1"/>
        <v/>
      </c>
      <c r="AD9" s="76" t="str">
        <f>VLOOKUP(B9,CA!A:B,2,0)</f>
        <v>TUC</v>
      </c>
      <c r="AE9" s="77">
        <f>VLOOKUP(C9,DATA_IW39!B:B,1,0)</f>
        <v>140001547544</v>
      </c>
      <c r="AF9" s="78">
        <f t="shared" si="2"/>
        <v>1</v>
      </c>
      <c r="AG9" s="78">
        <f t="shared" si="3"/>
        <v>1</v>
      </c>
      <c r="AH9" s="78">
        <f t="shared" si="4"/>
        <v>1</v>
      </c>
      <c r="AI9" s="78" t="str">
        <f t="shared" si="5"/>
        <v>S4B3</v>
      </c>
      <c r="AJ9" s="78" t="str">
        <f>VLOOKUP(N9,DATA_IW39!A:X,24,0)</f>
        <v>TUC</v>
      </c>
      <c r="AK9" s="76" t="str">
        <f>VLOOKUP(N9,DATA_IW39!A:W,23,0)</f>
        <v>สายสื่อสาร</v>
      </c>
      <c r="AL9" s="76" t="str">
        <f>VLOOKUP(N9,DATA_IW39!A:G,6,0)</f>
        <v>ZW03</v>
      </c>
      <c r="AM9" s="76" t="str">
        <f>VLOOKUP(N9,DATA_IW39!A:G,7,0)</f>
        <v>Z53</v>
      </c>
      <c r="AN9" s="76" t="str">
        <f>VLOOKUP(A9,Constrain!AC:AD,2,0)</f>
        <v>F014</v>
      </c>
      <c r="AO9" s="76" t="str">
        <f>VLOOKUP(A9,Constrain!AC:AE,3,0)</f>
        <v>กฟส.จอหอ</v>
      </c>
      <c r="AP9" s="76" t="str">
        <f>VLOOKUP(N9,DATA_IW39!A:AA,27,0)</f>
        <v>TELECOM</v>
      </c>
    </row>
    <row r="10" spans="1:42" x14ac:dyDescent="0.35">
      <c r="A10" s="86" t="s">
        <v>3172</v>
      </c>
      <c r="B10" s="56">
        <v>92000603514</v>
      </c>
      <c r="C10" s="56">
        <v>140001547520</v>
      </c>
      <c r="D10" s="86" t="s">
        <v>152</v>
      </c>
      <c r="E10" s="86" t="s">
        <v>174</v>
      </c>
      <c r="F10" s="86" t="s">
        <v>175</v>
      </c>
      <c r="G10" s="56">
        <v>2007973880</v>
      </c>
      <c r="H10" s="56">
        <v>9009421491</v>
      </c>
      <c r="I10" s="56">
        <v>534000320887</v>
      </c>
      <c r="J10" s="86" t="s">
        <v>154</v>
      </c>
      <c r="K10" s="86" t="s">
        <v>165</v>
      </c>
      <c r="L10" s="86" t="s">
        <v>166</v>
      </c>
      <c r="M10" s="86" t="s">
        <v>157</v>
      </c>
      <c r="N10" s="56">
        <v>130000711579</v>
      </c>
      <c r="O10" s="86" t="s">
        <v>79</v>
      </c>
      <c r="P10" s="87">
        <v>12</v>
      </c>
      <c r="Q10" s="59">
        <v>43483</v>
      </c>
      <c r="R10" s="88">
        <v>571</v>
      </c>
      <c r="S10" s="89">
        <v>55</v>
      </c>
      <c r="T10" s="89">
        <v>55</v>
      </c>
      <c r="U10" s="89">
        <v>3.85</v>
      </c>
      <c r="V10" s="89">
        <v>31405</v>
      </c>
      <c r="W10" s="89">
        <v>31405</v>
      </c>
      <c r="X10" s="89">
        <v>2198.35</v>
      </c>
      <c r="Y10" s="89">
        <v>33603.35</v>
      </c>
      <c r="Z10" s="59">
        <v>43496</v>
      </c>
      <c r="AA10" s="59"/>
      <c r="AB10" s="76" t="str">
        <f t="shared" si="0"/>
        <v/>
      </c>
      <c r="AC10" s="76" t="str">
        <f t="shared" si="1"/>
        <v/>
      </c>
      <c r="AD10" s="76" t="str">
        <f>VLOOKUP(B10,CA!A:B,2,0)</f>
        <v>SYM</v>
      </c>
      <c r="AE10" s="77">
        <f>VLOOKUP(C10,DATA_IW39!B:B,1,0)</f>
        <v>140001547520</v>
      </c>
      <c r="AF10" s="78">
        <f t="shared" si="2"/>
        <v>1</v>
      </c>
      <c r="AG10" s="78">
        <f t="shared" si="3"/>
        <v>1</v>
      </c>
      <c r="AH10" s="78">
        <f t="shared" si="4"/>
        <v>1</v>
      </c>
      <c r="AI10" s="78" t="str">
        <f t="shared" si="5"/>
        <v>S4B3</v>
      </c>
      <c r="AJ10" s="78" t="str">
        <f>VLOOKUP(N10,DATA_IW39!A:X,24,0)</f>
        <v>SYM</v>
      </c>
      <c r="AK10" s="76" t="str">
        <f>VLOOKUP(N10,DATA_IW39!A:W,23,0)</f>
        <v>สายสื่อสาร</v>
      </c>
      <c r="AL10" s="76" t="str">
        <f>VLOOKUP(N10,DATA_IW39!A:G,6,0)</f>
        <v>ZW03</v>
      </c>
      <c r="AM10" s="76" t="str">
        <f>VLOOKUP(N10,DATA_IW39!A:G,7,0)</f>
        <v>Z53</v>
      </c>
      <c r="AN10" s="76" t="str">
        <f>VLOOKUP(A10,Constrain!AC:AD,2,0)</f>
        <v>F014</v>
      </c>
      <c r="AO10" s="76" t="str">
        <f>VLOOKUP(A10,Constrain!AC:AE,3,0)</f>
        <v>กฟส.จอหอ</v>
      </c>
      <c r="AP10" s="76" t="str">
        <f>VLOOKUP(N10,DATA_IW39!A:AA,27,0)</f>
        <v>TELECOM</v>
      </c>
    </row>
    <row r="11" spans="1:42" x14ac:dyDescent="0.35">
      <c r="A11" s="86" t="s">
        <v>3172</v>
      </c>
      <c r="B11" s="56">
        <v>92000603516</v>
      </c>
      <c r="C11" s="56">
        <v>140001547415</v>
      </c>
      <c r="D11" s="86" t="s">
        <v>152</v>
      </c>
      <c r="E11" s="86" t="s">
        <v>168</v>
      </c>
      <c r="F11" s="86" t="s">
        <v>169</v>
      </c>
      <c r="G11" s="56">
        <v>2007973746</v>
      </c>
      <c r="H11" s="56">
        <v>9009421289</v>
      </c>
      <c r="I11" s="56">
        <v>550000321421</v>
      </c>
      <c r="J11" s="86" t="s">
        <v>154</v>
      </c>
      <c r="K11" s="86" t="s">
        <v>165</v>
      </c>
      <c r="L11" s="86" t="s">
        <v>166</v>
      </c>
      <c r="M11" s="86" t="s">
        <v>157</v>
      </c>
      <c r="N11" s="56">
        <v>130000711582</v>
      </c>
      <c r="O11" s="86" t="s">
        <v>79</v>
      </c>
      <c r="P11" s="87">
        <v>13</v>
      </c>
      <c r="Q11" s="59">
        <v>43483</v>
      </c>
      <c r="R11" s="88">
        <v>615</v>
      </c>
      <c r="S11" s="89">
        <v>55</v>
      </c>
      <c r="T11" s="89">
        <v>55</v>
      </c>
      <c r="U11" s="89">
        <v>3.85</v>
      </c>
      <c r="V11" s="89">
        <v>33825</v>
      </c>
      <c r="W11" s="89">
        <v>33825</v>
      </c>
      <c r="X11" s="89">
        <v>2367.75</v>
      </c>
      <c r="Y11" s="89">
        <v>36192.75</v>
      </c>
      <c r="Z11" s="59">
        <v>43496</v>
      </c>
      <c r="AA11" s="59"/>
      <c r="AB11" s="76" t="str">
        <f t="shared" si="0"/>
        <v/>
      </c>
      <c r="AC11" s="76" t="str">
        <f t="shared" si="1"/>
        <v/>
      </c>
      <c r="AD11" s="76" t="str">
        <f>VLOOKUP(B11,CA!A:B,2,0)</f>
        <v>UIH</v>
      </c>
      <c r="AE11" s="77">
        <f>VLOOKUP(C11,DATA_IW39!B:B,1,0)</f>
        <v>140001547415</v>
      </c>
      <c r="AF11" s="78">
        <f t="shared" si="2"/>
        <v>1</v>
      </c>
      <c r="AG11" s="78">
        <f t="shared" si="3"/>
        <v>1</v>
      </c>
      <c r="AH11" s="78">
        <f t="shared" si="4"/>
        <v>1</v>
      </c>
      <c r="AI11" s="78" t="str">
        <f t="shared" si="5"/>
        <v>S4B3</v>
      </c>
      <c r="AJ11" s="78" t="str">
        <f>VLOOKUP(N11,DATA_IW39!A:X,24,0)</f>
        <v>UIH</v>
      </c>
      <c r="AK11" s="76" t="str">
        <f>VLOOKUP(N11,DATA_IW39!A:W,23,0)</f>
        <v>สายสื่อสาร</v>
      </c>
      <c r="AL11" s="76" t="str">
        <f>VLOOKUP(N11,DATA_IW39!A:G,6,0)</f>
        <v>ZW03</v>
      </c>
      <c r="AM11" s="76" t="str">
        <f>VLOOKUP(N11,DATA_IW39!A:G,7,0)</f>
        <v>Z53</v>
      </c>
      <c r="AN11" s="76" t="str">
        <f>VLOOKUP(A11,Constrain!AC:AD,2,0)</f>
        <v>F014</v>
      </c>
      <c r="AO11" s="76" t="str">
        <f>VLOOKUP(A11,Constrain!AC:AE,3,0)</f>
        <v>กฟส.จอหอ</v>
      </c>
      <c r="AP11" s="76" t="str">
        <f>VLOOKUP(N11,DATA_IW39!A:AA,27,0)</f>
        <v>TELECOM</v>
      </c>
    </row>
    <row r="12" spans="1:42" x14ac:dyDescent="0.35">
      <c r="A12" s="86" t="s">
        <v>3172</v>
      </c>
      <c r="B12" s="56">
        <v>92000603517</v>
      </c>
      <c r="C12" s="56">
        <v>140001547214</v>
      </c>
      <c r="D12" s="86" t="s">
        <v>152</v>
      </c>
      <c r="E12" s="86" t="s">
        <v>172</v>
      </c>
      <c r="F12" s="86" t="s">
        <v>173</v>
      </c>
      <c r="G12" s="56">
        <v>2007973538</v>
      </c>
      <c r="H12" s="56">
        <v>9009421034</v>
      </c>
      <c r="I12" s="56">
        <v>564000322022</v>
      </c>
      <c r="J12" s="86" t="s">
        <v>154</v>
      </c>
      <c r="K12" s="86" t="s">
        <v>165</v>
      </c>
      <c r="L12" s="86" t="s">
        <v>166</v>
      </c>
      <c r="M12" s="86" t="s">
        <v>157</v>
      </c>
      <c r="N12" s="56">
        <v>130000711583</v>
      </c>
      <c r="O12" s="86" t="s">
        <v>79</v>
      </c>
      <c r="P12" s="87">
        <v>14</v>
      </c>
      <c r="Q12" s="59">
        <v>43483</v>
      </c>
      <c r="R12" s="88">
        <v>305</v>
      </c>
      <c r="S12" s="89">
        <v>55</v>
      </c>
      <c r="T12" s="89">
        <v>55</v>
      </c>
      <c r="U12" s="89">
        <v>3.85</v>
      </c>
      <c r="V12" s="89">
        <v>16775</v>
      </c>
      <c r="W12" s="89">
        <v>16775</v>
      </c>
      <c r="X12" s="89">
        <v>1174.25</v>
      </c>
      <c r="Y12" s="89">
        <v>17949.25</v>
      </c>
      <c r="Z12" s="59">
        <v>43483</v>
      </c>
      <c r="AA12" s="59"/>
      <c r="AB12" s="76" t="str">
        <f t="shared" si="0"/>
        <v/>
      </c>
      <c r="AC12" s="76" t="str">
        <f t="shared" si="1"/>
        <v/>
      </c>
      <c r="AD12" s="76" t="str">
        <f>VLOOKUP(B12,CA!A:B,2,0)</f>
        <v>ITEL</v>
      </c>
      <c r="AE12" s="77">
        <f>VLOOKUP(C12,DATA_IW39!B:B,1,0)</f>
        <v>140001547214</v>
      </c>
      <c r="AF12" s="78">
        <f t="shared" si="2"/>
        <v>1</v>
      </c>
      <c r="AG12" s="78">
        <f t="shared" si="3"/>
        <v>1</v>
      </c>
      <c r="AH12" s="78">
        <f t="shared" si="4"/>
        <v>1</v>
      </c>
      <c r="AI12" s="78" t="str">
        <f t="shared" si="5"/>
        <v>S4B3</v>
      </c>
      <c r="AJ12" s="78" t="str">
        <f>VLOOKUP(N12,DATA_IW39!A:X,24,0)</f>
        <v>ITEL</v>
      </c>
      <c r="AK12" s="76" t="str">
        <f>VLOOKUP(N12,DATA_IW39!A:W,23,0)</f>
        <v>สายสื่อสาร</v>
      </c>
      <c r="AL12" s="76" t="str">
        <f>VLOOKUP(N12,DATA_IW39!A:G,6,0)</f>
        <v>ZW03</v>
      </c>
      <c r="AM12" s="76" t="str">
        <f>VLOOKUP(N12,DATA_IW39!A:G,7,0)</f>
        <v>Z53</v>
      </c>
      <c r="AN12" s="76" t="str">
        <f>VLOOKUP(A12,Constrain!AC:AD,2,0)</f>
        <v>F014</v>
      </c>
      <c r="AO12" s="76" t="str">
        <f>VLOOKUP(A12,Constrain!AC:AE,3,0)</f>
        <v>กฟส.จอหอ</v>
      </c>
      <c r="AP12" s="76" t="str">
        <f>VLOOKUP(N12,DATA_IW39!A:AA,27,0)</f>
        <v>TELECOM</v>
      </c>
    </row>
    <row r="13" spans="1:42" x14ac:dyDescent="0.35">
      <c r="A13" s="86" t="s">
        <v>3172</v>
      </c>
      <c r="B13" s="56">
        <v>92000603518</v>
      </c>
      <c r="C13" s="56">
        <v>140001546186</v>
      </c>
      <c r="D13" s="86" t="s">
        <v>152</v>
      </c>
      <c r="E13" s="86" t="s">
        <v>153</v>
      </c>
      <c r="F13" s="86" t="s">
        <v>1266</v>
      </c>
      <c r="G13" s="56">
        <v>2007970369</v>
      </c>
      <c r="H13" s="56">
        <v>9009427453</v>
      </c>
      <c r="I13" s="56">
        <v>564000322038</v>
      </c>
      <c r="J13" s="86" t="s">
        <v>154</v>
      </c>
      <c r="K13" s="86" t="s">
        <v>165</v>
      </c>
      <c r="L13" s="86" t="s">
        <v>166</v>
      </c>
      <c r="M13" s="86" t="s">
        <v>157</v>
      </c>
      <c r="N13" s="56">
        <v>130000711591</v>
      </c>
      <c r="O13" s="86" t="s">
        <v>79</v>
      </c>
      <c r="P13" s="87">
        <v>15</v>
      </c>
      <c r="Q13" s="59">
        <v>43482</v>
      </c>
      <c r="R13" s="88">
        <v>4546</v>
      </c>
      <c r="S13" s="89">
        <v>55</v>
      </c>
      <c r="T13" s="89">
        <v>55</v>
      </c>
      <c r="U13" s="89">
        <v>3.85</v>
      </c>
      <c r="V13" s="89">
        <v>250030</v>
      </c>
      <c r="W13" s="89">
        <v>250030</v>
      </c>
      <c r="X13" s="89">
        <v>17502.099999999999</v>
      </c>
      <c r="Y13" s="89">
        <v>267532.09999999998</v>
      </c>
      <c r="Z13" s="59">
        <v>43496</v>
      </c>
      <c r="AA13" s="59"/>
      <c r="AB13" s="76" t="str">
        <f t="shared" si="0"/>
        <v/>
      </c>
      <c r="AC13" s="76" t="str">
        <f t="shared" si="1"/>
        <v/>
      </c>
      <c r="AD13" s="76" t="str">
        <f>VLOOKUP(B13,CA!A:B,2,0)</f>
        <v>AWN</v>
      </c>
      <c r="AE13" s="77">
        <f>VLOOKUP(C13,DATA_IW39!B:B,1,0)</f>
        <v>140001546186</v>
      </c>
      <c r="AF13" s="78">
        <f t="shared" si="2"/>
        <v>1</v>
      </c>
      <c r="AG13" s="78">
        <f t="shared" si="3"/>
        <v>1</v>
      </c>
      <c r="AH13" s="78">
        <f t="shared" si="4"/>
        <v>1</v>
      </c>
      <c r="AI13" s="78" t="str">
        <f t="shared" si="5"/>
        <v>S4B3</v>
      </c>
      <c r="AJ13" s="78" t="str">
        <f>VLOOKUP(N13,DATA_IW39!A:X,24,0)</f>
        <v>AWN</v>
      </c>
      <c r="AK13" s="76" t="str">
        <f>VLOOKUP(N13,DATA_IW39!A:W,23,0)</f>
        <v>สายสื่อสาร</v>
      </c>
      <c r="AL13" s="76" t="str">
        <f>VLOOKUP(N13,DATA_IW39!A:G,6,0)</f>
        <v>ZW03</v>
      </c>
      <c r="AM13" s="76" t="str">
        <f>VLOOKUP(N13,DATA_IW39!A:G,7,0)</f>
        <v>Z53</v>
      </c>
      <c r="AN13" s="76" t="str">
        <f>VLOOKUP(A13,Constrain!AC:AD,2,0)</f>
        <v>F014</v>
      </c>
      <c r="AO13" s="76" t="str">
        <f>VLOOKUP(A13,Constrain!AC:AE,3,0)</f>
        <v>กฟส.จอหอ</v>
      </c>
      <c r="AP13" s="76" t="str">
        <f>VLOOKUP(N13,DATA_IW39!A:AA,27,0)</f>
        <v>TELECOM</v>
      </c>
    </row>
    <row r="14" spans="1:42" x14ac:dyDescent="0.35">
      <c r="A14" s="86" t="s">
        <v>3172</v>
      </c>
      <c r="B14" s="56">
        <v>92000589308</v>
      </c>
      <c r="C14" s="56">
        <v>140001546027</v>
      </c>
      <c r="D14" s="86" t="s">
        <v>152</v>
      </c>
      <c r="E14" s="86" t="s">
        <v>1257</v>
      </c>
      <c r="F14" s="86" t="s">
        <v>1271</v>
      </c>
      <c r="G14" s="56">
        <v>2007970172</v>
      </c>
      <c r="H14" s="56">
        <v>9009417471</v>
      </c>
      <c r="I14" s="56">
        <v>548000320973</v>
      </c>
      <c r="J14" s="86" t="s">
        <v>154</v>
      </c>
      <c r="K14" s="86" t="s">
        <v>165</v>
      </c>
      <c r="L14" s="86" t="s">
        <v>166</v>
      </c>
      <c r="M14" s="86" t="s">
        <v>157</v>
      </c>
      <c r="N14" s="56">
        <v>130000711597</v>
      </c>
      <c r="O14" s="86" t="s">
        <v>79</v>
      </c>
      <c r="P14" s="87">
        <v>1</v>
      </c>
      <c r="Q14" s="59">
        <v>43482</v>
      </c>
      <c r="R14" s="88">
        <v>786</v>
      </c>
      <c r="S14" s="89">
        <v>55</v>
      </c>
      <c r="T14" s="89">
        <v>55</v>
      </c>
      <c r="U14" s="89">
        <v>3.85</v>
      </c>
      <c r="V14" s="89">
        <v>43230</v>
      </c>
      <c r="W14" s="89">
        <v>43230</v>
      </c>
      <c r="X14" s="89">
        <v>3026.1</v>
      </c>
      <c r="Y14" s="89">
        <v>46256.1</v>
      </c>
      <c r="Z14" s="59">
        <v>43496</v>
      </c>
      <c r="AA14" s="59"/>
      <c r="AB14" s="76" t="str">
        <f t="shared" si="0"/>
        <v/>
      </c>
      <c r="AC14" s="76" t="str">
        <f t="shared" si="1"/>
        <v/>
      </c>
      <c r="AD14" s="76" t="str">
        <f>VLOOKUP(B14,CA!A:B,2,0)</f>
        <v>TOT(AIS)</v>
      </c>
      <c r="AE14" s="77">
        <f>VLOOKUP(C14,DATA_IW39!B:B,1,0)</f>
        <v>140001546027</v>
      </c>
      <c r="AF14" s="78">
        <f t="shared" si="2"/>
        <v>1</v>
      </c>
      <c r="AG14" s="78">
        <f t="shared" si="3"/>
        <v>1</v>
      </c>
      <c r="AH14" s="78">
        <f t="shared" si="4"/>
        <v>1</v>
      </c>
      <c r="AI14" s="78" t="str">
        <f t="shared" si="5"/>
        <v>S4B3</v>
      </c>
      <c r="AJ14" s="78" t="str">
        <f>VLOOKUP(N14,DATA_IW39!A:X,24,0)</f>
        <v>AWN/AIS</v>
      </c>
      <c r="AK14" s="76" t="str">
        <f>VLOOKUP(N14,DATA_IW39!A:W,23,0)</f>
        <v>สายสื่อสาร</v>
      </c>
      <c r="AL14" s="76" t="str">
        <f>VLOOKUP(N14,DATA_IW39!A:G,6,0)</f>
        <v>ZW03</v>
      </c>
      <c r="AM14" s="76" t="str">
        <f>VLOOKUP(N14,DATA_IW39!A:G,7,0)</f>
        <v>Z53</v>
      </c>
      <c r="AN14" s="76" t="str">
        <f>VLOOKUP(A14,Constrain!AC:AD,2,0)</f>
        <v>F014</v>
      </c>
      <c r="AO14" s="76" t="str">
        <f>VLOOKUP(A14,Constrain!AC:AE,3,0)</f>
        <v>กฟส.จอหอ</v>
      </c>
      <c r="AP14" s="76" t="str">
        <f>VLOOKUP(N14,DATA_IW39!A:AA,27,0)</f>
        <v>TELECOM</v>
      </c>
    </row>
    <row r="15" spans="1:42" x14ac:dyDescent="0.35">
      <c r="A15" s="86" t="s">
        <v>1309</v>
      </c>
      <c r="B15" s="56">
        <v>92000323065</v>
      </c>
      <c r="C15" s="56">
        <v>140001545611</v>
      </c>
      <c r="D15" s="86" t="s">
        <v>152</v>
      </c>
      <c r="E15" s="86" t="s">
        <v>174</v>
      </c>
      <c r="F15" s="86" t="s">
        <v>175</v>
      </c>
      <c r="G15" s="56">
        <v>2007969768</v>
      </c>
      <c r="H15" s="56">
        <v>9009416789</v>
      </c>
      <c r="I15" s="56">
        <v>500000320418</v>
      </c>
      <c r="J15" s="86" t="s">
        <v>154</v>
      </c>
      <c r="K15" s="86" t="s">
        <v>165</v>
      </c>
      <c r="L15" s="86" t="s">
        <v>166</v>
      </c>
      <c r="M15" s="86" t="s">
        <v>157</v>
      </c>
      <c r="N15" s="56">
        <v>130000713837</v>
      </c>
      <c r="O15" s="86" t="s">
        <v>79</v>
      </c>
      <c r="P15" s="87">
        <v>3</v>
      </c>
      <c r="Q15" s="59">
        <v>43482</v>
      </c>
      <c r="R15" s="88">
        <v>1008</v>
      </c>
      <c r="S15" s="89">
        <v>55</v>
      </c>
      <c r="T15" s="89">
        <v>55</v>
      </c>
      <c r="U15" s="89">
        <v>3.85</v>
      </c>
      <c r="V15" s="89">
        <v>55440</v>
      </c>
      <c r="W15" s="89">
        <v>55440</v>
      </c>
      <c r="X15" s="89">
        <v>3880.8</v>
      </c>
      <c r="Y15" s="89">
        <v>59320.800000000003</v>
      </c>
      <c r="Z15" s="59">
        <v>43496</v>
      </c>
      <c r="AA15" s="59"/>
      <c r="AB15" s="76" t="str">
        <f t="shared" si="0"/>
        <v/>
      </c>
      <c r="AC15" s="76" t="str">
        <f t="shared" si="1"/>
        <v/>
      </c>
      <c r="AD15" s="76" t="str">
        <f>VLOOKUP(B15,CA!A:B,2,0)</f>
        <v>SYM</v>
      </c>
      <c r="AE15" s="77">
        <f>VLOOKUP(C15,DATA_IW39!B:B,1,0)</f>
        <v>140001545611</v>
      </c>
      <c r="AF15" s="78">
        <f t="shared" si="2"/>
        <v>1</v>
      </c>
      <c r="AG15" s="78">
        <f t="shared" si="3"/>
        <v>1</v>
      </c>
      <c r="AH15" s="78">
        <f t="shared" si="4"/>
        <v>1</v>
      </c>
      <c r="AI15" s="78" t="str">
        <f t="shared" si="5"/>
        <v>S4B3</v>
      </c>
      <c r="AJ15" s="78" t="str">
        <f>VLOOKUP(N15,DATA_IW39!A:X,24,0)</f>
        <v>SYM</v>
      </c>
      <c r="AK15" s="76" t="str">
        <f>VLOOKUP(N15,DATA_IW39!A:W,23,0)</f>
        <v>สายสื่อสาร</v>
      </c>
      <c r="AL15" s="76" t="str">
        <f>VLOOKUP(N15,DATA_IW39!A:G,6,0)</f>
        <v>ZW03</v>
      </c>
      <c r="AM15" s="76" t="str">
        <f>VLOOKUP(N15,DATA_IW39!A:G,7,0)</f>
        <v>Z53</v>
      </c>
      <c r="AN15" s="76" t="str">
        <f>VLOOKUP(A15,Constrain!AC:AD,2,0)</f>
        <v>F072</v>
      </c>
      <c r="AO15" s="76" t="str">
        <f>VLOOKUP(A15,Constrain!AC:AE,3,0)</f>
        <v>กฟส.สูงเนิน</v>
      </c>
      <c r="AP15" s="76" t="str">
        <f>VLOOKUP(N15,DATA_IW39!A:AA,27,0)</f>
        <v>TELECOM</v>
      </c>
    </row>
    <row r="16" spans="1:42" x14ac:dyDescent="0.35">
      <c r="A16" s="86" t="s">
        <v>1309</v>
      </c>
      <c r="B16" s="56">
        <v>92000481965</v>
      </c>
      <c r="C16" s="56">
        <v>140001546132</v>
      </c>
      <c r="D16" s="86" t="s">
        <v>152</v>
      </c>
      <c r="E16" s="86" t="s">
        <v>171</v>
      </c>
      <c r="F16" s="86" t="s">
        <v>167</v>
      </c>
      <c r="G16" s="56">
        <v>2007970292</v>
      </c>
      <c r="H16" s="56">
        <v>9009417468</v>
      </c>
      <c r="I16" s="56">
        <v>544000322242</v>
      </c>
      <c r="J16" s="86" t="s">
        <v>154</v>
      </c>
      <c r="K16" s="86" t="s">
        <v>165</v>
      </c>
      <c r="L16" s="86" t="s">
        <v>166</v>
      </c>
      <c r="M16" s="86" t="s">
        <v>157</v>
      </c>
      <c r="N16" s="56">
        <v>130000713845</v>
      </c>
      <c r="O16" s="86" t="s">
        <v>79</v>
      </c>
      <c r="P16" s="87">
        <v>16</v>
      </c>
      <c r="Q16" s="59">
        <v>43482</v>
      </c>
      <c r="R16" s="88">
        <v>3083</v>
      </c>
      <c r="S16" s="89">
        <v>55</v>
      </c>
      <c r="T16" s="89">
        <v>55</v>
      </c>
      <c r="U16" s="89">
        <v>3.85</v>
      </c>
      <c r="V16" s="89">
        <v>169565</v>
      </c>
      <c r="W16" s="89">
        <v>169565</v>
      </c>
      <c r="X16" s="89">
        <v>11869.55</v>
      </c>
      <c r="Y16" s="89">
        <v>181434.55</v>
      </c>
      <c r="Z16" s="59">
        <v>43496</v>
      </c>
      <c r="AA16" s="59"/>
      <c r="AB16" s="76" t="str">
        <f t="shared" si="0"/>
        <v/>
      </c>
      <c r="AC16" s="76" t="str">
        <f t="shared" si="1"/>
        <v/>
      </c>
      <c r="AD16" s="76" t="str">
        <f>VLOOKUP(B16,CA!A:B,2,0)</f>
        <v>TUC</v>
      </c>
      <c r="AE16" s="77">
        <f>VLOOKUP(C16,DATA_IW39!B:B,1,0)</f>
        <v>140001546132</v>
      </c>
      <c r="AF16" s="78">
        <f t="shared" si="2"/>
        <v>1</v>
      </c>
      <c r="AG16" s="78">
        <f t="shared" si="3"/>
        <v>1</v>
      </c>
      <c r="AH16" s="78">
        <f t="shared" si="4"/>
        <v>1</v>
      </c>
      <c r="AI16" s="78" t="str">
        <f t="shared" si="5"/>
        <v>S4B3</v>
      </c>
      <c r="AJ16" s="78" t="str">
        <f>VLOOKUP(N16,DATA_IW39!A:X,24,0)</f>
        <v>TUC</v>
      </c>
      <c r="AK16" s="76" t="str">
        <f>VLOOKUP(N16,DATA_IW39!A:W,23,0)</f>
        <v>สายสื่อสาร</v>
      </c>
      <c r="AL16" s="76" t="str">
        <f>VLOOKUP(N16,DATA_IW39!A:G,6,0)</f>
        <v>ZW03</v>
      </c>
      <c r="AM16" s="76" t="str">
        <f>VLOOKUP(N16,DATA_IW39!A:G,7,0)</f>
        <v>Z53</v>
      </c>
      <c r="AN16" s="76" t="str">
        <f>VLOOKUP(A16,Constrain!AC:AD,2,0)</f>
        <v>F072</v>
      </c>
      <c r="AO16" s="76" t="str">
        <f>VLOOKUP(A16,Constrain!AC:AE,3,0)</f>
        <v>กฟส.สูงเนิน</v>
      </c>
      <c r="AP16" s="76" t="str">
        <f>VLOOKUP(N16,DATA_IW39!A:AA,27,0)</f>
        <v>TELECOM</v>
      </c>
    </row>
    <row r="17" spans="1:42" x14ac:dyDescent="0.35">
      <c r="A17" s="86" t="s">
        <v>1309</v>
      </c>
      <c r="B17" s="56">
        <v>92000544868</v>
      </c>
      <c r="C17" s="56">
        <v>140001546175</v>
      </c>
      <c r="D17" s="86" t="s">
        <v>152</v>
      </c>
      <c r="E17" s="86" t="s">
        <v>194</v>
      </c>
      <c r="F17" s="86" t="s">
        <v>195</v>
      </c>
      <c r="G17" s="56">
        <v>2007970397</v>
      </c>
      <c r="H17" s="56">
        <v>9009462499</v>
      </c>
      <c r="I17" s="56">
        <v>538000323126</v>
      </c>
      <c r="J17" s="86" t="s">
        <v>154</v>
      </c>
      <c r="K17" s="86" t="s">
        <v>165</v>
      </c>
      <c r="L17" s="86" t="s">
        <v>166</v>
      </c>
      <c r="M17" s="86" t="s">
        <v>157</v>
      </c>
      <c r="N17" s="56">
        <v>130000713851</v>
      </c>
      <c r="O17" s="86" t="s">
        <v>79</v>
      </c>
      <c r="P17" s="87">
        <v>18</v>
      </c>
      <c r="Q17" s="59">
        <v>43482</v>
      </c>
      <c r="R17" s="88">
        <v>7386</v>
      </c>
      <c r="S17" s="89">
        <v>55</v>
      </c>
      <c r="T17" s="89">
        <v>55</v>
      </c>
      <c r="U17" s="89">
        <v>3.85</v>
      </c>
      <c r="V17" s="89">
        <v>406230</v>
      </c>
      <c r="W17" s="89">
        <v>406230</v>
      </c>
      <c r="X17" s="89">
        <v>28436.1</v>
      </c>
      <c r="Y17" s="89">
        <v>434666.1</v>
      </c>
      <c r="Z17" s="59">
        <v>43496</v>
      </c>
      <c r="AA17" s="59"/>
      <c r="AB17" s="76" t="str">
        <f t="shared" si="0"/>
        <v/>
      </c>
      <c r="AC17" s="76" t="str">
        <f t="shared" si="1"/>
        <v/>
      </c>
      <c r="AD17" s="76" t="str">
        <f>VLOOKUP(B17,CA!A:B,2,0)</f>
        <v>TCC</v>
      </c>
      <c r="AE17" s="77">
        <f>VLOOKUP(C17,DATA_IW39!B:B,1,0)</f>
        <v>140001546175</v>
      </c>
      <c r="AF17" s="78">
        <f t="shared" si="2"/>
        <v>1</v>
      </c>
      <c r="AG17" s="78">
        <f t="shared" si="3"/>
        <v>1</v>
      </c>
      <c r="AH17" s="78">
        <f t="shared" si="4"/>
        <v>1</v>
      </c>
      <c r="AI17" s="78" t="str">
        <f t="shared" si="5"/>
        <v>S4B3</v>
      </c>
      <c r="AJ17" s="78" t="str">
        <f>VLOOKUP(N17,DATA_IW39!A:X,24,0)</f>
        <v>TCC</v>
      </c>
      <c r="AK17" s="76" t="str">
        <f>VLOOKUP(N17,DATA_IW39!A:W,23,0)</f>
        <v>สายสื่อสาร</v>
      </c>
      <c r="AL17" s="76" t="str">
        <f>VLOOKUP(N17,DATA_IW39!A:G,6,0)</f>
        <v>ZW03</v>
      </c>
      <c r="AM17" s="76" t="str">
        <f>VLOOKUP(N17,DATA_IW39!A:G,7,0)</f>
        <v>Z53</v>
      </c>
      <c r="AN17" s="76" t="str">
        <f>VLOOKUP(A17,Constrain!AC:AD,2,0)</f>
        <v>F072</v>
      </c>
      <c r="AO17" s="76" t="str">
        <f>VLOOKUP(A17,Constrain!AC:AE,3,0)</f>
        <v>กฟส.สูงเนิน</v>
      </c>
      <c r="AP17" s="76" t="str">
        <f>VLOOKUP(N17,DATA_IW39!A:AA,27,0)</f>
        <v>TELECOM</v>
      </c>
    </row>
    <row r="18" spans="1:42" x14ac:dyDescent="0.35">
      <c r="A18" s="86" t="s">
        <v>183</v>
      </c>
      <c r="B18" s="56">
        <v>92000324066</v>
      </c>
      <c r="C18" s="56">
        <v>140001543854</v>
      </c>
      <c r="D18" s="86" t="s">
        <v>152</v>
      </c>
      <c r="E18" s="86" t="s">
        <v>114</v>
      </c>
      <c r="F18" s="86" t="s">
        <v>163</v>
      </c>
      <c r="G18" s="56">
        <v>2007968051</v>
      </c>
      <c r="H18" s="56">
        <v>9009414674</v>
      </c>
      <c r="I18" s="56">
        <v>564000322197</v>
      </c>
      <c r="J18" s="86" t="s">
        <v>154</v>
      </c>
      <c r="K18" s="86" t="s">
        <v>165</v>
      </c>
      <c r="L18" s="86" t="s">
        <v>166</v>
      </c>
      <c r="M18" s="86" t="s">
        <v>157</v>
      </c>
      <c r="N18" s="56">
        <v>130000716854</v>
      </c>
      <c r="O18" s="86" t="s">
        <v>79</v>
      </c>
      <c r="P18" s="87">
        <v>7</v>
      </c>
      <c r="Q18" s="59">
        <v>43482</v>
      </c>
      <c r="R18" s="88">
        <v>7319</v>
      </c>
      <c r="S18" s="89">
        <v>100</v>
      </c>
      <c r="T18" s="89">
        <v>100</v>
      </c>
      <c r="U18" s="89">
        <v>7</v>
      </c>
      <c r="V18" s="89">
        <v>731900</v>
      </c>
      <c r="W18" s="89">
        <v>731900</v>
      </c>
      <c r="X18" s="89">
        <v>51233</v>
      </c>
      <c r="Y18" s="89">
        <v>783133</v>
      </c>
      <c r="Z18" s="59">
        <v>43496</v>
      </c>
      <c r="AA18" s="59"/>
      <c r="AB18" s="76" t="str">
        <f t="shared" si="0"/>
        <v/>
      </c>
      <c r="AC18" s="76" t="str">
        <f t="shared" si="1"/>
        <v/>
      </c>
      <c r="AD18" s="76" t="str">
        <f>VLOOKUP(B18,CA!A:B,2,0)</f>
        <v>TOT</v>
      </c>
      <c r="AE18" s="77">
        <f>VLOOKUP(C18,DATA_IW39!B:B,1,0)</f>
        <v>140001543854</v>
      </c>
      <c r="AF18" s="78">
        <f t="shared" si="2"/>
        <v>2</v>
      </c>
      <c r="AG18" s="78">
        <f t="shared" si="3"/>
        <v>2</v>
      </c>
      <c r="AH18" s="78">
        <f t="shared" si="4"/>
        <v>2</v>
      </c>
      <c r="AI18" s="78" t="str">
        <f t="shared" si="5"/>
        <v>S4B3</v>
      </c>
      <c r="AJ18" s="78" t="str">
        <f>VLOOKUP(N18,DATA_IW39!A:X,24,0)</f>
        <v>TOT</v>
      </c>
      <c r="AK18" s="76" t="str">
        <f>VLOOKUP(N18,DATA_IW39!A:W,23,0)</f>
        <v>สายสื่อสาร</v>
      </c>
      <c r="AL18" s="76" t="str">
        <f>VLOOKUP(N18,DATA_IW39!A:G,6,0)</f>
        <v>ZW03</v>
      </c>
      <c r="AM18" s="76" t="str">
        <f>VLOOKUP(N18,DATA_IW39!A:G,7,0)</f>
        <v>Z53</v>
      </c>
      <c r="AN18" s="76" t="str">
        <f>VLOOKUP(A18,Constrain!AC:AD,2,0)</f>
        <v>F041</v>
      </c>
      <c r="AO18" s="76" t="str">
        <f>VLOOKUP(A18,Constrain!AC:AE,3,0)</f>
        <v>กฟจ.สุรินทร์</v>
      </c>
      <c r="AP18" s="76" t="str">
        <f>VLOOKUP(N18,DATA_IW39!A:AA,27,0)</f>
        <v>TELECOM</v>
      </c>
    </row>
    <row r="19" spans="1:42" x14ac:dyDescent="0.35">
      <c r="A19" s="86" t="s">
        <v>183</v>
      </c>
      <c r="B19" s="56">
        <v>92000324066</v>
      </c>
      <c r="C19" s="56">
        <v>140001543854</v>
      </c>
      <c r="D19" s="86" t="s">
        <v>152</v>
      </c>
      <c r="E19" s="86" t="s">
        <v>114</v>
      </c>
      <c r="F19" s="86" t="s">
        <v>163</v>
      </c>
      <c r="G19" s="56">
        <v>2007968051</v>
      </c>
      <c r="H19" s="56">
        <v>9009414674</v>
      </c>
      <c r="I19" s="56">
        <v>564000322197</v>
      </c>
      <c r="J19" s="86" t="s">
        <v>154</v>
      </c>
      <c r="K19" s="86" t="s">
        <v>165</v>
      </c>
      <c r="L19" s="86" t="s">
        <v>166</v>
      </c>
      <c r="M19" s="86" t="s">
        <v>157</v>
      </c>
      <c r="N19" s="56">
        <v>130000716854</v>
      </c>
      <c r="O19" s="86" t="s">
        <v>79</v>
      </c>
      <c r="P19" s="87">
        <v>8</v>
      </c>
      <c r="Q19" s="59">
        <v>43482</v>
      </c>
      <c r="R19" s="88">
        <v>25265</v>
      </c>
      <c r="S19" s="89">
        <v>55</v>
      </c>
      <c r="T19" s="89">
        <v>55</v>
      </c>
      <c r="U19" s="89">
        <v>3.85</v>
      </c>
      <c r="V19" s="89">
        <v>1389575</v>
      </c>
      <c r="W19" s="89">
        <v>1389575</v>
      </c>
      <c r="X19" s="89">
        <v>97270.25</v>
      </c>
      <c r="Y19" s="89">
        <v>1486845.25</v>
      </c>
      <c r="Z19" s="59">
        <v>43496</v>
      </c>
      <c r="AA19" s="59"/>
      <c r="AB19" s="76" t="str">
        <f t="shared" si="0"/>
        <v/>
      </c>
      <c r="AC19" s="76" t="str">
        <f t="shared" si="1"/>
        <v/>
      </c>
      <c r="AD19" s="76" t="str">
        <f>VLOOKUP(B19,CA!A:B,2,0)</f>
        <v>TOT</v>
      </c>
      <c r="AE19" s="77">
        <f>VLOOKUP(C19,DATA_IW39!B:B,1,0)</f>
        <v>140001543854</v>
      </c>
      <c r="AF19" s="78">
        <f t="shared" si="2"/>
        <v>2</v>
      </c>
      <c r="AG19" s="78">
        <f t="shared" si="3"/>
        <v>2</v>
      </c>
      <c r="AH19" s="78">
        <f t="shared" si="4"/>
        <v>2</v>
      </c>
      <c r="AI19" s="78" t="str">
        <f t="shared" si="5"/>
        <v>S4B3</v>
      </c>
      <c r="AJ19" s="78" t="str">
        <f>VLOOKUP(N19,DATA_IW39!A:X,24,0)</f>
        <v>TOT</v>
      </c>
      <c r="AK19" s="76" t="str">
        <f>VLOOKUP(N19,DATA_IW39!A:W,23,0)</f>
        <v>สายสื่อสาร</v>
      </c>
      <c r="AL19" s="76" t="str">
        <f>VLOOKUP(N19,DATA_IW39!A:G,6,0)</f>
        <v>ZW03</v>
      </c>
      <c r="AM19" s="76" t="str">
        <f>VLOOKUP(N19,DATA_IW39!A:G,7,0)</f>
        <v>Z53</v>
      </c>
      <c r="AN19" s="76" t="str">
        <f>VLOOKUP(A19,Constrain!AC:AD,2,0)</f>
        <v>F041</v>
      </c>
      <c r="AO19" s="76" t="str">
        <f>VLOOKUP(A19,Constrain!AC:AE,3,0)</f>
        <v>กฟจ.สุรินทร์</v>
      </c>
      <c r="AP19" s="76" t="str">
        <f>VLOOKUP(N19,DATA_IW39!A:AA,27,0)</f>
        <v>TELECOM</v>
      </c>
    </row>
    <row r="20" spans="1:42" x14ac:dyDescent="0.35">
      <c r="A20" s="86" t="s">
        <v>183</v>
      </c>
      <c r="B20" s="56">
        <v>92000324059</v>
      </c>
      <c r="C20" s="56">
        <v>140001543887</v>
      </c>
      <c r="D20" s="86" t="s">
        <v>152</v>
      </c>
      <c r="E20" s="86" t="s">
        <v>160</v>
      </c>
      <c r="F20" s="86" t="s">
        <v>161</v>
      </c>
      <c r="G20" s="56">
        <v>2007968135</v>
      </c>
      <c r="H20" s="56">
        <v>9009414678</v>
      </c>
      <c r="I20" s="56">
        <v>560000322445</v>
      </c>
      <c r="J20" s="86" t="s">
        <v>154</v>
      </c>
      <c r="K20" s="86" t="s">
        <v>165</v>
      </c>
      <c r="L20" s="86" t="s">
        <v>166</v>
      </c>
      <c r="M20" s="86" t="s">
        <v>157</v>
      </c>
      <c r="N20" s="56">
        <v>130000716856</v>
      </c>
      <c r="O20" s="86" t="s">
        <v>79</v>
      </c>
      <c r="P20" s="87">
        <v>3</v>
      </c>
      <c r="Q20" s="59">
        <v>43482</v>
      </c>
      <c r="R20" s="88">
        <v>330</v>
      </c>
      <c r="S20" s="89">
        <v>100</v>
      </c>
      <c r="T20" s="89">
        <v>100</v>
      </c>
      <c r="U20" s="89">
        <v>7</v>
      </c>
      <c r="V20" s="89">
        <v>33000</v>
      </c>
      <c r="W20" s="89">
        <v>33000</v>
      </c>
      <c r="X20" s="89">
        <v>2310</v>
      </c>
      <c r="Y20" s="89">
        <v>35310</v>
      </c>
      <c r="Z20" s="59">
        <v>43496</v>
      </c>
      <c r="AA20" s="59"/>
      <c r="AB20" s="76" t="str">
        <f t="shared" si="0"/>
        <v/>
      </c>
      <c r="AC20" s="76" t="str">
        <f t="shared" si="1"/>
        <v/>
      </c>
      <c r="AD20" s="76" t="str">
        <f>VLOOKUP(B20,CA!A:B,2,0)</f>
        <v>CAT</v>
      </c>
      <c r="AE20" s="77">
        <f>VLOOKUP(C20,DATA_IW39!B:B,1,0)</f>
        <v>140001543887</v>
      </c>
      <c r="AF20" s="78">
        <f t="shared" si="2"/>
        <v>2</v>
      </c>
      <c r="AG20" s="78">
        <f t="shared" si="3"/>
        <v>2</v>
      </c>
      <c r="AH20" s="78">
        <f t="shared" si="4"/>
        <v>2</v>
      </c>
      <c r="AI20" s="78" t="str">
        <f t="shared" si="5"/>
        <v>S4B3</v>
      </c>
      <c r="AJ20" s="78" t="str">
        <f>VLOOKUP(N20,DATA_IW39!A:X,24,0)</f>
        <v>CAT</v>
      </c>
      <c r="AK20" s="76" t="str">
        <f>VLOOKUP(N20,DATA_IW39!A:W,23,0)</f>
        <v>สายสื่อสาร</v>
      </c>
      <c r="AL20" s="76" t="str">
        <f>VLOOKUP(N20,DATA_IW39!A:G,6,0)</f>
        <v>ZW03</v>
      </c>
      <c r="AM20" s="76" t="str">
        <f>VLOOKUP(N20,DATA_IW39!A:G,7,0)</f>
        <v>Z53</v>
      </c>
      <c r="AN20" s="76" t="str">
        <f>VLOOKUP(A20,Constrain!AC:AD,2,0)</f>
        <v>F041</v>
      </c>
      <c r="AO20" s="76" t="str">
        <f>VLOOKUP(A20,Constrain!AC:AE,3,0)</f>
        <v>กฟจ.สุรินทร์</v>
      </c>
      <c r="AP20" s="76" t="str">
        <f>VLOOKUP(N20,DATA_IW39!A:AA,27,0)</f>
        <v>TELECOM</v>
      </c>
    </row>
    <row r="21" spans="1:42" x14ac:dyDescent="0.35">
      <c r="A21" s="86" t="s">
        <v>183</v>
      </c>
      <c r="B21" s="56">
        <v>92000324059</v>
      </c>
      <c r="C21" s="56">
        <v>140001543887</v>
      </c>
      <c r="D21" s="86" t="s">
        <v>152</v>
      </c>
      <c r="E21" s="86" t="s">
        <v>160</v>
      </c>
      <c r="F21" s="86" t="s">
        <v>161</v>
      </c>
      <c r="G21" s="56">
        <v>2007968135</v>
      </c>
      <c r="H21" s="56">
        <v>9009414678</v>
      </c>
      <c r="I21" s="56">
        <v>560000322445</v>
      </c>
      <c r="J21" s="86" t="s">
        <v>154</v>
      </c>
      <c r="K21" s="86" t="s">
        <v>165</v>
      </c>
      <c r="L21" s="86" t="s">
        <v>166</v>
      </c>
      <c r="M21" s="86" t="s">
        <v>157</v>
      </c>
      <c r="N21" s="56">
        <v>130000716856</v>
      </c>
      <c r="O21" s="86" t="s">
        <v>79</v>
      </c>
      <c r="P21" s="87">
        <v>4</v>
      </c>
      <c r="Q21" s="59">
        <v>43482</v>
      </c>
      <c r="R21" s="88">
        <v>11671</v>
      </c>
      <c r="S21" s="89">
        <v>55</v>
      </c>
      <c r="T21" s="89">
        <v>55</v>
      </c>
      <c r="U21" s="89">
        <v>3.85</v>
      </c>
      <c r="V21" s="89">
        <v>641905</v>
      </c>
      <c r="W21" s="89">
        <v>641905</v>
      </c>
      <c r="X21" s="89">
        <v>44933.35</v>
      </c>
      <c r="Y21" s="89">
        <v>686838.35</v>
      </c>
      <c r="Z21" s="59">
        <v>43496</v>
      </c>
      <c r="AA21" s="59"/>
      <c r="AB21" s="76" t="str">
        <f t="shared" si="0"/>
        <v/>
      </c>
      <c r="AC21" s="76" t="str">
        <f t="shared" si="1"/>
        <v/>
      </c>
      <c r="AD21" s="76" t="str">
        <f>VLOOKUP(B21,CA!A:B,2,0)</f>
        <v>CAT</v>
      </c>
      <c r="AE21" s="77">
        <f>VLOOKUP(C21,DATA_IW39!B:B,1,0)</f>
        <v>140001543887</v>
      </c>
      <c r="AF21" s="78">
        <f t="shared" si="2"/>
        <v>2</v>
      </c>
      <c r="AG21" s="78">
        <f t="shared" si="3"/>
        <v>2</v>
      </c>
      <c r="AH21" s="78">
        <f t="shared" si="4"/>
        <v>2</v>
      </c>
      <c r="AI21" s="78" t="str">
        <f t="shared" si="5"/>
        <v>S4B3</v>
      </c>
      <c r="AJ21" s="78" t="str">
        <f>VLOOKUP(N21,DATA_IW39!A:X,24,0)</f>
        <v>CAT</v>
      </c>
      <c r="AK21" s="76" t="str">
        <f>VLOOKUP(N21,DATA_IW39!A:W,23,0)</f>
        <v>สายสื่อสาร</v>
      </c>
      <c r="AL21" s="76" t="str">
        <f>VLOOKUP(N21,DATA_IW39!A:G,6,0)</f>
        <v>ZW03</v>
      </c>
      <c r="AM21" s="76" t="str">
        <f>VLOOKUP(N21,DATA_IW39!A:G,7,0)</f>
        <v>Z53</v>
      </c>
      <c r="AN21" s="76" t="str">
        <f>VLOOKUP(A21,Constrain!AC:AD,2,0)</f>
        <v>F041</v>
      </c>
      <c r="AO21" s="76" t="str">
        <f>VLOOKUP(A21,Constrain!AC:AE,3,0)</f>
        <v>กฟจ.สุรินทร์</v>
      </c>
      <c r="AP21" s="76" t="str">
        <f>VLOOKUP(N21,DATA_IW39!A:AA,27,0)</f>
        <v>TELECOM</v>
      </c>
    </row>
    <row r="22" spans="1:42" x14ac:dyDescent="0.35">
      <c r="A22" s="86" t="s">
        <v>183</v>
      </c>
      <c r="B22" s="56">
        <v>92000324059</v>
      </c>
      <c r="C22" s="56">
        <v>140001543906</v>
      </c>
      <c r="D22" s="86" t="s">
        <v>152</v>
      </c>
      <c r="E22" s="86" t="s">
        <v>160</v>
      </c>
      <c r="F22" s="86" t="s">
        <v>161</v>
      </c>
      <c r="G22" s="56">
        <v>2007968138</v>
      </c>
      <c r="H22" s="56">
        <v>9009414680</v>
      </c>
      <c r="I22" s="56">
        <v>522000322109</v>
      </c>
      <c r="J22" s="86" t="s">
        <v>154</v>
      </c>
      <c r="K22" s="86" t="s">
        <v>165</v>
      </c>
      <c r="L22" s="86" t="s">
        <v>166</v>
      </c>
      <c r="M22" s="86" t="s">
        <v>157</v>
      </c>
      <c r="N22" s="56">
        <v>130000716858</v>
      </c>
      <c r="O22" s="86" t="s">
        <v>79</v>
      </c>
      <c r="P22" s="87">
        <v>5</v>
      </c>
      <c r="Q22" s="59">
        <v>43482</v>
      </c>
      <c r="R22" s="88">
        <v>4803</v>
      </c>
      <c r="S22" s="89">
        <v>55</v>
      </c>
      <c r="T22" s="89">
        <v>55</v>
      </c>
      <c r="U22" s="89">
        <v>3.85</v>
      </c>
      <c r="V22" s="89">
        <v>264165</v>
      </c>
      <c r="W22" s="89">
        <v>264165</v>
      </c>
      <c r="X22" s="89">
        <v>18491.55</v>
      </c>
      <c r="Y22" s="89">
        <v>282656.55</v>
      </c>
      <c r="Z22" s="59">
        <v>43496</v>
      </c>
      <c r="AA22" s="59"/>
      <c r="AB22" s="76" t="str">
        <f t="shared" si="0"/>
        <v/>
      </c>
      <c r="AC22" s="76" t="str">
        <f t="shared" si="1"/>
        <v/>
      </c>
      <c r="AD22" s="76" t="str">
        <f>VLOOKUP(B22,CA!A:B,2,0)</f>
        <v>CAT</v>
      </c>
      <c r="AE22" s="77">
        <f>VLOOKUP(C22,DATA_IW39!B:B,1,0)</f>
        <v>140001543906</v>
      </c>
      <c r="AF22" s="78">
        <f t="shared" si="2"/>
        <v>1</v>
      </c>
      <c r="AG22" s="78">
        <f t="shared" si="3"/>
        <v>1</v>
      </c>
      <c r="AH22" s="78">
        <f t="shared" si="4"/>
        <v>1</v>
      </c>
      <c r="AI22" s="78" t="str">
        <f t="shared" si="5"/>
        <v>S4B3</v>
      </c>
      <c r="AJ22" s="78" t="str">
        <f>VLOOKUP(N22,DATA_IW39!A:X,24,0)</f>
        <v>CAT/BFKT</v>
      </c>
      <c r="AK22" s="76" t="str">
        <f>VLOOKUP(N22,DATA_IW39!A:W,23,0)</f>
        <v>สายสื่อสาร</v>
      </c>
      <c r="AL22" s="76" t="str">
        <f>VLOOKUP(N22,DATA_IW39!A:G,6,0)</f>
        <v>ZW03</v>
      </c>
      <c r="AM22" s="76" t="str">
        <f>VLOOKUP(N22,DATA_IW39!A:G,7,0)</f>
        <v>Z53</v>
      </c>
      <c r="AN22" s="76" t="str">
        <f>VLOOKUP(A22,Constrain!AC:AD,2,0)</f>
        <v>F041</v>
      </c>
      <c r="AO22" s="76" t="str">
        <f>VLOOKUP(A22,Constrain!AC:AE,3,0)</f>
        <v>กฟจ.สุรินทร์</v>
      </c>
      <c r="AP22" s="76" t="str">
        <f>VLOOKUP(N22,DATA_IW39!A:AA,27,0)</f>
        <v>TELECOM</v>
      </c>
    </row>
    <row r="23" spans="1:42" x14ac:dyDescent="0.35">
      <c r="A23" s="86" t="s">
        <v>183</v>
      </c>
      <c r="B23" s="56">
        <v>92000324059</v>
      </c>
      <c r="C23" s="56">
        <v>140001543923</v>
      </c>
      <c r="D23" s="86" t="s">
        <v>152</v>
      </c>
      <c r="E23" s="86" t="s">
        <v>160</v>
      </c>
      <c r="F23" s="86" t="s">
        <v>161</v>
      </c>
      <c r="G23" s="56">
        <v>2007968144</v>
      </c>
      <c r="H23" s="56">
        <v>9009414686</v>
      </c>
      <c r="I23" s="56">
        <v>534000320687</v>
      </c>
      <c r="J23" s="86" t="s">
        <v>154</v>
      </c>
      <c r="K23" s="86" t="s">
        <v>165</v>
      </c>
      <c r="L23" s="86" t="s">
        <v>166</v>
      </c>
      <c r="M23" s="86" t="s">
        <v>157</v>
      </c>
      <c r="N23" s="56">
        <v>130000716860</v>
      </c>
      <c r="O23" s="86" t="s">
        <v>79</v>
      </c>
      <c r="P23" s="87">
        <v>6</v>
      </c>
      <c r="Q23" s="59">
        <v>43482</v>
      </c>
      <c r="R23" s="88">
        <v>3660</v>
      </c>
      <c r="S23" s="89">
        <v>55</v>
      </c>
      <c r="T23" s="89">
        <v>55</v>
      </c>
      <c r="U23" s="89">
        <v>3.85</v>
      </c>
      <c r="V23" s="89">
        <v>201300</v>
      </c>
      <c r="W23" s="89">
        <v>201300</v>
      </c>
      <c r="X23" s="89">
        <v>14091</v>
      </c>
      <c r="Y23" s="89">
        <v>215391</v>
      </c>
      <c r="Z23" s="59">
        <v>43496</v>
      </c>
      <c r="AA23" s="59"/>
      <c r="AB23" s="76" t="str">
        <f t="shared" si="0"/>
        <v/>
      </c>
      <c r="AC23" s="76" t="str">
        <f t="shared" si="1"/>
        <v/>
      </c>
      <c r="AD23" s="76" t="str">
        <f>VLOOKUP(B23,CA!A:B,2,0)</f>
        <v>CAT</v>
      </c>
      <c r="AE23" s="77">
        <f>VLOOKUP(C23,DATA_IW39!B:B,1,0)</f>
        <v>140001543923</v>
      </c>
      <c r="AF23" s="78">
        <f t="shared" si="2"/>
        <v>1</v>
      </c>
      <c r="AG23" s="78">
        <f t="shared" si="3"/>
        <v>1</v>
      </c>
      <c r="AH23" s="78">
        <f t="shared" si="4"/>
        <v>1</v>
      </c>
      <c r="AI23" s="78" t="str">
        <f t="shared" si="5"/>
        <v>S4B3</v>
      </c>
      <c r="AJ23" s="78" t="str">
        <f>VLOOKUP(N23,DATA_IW39!A:X,24,0)</f>
        <v>CAT/TAC</v>
      </c>
      <c r="AK23" s="76" t="str">
        <f>VLOOKUP(N23,DATA_IW39!A:W,23,0)</f>
        <v>สายสื่อสาร</v>
      </c>
      <c r="AL23" s="76" t="str">
        <f>VLOOKUP(N23,DATA_IW39!A:G,6,0)</f>
        <v>ZW03</v>
      </c>
      <c r="AM23" s="76" t="str">
        <f>VLOOKUP(N23,DATA_IW39!A:G,7,0)</f>
        <v>Z53</v>
      </c>
      <c r="AN23" s="76" t="str">
        <f>VLOOKUP(A23,Constrain!AC:AD,2,0)</f>
        <v>F041</v>
      </c>
      <c r="AO23" s="76" t="str">
        <f>VLOOKUP(A23,Constrain!AC:AE,3,0)</f>
        <v>กฟจ.สุรินทร์</v>
      </c>
      <c r="AP23" s="76" t="str">
        <f>VLOOKUP(N23,DATA_IW39!A:AA,27,0)</f>
        <v>TELECOM</v>
      </c>
    </row>
    <row r="24" spans="1:42" x14ac:dyDescent="0.35">
      <c r="A24" s="86" t="s">
        <v>183</v>
      </c>
      <c r="B24" s="56">
        <v>92000324109</v>
      </c>
      <c r="C24" s="56">
        <v>140001543948</v>
      </c>
      <c r="D24" s="86" t="s">
        <v>152</v>
      </c>
      <c r="E24" s="86" t="s">
        <v>153</v>
      </c>
      <c r="F24" s="86" t="s">
        <v>1266</v>
      </c>
      <c r="G24" s="56">
        <v>2007968148</v>
      </c>
      <c r="H24" s="56">
        <v>9009414771</v>
      </c>
      <c r="I24" s="56">
        <v>558000322064</v>
      </c>
      <c r="J24" s="86" t="s">
        <v>154</v>
      </c>
      <c r="K24" s="86" t="s">
        <v>165</v>
      </c>
      <c r="L24" s="86" t="s">
        <v>166</v>
      </c>
      <c r="M24" s="86" t="s">
        <v>157</v>
      </c>
      <c r="N24" s="56">
        <v>130000716862</v>
      </c>
      <c r="O24" s="86" t="s">
        <v>79</v>
      </c>
      <c r="P24" s="87">
        <v>11</v>
      </c>
      <c r="Q24" s="59">
        <v>43482</v>
      </c>
      <c r="R24" s="88">
        <v>11010</v>
      </c>
      <c r="S24" s="89">
        <v>55</v>
      </c>
      <c r="T24" s="89">
        <v>55</v>
      </c>
      <c r="U24" s="89">
        <v>3.85</v>
      </c>
      <c r="V24" s="89">
        <v>605550</v>
      </c>
      <c r="W24" s="89">
        <v>605550</v>
      </c>
      <c r="X24" s="89">
        <v>42388.5</v>
      </c>
      <c r="Y24" s="89">
        <v>647938.5</v>
      </c>
      <c r="Z24" s="59">
        <v>43496</v>
      </c>
      <c r="AA24" s="59"/>
      <c r="AB24" s="76" t="str">
        <f t="shared" si="0"/>
        <v/>
      </c>
      <c r="AC24" s="76" t="str">
        <f t="shared" si="1"/>
        <v/>
      </c>
      <c r="AD24" s="76" t="str">
        <f>VLOOKUP(B24,CA!A:B,2,0)</f>
        <v>AWN</v>
      </c>
      <c r="AE24" s="77">
        <f>VLOOKUP(C24,DATA_IW39!B:B,1,0)</f>
        <v>140001543948</v>
      </c>
      <c r="AF24" s="78">
        <f t="shared" si="2"/>
        <v>1</v>
      </c>
      <c r="AG24" s="78">
        <f t="shared" si="3"/>
        <v>1</v>
      </c>
      <c r="AH24" s="78">
        <f t="shared" si="4"/>
        <v>1</v>
      </c>
      <c r="AI24" s="78" t="str">
        <f t="shared" si="5"/>
        <v>S4B3</v>
      </c>
      <c r="AJ24" s="78" t="str">
        <f>VLOOKUP(N24,DATA_IW39!A:X,24,0)</f>
        <v>AWN</v>
      </c>
      <c r="AK24" s="76" t="str">
        <f>VLOOKUP(N24,DATA_IW39!A:W,23,0)</f>
        <v>สายสื่อสาร</v>
      </c>
      <c r="AL24" s="76" t="str">
        <f>VLOOKUP(N24,DATA_IW39!A:G,6,0)</f>
        <v>ZW03</v>
      </c>
      <c r="AM24" s="76" t="str">
        <f>VLOOKUP(N24,DATA_IW39!A:G,7,0)</f>
        <v>Z53</v>
      </c>
      <c r="AN24" s="76" t="str">
        <f>VLOOKUP(A24,Constrain!AC:AD,2,0)</f>
        <v>F041</v>
      </c>
      <c r="AO24" s="76" t="str">
        <f>VLOOKUP(A24,Constrain!AC:AE,3,0)</f>
        <v>กฟจ.สุรินทร์</v>
      </c>
      <c r="AP24" s="76" t="str">
        <f>VLOOKUP(N24,DATA_IW39!A:AA,27,0)</f>
        <v>TELECOM</v>
      </c>
    </row>
    <row r="25" spans="1:42" x14ac:dyDescent="0.35">
      <c r="A25" s="86" t="s">
        <v>183</v>
      </c>
      <c r="B25" s="56">
        <v>92000324109</v>
      </c>
      <c r="C25" s="56">
        <v>140001544015</v>
      </c>
      <c r="D25" s="86" t="s">
        <v>152</v>
      </c>
      <c r="E25" s="86" t="s">
        <v>153</v>
      </c>
      <c r="F25" s="86" t="s">
        <v>1266</v>
      </c>
      <c r="G25" s="56">
        <v>2007968242</v>
      </c>
      <c r="H25" s="56">
        <v>9009414890</v>
      </c>
      <c r="I25" s="56">
        <v>538000322075</v>
      </c>
      <c r="J25" s="86" t="s">
        <v>154</v>
      </c>
      <c r="K25" s="86" t="s">
        <v>155</v>
      </c>
      <c r="L25" s="86" t="s">
        <v>156</v>
      </c>
      <c r="M25" s="86" t="s">
        <v>157</v>
      </c>
      <c r="N25" s="56">
        <v>130000716868</v>
      </c>
      <c r="O25" s="86" t="s">
        <v>79</v>
      </c>
      <c r="P25" s="87">
        <v>12</v>
      </c>
      <c r="Q25" s="59">
        <v>43482</v>
      </c>
      <c r="R25" s="88">
        <v>60</v>
      </c>
      <c r="S25" s="89">
        <v>410</v>
      </c>
      <c r="T25" s="89">
        <v>410</v>
      </c>
      <c r="U25" s="89">
        <v>28.7</v>
      </c>
      <c r="V25" s="89">
        <v>24600</v>
      </c>
      <c r="W25" s="89">
        <v>24600</v>
      </c>
      <c r="X25" s="89">
        <v>1722</v>
      </c>
      <c r="Y25" s="89">
        <v>26322</v>
      </c>
      <c r="Z25" s="59">
        <v>43496</v>
      </c>
      <c r="AA25" s="59"/>
      <c r="AB25" s="76" t="str">
        <f t="shared" si="0"/>
        <v/>
      </c>
      <c r="AC25" s="76" t="str">
        <f t="shared" si="1"/>
        <v/>
      </c>
      <c r="AD25" s="76" t="str">
        <f>VLOOKUP(B25,CA!A:B,2,0)</f>
        <v>AWN</v>
      </c>
      <c r="AE25" s="77">
        <f>VLOOKUP(C25,DATA_IW39!B:B,1,0)</f>
        <v>140001544015</v>
      </c>
      <c r="AF25" s="78">
        <f t="shared" si="2"/>
        <v>1</v>
      </c>
      <c r="AG25" s="78">
        <f t="shared" si="3"/>
        <v>1</v>
      </c>
      <c r="AH25" s="78">
        <f t="shared" si="4"/>
        <v>1</v>
      </c>
      <c r="AI25" s="78" t="str">
        <f t="shared" si="5"/>
        <v>S4B3</v>
      </c>
      <c r="AJ25" s="78" t="str">
        <f>VLOOKUP(N25,DATA_IW39!A:X,24,0)</f>
        <v>AWN</v>
      </c>
      <c r="AK25" s="76" t="str">
        <f>VLOOKUP(N25,DATA_IW39!A:W,23,0)</f>
        <v>อุปกรณ์</v>
      </c>
      <c r="AL25" s="76" t="str">
        <f>VLOOKUP(N25,DATA_IW39!A:G,6,0)</f>
        <v>ZW03</v>
      </c>
      <c r="AM25" s="76" t="str">
        <f>VLOOKUP(N25,DATA_IW39!A:G,7,0)</f>
        <v>Z53</v>
      </c>
      <c r="AN25" s="76" t="str">
        <f>VLOOKUP(A25,Constrain!AC:AD,2,0)</f>
        <v>F041</v>
      </c>
      <c r="AO25" s="76" t="str">
        <f>VLOOKUP(A25,Constrain!AC:AE,3,0)</f>
        <v>กฟจ.สุรินทร์</v>
      </c>
      <c r="AP25" s="76" t="str">
        <f>VLOOKUP(N25,DATA_IW39!A:AA,27,0)</f>
        <v>TELECOM</v>
      </c>
    </row>
    <row r="26" spans="1:42" x14ac:dyDescent="0.35">
      <c r="A26" s="86" t="s">
        <v>183</v>
      </c>
      <c r="B26" s="56">
        <v>92000324079</v>
      </c>
      <c r="C26" s="56">
        <v>140001544253</v>
      </c>
      <c r="D26" s="86" t="s">
        <v>152</v>
      </c>
      <c r="E26" s="86" t="s">
        <v>168</v>
      </c>
      <c r="F26" s="86" t="s">
        <v>169</v>
      </c>
      <c r="G26" s="56">
        <v>2007968369</v>
      </c>
      <c r="H26" s="56">
        <v>9009415103</v>
      </c>
      <c r="I26" s="56">
        <v>556000322198</v>
      </c>
      <c r="J26" s="86" t="s">
        <v>154</v>
      </c>
      <c r="K26" s="86" t="s">
        <v>165</v>
      </c>
      <c r="L26" s="86" t="s">
        <v>166</v>
      </c>
      <c r="M26" s="86" t="s">
        <v>157</v>
      </c>
      <c r="N26" s="56">
        <v>130000716870</v>
      </c>
      <c r="O26" s="86" t="s">
        <v>79</v>
      </c>
      <c r="P26" s="87">
        <v>9</v>
      </c>
      <c r="Q26" s="59">
        <v>43482</v>
      </c>
      <c r="R26" s="88">
        <v>54</v>
      </c>
      <c r="S26" s="89">
        <v>100</v>
      </c>
      <c r="T26" s="89">
        <v>100</v>
      </c>
      <c r="U26" s="89">
        <v>7</v>
      </c>
      <c r="V26" s="89">
        <v>5400</v>
      </c>
      <c r="W26" s="89">
        <v>5400</v>
      </c>
      <c r="X26" s="89">
        <v>378</v>
      </c>
      <c r="Y26" s="89">
        <v>5778</v>
      </c>
      <c r="Z26" s="59">
        <v>43496</v>
      </c>
      <c r="AA26" s="59"/>
      <c r="AB26" s="76" t="str">
        <f t="shared" si="0"/>
        <v/>
      </c>
      <c r="AC26" s="76" t="str">
        <f t="shared" si="1"/>
        <v/>
      </c>
      <c r="AD26" s="76" t="str">
        <f>VLOOKUP(B26,CA!A:B,2,0)</f>
        <v>UIH</v>
      </c>
      <c r="AE26" s="77">
        <f>VLOOKUP(C26,DATA_IW39!B:B,1,0)</f>
        <v>140001544253</v>
      </c>
      <c r="AF26" s="78">
        <f t="shared" si="2"/>
        <v>2</v>
      </c>
      <c r="AG26" s="78">
        <f t="shared" si="3"/>
        <v>2</v>
      </c>
      <c r="AH26" s="78">
        <f t="shared" si="4"/>
        <v>2</v>
      </c>
      <c r="AI26" s="78" t="str">
        <f t="shared" si="5"/>
        <v>S4B3</v>
      </c>
      <c r="AJ26" s="78" t="str">
        <f>VLOOKUP(N26,DATA_IW39!A:X,24,0)</f>
        <v>UIH</v>
      </c>
      <c r="AK26" s="76" t="str">
        <f>VLOOKUP(N26,DATA_IW39!A:W,23,0)</f>
        <v>สายสื่อสาร</v>
      </c>
      <c r="AL26" s="76" t="str">
        <f>VLOOKUP(N26,DATA_IW39!A:G,6,0)</f>
        <v>ZW03</v>
      </c>
      <c r="AM26" s="76" t="str">
        <f>VLOOKUP(N26,DATA_IW39!A:G,7,0)</f>
        <v>Z53</v>
      </c>
      <c r="AN26" s="76" t="str">
        <f>VLOOKUP(A26,Constrain!AC:AD,2,0)</f>
        <v>F041</v>
      </c>
      <c r="AO26" s="76" t="str">
        <f>VLOOKUP(A26,Constrain!AC:AE,3,0)</f>
        <v>กฟจ.สุรินทร์</v>
      </c>
      <c r="AP26" s="76" t="str">
        <f>VLOOKUP(N26,DATA_IW39!A:AA,27,0)</f>
        <v>TELECOM</v>
      </c>
    </row>
    <row r="27" spans="1:42" x14ac:dyDescent="0.35">
      <c r="A27" s="86" t="s">
        <v>183</v>
      </c>
      <c r="B27" s="56">
        <v>92000324079</v>
      </c>
      <c r="C27" s="56">
        <v>140001544253</v>
      </c>
      <c r="D27" s="86" t="s">
        <v>152</v>
      </c>
      <c r="E27" s="86" t="s">
        <v>168</v>
      </c>
      <c r="F27" s="86" t="s">
        <v>169</v>
      </c>
      <c r="G27" s="56">
        <v>2007968369</v>
      </c>
      <c r="H27" s="56">
        <v>9009415103</v>
      </c>
      <c r="I27" s="56">
        <v>556000322198</v>
      </c>
      <c r="J27" s="86" t="s">
        <v>154</v>
      </c>
      <c r="K27" s="86" t="s">
        <v>165</v>
      </c>
      <c r="L27" s="86" t="s">
        <v>166</v>
      </c>
      <c r="M27" s="86" t="s">
        <v>157</v>
      </c>
      <c r="N27" s="56">
        <v>130000716870</v>
      </c>
      <c r="O27" s="86" t="s">
        <v>79</v>
      </c>
      <c r="P27" s="87">
        <v>10</v>
      </c>
      <c r="Q27" s="59">
        <v>43482</v>
      </c>
      <c r="R27" s="88">
        <v>5068</v>
      </c>
      <c r="S27" s="89">
        <v>55</v>
      </c>
      <c r="T27" s="89">
        <v>55</v>
      </c>
      <c r="U27" s="89">
        <v>3.85</v>
      </c>
      <c r="V27" s="89">
        <v>278740</v>
      </c>
      <c r="W27" s="89">
        <v>278740</v>
      </c>
      <c r="X27" s="89">
        <v>19511.8</v>
      </c>
      <c r="Y27" s="89">
        <v>298251.8</v>
      </c>
      <c r="Z27" s="59">
        <v>43496</v>
      </c>
      <c r="AA27" s="59"/>
      <c r="AB27" s="76" t="str">
        <f t="shared" si="0"/>
        <v/>
      </c>
      <c r="AC27" s="76" t="str">
        <f t="shared" si="1"/>
        <v/>
      </c>
      <c r="AD27" s="76" t="str">
        <f>VLOOKUP(B27,CA!A:B,2,0)</f>
        <v>UIH</v>
      </c>
      <c r="AE27" s="77">
        <f>VLOOKUP(C27,DATA_IW39!B:B,1,0)</f>
        <v>140001544253</v>
      </c>
      <c r="AF27" s="78">
        <f t="shared" si="2"/>
        <v>2</v>
      </c>
      <c r="AG27" s="78">
        <f t="shared" si="3"/>
        <v>2</v>
      </c>
      <c r="AH27" s="78">
        <f t="shared" si="4"/>
        <v>2</v>
      </c>
      <c r="AI27" s="78" t="str">
        <f t="shared" si="5"/>
        <v>S4B3</v>
      </c>
      <c r="AJ27" s="78" t="str">
        <f>VLOOKUP(N27,DATA_IW39!A:X,24,0)</f>
        <v>UIH</v>
      </c>
      <c r="AK27" s="76" t="str">
        <f>VLOOKUP(N27,DATA_IW39!A:W,23,0)</f>
        <v>สายสื่อสาร</v>
      </c>
      <c r="AL27" s="76" t="str">
        <f>VLOOKUP(N27,DATA_IW39!A:G,6,0)</f>
        <v>ZW03</v>
      </c>
      <c r="AM27" s="76" t="str">
        <f>VLOOKUP(N27,DATA_IW39!A:G,7,0)</f>
        <v>Z53</v>
      </c>
      <c r="AN27" s="76" t="str">
        <f>VLOOKUP(A27,Constrain!AC:AD,2,0)</f>
        <v>F041</v>
      </c>
      <c r="AO27" s="76" t="str">
        <f>VLOOKUP(A27,Constrain!AC:AE,3,0)</f>
        <v>กฟจ.สุรินทร์</v>
      </c>
      <c r="AP27" s="76" t="str">
        <f>VLOOKUP(N27,DATA_IW39!A:AA,27,0)</f>
        <v>TELECOM</v>
      </c>
    </row>
    <row r="28" spans="1:42" x14ac:dyDescent="0.35">
      <c r="A28" s="86" t="s">
        <v>183</v>
      </c>
      <c r="B28" s="56">
        <v>92000322760</v>
      </c>
      <c r="C28" s="56">
        <v>140001544310</v>
      </c>
      <c r="D28" s="86" t="s">
        <v>152</v>
      </c>
      <c r="E28" s="86" t="s">
        <v>158</v>
      </c>
      <c r="F28" s="86" t="s">
        <v>159</v>
      </c>
      <c r="G28" s="56">
        <v>2007968561</v>
      </c>
      <c r="H28" s="56">
        <v>9009415279</v>
      </c>
      <c r="I28" s="56">
        <v>538000322310</v>
      </c>
      <c r="J28" s="86" t="s">
        <v>154</v>
      </c>
      <c r="K28" s="86" t="s">
        <v>165</v>
      </c>
      <c r="L28" s="86" t="s">
        <v>166</v>
      </c>
      <c r="M28" s="86" t="s">
        <v>157</v>
      </c>
      <c r="N28" s="56">
        <v>130000716873</v>
      </c>
      <c r="O28" s="86" t="s">
        <v>79</v>
      </c>
      <c r="P28" s="87">
        <v>2</v>
      </c>
      <c r="Q28" s="59">
        <v>43482</v>
      </c>
      <c r="R28" s="88">
        <v>4589</v>
      </c>
      <c r="S28" s="89">
        <v>55</v>
      </c>
      <c r="T28" s="89">
        <v>55</v>
      </c>
      <c r="U28" s="89">
        <v>3.85</v>
      </c>
      <c r="V28" s="89">
        <v>252395</v>
      </c>
      <c r="W28" s="89">
        <v>252395</v>
      </c>
      <c r="X28" s="89">
        <v>17667.650000000001</v>
      </c>
      <c r="Y28" s="89">
        <v>270062.65000000002</v>
      </c>
      <c r="Z28" s="59">
        <v>43496</v>
      </c>
      <c r="AA28" s="59"/>
      <c r="AB28" s="76" t="str">
        <f t="shared" si="0"/>
        <v/>
      </c>
      <c r="AC28" s="76" t="str">
        <f t="shared" si="1"/>
        <v/>
      </c>
      <c r="AD28" s="76" t="str">
        <f>VLOOKUP(B28,CA!A:B,2,0)</f>
        <v>TTT</v>
      </c>
      <c r="AE28" s="77">
        <f>VLOOKUP(C28,DATA_IW39!B:B,1,0)</f>
        <v>140001544310</v>
      </c>
      <c r="AF28" s="78">
        <f t="shared" si="2"/>
        <v>1</v>
      </c>
      <c r="AG28" s="78">
        <f t="shared" si="3"/>
        <v>1</v>
      </c>
      <c r="AH28" s="78">
        <f t="shared" si="4"/>
        <v>1</v>
      </c>
      <c r="AI28" s="78" t="str">
        <f t="shared" si="5"/>
        <v>S4B3</v>
      </c>
      <c r="AJ28" s="78" t="str">
        <f>VLOOKUP(N28,DATA_IW39!A:X,24,0)</f>
        <v>TTT</v>
      </c>
      <c r="AK28" s="76" t="str">
        <f>VLOOKUP(N28,DATA_IW39!A:W,23,0)</f>
        <v>สายสื่อสาร</v>
      </c>
      <c r="AL28" s="76" t="str">
        <f>VLOOKUP(N28,DATA_IW39!A:G,6,0)</f>
        <v>ZW03</v>
      </c>
      <c r="AM28" s="76" t="str">
        <f>VLOOKUP(N28,DATA_IW39!A:G,7,0)</f>
        <v>Z53</v>
      </c>
      <c r="AN28" s="76" t="str">
        <f>VLOOKUP(A28,Constrain!AC:AD,2,0)</f>
        <v>F041</v>
      </c>
      <c r="AO28" s="76" t="str">
        <f>VLOOKUP(A28,Constrain!AC:AE,3,0)</f>
        <v>กฟจ.สุรินทร์</v>
      </c>
      <c r="AP28" s="76" t="str">
        <f>VLOOKUP(N28,DATA_IW39!A:AA,27,0)</f>
        <v>TELECOM</v>
      </c>
    </row>
    <row r="29" spans="1:42" x14ac:dyDescent="0.35">
      <c r="A29" s="86" t="s">
        <v>183</v>
      </c>
      <c r="B29" s="56">
        <v>92000364444</v>
      </c>
      <c r="C29" s="56">
        <v>140001544354</v>
      </c>
      <c r="D29" s="86" t="s">
        <v>152</v>
      </c>
      <c r="E29" s="86" t="s">
        <v>172</v>
      </c>
      <c r="F29" s="86" t="s">
        <v>173</v>
      </c>
      <c r="G29" s="56">
        <v>2007968567</v>
      </c>
      <c r="H29" s="56">
        <v>9009415288</v>
      </c>
      <c r="I29" s="56">
        <v>512000321511</v>
      </c>
      <c r="J29" s="86" t="s">
        <v>154</v>
      </c>
      <c r="K29" s="86" t="s">
        <v>165</v>
      </c>
      <c r="L29" s="86" t="s">
        <v>166</v>
      </c>
      <c r="M29" s="86" t="s">
        <v>157</v>
      </c>
      <c r="N29" s="56">
        <v>130000716880</v>
      </c>
      <c r="O29" s="86" t="s">
        <v>79</v>
      </c>
      <c r="P29" s="87">
        <v>14</v>
      </c>
      <c r="Q29" s="59">
        <v>43482</v>
      </c>
      <c r="R29" s="88">
        <v>745</v>
      </c>
      <c r="S29" s="89">
        <v>55</v>
      </c>
      <c r="T29" s="89">
        <v>55</v>
      </c>
      <c r="U29" s="89">
        <v>3.85</v>
      </c>
      <c r="V29" s="89">
        <v>40975</v>
      </c>
      <c r="W29" s="89">
        <v>40975</v>
      </c>
      <c r="X29" s="89">
        <v>2868.25</v>
      </c>
      <c r="Y29" s="89">
        <v>43843.25</v>
      </c>
      <c r="Z29" s="59">
        <v>43496</v>
      </c>
      <c r="AA29" s="59"/>
      <c r="AB29" s="76" t="str">
        <f t="shared" si="0"/>
        <v/>
      </c>
      <c r="AC29" s="76" t="str">
        <f t="shared" si="1"/>
        <v/>
      </c>
      <c r="AD29" s="76" t="str">
        <f>VLOOKUP(B29,CA!A:B,2,0)</f>
        <v>ITEL</v>
      </c>
      <c r="AE29" s="77">
        <f>VLOOKUP(C29,DATA_IW39!B:B,1,0)</f>
        <v>140001544354</v>
      </c>
      <c r="AF29" s="78">
        <f t="shared" si="2"/>
        <v>1</v>
      </c>
      <c r="AG29" s="78">
        <f t="shared" si="3"/>
        <v>1</v>
      </c>
      <c r="AH29" s="78">
        <f t="shared" si="4"/>
        <v>1</v>
      </c>
      <c r="AI29" s="78" t="str">
        <f t="shared" si="5"/>
        <v>S4B3</v>
      </c>
      <c r="AJ29" s="78" t="str">
        <f>VLOOKUP(N29,DATA_IW39!A:X,24,0)</f>
        <v>ITEL</v>
      </c>
      <c r="AK29" s="76" t="str">
        <f>VLOOKUP(N29,DATA_IW39!A:W,23,0)</f>
        <v>สายสื่อสาร</v>
      </c>
      <c r="AL29" s="76" t="str">
        <f>VLOOKUP(N29,DATA_IW39!A:G,6,0)</f>
        <v>ZW03</v>
      </c>
      <c r="AM29" s="76" t="str">
        <f>VLOOKUP(N29,DATA_IW39!A:G,7,0)</f>
        <v>Z53</v>
      </c>
      <c r="AN29" s="76" t="str">
        <f>VLOOKUP(A29,Constrain!AC:AD,2,0)</f>
        <v>F041</v>
      </c>
      <c r="AO29" s="76" t="str">
        <f>VLOOKUP(A29,Constrain!AC:AE,3,0)</f>
        <v>กฟจ.สุรินทร์</v>
      </c>
      <c r="AP29" s="76" t="str">
        <f>VLOOKUP(N29,DATA_IW39!A:AA,27,0)</f>
        <v>TELECOM</v>
      </c>
    </row>
    <row r="30" spans="1:42" x14ac:dyDescent="0.35">
      <c r="A30" s="86" t="s">
        <v>183</v>
      </c>
      <c r="B30" s="56">
        <v>92000178720</v>
      </c>
      <c r="C30" s="56">
        <v>140001554038</v>
      </c>
      <c r="D30" s="86" t="s">
        <v>152</v>
      </c>
      <c r="E30" s="86" t="s">
        <v>3234</v>
      </c>
      <c r="F30" s="86" t="s">
        <v>3235</v>
      </c>
      <c r="G30" s="56">
        <v>2007988313</v>
      </c>
      <c r="H30" s="56">
        <v>9009438376</v>
      </c>
      <c r="I30" s="56">
        <v>516000321220</v>
      </c>
      <c r="J30" s="86" t="s">
        <v>154</v>
      </c>
      <c r="K30" s="86" t="s">
        <v>1273</v>
      </c>
      <c r="L30" s="86" t="s">
        <v>177</v>
      </c>
      <c r="M30" s="86" t="s">
        <v>157</v>
      </c>
      <c r="N30" s="56">
        <v>130000716883</v>
      </c>
      <c r="O30" s="86" t="s">
        <v>79</v>
      </c>
      <c r="P30" s="87">
        <v>1</v>
      </c>
      <c r="Q30" s="59">
        <v>43489</v>
      </c>
      <c r="R30" s="88">
        <v>2128</v>
      </c>
      <c r="S30" s="89">
        <v>32</v>
      </c>
      <c r="T30" s="89">
        <v>32</v>
      </c>
      <c r="U30" s="89">
        <v>2.2400000000000002</v>
      </c>
      <c r="V30" s="89">
        <v>68096</v>
      </c>
      <c r="W30" s="89">
        <v>68096</v>
      </c>
      <c r="X30" s="89">
        <v>4766.72</v>
      </c>
      <c r="Y30" s="89">
        <v>72862.720000000001</v>
      </c>
      <c r="Z30" s="59">
        <v>43496</v>
      </c>
      <c r="AA30" s="59"/>
      <c r="AB30" s="76" t="str">
        <f t="shared" si="0"/>
        <v/>
      </c>
      <c r="AC30" s="76" t="str">
        <f t="shared" si="1"/>
        <v/>
      </c>
      <c r="AD30" s="76" t="str">
        <f>VLOOKUP(B30,CA!A:B,2,0)</f>
        <v>STV</v>
      </c>
      <c r="AE30" s="77">
        <f>VLOOKUP(C30,DATA_IW39!B:B,1,0)</f>
        <v>140001554038</v>
      </c>
      <c r="AF30" s="78">
        <f t="shared" si="2"/>
        <v>1</v>
      </c>
      <c r="AG30" s="78">
        <f t="shared" si="3"/>
        <v>1</v>
      </c>
      <c r="AH30" s="78">
        <f t="shared" si="4"/>
        <v>1</v>
      </c>
      <c r="AI30" s="78" t="str">
        <f t="shared" si="5"/>
        <v>S4B3</v>
      </c>
      <c r="AJ30" s="78" t="str">
        <f>VLOOKUP(N30,DATA_IW39!A:X,24,0)</f>
        <v>STV</v>
      </c>
      <c r="AK30" s="76" t="str">
        <f>VLOOKUP(N30,DATA_IW39!A:W,23,0)</f>
        <v>สายสื่อสาร</v>
      </c>
      <c r="AL30" s="76" t="str">
        <f>VLOOKUP(N30,DATA_IW39!A:G,6,0)</f>
        <v>ZW03</v>
      </c>
      <c r="AM30" s="76" t="str">
        <f>VLOOKUP(N30,DATA_IW39!A:G,7,0)</f>
        <v>Z53</v>
      </c>
      <c r="AN30" s="76" t="str">
        <f>VLOOKUP(A30,Constrain!AC:AD,2,0)</f>
        <v>F041</v>
      </c>
      <c r="AO30" s="76" t="str">
        <f>VLOOKUP(A30,Constrain!AC:AE,3,0)</f>
        <v>กฟจ.สุรินทร์</v>
      </c>
      <c r="AP30" s="76" t="str">
        <f>VLOOKUP(N30,DATA_IW39!A:AA,27,0)</f>
        <v>CABLE TV</v>
      </c>
    </row>
    <row r="31" spans="1:42" x14ac:dyDescent="0.35">
      <c r="A31" s="86" t="s">
        <v>183</v>
      </c>
      <c r="B31" s="56">
        <v>92000344436</v>
      </c>
      <c r="C31" s="56">
        <v>140001544423</v>
      </c>
      <c r="D31" s="86" t="s">
        <v>152</v>
      </c>
      <c r="E31" s="86" t="s">
        <v>162</v>
      </c>
      <c r="F31" s="86" t="s">
        <v>1388</v>
      </c>
      <c r="G31" s="56">
        <v>2007968675</v>
      </c>
      <c r="H31" s="56">
        <v>9009415414</v>
      </c>
      <c r="I31" s="56">
        <v>558000322258</v>
      </c>
      <c r="J31" s="86" t="s">
        <v>154</v>
      </c>
      <c r="K31" s="86" t="s">
        <v>165</v>
      </c>
      <c r="L31" s="86" t="s">
        <v>166</v>
      </c>
      <c r="M31" s="86" t="s">
        <v>157</v>
      </c>
      <c r="N31" s="56">
        <v>130000716885</v>
      </c>
      <c r="O31" s="86" t="s">
        <v>79</v>
      </c>
      <c r="P31" s="87">
        <v>13</v>
      </c>
      <c r="Q31" s="59">
        <v>43482</v>
      </c>
      <c r="R31" s="88">
        <v>417</v>
      </c>
      <c r="S31" s="89">
        <v>55</v>
      </c>
      <c r="T31" s="89">
        <v>55</v>
      </c>
      <c r="U31" s="89">
        <v>3.85</v>
      </c>
      <c r="V31" s="89">
        <v>22935</v>
      </c>
      <c r="W31" s="89">
        <v>22935</v>
      </c>
      <c r="X31" s="89">
        <v>1605.45</v>
      </c>
      <c r="Y31" s="89">
        <v>24540.45</v>
      </c>
      <c r="Z31" s="59">
        <v>43496</v>
      </c>
      <c r="AA31" s="59"/>
      <c r="AB31" s="76" t="str">
        <f t="shared" si="0"/>
        <v/>
      </c>
      <c r="AC31" s="76" t="str">
        <f t="shared" si="1"/>
        <v/>
      </c>
      <c r="AD31" s="76" t="str">
        <f>VLOOKUP(B31,CA!A:B,2,0)</f>
        <v>DTN</v>
      </c>
      <c r="AE31" s="77">
        <f>VLOOKUP(C31,DATA_IW39!B:B,1,0)</f>
        <v>140001544423</v>
      </c>
      <c r="AF31" s="78">
        <f t="shared" si="2"/>
        <v>1</v>
      </c>
      <c r="AG31" s="78">
        <f t="shared" si="3"/>
        <v>1</v>
      </c>
      <c r="AH31" s="78">
        <f t="shared" si="4"/>
        <v>1</v>
      </c>
      <c r="AI31" s="78" t="str">
        <f t="shared" si="5"/>
        <v>S4B3</v>
      </c>
      <c r="AJ31" s="78" t="str">
        <f>VLOOKUP(N31,DATA_IW39!A:X,24,0)</f>
        <v>DTN</v>
      </c>
      <c r="AK31" s="76" t="str">
        <f>VLOOKUP(N31,DATA_IW39!A:W,23,0)</f>
        <v>สายสื่อสาร</v>
      </c>
      <c r="AL31" s="76" t="str">
        <f>VLOOKUP(N31,DATA_IW39!A:G,6,0)</f>
        <v>ZW03</v>
      </c>
      <c r="AM31" s="76" t="str">
        <f>VLOOKUP(N31,DATA_IW39!A:G,7,0)</f>
        <v>Z53</v>
      </c>
      <c r="AN31" s="76" t="str">
        <f>VLOOKUP(A31,Constrain!AC:AD,2,0)</f>
        <v>F041</v>
      </c>
      <c r="AO31" s="76" t="str">
        <f>VLOOKUP(A31,Constrain!AC:AE,3,0)</f>
        <v>กฟจ.สุรินทร์</v>
      </c>
      <c r="AP31" s="76" t="str">
        <f>VLOOKUP(N31,DATA_IW39!A:AA,27,0)</f>
        <v>TELECOM</v>
      </c>
    </row>
    <row r="32" spans="1:42" x14ac:dyDescent="0.35">
      <c r="A32" s="86" t="s">
        <v>183</v>
      </c>
      <c r="B32" s="56">
        <v>92000539537</v>
      </c>
      <c r="C32" s="56">
        <v>140001544462</v>
      </c>
      <c r="D32" s="86" t="s">
        <v>152</v>
      </c>
      <c r="E32" s="86" t="s">
        <v>194</v>
      </c>
      <c r="F32" s="86" t="s">
        <v>195</v>
      </c>
      <c r="G32" s="56">
        <v>2007968681</v>
      </c>
      <c r="H32" s="56">
        <v>9009415420</v>
      </c>
      <c r="I32" s="56">
        <v>528000323999</v>
      </c>
      <c r="J32" s="86" t="s">
        <v>154</v>
      </c>
      <c r="K32" s="86" t="s">
        <v>165</v>
      </c>
      <c r="L32" s="86" t="s">
        <v>166</v>
      </c>
      <c r="M32" s="86" t="s">
        <v>157</v>
      </c>
      <c r="N32" s="56">
        <v>130000716886</v>
      </c>
      <c r="O32" s="86" t="s">
        <v>79</v>
      </c>
      <c r="P32" s="87">
        <v>17</v>
      </c>
      <c r="Q32" s="59">
        <v>43482</v>
      </c>
      <c r="R32" s="88">
        <v>9972</v>
      </c>
      <c r="S32" s="89">
        <v>55</v>
      </c>
      <c r="T32" s="89">
        <v>55</v>
      </c>
      <c r="U32" s="89">
        <v>3.85</v>
      </c>
      <c r="V32" s="89">
        <v>548460</v>
      </c>
      <c r="W32" s="89">
        <v>548460</v>
      </c>
      <c r="X32" s="89">
        <v>38392.199999999997</v>
      </c>
      <c r="Y32" s="89">
        <v>586852.19999999995</v>
      </c>
      <c r="Z32" s="59">
        <v>43496</v>
      </c>
      <c r="AA32" s="59"/>
      <c r="AB32" s="76" t="str">
        <f t="shared" si="0"/>
        <v/>
      </c>
      <c r="AC32" s="76" t="str">
        <f t="shared" si="1"/>
        <v/>
      </c>
      <c r="AD32" s="76" t="str">
        <f>VLOOKUP(B32,CA!A:B,2,0)</f>
        <v>TCC</v>
      </c>
      <c r="AE32" s="77">
        <f>VLOOKUP(C32,DATA_IW39!B:B,1,0)</f>
        <v>140001544462</v>
      </c>
      <c r="AF32" s="78">
        <f t="shared" si="2"/>
        <v>1</v>
      </c>
      <c r="AG32" s="78">
        <f t="shared" si="3"/>
        <v>1</v>
      </c>
      <c r="AH32" s="78">
        <f t="shared" si="4"/>
        <v>1</v>
      </c>
      <c r="AI32" s="78" t="str">
        <f t="shared" si="5"/>
        <v>S4B3</v>
      </c>
      <c r="AJ32" s="78" t="str">
        <f>VLOOKUP(N32,DATA_IW39!A:X,24,0)</f>
        <v>TCC</v>
      </c>
      <c r="AK32" s="76" t="str">
        <f>VLOOKUP(N32,DATA_IW39!A:W,23,0)</f>
        <v>สายสื่อสาร</v>
      </c>
      <c r="AL32" s="76" t="str">
        <f>VLOOKUP(N32,DATA_IW39!A:G,6,0)</f>
        <v>ZW03</v>
      </c>
      <c r="AM32" s="76" t="str">
        <f>VLOOKUP(N32,DATA_IW39!A:G,7,0)</f>
        <v>Z53</v>
      </c>
      <c r="AN32" s="76" t="str">
        <f>VLOOKUP(A32,Constrain!AC:AD,2,0)</f>
        <v>F041</v>
      </c>
      <c r="AO32" s="76" t="str">
        <f>VLOOKUP(A32,Constrain!AC:AE,3,0)</f>
        <v>กฟจ.สุรินทร์</v>
      </c>
      <c r="AP32" s="76" t="str">
        <f>VLOOKUP(N32,DATA_IW39!A:AA,27,0)</f>
        <v>TELECOM</v>
      </c>
    </row>
    <row r="33" spans="1:42" x14ac:dyDescent="0.35">
      <c r="A33" s="86" t="s">
        <v>183</v>
      </c>
      <c r="B33" s="56">
        <v>92000539537</v>
      </c>
      <c r="C33" s="56">
        <v>140001545017</v>
      </c>
      <c r="D33" s="86" t="s">
        <v>152</v>
      </c>
      <c r="E33" s="86" t="s">
        <v>194</v>
      </c>
      <c r="F33" s="86" t="s">
        <v>195</v>
      </c>
      <c r="G33" s="56">
        <v>2007969205</v>
      </c>
      <c r="H33" s="56">
        <v>9009416123</v>
      </c>
      <c r="I33" s="56">
        <v>536000323015</v>
      </c>
      <c r="J33" s="86" t="s">
        <v>154</v>
      </c>
      <c r="K33" s="86" t="s">
        <v>155</v>
      </c>
      <c r="L33" s="86" t="s">
        <v>156</v>
      </c>
      <c r="M33" s="86" t="s">
        <v>157</v>
      </c>
      <c r="N33" s="56">
        <v>130000716889</v>
      </c>
      <c r="O33" s="86" t="s">
        <v>79</v>
      </c>
      <c r="P33" s="87">
        <v>18</v>
      </c>
      <c r="Q33" s="59">
        <v>43482</v>
      </c>
      <c r="R33" s="88">
        <v>43</v>
      </c>
      <c r="S33" s="89">
        <v>410</v>
      </c>
      <c r="T33" s="89">
        <v>410</v>
      </c>
      <c r="U33" s="89">
        <v>28.7</v>
      </c>
      <c r="V33" s="89">
        <v>17630</v>
      </c>
      <c r="W33" s="89">
        <v>17630</v>
      </c>
      <c r="X33" s="89">
        <v>1234.0999999999999</v>
      </c>
      <c r="Y33" s="89">
        <v>18864.099999999999</v>
      </c>
      <c r="Z33" s="59">
        <v>43496</v>
      </c>
      <c r="AA33" s="59"/>
      <c r="AB33" s="76" t="str">
        <f t="shared" si="0"/>
        <v/>
      </c>
      <c r="AC33" s="76" t="str">
        <f t="shared" si="1"/>
        <v/>
      </c>
      <c r="AD33" s="76" t="str">
        <f>VLOOKUP(B33,CA!A:B,2,0)</f>
        <v>TCC</v>
      </c>
      <c r="AE33" s="77">
        <f>VLOOKUP(C33,DATA_IW39!B:B,1,0)</f>
        <v>140001545017</v>
      </c>
      <c r="AF33" s="78">
        <f t="shared" si="2"/>
        <v>1</v>
      </c>
      <c r="AG33" s="78">
        <f t="shared" si="3"/>
        <v>1</v>
      </c>
      <c r="AH33" s="78">
        <f t="shared" si="4"/>
        <v>1</v>
      </c>
      <c r="AI33" s="78" t="str">
        <f t="shared" si="5"/>
        <v>S4B3</v>
      </c>
      <c r="AJ33" s="78" t="str">
        <f>VLOOKUP(N33,DATA_IW39!A:X,24,0)</f>
        <v>TCC</v>
      </c>
      <c r="AK33" s="76" t="str">
        <f>VLOOKUP(N33,DATA_IW39!A:W,23,0)</f>
        <v>อุปกรณ์</v>
      </c>
      <c r="AL33" s="76" t="str">
        <f>VLOOKUP(N33,DATA_IW39!A:G,6,0)</f>
        <v>ZW03</v>
      </c>
      <c r="AM33" s="76" t="str">
        <f>VLOOKUP(N33,DATA_IW39!A:G,7,0)</f>
        <v>Z53</v>
      </c>
      <c r="AN33" s="76" t="str">
        <f>VLOOKUP(A33,Constrain!AC:AD,2,0)</f>
        <v>F041</v>
      </c>
      <c r="AO33" s="76" t="str">
        <f>VLOOKUP(A33,Constrain!AC:AE,3,0)</f>
        <v>กฟจ.สุรินทร์</v>
      </c>
      <c r="AP33" s="76" t="str">
        <f>VLOOKUP(N33,DATA_IW39!A:AA,27,0)</f>
        <v>TELECOM</v>
      </c>
    </row>
    <row r="34" spans="1:42" x14ac:dyDescent="0.35">
      <c r="A34" s="86" t="s">
        <v>183</v>
      </c>
      <c r="B34" s="56">
        <v>92000445451</v>
      </c>
      <c r="C34" s="56">
        <v>140001545027</v>
      </c>
      <c r="D34" s="86" t="s">
        <v>152</v>
      </c>
      <c r="E34" s="86" t="s">
        <v>171</v>
      </c>
      <c r="F34" s="86" t="s">
        <v>167</v>
      </c>
      <c r="G34" s="56">
        <v>2007969206</v>
      </c>
      <c r="H34" s="56">
        <v>9009416124</v>
      </c>
      <c r="I34" s="56">
        <v>522000322328</v>
      </c>
      <c r="J34" s="86" t="s">
        <v>154</v>
      </c>
      <c r="K34" s="86" t="s">
        <v>165</v>
      </c>
      <c r="L34" s="86" t="s">
        <v>166</v>
      </c>
      <c r="M34" s="86" t="s">
        <v>157</v>
      </c>
      <c r="N34" s="56">
        <v>130000716890</v>
      </c>
      <c r="O34" s="86" t="s">
        <v>79</v>
      </c>
      <c r="P34" s="87">
        <v>15</v>
      </c>
      <c r="Q34" s="59">
        <v>43482</v>
      </c>
      <c r="R34" s="88">
        <v>6195</v>
      </c>
      <c r="S34" s="89">
        <v>55</v>
      </c>
      <c r="T34" s="89">
        <v>55</v>
      </c>
      <c r="U34" s="89">
        <v>3.85</v>
      </c>
      <c r="V34" s="89">
        <v>340725</v>
      </c>
      <c r="W34" s="89">
        <v>340725</v>
      </c>
      <c r="X34" s="89">
        <v>23850.75</v>
      </c>
      <c r="Y34" s="89">
        <v>364575.75</v>
      </c>
      <c r="Z34" s="59">
        <v>43496</v>
      </c>
      <c r="AA34" s="59"/>
      <c r="AB34" s="76" t="str">
        <f t="shared" si="0"/>
        <v/>
      </c>
      <c r="AC34" s="76" t="str">
        <f t="shared" si="1"/>
        <v/>
      </c>
      <c r="AD34" s="76" t="str">
        <f>VLOOKUP(B34,CA!A:B,2,0)</f>
        <v>TUC</v>
      </c>
      <c r="AE34" s="77">
        <f>VLOOKUP(C34,DATA_IW39!B:B,1,0)</f>
        <v>140001545027</v>
      </c>
      <c r="AF34" s="78">
        <f t="shared" si="2"/>
        <v>1</v>
      </c>
      <c r="AG34" s="78">
        <f t="shared" si="3"/>
        <v>1</v>
      </c>
      <c r="AH34" s="78">
        <f t="shared" si="4"/>
        <v>1</v>
      </c>
      <c r="AI34" s="78" t="str">
        <f t="shared" si="5"/>
        <v>S4B3</v>
      </c>
      <c r="AJ34" s="78" t="str">
        <f>VLOOKUP(N34,DATA_IW39!A:X,24,0)</f>
        <v>TUC</v>
      </c>
      <c r="AK34" s="76" t="str">
        <f>VLOOKUP(N34,DATA_IW39!A:W,23,0)</f>
        <v>สายสื่อสาร</v>
      </c>
      <c r="AL34" s="76" t="str">
        <f>VLOOKUP(N34,DATA_IW39!A:G,6,0)</f>
        <v>ZW03</v>
      </c>
      <c r="AM34" s="76" t="str">
        <f>VLOOKUP(N34,DATA_IW39!A:G,7,0)</f>
        <v>Z53</v>
      </c>
      <c r="AN34" s="76" t="str">
        <f>VLOOKUP(A34,Constrain!AC:AD,2,0)</f>
        <v>F041</v>
      </c>
      <c r="AO34" s="76" t="str">
        <f>VLOOKUP(A34,Constrain!AC:AE,3,0)</f>
        <v>กฟจ.สุรินทร์</v>
      </c>
      <c r="AP34" s="76" t="str">
        <f>VLOOKUP(N34,DATA_IW39!A:AA,27,0)</f>
        <v>TELECOM</v>
      </c>
    </row>
    <row r="35" spans="1:42" x14ac:dyDescent="0.35">
      <c r="A35" s="86" t="s">
        <v>1305</v>
      </c>
      <c r="B35" s="56">
        <v>92000324054</v>
      </c>
      <c r="C35" s="56">
        <v>140001546138</v>
      </c>
      <c r="D35" s="86" t="s">
        <v>152</v>
      </c>
      <c r="E35" s="86" t="s">
        <v>114</v>
      </c>
      <c r="F35" s="86" t="s">
        <v>163</v>
      </c>
      <c r="G35" s="56">
        <v>2007970332</v>
      </c>
      <c r="H35" s="56">
        <v>9009417508</v>
      </c>
      <c r="I35" s="56">
        <v>516000320644</v>
      </c>
      <c r="J35" s="86" t="s">
        <v>154</v>
      </c>
      <c r="K35" s="86" t="s">
        <v>165</v>
      </c>
      <c r="L35" s="86" t="s">
        <v>166</v>
      </c>
      <c r="M35" s="86" t="s">
        <v>157</v>
      </c>
      <c r="N35" s="56">
        <v>130000719815</v>
      </c>
      <c r="O35" s="86" t="s">
        <v>79</v>
      </c>
      <c r="P35" s="87">
        <v>8</v>
      </c>
      <c r="Q35" s="59">
        <v>43482</v>
      </c>
      <c r="R35" s="88">
        <v>8875</v>
      </c>
      <c r="S35" s="89">
        <v>55</v>
      </c>
      <c r="T35" s="89">
        <v>55</v>
      </c>
      <c r="U35" s="89">
        <v>3.85</v>
      </c>
      <c r="V35" s="89">
        <v>488125</v>
      </c>
      <c r="W35" s="89">
        <v>488125</v>
      </c>
      <c r="X35" s="89">
        <v>34168.75</v>
      </c>
      <c r="Y35" s="89">
        <v>522293.75</v>
      </c>
      <c r="Z35" s="59">
        <v>43496</v>
      </c>
      <c r="AA35" s="59"/>
      <c r="AB35" s="76" t="str">
        <f t="shared" si="0"/>
        <v/>
      </c>
      <c r="AC35" s="76" t="str">
        <f t="shared" si="1"/>
        <v/>
      </c>
      <c r="AD35" s="76" t="str">
        <f>VLOOKUP(B35,CA!A:B,2,0)</f>
        <v>TOT</v>
      </c>
      <c r="AE35" s="77">
        <f>VLOOKUP(C35,DATA_IW39!B:B,1,0)</f>
        <v>140001546138</v>
      </c>
      <c r="AF35" s="78">
        <f t="shared" si="2"/>
        <v>2</v>
      </c>
      <c r="AG35" s="78">
        <f t="shared" si="3"/>
        <v>2</v>
      </c>
      <c r="AH35" s="78">
        <f t="shared" si="4"/>
        <v>2</v>
      </c>
      <c r="AI35" s="78" t="str">
        <f t="shared" si="5"/>
        <v>S4B3</v>
      </c>
      <c r="AJ35" s="78" t="str">
        <f>VLOOKUP(N35,DATA_IW39!A:X,24,0)</f>
        <v>TOT</v>
      </c>
      <c r="AK35" s="76" t="str">
        <f>VLOOKUP(N35,DATA_IW39!A:W,23,0)</f>
        <v>สายสื่อสาร</v>
      </c>
      <c r="AL35" s="76" t="str">
        <f>VLOOKUP(N35,DATA_IW39!A:G,6,0)</f>
        <v>ZW03</v>
      </c>
      <c r="AM35" s="76" t="str">
        <f>VLOOKUP(N35,DATA_IW39!A:G,7,0)</f>
        <v>Z53</v>
      </c>
      <c r="AN35" s="76" t="str">
        <f>VLOOKUP(A35,Constrain!AC:AD,2,0)</f>
        <v>F035</v>
      </c>
      <c r="AO35" s="76" t="str">
        <f>VLOOKUP(A35,Constrain!AC:AE,3,0)</f>
        <v>กฟส.ลำปลายมาศ</v>
      </c>
      <c r="AP35" s="76" t="str">
        <f>VLOOKUP(N35,DATA_IW39!A:AA,27,0)</f>
        <v>TELECOM</v>
      </c>
    </row>
    <row r="36" spans="1:42" x14ac:dyDescent="0.35">
      <c r="A36" s="86" t="s">
        <v>1305</v>
      </c>
      <c r="B36" s="56">
        <v>92000324054</v>
      </c>
      <c r="C36" s="56">
        <v>140001546138</v>
      </c>
      <c r="D36" s="86" t="s">
        <v>152</v>
      </c>
      <c r="E36" s="86" t="s">
        <v>114</v>
      </c>
      <c r="F36" s="86" t="s">
        <v>163</v>
      </c>
      <c r="G36" s="56">
        <v>2007970332</v>
      </c>
      <c r="H36" s="56">
        <v>9009417508</v>
      </c>
      <c r="I36" s="56">
        <v>516000320644</v>
      </c>
      <c r="J36" s="86" t="s">
        <v>154</v>
      </c>
      <c r="K36" s="86" t="s">
        <v>165</v>
      </c>
      <c r="L36" s="86" t="s">
        <v>166</v>
      </c>
      <c r="M36" s="86" t="s">
        <v>157</v>
      </c>
      <c r="N36" s="56">
        <v>130000719815</v>
      </c>
      <c r="O36" s="86" t="s">
        <v>79</v>
      </c>
      <c r="P36" s="87">
        <v>9</v>
      </c>
      <c r="Q36" s="59">
        <v>43482</v>
      </c>
      <c r="R36" s="88">
        <v>1177</v>
      </c>
      <c r="S36" s="89">
        <v>100</v>
      </c>
      <c r="T36" s="89">
        <v>100</v>
      </c>
      <c r="U36" s="89">
        <v>7</v>
      </c>
      <c r="V36" s="89">
        <v>117700</v>
      </c>
      <c r="W36" s="89">
        <v>117700</v>
      </c>
      <c r="X36" s="89">
        <v>8239</v>
      </c>
      <c r="Y36" s="89">
        <v>125939</v>
      </c>
      <c r="Z36" s="59">
        <v>43496</v>
      </c>
      <c r="AA36" s="59"/>
      <c r="AB36" s="76" t="str">
        <f t="shared" si="0"/>
        <v/>
      </c>
      <c r="AC36" s="76" t="str">
        <f t="shared" si="1"/>
        <v/>
      </c>
      <c r="AD36" s="76" t="str">
        <f>VLOOKUP(B36,CA!A:B,2,0)</f>
        <v>TOT</v>
      </c>
      <c r="AE36" s="77">
        <f>VLOOKUP(C36,DATA_IW39!B:B,1,0)</f>
        <v>140001546138</v>
      </c>
      <c r="AF36" s="78">
        <f t="shared" si="2"/>
        <v>2</v>
      </c>
      <c r="AG36" s="78">
        <f t="shared" si="3"/>
        <v>2</v>
      </c>
      <c r="AH36" s="78">
        <f t="shared" si="4"/>
        <v>2</v>
      </c>
      <c r="AI36" s="78" t="str">
        <f t="shared" si="5"/>
        <v>S4B3</v>
      </c>
      <c r="AJ36" s="78" t="str">
        <f>VLOOKUP(N36,DATA_IW39!A:X,24,0)</f>
        <v>TOT</v>
      </c>
      <c r="AK36" s="76" t="str">
        <f>VLOOKUP(N36,DATA_IW39!A:W,23,0)</f>
        <v>สายสื่อสาร</v>
      </c>
      <c r="AL36" s="76" t="str">
        <f>VLOOKUP(N36,DATA_IW39!A:G,6,0)</f>
        <v>ZW03</v>
      </c>
      <c r="AM36" s="76" t="str">
        <f>VLOOKUP(N36,DATA_IW39!A:G,7,0)</f>
        <v>Z53</v>
      </c>
      <c r="AN36" s="76" t="str">
        <f>VLOOKUP(A36,Constrain!AC:AD,2,0)</f>
        <v>F035</v>
      </c>
      <c r="AO36" s="76" t="str">
        <f>VLOOKUP(A36,Constrain!AC:AE,3,0)</f>
        <v>กฟส.ลำปลายมาศ</v>
      </c>
      <c r="AP36" s="76" t="str">
        <f>VLOOKUP(N36,DATA_IW39!A:AA,27,0)</f>
        <v>TELECOM</v>
      </c>
    </row>
    <row r="37" spans="1:42" x14ac:dyDescent="0.35">
      <c r="A37" s="86" t="s">
        <v>1305</v>
      </c>
      <c r="B37" s="56">
        <v>92000324054</v>
      </c>
      <c r="C37" s="56">
        <v>140001546190</v>
      </c>
      <c r="D37" s="86" t="s">
        <v>152</v>
      </c>
      <c r="E37" s="86" t="s">
        <v>114</v>
      </c>
      <c r="F37" s="86" t="s">
        <v>163</v>
      </c>
      <c r="G37" s="56">
        <v>2007970385</v>
      </c>
      <c r="H37" s="56">
        <v>9009417563</v>
      </c>
      <c r="I37" s="56">
        <v>528000323816</v>
      </c>
      <c r="J37" s="86" t="s">
        <v>154</v>
      </c>
      <c r="K37" s="86" t="s">
        <v>165</v>
      </c>
      <c r="L37" s="86" t="s">
        <v>166</v>
      </c>
      <c r="M37" s="86" t="s">
        <v>157</v>
      </c>
      <c r="N37" s="56">
        <v>130000719816</v>
      </c>
      <c r="O37" s="86" t="s">
        <v>79</v>
      </c>
      <c r="P37" s="87">
        <v>10</v>
      </c>
      <c r="Q37" s="59">
        <v>43482</v>
      </c>
      <c r="R37" s="88">
        <v>463</v>
      </c>
      <c r="S37" s="89">
        <v>100</v>
      </c>
      <c r="T37" s="89">
        <v>100</v>
      </c>
      <c r="U37" s="89">
        <v>7</v>
      </c>
      <c r="V37" s="89">
        <v>46300</v>
      </c>
      <c r="W37" s="89">
        <v>46300</v>
      </c>
      <c r="X37" s="89">
        <v>3241</v>
      </c>
      <c r="Y37" s="89">
        <v>49541</v>
      </c>
      <c r="Z37" s="59">
        <v>43496</v>
      </c>
      <c r="AA37" s="59"/>
      <c r="AB37" s="76" t="str">
        <f t="shared" si="0"/>
        <v/>
      </c>
      <c r="AC37" s="76" t="str">
        <f t="shared" si="1"/>
        <v/>
      </c>
      <c r="AD37" s="76" t="str">
        <f>VLOOKUP(B37,CA!A:B,2,0)</f>
        <v>TOT</v>
      </c>
      <c r="AE37" s="77">
        <f>VLOOKUP(C37,DATA_IW39!B:B,1,0)</f>
        <v>140001546190</v>
      </c>
      <c r="AF37" s="78">
        <f t="shared" si="2"/>
        <v>2</v>
      </c>
      <c r="AG37" s="78">
        <f t="shared" si="3"/>
        <v>2</v>
      </c>
      <c r="AH37" s="78">
        <f t="shared" si="4"/>
        <v>2</v>
      </c>
      <c r="AI37" s="78" t="str">
        <f t="shared" si="5"/>
        <v>S4B3</v>
      </c>
      <c r="AJ37" s="78" t="str">
        <f>VLOOKUP(N37,DATA_IW39!A:X,24,0)</f>
        <v>TOT/TT&amp;T</v>
      </c>
      <c r="AK37" s="76" t="str">
        <f>VLOOKUP(N37,DATA_IW39!A:W,23,0)</f>
        <v>สายสื่อสาร</v>
      </c>
      <c r="AL37" s="76" t="str">
        <f>VLOOKUP(N37,DATA_IW39!A:G,6,0)</f>
        <v>ZW03</v>
      </c>
      <c r="AM37" s="76" t="str">
        <f>VLOOKUP(N37,DATA_IW39!A:G,7,0)</f>
        <v>Z53</v>
      </c>
      <c r="AN37" s="76" t="str">
        <f>VLOOKUP(A37,Constrain!AC:AD,2,0)</f>
        <v>F035</v>
      </c>
      <c r="AO37" s="76" t="str">
        <f>VLOOKUP(A37,Constrain!AC:AE,3,0)</f>
        <v>กฟส.ลำปลายมาศ</v>
      </c>
      <c r="AP37" s="76" t="str">
        <f>VLOOKUP(N37,DATA_IW39!A:AA,27,0)</f>
        <v>TELECOM</v>
      </c>
    </row>
    <row r="38" spans="1:42" x14ac:dyDescent="0.35">
      <c r="A38" s="86" t="s">
        <v>1305</v>
      </c>
      <c r="B38" s="56">
        <v>92000324054</v>
      </c>
      <c r="C38" s="56">
        <v>140001546190</v>
      </c>
      <c r="D38" s="86" t="s">
        <v>152</v>
      </c>
      <c r="E38" s="86" t="s">
        <v>114</v>
      </c>
      <c r="F38" s="86" t="s">
        <v>163</v>
      </c>
      <c r="G38" s="56">
        <v>2007970385</v>
      </c>
      <c r="H38" s="56">
        <v>9009417563</v>
      </c>
      <c r="I38" s="56">
        <v>528000323816</v>
      </c>
      <c r="J38" s="86" t="s">
        <v>154</v>
      </c>
      <c r="K38" s="86" t="s">
        <v>165</v>
      </c>
      <c r="L38" s="86" t="s">
        <v>166</v>
      </c>
      <c r="M38" s="86" t="s">
        <v>157</v>
      </c>
      <c r="N38" s="56">
        <v>130000719816</v>
      </c>
      <c r="O38" s="86" t="s">
        <v>79</v>
      </c>
      <c r="P38" s="87">
        <v>11</v>
      </c>
      <c r="Q38" s="59">
        <v>43482</v>
      </c>
      <c r="R38" s="88">
        <v>1070</v>
      </c>
      <c r="S38" s="89">
        <v>55</v>
      </c>
      <c r="T38" s="89">
        <v>55</v>
      </c>
      <c r="U38" s="89">
        <v>3.85</v>
      </c>
      <c r="V38" s="89">
        <v>58850</v>
      </c>
      <c r="W38" s="89">
        <v>58850</v>
      </c>
      <c r="X38" s="89">
        <v>4119.5</v>
      </c>
      <c r="Y38" s="89">
        <v>62969.5</v>
      </c>
      <c r="Z38" s="59">
        <v>43496</v>
      </c>
      <c r="AA38" s="59"/>
      <c r="AB38" s="76" t="str">
        <f t="shared" si="0"/>
        <v/>
      </c>
      <c r="AC38" s="76" t="str">
        <f t="shared" si="1"/>
        <v/>
      </c>
      <c r="AD38" s="76" t="str">
        <f>VLOOKUP(B38,CA!A:B,2,0)</f>
        <v>TOT</v>
      </c>
      <c r="AE38" s="77">
        <f>VLOOKUP(C38,DATA_IW39!B:B,1,0)</f>
        <v>140001546190</v>
      </c>
      <c r="AF38" s="78">
        <f t="shared" si="2"/>
        <v>2</v>
      </c>
      <c r="AG38" s="78">
        <f t="shared" si="3"/>
        <v>2</v>
      </c>
      <c r="AH38" s="78">
        <f t="shared" si="4"/>
        <v>2</v>
      </c>
      <c r="AI38" s="78" t="str">
        <f t="shared" si="5"/>
        <v>S4B3</v>
      </c>
      <c r="AJ38" s="78" t="str">
        <f>VLOOKUP(N38,DATA_IW39!A:X,24,0)</f>
        <v>TOT/TT&amp;T</v>
      </c>
      <c r="AK38" s="76" t="str">
        <f>VLOOKUP(N38,DATA_IW39!A:W,23,0)</f>
        <v>สายสื่อสาร</v>
      </c>
      <c r="AL38" s="76" t="str">
        <f>VLOOKUP(N38,DATA_IW39!A:G,6,0)</f>
        <v>ZW03</v>
      </c>
      <c r="AM38" s="76" t="str">
        <f>VLOOKUP(N38,DATA_IW39!A:G,7,0)</f>
        <v>Z53</v>
      </c>
      <c r="AN38" s="76" t="str">
        <f>VLOOKUP(A38,Constrain!AC:AD,2,0)</f>
        <v>F035</v>
      </c>
      <c r="AO38" s="76" t="str">
        <f>VLOOKUP(A38,Constrain!AC:AE,3,0)</f>
        <v>กฟส.ลำปลายมาศ</v>
      </c>
      <c r="AP38" s="76" t="str">
        <f>VLOOKUP(N38,DATA_IW39!A:AA,27,0)</f>
        <v>TELECOM</v>
      </c>
    </row>
    <row r="39" spans="1:42" x14ac:dyDescent="0.35">
      <c r="A39" s="86" t="s">
        <v>1305</v>
      </c>
      <c r="B39" s="56">
        <v>92000324054</v>
      </c>
      <c r="C39" s="56">
        <v>140001546107</v>
      </c>
      <c r="D39" s="86" t="s">
        <v>152</v>
      </c>
      <c r="E39" s="86" t="s">
        <v>114</v>
      </c>
      <c r="F39" s="86" t="s">
        <v>163</v>
      </c>
      <c r="G39" s="56">
        <v>2007970320</v>
      </c>
      <c r="H39" s="56">
        <v>9009417492</v>
      </c>
      <c r="I39" s="56">
        <v>550000321901</v>
      </c>
      <c r="J39" s="86" t="s">
        <v>154</v>
      </c>
      <c r="K39" s="86" t="s">
        <v>165</v>
      </c>
      <c r="L39" s="86" t="s">
        <v>166</v>
      </c>
      <c r="M39" s="86" t="s">
        <v>157</v>
      </c>
      <c r="N39" s="56">
        <v>130000719817</v>
      </c>
      <c r="O39" s="86" t="s">
        <v>79</v>
      </c>
      <c r="P39" s="87">
        <v>7</v>
      </c>
      <c r="Q39" s="59">
        <v>43482</v>
      </c>
      <c r="R39" s="88">
        <v>2853</v>
      </c>
      <c r="S39" s="89">
        <v>55</v>
      </c>
      <c r="T39" s="89">
        <v>55</v>
      </c>
      <c r="U39" s="89">
        <v>3.85</v>
      </c>
      <c r="V39" s="89">
        <v>156915</v>
      </c>
      <c r="W39" s="89">
        <v>156915</v>
      </c>
      <c r="X39" s="89">
        <v>10984.05</v>
      </c>
      <c r="Y39" s="89">
        <v>167899.05</v>
      </c>
      <c r="Z39" s="59">
        <v>43496</v>
      </c>
      <c r="AB39" s="76" t="str">
        <f t="shared" si="0"/>
        <v/>
      </c>
      <c r="AC39" s="76" t="str">
        <f t="shared" si="1"/>
        <v/>
      </c>
      <c r="AD39" s="76" t="str">
        <f>VLOOKUP(B39,CA!A:B,2,0)</f>
        <v>TOT</v>
      </c>
      <c r="AE39" s="77">
        <f>VLOOKUP(C39,DATA_IW39!B:B,1,0)</f>
        <v>140001546107</v>
      </c>
      <c r="AF39" s="78">
        <f t="shared" si="2"/>
        <v>1</v>
      </c>
      <c r="AG39" s="78">
        <f t="shared" si="3"/>
        <v>1</v>
      </c>
      <c r="AH39" s="78">
        <f t="shared" si="4"/>
        <v>1</v>
      </c>
      <c r="AI39" s="78" t="str">
        <f t="shared" si="5"/>
        <v>S4B3</v>
      </c>
      <c r="AJ39" s="78" t="str">
        <f>VLOOKUP(N39,DATA_IW39!A:X,24,0)</f>
        <v>TOT/AIS</v>
      </c>
      <c r="AK39" s="76" t="str">
        <f>VLOOKUP(N39,DATA_IW39!A:W,23,0)</f>
        <v>สายสื่อสาร</v>
      </c>
      <c r="AL39" s="76" t="str">
        <f>VLOOKUP(N39,DATA_IW39!A:G,6,0)</f>
        <v>ZW03</v>
      </c>
      <c r="AM39" s="76" t="str">
        <f>VLOOKUP(N39,DATA_IW39!A:G,7,0)</f>
        <v>Z53</v>
      </c>
      <c r="AN39" s="76" t="str">
        <f>VLOOKUP(A39,Constrain!AC:AD,2,0)</f>
        <v>F035</v>
      </c>
      <c r="AO39" s="76" t="str">
        <f>VLOOKUP(A39,Constrain!AC:AE,3,0)</f>
        <v>กฟส.ลำปลายมาศ</v>
      </c>
      <c r="AP39" s="76" t="str">
        <f>VLOOKUP(N39,DATA_IW39!A:AA,27,0)</f>
        <v>TELECOM</v>
      </c>
    </row>
    <row r="40" spans="1:42" x14ac:dyDescent="0.35">
      <c r="A40" s="86" t="s">
        <v>1305</v>
      </c>
      <c r="B40" s="56">
        <v>92000324050</v>
      </c>
      <c r="C40" s="56">
        <v>140001545782</v>
      </c>
      <c r="D40" s="86" t="s">
        <v>152</v>
      </c>
      <c r="E40" s="86" t="s">
        <v>160</v>
      </c>
      <c r="F40" s="86" t="s">
        <v>161</v>
      </c>
      <c r="G40" s="56">
        <v>2007970000</v>
      </c>
      <c r="H40" s="56">
        <v>9009417056</v>
      </c>
      <c r="I40" s="56">
        <v>558000322092</v>
      </c>
      <c r="J40" s="86" t="s">
        <v>154</v>
      </c>
      <c r="K40" s="86" t="s">
        <v>165</v>
      </c>
      <c r="L40" s="86" t="s">
        <v>166</v>
      </c>
      <c r="M40" s="86" t="s">
        <v>157</v>
      </c>
      <c r="N40" s="56">
        <v>130000719818</v>
      </c>
      <c r="O40" s="86" t="s">
        <v>79</v>
      </c>
      <c r="P40" s="87">
        <v>4</v>
      </c>
      <c r="Q40" s="59">
        <v>43482</v>
      </c>
      <c r="R40" s="88">
        <v>3051</v>
      </c>
      <c r="S40" s="89">
        <v>55</v>
      </c>
      <c r="T40" s="89">
        <v>55</v>
      </c>
      <c r="U40" s="89">
        <v>3.85</v>
      </c>
      <c r="V40" s="89">
        <v>167805</v>
      </c>
      <c r="W40" s="89">
        <v>167805</v>
      </c>
      <c r="X40" s="89">
        <v>11746.35</v>
      </c>
      <c r="Y40" s="89">
        <v>179551.35</v>
      </c>
      <c r="Z40" s="59">
        <v>43496</v>
      </c>
      <c r="AB40" s="76" t="str">
        <f t="shared" si="0"/>
        <v/>
      </c>
      <c r="AC40" s="76" t="str">
        <f t="shared" si="1"/>
        <v/>
      </c>
      <c r="AD40" s="76" t="str">
        <f>VLOOKUP(B40,CA!A:B,2,0)</f>
        <v>CAT</v>
      </c>
      <c r="AE40" s="77">
        <f>VLOOKUP(C40,DATA_IW39!B:B,1,0)</f>
        <v>140001545782</v>
      </c>
      <c r="AF40" s="78">
        <f t="shared" si="2"/>
        <v>1</v>
      </c>
      <c r="AG40" s="78">
        <f t="shared" si="3"/>
        <v>1</v>
      </c>
      <c r="AH40" s="78">
        <f t="shared" si="4"/>
        <v>1</v>
      </c>
      <c r="AI40" s="78" t="str">
        <f t="shared" si="5"/>
        <v>S4B3</v>
      </c>
      <c r="AJ40" s="78" t="str">
        <f>VLOOKUP(N40,DATA_IW39!A:X,24,0)</f>
        <v>CAT</v>
      </c>
      <c r="AK40" s="76" t="str">
        <f>VLOOKUP(N40,DATA_IW39!A:W,23,0)</f>
        <v>สายสื่อสาร</v>
      </c>
      <c r="AL40" s="76" t="str">
        <f>VLOOKUP(N40,DATA_IW39!A:G,6,0)</f>
        <v>ZW03</v>
      </c>
      <c r="AM40" s="76" t="str">
        <f>VLOOKUP(N40,DATA_IW39!A:G,7,0)</f>
        <v>Z53</v>
      </c>
      <c r="AN40" s="76" t="str">
        <f>VLOOKUP(A40,Constrain!AC:AD,2,0)</f>
        <v>F035</v>
      </c>
      <c r="AO40" s="76" t="str">
        <f>VLOOKUP(A40,Constrain!AC:AE,3,0)</f>
        <v>กฟส.ลำปลายมาศ</v>
      </c>
      <c r="AP40" s="76" t="str">
        <f>VLOOKUP(N40,DATA_IW39!A:AA,27,0)</f>
        <v>TELECOM</v>
      </c>
    </row>
    <row r="41" spans="1:42" x14ac:dyDescent="0.35">
      <c r="A41" s="86" t="s">
        <v>1305</v>
      </c>
      <c r="B41" s="56">
        <v>92000324050</v>
      </c>
      <c r="C41" s="56">
        <v>140001545933</v>
      </c>
      <c r="D41" s="86" t="s">
        <v>152</v>
      </c>
      <c r="E41" s="86" t="s">
        <v>160</v>
      </c>
      <c r="F41" s="86" t="s">
        <v>161</v>
      </c>
      <c r="G41" s="56">
        <v>2007970138</v>
      </c>
      <c r="H41" s="56">
        <v>9009417244</v>
      </c>
      <c r="I41" s="56">
        <v>538000322094</v>
      </c>
      <c r="J41" s="86" t="s">
        <v>154</v>
      </c>
      <c r="K41" s="86" t="s">
        <v>165</v>
      </c>
      <c r="L41" s="86" t="s">
        <v>166</v>
      </c>
      <c r="M41" s="86" t="s">
        <v>157</v>
      </c>
      <c r="N41" s="56">
        <v>130000719819</v>
      </c>
      <c r="O41" s="86" t="s">
        <v>79</v>
      </c>
      <c r="P41" s="87">
        <v>5</v>
      </c>
      <c r="Q41" s="59">
        <v>43482</v>
      </c>
      <c r="R41" s="88">
        <v>2222</v>
      </c>
      <c r="S41" s="89">
        <v>55</v>
      </c>
      <c r="T41" s="89">
        <v>55</v>
      </c>
      <c r="U41" s="89">
        <v>3.85</v>
      </c>
      <c r="V41" s="89">
        <v>122210</v>
      </c>
      <c r="W41" s="89">
        <v>122210</v>
      </c>
      <c r="X41" s="89">
        <v>8554.7000000000007</v>
      </c>
      <c r="Y41" s="89">
        <v>130764.7</v>
      </c>
      <c r="Z41" s="59">
        <v>43496</v>
      </c>
      <c r="AA41" s="59"/>
      <c r="AB41" s="76" t="str">
        <f t="shared" si="0"/>
        <v/>
      </c>
      <c r="AC41" s="76" t="str">
        <f t="shared" si="1"/>
        <v/>
      </c>
      <c r="AD41" s="76" t="str">
        <f>VLOOKUP(B41,CA!A:B,2,0)</f>
        <v>CAT</v>
      </c>
      <c r="AE41" s="77">
        <f>VLOOKUP(C41,DATA_IW39!B:B,1,0)</f>
        <v>140001545933</v>
      </c>
      <c r="AF41" s="78">
        <f t="shared" si="2"/>
        <v>2</v>
      </c>
      <c r="AG41" s="78">
        <f t="shared" si="3"/>
        <v>2</v>
      </c>
      <c r="AH41" s="78">
        <f t="shared" si="4"/>
        <v>2</v>
      </c>
      <c r="AI41" s="78" t="str">
        <f t="shared" si="5"/>
        <v>S4B3</v>
      </c>
      <c r="AJ41" s="78" t="str">
        <f>VLOOKUP(N41,DATA_IW39!A:X,24,0)</f>
        <v>CAT/TAC</v>
      </c>
      <c r="AK41" s="76" t="str">
        <f>VLOOKUP(N41,DATA_IW39!A:W,23,0)</f>
        <v>สายสื่อสาร</v>
      </c>
      <c r="AL41" s="76" t="str">
        <f>VLOOKUP(N41,DATA_IW39!A:G,6,0)</f>
        <v>ZW03</v>
      </c>
      <c r="AM41" s="76" t="str">
        <f>VLOOKUP(N41,DATA_IW39!A:G,7,0)</f>
        <v>Z53</v>
      </c>
      <c r="AN41" s="76" t="str">
        <f>VLOOKUP(A41,Constrain!AC:AD,2,0)</f>
        <v>F035</v>
      </c>
      <c r="AO41" s="76" t="str">
        <f>VLOOKUP(A41,Constrain!AC:AE,3,0)</f>
        <v>กฟส.ลำปลายมาศ</v>
      </c>
      <c r="AP41" s="76" t="str">
        <f>VLOOKUP(N41,DATA_IW39!A:AA,27,0)</f>
        <v>TELECOM</v>
      </c>
    </row>
    <row r="42" spans="1:42" x14ac:dyDescent="0.35">
      <c r="A42" s="86" t="s">
        <v>1305</v>
      </c>
      <c r="B42" s="56">
        <v>92000324050</v>
      </c>
      <c r="C42" s="56">
        <v>140001545933</v>
      </c>
      <c r="D42" s="86" t="s">
        <v>152</v>
      </c>
      <c r="E42" s="86" t="s">
        <v>160</v>
      </c>
      <c r="F42" s="86" t="s">
        <v>161</v>
      </c>
      <c r="G42" s="56">
        <v>2007970138</v>
      </c>
      <c r="H42" s="56">
        <v>9009417244</v>
      </c>
      <c r="I42" s="56">
        <v>538000322094</v>
      </c>
      <c r="J42" s="86" t="s">
        <v>154</v>
      </c>
      <c r="K42" s="86" t="s">
        <v>165</v>
      </c>
      <c r="L42" s="86" t="s">
        <v>166</v>
      </c>
      <c r="M42" s="86" t="s">
        <v>157</v>
      </c>
      <c r="N42" s="56">
        <v>130000719819</v>
      </c>
      <c r="O42" s="86" t="s">
        <v>79</v>
      </c>
      <c r="P42" s="87">
        <v>6</v>
      </c>
      <c r="Q42" s="59">
        <v>43482</v>
      </c>
      <c r="R42" s="88">
        <v>36</v>
      </c>
      <c r="S42" s="89">
        <v>100</v>
      </c>
      <c r="T42" s="89">
        <v>100</v>
      </c>
      <c r="U42" s="89">
        <v>7</v>
      </c>
      <c r="V42" s="89">
        <v>3600</v>
      </c>
      <c r="W42" s="89">
        <v>3600</v>
      </c>
      <c r="X42" s="89">
        <v>252</v>
      </c>
      <c r="Y42" s="89">
        <v>3852</v>
      </c>
      <c r="Z42" s="59">
        <v>43496</v>
      </c>
      <c r="AA42" s="59"/>
      <c r="AB42" s="76" t="str">
        <f t="shared" si="0"/>
        <v/>
      </c>
      <c r="AC42" s="76" t="str">
        <f t="shared" si="1"/>
        <v/>
      </c>
      <c r="AD42" s="76" t="str">
        <f>VLOOKUP(B42,CA!A:B,2,0)</f>
        <v>CAT</v>
      </c>
      <c r="AE42" s="77">
        <f>VLOOKUP(C42,DATA_IW39!B:B,1,0)</f>
        <v>140001545933</v>
      </c>
      <c r="AF42" s="78">
        <f t="shared" si="2"/>
        <v>2</v>
      </c>
      <c r="AG42" s="78">
        <f t="shared" si="3"/>
        <v>2</v>
      </c>
      <c r="AH42" s="78">
        <f t="shared" si="4"/>
        <v>2</v>
      </c>
      <c r="AI42" s="78" t="str">
        <f t="shared" si="5"/>
        <v>S4B3</v>
      </c>
      <c r="AJ42" s="78" t="str">
        <f>VLOOKUP(N42,DATA_IW39!A:X,24,0)</f>
        <v>CAT/TAC</v>
      </c>
      <c r="AK42" s="76" t="str">
        <f>VLOOKUP(N42,DATA_IW39!A:W,23,0)</f>
        <v>สายสื่อสาร</v>
      </c>
      <c r="AL42" s="76" t="str">
        <f>VLOOKUP(N42,DATA_IW39!A:G,6,0)</f>
        <v>ZW03</v>
      </c>
      <c r="AM42" s="76" t="str">
        <f>VLOOKUP(N42,DATA_IW39!A:G,7,0)</f>
        <v>Z53</v>
      </c>
      <c r="AN42" s="76" t="str">
        <f>VLOOKUP(A42,Constrain!AC:AD,2,0)</f>
        <v>F035</v>
      </c>
      <c r="AO42" s="76" t="str">
        <f>VLOOKUP(A42,Constrain!AC:AE,3,0)</f>
        <v>กฟส.ลำปลายมาศ</v>
      </c>
      <c r="AP42" s="76" t="str">
        <f>VLOOKUP(N42,DATA_IW39!A:AA,27,0)</f>
        <v>TELECOM</v>
      </c>
    </row>
    <row r="43" spans="1:42" x14ac:dyDescent="0.35">
      <c r="A43" s="86" t="s">
        <v>1305</v>
      </c>
      <c r="B43" s="56">
        <v>92000324050</v>
      </c>
      <c r="C43" s="56">
        <v>140001545687</v>
      </c>
      <c r="D43" s="86" t="s">
        <v>152</v>
      </c>
      <c r="E43" s="86" t="s">
        <v>160</v>
      </c>
      <c r="F43" s="86" t="s">
        <v>161</v>
      </c>
      <c r="G43" s="56">
        <v>2007969917</v>
      </c>
      <c r="H43" s="56">
        <v>9009416946</v>
      </c>
      <c r="I43" s="56">
        <v>526000322657</v>
      </c>
      <c r="J43" s="86" t="s">
        <v>154</v>
      </c>
      <c r="K43" s="86" t="s">
        <v>165</v>
      </c>
      <c r="L43" s="86" t="s">
        <v>166</v>
      </c>
      <c r="M43" s="86" t="s">
        <v>157</v>
      </c>
      <c r="N43" s="56">
        <v>130000719821</v>
      </c>
      <c r="O43" s="86" t="s">
        <v>79</v>
      </c>
      <c r="P43" s="87">
        <v>3</v>
      </c>
      <c r="Q43" s="59">
        <v>43482</v>
      </c>
      <c r="R43" s="88">
        <v>3236</v>
      </c>
      <c r="S43" s="89">
        <v>55</v>
      </c>
      <c r="T43" s="89">
        <v>55</v>
      </c>
      <c r="U43" s="89">
        <v>3.85</v>
      </c>
      <c r="V43" s="89">
        <v>177980</v>
      </c>
      <c r="W43" s="89">
        <v>177980</v>
      </c>
      <c r="X43" s="89">
        <v>12458.6</v>
      </c>
      <c r="Y43" s="89">
        <v>190438.6</v>
      </c>
      <c r="Z43" s="59">
        <v>43496</v>
      </c>
      <c r="AA43" s="59"/>
      <c r="AB43" s="76" t="str">
        <f t="shared" si="0"/>
        <v/>
      </c>
      <c r="AC43" s="76" t="str">
        <f t="shared" si="1"/>
        <v/>
      </c>
      <c r="AD43" s="76" t="str">
        <f>VLOOKUP(B43,CA!A:B,2,0)</f>
        <v>CAT</v>
      </c>
      <c r="AE43" s="77">
        <f>VLOOKUP(C43,DATA_IW39!B:B,1,0)</f>
        <v>140001545687</v>
      </c>
      <c r="AF43" s="78">
        <f t="shared" si="2"/>
        <v>1</v>
      </c>
      <c r="AG43" s="78">
        <f t="shared" si="3"/>
        <v>1</v>
      </c>
      <c r="AH43" s="78">
        <f t="shared" si="4"/>
        <v>1</v>
      </c>
      <c r="AI43" s="78" t="str">
        <f t="shared" si="5"/>
        <v>S4B3</v>
      </c>
      <c r="AJ43" s="78" t="str">
        <f>VLOOKUP(N43,DATA_IW39!A:X,24,0)</f>
        <v>CAT/BFKT</v>
      </c>
      <c r="AK43" s="76" t="str">
        <f>VLOOKUP(N43,DATA_IW39!A:W,23,0)</f>
        <v>สายสื่อสาร</v>
      </c>
      <c r="AL43" s="76" t="str">
        <f>VLOOKUP(N43,DATA_IW39!A:G,6,0)</f>
        <v>ZW03</v>
      </c>
      <c r="AM43" s="76" t="str">
        <f>VLOOKUP(N43,DATA_IW39!A:G,7,0)</f>
        <v>Z53</v>
      </c>
      <c r="AN43" s="76" t="str">
        <f>VLOOKUP(A43,Constrain!AC:AD,2,0)</f>
        <v>F035</v>
      </c>
      <c r="AO43" s="76" t="str">
        <f>VLOOKUP(A43,Constrain!AC:AE,3,0)</f>
        <v>กฟส.ลำปลายมาศ</v>
      </c>
      <c r="AP43" s="76" t="str">
        <f>VLOOKUP(N43,DATA_IW39!A:AA,27,0)</f>
        <v>TELECOM</v>
      </c>
    </row>
    <row r="44" spans="1:42" x14ac:dyDescent="0.35">
      <c r="A44" s="86" t="s">
        <v>1305</v>
      </c>
      <c r="B44" s="56">
        <v>92000324022</v>
      </c>
      <c r="C44" s="56">
        <v>140001546254</v>
      </c>
      <c r="D44" s="86" t="s">
        <v>152</v>
      </c>
      <c r="E44" s="86" t="s">
        <v>168</v>
      </c>
      <c r="F44" s="86" t="s">
        <v>169</v>
      </c>
      <c r="G44" s="56">
        <v>2007970446</v>
      </c>
      <c r="H44" s="56">
        <v>9009417665</v>
      </c>
      <c r="I44" s="56">
        <v>500000321000</v>
      </c>
      <c r="J44" s="86" t="s">
        <v>154</v>
      </c>
      <c r="K44" s="86" t="s">
        <v>165</v>
      </c>
      <c r="L44" s="86" t="s">
        <v>166</v>
      </c>
      <c r="M44" s="86" t="s">
        <v>157</v>
      </c>
      <c r="N44" s="56">
        <v>130000719822</v>
      </c>
      <c r="O44" s="86" t="s">
        <v>79</v>
      </c>
      <c r="P44" s="87">
        <v>2</v>
      </c>
      <c r="Q44" s="59">
        <v>43482</v>
      </c>
      <c r="R44" s="88">
        <v>959</v>
      </c>
      <c r="S44" s="89">
        <v>55</v>
      </c>
      <c r="T44" s="89">
        <v>55</v>
      </c>
      <c r="U44" s="89">
        <v>3.85</v>
      </c>
      <c r="V44" s="89">
        <v>52745</v>
      </c>
      <c r="W44" s="89">
        <v>52745</v>
      </c>
      <c r="X44" s="89">
        <v>3692.15</v>
      </c>
      <c r="Y44" s="89">
        <v>56437.15</v>
      </c>
      <c r="Z44" s="59">
        <v>43496</v>
      </c>
      <c r="AA44" s="59"/>
      <c r="AB44" s="76" t="str">
        <f t="shared" si="0"/>
        <v/>
      </c>
      <c r="AC44" s="76" t="str">
        <f t="shared" si="1"/>
        <v/>
      </c>
      <c r="AD44" s="76" t="str">
        <f>VLOOKUP(B44,CA!A:B,2,0)</f>
        <v>UIH</v>
      </c>
      <c r="AE44" s="77">
        <f>VLOOKUP(C44,DATA_IW39!B:B,1,0)</f>
        <v>140001546254</v>
      </c>
      <c r="AF44" s="78">
        <f t="shared" si="2"/>
        <v>1</v>
      </c>
      <c r="AG44" s="78">
        <f t="shared" si="3"/>
        <v>1</v>
      </c>
      <c r="AH44" s="78">
        <f t="shared" si="4"/>
        <v>1</v>
      </c>
      <c r="AI44" s="78" t="str">
        <f t="shared" si="5"/>
        <v>S4B3</v>
      </c>
      <c r="AJ44" s="78" t="str">
        <f>VLOOKUP(N44,DATA_IW39!A:X,24,0)</f>
        <v>UIH</v>
      </c>
      <c r="AK44" s="76" t="str">
        <f>VLOOKUP(N44,DATA_IW39!A:W,23,0)</f>
        <v>สายสื่อสาร</v>
      </c>
      <c r="AL44" s="76" t="str">
        <f>VLOOKUP(N44,DATA_IW39!A:G,6,0)</f>
        <v>ZW03</v>
      </c>
      <c r="AM44" s="76" t="str">
        <f>VLOOKUP(N44,DATA_IW39!A:G,7,0)</f>
        <v>Z53</v>
      </c>
      <c r="AN44" s="76" t="str">
        <f>VLOOKUP(A44,Constrain!AC:AD,2,0)</f>
        <v>F035</v>
      </c>
      <c r="AO44" s="76" t="str">
        <f>VLOOKUP(A44,Constrain!AC:AE,3,0)</f>
        <v>กฟส.ลำปลายมาศ</v>
      </c>
      <c r="AP44" s="76" t="str">
        <f>VLOOKUP(N44,DATA_IW39!A:AA,27,0)</f>
        <v>TELECOM</v>
      </c>
    </row>
    <row r="45" spans="1:42" x14ac:dyDescent="0.35">
      <c r="A45" s="86" t="s">
        <v>1305</v>
      </c>
      <c r="B45" s="56">
        <v>92000322753</v>
      </c>
      <c r="C45" s="56">
        <v>140001546214</v>
      </c>
      <c r="D45" s="86" t="s">
        <v>152</v>
      </c>
      <c r="E45" s="86" t="s">
        <v>158</v>
      </c>
      <c r="F45" s="86" t="s">
        <v>159</v>
      </c>
      <c r="G45" s="56">
        <v>2007970434</v>
      </c>
      <c r="H45" s="56">
        <v>9009417650</v>
      </c>
      <c r="I45" s="56">
        <v>550000321903</v>
      </c>
      <c r="J45" s="86" t="s">
        <v>154</v>
      </c>
      <c r="K45" s="86" t="s">
        <v>165</v>
      </c>
      <c r="L45" s="86" t="s">
        <v>166</v>
      </c>
      <c r="M45" s="86" t="s">
        <v>157</v>
      </c>
      <c r="N45" s="56">
        <v>130000719823</v>
      </c>
      <c r="O45" s="86" t="s">
        <v>79</v>
      </c>
      <c r="P45" s="87">
        <v>1</v>
      </c>
      <c r="Q45" s="59">
        <v>43482</v>
      </c>
      <c r="R45" s="88">
        <v>1301</v>
      </c>
      <c r="S45" s="89">
        <v>55</v>
      </c>
      <c r="T45" s="89">
        <v>55</v>
      </c>
      <c r="U45" s="89">
        <v>3.85</v>
      </c>
      <c r="V45" s="89">
        <v>71555</v>
      </c>
      <c r="W45" s="89">
        <v>71555</v>
      </c>
      <c r="X45" s="89">
        <v>5008.8500000000004</v>
      </c>
      <c r="Y45" s="89">
        <v>76563.850000000006</v>
      </c>
      <c r="Z45" s="59">
        <v>43496</v>
      </c>
      <c r="AA45" s="59"/>
      <c r="AB45" s="76" t="str">
        <f t="shared" si="0"/>
        <v/>
      </c>
      <c r="AC45" s="76" t="str">
        <f t="shared" si="1"/>
        <v/>
      </c>
      <c r="AD45" s="76" t="str">
        <f>VLOOKUP(B45,CA!A:B,2,0)</f>
        <v>TTT</v>
      </c>
      <c r="AE45" s="77">
        <f>VLOOKUP(C45,DATA_IW39!B:B,1,0)</f>
        <v>140001546214</v>
      </c>
      <c r="AF45" s="78">
        <f t="shared" si="2"/>
        <v>1</v>
      </c>
      <c r="AG45" s="78">
        <f t="shared" si="3"/>
        <v>1</v>
      </c>
      <c r="AH45" s="78">
        <f t="shared" si="4"/>
        <v>1</v>
      </c>
      <c r="AI45" s="78" t="str">
        <f t="shared" si="5"/>
        <v>S4B3</v>
      </c>
      <c r="AJ45" s="78" t="str">
        <f>VLOOKUP(N45,DATA_IW39!A:X,24,0)</f>
        <v>TTT</v>
      </c>
      <c r="AK45" s="76" t="str">
        <f>VLOOKUP(N45,DATA_IW39!A:W,23,0)</f>
        <v>สายสื่อสาร</v>
      </c>
      <c r="AL45" s="76" t="str">
        <f>VLOOKUP(N45,DATA_IW39!A:G,6,0)</f>
        <v>ZW03</v>
      </c>
      <c r="AM45" s="76" t="str">
        <f>VLOOKUP(N45,DATA_IW39!A:G,7,0)</f>
        <v>Z53</v>
      </c>
      <c r="AN45" s="76" t="str">
        <f>VLOOKUP(A45,Constrain!AC:AD,2,0)</f>
        <v>F035</v>
      </c>
      <c r="AO45" s="76" t="str">
        <f>VLOOKUP(A45,Constrain!AC:AE,3,0)</f>
        <v>กฟส.ลำปลายมาศ</v>
      </c>
      <c r="AP45" s="76" t="str">
        <f>VLOOKUP(N45,DATA_IW39!A:AA,27,0)</f>
        <v>TELECOM</v>
      </c>
    </row>
    <row r="46" spans="1:42" x14ac:dyDescent="0.35">
      <c r="A46" s="86" t="s">
        <v>1305</v>
      </c>
      <c r="B46" s="56">
        <v>92000523800</v>
      </c>
      <c r="C46" s="56">
        <v>140001546017</v>
      </c>
      <c r="D46" s="86" t="s">
        <v>152</v>
      </c>
      <c r="E46" s="86" t="s">
        <v>172</v>
      </c>
      <c r="F46" s="86" t="s">
        <v>173</v>
      </c>
      <c r="G46" s="56">
        <v>2007970237</v>
      </c>
      <c r="H46" s="56">
        <v>9009417341</v>
      </c>
      <c r="I46" s="56">
        <v>518000321464</v>
      </c>
      <c r="J46" s="86" t="s">
        <v>154</v>
      </c>
      <c r="K46" s="86" t="s">
        <v>165</v>
      </c>
      <c r="L46" s="86" t="s">
        <v>166</v>
      </c>
      <c r="M46" s="86" t="s">
        <v>157</v>
      </c>
      <c r="N46" s="56">
        <v>130000719824</v>
      </c>
      <c r="O46" s="86" t="s">
        <v>79</v>
      </c>
      <c r="P46" s="87">
        <v>14</v>
      </c>
      <c r="Q46" s="59">
        <v>43482</v>
      </c>
      <c r="R46" s="88">
        <v>312</v>
      </c>
      <c r="S46" s="89">
        <v>55</v>
      </c>
      <c r="T46" s="89">
        <v>55</v>
      </c>
      <c r="U46" s="89">
        <v>3.85</v>
      </c>
      <c r="V46" s="89">
        <v>17160</v>
      </c>
      <c r="W46" s="89">
        <v>17160</v>
      </c>
      <c r="X46" s="89">
        <v>1201.2</v>
      </c>
      <c r="Y46" s="89">
        <v>18361.2</v>
      </c>
      <c r="Z46" s="59">
        <v>43496</v>
      </c>
      <c r="AA46" s="59"/>
      <c r="AB46" s="76" t="str">
        <f t="shared" si="0"/>
        <v/>
      </c>
      <c r="AC46" s="76" t="str">
        <f t="shared" si="1"/>
        <v/>
      </c>
      <c r="AD46" s="76" t="str">
        <f>VLOOKUP(B46,CA!A:B,2,0)</f>
        <v>ITEL</v>
      </c>
      <c r="AE46" s="77">
        <f>VLOOKUP(C46,DATA_IW39!B:B,1,0)</f>
        <v>140001546017</v>
      </c>
      <c r="AF46" s="78">
        <f t="shared" si="2"/>
        <v>1</v>
      </c>
      <c r="AG46" s="78">
        <f t="shared" si="3"/>
        <v>1</v>
      </c>
      <c r="AH46" s="78">
        <f t="shared" si="4"/>
        <v>1</v>
      </c>
      <c r="AI46" s="78" t="str">
        <f t="shared" si="5"/>
        <v>S4B3</v>
      </c>
      <c r="AJ46" s="78" t="str">
        <f>VLOOKUP(N46,DATA_IW39!A:X,24,0)</f>
        <v>ITEL</v>
      </c>
      <c r="AK46" s="76" t="str">
        <f>VLOOKUP(N46,DATA_IW39!A:W,23,0)</f>
        <v>สายสื่อสาร</v>
      </c>
      <c r="AL46" s="76" t="str">
        <f>VLOOKUP(N46,DATA_IW39!A:G,6,0)</f>
        <v>ZW03</v>
      </c>
      <c r="AM46" s="76" t="str">
        <f>VLOOKUP(N46,DATA_IW39!A:G,7,0)</f>
        <v>Z53</v>
      </c>
      <c r="AN46" s="76" t="str">
        <f>VLOOKUP(A46,Constrain!AC:AD,2,0)</f>
        <v>F035</v>
      </c>
      <c r="AO46" s="76" t="str">
        <f>VLOOKUP(A46,Constrain!AC:AE,3,0)</f>
        <v>กฟส.ลำปลายมาศ</v>
      </c>
      <c r="AP46" s="76" t="str">
        <f>VLOOKUP(N46,DATA_IW39!A:AA,27,0)</f>
        <v>TELECOM</v>
      </c>
    </row>
    <row r="47" spans="1:42" x14ac:dyDescent="0.35">
      <c r="A47" s="86" t="s">
        <v>1305</v>
      </c>
      <c r="B47" s="56">
        <v>92000546548</v>
      </c>
      <c r="C47" s="56">
        <v>140001546067</v>
      </c>
      <c r="D47" s="86" t="s">
        <v>152</v>
      </c>
      <c r="E47" s="86" t="s">
        <v>194</v>
      </c>
      <c r="F47" s="86" t="s">
        <v>195</v>
      </c>
      <c r="G47" s="56">
        <v>2007970251</v>
      </c>
      <c r="H47" s="56">
        <v>9009417440</v>
      </c>
      <c r="I47" s="56">
        <v>550000321900</v>
      </c>
      <c r="J47" s="86" t="s">
        <v>154</v>
      </c>
      <c r="K47" s="86" t="s">
        <v>165</v>
      </c>
      <c r="L47" s="86" t="s">
        <v>166</v>
      </c>
      <c r="M47" s="86" t="s">
        <v>157</v>
      </c>
      <c r="N47" s="56">
        <v>130000719826</v>
      </c>
      <c r="O47" s="86" t="s">
        <v>79</v>
      </c>
      <c r="P47" s="87">
        <v>15</v>
      </c>
      <c r="Q47" s="59">
        <v>43482</v>
      </c>
      <c r="R47" s="88">
        <v>2070</v>
      </c>
      <c r="S47" s="89">
        <v>55</v>
      </c>
      <c r="T47" s="89">
        <v>55</v>
      </c>
      <c r="U47" s="89">
        <v>3.85</v>
      </c>
      <c r="V47" s="89">
        <v>113850</v>
      </c>
      <c r="W47" s="89">
        <v>113850</v>
      </c>
      <c r="X47" s="89">
        <v>7969.5</v>
      </c>
      <c r="Y47" s="89">
        <v>121819.5</v>
      </c>
      <c r="Z47" s="59">
        <v>43496</v>
      </c>
      <c r="AA47" s="59"/>
      <c r="AB47" s="76" t="str">
        <f t="shared" si="0"/>
        <v/>
      </c>
      <c r="AC47" s="76" t="str">
        <f t="shared" si="1"/>
        <v/>
      </c>
      <c r="AD47" s="76" t="str">
        <f>VLOOKUP(B47,CA!A:B,2,0)</f>
        <v>TCC</v>
      </c>
      <c r="AE47" s="77">
        <f>VLOOKUP(C47,DATA_IW39!B:B,1,0)</f>
        <v>140001546067</v>
      </c>
      <c r="AF47" s="78">
        <f t="shared" si="2"/>
        <v>1</v>
      </c>
      <c r="AG47" s="78">
        <f t="shared" si="3"/>
        <v>1</v>
      </c>
      <c r="AH47" s="78">
        <f t="shared" si="4"/>
        <v>1</v>
      </c>
      <c r="AI47" s="78" t="str">
        <f t="shared" si="5"/>
        <v>S4B3</v>
      </c>
      <c r="AJ47" s="78" t="str">
        <f>VLOOKUP(N47,DATA_IW39!A:X,24,0)</f>
        <v>TCC</v>
      </c>
      <c r="AK47" s="76" t="str">
        <f>VLOOKUP(N47,DATA_IW39!A:W,23,0)</f>
        <v>สายสื่อสาร</v>
      </c>
      <c r="AL47" s="76" t="str">
        <f>VLOOKUP(N47,DATA_IW39!A:G,6,0)</f>
        <v>ZW03</v>
      </c>
      <c r="AM47" s="76" t="str">
        <f>VLOOKUP(N47,DATA_IW39!A:G,7,0)</f>
        <v>Z53</v>
      </c>
      <c r="AN47" s="76" t="str">
        <f>VLOOKUP(A47,Constrain!AC:AD,2,0)</f>
        <v>F035</v>
      </c>
      <c r="AO47" s="76" t="str">
        <f>VLOOKUP(A47,Constrain!AC:AE,3,0)</f>
        <v>กฟส.ลำปลายมาศ</v>
      </c>
      <c r="AP47" s="76" t="str">
        <f>VLOOKUP(N47,DATA_IW39!A:AA,27,0)</f>
        <v>TELECOM</v>
      </c>
    </row>
    <row r="48" spans="1:42" x14ac:dyDescent="0.35">
      <c r="A48" s="86" t="s">
        <v>1305</v>
      </c>
      <c r="B48" s="56">
        <v>92000488010</v>
      </c>
      <c r="C48" s="56">
        <v>140001546241</v>
      </c>
      <c r="D48" s="86" t="s">
        <v>152</v>
      </c>
      <c r="E48" s="86" t="s">
        <v>171</v>
      </c>
      <c r="F48" s="86" t="s">
        <v>167</v>
      </c>
      <c r="G48" s="56">
        <v>2007970442</v>
      </c>
      <c r="H48" s="56">
        <v>9009417659</v>
      </c>
      <c r="I48" s="56">
        <v>548000321073</v>
      </c>
      <c r="J48" s="86" t="s">
        <v>154</v>
      </c>
      <c r="K48" s="86" t="s">
        <v>165</v>
      </c>
      <c r="L48" s="86" t="s">
        <v>166</v>
      </c>
      <c r="M48" s="86" t="s">
        <v>157</v>
      </c>
      <c r="N48" s="56">
        <v>130000719827</v>
      </c>
      <c r="O48" s="86" t="s">
        <v>79</v>
      </c>
      <c r="P48" s="87">
        <v>13</v>
      </c>
      <c r="Q48" s="59">
        <v>43482</v>
      </c>
      <c r="R48" s="88">
        <v>4495</v>
      </c>
      <c r="S48" s="89">
        <v>55</v>
      </c>
      <c r="T48" s="89">
        <v>55</v>
      </c>
      <c r="U48" s="89">
        <v>3.85</v>
      </c>
      <c r="V48" s="89">
        <v>247225</v>
      </c>
      <c r="W48" s="89">
        <v>247225</v>
      </c>
      <c r="X48" s="89">
        <v>17305.75</v>
      </c>
      <c r="Y48" s="89">
        <v>264530.75</v>
      </c>
      <c r="Z48" s="59">
        <v>43496</v>
      </c>
      <c r="AA48" s="59"/>
      <c r="AB48" s="76" t="str">
        <f t="shared" si="0"/>
        <v/>
      </c>
      <c r="AC48" s="76" t="str">
        <f t="shared" si="1"/>
        <v/>
      </c>
      <c r="AD48" s="76" t="str">
        <f>VLOOKUP(B48,CA!A:B,2,0)</f>
        <v>TUC</v>
      </c>
      <c r="AE48" s="77">
        <f>VLOOKUP(C48,DATA_IW39!B:B,1,0)</f>
        <v>140001546241</v>
      </c>
      <c r="AF48" s="78">
        <f t="shared" si="2"/>
        <v>1</v>
      </c>
      <c r="AG48" s="78">
        <f t="shared" si="3"/>
        <v>1</v>
      </c>
      <c r="AH48" s="78">
        <f t="shared" si="4"/>
        <v>1</v>
      </c>
      <c r="AI48" s="78" t="str">
        <f t="shared" si="5"/>
        <v>S4B3</v>
      </c>
      <c r="AJ48" s="78" t="str">
        <f>VLOOKUP(N48,DATA_IW39!A:X,24,0)</f>
        <v>TUC</v>
      </c>
      <c r="AK48" s="76" t="str">
        <f>VLOOKUP(N48,DATA_IW39!A:W,23,0)</f>
        <v>สายสื่อสาร</v>
      </c>
      <c r="AL48" s="76" t="str">
        <f>VLOOKUP(N48,DATA_IW39!A:G,6,0)</f>
        <v>ZW03</v>
      </c>
      <c r="AM48" s="76" t="str">
        <f>VLOOKUP(N48,DATA_IW39!A:G,7,0)</f>
        <v>Z53</v>
      </c>
      <c r="AN48" s="76" t="str">
        <f>VLOOKUP(A48,Constrain!AC:AD,2,0)</f>
        <v>F035</v>
      </c>
      <c r="AO48" s="76" t="str">
        <f>VLOOKUP(A48,Constrain!AC:AE,3,0)</f>
        <v>กฟส.ลำปลายมาศ</v>
      </c>
      <c r="AP48" s="76" t="str">
        <f>VLOOKUP(N48,DATA_IW39!A:AA,27,0)</f>
        <v>TELECOM</v>
      </c>
    </row>
    <row r="49" spans="1:42" x14ac:dyDescent="0.35">
      <c r="A49" s="86" t="s">
        <v>1305</v>
      </c>
      <c r="B49" s="56">
        <v>92000324096</v>
      </c>
      <c r="C49" s="56">
        <v>140001545607</v>
      </c>
      <c r="D49" s="86" t="s">
        <v>152</v>
      </c>
      <c r="E49" s="86" t="s">
        <v>153</v>
      </c>
      <c r="F49" s="86" t="s">
        <v>1266</v>
      </c>
      <c r="G49" s="56">
        <v>2007969786</v>
      </c>
      <c r="H49" s="56">
        <v>9009416813</v>
      </c>
      <c r="I49" s="56">
        <v>562000322498</v>
      </c>
      <c r="J49" s="86" t="s">
        <v>154</v>
      </c>
      <c r="K49" s="86" t="s">
        <v>165</v>
      </c>
      <c r="L49" s="86" t="s">
        <v>166</v>
      </c>
      <c r="M49" s="86" t="s">
        <v>157</v>
      </c>
      <c r="N49" s="56">
        <v>130000719829</v>
      </c>
      <c r="O49" s="86" t="s">
        <v>79</v>
      </c>
      <c r="P49" s="87">
        <v>12</v>
      </c>
      <c r="Q49" s="59">
        <v>43482</v>
      </c>
      <c r="R49" s="88">
        <v>7797</v>
      </c>
      <c r="S49" s="89">
        <v>55</v>
      </c>
      <c r="T49" s="89">
        <v>55</v>
      </c>
      <c r="U49" s="89">
        <v>3.85</v>
      </c>
      <c r="V49" s="89">
        <v>428835</v>
      </c>
      <c r="W49" s="89">
        <v>428835</v>
      </c>
      <c r="X49" s="89">
        <v>30018.45</v>
      </c>
      <c r="Y49" s="89">
        <v>458853.45</v>
      </c>
      <c r="Z49" s="59">
        <v>43496</v>
      </c>
      <c r="AA49" s="59"/>
      <c r="AB49" s="76" t="str">
        <f t="shared" si="0"/>
        <v/>
      </c>
      <c r="AC49" s="76" t="str">
        <f t="shared" si="1"/>
        <v/>
      </c>
      <c r="AD49" s="76" t="str">
        <f>VLOOKUP(B49,CA!A:B,2,0)</f>
        <v>AWN</v>
      </c>
      <c r="AE49" s="77">
        <f>VLOOKUP(C49,DATA_IW39!B:B,1,0)</f>
        <v>140001545607</v>
      </c>
      <c r="AF49" s="78">
        <f t="shared" si="2"/>
        <v>1</v>
      </c>
      <c r="AG49" s="78">
        <f t="shared" si="3"/>
        <v>1</v>
      </c>
      <c r="AH49" s="78">
        <f t="shared" si="4"/>
        <v>1</v>
      </c>
      <c r="AI49" s="78" t="str">
        <f t="shared" si="5"/>
        <v>S4B3</v>
      </c>
      <c r="AJ49" s="78" t="str">
        <f>VLOOKUP(N49,DATA_IW39!A:X,24,0)</f>
        <v>AWN</v>
      </c>
      <c r="AK49" s="76" t="str">
        <f>VLOOKUP(N49,DATA_IW39!A:W,23,0)</f>
        <v>สายสื่อสาร</v>
      </c>
      <c r="AL49" s="76" t="str">
        <f>VLOOKUP(N49,DATA_IW39!A:G,6,0)</f>
        <v>ZW03</v>
      </c>
      <c r="AM49" s="76" t="str">
        <f>VLOOKUP(N49,DATA_IW39!A:G,7,0)</f>
        <v>Z53</v>
      </c>
      <c r="AN49" s="76" t="str">
        <f>VLOOKUP(A49,Constrain!AC:AD,2,0)</f>
        <v>F035</v>
      </c>
      <c r="AO49" s="76" t="str">
        <f>VLOOKUP(A49,Constrain!AC:AE,3,0)</f>
        <v>กฟส.ลำปลายมาศ</v>
      </c>
      <c r="AP49" s="76" t="str">
        <f>VLOOKUP(N49,DATA_IW39!A:AA,27,0)</f>
        <v>TELECOM</v>
      </c>
    </row>
    <row r="50" spans="1:42" x14ac:dyDescent="0.35">
      <c r="A50" s="86" t="s">
        <v>1305</v>
      </c>
      <c r="B50" s="56">
        <v>92000589320</v>
      </c>
      <c r="C50" s="56">
        <v>140001545451</v>
      </c>
      <c r="D50" s="86" t="s">
        <v>152</v>
      </c>
      <c r="E50" s="86" t="s">
        <v>1257</v>
      </c>
      <c r="F50" s="86" t="s">
        <v>1271</v>
      </c>
      <c r="G50" s="56">
        <v>2007969668</v>
      </c>
      <c r="H50" s="56">
        <v>9009416607</v>
      </c>
      <c r="I50" s="56">
        <v>520000322517</v>
      </c>
      <c r="J50" s="86" t="s">
        <v>154</v>
      </c>
      <c r="K50" s="86" t="s">
        <v>165</v>
      </c>
      <c r="L50" s="86" t="s">
        <v>166</v>
      </c>
      <c r="M50" s="86" t="s">
        <v>157</v>
      </c>
      <c r="N50" s="56">
        <v>130000719833</v>
      </c>
      <c r="O50" s="86" t="s">
        <v>79</v>
      </c>
      <c r="P50" s="87">
        <v>16</v>
      </c>
      <c r="Q50" s="59">
        <v>43482</v>
      </c>
      <c r="R50" s="88">
        <v>726</v>
      </c>
      <c r="S50" s="89">
        <v>55</v>
      </c>
      <c r="T50" s="89">
        <v>55</v>
      </c>
      <c r="U50" s="89">
        <v>3.85</v>
      </c>
      <c r="V50" s="89">
        <v>39930</v>
      </c>
      <c r="W50" s="89">
        <v>39930</v>
      </c>
      <c r="X50" s="89">
        <v>2795.1</v>
      </c>
      <c r="Y50" s="89">
        <v>42725.1</v>
      </c>
      <c r="Z50" s="59">
        <v>43496</v>
      </c>
      <c r="AA50" s="59"/>
      <c r="AB50" s="76" t="str">
        <f t="shared" si="0"/>
        <v/>
      </c>
      <c r="AC50" s="76" t="str">
        <f t="shared" si="1"/>
        <v/>
      </c>
      <c r="AD50" s="76" t="str">
        <f>VLOOKUP(B50,CA!A:B,2,0)</f>
        <v>TOT(AIS)</v>
      </c>
      <c r="AE50" s="77">
        <f>VLOOKUP(C50,DATA_IW39!B:B,1,0)</f>
        <v>140001545451</v>
      </c>
      <c r="AF50" s="78">
        <f t="shared" si="2"/>
        <v>1</v>
      </c>
      <c r="AG50" s="78">
        <f t="shared" si="3"/>
        <v>1</v>
      </c>
      <c r="AH50" s="78">
        <f t="shared" si="4"/>
        <v>1</v>
      </c>
      <c r="AI50" s="78" t="str">
        <f t="shared" si="5"/>
        <v>S4B3</v>
      </c>
      <c r="AJ50" s="78" t="str">
        <f>VLOOKUP(N50,DATA_IW39!A:X,24,0)</f>
        <v>AWN/AIS</v>
      </c>
      <c r="AK50" s="76" t="str">
        <f>VLOOKUP(N50,DATA_IW39!A:W,23,0)</f>
        <v>สายสื่อสาร</v>
      </c>
      <c r="AL50" s="76" t="str">
        <f>VLOOKUP(N50,DATA_IW39!A:G,6,0)</f>
        <v>ZW03</v>
      </c>
      <c r="AM50" s="76" t="str">
        <f>VLOOKUP(N50,DATA_IW39!A:G,7,0)</f>
        <v>Z53</v>
      </c>
      <c r="AN50" s="76" t="str">
        <f>VLOOKUP(A50,Constrain!AC:AD,2,0)</f>
        <v>F035</v>
      </c>
      <c r="AO50" s="76" t="str">
        <f>VLOOKUP(A50,Constrain!AC:AE,3,0)</f>
        <v>กฟส.ลำปลายมาศ</v>
      </c>
      <c r="AP50" s="76" t="str">
        <f>VLOOKUP(N50,DATA_IW39!A:AA,27,0)</f>
        <v>TELECOM</v>
      </c>
    </row>
    <row r="51" spans="1:42" x14ac:dyDescent="0.35">
      <c r="A51" s="86" t="s">
        <v>1304</v>
      </c>
      <c r="B51" s="56">
        <v>92000552497</v>
      </c>
      <c r="C51" s="56">
        <v>140001542598</v>
      </c>
      <c r="D51" s="86" t="s">
        <v>152</v>
      </c>
      <c r="E51" s="86" t="s">
        <v>194</v>
      </c>
      <c r="F51" s="86" t="s">
        <v>195</v>
      </c>
      <c r="G51" s="56">
        <v>2007964504</v>
      </c>
      <c r="H51" s="56">
        <v>9009410663</v>
      </c>
      <c r="I51" s="56">
        <v>558000321972</v>
      </c>
      <c r="J51" s="86" t="s">
        <v>154</v>
      </c>
      <c r="K51" s="86" t="s">
        <v>165</v>
      </c>
      <c r="L51" s="86" t="s">
        <v>166</v>
      </c>
      <c r="M51" s="86" t="s">
        <v>157</v>
      </c>
      <c r="N51" s="56">
        <v>130000720097</v>
      </c>
      <c r="O51" s="86" t="s">
        <v>79</v>
      </c>
      <c r="P51" s="87">
        <v>11</v>
      </c>
      <c r="Q51" s="59">
        <v>43481</v>
      </c>
      <c r="R51" s="88">
        <v>8382</v>
      </c>
      <c r="S51" s="89">
        <v>55</v>
      </c>
      <c r="T51" s="89">
        <v>55</v>
      </c>
      <c r="U51" s="89">
        <v>3.85</v>
      </c>
      <c r="V51" s="89">
        <v>461010</v>
      </c>
      <c r="W51" s="89">
        <v>461010</v>
      </c>
      <c r="X51" s="89">
        <v>32270.7</v>
      </c>
      <c r="Y51" s="89">
        <v>493280.7</v>
      </c>
      <c r="Z51" s="59">
        <v>43496</v>
      </c>
      <c r="AA51" s="59"/>
      <c r="AB51" s="76" t="str">
        <f t="shared" si="0"/>
        <v/>
      </c>
      <c r="AC51" s="76" t="str">
        <f t="shared" si="1"/>
        <v/>
      </c>
      <c r="AD51" s="76" t="str">
        <f>VLOOKUP(B51,CA!A:B,2,0)</f>
        <v>TCC</v>
      </c>
      <c r="AE51" s="77">
        <f>VLOOKUP(C51,DATA_IW39!B:B,1,0)</f>
        <v>140001542598</v>
      </c>
      <c r="AF51" s="78">
        <f t="shared" si="2"/>
        <v>1</v>
      </c>
      <c r="AG51" s="78">
        <f t="shared" si="3"/>
        <v>1</v>
      </c>
      <c r="AH51" s="78">
        <f t="shared" si="4"/>
        <v>1</v>
      </c>
      <c r="AI51" s="78" t="str">
        <f t="shared" si="5"/>
        <v>S4B3</v>
      </c>
      <c r="AJ51" s="78" t="str">
        <f>VLOOKUP(N51,DATA_IW39!A:X,24,0)</f>
        <v>TCC</v>
      </c>
      <c r="AK51" s="76" t="str">
        <f>VLOOKUP(N51,DATA_IW39!A:W,23,0)</f>
        <v>สายสื่อสาร</v>
      </c>
      <c r="AL51" s="76" t="str">
        <f>VLOOKUP(N51,DATA_IW39!A:G,6,0)</f>
        <v>ZW03</v>
      </c>
      <c r="AM51" s="76" t="str">
        <f>VLOOKUP(N51,DATA_IW39!A:G,7,0)</f>
        <v>Z53</v>
      </c>
      <c r="AN51" s="76" t="str">
        <f>VLOOKUP(A51,Constrain!AC:AD,2,0)</f>
        <v>F121</v>
      </c>
      <c r="AO51" s="76" t="str">
        <f>VLOOKUP(A51,Constrain!AC:AE,3,0)</f>
        <v>กฟอ.ปราสาท</v>
      </c>
      <c r="AP51" s="76" t="str">
        <f>VLOOKUP(N51,DATA_IW39!A:AA,27,0)</f>
        <v>TELECOM</v>
      </c>
    </row>
    <row r="52" spans="1:42" x14ac:dyDescent="0.35">
      <c r="A52" s="86" t="s">
        <v>1304</v>
      </c>
      <c r="B52" s="56">
        <v>92000318885</v>
      </c>
      <c r="C52" s="56">
        <v>140001542742</v>
      </c>
      <c r="D52" s="86" t="s">
        <v>152</v>
      </c>
      <c r="E52" s="86" t="s">
        <v>168</v>
      </c>
      <c r="F52" s="86" t="s">
        <v>169</v>
      </c>
      <c r="G52" s="56">
        <v>2007964717</v>
      </c>
      <c r="H52" s="56">
        <v>9009410919</v>
      </c>
      <c r="I52" s="56">
        <v>518000321386</v>
      </c>
      <c r="J52" s="86" t="s">
        <v>154</v>
      </c>
      <c r="K52" s="86" t="s">
        <v>165</v>
      </c>
      <c r="L52" s="86" t="s">
        <v>166</v>
      </c>
      <c r="M52" s="86" t="s">
        <v>157</v>
      </c>
      <c r="N52" s="56">
        <v>130000720104</v>
      </c>
      <c r="O52" s="86" t="s">
        <v>79</v>
      </c>
      <c r="P52" s="87">
        <v>6</v>
      </c>
      <c r="Q52" s="59">
        <v>43481</v>
      </c>
      <c r="R52" s="88">
        <v>692</v>
      </c>
      <c r="S52" s="89">
        <v>55</v>
      </c>
      <c r="T52" s="89">
        <v>55</v>
      </c>
      <c r="U52" s="89">
        <v>3.85</v>
      </c>
      <c r="V52" s="89">
        <v>38060</v>
      </c>
      <c r="W52" s="89">
        <v>38060</v>
      </c>
      <c r="X52" s="89">
        <v>2664.2</v>
      </c>
      <c r="Y52" s="89">
        <v>40724.199999999997</v>
      </c>
      <c r="Z52" s="59">
        <v>43496</v>
      </c>
      <c r="AB52" s="76" t="str">
        <f t="shared" si="0"/>
        <v/>
      </c>
      <c r="AC52" s="76" t="str">
        <f t="shared" si="1"/>
        <v/>
      </c>
      <c r="AD52" s="76" t="str">
        <f>VLOOKUP(B52,CA!A:B,2,0)</f>
        <v>UIH</v>
      </c>
      <c r="AE52" s="77">
        <f>VLOOKUP(C52,DATA_IW39!B:B,1,0)</f>
        <v>140001542742</v>
      </c>
      <c r="AF52" s="78">
        <f t="shared" si="2"/>
        <v>1</v>
      </c>
      <c r="AG52" s="78">
        <f t="shared" si="3"/>
        <v>1</v>
      </c>
      <c r="AH52" s="78">
        <f t="shared" si="4"/>
        <v>1</v>
      </c>
      <c r="AI52" s="78" t="str">
        <f t="shared" si="5"/>
        <v>S4B3</v>
      </c>
      <c r="AJ52" s="78" t="str">
        <f>VLOOKUP(N52,DATA_IW39!A:X,24,0)</f>
        <v>UIH</v>
      </c>
      <c r="AK52" s="76" t="str">
        <f>VLOOKUP(N52,DATA_IW39!A:W,23,0)</f>
        <v>สายสื่อสาร</v>
      </c>
      <c r="AL52" s="76" t="str">
        <f>VLOOKUP(N52,DATA_IW39!A:G,6,0)</f>
        <v>ZW03</v>
      </c>
      <c r="AM52" s="76" t="str">
        <f>VLOOKUP(N52,DATA_IW39!A:G,7,0)</f>
        <v>Z53</v>
      </c>
      <c r="AN52" s="76" t="str">
        <f>VLOOKUP(A52,Constrain!AC:AD,2,0)</f>
        <v>F121</v>
      </c>
      <c r="AO52" s="76" t="str">
        <f>VLOOKUP(A52,Constrain!AC:AE,3,0)</f>
        <v>กฟอ.ปราสาท</v>
      </c>
      <c r="AP52" s="76" t="str">
        <f>VLOOKUP(N52,DATA_IW39!A:AA,27,0)</f>
        <v>TELECOM</v>
      </c>
    </row>
    <row r="53" spans="1:42" x14ac:dyDescent="0.35">
      <c r="A53" s="86" t="s">
        <v>1304</v>
      </c>
      <c r="B53" s="56">
        <v>92000523871</v>
      </c>
      <c r="C53" s="56">
        <v>140001542828</v>
      </c>
      <c r="D53" s="86" t="s">
        <v>152</v>
      </c>
      <c r="E53" s="86" t="s">
        <v>162</v>
      </c>
      <c r="F53" s="86" t="s">
        <v>1388</v>
      </c>
      <c r="G53" s="56">
        <v>2007964726</v>
      </c>
      <c r="H53" s="56">
        <v>9009410928</v>
      </c>
      <c r="I53" s="56">
        <v>540000321829</v>
      </c>
      <c r="J53" s="86" t="s">
        <v>154</v>
      </c>
      <c r="K53" s="86" t="s">
        <v>165</v>
      </c>
      <c r="L53" s="86" t="s">
        <v>166</v>
      </c>
      <c r="M53" s="86" t="s">
        <v>157</v>
      </c>
      <c r="N53" s="56">
        <v>130000720119</v>
      </c>
      <c r="O53" s="86" t="s">
        <v>79</v>
      </c>
      <c r="P53" s="87">
        <v>10</v>
      </c>
      <c r="Q53" s="59">
        <v>43481</v>
      </c>
      <c r="R53" s="88">
        <v>196</v>
      </c>
      <c r="S53" s="89">
        <v>55</v>
      </c>
      <c r="T53" s="89">
        <v>55</v>
      </c>
      <c r="U53" s="89">
        <v>3.85</v>
      </c>
      <c r="V53" s="89">
        <v>10780</v>
      </c>
      <c r="W53" s="89">
        <v>10780</v>
      </c>
      <c r="X53" s="89">
        <v>754.6</v>
      </c>
      <c r="Y53" s="89">
        <v>11534.6</v>
      </c>
      <c r="Z53" s="59">
        <v>43496</v>
      </c>
      <c r="AA53" s="59"/>
      <c r="AB53" s="76" t="str">
        <f t="shared" si="0"/>
        <v/>
      </c>
      <c r="AC53" s="76" t="str">
        <f t="shared" si="1"/>
        <v/>
      </c>
      <c r="AD53" s="76" t="str">
        <f>VLOOKUP(B53,CA!A:B,2,0)</f>
        <v>DTN</v>
      </c>
      <c r="AE53" s="77">
        <f>VLOOKUP(C53,DATA_IW39!B:B,1,0)</f>
        <v>140001542828</v>
      </c>
      <c r="AF53" s="78">
        <f t="shared" si="2"/>
        <v>1</v>
      </c>
      <c r="AG53" s="78">
        <f t="shared" si="3"/>
        <v>1</v>
      </c>
      <c r="AH53" s="78">
        <f t="shared" si="4"/>
        <v>1</v>
      </c>
      <c r="AI53" s="78" t="str">
        <f t="shared" si="5"/>
        <v>S4B3</v>
      </c>
      <c r="AJ53" s="78" t="str">
        <f>VLOOKUP(N53,DATA_IW39!A:X,24,0)</f>
        <v>DTN</v>
      </c>
      <c r="AK53" s="76" t="str">
        <f>VLOOKUP(N53,DATA_IW39!A:W,23,0)</f>
        <v>สายสื่อสาร</v>
      </c>
      <c r="AL53" s="76" t="str">
        <f>VLOOKUP(N53,DATA_IW39!A:G,6,0)</f>
        <v>ZW03</v>
      </c>
      <c r="AM53" s="76" t="str">
        <f>VLOOKUP(N53,DATA_IW39!A:G,7,0)</f>
        <v>Z53</v>
      </c>
      <c r="AN53" s="76" t="str">
        <f>VLOOKUP(A53,Constrain!AC:AD,2,0)</f>
        <v>F121</v>
      </c>
      <c r="AO53" s="76" t="str">
        <f>VLOOKUP(A53,Constrain!AC:AE,3,0)</f>
        <v>กฟอ.ปราสาท</v>
      </c>
      <c r="AP53" s="76" t="str">
        <f>VLOOKUP(N53,DATA_IW39!A:AA,27,0)</f>
        <v>TELECOM</v>
      </c>
    </row>
    <row r="54" spans="1:42" x14ac:dyDescent="0.35">
      <c r="A54" s="86" t="s">
        <v>1304</v>
      </c>
      <c r="B54" s="56">
        <v>92000318860</v>
      </c>
      <c r="C54" s="56">
        <v>140001542436</v>
      </c>
      <c r="D54" s="86" t="s">
        <v>152</v>
      </c>
      <c r="E54" s="86" t="s">
        <v>160</v>
      </c>
      <c r="F54" s="86" t="s">
        <v>161</v>
      </c>
      <c r="G54" s="56">
        <v>2007964327</v>
      </c>
      <c r="H54" s="56">
        <v>9009410465</v>
      </c>
      <c r="I54" s="56">
        <v>520000322603</v>
      </c>
      <c r="J54" s="86" t="s">
        <v>154</v>
      </c>
      <c r="K54" s="86" t="s">
        <v>165</v>
      </c>
      <c r="L54" s="86" t="s">
        <v>166</v>
      </c>
      <c r="M54" s="86" t="s">
        <v>157</v>
      </c>
      <c r="N54" s="56">
        <v>130000720121</v>
      </c>
      <c r="O54" s="86" t="s">
        <v>79</v>
      </c>
      <c r="P54" s="87">
        <v>3</v>
      </c>
      <c r="Q54" s="59">
        <v>43481</v>
      </c>
      <c r="R54" s="88">
        <v>7175</v>
      </c>
      <c r="S54" s="89">
        <v>55</v>
      </c>
      <c r="T54" s="89">
        <v>55</v>
      </c>
      <c r="U54" s="89">
        <v>3.85</v>
      </c>
      <c r="V54" s="89">
        <v>394625</v>
      </c>
      <c r="W54" s="89">
        <v>394625</v>
      </c>
      <c r="X54" s="89">
        <v>27623.75</v>
      </c>
      <c r="Y54" s="89">
        <v>422248.75</v>
      </c>
      <c r="Z54" s="59">
        <v>43496</v>
      </c>
      <c r="AA54" s="59"/>
      <c r="AB54" s="76" t="str">
        <f t="shared" si="0"/>
        <v/>
      </c>
      <c r="AC54" s="76" t="str">
        <f t="shared" si="1"/>
        <v/>
      </c>
      <c r="AD54" s="76" t="str">
        <f>VLOOKUP(B54,CA!A:B,2,0)</f>
        <v>CAT</v>
      </c>
      <c r="AE54" s="77">
        <f>VLOOKUP(C54,DATA_IW39!B:B,1,0)</f>
        <v>140001542436</v>
      </c>
      <c r="AF54" s="78">
        <f t="shared" si="2"/>
        <v>1</v>
      </c>
      <c r="AG54" s="78">
        <f t="shared" si="3"/>
        <v>1</v>
      </c>
      <c r="AH54" s="78">
        <f t="shared" si="4"/>
        <v>1</v>
      </c>
      <c r="AI54" s="78" t="str">
        <f t="shared" si="5"/>
        <v>S4B3</v>
      </c>
      <c r="AJ54" s="78" t="str">
        <f>VLOOKUP(N54,DATA_IW39!A:X,24,0)</f>
        <v>CAT</v>
      </c>
      <c r="AK54" s="76" t="str">
        <f>VLOOKUP(N54,DATA_IW39!A:W,23,0)</f>
        <v>สายสื่อสาร</v>
      </c>
      <c r="AL54" s="76" t="str">
        <f>VLOOKUP(N54,DATA_IW39!A:G,6,0)</f>
        <v>ZW03</v>
      </c>
      <c r="AM54" s="76" t="str">
        <f>VLOOKUP(N54,DATA_IW39!A:G,7,0)</f>
        <v>Z53</v>
      </c>
      <c r="AN54" s="76" t="str">
        <f>VLOOKUP(A54,Constrain!AC:AD,2,0)</f>
        <v>F121</v>
      </c>
      <c r="AO54" s="76" t="str">
        <f>VLOOKUP(A54,Constrain!AC:AE,3,0)</f>
        <v>กฟอ.ปราสาท</v>
      </c>
      <c r="AP54" s="76" t="str">
        <f>VLOOKUP(N54,DATA_IW39!A:AA,27,0)</f>
        <v>TELECOM</v>
      </c>
    </row>
    <row r="55" spans="1:42" x14ac:dyDescent="0.35">
      <c r="A55" s="86" t="s">
        <v>1304</v>
      </c>
      <c r="B55" s="56">
        <v>92000322779</v>
      </c>
      <c r="C55" s="56">
        <v>140001542684</v>
      </c>
      <c r="D55" s="86" t="s">
        <v>152</v>
      </c>
      <c r="E55" s="86" t="s">
        <v>158</v>
      </c>
      <c r="F55" s="86" t="s">
        <v>159</v>
      </c>
      <c r="G55" s="56">
        <v>2007964510</v>
      </c>
      <c r="H55" s="56">
        <v>9009410910</v>
      </c>
      <c r="I55" s="56">
        <v>562000322406</v>
      </c>
      <c r="J55" s="86" t="s">
        <v>154</v>
      </c>
      <c r="K55" s="86" t="s">
        <v>165</v>
      </c>
      <c r="L55" s="86" t="s">
        <v>166</v>
      </c>
      <c r="M55" s="86" t="s">
        <v>157</v>
      </c>
      <c r="N55" s="56">
        <v>130000720125</v>
      </c>
      <c r="O55" s="86" t="s">
        <v>79</v>
      </c>
      <c r="P55" s="87">
        <v>8</v>
      </c>
      <c r="Q55" s="59">
        <v>43481</v>
      </c>
      <c r="R55" s="88">
        <v>1945</v>
      </c>
      <c r="S55" s="89">
        <v>55</v>
      </c>
      <c r="T55" s="89">
        <v>55</v>
      </c>
      <c r="U55" s="89">
        <v>3.85</v>
      </c>
      <c r="V55" s="89">
        <v>106975</v>
      </c>
      <c r="W55" s="89">
        <v>106975</v>
      </c>
      <c r="X55" s="89">
        <v>7488.25</v>
      </c>
      <c r="Y55" s="89">
        <v>114463.25</v>
      </c>
      <c r="Z55" s="59">
        <v>43496</v>
      </c>
      <c r="AA55" s="59"/>
      <c r="AB55" s="76" t="str">
        <f t="shared" si="0"/>
        <v/>
      </c>
      <c r="AC55" s="76" t="str">
        <f t="shared" si="1"/>
        <v/>
      </c>
      <c r="AD55" s="76" t="str">
        <f>VLOOKUP(B55,CA!A:B,2,0)</f>
        <v>TTT</v>
      </c>
      <c r="AE55" s="77">
        <f>VLOOKUP(C55,DATA_IW39!B:B,1,0)</f>
        <v>140001542684</v>
      </c>
      <c r="AF55" s="78">
        <f t="shared" si="2"/>
        <v>1</v>
      </c>
      <c r="AG55" s="78">
        <f t="shared" si="3"/>
        <v>1</v>
      </c>
      <c r="AH55" s="78">
        <f t="shared" si="4"/>
        <v>1</v>
      </c>
      <c r="AI55" s="78" t="str">
        <f t="shared" si="5"/>
        <v>S4B3</v>
      </c>
      <c r="AJ55" s="78" t="str">
        <f>VLOOKUP(N55,DATA_IW39!A:X,24,0)</f>
        <v>TTT</v>
      </c>
      <c r="AK55" s="76" t="str">
        <f>VLOOKUP(N55,DATA_IW39!A:W,23,0)</f>
        <v>สายสื่อสาร</v>
      </c>
      <c r="AL55" s="76" t="str">
        <f>VLOOKUP(N55,DATA_IW39!A:G,6,0)</f>
        <v>ZW03</v>
      </c>
      <c r="AM55" s="76" t="str">
        <f>VLOOKUP(N55,DATA_IW39!A:G,7,0)</f>
        <v>Z53</v>
      </c>
      <c r="AN55" s="76" t="str">
        <f>VLOOKUP(A55,Constrain!AC:AD,2,0)</f>
        <v>F121</v>
      </c>
      <c r="AO55" s="76" t="str">
        <f>VLOOKUP(A55,Constrain!AC:AE,3,0)</f>
        <v>กฟอ.ปราสาท</v>
      </c>
      <c r="AP55" s="76" t="str">
        <f>VLOOKUP(N55,DATA_IW39!A:AA,27,0)</f>
        <v>TELECOM</v>
      </c>
    </row>
    <row r="56" spans="1:42" x14ac:dyDescent="0.35">
      <c r="A56" s="86" t="s">
        <v>1299</v>
      </c>
      <c r="B56" s="56">
        <v>92000318843</v>
      </c>
      <c r="C56" s="56">
        <v>140001545485</v>
      </c>
      <c r="D56" s="86" t="s">
        <v>152</v>
      </c>
      <c r="E56" s="86" t="s">
        <v>160</v>
      </c>
      <c r="F56" s="86" t="s">
        <v>161</v>
      </c>
      <c r="G56" s="56">
        <v>2007969734</v>
      </c>
      <c r="H56" s="56">
        <v>9009416584</v>
      </c>
      <c r="I56" s="56">
        <v>528000323263</v>
      </c>
      <c r="J56" s="86" t="s">
        <v>154</v>
      </c>
      <c r="K56" s="86" t="s">
        <v>165</v>
      </c>
      <c r="L56" s="86" t="s">
        <v>166</v>
      </c>
      <c r="M56" s="86" t="s">
        <v>157</v>
      </c>
      <c r="N56" s="56">
        <v>130000720132</v>
      </c>
      <c r="O56" s="86" t="s">
        <v>79</v>
      </c>
      <c r="P56" s="87">
        <v>3</v>
      </c>
      <c r="Q56" s="59">
        <v>43482</v>
      </c>
      <c r="R56" s="88">
        <v>965</v>
      </c>
      <c r="S56" s="89">
        <v>55</v>
      </c>
      <c r="T56" s="89">
        <v>55</v>
      </c>
      <c r="U56" s="89">
        <v>3.85</v>
      </c>
      <c r="V56" s="89">
        <v>53075</v>
      </c>
      <c r="W56" s="89">
        <v>53075</v>
      </c>
      <c r="X56" s="89">
        <v>3715.25</v>
      </c>
      <c r="Y56" s="89">
        <v>56790.25</v>
      </c>
      <c r="Z56" s="59">
        <v>43496</v>
      </c>
      <c r="AA56" s="59"/>
      <c r="AB56" s="76" t="str">
        <f t="shared" si="0"/>
        <v/>
      </c>
      <c r="AC56" s="76" t="str">
        <f t="shared" si="1"/>
        <v/>
      </c>
      <c r="AD56" s="76" t="str">
        <f>VLOOKUP(B56,CA!A:B,2,0)</f>
        <v>CAT</v>
      </c>
      <c r="AE56" s="77">
        <f>VLOOKUP(C56,DATA_IW39!B:B,1,0)</f>
        <v>140001545485</v>
      </c>
      <c r="AF56" s="78">
        <f t="shared" si="2"/>
        <v>1</v>
      </c>
      <c r="AG56" s="78">
        <f t="shared" si="3"/>
        <v>1</v>
      </c>
      <c r="AH56" s="78">
        <f t="shared" si="4"/>
        <v>1</v>
      </c>
      <c r="AI56" s="78" t="str">
        <f t="shared" si="5"/>
        <v>S4B3</v>
      </c>
      <c r="AJ56" s="78" t="str">
        <f>VLOOKUP(N56,DATA_IW39!A:X,24,0)</f>
        <v>CAT</v>
      </c>
      <c r="AK56" s="76" t="str">
        <f>VLOOKUP(N56,DATA_IW39!A:W,23,0)</f>
        <v>สายสื่อสาร</v>
      </c>
      <c r="AL56" s="76" t="str">
        <f>VLOOKUP(N56,DATA_IW39!A:G,6,0)</f>
        <v>ZW03</v>
      </c>
      <c r="AM56" s="76" t="str">
        <f>VLOOKUP(N56,DATA_IW39!A:G,7,0)</f>
        <v>Z53</v>
      </c>
      <c r="AN56" s="76" t="str">
        <f>VLOOKUP(A56,Constrain!AC:AD,2,0)</f>
        <v>F033</v>
      </c>
      <c r="AO56" s="76" t="str">
        <f>VLOOKUP(A56,Constrain!AC:AE,3,0)</f>
        <v>กฟส.กระสัง</v>
      </c>
      <c r="AP56" s="76" t="str">
        <f>VLOOKUP(N56,DATA_IW39!A:AA,27,0)</f>
        <v>TELECOM</v>
      </c>
    </row>
    <row r="57" spans="1:42" x14ac:dyDescent="0.35">
      <c r="A57" s="86" t="s">
        <v>1299</v>
      </c>
      <c r="B57" s="56">
        <v>92000318846</v>
      </c>
      <c r="C57" s="56">
        <v>140001545068</v>
      </c>
      <c r="D57" s="86" t="s">
        <v>152</v>
      </c>
      <c r="E57" s="86" t="s">
        <v>114</v>
      </c>
      <c r="F57" s="86" t="s">
        <v>163</v>
      </c>
      <c r="G57" s="56">
        <v>2007969252</v>
      </c>
      <c r="H57" s="56">
        <v>9009416089</v>
      </c>
      <c r="I57" s="56">
        <v>516000320307</v>
      </c>
      <c r="J57" s="86" t="s">
        <v>154</v>
      </c>
      <c r="K57" s="86" t="s">
        <v>165</v>
      </c>
      <c r="L57" s="86" t="s">
        <v>166</v>
      </c>
      <c r="M57" s="86" t="s">
        <v>157</v>
      </c>
      <c r="N57" s="56">
        <v>130000720138</v>
      </c>
      <c r="O57" s="86" t="s">
        <v>79</v>
      </c>
      <c r="P57" s="87">
        <v>4</v>
      </c>
      <c r="Q57" s="59">
        <v>43482</v>
      </c>
      <c r="R57" s="88">
        <v>4421</v>
      </c>
      <c r="S57" s="89">
        <v>55</v>
      </c>
      <c r="T57" s="89">
        <v>55</v>
      </c>
      <c r="U57" s="89">
        <v>3.85</v>
      </c>
      <c r="V57" s="89">
        <v>243155</v>
      </c>
      <c r="W57" s="89">
        <v>243155</v>
      </c>
      <c r="X57" s="89">
        <v>17020.849999999999</v>
      </c>
      <c r="Y57" s="89">
        <v>260175.85</v>
      </c>
      <c r="Z57" s="59">
        <v>43496</v>
      </c>
      <c r="AA57" s="59"/>
      <c r="AB57" s="76" t="str">
        <f t="shared" si="0"/>
        <v/>
      </c>
      <c r="AC57" s="76" t="str">
        <f t="shared" si="1"/>
        <v/>
      </c>
      <c r="AD57" s="76" t="str">
        <f>VLOOKUP(B57,CA!A:B,2,0)</f>
        <v>TOT</v>
      </c>
      <c r="AE57" s="77">
        <f>VLOOKUP(C57,DATA_IW39!B:B,1,0)</f>
        <v>140001545068</v>
      </c>
      <c r="AF57" s="78">
        <f t="shared" si="2"/>
        <v>2</v>
      </c>
      <c r="AG57" s="78">
        <f t="shared" si="3"/>
        <v>2</v>
      </c>
      <c r="AH57" s="78">
        <f t="shared" si="4"/>
        <v>2</v>
      </c>
      <c r="AI57" s="78" t="str">
        <f t="shared" si="5"/>
        <v>S4B3</v>
      </c>
      <c r="AJ57" s="78" t="str">
        <f>VLOOKUP(N57,DATA_IW39!A:X,24,0)</f>
        <v>TOT</v>
      </c>
      <c r="AK57" s="76" t="str">
        <f>VLOOKUP(N57,DATA_IW39!A:W,23,0)</f>
        <v>สายสื่อสาร</v>
      </c>
      <c r="AL57" s="76" t="str">
        <f>VLOOKUP(N57,DATA_IW39!A:G,6,0)</f>
        <v>ZW03</v>
      </c>
      <c r="AM57" s="76" t="str">
        <f>VLOOKUP(N57,DATA_IW39!A:G,7,0)</f>
        <v>Z53</v>
      </c>
      <c r="AN57" s="76" t="str">
        <f>VLOOKUP(A57,Constrain!AC:AD,2,0)</f>
        <v>F033</v>
      </c>
      <c r="AO57" s="76" t="str">
        <f>VLOOKUP(A57,Constrain!AC:AE,3,0)</f>
        <v>กฟส.กระสัง</v>
      </c>
      <c r="AP57" s="76" t="str">
        <f>VLOOKUP(N57,DATA_IW39!A:AA,27,0)</f>
        <v>TELECOM</v>
      </c>
    </row>
    <row r="58" spans="1:42" x14ac:dyDescent="0.35">
      <c r="A58" s="86" t="s">
        <v>1299</v>
      </c>
      <c r="B58" s="56">
        <v>92000318846</v>
      </c>
      <c r="C58" s="56">
        <v>140001545068</v>
      </c>
      <c r="D58" s="86" t="s">
        <v>152</v>
      </c>
      <c r="E58" s="86" t="s">
        <v>114</v>
      </c>
      <c r="F58" s="86" t="s">
        <v>163</v>
      </c>
      <c r="G58" s="56">
        <v>2007969252</v>
      </c>
      <c r="H58" s="56">
        <v>9009416089</v>
      </c>
      <c r="I58" s="56">
        <v>516000320307</v>
      </c>
      <c r="J58" s="86" t="s">
        <v>154</v>
      </c>
      <c r="K58" s="86" t="s">
        <v>165</v>
      </c>
      <c r="L58" s="86" t="s">
        <v>166</v>
      </c>
      <c r="M58" s="86" t="s">
        <v>157</v>
      </c>
      <c r="N58" s="56">
        <v>130000720138</v>
      </c>
      <c r="O58" s="86" t="s">
        <v>79</v>
      </c>
      <c r="P58" s="87">
        <v>5</v>
      </c>
      <c r="Q58" s="59">
        <v>43482</v>
      </c>
      <c r="R58" s="88">
        <v>634</v>
      </c>
      <c r="S58" s="89">
        <v>100</v>
      </c>
      <c r="T58" s="89">
        <v>100</v>
      </c>
      <c r="U58" s="89">
        <v>7</v>
      </c>
      <c r="V58" s="89">
        <v>63400</v>
      </c>
      <c r="W58" s="89">
        <v>63400</v>
      </c>
      <c r="X58" s="89">
        <v>4438</v>
      </c>
      <c r="Y58" s="89">
        <v>67838</v>
      </c>
      <c r="Z58" s="59">
        <v>43496</v>
      </c>
      <c r="AA58" s="59"/>
      <c r="AB58" s="76" t="str">
        <f t="shared" si="0"/>
        <v/>
      </c>
      <c r="AC58" s="76" t="str">
        <f t="shared" si="1"/>
        <v/>
      </c>
      <c r="AD58" s="76" t="str">
        <f>VLOOKUP(B58,CA!A:B,2,0)</f>
        <v>TOT</v>
      </c>
      <c r="AE58" s="77">
        <f>VLOOKUP(C58,DATA_IW39!B:B,1,0)</f>
        <v>140001545068</v>
      </c>
      <c r="AF58" s="78">
        <f t="shared" si="2"/>
        <v>2</v>
      </c>
      <c r="AG58" s="78">
        <f t="shared" si="3"/>
        <v>2</v>
      </c>
      <c r="AH58" s="78">
        <f t="shared" si="4"/>
        <v>2</v>
      </c>
      <c r="AI58" s="78" t="str">
        <f t="shared" si="5"/>
        <v>S4B3</v>
      </c>
      <c r="AJ58" s="78" t="str">
        <f>VLOOKUP(N58,DATA_IW39!A:X,24,0)</f>
        <v>TOT</v>
      </c>
      <c r="AK58" s="76" t="str">
        <f>VLOOKUP(N58,DATA_IW39!A:W,23,0)</f>
        <v>สายสื่อสาร</v>
      </c>
      <c r="AL58" s="76" t="str">
        <f>VLOOKUP(N58,DATA_IW39!A:G,6,0)</f>
        <v>ZW03</v>
      </c>
      <c r="AM58" s="76" t="str">
        <f>VLOOKUP(N58,DATA_IW39!A:G,7,0)</f>
        <v>Z53</v>
      </c>
      <c r="AN58" s="76" t="str">
        <f>VLOOKUP(A58,Constrain!AC:AD,2,0)</f>
        <v>F033</v>
      </c>
      <c r="AO58" s="76" t="str">
        <f>VLOOKUP(A58,Constrain!AC:AE,3,0)</f>
        <v>กฟส.กระสัง</v>
      </c>
      <c r="AP58" s="76" t="str">
        <f>VLOOKUP(N58,DATA_IW39!A:AA,27,0)</f>
        <v>TELECOM</v>
      </c>
    </row>
    <row r="59" spans="1:42" x14ac:dyDescent="0.35">
      <c r="A59" s="86" t="s">
        <v>1309</v>
      </c>
      <c r="B59" s="56">
        <v>92000323092</v>
      </c>
      <c r="C59" s="56">
        <v>140001546973</v>
      </c>
      <c r="D59" s="86" t="s">
        <v>152</v>
      </c>
      <c r="E59" s="86" t="s">
        <v>114</v>
      </c>
      <c r="F59" s="86" t="s">
        <v>163</v>
      </c>
      <c r="G59" s="56">
        <v>2007973206</v>
      </c>
      <c r="H59" s="56">
        <v>9009420732</v>
      </c>
      <c r="I59" s="56">
        <v>554000320859</v>
      </c>
      <c r="J59" s="86" t="s">
        <v>154</v>
      </c>
      <c r="K59" s="86" t="s">
        <v>165</v>
      </c>
      <c r="L59" s="86" t="s">
        <v>166</v>
      </c>
      <c r="M59" s="86" t="s">
        <v>157</v>
      </c>
      <c r="N59" s="56">
        <v>130000720145</v>
      </c>
      <c r="O59" s="86" t="s">
        <v>79</v>
      </c>
      <c r="P59" s="87">
        <v>8</v>
      </c>
      <c r="Q59" s="59">
        <v>43483</v>
      </c>
      <c r="R59" s="88">
        <v>1947</v>
      </c>
      <c r="S59" s="89">
        <v>100</v>
      </c>
      <c r="T59" s="89">
        <v>100</v>
      </c>
      <c r="U59" s="89">
        <v>7</v>
      </c>
      <c r="V59" s="89">
        <v>194700</v>
      </c>
      <c r="W59" s="89">
        <v>194700</v>
      </c>
      <c r="X59" s="89">
        <v>13629</v>
      </c>
      <c r="Y59" s="89">
        <v>208329</v>
      </c>
      <c r="Z59" s="59">
        <v>43496</v>
      </c>
      <c r="AA59" s="59"/>
      <c r="AB59" s="76" t="str">
        <f t="shared" si="0"/>
        <v/>
      </c>
      <c r="AC59" s="76" t="str">
        <f t="shared" si="1"/>
        <v/>
      </c>
      <c r="AD59" s="76" t="str">
        <f>VLOOKUP(B59,CA!A:B,2,0)</f>
        <v>TOT</v>
      </c>
      <c r="AE59" s="77">
        <f>VLOOKUP(C59,DATA_IW39!B:B,1,0)</f>
        <v>140001546973</v>
      </c>
      <c r="AF59" s="78">
        <f t="shared" si="2"/>
        <v>2</v>
      </c>
      <c r="AG59" s="78">
        <f t="shared" si="3"/>
        <v>2</v>
      </c>
      <c r="AH59" s="78">
        <f t="shared" si="4"/>
        <v>2</v>
      </c>
      <c r="AI59" s="78" t="str">
        <f t="shared" si="5"/>
        <v>S4B3</v>
      </c>
      <c r="AJ59" s="78" t="str">
        <f>VLOOKUP(N59,DATA_IW39!A:X,24,0)</f>
        <v>TOT</v>
      </c>
      <c r="AK59" s="76" t="str">
        <f>VLOOKUP(N59,DATA_IW39!A:W,23,0)</f>
        <v>สายสื่อสาร</v>
      </c>
      <c r="AL59" s="76" t="str">
        <f>VLOOKUP(N59,DATA_IW39!A:G,6,0)</f>
        <v>ZW03</v>
      </c>
      <c r="AM59" s="76" t="str">
        <f>VLOOKUP(N59,DATA_IW39!A:G,7,0)</f>
        <v>Z53</v>
      </c>
      <c r="AN59" s="76" t="str">
        <f>VLOOKUP(A59,Constrain!AC:AD,2,0)</f>
        <v>F072</v>
      </c>
      <c r="AO59" s="76" t="str">
        <f>VLOOKUP(A59,Constrain!AC:AE,3,0)</f>
        <v>กฟส.สูงเนิน</v>
      </c>
      <c r="AP59" s="76" t="str">
        <f>VLOOKUP(N59,DATA_IW39!A:AA,27,0)</f>
        <v>TELECOM</v>
      </c>
    </row>
    <row r="60" spans="1:42" x14ac:dyDescent="0.35">
      <c r="A60" s="86" t="s">
        <v>1309</v>
      </c>
      <c r="B60" s="56">
        <v>92000323092</v>
      </c>
      <c r="C60" s="56">
        <v>140001546973</v>
      </c>
      <c r="D60" s="86" t="s">
        <v>152</v>
      </c>
      <c r="E60" s="86" t="s">
        <v>114</v>
      </c>
      <c r="F60" s="86" t="s">
        <v>163</v>
      </c>
      <c r="G60" s="56">
        <v>2007973206</v>
      </c>
      <c r="H60" s="56">
        <v>9009420732</v>
      </c>
      <c r="I60" s="56">
        <v>554000320859</v>
      </c>
      <c r="J60" s="86" t="s">
        <v>154</v>
      </c>
      <c r="K60" s="86" t="s">
        <v>165</v>
      </c>
      <c r="L60" s="86" t="s">
        <v>166</v>
      </c>
      <c r="M60" s="86" t="s">
        <v>157</v>
      </c>
      <c r="N60" s="56">
        <v>130000720145</v>
      </c>
      <c r="O60" s="86" t="s">
        <v>79</v>
      </c>
      <c r="P60" s="87">
        <v>9</v>
      </c>
      <c r="Q60" s="59">
        <v>43483</v>
      </c>
      <c r="R60" s="88">
        <v>6147</v>
      </c>
      <c r="S60" s="89">
        <v>55</v>
      </c>
      <c r="T60" s="89">
        <v>55</v>
      </c>
      <c r="U60" s="89">
        <v>3.85</v>
      </c>
      <c r="V60" s="89">
        <v>338085</v>
      </c>
      <c r="W60" s="89">
        <v>338085</v>
      </c>
      <c r="X60" s="89">
        <v>23665.95</v>
      </c>
      <c r="Y60" s="89">
        <v>361750.95</v>
      </c>
      <c r="Z60" s="59">
        <v>43496</v>
      </c>
      <c r="AA60" s="59"/>
      <c r="AB60" s="76" t="str">
        <f t="shared" si="0"/>
        <v/>
      </c>
      <c r="AC60" s="76" t="str">
        <f t="shared" si="1"/>
        <v/>
      </c>
      <c r="AD60" s="76" t="str">
        <f>VLOOKUP(B60,CA!A:B,2,0)</f>
        <v>TOT</v>
      </c>
      <c r="AE60" s="77">
        <f>VLOOKUP(C60,DATA_IW39!B:B,1,0)</f>
        <v>140001546973</v>
      </c>
      <c r="AF60" s="78">
        <f t="shared" si="2"/>
        <v>2</v>
      </c>
      <c r="AG60" s="78">
        <f t="shared" si="3"/>
        <v>2</v>
      </c>
      <c r="AH60" s="78">
        <f t="shared" si="4"/>
        <v>2</v>
      </c>
      <c r="AI60" s="78" t="str">
        <f t="shared" si="5"/>
        <v>S4B3</v>
      </c>
      <c r="AJ60" s="78" t="str">
        <f>VLOOKUP(N60,DATA_IW39!A:X,24,0)</f>
        <v>TOT</v>
      </c>
      <c r="AK60" s="76" t="str">
        <f>VLOOKUP(N60,DATA_IW39!A:W,23,0)</f>
        <v>สายสื่อสาร</v>
      </c>
      <c r="AL60" s="76" t="str">
        <f>VLOOKUP(N60,DATA_IW39!A:G,6,0)</f>
        <v>ZW03</v>
      </c>
      <c r="AM60" s="76" t="str">
        <f>VLOOKUP(N60,DATA_IW39!A:G,7,0)</f>
        <v>Z53</v>
      </c>
      <c r="AN60" s="76" t="str">
        <f>VLOOKUP(A60,Constrain!AC:AD,2,0)</f>
        <v>F072</v>
      </c>
      <c r="AO60" s="76" t="str">
        <f>VLOOKUP(A60,Constrain!AC:AE,3,0)</f>
        <v>กฟส.สูงเนิน</v>
      </c>
      <c r="AP60" s="76" t="str">
        <f>VLOOKUP(N60,DATA_IW39!A:AA,27,0)</f>
        <v>TELECOM</v>
      </c>
    </row>
    <row r="61" spans="1:42" x14ac:dyDescent="0.35">
      <c r="A61" s="86" t="s">
        <v>1309</v>
      </c>
      <c r="B61" s="56">
        <v>92000666436</v>
      </c>
      <c r="C61" s="56">
        <v>140001546284</v>
      </c>
      <c r="D61" s="86" t="s">
        <v>152</v>
      </c>
      <c r="E61" s="86" t="s">
        <v>2509</v>
      </c>
      <c r="F61" s="86" t="s">
        <v>1271</v>
      </c>
      <c r="G61" s="56">
        <v>2007970518</v>
      </c>
      <c r="H61" s="56">
        <v>9009417699</v>
      </c>
      <c r="I61" s="56">
        <v>500000321226</v>
      </c>
      <c r="J61" s="86" t="s">
        <v>154</v>
      </c>
      <c r="K61" s="86" t="s">
        <v>165</v>
      </c>
      <c r="L61" s="86" t="s">
        <v>166</v>
      </c>
      <c r="M61" s="86" t="s">
        <v>157</v>
      </c>
      <c r="N61" s="56">
        <v>130000720148</v>
      </c>
      <c r="O61" s="86" t="s">
        <v>79</v>
      </c>
      <c r="P61" s="87">
        <v>20</v>
      </c>
      <c r="Q61" s="59">
        <v>43482</v>
      </c>
      <c r="R61" s="88">
        <v>852</v>
      </c>
      <c r="S61" s="89">
        <v>25</v>
      </c>
      <c r="T61" s="89">
        <v>25</v>
      </c>
      <c r="U61" s="89">
        <v>1.75</v>
      </c>
      <c r="V61" s="89">
        <v>21300</v>
      </c>
      <c r="W61" s="89">
        <v>21300</v>
      </c>
      <c r="X61" s="89">
        <v>1491</v>
      </c>
      <c r="Y61" s="89">
        <v>22791</v>
      </c>
      <c r="Z61" s="59">
        <v>43496</v>
      </c>
      <c r="AA61" s="59"/>
      <c r="AB61" s="76" t="str">
        <f t="shared" si="0"/>
        <v/>
      </c>
      <c r="AC61" s="76" t="str">
        <f t="shared" si="1"/>
        <v/>
      </c>
      <c r="AD61" s="76" t="str">
        <f>VLOOKUP(B61,CA!A:B,2,0)</f>
        <v>NBCT/TOT</v>
      </c>
      <c r="AE61" s="77">
        <f>VLOOKUP(C61,DATA_IW39!B:B,1,0)</f>
        <v>140001546284</v>
      </c>
      <c r="AF61" s="78">
        <f t="shared" si="2"/>
        <v>1</v>
      </c>
      <c r="AG61" s="78">
        <f t="shared" si="3"/>
        <v>1</v>
      </c>
      <c r="AH61" s="78">
        <f t="shared" si="4"/>
        <v>1</v>
      </c>
      <c r="AI61" s="78" t="str">
        <f t="shared" si="5"/>
        <v>S4B3</v>
      </c>
      <c r="AJ61" s="78" t="str">
        <f>VLOOKUP(N61,DATA_IW39!A:X,24,0)</f>
        <v>NBTC/TOT</v>
      </c>
      <c r="AK61" s="76" t="str">
        <f>VLOOKUP(N61,DATA_IW39!A:W,23,0)</f>
        <v>สายสื่อสาร</v>
      </c>
      <c r="AL61" s="76" t="str">
        <f>VLOOKUP(N61,DATA_IW39!A:G,6,0)</f>
        <v>ZW03</v>
      </c>
      <c r="AM61" s="76" t="str">
        <f>VLOOKUP(N61,DATA_IW39!A:G,7,0)</f>
        <v>Z53</v>
      </c>
      <c r="AN61" s="76" t="str">
        <f>VLOOKUP(A61,Constrain!AC:AD,2,0)</f>
        <v>F072</v>
      </c>
      <c r="AO61" s="76" t="str">
        <f>VLOOKUP(A61,Constrain!AC:AE,3,0)</f>
        <v>กฟส.สูงเนิน</v>
      </c>
      <c r="AP61" s="76" t="str">
        <f>VLOOKUP(N61,DATA_IW39!A:AA,27,0)</f>
        <v>TELECOM</v>
      </c>
    </row>
    <row r="62" spans="1:42" x14ac:dyDescent="0.35">
      <c r="A62" s="86" t="s">
        <v>1309</v>
      </c>
      <c r="B62" s="56">
        <v>92000173129</v>
      </c>
      <c r="C62" s="56">
        <v>140001546789</v>
      </c>
      <c r="D62" s="86" t="s">
        <v>152</v>
      </c>
      <c r="E62" s="86" t="s">
        <v>3181</v>
      </c>
      <c r="F62" s="86" t="s">
        <v>3182</v>
      </c>
      <c r="G62" s="56">
        <v>2007972969</v>
      </c>
      <c r="H62" s="56">
        <v>9009420363</v>
      </c>
      <c r="I62" s="56">
        <v>532000322523</v>
      </c>
      <c r="J62" s="86" t="s">
        <v>154</v>
      </c>
      <c r="K62" s="86" t="s">
        <v>1273</v>
      </c>
      <c r="L62" s="86" t="s">
        <v>177</v>
      </c>
      <c r="M62" s="86" t="s">
        <v>157</v>
      </c>
      <c r="N62" s="56">
        <v>130000720150</v>
      </c>
      <c r="O62" s="86" t="s">
        <v>79</v>
      </c>
      <c r="P62" s="87">
        <v>1</v>
      </c>
      <c r="Q62" s="59">
        <v>43483</v>
      </c>
      <c r="R62" s="88">
        <v>273</v>
      </c>
      <c r="S62" s="89">
        <v>32</v>
      </c>
      <c r="T62" s="89">
        <v>32</v>
      </c>
      <c r="U62" s="89">
        <v>2.2400000000000002</v>
      </c>
      <c r="V62" s="89">
        <v>8736</v>
      </c>
      <c r="W62" s="89">
        <v>8736</v>
      </c>
      <c r="X62" s="89">
        <v>611.52</v>
      </c>
      <c r="Y62" s="89">
        <v>9347.52</v>
      </c>
      <c r="Z62" s="59">
        <v>43496</v>
      </c>
      <c r="AA62" s="59"/>
      <c r="AB62" s="76" t="str">
        <f t="shared" si="0"/>
        <v/>
      </c>
      <c r="AC62" s="76" t="str">
        <f t="shared" si="1"/>
        <v/>
      </c>
      <c r="AD62" s="76" t="str">
        <f>VLOOKUP(B62,CA!A:B,2,0)</f>
        <v>THNTV</v>
      </c>
      <c r="AE62" s="77">
        <f>VLOOKUP(C62,DATA_IW39!B:B,1,0)</f>
        <v>140001546789</v>
      </c>
      <c r="AF62" s="78">
        <f t="shared" si="2"/>
        <v>1</v>
      </c>
      <c r="AG62" s="78">
        <f t="shared" si="3"/>
        <v>1</v>
      </c>
      <c r="AH62" s="78">
        <f t="shared" si="4"/>
        <v>1</v>
      </c>
      <c r="AI62" s="78" t="str">
        <f t="shared" si="5"/>
        <v>S4B3</v>
      </c>
      <c r="AJ62" s="78" t="str">
        <f>VLOOKUP(N62,DATA_IW39!A:X,24,0)</f>
        <v>THNTV</v>
      </c>
      <c r="AK62" s="76" t="str">
        <f>VLOOKUP(N62,DATA_IW39!A:W,23,0)</f>
        <v>สายสื่อสาร</v>
      </c>
      <c r="AL62" s="76" t="str">
        <f>VLOOKUP(N62,DATA_IW39!A:G,6,0)</f>
        <v>ZW03</v>
      </c>
      <c r="AM62" s="76" t="str">
        <f>VLOOKUP(N62,DATA_IW39!A:G,7,0)</f>
        <v>Z53</v>
      </c>
      <c r="AN62" s="76" t="str">
        <f>VLOOKUP(A62,Constrain!AC:AD,2,0)</f>
        <v>F072</v>
      </c>
      <c r="AO62" s="76" t="str">
        <f>VLOOKUP(A62,Constrain!AC:AE,3,0)</f>
        <v>กฟส.สูงเนิน</v>
      </c>
      <c r="AP62" s="76" t="str">
        <f>VLOOKUP(N62,DATA_IW39!A:AA,27,0)</f>
        <v>CABLE TV</v>
      </c>
    </row>
    <row r="63" spans="1:42" x14ac:dyDescent="0.35">
      <c r="A63" s="86" t="s">
        <v>1299</v>
      </c>
      <c r="B63" s="56">
        <v>92000318873</v>
      </c>
      <c r="C63" s="56">
        <v>140001545922</v>
      </c>
      <c r="D63" s="86" t="s">
        <v>152</v>
      </c>
      <c r="E63" s="86" t="s">
        <v>168</v>
      </c>
      <c r="F63" s="86" t="s">
        <v>169</v>
      </c>
      <c r="G63" s="56">
        <v>2007970091</v>
      </c>
      <c r="H63" s="56">
        <v>9009417262</v>
      </c>
      <c r="I63" s="56">
        <v>538000322178</v>
      </c>
      <c r="J63" s="86" t="s">
        <v>154</v>
      </c>
      <c r="K63" s="86" t="s">
        <v>165</v>
      </c>
      <c r="L63" s="86" t="s">
        <v>166</v>
      </c>
      <c r="M63" s="86" t="s">
        <v>157</v>
      </c>
      <c r="N63" s="56">
        <v>130000720195</v>
      </c>
      <c r="O63" s="86" t="s">
        <v>79</v>
      </c>
      <c r="P63" s="87">
        <v>8</v>
      </c>
      <c r="Q63" s="59">
        <v>43482</v>
      </c>
      <c r="R63" s="88">
        <v>1453</v>
      </c>
      <c r="S63" s="89">
        <v>55</v>
      </c>
      <c r="T63" s="89">
        <v>55</v>
      </c>
      <c r="U63" s="89">
        <v>3.85</v>
      </c>
      <c r="V63" s="89">
        <v>79915</v>
      </c>
      <c r="W63" s="89">
        <v>79915</v>
      </c>
      <c r="X63" s="89">
        <v>5594.05</v>
      </c>
      <c r="Y63" s="89">
        <v>85509.05</v>
      </c>
      <c r="Z63" s="59">
        <v>43496</v>
      </c>
      <c r="AA63" s="59"/>
      <c r="AB63" s="76" t="str">
        <f t="shared" si="0"/>
        <v/>
      </c>
      <c r="AC63" s="76" t="str">
        <f t="shared" si="1"/>
        <v/>
      </c>
      <c r="AD63" s="76" t="str">
        <f>VLOOKUP(B63,CA!A:B,2,0)</f>
        <v>UIH</v>
      </c>
      <c r="AE63" s="77">
        <f>VLOOKUP(C63,DATA_IW39!B:B,1,0)</f>
        <v>140001545922</v>
      </c>
      <c r="AF63" s="78">
        <f t="shared" si="2"/>
        <v>1</v>
      </c>
      <c r="AG63" s="78">
        <f t="shared" si="3"/>
        <v>1</v>
      </c>
      <c r="AH63" s="78">
        <f t="shared" si="4"/>
        <v>1</v>
      </c>
      <c r="AI63" s="78" t="str">
        <f t="shared" si="5"/>
        <v>S4B3</v>
      </c>
      <c r="AJ63" s="78" t="str">
        <f>VLOOKUP(N63,DATA_IW39!A:X,24,0)</f>
        <v>UIH</v>
      </c>
      <c r="AK63" s="76" t="str">
        <f>VLOOKUP(N63,DATA_IW39!A:W,23,0)</f>
        <v>สายสื่อสาร</v>
      </c>
      <c r="AL63" s="76" t="str">
        <f>VLOOKUP(N63,DATA_IW39!A:G,6,0)</f>
        <v>ZW03</v>
      </c>
      <c r="AM63" s="76" t="str">
        <f>VLOOKUP(N63,DATA_IW39!A:G,7,0)</f>
        <v>Z53</v>
      </c>
      <c r="AN63" s="76" t="str">
        <f>VLOOKUP(A63,Constrain!AC:AD,2,0)</f>
        <v>F033</v>
      </c>
      <c r="AO63" s="76" t="str">
        <f>VLOOKUP(A63,Constrain!AC:AE,3,0)</f>
        <v>กฟส.กระสัง</v>
      </c>
      <c r="AP63" s="76" t="str">
        <f>VLOOKUP(N63,DATA_IW39!A:AA,27,0)</f>
        <v>TELECOM</v>
      </c>
    </row>
    <row r="64" spans="1:42" x14ac:dyDescent="0.35">
      <c r="A64" s="86" t="s">
        <v>1299</v>
      </c>
      <c r="B64" s="56">
        <v>92000444212</v>
      </c>
      <c r="C64" s="56">
        <v>140001545739</v>
      </c>
      <c r="D64" s="86" t="s">
        <v>152</v>
      </c>
      <c r="E64" s="86" t="s">
        <v>171</v>
      </c>
      <c r="F64" s="86" t="s">
        <v>167</v>
      </c>
      <c r="G64" s="56">
        <v>2007969954</v>
      </c>
      <c r="H64" s="56">
        <v>9009416994</v>
      </c>
      <c r="I64" s="56">
        <v>552000321064</v>
      </c>
      <c r="J64" s="86" t="s">
        <v>154</v>
      </c>
      <c r="K64" s="86" t="s">
        <v>165</v>
      </c>
      <c r="L64" s="86" t="s">
        <v>166</v>
      </c>
      <c r="M64" s="86" t="s">
        <v>157</v>
      </c>
      <c r="N64" s="56">
        <v>130000720203</v>
      </c>
      <c r="O64" s="86" t="s">
        <v>79</v>
      </c>
      <c r="P64" s="87">
        <v>11</v>
      </c>
      <c r="Q64" s="59">
        <v>43482</v>
      </c>
      <c r="R64" s="88">
        <v>2718</v>
      </c>
      <c r="S64" s="89">
        <v>55</v>
      </c>
      <c r="T64" s="89">
        <v>55</v>
      </c>
      <c r="U64" s="89">
        <v>3.85</v>
      </c>
      <c r="V64" s="89">
        <v>149490</v>
      </c>
      <c r="W64" s="89">
        <v>149490</v>
      </c>
      <c r="X64" s="89">
        <v>10464.299999999999</v>
      </c>
      <c r="Y64" s="89">
        <v>159954.29999999999</v>
      </c>
      <c r="Z64" s="59">
        <v>43496</v>
      </c>
      <c r="AA64" s="59"/>
      <c r="AB64" s="76" t="str">
        <f t="shared" si="0"/>
        <v/>
      </c>
      <c r="AC64" s="76" t="str">
        <f t="shared" si="1"/>
        <v/>
      </c>
      <c r="AD64" s="76" t="str">
        <f>VLOOKUP(B64,CA!A:B,2,0)</f>
        <v>TUC</v>
      </c>
      <c r="AE64" s="77">
        <f>VLOOKUP(C64,DATA_IW39!B:B,1,0)</f>
        <v>140001545739</v>
      </c>
      <c r="AF64" s="78">
        <f t="shared" si="2"/>
        <v>1</v>
      </c>
      <c r="AG64" s="78">
        <f t="shared" si="3"/>
        <v>1</v>
      </c>
      <c r="AH64" s="78">
        <f t="shared" si="4"/>
        <v>1</v>
      </c>
      <c r="AI64" s="78" t="str">
        <f t="shared" si="5"/>
        <v>S4B3</v>
      </c>
      <c r="AJ64" s="78" t="str">
        <f>VLOOKUP(N64,DATA_IW39!A:X,24,0)</f>
        <v>TUC</v>
      </c>
      <c r="AK64" s="76" t="str">
        <f>VLOOKUP(N64,DATA_IW39!A:W,23,0)</f>
        <v>สายสื่อสาร</v>
      </c>
      <c r="AL64" s="76" t="str">
        <f>VLOOKUP(N64,DATA_IW39!A:G,6,0)</f>
        <v>ZW03</v>
      </c>
      <c r="AM64" s="76" t="str">
        <f>VLOOKUP(N64,DATA_IW39!A:G,7,0)</f>
        <v>Z53</v>
      </c>
      <c r="AN64" s="76" t="str">
        <f>VLOOKUP(A64,Constrain!AC:AD,2,0)</f>
        <v>F033</v>
      </c>
      <c r="AO64" s="76" t="str">
        <f>VLOOKUP(A64,Constrain!AC:AE,3,0)</f>
        <v>กฟส.กระสัง</v>
      </c>
      <c r="AP64" s="76" t="str">
        <f>VLOOKUP(N64,DATA_IW39!A:AA,27,0)</f>
        <v>TELECOM</v>
      </c>
    </row>
    <row r="65" spans="1:42" x14ac:dyDescent="0.35">
      <c r="A65" s="86" t="s">
        <v>1309</v>
      </c>
      <c r="B65" s="56">
        <v>92000323129</v>
      </c>
      <c r="C65" s="56">
        <v>140001546037</v>
      </c>
      <c r="D65" s="86" t="s">
        <v>152</v>
      </c>
      <c r="E65" s="86" t="s">
        <v>153</v>
      </c>
      <c r="F65" s="86" t="s">
        <v>1266</v>
      </c>
      <c r="G65" s="56">
        <v>2007970231</v>
      </c>
      <c r="H65" s="56">
        <v>9009417404</v>
      </c>
      <c r="I65" s="56">
        <v>552000321884</v>
      </c>
      <c r="J65" s="86" t="s">
        <v>154</v>
      </c>
      <c r="K65" s="86" t="s">
        <v>165</v>
      </c>
      <c r="L65" s="86" t="s">
        <v>166</v>
      </c>
      <c r="M65" s="86" t="s">
        <v>157</v>
      </c>
      <c r="N65" s="56">
        <v>130000720208</v>
      </c>
      <c r="O65" s="86" t="s">
        <v>79</v>
      </c>
      <c r="P65" s="87">
        <v>10</v>
      </c>
      <c r="Q65" s="59">
        <v>43482</v>
      </c>
      <c r="R65" s="88">
        <v>10205</v>
      </c>
      <c r="S65" s="89">
        <v>55</v>
      </c>
      <c r="T65" s="89">
        <v>55</v>
      </c>
      <c r="U65" s="89">
        <v>3.85</v>
      </c>
      <c r="V65" s="89">
        <v>561275</v>
      </c>
      <c r="W65" s="89">
        <v>561275</v>
      </c>
      <c r="X65" s="89">
        <v>39289.25</v>
      </c>
      <c r="Y65" s="89">
        <v>600564.25</v>
      </c>
      <c r="Z65" s="59">
        <v>43496</v>
      </c>
      <c r="AA65" s="59"/>
      <c r="AB65" s="76" t="str">
        <f t="shared" si="0"/>
        <v/>
      </c>
      <c r="AC65" s="76" t="str">
        <f t="shared" si="1"/>
        <v/>
      </c>
      <c r="AD65" s="76" t="str">
        <f>VLOOKUP(B65,CA!A:B,2,0)</f>
        <v>AWN</v>
      </c>
      <c r="AE65" s="77">
        <f>VLOOKUP(C65,DATA_IW39!B:B,1,0)</f>
        <v>140001546037</v>
      </c>
      <c r="AF65" s="78">
        <f t="shared" si="2"/>
        <v>1</v>
      </c>
      <c r="AG65" s="78">
        <f t="shared" si="3"/>
        <v>1</v>
      </c>
      <c r="AH65" s="78">
        <f t="shared" si="4"/>
        <v>1</v>
      </c>
      <c r="AI65" s="78" t="str">
        <f t="shared" si="5"/>
        <v>S4B3</v>
      </c>
      <c r="AJ65" s="78" t="str">
        <f>VLOOKUP(N65,DATA_IW39!A:X,24,0)</f>
        <v>AWN</v>
      </c>
      <c r="AK65" s="76" t="str">
        <f>VLOOKUP(N65,DATA_IW39!A:W,23,0)</f>
        <v>สายสื่อสาร</v>
      </c>
      <c r="AL65" s="76" t="str">
        <f>VLOOKUP(N65,DATA_IW39!A:G,6,0)</f>
        <v>ZW03</v>
      </c>
      <c r="AM65" s="76" t="str">
        <f>VLOOKUP(N65,DATA_IW39!A:G,7,0)</f>
        <v>Z53</v>
      </c>
      <c r="AN65" s="76" t="str">
        <f>VLOOKUP(A65,Constrain!AC:AD,2,0)</f>
        <v>F072</v>
      </c>
      <c r="AO65" s="76" t="str">
        <f>VLOOKUP(A65,Constrain!AC:AE,3,0)</f>
        <v>กฟส.สูงเนิน</v>
      </c>
      <c r="AP65" s="76" t="str">
        <f>VLOOKUP(N65,DATA_IW39!A:AA,27,0)</f>
        <v>TELECOM</v>
      </c>
    </row>
    <row r="66" spans="1:42" x14ac:dyDescent="0.35">
      <c r="A66" s="86" t="s">
        <v>1299</v>
      </c>
      <c r="B66" s="56">
        <v>92000571404</v>
      </c>
      <c r="C66" s="56">
        <v>140001545659</v>
      </c>
      <c r="D66" s="86" t="s">
        <v>152</v>
      </c>
      <c r="E66" s="86" t="s">
        <v>194</v>
      </c>
      <c r="F66" s="86" t="s">
        <v>195</v>
      </c>
      <c r="G66" s="56">
        <v>2007969862</v>
      </c>
      <c r="H66" s="56">
        <v>9009416859</v>
      </c>
      <c r="I66" s="56">
        <v>560000322076</v>
      </c>
      <c r="J66" s="86" t="s">
        <v>154</v>
      </c>
      <c r="K66" s="86" t="s">
        <v>165</v>
      </c>
      <c r="L66" s="86" t="s">
        <v>166</v>
      </c>
      <c r="M66" s="86" t="s">
        <v>157</v>
      </c>
      <c r="N66" s="56">
        <v>130000720211</v>
      </c>
      <c r="O66" s="86" t="s">
        <v>79</v>
      </c>
      <c r="P66" s="87">
        <v>12</v>
      </c>
      <c r="Q66" s="59">
        <v>43482</v>
      </c>
      <c r="R66" s="88">
        <v>1592</v>
      </c>
      <c r="S66" s="89">
        <v>55</v>
      </c>
      <c r="T66" s="89">
        <v>55</v>
      </c>
      <c r="U66" s="89">
        <v>3.85</v>
      </c>
      <c r="V66" s="89">
        <v>87560</v>
      </c>
      <c r="W66" s="89">
        <v>87560</v>
      </c>
      <c r="X66" s="89">
        <v>6129.2</v>
      </c>
      <c r="Y66" s="89">
        <v>93689.2</v>
      </c>
      <c r="Z66" s="59">
        <v>43496</v>
      </c>
      <c r="AA66" s="59"/>
      <c r="AB66" s="76" t="str">
        <f t="shared" ref="AB66:AB129" si="6">check_CorSerMat181(D66,K66)</f>
        <v/>
      </c>
      <c r="AC66" s="76" t="str">
        <f t="shared" ref="AC66:AC129" si="7">IF(R66=1,IF(OR(S66=55,S66=100,S66=410),"","แก้ไขจำนวน"),"")</f>
        <v/>
      </c>
      <c r="AD66" s="76" t="str">
        <f>VLOOKUP(B66,CA!A:B,2,0)</f>
        <v>TCC</v>
      </c>
      <c r="AE66" s="77">
        <f>VLOOKUP(C66,DATA_IW39!B:B,1,0)</f>
        <v>140001545659</v>
      </c>
      <c r="AF66" s="78">
        <f t="shared" ref="AF66:AF129" si="8">COUNTIF(N:N,N:N)</f>
        <v>1</v>
      </c>
      <c r="AG66" s="78">
        <f t="shared" ref="AG66:AG129" si="9">COUNTIF(C:C,C:C)</f>
        <v>1</v>
      </c>
      <c r="AH66" s="78">
        <f t="shared" ref="AH66:AH129" si="10">COUNTIF(H:H,H:H)</f>
        <v>1</v>
      </c>
      <c r="AI66" s="78" t="str">
        <f t="shared" ref="AI66:AI129" si="11">LEFT(D66,4)</f>
        <v>S4B3</v>
      </c>
      <c r="AJ66" s="78" t="str">
        <f>VLOOKUP(N66,DATA_IW39!A:X,24,0)</f>
        <v>TCC</v>
      </c>
      <c r="AK66" s="76" t="str">
        <f>VLOOKUP(N66,DATA_IW39!A:W,23,0)</f>
        <v>สายสื่อสาร</v>
      </c>
      <c r="AL66" s="76" t="str">
        <f>VLOOKUP(N66,DATA_IW39!A:G,6,0)</f>
        <v>ZW03</v>
      </c>
      <c r="AM66" s="76" t="str">
        <f>VLOOKUP(N66,DATA_IW39!A:G,7,0)</f>
        <v>Z53</v>
      </c>
      <c r="AN66" s="76" t="str">
        <f>VLOOKUP(A66,Constrain!AC:AD,2,0)</f>
        <v>F033</v>
      </c>
      <c r="AO66" s="76" t="str">
        <f>VLOOKUP(A66,Constrain!AC:AE,3,0)</f>
        <v>กฟส.กระสัง</v>
      </c>
      <c r="AP66" s="76" t="str">
        <f>VLOOKUP(N66,DATA_IW39!A:AA,27,0)</f>
        <v>TELECOM</v>
      </c>
    </row>
    <row r="67" spans="1:42" x14ac:dyDescent="0.35">
      <c r="A67" s="86" t="s">
        <v>1299</v>
      </c>
      <c r="B67" s="56">
        <v>92000322751</v>
      </c>
      <c r="C67" s="56">
        <v>140001545862</v>
      </c>
      <c r="D67" s="86" t="s">
        <v>152</v>
      </c>
      <c r="E67" s="86" t="s">
        <v>158</v>
      </c>
      <c r="F67" s="86" t="s">
        <v>159</v>
      </c>
      <c r="G67" s="56">
        <v>2007970078</v>
      </c>
      <c r="H67" s="56">
        <v>9009417122</v>
      </c>
      <c r="I67" s="56">
        <v>568000321277</v>
      </c>
      <c r="J67" s="86" t="s">
        <v>154</v>
      </c>
      <c r="K67" s="86" t="s">
        <v>165</v>
      </c>
      <c r="L67" s="86" t="s">
        <v>166</v>
      </c>
      <c r="M67" s="86" t="s">
        <v>157</v>
      </c>
      <c r="N67" s="56">
        <v>130000720215</v>
      </c>
      <c r="O67" s="86" t="s">
        <v>79</v>
      </c>
      <c r="P67" s="87">
        <v>10</v>
      </c>
      <c r="Q67" s="59">
        <v>43482</v>
      </c>
      <c r="R67" s="88">
        <v>394</v>
      </c>
      <c r="S67" s="89">
        <v>55</v>
      </c>
      <c r="T67" s="89">
        <v>55</v>
      </c>
      <c r="U67" s="89">
        <v>3.85</v>
      </c>
      <c r="V67" s="89">
        <v>21670</v>
      </c>
      <c r="W67" s="89">
        <v>21670</v>
      </c>
      <c r="X67" s="89">
        <v>1516.9</v>
      </c>
      <c r="Y67" s="89">
        <v>23186.9</v>
      </c>
      <c r="Z67" s="59">
        <v>43496</v>
      </c>
      <c r="AA67" s="59"/>
      <c r="AB67" s="76" t="str">
        <f t="shared" si="6"/>
        <v/>
      </c>
      <c r="AC67" s="76" t="str">
        <f t="shared" si="7"/>
        <v/>
      </c>
      <c r="AD67" s="76" t="str">
        <f>VLOOKUP(B67,CA!A:B,2,0)</f>
        <v>TTT</v>
      </c>
      <c r="AE67" s="77">
        <f>VLOOKUP(C67,DATA_IW39!B:B,1,0)</f>
        <v>140001545862</v>
      </c>
      <c r="AF67" s="78">
        <f t="shared" si="8"/>
        <v>1</v>
      </c>
      <c r="AG67" s="78">
        <f t="shared" si="9"/>
        <v>1</v>
      </c>
      <c r="AH67" s="78">
        <f t="shared" si="10"/>
        <v>1</v>
      </c>
      <c r="AI67" s="78" t="str">
        <f t="shared" si="11"/>
        <v>S4B3</v>
      </c>
      <c r="AJ67" s="78" t="str">
        <f>VLOOKUP(N67,DATA_IW39!A:X,24,0)</f>
        <v>TTT</v>
      </c>
      <c r="AK67" s="76" t="str">
        <f>VLOOKUP(N67,DATA_IW39!A:W,23,0)</f>
        <v>สายสื่อสาร</v>
      </c>
      <c r="AL67" s="76" t="str">
        <f>VLOOKUP(N67,DATA_IW39!A:G,6,0)</f>
        <v>ZW03</v>
      </c>
      <c r="AM67" s="76" t="str">
        <f>VLOOKUP(N67,DATA_IW39!A:G,7,0)</f>
        <v>Z53</v>
      </c>
      <c r="AN67" s="76" t="str">
        <f>VLOOKUP(A67,Constrain!AC:AD,2,0)</f>
        <v>F033</v>
      </c>
      <c r="AO67" s="76" t="str">
        <f>VLOOKUP(A67,Constrain!AC:AE,3,0)</f>
        <v>กฟส.กระสัง</v>
      </c>
      <c r="AP67" s="76" t="str">
        <f>VLOOKUP(N67,DATA_IW39!A:AA,27,0)</f>
        <v>TELECOM</v>
      </c>
    </row>
    <row r="68" spans="1:42" x14ac:dyDescent="0.35">
      <c r="A68" s="86" t="s">
        <v>1299</v>
      </c>
      <c r="B68" s="56">
        <v>92000319898</v>
      </c>
      <c r="C68" s="56">
        <v>140001545595</v>
      </c>
      <c r="D68" s="86" t="s">
        <v>152</v>
      </c>
      <c r="E68" s="86" t="s">
        <v>153</v>
      </c>
      <c r="F68" s="86" t="s">
        <v>1266</v>
      </c>
      <c r="G68" s="56">
        <v>2007969750</v>
      </c>
      <c r="H68" s="56">
        <v>9009416744</v>
      </c>
      <c r="I68" s="56">
        <v>554000320407</v>
      </c>
      <c r="J68" s="86" t="s">
        <v>154</v>
      </c>
      <c r="K68" s="86" t="s">
        <v>165</v>
      </c>
      <c r="L68" s="86" t="s">
        <v>166</v>
      </c>
      <c r="M68" s="86" t="s">
        <v>157</v>
      </c>
      <c r="N68" s="56">
        <v>130000720285</v>
      </c>
      <c r="O68" s="86" t="s">
        <v>79</v>
      </c>
      <c r="P68" s="87">
        <v>9</v>
      </c>
      <c r="Q68" s="59">
        <v>43482</v>
      </c>
      <c r="R68" s="88">
        <v>3086</v>
      </c>
      <c r="S68" s="89">
        <v>55</v>
      </c>
      <c r="T68" s="89">
        <v>55</v>
      </c>
      <c r="U68" s="89">
        <v>3.85</v>
      </c>
      <c r="V68" s="89">
        <v>169730</v>
      </c>
      <c r="W68" s="89">
        <v>169730</v>
      </c>
      <c r="X68" s="89">
        <v>11881.1</v>
      </c>
      <c r="Y68" s="89">
        <v>181611.1</v>
      </c>
      <c r="Z68" s="59">
        <v>43496</v>
      </c>
      <c r="AA68" s="59"/>
      <c r="AB68" s="76" t="str">
        <f t="shared" si="6"/>
        <v/>
      </c>
      <c r="AC68" s="76" t="str">
        <f t="shared" si="7"/>
        <v/>
      </c>
      <c r="AD68" s="76" t="str">
        <f>VLOOKUP(B68,CA!A:B,2,0)</f>
        <v>AWN</v>
      </c>
      <c r="AE68" s="77">
        <f>VLOOKUP(C68,DATA_IW39!B:B,1,0)</f>
        <v>140001545595</v>
      </c>
      <c r="AF68" s="78">
        <f t="shared" si="8"/>
        <v>1</v>
      </c>
      <c r="AG68" s="78">
        <f t="shared" si="9"/>
        <v>1</v>
      </c>
      <c r="AH68" s="78">
        <f t="shared" si="10"/>
        <v>1</v>
      </c>
      <c r="AI68" s="78" t="str">
        <f t="shared" si="11"/>
        <v>S4B3</v>
      </c>
      <c r="AJ68" s="78" t="str">
        <f>VLOOKUP(N68,DATA_IW39!A:X,24,0)</f>
        <v>AWN</v>
      </c>
      <c r="AK68" s="76" t="str">
        <f>VLOOKUP(N68,DATA_IW39!A:W,23,0)</f>
        <v>สายสื่อสาร</v>
      </c>
      <c r="AL68" s="76" t="str">
        <f>VLOOKUP(N68,DATA_IW39!A:G,6,0)</f>
        <v>ZW03</v>
      </c>
      <c r="AM68" s="76" t="str">
        <f>VLOOKUP(N68,DATA_IW39!A:G,7,0)</f>
        <v>Z53</v>
      </c>
      <c r="AN68" s="76" t="str">
        <f>VLOOKUP(A68,Constrain!AC:AD,2,0)</f>
        <v>F033</v>
      </c>
      <c r="AO68" s="76" t="str">
        <f>VLOOKUP(A68,Constrain!AC:AE,3,0)</f>
        <v>กฟส.กระสัง</v>
      </c>
      <c r="AP68" s="76" t="str">
        <f>VLOOKUP(N68,DATA_IW39!A:AA,27,0)</f>
        <v>TELECOM</v>
      </c>
    </row>
    <row r="69" spans="1:42" x14ac:dyDescent="0.35">
      <c r="A69" s="86" t="s">
        <v>1299</v>
      </c>
      <c r="B69" s="56">
        <v>92000318846</v>
      </c>
      <c r="C69" s="56">
        <v>140001545204</v>
      </c>
      <c r="D69" s="86" t="s">
        <v>152</v>
      </c>
      <c r="E69" s="86" t="s">
        <v>114</v>
      </c>
      <c r="F69" s="86" t="s">
        <v>163</v>
      </c>
      <c r="G69" s="56">
        <v>2007969368</v>
      </c>
      <c r="H69" s="56">
        <v>9009416267</v>
      </c>
      <c r="I69" s="56">
        <v>540000321490</v>
      </c>
      <c r="J69" s="86" t="s">
        <v>154</v>
      </c>
      <c r="K69" s="86" t="s">
        <v>165</v>
      </c>
      <c r="L69" s="86" t="s">
        <v>166</v>
      </c>
      <c r="M69" s="86" t="s">
        <v>157</v>
      </c>
      <c r="N69" s="56">
        <v>130000720293</v>
      </c>
      <c r="O69" s="86" t="s">
        <v>79</v>
      </c>
      <c r="P69" s="87">
        <v>7</v>
      </c>
      <c r="Q69" s="59">
        <v>43482</v>
      </c>
      <c r="R69" s="88">
        <v>635</v>
      </c>
      <c r="S69" s="89">
        <v>55</v>
      </c>
      <c r="T69" s="89">
        <v>55</v>
      </c>
      <c r="U69" s="89">
        <v>3.85</v>
      </c>
      <c r="V69" s="89">
        <v>34925</v>
      </c>
      <c r="W69" s="89">
        <v>34925</v>
      </c>
      <c r="X69" s="89">
        <v>2444.75</v>
      </c>
      <c r="Y69" s="89">
        <v>37369.75</v>
      </c>
      <c r="Z69" s="59">
        <v>43496</v>
      </c>
      <c r="AA69" s="59"/>
      <c r="AB69" s="76" t="str">
        <f t="shared" si="6"/>
        <v/>
      </c>
      <c r="AC69" s="76" t="str">
        <f t="shared" si="7"/>
        <v/>
      </c>
      <c r="AD69" s="76" t="str">
        <f>VLOOKUP(B69,CA!A:B,2,0)</f>
        <v>TOT</v>
      </c>
      <c r="AE69" s="77">
        <f>VLOOKUP(C69,DATA_IW39!B:B,1,0)</f>
        <v>140001545204</v>
      </c>
      <c r="AF69" s="78">
        <f t="shared" si="8"/>
        <v>1</v>
      </c>
      <c r="AG69" s="78">
        <f t="shared" si="9"/>
        <v>1</v>
      </c>
      <c r="AH69" s="78">
        <f t="shared" si="10"/>
        <v>1</v>
      </c>
      <c r="AI69" s="78" t="str">
        <f t="shared" si="11"/>
        <v>S4B3</v>
      </c>
      <c r="AJ69" s="78" t="str">
        <f>VLOOKUP(N69,DATA_IW39!A:X,24,0)</f>
        <v>TOT/TT&amp;T</v>
      </c>
      <c r="AK69" s="76" t="str">
        <f>VLOOKUP(N69,DATA_IW39!A:W,23,0)</f>
        <v>สายสื่อสาร</v>
      </c>
      <c r="AL69" s="76" t="str">
        <f>VLOOKUP(N69,DATA_IW39!A:G,6,0)</f>
        <v>ZW03</v>
      </c>
      <c r="AM69" s="76" t="str">
        <f>VLOOKUP(N69,DATA_IW39!A:G,7,0)</f>
        <v>Z53</v>
      </c>
      <c r="AN69" s="76" t="str">
        <f>VLOOKUP(A69,Constrain!AC:AD,2,0)</f>
        <v>F033</v>
      </c>
      <c r="AO69" s="76" t="str">
        <f>VLOOKUP(A69,Constrain!AC:AE,3,0)</f>
        <v>กฟส.กระสัง</v>
      </c>
      <c r="AP69" s="76" t="str">
        <f>VLOOKUP(N69,DATA_IW39!A:AA,27,0)</f>
        <v>TELECOM</v>
      </c>
    </row>
    <row r="70" spans="1:42" x14ac:dyDescent="0.35">
      <c r="A70" s="86" t="s">
        <v>1299</v>
      </c>
      <c r="B70" s="56">
        <v>92000318846</v>
      </c>
      <c r="C70" s="56">
        <v>140001545146</v>
      </c>
      <c r="D70" s="86" t="s">
        <v>152</v>
      </c>
      <c r="E70" s="86" t="s">
        <v>114</v>
      </c>
      <c r="F70" s="86" t="s">
        <v>163</v>
      </c>
      <c r="G70" s="56">
        <v>2007969363</v>
      </c>
      <c r="H70" s="56">
        <v>9009416260</v>
      </c>
      <c r="I70" s="56">
        <v>528000323126</v>
      </c>
      <c r="J70" s="86" t="s">
        <v>154</v>
      </c>
      <c r="K70" s="86" t="s">
        <v>165</v>
      </c>
      <c r="L70" s="86" t="s">
        <v>166</v>
      </c>
      <c r="M70" s="86" t="s">
        <v>157</v>
      </c>
      <c r="N70" s="56">
        <v>130000720303</v>
      </c>
      <c r="O70" s="86" t="s">
        <v>79</v>
      </c>
      <c r="P70" s="87">
        <v>6</v>
      </c>
      <c r="Q70" s="59">
        <v>43482</v>
      </c>
      <c r="R70" s="88">
        <v>2840</v>
      </c>
      <c r="S70" s="89">
        <v>55</v>
      </c>
      <c r="T70" s="89">
        <v>55</v>
      </c>
      <c r="U70" s="89">
        <v>3.85</v>
      </c>
      <c r="V70" s="89">
        <v>156200</v>
      </c>
      <c r="W70" s="89">
        <v>156200</v>
      </c>
      <c r="X70" s="89">
        <v>10934</v>
      </c>
      <c r="Y70" s="89">
        <v>167134</v>
      </c>
      <c r="Z70" s="59">
        <v>43496</v>
      </c>
      <c r="AA70" s="59"/>
      <c r="AB70" s="76" t="str">
        <f t="shared" si="6"/>
        <v/>
      </c>
      <c r="AC70" s="76" t="str">
        <f t="shared" si="7"/>
        <v/>
      </c>
      <c r="AD70" s="76" t="str">
        <f>VLOOKUP(B70,CA!A:B,2,0)</f>
        <v>TOT</v>
      </c>
      <c r="AE70" s="77">
        <f>VLOOKUP(C70,DATA_IW39!B:B,1,0)</f>
        <v>140001545146</v>
      </c>
      <c r="AF70" s="78">
        <f t="shared" si="8"/>
        <v>1</v>
      </c>
      <c r="AG70" s="78">
        <f t="shared" si="9"/>
        <v>1</v>
      </c>
      <c r="AH70" s="78">
        <f t="shared" si="10"/>
        <v>1</v>
      </c>
      <c r="AI70" s="78" t="str">
        <f t="shared" si="11"/>
        <v>S4B3</v>
      </c>
      <c r="AJ70" s="78" t="str">
        <f>VLOOKUP(N70,DATA_IW39!A:X,24,0)</f>
        <v>TOT/AIS</v>
      </c>
      <c r="AK70" s="76" t="str">
        <f>VLOOKUP(N70,DATA_IW39!A:W,23,0)</f>
        <v>สายสื่อสาร</v>
      </c>
      <c r="AL70" s="76" t="str">
        <f>VLOOKUP(N70,DATA_IW39!A:G,6,0)</f>
        <v>ZW03</v>
      </c>
      <c r="AM70" s="76" t="str">
        <f>VLOOKUP(N70,DATA_IW39!A:G,7,0)</f>
        <v>Z53</v>
      </c>
      <c r="AN70" s="76" t="str">
        <f>VLOOKUP(A70,Constrain!AC:AD,2,0)</f>
        <v>F033</v>
      </c>
      <c r="AO70" s="76" t="str">
        <f>VLOOKUP(A70,Constrain!AC:AE,3,0)</f>
        <v>กฟส.กระสัง</v>
      </c>
      <c r="AP70" s="76" t="str">
        <f>VLOOKUP(N70,DATA_IW39!A:AA,27,0)</f>
        <v>TELECOM</v>
      </c>
    </row>
    <row r="71" spans="1:42" x14ac:dyDescent="0.35">
      <c r="A71" s="86" t="s">
        <v>1299</v>
      </c>
      <c r="B71" s="56">
        <v>92000318843</v>
      </c>
      <c r="C71" s="56">
        <v>140001545287</v>
      </c>
      <c r="D71" s="86" t="s">
        <v>152</v>
      </c>
      <c r="E71" s="86" t="s">
        <v>160</v>
      </c>
      <c r="F71" s="86" t="s">
        <v>161</v>
      </c>
      <c r="G71" s="56">
        <v>2007969534</v>
      </c>
      <c r="H71" s="56">
        <v>9009416436</v>
      </c>
      <c r="I71" s="56">
        <v>536000322346</v>
      </c>
      <c r="J71" s="86" t="s">
        <v>154</v>
      </c>
      <c r="K71" s="86" t="s">
        <v>165</v>
      </c>
      <c r="L71" s="86" t="s">
        <v>166</v>
      </c>
      <c r="M71" s="86" t="s">
        <v>157</v>
      </c>
      <c r="N71" s="56">
        <v>130000720305</v>
      </c>
      <c r="O71" s="86" t="s">
        <v>79</v>
      </c>
      <c r="P71" s="87">
        <v>1</v>
      </c>
      <c r="Q71" s="59">
        <v>43482</v>
      </c>
      <c r="R71" s="88">
        <v>1835</v>
      </c>
      <c r="S71" s="89">
        <v>55</v>
      </c>
      <c r="T71" s="89">
        <v>55</v>
      </c>
      <c r="U71" s="89">
        <v>3.85</v>
      </c>
      <c r="V71" s="89">
        <v>100925</v>
      </c>
      <c r="W71" s="89">
        <v>100925</v>
      </c>
      <c r="X71" s="89">
        <v>7064.75</v>
      </c>
      <c r="Y71" s="89">
        <v>107989.75</v>
      </c>
      <c r="Z71" s="59">
        <v>43496</v>
      </c>
      <c r="AA71" s="59"/>
      <c r="AB71" s="76" t="str">
        <f t="shared" si="6"/>
        <v/>
      </c>
      <c r="AC71" s="76" t="str">
        <f t="shared" si="7"/>
        <v/>
      </c>
      <c r="AD71" s="76" t="str">
        <f>VLOOKUP(B71,CA!A:B,2,0)</f>
        <v>CAT</v>
      </c>
      <c r="AE71" s="77">
        <f>VLOOKUP(C71,DATA_IW39!B:B,1,0)</f>
        <v>140001545287</v>
      </c>
      <c r="AF71" s="78">
        <f t="shared" si="8"/>
        <v>1</v>
      </c>
      <c r="AG71" s="78">
        <f t="shared" si="9"/>
        <v>1</v>
      </c>
      <c r="AH71" s="78">
        <f t="shared" si="10"/>
        <v>1</v>
      </c>
      <c r="AI71" s="78" t="str">
        <f t="shared" si="11"/>
        <v>S4B3</v>
      </c>
      <c r="AJ71" s="78" t="str">
        <f>VLOOKUP(N71,DATA_IW39!A:X,24,0)</f>
        <v>CAT/TAC</v>
      </c>
      <c r="AK71" s="76" t="str">
        <f>VLOOKUP(N71,DATA_IW39!A:W,23,0)</f>
        <v>สายสื่อสาร</v>
      </c>
      <c r="AL71" s="76" t="str">
        <f>VLOOKUP(N71,DATA_IW39!A:G,6,0)</f>
        <v>ZW03</v>
      </c>
      <c r="AM71" s="76" t="str">
        <f>VLOOKUP(N71,DATA_IW39!A:G,7,0)</f>
        <v>Z53</v>
      </c>
      <c r="AN71" s="76" t="str">
        <f>VLOOKUP(A71,Constrain!AC:AD,2,0)</f>
        <v>F033</v>
      </c>
      <c r="AO71" s="76" t="str">
        <f>VLOOKUP(A71,Constrain!AC:AE,3,0)</f>
        <v>กฟส.กระสัง</v>
      </c>
      <c r="AP71" s="76" t="str">
        <f>VLOOKUP(N71,DATA_IW39!A:AA,27,0)</f>
        <v>TELECOM</v>
      </c>
    </row>
    <row r="72" spans="1:42" x14ac:dyDescent="0.35">
      <c r="A72" s="86" t="s">
        <v>1299</v>
      </c>
      <c r="B72" s="56">
        <v>92000318843</v>
      </c>
      <c r="C72" s="56">
        <v>140001545416</v>
      </c>
      <c r="D72" s="86" t="s">
        <v>152</v>
      </c>
      <c r="E72" s="86" t="s">
        <v>160</v>
      </c>
      <c r="F72" s="86" t="s">
        <v>161</v>
      </c>
      <c r="G72" s="56">
        <v>2007969566</v>
      </c>
      <c r="H72" s="56">
        <v>9009416574</v>
      </c>
      <c r="I72" s="56">
        <v>566000321120</v>
      </c>
      <c r="J72" s="86" t="s">
        <v>154</v>
      </c>
      <c r="K72" s="86" t="s">
        <v>165</v>
      </c>
      <c r="L72" s="86" t="s">
        <v>166</v>
      </c>
      <c r="M72" s="86" t="s">
        <v>157</v>
      </c>
      <c r="N72" s="56">
        <v>130000720309</v>
      </c>
      <c r="O72" s="86" t="s">
        <v>79</v>
      </c>
      <c r="P72" s="87">
        <v>2</v>
      </c>
      <c r="Q72" s="59">
        <v>43482</v>
      </c>
      <c r="R72" s="88">
        <v>2169</v>
      </c>
      <c r="S72" s="89">
        <v>55</v>
      </c>
      <c r="T72" s="89">
        <v>55</v>
      </c>
      <c r="U72" s="89">
        <v>3.85</v>
      </c>
      <c r="V72" s="89">
        <v>119295</v>
      </c>
      <c r="W72" s="89">
        <v>119295</v>
      </c>
      <c r="X72" s="89">
        <v>8350.65</v>
      </c>
      <c r="Y72" s="89">
        <v>127645.65</v>
      </c>
      <c r="Z72" s="59">
        <v>43496</v>
      </c>
      <c r="AA72" s="59"/>
      <c r="AB72" s="76" t="str">
        <f t="shared" si="6"/>
        <v/>
      </c>
      <c r="AC72" s="76" t="str">
        <f t="shared" si="7"/>
        <v/>
      </c>
      <c r="AD72" s="76" t="str">
        <f>VLOOKUP(B72,CA!A:B,2,0)</f>
        <v>CAT</v>
      </c>
      <c r="AE72" s="77">
        <f>VLOOKUP(C72,DATA_IW39!B:B,1,0)</f>
        <v>140001545416</v>
      </c>
      <c r="AF72" s="78">
        <f t="shared" si="8"/>
        <v>1</v>
      </c>
      <c r="AG72" s="78">
        <f t="shared" si="9"/>
        <v>1</v>
      </c>
      <c r="AH72" s="78">
        <f t="shared" si="10"/>
        <v>1</v>
      </c>
      <c r="AI72" s="78" t="str">
        <f t="shared" si="11"/>
        <v>S4B3</v>
      </c>
      <c r="AJ72" s="78" t="str">
        <f>VLOOKUP(N72,DATA_IW39!A:X,24,0)</f>
        <v>CAT/BFKT</v>
      </c>
      <c r="AK72" s="76" t="str">
        <f>VLOOKUP(N72,DATA_IW39!A:W,23,0)</f>
        <v>สายสื่อสาร</v>
      </c>
      <c r="AL72" s="76" t="str">
        <f>VLOOKUP(N72,DATA_IW39!A:G,6,0)</f>
        <v>ZW03</v>
      </c>
      <c r="AM72" s="76" t="str">
        <f>VLOOKUP(N72,DATA_IW39!A:G,7,0)</f>
        <v>Z53</v>
      </c>
      <c r="AN72" s="76" t="str">
        <f>VLOOKUP(A72,Constrain!AC:AD,2,0)</f>
        <v>F033</v>
      </c>
      <c r="AO72" s="76" t="str">
        <f>VLOOKUP(A72,Constrain!AC:AE,3,0)</f>
        <v>กฟส.กระสัง</v>
      </c>
      <c r="AP72" s="76" t="str">
        <f>VLOOKUP(N72,DATA_IW39!A:AA,27,0)</f>
        <v>TELECOM</v>
      </c>
    </row>
    <row r="73" spans="1:42" x14ac:dyDescent="0.35">
      <c r="A73" s="86" t="s">
        <v>186</v>
      </c>
      <c r="B73" s="56">
        <v>92000323061</v>
      </c>
      <c r="C73" s="56">
        <v>140001542355</v>
      </c>
      <c r="D73" s="86" t="s">
        <v>152</v>
      </c>
      <c r="E73" s="86" t="s">
        <v>160</v>
      </c>
      <c r="F73" s="86" t="s">
        <v>161</v>
      </c>
      <c r="G73" s="56">
        <v>2007964243</v>
      </c>
      <c r="H73" s="56">
        <v>9009410583</v>
      </c>
      <c r="I73" s="56">
        <v>546000321873</v>
      </c>
      <c r="J73" s="86" t="s">
        <v>154</v>
      </c>
      <c r="K73" s="86" t="s">
        <v>165</v>
      </c>
      <c r="L73" s="86" t="s">
        <v>166</v>
      </c>
      <c r="M73" s="86" t="s">
        <v>157</v>
      </c>
      <c r="N73" s="56">
        <v>130000720446</v>
      </c>
      <c r="O73" s="86" t="s">
        <v>79</v>
      </c>
      <c r="P73" s="87">
        <v>3</v>
      </c>
      <c r="Q73" s="59">
        <v>43481</v>
      </c>
      <c r="R73" s="88">
        <v>6340</v>
      </c>
      <c r="S73" s="89">
        <v>55</v>
      </c>
      <c r="T73" s="89">
        <v>55</v>
      </c>
      <c r="U73" s="89">
        <v>3.85</v>
      </c>
      <c r="V73" s="89">
        <v>348700</v>
      </c>
      <c r="W73" s="89">
        <v>348700</v>
      </c>
      <c r="X73" s="89">
        <v>24409</v>
      </c>
      <c r="Y73" s="89">
        <v>373109</v>
      </c>
      <c r="Z73" s="59">
        <v>43496</v>
      </c>
      <c r="AA73" s="59"/>
      <c r="AB73" s="76" t="str">
        <f t="shared" si="6"/>
        <v/>
      </c>
      <c r="AC73" s="76" t="str">
        <f t="shared" si="7"/>
        <v/>
      </c>
      <c r="AD73" s="76" t="str">
        <f>VLOOKUP(B73,CA!A:B,2,0)</f>
        <v>CAT</v>
      </c>
      <c r="AE73" s="77">
        <f>VLOOKUP(C73,DATA_IW39!B:B,1,0)</f>
        <v>140001542355</v>
      </c>
      <c r="AF73" s="78">
        <f t="shared" si="8"/>
        <v>1</v>
      </c>
      <c r="AG73" s="78">
        <f t="shared" si="9"/>
        <v>1</v>
      </c>
      <c r="AH73" s="78">
        <f t="shared" si="10"/>
        <v>1</v>
      </c>
      <c r="AI73" s="78" t="str">
        <f t="shared" si="11"/>
        <v>S4B3</v>
      </c>
      <c r="AJ73" s="78" t="str">
        <f>VLOOKUP(N73,DATA_IW39!A:X,24,0)</f>
        <v>CAT</v>
      </c>
      <c r="AK73" s="76" t="str">
        <f>VLOOKUP(N73,DATA_IW39!A:W,23,0)</f>
        <v>สายสื่อสาร</v>
      </c>
      <c r="AL73" s="76" t="str">
        <f>VLOOKUP(N73,DATA_IW39!A:G,6,0)</f>
        <v>ZW03</v>
      </c>
      <c r="AM73" s="76" t="str">
        <f>VLOOKUP(N73,DATA_IW39!A:G,7,0)</f>
        <v>Z53</v>
      </c>
      <c r="AN73" s="76" t="str">
        <f>VLOOKUP(A73,Constrain!AC:AD,2,0)</f>
        <v>F021</v>
      </c>
      <c r="AO73" s="76" t="str">
        <f>VLOOKUP(A73,Constrain!AC:AE,3,0)</f>
        <v>กฟจ.ชัยภูมิ</v>
      </c>
      <c r="AP73" s="76" t="str">
        <f>VLOOKUP(N73,DATA_IW39!A:AA,27,0)</f>
        <v>TELECOM</v>
      </c>
    </row>
    <row r="74" spans="1:42" x14ac:dyDescent="0.35">
      <c r="A74" s="86" t="s">
        <v>186</v>
      </c>
      <c r="B74" s="56">
        <v>92000323061</v>
      </c>
      <c r="C74" s="56">
        <v>140001542477</v>
      </c>
      <c r="D74" s="86" t="s">
        <v>152</v>
      </c>
      <c r="E74" s="86" t="s">
        <v>160</v>
      </c>
      <c r="F74" s="86" t="s">
        <v>161</v>
      </c>
      <c r="G74" s="56">
        <v>2007964483</v>
      </c>
      <c r="H74" s="56">
        <v>9009410638</v>
      </c>
      <c r="I74" s="56">
        <v>540000321193</v>
      </c>
      <c r="J74" s="86" t="s">
        <v>154</v>
      </c>
      <c r="K74" s="86" t="s">
        <v>165</v>
      </c>
      <c r="L74" s="86" t="s">
        <v>166</v>
      </c>
      <c r="M74" s="86" t="s">
        <v>157</v>
      </c>
      <c r="N74" s="56">
        <v>130000720449</v>
      </c>
      <c r="O74" s="86" t="s">
        <v>79</v>
      </c>
      <c r="P74" s="87">
        <v>4</v>
      </c>
      <c r="Q74" s="59">
        <v>43481</v>
      </c>
      <c r="R74" s="88">
        <v>6106</v>
      </c>
      <c r="S74" s="89">
        <v>55</v>
      </c>
      <c r="T74" s="89">
        <v>55</v>
      </c>
      <c r="U74" s="89">
        <v>3.85</v>
      </c>
      <c r="V74" s="89">
        <v>335830</v>
      </c>
      <c r="W74" s="89">
        <v>335830</v>
      </c>
      <c r="X74" s="89">
        <v>23508.1</v>
      </c>
      <c r="Y74" s="89">
        <v>359338.1</v>
      </c>
      <c r="Z74" s="59">
        <v>43496</v>
      </c>
      <c r="AA74" s="59"/>
      <c r="AB74" s="76" t="str">
        <f t="shared" si="6"/>
        <v/>
      </c>
      <c r="AC74" s="76" t="str">
        <f t="shared" si="7"/>
        <v/>
      </c>
      <c r="AD74" s="76" t="str">
        <f>VLOOKUP(B74,CA!A:B,2,0)</f>
        <v>CAT</v>
      </c>
      <c r="AE74" s="77">
        <f>VLOOKUP(C74,DATA_IW39!B:B,1,0)</f>
        <v>140001542477</v>
      </c>
      <c r="AF74" s="78">
        <f t="shared" si="8"/>
        <v>1</v>
      </c>
      <c r="AG74" s="78">
        <f t="shared" si="9"/>
        <v>1</v>
      </c>
      <c r="AH74" s="78">
        <f t="shared" si="10"/>
        <v>1</v>
      </c>
      <c r="AI74" s="78" t="str">
        <f t="shared" si="11"/>
        <v>S4B3</v>
      </c>
      <c r="AJ74" s="78" t="str">
        <f>VLOOKUP(N74,DATA_IW39!A:X,24,0)</f>
        <v>CAT/TAC</v>
      </c>
      <c r="AK74" s="76" t="str">
        <f>VLOOKUP(N74,DATA_IW39!A:W,23,0)</f>
        <v>สายสื่อสาร</v>
      </c>
      <c r="AL74" s="76" t="str">
        <f>VLOOKUP(N74,DATA_IW39!A:G,6,0)</f>
        <v>ZW03</v>
      </c>
      <c r="AM74" s="76" t="str">
        <f>VLOOKUP(N74,DATA_IW39!A:G,7,0)</f>
        <v>Z53</v>
      </c>
      <c r="AN74" s="76" t="str">
        <f>VLOOKUP(A74,Constrain!AC:AD,2,0)</f>
        <v>F021</v>
      </c>
      <c r="AO74" s="76" t="str">
        <f>VLOOKUP(A74,Constrain!AC:AE,3,0)</f>
        <v>กฟจ.ชัยภูมิ</v>
      </c>
      <c r="AP74" s="76" t="str">
        <f>VLOOKUP(N74,DATA_IW39!A:AA,27,0)</f>
        <v>TELECOM</v>
      </c>
    </row>
    <row r="75" spans="1:42" x14ac:dyDescent="0.35">
      <c r="A75" s="86" t="s">
        <v>186</v>
      </c>
      <c r="B75" s="56">
        <v>92000323061</v>
      </c>
      <c r="C75" s="56">
        <v>140001542496</v>
      </c>
      <c r="D75" s="86" t="s">
        <v>152</v>
      </c>
      <c r="E75" s="86" t="s">
        <v>160</v>
      </c>
      <c r="F75" s="86" t="s">
        <v>161</v>
      </c>
      <c r="G75" s="56">
        <v>2007964490</v>
      </c>
      <c r="H75" s="56">
        <v>9009410645</v>
      </c>
      <c r="I75" s="56">
        <v>542000321895</v>
      </c>
      <c r="J75" s="86" t="s">
        <v>154</v>
      </c>
      <c r="K75" s="86" t="s">
        <v>165</v>
      </c>
      <c r="L75" s="86" t="s">
        <v>166</v>
      </c>
      <c r="M75" s="86" t="s">
        <v>157</v>
      </c>
      <c r="N75" s="56">
        <v>130000720453</v>
      </c>
      <c r="O75" s="86" t="s">
        <v>79</v>
      </c>
      <c r="P75" s="87">
        <v>5</v>
      </c>
      <c r="Q75" s="59">
        <v>43481</v>
      </c>
      <c r="R75" s="88">
        <v>5032</v>
      </c>
      <c r="S75" s="89">
        <v>55</v>
      </c>
      <c r="T75" s="89">
        <v>55</v>
      </c>
      <c r="U75" s="89">
        <v>3.85</v>
      </c>
      <c r="V75" s="89">
        <v>276760</v>
      </c>
      <c r="W75" s="89">
        <v>276760</v>
      </c>
      <c r="X75" s="89">
        <v>19373.2</v>
      </c>
      <c r="Y75" s="89">
        <v>296133.2</v>
      </c>
      <c r="Z75" s="59">
        <v>43496</v>
      </c>
      <c r="AA75" s="59"/>
      <c r="AB75" s="76" t="str">
        <f t="shared" si="6"/>
        <v/>
      </c>
      <c r="AC75" s="76" t="str">
        <f t="shared" si="7"/>
        <v/>
      </c>
      <c r="AD75" s="76" t="str">
        <f>VLOOKUP(B75,CA!A:B,2,0)</f>
        <v>CAT</v>
      </c>
      <c r="AE75" s="77">
        <f>VLOOKUP(C75,DATA_IW39!B:B,1,0)</f>
        <v>140001542496</v>
      </c>
      <c r="AF75" s="78">
        <f t="shared" si="8"/>
        <v>1</v>
      </c>
      <c r="AG75" s="78">
        <f t="shared" si="9"/>
        <v>1</v>
      </c>
      <c r="AH75" s="78">
        <f t="shared" si="10"/>
        <v>1</v>
      </c>
      <c r="AI75" s="78" t="str">
        <f t="shared" si="11"/>
        <v>S4B3</v>
      </c>
      <c r="AJ75" s="78" t="str">
        <f>VLOOKUP(N75,DATA_IW39!A:X,24,0)</f>
        <v>CAT/BFKT</v>
      </c>
      <c r="AK75" s="76" t="str">
        <f>VLOOKUP(N75,DATA_IW39!A:W,23,0)</f>
        <v>สายสื่อสาร</v>
      </c>
      <c r="AL75" s="76" t="str">
        <f>VLOOKUP(N75,DATA_IW39!A:G,6,0)</f>
        <v>ZW03</v>
      </c>
      <c r="AM75" s="76" t="str">
        <f>VLOOKUP(N75,DATA_IW39!A:G,7,0)</f>
        <v>Z53</v>
      </c>
      <c r="AN75" s="76" t="str">
        <f>VLOOKUP(A75,Constrain!AC:AD,2,0)</f>
        <v>F021</v>
      </c>
      <c r="AO75" s="76" t="str">
        <f>VLOOKUP(A75,Constrain!AC:AE,3,0)</f>
        <v>กฟจ.ชัยภูมิ</v>
      </c>
      <c r="AP75" s="76" t="str">
        <f>VLOOKUP(N75,DATA_IW39!A:AA,27,0)</f>
        <v>TELECOM</v>
      </c>
    </row>
    <row r="76" spans="1:42" x14ac:dyDescent="0.35">
      <c r="A76" s="86" t="s">
        <v>186</v>
      </c>
      <c r="B76" s="56">
        <v>92000323063</v>
      </c>
      <c r="C76" s="56">
        <v>140001542516</v>
      </c>
      <c r="D76" s="86" t="s">
        <v>152</v>
      </c>
      <c r="E76" s="86" t="s">
        <v>114</v>
      </c>
      <c r="F76" s="86" t="s">
        <v>163</v>
      </c>
      <c r="G76" s="56">
        <v>2007964515</v>
      </c>
      <c r="H76" s="56">
        <v>9009410754</v>
      </c>
      <c r="I76" s="56">
        <v>516000320023</v>
      </c>
      <c r="J76" s="86" t="s">
        <v>154</v>
      </c>
      <c r="K76" s="86" t="s">
        <v>165</v>
      </c>
      <c r="L76" s="86" t="s">
        <v>166</v>
      </c>
      <c r="M76" s="86" t="s">
        <v>157</v>
      </c>
      <c r="N76" s="56">
        <v>130000720461</v>
      </c>
      <c r="O76" s="86" t="s">
        <v>79</v>
      </c>
      <c r="P76" s="87">
        <v>6</v>
      </c>
      <c r="Q76" s="59">
        <v>43481</v>
      </c>
      <c r="R76" s="88">
        <v>804</v>
      </c>
      <c r="S76" s="89">
        <v>100</v>
      </c>
      <c r="T76" s="89">
        <v>100</v>
      </c>
      <c r="U76" s="89">
        <v>7</v>
      </c>
      <c r="V76" s="89">
        <v>80400</v>
      </c>
      <c r="W76" s="89">
        <v>80400</v>
      </c>
      <c r="X76" s="89">
        <v>5628</v>
      </c>
      <c r="Y76" s="89">
        <v>86028</v>
      </c>
      <c r="Z76" s="59">
        <v>43496</v>
      </c>
      <c r="AA76" s="59"/>
      <c r="AB76" s="76" t="str">
        <f t="shared" si="6"/>
        <v/>
      </c>
      <c r="AC76" s="76" t="str">
        <f t="shared" si="7"/>
        <v/>
      </c>
      <c r="AD76" s="76" t="str">
        <f>VLOOKUP(B76,CA!A:B,2,0)</f>
        <v>TOT</v>
      </c>
      <c r="AE76" s="77">
        <f>VLOOKUP(C76,DATA_IW39!B:B,1,0)</f>
        <v>140001542516</v>
      </c>
      <c r="AF76" s="78">
        <f t="shared" si="8"/>
        <v>2</v>
      </c>
      <c r="AG76" s="78">
        <f t="shared" si="9"/>
        <v>2</v>
      </c>
      <c r="AH76" s="78">
        <f t="shared" si="10"/>
        <v>2</v>
      </c>
      <c r="AI76" s="78" t="str">
        <f t="shared" si="11"/>
        <v>S4B3</v>
      </c>
      <c r="AJ76" s="78" t="str">
        <f>VLOOKUP(N76,DATA_IW39!A:X,24,0)</f>
        <v>TOT</v>
      </c>
      <c r="AK76" s="76" t="str">
        <f>VLOOKUP(N76,DATA_IW39!A:W,23,0)</f>
        <v>สายสื่อสาร</v>
      </c>
      <c r="AL76" s="76" t="str">
        <f>VLOOKUP(N76,DATA_IW39!A:G,6,0)</f>
        <v>ZW03</v>
      </c>
      <c r="AM76" s="76" t="str">
        <f>VLOOKUP(N76,DATA_IW39!A:G,7,0)</f>
        <v>Z53</v>
      </c>
      <c r="AN76" s="76" t="str">
        <f>VLOOKUP(A76,Constrain!AC:AD,2,0)</f>
        <v>F021</v>
      </c>
      <c r="AO76" s="76" t="str">
        <f>VLOOKUP(A76,Constrain!AC:AE,3,0)</f>
        <v>กฟจ.ชัยภูมิ</v>
      </c>
      <c r="AP76" s="76" t="str">
        <f>VLOOKUP(N76,DATA_IW39!A:AA,27,0)</f>
        <v>TELECOM</v>
      </c>
    </row>
    <row r="77" spans="1:42" x14ac:dyDescent="0.35">
      <c r="A77" s="86" t="s">
        <v>186</v>
      </c>
      <c r="B77" s="56">
        <v>92000323063</v>
      </c>
      <c r="C77" s="56">
        <v>140001542516</v>
      </c>
      <c r="D77" s="86" t="s">
        <v>152</v>
      </c>
      <c r="E77" s="86" t="s">
        <v>114</v>
      </c>
      <c r="F77" s="86" t="s">
        <v>163</v>
      </c>
      <c r="G77" s="56">
        <v>2007964515</v>
      </c>
      <c r="H77" s="56">
        <v>9009410754</v>
      </c>
      <c r="I77" s="56">
        <v>516000320023</v>
      </c>
      <c r="J77" s="86" t="s">
        <v>154</v>
      </c>
      <c r="K77" s="86" t="s">
        <v>165</v>
      </c>
      <c r="L77" s="86" t="s">
        <v>166</v>
      </c>
      <c r="M77" s="86" t="s">
        <v>157</v>
      </c>
      <c r="N77" s="56">
        <v>130000720461</v>
      </c>
      <c r="O77" s="86" t="s">
        <v>79</v>
      </c>
      <c r="P77" s="87">
        <v>7</v>
      </c>
      <c r="Q77" s="59">
        <v>43481</v>
      </c>
      <c r="R77" s="88">
        <v>10833</v>
      </c>
      <c r="S77" s="89">
        <v>55</v>
      </c>
      <c r="T77" s="89">
        <v>55</v>
      </c>
      <c r="U77" s="89">
        <v>3.85</v>
      </c>
      <c r="V77" s="89">
        <v>595815</v>
      </c>
      <c r="W77" s="89">
        <v>595815</v>
      </c>
      <c r="X77" s="89">
        <v>41707.050000000003</v>
      </c>
      <c r="Y77" s="89">
        <v>637522.05000000005</v>
      </c>
      <c r="Z77" s="59">
        <v>43496</v>
      </c>
      <c r="AA77" s="59"/>
      <c r="AB77" s="76" t="str">
        <f t="shared" si="6"/>
        <v/>
      </c>
      <c r="AC77" s="76" t="str">
        <f t="shared" si="7"/>
        <v/>
      </c>
      <c r="AD77" s="76" t="str">
        <f>VLOOKUP(B77,CA!A:B,2,0)</f>
        <v>TOT</v>
      </c>
      <c r="AE77" s="77">
        <f>VLOOKUP(C77,DATA_IW39!B:B,1,0)</f>
        <v>140001542516</v>
      </c>
      <c r="AF77" s="78">
        <f t="shared" si="8"/>
        <v>2</v>
      </c>
      <c r="AG77" s="78">
        <f t="shared" si="9"/>
        <v>2</v>
      </c>
      <c r="AH77" s="78">
        <f t="shared" si="10"/>
        <v>2</v>
      </c>
      <c r="AI77" s="78" t="str">
        <f t="shared" si="11"/>
        <v>S4B3</v>
      </c>
      <c r="AJ77" s="78" t="str">
        <f>VLOOKUP(N77,DATA_IW39!A:X,24,0)</f>
        <v>TOT</v>
      </c>
      <c r="AK77" s="76" t="str">
        <f>VLOOKUP(N77,DATA_IW39!A:W,23,0)</f>
        <v>สายสื่อสาร</v>
      </c>
      <c r="AL77" s="76" t="str">
        <f>VLOOKUP(N77,DATA_IW39!A:G,6,0)</f>
        <v>ZW03</v>
      </c>
      <c r="AM77" s="76" t="str">
        <f>VLOOKUP(N77,DATA_IW39!A:G,7,0)</f>
        <v>Z53</v>
      </c>
      <c r="AN77" s="76" t="str">
        <f>VLOOKUP(A77,Constrain!AC:AD,2,0)</f>
        <v>F021</v>
      </c>
      <c r="AO77" s="76" t="str">
        <f>VLOOKUP(A77,Constrain!AC:AE,3,0)</f>
        <v>กฟจ.ชัยภูมิ</v>
      </c>
      <c r="AP77" s="76" t="str">
        <f>VLOOKUP(N77,DATA_IW39!A:AA,27,0)</f>
        <v>TELECOM</v>
      </c>
    </row>
    <row r="78" spans="1:42" x14ac:dyDescent="0.35">
      <c r="A78" s="86" t="s">
        <v>186</v>
      </c>
      <c r="B78" s="56">
        <v>92000323063</v>
      </c>
      <c r="C78" s="56">
        <v>140001542528</v>
      </c>
      <c r="D78" s="86" t="s">
        <v>152</v>
      </c>
      <c r="E78" s="86" t="s">
        <v>114</v>
      </c>
      <c r="F78" s="86" t="s">
        <v>163</v>
      </c>
      <c r="G78" s="56">
        <v>2007964520</v>
      </c>
      <c r="H78" s="56">
        <v>9009410759</v>
      </c>
      <c r="I78" s="56">
        <v>532000322128</v>
      </c>
      <c r="J78" s="86" t="s">
        <v>154</v>
      </c>
      <c r="K78" s="86" t="s">
        <v>155</v>
      </c>
      <c r="L78" s="86" t="s">
        <v>156</v>
      </c>
      <c r="M78" s="86" t="s">
        <v>157</v>
      </c>
      <c r="N78" s="56">
        <v>130000720471</v>
      </c>
      <c r="O78" s="86" t="s">
        <v>79</v>
      </c>
      <c r="P78" s="87">
        <v>8</v>
      </c>
      <c r="Q78" s="59">
        <v>43481</v>
      </c>
      <c r="R78" s="88">
        <v>4</v>
      </c>
      <c r="S78" s="89">
        <v>410</v>
      </c>
      <c r="T78" s="89">
        <v>410</v>
      </c>
      <c r="U78" s="89">
        <v>28.7</v>
      </c>
      <c r="V78" s="89">
        <v>1640</v>
      </c>
      <c r="W78" s="89">
        <v>1640</v>
      </c>
      <c r="X78" s="89">
        <v>114.8</v>
      </c>
      <c r="Y78" s="89">
        <v>1754.8</v>
      </c>
      <c r="Z78" s="59">
        <v>43496</v>
      </c>
      <c r="AA78" s="59"/>
      <c r="AB78" s="76" t="str">
        <f t="shared" si="6"/>
        <v/>
      </c>
      <c r="AC78" s="76" t="str">
        <f t="shared" si="7"/>
        <v/>
      </c>
      <c r="AD78" s="76" t="str">
        <f>VLOOKUP(B78,CA!A:B,2,0)</f>
        <v>TOT</v>
      </c>
      <c r="AE78" s="77">
        <f>VLOOKUP(C78,DATA_IW39!B:B,1,0)</f>
        <v>140001542528</v>
      </c>
      <c r="AF78" s="78">
        <f t="shared" si="8"/>
        <v>1</v>
      </c>
      <c r="AG78" s="78">
        <f t="shared" si="9"/>
        <v>1</v>
      </c>
      <c r="AH78" s="78">
        <f t="shared" si="10"/>
        <v>1</v>
      </c>
      <c r="AI78" s="78" t="str">
        <f t="shared" si="11"/>
        <v>S4B3</v>
      </c>
      <c r="AJ78" s="78" t="str">
        <f>VLOOKUP(N78,DATA_IW39!A:X,24,0)</f>
        <v>TOT</v>
      </c>
      <c r="AK78" s="76" t="str">
        <f>VLOOKUP(N78,DATA_IW39!A:W,23,0)</f>
        <v>อุปกรณ์</v>
      </c>
      <c r="AL78" s="76" t="str">
        <f>VLOOKUP(N78,DATA_IW39!A:G,6,0)</f>
        <v>ZW03</v>
      </c>
      <c r="AM78" s="76" t="str">
        <f>VLOOKUP(N78,DATA_IW39!A:G,7,0)</f>
        <v>Z53</v>
      </c>
      <c r="AN78" s="76" t="str">
        <f>VLOOKUP(A78,Constrain!AC:AD,2,0)</f>
        <v>F021</v>
      </c>
      <c r="AO78" s="76" t="str">
        <f>VLOOKUP(A78,Constrain!AC:AE,3,0)</f>
        <v>กฟจ.ชัยภูมิ</v>
      </c>
      <c r="AP78" s="76" t="str">
        <f>VLOOKUP(N78,DATA_IW39!A:AA,27,0)</f>
        <v>TELECOM</v>
      </c>
    </row>
    <row r="79" spans="1:42" x14ac:dyDescent="0.35">
      <c r="A79" s="86" t="s">
        <v>186</v>
      </c>
      <c r="B79" s="56">
        <v>92000323063</v>
      </c>
      <c r="C79" s="56">
        <v>140001542539</v>
      </c>
      <c r="D79" s="86" t="s">
        <v>152</v>
      </c>
      <c r="E79" s="86" t="s">
        <v>114</v>
      </c>
      <c r="F79" s="86" t="s">
        <v>163</v>
      </c>
      <c r="G79" s="56">
        <v>2007964523</v>
      </c>
      <c r="H79" s="56">
        <v>9009410763</v>
      </c>
      <c r="I79" s="56">
        <v>566000321102</v>
      </c>
      <c r="J79" s="86" t="s">
        <v>154</v>
      </c>
      <c r="K79" s="86" t="s">
        <v>165</v>
      </c>
      <c r="L79" s="86" t="s">
        <v>166</v>
      </c>
      <c r="M79" s="86" t="s">
        <v>157</v>
      </c>
      <c r="N79" s="56">
        <v>130000720482</v>
      </c>
      <c r="O79" s="86" t="s">
        <v>79</v>
      </c>
      <c r="P79" s="87">
        <v>9</v>
      </c>
      <c r="Q79" s="59">
        <v>43481</v>
      </c>
      <c r="R79" s="88">
        <v>3029</v>
      </c>
      <c r="S79" s="89">
        <v>55</v>
      </c>
      <c r="T79" s="89">
        <v>55</v>
      </c>
      <c r="U79" s="89">
        <v>3.85</v>
      </c>
      <c r="V79" s="89">
        <v>166595</v>
      </c>
      <c r="W79" s="89">
        <v>166595</v>
      </c>
      <c r="X79" s="89">
        <v>11661.65</v>
      </c>
      <c r="Y79" s="89">
        <v>178256.65</v>
      </c>
      <c r="Z79" s="59">
        <v>43496</v>
      </c>
      <c r="AA79" s="59"/>
      <c r="AB79" s="76" t="str">
        <f t="shared" si="6"/>
        <v/>
      </c>
      <c r="AC79" s="76" t="str">
        <f t="shared" si="7"/>
        <v/>
      </c>
      <c r="AD79" s="76" t="str">
        <f>VLOOKUP(B79,CA!A:B,2,0)</f>
        <v>TOT</v>
      </c>
      <c r="AE79" s="77">
        <f>VLOOKUP(C79,DATA_IW39!B:B,1,0)</f>
        <v>140001542539</v>
      </c>
      <c r="AF79" s="78">
        <f t="shared" si="8"/>
        <v>2</v>
      </c>
      <c r="AG79" s="78">
        <f t="shared" si="9"/>
        <v>2</v>
      </c>
      <c r="AH79" s="78">
        <f t="shared" si="10"/>
        <v>2</v>
      </c>
      <c r="AI79" s="78" t="str">
        <f t="shared" si="11"/>
        <v>S4B3</v>
      </c>
      <c r="AJ79" s="78" t="str">
        <f>VLOOKUP(N79,DATA_IW39!A:X,24,0)</f>
        <v>TOT/AIS</v>
      </c>
      <c r="AK79" s="76" t="str">
        <f>VLOOKUP(N79,DATA_IW39!A:W,23,0)</f>
        <v>สายสื่อสาร</v>
      </c>
      <c r="AL79" s="76" t="str">
        <f>VLOOKUP(N79,DATA_IW39!A:G,6,0)</f>
        <v>ZW03</v>
      </c>
      <c r="AM79" s="76" t="str">
        <f>VLOOKUP(N79,DATA_IW39!A:G,7,0)</f>
        <v>Z53</v>
      </c>
      <c r="AN79" s="76" t="str">
        <f>VLOOKUP(A79,Constrain!AC:AD,2,0)</f>
        <v>F021</v>
      </c>
      <c r="AO79" s="76" t="str">
        <f>VLOOKUP(A79,Constrain!AC:AE,3,0)</f>
        <v>กฟจ.ชัยภูมิ</v>
      </c>
      <c r="AP79" s="76" t="str">
        <f>VLOOKUP(N79,DATA_IW39!A:AA,27,0)</f>
        <v>TELECOM</v>
      </c>
    </row>
    <row r="80" spans="1:42" x14ac:dyDescent="0.35">
      <c r="A80" s="86" t="s">
        <v>186</v>
      </c>
      <c r="B80" s="56">
        <v>92000323063</v>
      </c>
      <c r="C80" s="56">
        <v>140001542539</v>
      </c>
      <c r="D80" s="86" t="s">
        <v>152</v>
      </c>
      <c r="E80" s="86" t="s">
        <v>114</v>
      </c>
      <c r="F80" s="86" t="s">
        <v>163</v>
      </c>
      <c r="G80" s="56">
        <v>2007964523</v>
      </c>
      <c r="H80" s="56">
        <v>9009410763</v>
      </c>
      <c r="I80" s="56">
        <v>566000321102</v>
      </c>
      <c r="J80" s="86" t="s">
        <v>154</v>
      </c>
      <c r="K80" s="86" t="s">
        <v>165</v>
      </c>
      <c r="L80" s="86" t="s">
        <v>166</v>
      </c>
      <c r="M80" s="86" t="s">
        <v>157</v>
      </c>
      <c r="N80" s="56">
        <v>130000720482</v>
      </c>
      <c r="O80" s="86" t="s">
        <v>79</v>
      </c>
      <c r="P80" s="87">
        <v>10</v>
      </c>
      <c r="Q80" s="59">
        <v>43481</v>
      </c>
      <c r="R80" s="88">
        <v>1561</v>
      </c>
      <c r="S80" s="89">
        <v>100</v>
      </c>
      <c r="T80" s="89">
        <v>100</v>
      </c>
      <c r="U80" s="89">
        <v>7</v>
      </c>
      <c r="V80" s="89">
        <v>156100</v>
      </c>
      <c r="W80" s="89">
        <v>156100</v>
      </c>
      <c r="X80" s="89">
        <v>10927</v>
      </c>
      <c r="Y80" s="89">
        <v>167027</v>
      </c>
      <c r="Z80" s="59">
        <v>43496</v>
      </c>
      <c r="AA80" s="59"/>
      <c r="AB80" s="76" t="str">
        <f t="shared" si="6"/>
        <v/>
      </c>
      <c r="AC80" s="76" t="str">
        <f t="shared" si="7"/>
        <v/>
      </c>
      <c r="AD80" s="76" t="str">
        <f>VLOOKUP(B80,CA!A:B,2,0)</f>
        <v>TOT</v>
      </c>
      <c r="AE80" s="77">
        <f>VLOOKUP(C80,DATA_IW39!B:B,1,0)</f>
        <v>140001542539</v>
      </c>
      <c r="AF80" s="78">
        <f t="shared" si="8"/>
        <v>2</v>
      </c>
      <c r="AG80" s="78">
        <f t="shared" si="9"/>
        <v>2</v>
      </c>
      <c r="AH80" s="78">
        <f t="shared" si="10"/>
        <v>2</v>
      </c>
      <c r="AI80" s="78" t="str">
        <f t="shared" si="11"/>
        <v>S4B3</v>
      </c>
      <c r="AJ80" s="78" t="str">
        <f>VLOOKUP(N80,DATA_IW39!A:X,24,0)</f>
        <v>TOT/AIS</v>
      </c>
      <c r="AK80" s="76" t="str">
        <f>VLOOKUP(N80,DATA_IW39!A:W,23,0)</f>
        <v>สายสื่อสาร</v>
      </c>
      <c r="AL80" s="76" t="str">
        <f>VLOOKUP(N80,DATA_IW39!A:G,6,0)</f>
        <v>ZW03</v>
      </c>
      <c r="AM80" s="76" t="str">
        <f>VLOOKUP(N80,DATA_IW39!A:G,7,0)</f>
        <v>Z53</v>
      </c>
      <c r="AN80" s="76" t="str">
        <f>VLOOKUP(A80,Constrain!AC:AD,2,0)</f>
        <v>F021</v>
      </c>
      <c r="AO80" s="76" t="str">
        <f>VLOOKUP(A80,Constrain!AC:AE,3,0)</f>
        <v>กฟจ.ชัยภูมิ</v>
      </c>
      <c r="AP80" s="76" t="str">
        <f>VLOOKUP(N80,DATA_IW39!A:AA,27,0)</f>
        <v>TELECOM</v>
      </c>
    </row>
    <row r="81" spans="1:42" x14ac:dyDescent="0.35">
      <c r="A81" s="86" t="s">
        <v>186</v>
      </c>
      <c r="B81" s="56">
        <v>92000323063</v>
      </c>
      <c r="C81" s="56">
        <v>140001542555</v>
      </c>
      <c r="D81" s="86" t="s">
        <v>152</v>
      </c>
      <c r="E81" s="86" t="s">
        <v>114</v>
      </c>
      <c r="F81" s="86" t="s">
        <v>163</v>
      </c>
      <c r="G81" s="56">
        <v>2007964528</v>
      </c>
      <c r="H81" s="56">
        <v>9009410767</v>
      </c>
      <c r="I81" s="56">
        <v>526000322169</v>
      </c>
      <c r="J81" s="86" t="s">
        <v>154</v>
      </c>
      <c r="K81" s="86" t="s">
        <v>165</v>
      </c>
      <c r="L81" s="86" t="s">
        <v>166</v>
      </c>
      <c r="M81" s="86" t="s">
        <v>157</v>
      </c>
      <c r="N81" s="56">
        <v>130000720489</v>
      </c>
      <c r="O81" s="86" t="s">
        <v>79</v>
      </c>
      <c r="P81" s="87">
        <v>11</v>
      </c>
      <c r="Q81" s="59">
        <v>43481</v>
      </c>
      <c r="R81" s="88">
        <v>5740</v>
      </c>
      <c r="S81" s="89">
        <v>100</v>
      </c>
      <c r="T81" s="89">
        <v>100</v>
      </c>
      <c r="U81" s="89">
        <v>7</v>
      </c>
      <c r="V81" s="89">
        <v>574000</v>
      </c>
      <c r="W81" s="89">
        <v>574000</v>
      </c>
      <c r="X81" s="89">
        <v>40180</v>
      </c>
      <c r="Y81" s="89">
        <v>614180</v>
      </c>
      <c r="Z81" s="59">
        <v>43496</v>
      </c>
      <c r="AA81" s="59"/>
      <c r="AB81" s="76" t="str">
        <f t="shared" si="6"/>
        <v/>
      </c>
      <c r="AC81" s="76" t="str">
        <f t="shared" si="7"/>
        <v/>
      </c>
      <c r="AD81" s="76" t="str">
        <f>VLOOKUP(B81,CA!A:B,2,0)</f>
        <v>TOT</v>
      </c>
      <c r="AE81" s="77">
        <f>VLOOKUP(C81,DATA_IW39!B:B,1,0)</f>
        <v>140001542555</v>
      </c>
      <c r="AF81" s="78">
        <f t="shared" si="8"/>
        <v>2</v>
      </c>
      <c r="AG81" s="78">
        <f t="shared" si="9"/>
        <v>2</v>
      </c>
      <c r="AH81" s="78">
        <f t="shared" si="10"/>
        <v>2</v>
      </c>
      <c r="AI81" s="78" t="str">
        <f t="shared" si="11"/>
        <v>S4B3</v>
      </c>
      <c r="AJ81" s="78" t="str">
        <f>VLOOKUP(N81,DATA_IW39!A:X,24,0)</f>
        <v>TOT/TT&amp;T</v>
      </c>
      <c r="AK81" s="76" t="str">
        <f>VLOOKUP(N81,DATA_IW39!A:W,23,0)</f>
        <v>สายสื่อสาร</v>
      </c>
      <c r="AL81" s="76" t="str">
        <f>VLOOKUP(N81,DATA_IW39!A:G,6,0)</f>
        <v>ZW03</v>
      </c>
      <c r="AM81" s="76" t="str">
        <f>VLOOKUP(N81,DATA_IW39!A:G,7,0)</f>
        <v>Z53</v>
      </c>
      <c r="AN81" s="76" t="str">
        <f>VLOOKUP(A81,Constrain!AC:AD,2,0)</f>
        <v>F021</v>
      </c>
      <c r="AO81" s="76" t="str">
        <f>VLOOKUP(A81,Constrain!AC:AE,3,0)</f>
        <v>กฟจ.ชัยภูมิ</v>
      </c>
      <c r="AP81" s="76" t="str">
        <f>VLOOKUP(N81,DATA_IW39!A:AA,27,0)</f>
        <v>TELECOM</v>
      </c>
    </row>
    <row r="82" spans="1:42" x14ac:dyDescent="0.35">
      <c r="A82" s="86" t="s">
        <v>186</v>
      </c>
      <c r="B82" s="56">
        <v>92000323063</v>
      </c>
      <c r="C82" s="56">
        <v>140001542555</v>
      </c>
      <c r="D82" s="86" t="s">
        <v>152</v>
      </c>
      <c r="E82" s="86" t="s">
        <v>114</v>
      </c>
      <c r="F82" s="86" t="s">
        <v>163</v>
      </c>
      <c r="G82" s="56">
        <v>2007964528</v>
      </c>
      <c r="H82" s="56">
        <v>9009410767</v>
      </c>
      <c r="I82" s="56">
        <v>526000322169</v>
      </c>
      <c r="J82" s="86" t="s">
        <v>154</v>
      </c>
      <c r="K82" s="86" t="s">
        <v>165</v>
      </c>
      <c r="L82" s="86" t="s">
        <v>166</v>
      </c>
      <c r="M82" s="86" t="s">
        <v>157</v>
      </c>
      <c r="N82" s="56">
        <v>130000720489</v>
      </c>
      <c r="O82" s="86" t="s">
        <v>79</v>
      </c>
      <c r="P82" s="87">
        <v>12</v>
      </c>
      <c r="Q82" s="59">
        <v>43481</v>
      </c>
      <c r="R82" s="88">
        <v>5676</v>
      </c>
      <c r="S82" s="89">
        <v>55</v>
      </c>
      <c r="T82" s="89">
        <v>55</v>
      </c>
      <c r="U82" s="89">
        <v>3.85</v>
      </c>
      <c r="V82" s="89">
        <v>312180</v>
      </c>
      <c r="W82" s="89">
        <v>312180</v>
      </c>
      <c r="X82" s="89">
        <v>21852.6</v>
      </c>
      <c r="Y82" s="89">
        <v>334032.59999999998</v>
      </c>
      <c r="Z82" s="59">
        <v>43496</v>
      </c>
      <c r="AA82" s="59"/>
      <c r="AB82" s="76" t="str">
        <f t="shared" si="6"/>
        <v/>
      </c>
      <c r="AC82" s="76" t="str">
        <f t="shared" si="7"/>
        <v/>
      </c>
      <c r="AD82" s="76" t="str">
        <f>VLOOKUP(B82,CA!A:B,2,0)</f>
        <v>TOT</v>
      </c>
      <c r="AE82" s="77">
        <f>VLOOKUP(C82,DATA_IW39!B:B,1,0)</f>
        <v>140001542555</v>
      </c>
      <c r="AF82" s="78">
        <f t="shared" si="8"/>
        <v>2</v>
      </c>
      <c r="AG82" s="78">
        <f t="shared" si="9"/>
        <v>2</v>
      </c>
      <c r="AH82" s="78">
        <f t="shared" si="10"/>
        <v>2</v>
      </c>
      <c r="AI82" s="78" t="str">
        <f t="shared" si="11"/>
        <v>S4B3</v>
      </c>
      <c r="AJ82" s="78" t="str">
        <f>VLOOKUP(N82,DATA_IW39!A:X,24,0)</f>
        <v>TOT/TT&amp;T</v>
      </c>
      <c r="AK82" s="76" t="str">
        <f>VLOOKUP(N82,DATA_IW39!A:W,23,0)</f>
        <v>สายสื่อสาร</v>
      </c>
      <c r="AL82" s="76" t="str">
        <f>VLOOKUP(N82,DATA_IW39!A:G,6,0)</f>
        <v>ZW03</v>
      </c>
      <c r="AM82" s="76" t="str">
        <f>VLOOKUP(N82,DATA_IW39!A:G,7,0)</f>
        <v>Z53</v>
      </c>
      <c r="AN82" s="76" t="str">
        <f>VLOOKUP(A82,Constrain!AC:AD,2,0)</f>
        <v>F021</v>
      </c>
      <c r="AO82" s="76" t="str">
        <f>VLOOKUP(A82,Constrain!AC:AE,3,0)</f>
        <v>กฟจ.ชัยภูมิ</v>
      </c>
      <c r="AP82" s="76" t="str">
        <f>VLOOKUP(N82,DATA_IW39!A:AA,27,0)</f>
        <v>TELECOM</v>
      </c>
    </row>
    <row r="83" spans="1:42" x14ac:dyDescent="0.35">
      <c r="A83" s="86" t="s">
        <v>186</v>
      </c>
      <c r="B83" s="56">
        <v>92000434891</v>
      </c>
      <c r="C83" s="56">
        <v>140001542575</v>
      </c>
      <c r="D83" s="86" t="s">
        <v>152</v>
      </c>
      <c r="E83" s="86" t="s">
        <v>171</v>
      </c>
      <c r="F83" s="86" t="s">
        <v>167</v>
      </c>
      <c r="G83" s="56">
        <v>2007964529</v>
      </c>
      <c r="H83" s="56">
        <v>9009410768</v>
      </c>
      <c r="I83" s="56">
        <v>540000321195</v>
      </c>
      <c r="J83" s="86" t="s">
        <v>154</v>
      </c>
      <c r="K83" s="86" t="s">
        <v>165</v>
      </c>
      <c r="L83" s="86" t="s">
        <v>166</v>
      </c>
      <c r="M83" s="86" t="s">
        <v>157</v>
      </c>
      <c r="N83" s="56">
        <v>130000720496</v>
      </c>
      <c r="O83" s="86" t="s">
        <v>79</v>
      </c>
      <c r="P83" s="87">
        <v>17</v>
      </c>
      <c r="Q83" s="59">
        <v>43481</v>
      </c>
      <c r="R83" s="88">
        <v>12105</v>
      </c>
      <c r="S83" s="89">
        <v>55</v>
      </c>
      <c r="T83" s="89">
        <v>55</v>
      </c>
      <c r="U83" s="89">
        <v>3.85</v>
      </c>
      <c r="V83" s="89">
        <v>665775</v>
      </c>
      <c r="W83" s="89">
        <v>665775</v>
      </c>
      <c r="X83" s="89">
        <v>46604.25</v>
      </c>
      <c r="Y83" s="89">
        <v>712379.25</v>
      </c>
      <c r="Z83" s="59">
        <v>43496</v>
      </c>
      <c r="AA83" s="59"/>
      <c r="AB83" s="76" t="str">
        <f t="shared" si="6"/>
        <v/>
      </c>
      <c r="AC83" s="76" t="str">
        <f t="shared" si="7"/>
        <v/>
      </c>
      <c r="AD83" s="76" t="str">
        <f>VLOOKUP(B83,CA!A:B,2,0)</f>
        <v>TUC</v>
      </c>
      <c r="AE83" s="77">
        <f>VLOOKUP(C83,DATA_IW39!B:B,1,0)</f>
        <v>140001542575</v>
      </c>
      <c r="AF83" s="78">
        <f t="shared" si="8"/>
        <v>1</v>
      </c>
      <c r="AG83" s="78">
        <f t="shared" si="9"/>
        <v>1</v>
      </c>
      <c r="AH83" s="78">
        <f t="shared" si="10"/>
        <v>1</v>
      </c>
      <c r="AI83" s="78" t="str">
        <f t="shared" si="11"/>
        <v>S4B3</v>
      </c>
      <c r="AJ83" s="78" t="str">
        <f>VLOOKUP(N83,DATA_IW39!A:X,24,0)</f>
        <v>TUC</v>
      </c>
      <c r="AK83" s="76" t="str">
        <f>VLOOKUP(N83,DATA_IW39!A:W,23,0)</f>
        <v>สายสื่อสาร</v>
      </c>
      <c r="AL83" s="76" t="str">
        <f>VLOOKUP(N83,DATA_IW39!A:G,6,0)</f>
        <v>ZW03</v>
      </c>
      <c r="AM83" s="76" t="str">
        <f>VLOOKUP(N83,DATA_IW39!A:G,7,0)</f>
        <v>Z53</v>
      </c>
      <c r="AN83" s="76" t="str">
        <f>VLOOKUP(A83,Constrain!AC:AD,2,0)</f>
        <v>F021</v>
      </c>
      <c r="AO83" s="76" t="str">
        <f>VLOOKUP(A83,Constrain!AC:AE,3,0)</f>
        <v>กฟจ.ชัยภูมิ</v>
      </c>
      <c r="AP83" s="76" t="str">
        <f>VLOOKUP(N83,DATA_IW39!A:AA,27,0)</f>
        <v>TELECOM</v>
      </c>
    </row>
    <row r="84" spans="1:42" x14ac:dyDescent="0.35">
      <c r="A84" s="86" t="s">
        <v>186</v>
      </c>
      <c r="B84" s="56">
        <v>92000552496</v>
      </c>
      <c r="C84" s="56">
        <v>140001542591</v>
      </c>
      <c r="D84" s="86" t="s">
        <v>152</v>
      </c>
      <c r="E84" s="86" t="s">
        <v>194</v>
      </c>
      <c r="F84" s="86" t="s">
        <v>195</v>
      </c>
      <c r="G84" s="56">
        <v>2007964530</v>
      </c>
      <c r="H84" s="56">
        <v>9009410769</v>
      </c>
      <c r="I84" s="56">
        <v>520000322022</v>
      </c>
      <c r="J84" s="86" t="s">
        <v>154</v>
      </c>
      <c r="K84" s="86" t="s">
        <v>165</v>
      </c>
      <c r="L84" s="86" t="s">
        <v>166</v>
      </c>
      <c r="M84" s="86" t="s">
        <v>157</v>
      </c>
      <c r="N84" s="56">
        <v>130000720502</v>
      </c>
      <c r="O84" s="86" t="s">
        <v>79</v>
      </c>
      <c r="P84" s="87">
        <v>20</v>
      </c>
      <c r="Q84" s="59">
        <v>43481</v>
      </c>
      <c r="R84" s="88">
        <v>9255</v>
      </c>
      <c r="S84" s="89">
        <v>55</v>
      </c>
      <c r="T84" s="89">
        <v>55</v>
      </c>
      <c r="U84" s="89">
        <v>3.85</v>
      </c>
      <c r="V84" s="89">
        <v>509025</v>
      </c>
      <c r="W84" s="89">
        <v>509025</v>
      </c>
      <c r="X84" s="89">
        <v>35631.75</v>
      </c>
      <c r="Y84" s="89">
        <v>544656.75</v>
      </c>
      <c r="Z84" s="59">
        <v>43496</v>
      </c>
      <c r="AB84" s="76" t="str">
        <f t="shared" si="6"/>
        <v/>
      </c>
      <c r="AC84" s="76" t="str">
        <f t="shared" si="7"/>
        <v/>
      </c>
      <c r="AD84" s="76" t="str">
        <f>VLOOKUP(B84,CA!A:B,2,0)</f>
        <v>TCC</v>
      </c>
      <c r="AE84" s="77">
        <f>VLOOKUP(C84,DATA_IW39!B:B,1,0)</f>
        <v>140001542591</v>
      </c>
      <c r="AF84" s="78">
        <f t="shared" si="8"/>
        <v>2</v>
      </c>
      <c r="AG84" s="78">
        <f t="shared" si="9"/>
        <v>2</v>
      </c>
      <c r="AH84" s="78">
        <f t="shared" si="10"/>
        <v>2</v>
      </c>
      <c r="AI84" s="78" t="str">
        <f t="shared" si="11"/>
        <v>S4B3</v>
      </c>
      <c r="AJ84" s="78" t="str">
        <f>VLOOKUP(N84,DATA_IW39!A:X,24,0)</f>
        <v>TCC</v>
      </c>
      <c r="AK84" s="76" t="str">
        <f>VLOOKUP(N84,DATA_IW39!A:W,23,0)</f>
        <v>สายสื่อสาร</v>
      </c>
      <c r="AL84" s="76" t="str">
        <f>VLOOKUP(N84,DATA_IW39!A:G,6,0)</f>
        <v>ZW03</v>
      </c>
      <c r="AM84" s="76" t="str">
        <f>VLOOKUP(N84,DATA_IW39!A:G,7,0)</f>
        <v>Z53</v>
      </c>
      <c r="AN84" s="76" t="str">
        <f>VLOOKUP(A84,Constrain!AC:AD,2,0)</f>
        <v>F021</v>
      </c>
      <c r="AO84" s="76" t="str">
        <f>VLOOKUP(A84,Constrain!AC:AE,3,0)</f>
        <v>กฟจ.ชัยภูมิ</v>
      </c>
      <c r="AP84" s="76" t="str">
        <f>VLOOKUP(N84,DATA_IW39!A:AA,27,0)</f>
        <v>TELECOM</v>
      </c>
    </row>
    <row r="85" spans="1:42" x14ac:dyDescent="0.35">
      <c r="A85" s="86" t="s">
        <v>186</v>
      </c>
      <c r="B85" s="56">
        <v>92000552496</v>
      </c>
      <c r="C85" s="56">
        <v>140001542591</v>
      </c>
      <c r="D85" s="86" t="s">
        <v>152</v>
      </c>
      <c r="E85" s="86" t="s">
        <v>194</v>
      </c>
      <c r="F85" s="86" t="s">
        <v>195</v>
      </c>
      <c r="G85" s="56">
        <v>2007964530</v>
      </c>
      <c r="H85" s="56">
        <v>9009410769</v>
      </c>
      <c r="I85" s="56">
        <v>520000322022</v>
      </c>
      <c r="J85" s="86" t="s">
        <v>154</v>
      </c>
      <c r="K85" s="86" t="s">
        <v>165</v>
      </c>
      <c r="L85" s="86" t="s">
        <v>166</v>
      </c>
      <c r="M85" s="86" t="s">
        <v>157</v>
      </c>
      <c r="N85" s="56">
        <v>130000720502</v>
      </c>
      <c r="O85" s="86" t="s">
        <v>79</v>
      </c>
      <c r="P85" s="87">
        <v>21</v>
      </c>
      <c r="Q85" s="59">
        <v>43481</v>
      </c>
      <c r="R85" s="88">
        <v>11</v>
      </c>
      <c r="S85" s="89">
        <v>100</v>
      </c>
      <c r="T85" s="89">
        <v>100</v>
      </c>
      <c r="U85" s="89">
        <v>7</v>
      </c>
      <c r="V85" s="89">
        <v>1100</v>
      </c>
      <c r="W85" s="89">
        <v>1100</v>
      </c>
      <c r="X85" s="89">
        <v>77</v>
      </c>
      <c r="Y85" s="89">
        <v>1177</v>
      </c>
      <c r="Z85" s="59">
        <v>43496</v>
      </c>
      <c r="AB85" s="76" t="str">
        <f t="shared" si="6"/>
        <v/>
      </c>
      <c r="AC85" s="76" t="str">
        <f t="shared" si="7"/>
        <v/>
      </c>
      <c r="AD85" s="76" t="str">
        <f>VLOOKUP(B85,CA!A:B,2,0)</f>
        <v>TCC</v>
      </c>
      <c r="AE85" s="77">
        <f>VLOOKUP(C85,DATA_IW39!B:B,1,0)</f>
        <v>140001542591</v>
      </c>
      <c r="AF85" s="78">
        <f t="shared" si="8"/>
        <v>2</v>
      </c>
      <c r="AG85" s="78">
        <f t="shared" si="9"/>
        <v>2</v>
      </c>
      <c r="AH85" s="78">
        <f t="shared" si="10"/>
        <v>2</v>
      </c>
      <c r="AI85" s="78" t="str">
        <f t="shared" si="11"/>
        <v>S4B3</v>
      </c>
      <c r="AJ85" s="78" t="str">
        <f>VLOOKUP(N85,DATA_IW39!A:X,24,0)</f>
        <v>TCC</v>
      </c>
      <c r="AK85" s="76" t="str">
        <f>VLOOKUP(N85,DATA_IW39!A:W,23,0)</f>
        <v>สายสื่อสาร</v>
      </c>
      <c r="AL85" s="76" t="str">
        <f>VLOOKUP(N85,DATA_IW39!A:G,6,0)</f>
        <v>ZW03</v>
      </c>
      <c r="AM85" s="76" t="str">
        <f>VLOOKUP(N85,DATA_IW39!A:G,7,0)</f>
        <v>Z53</v>
      </c>
      <c r="AN85" s="76" t="str">
        <f>VLOOKUP(A85,Constrain!AC:AD,2,0)</f>
        <v>F021</v>
      </c>
      <c r="AO85" s="76" t="str">
        <f>VLOOKUP(A85,Constrain!AC:AE,3,0)</f>
        <v>กฟจ.ชัยภูมิ</v>
      </c>
      <c r="AP85" s="76" t="str">
        <f>VLOOKUP(N85,DATA_IW39!A:AA,27,0)</f>
        <v>TELECOM</v>
      </c>
    </row>
    <row r="86" spans="1:42" x14ac:dyDescent="0.35">
      <c r="A86" s="86" t="s">
        <v>186</v>
      </c>
      <c r="B86" s="56">
        <v>92000552496</v>
      </c>
      <c r="C86" s="56">
        <v>140001542602</v>
      </c>
      <c r="D86" s="86" t="s">
        <v>152</v>
      </c>
      <c r="E86" s="86" t="s">
        <v>194</v>
      </c>
      <c r="F86" s="86" t="s">
        <v>195</v>
      </c>
      <c r="G86" s="56">
        <v>2007964531</v>
      </c>
      <c r="H86" s="56">
        <v>9009410830</v>
      </c>
      <c r="I86" s="56">
        <v>552000321038</v>
      </c>
      <c r="J86" s="86" t="s">
        <v>154</v>
      </c>
      <c r="K86" s="86" t="s">
        <v>155</v>
      </c>
      <c r="L86" s="86" t="s">
        <v>156</v>
      </c>
      <c r="M86" s="86" t="s">
        <v>157</v>
      </c>
      <c r="N86" s="56">
        <v>130000720503</v>
      </c>
      <c r="O86" s="86" t="s">
        <v>79</v>
      </c>
      <c r="P86" s="87">
        <v>22</v>
      </c>
      <c r="Q86" s="59">
        <v>43481</v>
      </c>
      <c r="R86" s="88">
        <v>3696</v>
      </c>
      <c r="S86" s="89">
        <v>410</v>
      </c>
      <c r="T86" s="89">
        <v>410</v>
      </c>
      <c r="U86" s="89">
        <v>28.7</v>
      </c>
      <c r="V86" s="89">
        <v>1515360</v>
      </c>
      <c r="W86" s="89">
        <v>1515360</v>
      </c>
      <c r="X86" s="89">
        <v>106075.2</v>
      </c>
      <c r="Y86" s="89">
        <v>1621435.2</v>
      </c>
      <c r="Z86" s="59">
        <v>43496</v>
      </c>
      <c r="AB86" s="76" t="str">
        <f t="shared" si="6"/>
        <v/>
      </c>
      <c r="AC86" s="76" t="str">
        <f t="shared" si="7"/>
        <v/>
      </c>
      <c r="AD86" s="76" t="str">
        <f>VLOOKUP(B86,CA!A:B,2,0)</f>
        <v>TCC</v>
      </c>
      <c r="AE86" s="77">
        <f>VLOOKUP(C86,DATA_IW39!B:B,1,0)</f>
        <v>140001542602</v>
      </c>
      <c r="AF86" s="78">
        <f t="shared" si="8"/>
        <v>1</v>
      </c>
      <c r="AG86" s="78">
        <f t="shared" si="9"/>
        <v>1</v>
      </c>
      <c r="AH86" s="78">
        <f t="shared" si="10"/>
        <v>1</v>
      </c>
      <c r="AI86" s="78" t="str">
        <f t="shared" si="11"/>
        <v>S4B3</v>
      </c>
      <c r="AJ86" s="78" t="str">
        <f>VLOOKUP(N86,DATA_IW39!A:X,24,0)</f>
        <v>TCC</v>
      </c>
      <c r="AK86" s="76" t="str">
        <f>VLOOKUP(N86,DATA_IW39!A:W,23,0)</f>
        <v>อุปกรณ์</v>
      </c>
      <c r="AL86" s="76" t="str">
        <f>VLOOKUP(N86,DATA_IW39!A:G,6,0)</f>
        <v>ZW03</v>
      </c>
      <c r="AM86" s="76" t="str">
        <f>VLOOKUP(N86,DATA_IW39!A:G,7,0)</f>
        <v>Z53</v>
      </c>
      <c r="AN86" s="76" t="str">
        <f>VLOOKUP(A86,Constrain!AC:AD,2,0)</f>
        <v>F021</v>
      </c>
      <c r="AO86" s="76" t="str">
        <f>VLOOKUP(A86,Constrain!AC:AE,3,0)</f>
        <v>กฟจ.ชัยภูมิ</v>
      </c>
      <c r="AP86" s="76" t="str">
        <f>VLOOKUP(N86,DATA_IW39!A:AA,27,0)</f>
        <v>TELECOM</v>
      </c>
    </row>
    <row r="87" spans="1:42" x14ac:dyDescent="0.35">
      <c r="A87" s="86" t="s">
        <v>186</v>
      </c>
      <c r="B87" s="56">
        <v>92000322755</v>
      </c>
      <c r="C87" s="56">
        <v>140001542617</v>
      </c>
      <c r="D87" s="86" t="s">
        <v>152</v>
      </c>
      <c r="E87" s="86" t="s">
        <v>158</v>
      </c>
      <c r="F87" s="86" t="s">
        <v>159</v>
      </c>
      <c r="G87" s="56">
        <v>2007964532</v>
      </c>
      <c r="H87" s="56">
        <v>9009410831</v>
      </c>
      <c r="I87" s="56">
        <v>528000323237</v>
      </c>
      <c r="J87" s="86" t="s">
        <v>154</v>
      </c>
      <c r="K87" s="86" t="s">
        <v>165</v>
      </c>
      <c r="L87" s="86" t="s">
        <v>166</v>
      </c>
      <c r="M87" s="86" t="s">
        <v>157</v>
      </c>
      <c r="N87" s="56">
        <v>130000720504</v>
      </c>
      <c r="O87" s="86" t="s">
        <v>79</v>
      </c>
      <c r="P87" s="87">
        <v>1</v>
      </c>
      <c r="Q87" s="59">
        <v>43481</v>
      </c>
      <c r="R87" s="88">
        <v>27470</v>
      </c>
      <c r="S87" s="89">
        <v>55</v>
      </c>
      <c r="T87" s="89">
        <v>55</v>
      </c>
      <c r="U87" s="89">
        <v>3.85</v>
      </c>
      <c r="V87" s="89">
        <v>1510850</v>
      </c>
      <c r="W87" s="89">
        <v>1510850</v>
      </c>
      <c r="X87" s="89">
        <v>105759.5</v>
      </c>
      <c r="Y87" s="89">
        <v>1616609.5</v>
      </c>
      <c r="Z87" s="59">
        <v>43496</v>
      </c>
      <c r="AB87" s="76" t="str">
        <f t="shared" si="6"/>
        <v/>
      </c>
      <c r="AC87" s="76" t="str">
        <f t="shared" si="7"/>
        <v/>
      </c>
      <c r="AD87" s="76" t="str">
        <f>VLOOKUP(B87,CA!A:B,2,0)</f>
        <v>TTT</v>
      </c>
      <c r="AE87" s="77">
        <f>VLOOKUP(C87,DATA_IW39!B:B,1,0)</f>
        <v>140001542617</v>
      </c>
      <c r="AF87" s="78">
        <f t="shared" si="8"/>
        <v>2</v>
      </c>
      <c r="AG87" s="78">
        <f t="shared" si="9"/>
        <v>2</v>
      </c>
      <c r="AH87" s="78">
        <f t="shared" si="10"/>
        <v>2</v>
      </c>
      <c r="AI87" s="78" t="str">
        <f t="shared" si="11"/>
        <v>S4B3</v>
      </c>
      <c r="AJ87" s="78" t="str">
        <f>VLOOKUP(N87,DATA_IW39!A:X,24,0)</f>
        <v>TTT</v>
      </c>
      <c r="AK87" s="76" t="str">
        <f>VLOOKUP(N87,DATA_IW39!A:W,23,0)</f>
        <v>สายสื่อสาร</v>
      </c>
      <c r="AL87" s="76" t="str">
        <f>VLOOKUP(N87,DATA_IW39!A:G,6,0)</f>
        <v>ZW03</v>
      </c>
      <c r="AM87" s="76" t="str">
        <f>VLOOKUP(N87,DATA_IW39!A:G,7,0)</f>
        <v>Z53</v>
      </c>
      <c r="AN87" s="76" t="str">
        <f>VLOOKUP(A87,Constrain!AC:AD,2,0)</f>
        <v>F021</v>
      </c>
      <c r="AO87" s="76" t="str">
        <f>VLOOKUP(A87,Constrain!AC:AE,3,0)</f>
        <v>กฟจ.ชัยภูมิ</v>
      </c>
      <c r="AP87" s="76" t="str">
        <f>VLOOKUP(N87,DATA_IW39!A:AA,27,0)</f>
        <v>TELECOM</v>
      </c>
    </row>
    <row r="88" spans="1:42" x14ac:dyDescent="0.35">
      <c r="A88" s="86" t="s">
        <v>186</v>
      </c>
      <c r="B88" s="56">
        <v>92000322755</v>
      </c>
      <c r="C88" s="56">
        <v>140001542617</v>
      </c>
      <c r="D88" s="86" t="s">
        <v>152</v>
      </c>
      <c r="E88" s="86" t="s">
        <v>158</v>
      </c>
      <c r="F88" s="86" t="s">
        <v>159</v>
      </c>
      <c r="G88" s="56">
        <v>2007964532</v>
      </c>
      <c r="H88" s="56">
        <v>9009410831</v>
      </c>
      <c r="I88" s="56">
        <v>528000323237</v>
      </c>
      <c r="J88" s="86" t="s">
        <v>154</v>
      </c>
      <c r="K88" s="86" t="s">
        <v>165</v>
      </c>
      <c r="L88" s="86" t="s">
        <v>166</v>
      </c>
      <c r="M88" s="86" t="s">
        <v>157</v>
      </c>
      <c r="N88" s="56">
        <v>130000720504</v>
      </c>
      <c r="O88" s="86" t="s">
        <v>79</v>
      </c>
      <c r="P88" s="87">
        <v>2</v>
      </c>
      <c r="Q88" s="59">
        <v>43481</v>
      </c>
      <c r="R88" s="88">
        <v>127</v>
      </c>
      <c r="S88" s="89">
        <v>100</v>
      </c>
      <c r="T88" s="89">
        <v>100</v>
      </c>
      <c r="U88" s="89">
        <v>7</v>
      </c>
      <c r="V88" s="89">
        <v>12700</v>
      </c>
      <c r="W88" s="89">
        <v>12700</v>
      </c>
      <c r="X88" s="89">
        <v>889</v>
      </c>
      <c r="Y88" s="89">
        <v>13589</v>
      </c>
      <c r="Z88" s="59">
        <v>43496</v>
      </c>
      <c r="AB88" s="76" t="str">
        <f t="shared" si="6"/>
        <v/>
      </c>
      <c r="AC88" s="76" t="str">
        <f t="shared" si="7"/>
        <v/>
      </c>
      <c r="AD88" s="76" t="str">
        <f>VLOOKUP(B88,CA!A:B,2,0)</f>
        <v>TTT</v>
      </c>
      <c r="AE88" s="77">
        <f>VLOOKUP(C88,DATA_IW39!B:B,1,0)</f>
        <v>140001542617</v>
      </c>
      <c r="AF88" s="78">
        <f t="shared" si="8"/>
        <v>2</v>
      </c>
      <c r="AG88" s="78">
        <f t="shared" si="9"/>
        <v>2</v>
      </c>
      <c r="AH88" s="78">
        <f t="shared" si="10"/>
        <v>2</v>
      </c>
      <c r="AI88" s="78" t="str">
        <f t="shared" si="11"/>
        <v>S4B3</v>
      </c>
      <c r="AJ88" s="78" t="str">
        <f>VLOOKUP(N88,DATA_IW39!A:X,24,0)</f>
        <v>TTT</v>
      </c>
      <c r="AK88" s="76" t="str">
        <f>VLOOKUP(N88,DATA_IW39!A:W,23,0)</f>
        <v>สายสื่อสาร</v>
      </c>
      <c r="AL88" s="76" t="str">
        <f>VLOOKUP(N88,DATA_IW39!A:G,6,0)</f>
        <v>ZW03</v>
      </c>
      <c r="AM88" s="76" t="str">
        <f>VLOOKUP(N88,DATA_IW39!A:G,7,0)</f>
        <v>Z53</v>
      </c>
      <c r="AN88" s="76" t="str">
        <f>VLOOKUP(A88,Constrain!AC:AD,2,0)</f>
        <v>F021</v>
      </c>
      <c r="AO88" s="76" t="str">
        <f>VLOOKUP(A88,Constrain!AC:AE,3,0)</f>
        <v>กฟจ.ชัยภูมิ</v>
      </c>
      <c r="AP88" s="76" t="str">
        <f>VLOOKUP(N88,DATA_IW39!A:AA,27,0)</f>
        <v>TELECOM</v>
      </c>
    </row>
    <row r="89" spans="1:42" x14ac:dyDescent="0.35">
      <c r="A89" s="86" t="s">
        <v>186</v>
      </c>
      <c r="B89" s="56">
        <v>92000374536</v>
      </c>
      <c r="C89" s="56">
        <v>140001542634</v>
      </c>
      <c r="D89" s="86" t="s">
        <v>152</v>
      </c>
      <c r="E89" s="86" t="s">
        <v>172</v>
      </c>
      <c r="F89" s="86" t="s">
        <v>173</v>
      </c>
      <c r="G89" s="56">
        <v>2007964634</v>
      </c>
      <c r="H89" s="56">
        <v>9009410833</v>
      </c>
      <c r="I89" s="56">
        <v>530000321397</v>
      </c>
      <c r="J89" s="86" t="s">
        <v>154</v>
      </c>
      <c r="K89" s="86" t="s">
        <v>165</v>
      </c>
      <c r="L89" s="86" t="s">
        <v>166</v>
      </c>
      <c r="M89" s="86" t="s">
        <v>157</v>
      </c>
      <c r="N89" s="56">
        <v>130000720509</v>
      </c>
      <c r="O89" s="86" t="s">
        <v>79</v>
      </c>
      <c r="P89" s="87">
        <v>16</v>
      </c>
      <c r="Q89" s="59">
        <v>43481</v>
      </c>
      <c r="R89" s="88">
        <v>3814</v>
      </c>
      <c r="S89" s="89">
        <v>55</v>
      </c>
      <c r="T89" s="89">
        <v>55</v>
      </c>
      <c r="U89" s="89">
        <v>3.85</v>
      </c>
      <c r="V89" s="89">
        <v>209770</v>
      </c>
      <c r="W89" s="89">
        <v>209770</v>
      </c>
      <c r="X89" s="89">
        <v>14683.9</v>
      </c>
      <c r="Y89" s="89">
        <v>224453.9</v>
      </c>
      <c r="Z89" s="59">
        <v>43496</v>
      </c>
      <c r="AB89" s="76" t="str">
        <f t="shared" si="6"/>
        <v/>
      </c>
      <c r="AC89" s="76" t="str">
        <f t="shared" si="7"/>
        <v/>
      </c>
      <c r="AD89" s="76" t="str">
        <f>VLOOKUP(B89,CA!A:B,2,0)</f>
        <v>ITEL</v>
      </c>
      <c r="AE89" s="77">
        <f>VLOOKUP(C89,DATA_IW39!B:B,1,0)</f>
        <v>140001542634</v>
      </c>
      <c r="AF89" s="78">
        <f t="shared" si="8"/>
        <v>1</v>
      </c>
      <c r="AG89" s="78">
        <f t="shared" si="9"/>
        <v>1</v>
      </c>
      <c r="AH89" s="78">
        <f t="shared" si="10"/>
        <v>1</v>
      </c>
      <c r="AI89" s="78" t="str">
        <f t="shared" si="11"/>
        <v>S4B3</v>
      </c>
      <c r="AJ89" s="78" t="str">
        <f>VLOOKUP(N89,DATA_IW39!A:X,24,0)</f>
        <v>ITEL</v>
      </c>
      <c r="AK89" s="76" t="str">
        <f>VLOOKUP(N89,DATA_IW39!A:W,23,0)</f>
        <v>สายสื่อสาร</v>
      </c>
      <c r="AL89" s="76" t="str">
        <f>VLOOKUP(N89,DATA_IW39!A:G,6,0)</f>
        <v>ZW03</v>
      </c>
      <c r="AM89" s="76" t="str">
        <f>VLOOKUP(N89,DATA_IW39!A:G,7,0)</f>
        <v>Z53</v>
      </c>
      <c r="AN89" s="76" t="str">
        <f>VLOOKUP(A89,Constrain!AC:AD,2,0)</f>
        <v>F021</v>
      </c>
      <c r="AO89" s="76" t="str">
        <f>VLOOKUP(A89,Constrain!AC:AE,3,0)</f>
        <v>กฟจ.ชัยภูมิ</v>
      </c>
      <c r="AP89" s="76" t="str">
        <f>VLOOKUP(N89,DATA_IW39!A:AA,27,0)</f>
        <v>TELECOM</v>
      </c>
    </row>
    <row r="90" spans="1:42" x14ac:dyDescent="0.35">
      <c r="A90" s="86" t="s">
        <v>186</v>
      </c>
      <c r="B90" s="56">
        <v>92000323088</v>
      </c>
      <c r="C90" s="56">
        <v>140001543823</v>
      </c>
      <c r="D90" s="86" t="s">
        <v>152</v>
      </c>
      <c r="E90" s="86" t="s">
        <v>153</v>
      </c>
      <c r="F90" s="86" t="s">
        <v>1266</v>
      </c>
      <c r="G90" s="56">
        <v>2007968046</v>
      </c>
      <c r="H90" s="56">
        <v>9009414607</v>
      </c>
      <c r="I90" s="56">
        <v>562000322486</v>
      </c>
      <c r="J90" s="86" t="s">
        <v>154</v>
      </c>
      <c r="K90" s="86" t="s">
        <v>165</v>
      </c>
      <c r="L90" s="86" t="s">
        <v>166</v>
      </c>
      <c r="M90" s="86" t="s">
        <v>157</v>
      </c>
      <c r="N90" s="56">
        <v>130000720512</v>
      </c>
      <c r="O90" s="86" t="s">
        <v>79</v>
      </c>
      <c r="P90" s="87">
        <v>15</v>
      </c>
      <c r="Q90" s="59">
        <v>43482</v>
      </c>
      <c r="R90" s="88">
        <v>11836</v>
      </c>
      <c r="S90" s="89">
        <v>55</v>
      </c>
      <c r="T90" s="89">
        <v>55</v>
      </c>
      <c r="U90" s="89">
        <v>3.85</v>
      </c>
      <c r="V90" s="89">
        <v>650980</v>
      </c>
      <c r="W90" s="89">
        <v>650980</v>
      </c>
      <c r="X90" s="89">
        <v>45568.6</v>
      </c>
      <c r="Y90" s="89">
        <v>696548.6</v>
      </c>
      <c r="Z90" s="59">
        <v>43496</v>
      </c>
      <c r="AB90" s="76" t="str">
        <f t="shared" si="6"/>
        <v/>
      </c>
      <c r="AC90" s="76" t="str">
        <f t="shared" si="7"/>
        <v/>
      </c>
      <c r="AD90" s="76" t="str">
        <f>VLOOKUP(B90,CA!A:B,2,0)</f>
        <v>AWN</v>
      </c>
      <c r="AE90" s="77">
        <f>VLOOKUP(C90,DATA_IW39!B:B,1,0)</f>
        <v>140001543823</v>
      </c>
      <c r="AF90" s="78">
        <f t="shared" si="8"/>
        <v>1</v>
      </c>
      <c r="AG90" s="78">
        <f t="shared" si="9"/>
        <v>1</v>
      </c>
      <c r="AH90" s="78">
        <f t="shared" si="10"/>
        <v>1</v>
      </c>
      <c r="AI90" s="78" t="str">
        <f t="shared" si="11"/>
        <v>S4B3</v>
      </c>
      <c r="AJ90" s="78" t="str">
        <f>VLOOKUP(N90,DATA_IW39!A:X,24,0)</f>
        <v>AWN</v>
      </c>
      <c r="AK90" s="76" t="str">
        <f>VLOOKUP(N90,DATA_IW39!A:W,23,0)</f>
        <v>สายสื่อสาร</v>
      </c>
      <c r="AL90" s="76" t="str">
        <f>VLOOKUP(N90,DATA_IW39!A:G,6,0)</f>
        <v>ZW03</v>
      </c>
      <c r="AM90" s="76" t="str">
        <f>VLOOKUP(N90,DATA_IW39!A:G,7,0)</f>
        <v>Z53</v>
      </c>
      <c r="AN90" s="76" t="str">
        <f>VLOOKUP(A90,Constrain!AC:AD,2,0)</f>
        <v>F021</v>
      </c>
      <c r="AO90" s="76" t="str">
        <f>VLOOKUP(A90,Constrain!AC:AE,3,0)</f>
        <v>กฟจ.ชัยภูมิ</v>
      </c>
      <c r="AP90" s="76" t="str">
        <f>VLOOKUP(N90,DATA_IW39!A:AA,27,0)</f>
        <v>TELECOM</v>
      </c>
    </row>
    <row r="91" spans="1:42" x14ac:dyDescent="0.35">
      <c r="A91" s="86" t="s">
        <v>186</v>
      </c>
      <c r="B91" s="56">
        <v>92000323088</v>
      </c>
      <c r="C91" s="56">
        <v>140001542681</v>
      </c>
      <c r="D91" s="86" t="s">
        <v>152</v>
      </c>
      <c r="E91" s="86" t="s">
        <v>153</v>
      </c>
      <c r="F91" s="86" t="s">
        <v>1266</v>
      </c>
      <c r="G91" s="56">
        <v>2007964640</v>
      </c>
      <c r="H91" s="56">
        <v>9009410841</v>
      </c>
      <c r="I91" s="56">
        <v>554000320384</v>
      </c>
      <c r="J91" s="86" t="s">
        <v>154</v>
      </c>
      <c r="K91" s="86" t="s">
        <v>155</v>
      </c>
      <c r="L91" s="86" t="s">
        <v>156</v>
      </c>
      <c r="M91" s="86" t="s">
        <v>157</v>
      </c>
      <c r="N91" s="56">
        <v>130000720518</v>
      </c>
      <c r="O91" s="86" t="s">
        <v>79</v>
      </c>
      <c r="P91" s="87">
        <v>14</v>
      </c>
      <c r="Q91" s="59">
        <v>43481</v>
      </c>
      <c r="R91" s="88">
        <v>5</v>
      </c>
      <c r="S91" s="89">
        <v>410</v>
      </c>
      <c r="T91" s="89">
        <v>410</v>
      </c>
      <c r="U91" s="89">
        <v>28.7</v>
      </c>
      <c r="V91" s="89">
        <v>2050</v>
      </c>
      <c r="W91" s="89">
        <v>2050</v>
      </c>
      <c r="X91" s="89">
        <v>143.5</v>
      </c>
      <c r="Y91" s="89">
        <v>2193.5</v>
      </c>
      <c r="Z91" s="59">
        <v>43496</v>
      </c>
      <c r="AB91" s="76" t="str">
        <f t="shared" si="6"/>
        <v/>
      </c>
      <c r="AC91" s="76" t="str">
        <f t="shared" si="7"/>
        <v/>
      </c>
      <c r="AD91" s="76" t="str">
        <f>VLOOKUP(B91,CA!A:B,2,0)</f>
        <v>AWN</v>
      </c>
      <c r="AE91" s="77">
        <f>VLOOKUP(C91,DATA_IW39!B:B,1,0)</f>
        <v>140001542681</v>
      </c>
      <c r="AF91" s="78">
        <f t="shared" si="8"/>
        <v>1</v>
      </c>
      <c r="AG91" s="78">
        <f t="shared" si="9"/>
        <v>1</v>
      </c>
      <c r="AH91" s="78">
        <f t="shared" si="10"/>
        <v>1</v>
      </c>
      <c r="AI91" s="78" t="str">
        <f t="shared" si="11"/>
        <v>S4B3</v>
      </c>
      <c r="AJ91" s="78" t="str">
        <f>VLOOKUP(N91,DATA_IW39!A:X,24,0)</f>
        <v>AWN</v>
      </c>
      <c r="AK91" s="76" t="str">
        <f>VLOOKUP(N91,DATA_IW39!A:W,23,0)</f>
        <v>อุปกรณ์</v>
      </c>
      <c r="AL91" s="76" t="str">
        <f>VLOOKUP(N91,DATA_IW39!A:G,6,0)</f>
        <v>ZW03</v>
      </c>
      <c r="AM91" s="76" t="str">
        <f>VLOOKUP(N91,DATA_IW39!A:G,7,0)</f>
        <v>Z53</v>
      </c>
      <c r="AN91" s="76" t="str">
        <f>VLOOKUP(A91,Constrain!AC:AD,2,0)</f>
        <v>F021</v>
      </c>
      <c r="AO91" s="76" t="str">
        <f>VLOOKUP(A91,Constrain!AC:AE,3,0)</f>
        <v>กฟจ.ชัยภูมิ</v>
      </c>
      <c r="AP91" s="76" t="str">
        <f>VLOOKUP(N91,DATA_IW39!A:AA,27,0)</f>
        <v>TELECOM</v>
      </c>
    </row>
    <row r="92" spans="1:42" x14ac:dyDescent="0.35">
      <c r="A92" s="86" t="s">
        <v>186</v>
      </c>
      <c r="B92" s="56">
        <v>92000589311</v>
      </c>
      <c r="C92" s="56">
        <v>140001542693</v>
      </c>
      <c r="D92" s="86" t="s">
        <v>152</v>
      </c>
      <c r="E92" s="86" t="s">
        <v>1257</v>
      </c>
      <c r="F92" s="86" t="s">
        <v>1271</v>
      </c>
      <c r="G92" s="56">
        <v>2007964647</v>
      </c>
      <c r="H92" s="56">
        <v>9009410849</v>
      </c>
      <c r="I92" s="56">
        <v>532000322129</v>
      </c>
      <c r="J92" s="86" t="s">
        <v>154</v>
      </c>
      <c r="K92" s="86" t="s">
        <v>165</v>
      </c>
      <c r="L92" s="86" t="s">
        <v>166</v>
      </c>
      <c r="M92" s="86" t="s">
        <v>157</v>
      </c>
      <c r="N92" s="56">
        <v>130000720528</v>
      </c>
      <c r="O92" s="86" t="s">
        <v>79</v>
      </c>
      <c r="P92" s="87">
        <v>23</v>
      </c>
      <c r="Q92" s="59">
        <v>43481</v>
      </c>
      <c r="R92" s="88">
        <v>1064</v>
      </c>
      <c r="S92" s="89">
        <v>55</v>
      </c>
      <c r="T92" s="89">
        <v>55</v>
      </c>
      <c r="U92" s="89">
        <v>3.85</v>
      </c>
      <c r="V92" s="89">
        <v>58520</v>
      </c>
      <c r="W92" s="89">
        <v>58520</v>
      </c>
      <c r="X92" s="89">
        <v>4096.3999999999996</v>
      </c>
      <c r="Y92" s="89">
        <v>62616.4</v>
      </c>
      <c r="Z92" s="59">
        <v>43496</v>
      </c>
      <c r="AA92" s="59"/>
      <c r="AB92" s="76" t="str">
        <f t="shared" si="6"/>
        <v/>
      </c>
      <c r="AC92" s="76" t="str">
        <f t="shared" si="7"/>
        <v/>
      </c>
      <c r="AD92" s="76" t="str">
        <f>VLOOKUP(B92,CA!A:B,2,0)</f>
        <v>TOT(AIS)</v>
      </c>
      <c r="AE92" s="77">
        <f>VLOOKUP(C92,DATA_IW39!B:B,1,0)</f>
        <v>140001542693</v>
      </c>
      <c r="AF92" s="78">
        <f t="shared" si="8"/>
        <v>1</v>
      </c>
      <c r="AG92" s="78">
        <f t="shared" si="9"/>
        <v>1</v>
      </c>
      <c r="AH92" s="78">
        <f t="shared" si="10"/>
        <v>1</v>
      </c>
      <c r="AI92" s="78" t="str">
        <f t="shared" si="11"/>
        <v>S4B3</v>
      </c>
      <c r="AJ92" s="78" t="str">
        <f>VLOOKUP(N92,DATA_IW39!A:X,24,0)</f>
        <v>AWN/AIS</v>
      </c>
      <c r="AK92" s="76" t="str">
        <f>VLOOKUP(N92,DATA_IW39!A:W,23,0)</f>
        <v>สายสื่อสาร</v>
      </c>
      <c r="AL92" s="76" t="str">
        <f>VLOOKUP(N92,DATA_IW39!A:G,6,0)</f>
        <v>ZW03</v>
      </c>
      <c r="AM92" s="76" t="str">
        <f>VLOOKUP(N92,DATA_IW39!A:G,7,0)</f>
        <v>Z53</v>
      </c>
      <c r="AN92" s="76" t="str">
        <f>VLOOKUP(A92,Constrain!AC:AD,2,0)</f>
        <v>F021</v>
      </c>
      <c r="AO92" s="76" t="str">
        <f>VLOOKUP(A92,Constrain!AC:AE,3,0)</f>
        <v>กฟจ.ชัยภูมิ</v>
      </c>
      <c r="AP92" s="76" t="str">
        <f>VLOOKUP(N92,DATA_IW39!A:AA,27,0)</f>
        <v>TELECOM</v>
      </c>
    </row>
    <row r="93" spans="1:42" x14ac:dyDescent="0.35">
      <c r="A93" s="86" t="s">
        <v>186</v>
      </c>
      <c r="B93" s="56">
        <v>92000323070</v>
      </c>
      <c r="C93" s="56">
        <v>140001542715</v>
      </c>
      <c r="D93" s="86" t="s">
        <v>152</v>
      </c>
      <c r="E93" s="86" t="s">
        <v>168</v>
      </c>
      <c r="F93" s="86" t="s">
        <v>169</v>
      </c>
      <c r="G93" s="56">
        <v>2007964652</v>
      </c>
      <c r="H93" s="56">
        <v>9009410934</v>
      </c>
      <c r="I93" s="56">
        <v>568000321246</v>
      </c>
      <c r="J93" s="86" t="s">
        <v>154</v>
      </c>
      <c r="K93" s="86" t="s">
        <v>165</v>
      </c>
      <c r="L93" s="86" t="s">
        <v>166</v>
      </c>
      <c r="M93" s="86" t="s">
        <v>157</v>
      </c>
      <c r="N93" s="56">
        <v>130000720529</v>
      </c>
      <c r="O93" s="86" t="s">
        <v>79</v>
      </c>
      <c r="P93" s="87">
        <v>13</v>
      </c>
      <c r="Q93" s="59">
        <v>43481</v>
      </c>
      <c r="R93" s="88">
        <v>6204</v>
      </c>
      <c r="S93" s="89">
        <v>55</v>
      </c>
      <c r="T93" s="89">
        <v>55</v>
      </c>
      <c r="U93" s="89">
        <v>3.85</v>
      </c>
      <c r="V93" s="89">
        <v>341220</v>
      </c>
      <c r="W93" s="89">
        <v>341220</v>
      </c>
      <c r="X93" s="89">
        <v>23885.4</v>
      </c>
      <c r="Y93" s="89">
        <v>365105.4</v>
      </c>
      <c r="Z93" s="59">
        <v>43496</v>
      </c>
      <c r="AA93" s="59"/>
      <c r="AB93" s="76" t="str">
        <f t="shared" si="6"/>
        <v/>
      </c>
      <c r="AC93" s="76" t="str">
        <f t="shared" si="7"/>
        <v/>
      </c>
      <c r="AD93" s="76" t="str">
        <f>VLOOKUP(B93,CA!A:B,2,0)</f>
        <v>UIH</v>
      </c>
      <c r="AE93" s="77">
        <f>VLOOKUP(C93,DATA_IW39!B:B,1,0)</f>
        <v>140001542715</v>
      </c>
      <c r="AF93" s="78">
        <f t="shared" si="8"/>
        <v>1</v>
      </c>
      <c r="AG93" s="78">
        <f t="shared" si="9"/>
        <v>1</v>
      </c>
      <c r="AH93" s="78">
        <f t="shared" si="10"/>
        <v>1</v>
      </c>
      <c r="AI93" s="78" t="str">
        <f t="shared" si="11"/>
        <v>S4B3</v>
      </c>
      <c r="AJ93" s="78" t="str">
        <f>VLOOKUP(N93,DATA_IW39!A:X,24,0)</f>
        <v>UIH</v>
      </c>
      <c r="AK93" s="76" t="str">
        <f>VLOOKUP(N93,DATA_IW39!A:W,23,0)</f>
        <v>สายสื่อสาร</v>
      </c>
      <c r="AL93" s="76" t="str">
        <f>VLOOKUP(N93,DATA_IW39!A:G,6,0)</f>
        <v>ZW03</v>
      </c>
      <c r="AM93" s="76" t="str">
        <f>VLOOKUP(N93,DATA_IW39!A:G,7,0)</f>
        <v>Z53</v>
      </c>
      <c r="AN93" s="76" t="str">
        <f>VLOOKUP(A93,Constrain!AC:AD,2,0)</f>
        <v>F021</v>
      </c>
      <c r="AO93" s="76" t="str">
        <f>VLOOKUP(A93,Constrain!AC:AE,3,0)</f>
        <v>กฟจ.ชัยภูมิ</v>
      </c>
      <c r="AP93" s="76" t="str">
        <f>VLOOKUP(N93,DATA_IW39!A:AA,27,0)</f>
        <v>TELECOM</v>
      </c>
    </row>
    <row r="94" spans="1:42" x14ac:dyDescent="0.35">
      <c r="A94" s="86" t="s">
        <v>186</v>
      </c>
      <c r="B94" s="56">
        <v>92000499510</v>
      </c>
      <c r="C94" s="56">
        <v>140001542735</v>
      </c>
      <c r="D94" s="86" t="s">
        <v>152</v>
      </c>
      <c r="E94" s="86" t="s">
        <v>162</v>
      </c>
      <c r="F94" s="86" t="s">
        <v>1388</v>
      </c>
      <c r="G94" s="56">
        <v>2007964738</v>
      </c>
      <c r="H94" s="56">
        <v>9009410942</v>
      </c>
      <c r="I94" s="56">
        <v>526000322170</v>
      </c>
      <c r="J94" s="86" t="s">
        <v>154</v>
      </c>
      <c r="K94" s="86" t="s">
        <v>165</v>
      </c>
      <c r="L94" s="86" t="s">
        <v>166</v>
      </c>
      <c r="M94" s="86" t="s">
        <v>157</v>
      </c>
      <c r="N94" s="56">
        <v>130000720531</v>
      </c>
      <c r="O94" s="86" t="s">
        <v>79</v>
      </c>
      <c r="P94" s="87">
        <v>18</v>
      </c>
      <c r="Q94" s="59">
        <v>43481</v>
      </c>
      <c r="R94" s="88">
        <v>3998</v>
      </c>
      <c r="S94" s="89">
        <v>55</v>
      </c>
      <c r="T94" s="89">
        <v>55</v>
      </c>
      <c r="U94" s="89">
        <v>3.85</v>
      </c>
      <c r="V94" s="89">
        <v>219890</v>
      </c>
      <c r="W94" s="89">
        <v>219890</v>
      </c>
      <c r="X94" s="89">
        <v>15392.3</v>
      </c>
      <c r="Y94" s="89">
        <v>235282.3</v>
      </c>
      <c r="Z94" s="59">
        <v>43496</v>
      </c>
      <c r="AA94" s="59"/>
      <c r="AB94" s="76" t="str">
        <f t="shared" si="6"/>
        <v/>
      </c>
      <c r="AC94" s="76" t="str">
        <f t="shared" si="7"/>
        <v/>
      </c>
      <c r="AD94" s="76" t="str">
        <f>VLOOKUP(B94,CA!A:B,2,0)</f>
        <v>DTN</v>
      </c>
      <c r="AE94" s="77">
        <f>VLOOKUP(C94,DATA_IW39!B:B,1,0)</f>
        <v>140001542735</v>
      </c>
      <c r="AF94" s="78">
        <f t="shared" si="8"/>
        <v>1</v>
      </c>
      <c r="AG94" s="78">
        <f t="shared" si="9"/>
        <v>1</v>
      </c>
      <c r="AH94" s="78">
        <f t="shared" si="10"/>
        <v>1</v>
      </c>
      <c r="AI94" s="78" t="str">
        <f t="shared" si="11"/>
        <v>S4B3</v>
      </c>
      <c r="AJ94" s="78" t="str">
        <f>VLOOKUP(N94,DATA_IW39!A:X,24,0)</f>
        <v>DTN</v>
      </c>
      <c r="AK94" s="76" t="str">
        <f>VLOOKUP(N94,DATA_IW39!A:W,23,0)</f>
        <v>สายสื่อสาร</v>
      </c>
      <c r="AL94" s="76" t="str">
        <f>VLOOKUP(N94,DATA_IW39!A:G,6,0)</f>
        <v>ZW03</v>
      </c>
      <c r="AM94" s="76" t="str">
        <f>VLOOKUP(N94,DATA_IW39!A:G,7,0)</f>
        <v>Z53</v>
      </c>
      <c r="AN94" s="76" t="str">
        <f>VLOOKUP(A94,Constrain!AC:AD,2,0)</f>
        <v>F021</v>
      </c>
      <c r="AO94" s="76" t="str">
        <f>VLOOKUP(A94,Constrain!AC:AE,3,0)</f>
        <v>กฟจ.ชัยภูมิ</v>
      </c>
      <c r="AP94" s="76" t="str">
        <f>VLOOKUP(N94,DATA_IW39!A:AA,27,0)</f>
        <v>TELECOM</v>
      </c>
    </row>
    <row r="95" spans="1:42" x14ac:dyDescent="0.35">
      <c r="A95" s="86" t="s">
        <v>186</v>
      </c>
      <c r="B95" s="56">
        <v>92000499510</v>
      </c>
      <c r="C95" s="56">
        <v>140001542744</v>
      </c>
      <c r="D95" s="86" t="s">
        <v>152</v>
      </c>
      <c r="E95" s="86" t="s">
        <v>162</v>
      </c>
      <c r="F95" s="86" t="s">
        <v>1388</v>
      </c>
      <c r="G95" s="56">
        <v>2007964743</v>
      </c>
      <c r="H95" s="56">
        <v>9009410945</v>
      </c>
      <c r="I95" s="56">
        <v>520000322024</v>
      </c>
      <c r="J95" s="86" t="s">
        <v>154</v>
      </c>
      <c r="K95" s="86" t="s">
        <v>155</v>
      </c>
      <c r="L95" s="86" t="s">
        <v>156</v>
      </c>
      <c r="M95" s="86" t="s">
        <v>157</v>
      </c>
      <c r="N95" s="56">
        <v>130000720532</v>
      </c>
      <c r="O95" s="86" t="s">
        <v>79</v>
      </c>
      <c r="P95" s="87">
        <v>19</v>
      </c>
      <c r="Q95" s="59">
        <v>43481</v>
      </c>
      <c r="R95" s="88">
        <v>7</v>
      </c>
      <c r="S95" s="89">
        <v>410</v>
      </c>
      <c r="T95" s="89">
        <v>410</v>
      </c>
      <c r="U95" s="89">
        <v>28.7</v>
      </c>
      <c r="V95" s="89">
        <v>2870</v>
      </c>
      <c r="W95" s="89">
        <v>2870</v>
      </c>
      <c r="X95" s="89">
        <v>200.9</v>
      </c>
      <c r="Y95" s="89">
        <v>3070.9</v>
      </c>
      <c r="Z95" s="59">
        <v>43496</v>
      </c>
      <c r="AA95" s="59"/>
      <c r="AB95" s="76" t="str">
        <f t="shared" si="6"/>
        <v/>
      </c>
      <c r="AC95" s="76" t="str">
        <f t="shared" si="7"/>
        <v/>
      </c>
      <c r="AD95" s="76" t="str">
        <f>VLOOKUP(B95,CA!A:B,2,0)</f>
        <v>DTN</v>
      </c>
      <c r="AE95" s="77">
        <f>VLOOKUP(C95,DATA_IW39!B:B,1,0)</f>
        <v>140001542744</v>
      </c>
      <c r="AF95" s="78">
        <f t="shared" si="8"/>
        <v>1</v>
      </c>
      <c r="AG95" s="78">
        <f t="shared" si="9"/>
        <v>1</v>
      </c>
      <c r="AH95" s="78">
        <f t="shared" si="10"/>
        <v>1</v>
      </c>
      <c r="AI95" s="78" t="str">
        <f t="shared" si="11"/>
        <v>S4B3</v>
      </c>
      <c r="AJ95" s="78" t="str">
        <f>VLOOKUP(N95,DATA_IW39!A:X,24,0)</f>
        <v>DTN</v>
      </c>
      <c r="AK95" s="76" t="str">
        <f>VLOOKUP(N95,DATA_IW39!A:W,23,0)</f>
        <v>อุปกรณ์</v>
      </c>
      <c r="AL95" s="76" t="str">
        <f>VLOOKUP(N95,DATA_IW39!A:G,6,0)</f>
        <v>ZW03</v>
      </c>
      <c r="AM95" s="76" t="str">
        <f>VLOOKUP(N95,DATA_IW39!A:G,7,0)</f>
        <v>Z53</v>
      </c>
      <c r="AN95" s="76" t="str">
        <f>VLOOKUP(A95,Constrain!AC:AD,2,0)</f>
        <v>F021</v>
      </c>
      <c r="AO95" s="76" t="str">
        <f>VLOOKUP(A95,Constrain!AC:AE,3,0)</f>
        <v>กฟจ.ชัยภูมิ</v>
      </c>
      <c r="AP95" s="76" t="str">
        <f>VLOOKUP(N95,DATA_IW39!A:AA,27,0)</f>
        <v>TELECOM</v>
      </c>
    </row>
    <row r="96" spans="1:42" x14ac:dyDescent="0.35">
      <c r="A96" s="86" t="s">
        <v>1287</v>
      </c>
      <c r="B96" s="56">
        <v>92000322762</v>
      </c>
      <c r="C96" s="56">
        <v>140001545894</v>
      </c>
      <c r="D96" s="86" t="s">
        <v>152</v>
      </c>
      <c r="E96" s="86" t="s">
        <v>158</v>
      </c>
      <c r="F96" s="86" t="s">
        <v>159</v>
      </c>
      <c r="G96" s="56">
        <v>2007970069</v>
      </c>
      <c r="H96" s="56">
        <v>9009417231</v>
      </c>
      <c r="I96" s="56">
        <v>548000321069</v>
      </c>
      <c r="J96" s="86" t="s">
        <v>154</v>
      </c>
      <c r="K96" s="86" t="s">
        <v>165</v>
      </c>
      <c r="L96" s="86" t="s">
        <v>166</v>
      </c>
      <c r="M96" s="86" t="s">
        <v>157</v>
      </c>
      <c r="N96" s="56">
        <v>130000720688</v>
      </c>
      <c r="O96" s="86" t="s">
        <v>79</v>
      </c>
      <c r="P96" s="87">
        <v>1</v>
      </c>
      <c r="Q96" s="59">
        <v>43482</v>
      </c>
      <c r="R96" s="88">
        <v>5815</v>
      </c>
      <c r="S96" s="89">
        <v>55</v>
      </c>
      <c r="T96" s="89">
        <v>55</v>
      </c>
      <c r="U96" s="89">
        <v>3.85</v>
      </c>
      <c r="V96" s="89">
        <v>319825</v>
      </c>
      <c r="W96" s="89">
        <v>319825</v>
      </c>
      <c r="X96" s="89">
        <v>22387.75</v>
      </c>
      <c r="Y96" s="89">
        <v>342212.75</v>
      </c>
      <c r="Z96" s="59">
        <v>43496</v>
      </c>
      <c r="AA96" s="59"/>
      <c r="AB96" s="76" t="str">
        <f t="shared" si="6"/>
        <v/>
      </c>
      <c r="AC96" s="76" t="str">
        <f t="shared" si="7"/>
        <v/>
      </c>
      <c r="AD96" s="76" t="str">
        <f>VLOOKUP(B96,CA!A:B,2,0)</f>
        <v>TTT</v>
      </c>
      <c r="AE96" s="77">
        <f>VLOOKUP(C96,DATA_IW39!B:B,1,0)</f>
        <v>140001545894</v>
      </c>
      <c r="AF96" s="78">
        <f t="shared" si="8"/>
        <v>1</v>
      </c>
      <c r="AG96" s="78">
        <f t="shared" si="9"/>
        <v>1</v>
      </c>
      <c r="AH96" s="78">
        <f t="shared" si="10"/>
        <v>1</v>
      </c>
      <c r="AI96" s="78" t="str">
        <f t="shared" si="11"/>
        <v>S4B3</v>
      </c>
      <c r="AJ96" s="78" t="str">
        <f>VLOOKUP(N96,DATA_IW39!A:X,24,0)</f>
        <v>TTT</v>
      </c>
      <c r="AK96" s="76" t="str">
        <f>VLOOKUP(N96,DATA_IW39!A:W,23,0)</f>
        <v>สายสื่อสาร</v>
      </c>
      <c r="AL96" s="76" t="str">
        <f>VLOOKUP(N96,DATA_IW39!A:G,6,0)</f>
        <v>ZW03</v>
      </c>
      <c r="AM96" s="76" t="str">
        <f>VLOOKUP(N96,DATA_IW39!A:G,7,0)</f>
        <v>Z53</v>
      </c>
      <c r="AN96" s="76" t="str">
        <f>VLOOKUP(A96,Constrain!AC:AD,2,0)</f>
        <v>F044</v>
      </c>
      <c r="AO96" s="76" t="str">
        <f>VLOOKUP(A96,Constrain!AC:AE,3,0)</f>
        <v>กฟส.ท่าตูม</v>
      </c>
      <c r="AP96" s="76" t="str">
        <f>VLOOKUP(N96,DATA_IW39!A:AA,27,0)</f>
        <v>TELECOM</v>
      </c>
    </row>
    <row r="97" spans="1:42" x14ac:dyDescent="0.35">
      <c r="A97" s="86" t="s">
        <v>1287</v>
      </c>
      <c r="B97" s="56">
        <v>92000324086</v>
      </c>
      <c r="C97" s="56">
        <v>140001545318</v>
      </c>
      <c r="D97" s="86" t="s">
        <v>152</v>
      </c>
      <c r="E97" s="86" t="s">
        <v>168</v>
      </c>
      <c r="F97" s="86" t="s">
        <v>169</v>
      </c>
      <c r="G97" s="56">
        <v>2007969448</v>
      </c>
      <c r="H97" s="56">
        <v>9009416459</v>
      </c>
      <c r="I97" s="56">
        <v>516000320631</v>
      </c>
      <c r="J97" s="86" t="s">
        <v>154</v>
      </c>
      <c r="K97" s="86" t="s">
        <v>165</v>
      </c>
      <c r="L97" s="86" t="s">
        <v>166</v>
      </c>
      <c r="M97" s="86" t="s">
        <v>157</v>
      </c>
      <c r="N97" s="56">
        <v>130000720736</v>
      </c>
      <c r="O97" s="86" t="s">
        <v>79</v>
      </c>
      <c r="P97" s="87">
        <v>7</v>
      </c>
      <c r="Q97" s="59">
        <v>43482</v>
      </c>
      <c r="R97" s="88">
        <v>2246</v>
      </c>
      <c r="S97" s="89">
        <v>55</v>
      </c>
      <c r="T97" s="89">
        <v>55</v>
      </c>
      <c r="U97" s="89">
        <v>3.85</v>
      </c>
      <c r="V97" s="89">
        <v>123530</v>
      </c>
      <c r="W97" s="89">
        <v>123530</v>
      </c>
      <c r="X97" s="89">
        <v>8647.1</v>
      </c>
      <c r="Y97" s="89">
        <v>132177.1</v>
      </c>
      <c r="Z97" s="59">
        <v>43496</v>
      </c>
      <c r="AA97" s="59"/>
      <c r="AB97" s="76" t="str">
        <f t="shared" si="6"/>
        <v/>
      </c>
      <c r="AC97" s="76" t="str">
        <f t="shared" si="7"/>
        <v/>
      </c>
      <c r="AD97" s="76" t="str">
        <f>VLOOKUP(B97,CA!A:B,2,0)</f>
        <v>UIH</v>
      </c>
      <c r="AE97" s="77">
        <f>VLOOKUP(C97,DATA_IW39!B:B,1,0)</f>
        <v>140001545318</v>
      </c>
      <c r="AF97" s="78">
        <f t="shared" si="8"/>
        <v>1</v>
      </c>
      <c r="AG97" s="78">
        <f t="shared" si="9"/>
        <v>1</v>
      </c>
      <c r="AH97" s="78">
        <f t="shared" si="10"/>
        <v>1</v>
      </c>
      <c r="AI97" s="78" t="str">
        <f t="shared" si="11"/>
        <v>S4B3</v>
      </c>
      <c r="AJ97" s="78" t="str">
        <f>VLOOKUP(N97,DATA_IW39!A:X,24,0)</f>
        <v>UIH</v>
      </c>
      <c r="AK97" s="76" t="str">
        <f>VLOOKUP(N97,DATA_IW39!A:W,23,0)</f>
        <v>สายสื่อสาร</v>
      </c>
      <c r="AL97" s="76" t="str">
        <f>VLOOKUP(N97,DATA_IW39!A:G,6,0)</f>
        <v>ZW03</v>
      </c>
      <c r="AM97" s="76" t="str">
        <f>VLOOKUP(N97,DATA_IW39!A:G,7,0)</f>
        <v>Z53</v>
      </c>
      <c r="AN97" s="76" t="str">
        <f>VLOOKUP(A97,Constrain!AC:AD,2,0)</f>
        <v>F044</v>
      </c>
      <c r="AO97" s="76" t="str">
        <f>VLOOKUP(A97,Constrain!AC:AE,3,0)</f>
        <v>กฟส.ท่าตูม</v>
      </c>
      <c r="AP97" s="76" t="str">
        <f>VLOOKUP(N97,DATA_IW39!A:AA,27,0)</f>
        <v>TELECOM</v>
      </c>
    </row>
    <row r="98" spans="1:42" x14ac:dyDescent="0.35">
      <c r="A98" s="86" t="s">
        <v>1287</v>
      </c>
      <c r="B98" s="56">
        <v>92000324114</v>
      </c>
      <c r="C98" s="56">
        <v>140001545482</v>
      </c>
      <c r="D98" s="86" t="s">
        <v>152</v>
      </c>
      <c r="E98" s="86" t="s">
        <v>153</v>
      </c>
      <c r="F98" s="86" t="s">
        <v>1266</v>
      </c>
      <c r="G98" s="56">
        <v>2007969696</v>
      </c>
      <c r="H98" s="56">
        <v>9009416713</v>
      </c>
      <c r="I98" s="56">
        <v>568000321937</v>
      </c>
      <c r="J98" s="86" t="s">
        <v>154</v>
      </c>
      <c r="K98" s="86" t="s">
        <v>165</v>
      </c>
      <c r="L98" s="86" t="s">
        <v>166</v>
      </c>
      <c r="M98" s="86" t="s">
        <v>157</v>
      </c>
      <c r="N98" s="56">
        <v>130000720741</v>
      </c>
      <c r="O98" s="86" t="s">
        <v>79</v>
      </c>
      <c r="P98" s="87">
        <v>8</v>
      </c>
      <c r="Q98" s="59">
        <v>43482</v>
      </c>
      <c r="R98" s="88">
        <v>7735</v>
      </c>
      <c r="S98" s="89">
        <v>55</v>
      </c>
      <c r="T98" s="89">
        <v>55</v>
      </c>
      <c r="U98" s="89">
        <v>3.85</v>
      </c>
      <c r="V98" s="89">
        <v>425425</v>
      </c>
      <c r="W98" s="89">
        <v>425425</v>
      </c>
      <c r="X98" s="89">
        <v>29779.75</v>
      </c>
      <c r="Y98" s="89">
        <v>455204.75</v>
      </c>
      <c r="Z98" s="59">
        <v>43496</v>
      </c>
      <c r="AA98" s="59"/>
      <c r="AB98" s="76" t="str">
        <f t="shared" si="6"/>
        <v/>
      </c>
      <c r="AC98" s="76" t="str">
        <f t="shared" si="7"/>
        <v/>
      </c>
      <c r="AD98" s="76" t="str">
        <f>VLOOKUP(B98,CA!A:B,2,0)</f>
        <v>AWN</v>
      </c>
      <c r="AE98" s="77">
        <f>VLOOKUP(C98,DATA_IW39!B:B,1,0)</f>
        <v>140001545482</v>
      </c>
      <c r="AF98" s="78">
        <f t="shared" si="8"/>
        <v>1</v>
      </c>
      <c r="AG98" s="78">
        <f t="shared" si="9"/>
        <v>1</v>
      </c>
      <c r="AH98" s="78">
        <f t="shared" si="10"/>
        <v>1</v>
      </c>
      <c r="AI98" s="78" t="str">
        <f t="shared" si="11"/>
        <v>S4B3</v>
      </c>
      <c r="AJ98" s="78" t="str">
        <f>VLOOKUP(N98,DATA_IW39!A:X,24,0)</f>
        <v>AWN</v>
      </c>
      <c r="AK98" s="76" t="str">
        <f>VLOOKUP(N98,DATA_IW39!A:W,23,0)</f>
        <v>สายสื่อสาร</v>
      </c>
      <c r="AL98" s="76" t="str">
        <f>VLOOKUP(N98,DATA_IW39!A:G,6,0)</f>
        <v>ZW03</v>
      </c>
      <c r="AM98" s="76" t="str">
        <f>VLOOKUP(N98,DATA_IW39!A:G,7,0)</f>
        <v>Z53</v>
      </c>
      <c r="AN98" s="76" t="str">
        <f>VLOOKUP(A98,Constrain!AC:AD,2,0)</f>
        <v>F044</v>
      </c>
      <c r="AO98" s="76" t="str">
        <f>VLOOKUP(A98,Constrain!AC:AE,3,0)</f>
        <v>กฟส.ท่าตูม</v>
      </c>
      <c r="AP98" s="76" t="str">
        <f>VLOOKUP(N98,DATA_IW39!A:AA,27,0)</f>
        <v>TELECOM</v>
      </c>
    </row>
    <row r="99" spans="1:42" x14ac:dyDescent="0.35">
      <c r="A99" s="86" t="s">
        <v>1287</v>
      </c>
      <c r="B99" s="56">
        <v>92000589324</v>
      </c>
      <c r="C99" s="56">
        <v>140001545844</v>
      </c>
      <c r="D99" s="86" t="s">
        <v>152</v>
      </c>
      <c r="E99" s="86" t="s">
        <v>1257</v>
      </c>
      <c r="F99" s="86" t="s">
        <v>1271</v>
      </c>
      <c r="G99" s="56">
        <v>2007970056</v>
      </c>
      <c r="H99" s="56">
        <v>9009417138</v>
      </c>
      <c r="I99" s="56">
        <v>546000322473</v>
      </c>
      <c r="J99" s="86" t="s">
        <v>154</v>
      </c>
      <c r="K99" s="86" t="s">
        <v>165</v>
      </c>
      <c r="L99" s="86" t="s">
        <v>166</v>
      </c>
      <c r="M99" s="86" t="s">
        <v>157</v>
      </c>
      <c r="N99" s="56">
        <v>130000720743</v>
      </c>
      <c r="O99" s="86" t="s">
        <v>79</v>
      </c>
      <c r="P99" s="87">
        <v>15</v>
      </c>
      <c r="Q99" s="59">
        <v>43482</v>
      </c>
      <c r="R99" s="88">
        <v>534</v>
      </c>
      <c r="S99" s="89">
        <v>55</v>
      </c>
      <c r="T99" s="89">
        <v>55</v>
      </c>
      <c r="U99" s="89">
        <v>3.85</v>
      </c>
      <c r="V99" s="89">
        <v>29370</v>
      </c>
      <c r="W99" s="89">
        <v>29370</v>
      </c>
      <c r="X99" s="89">
        <v>2055.9</v>
      </c>
      <c r="Y99" s="89">
        <v>31425.9</v>
      </c>
      <c r="Z99" s="59">
        <v>43496</v>
      </c>
      <c r="AA99" s="59"/>
      <c r="AB99" s="76" t="str">
        <f t="shared" si="6"/>
        <v/>
      </c>
      <c r="AC99" s="76" t="str">
        <f t="shared" si="7"/>
        <v/>
      </c>
      <c r="AD99" s="76" t="str">
        <f>VLOOKUP(B99,CA!A:B,2,0)</f>
        <v>TOT(AIS)</v>
      </c>
      <c r="AE99" s="77">
        <f>VLOOKUP(C99,DATA_IW39!B:B,1,0)</f>
        <v>140001545844</v>
      </c>
      <c r="AF99" s="78">
        <f t="shared" si="8"/>
        <v>1</v>
      </c>
      <c r="AG99" s="78">
        <f t="shared" si="9"/>
        <v>1</v>
      </c>
      <c r="AH99" s="78">
        <f t="shared" si="10"/>
        <v>1</v>
      </c>
      <c r="AI99" s="78" t="str">
        <f t="shared" si="11"/>
        <v>S4B3</v>
      </c>
      <c r="AJ99" s="78" t="str">
        <f>VLOOKUP(N99,DATA_IW39!A:X,24,0)</f>
        <v>AWN/AIS</v>
      </c>
      <c r="AK99" s="76" t="str">
        <f>VLOOKUP(N99,DATA_IW39!A:W,23,0)</f>
        <v>สายสื่อสาร</v>
      </c>
      <c r="AL99" s="76" t="str">
        <f>VLOOKUP(N99,DATA_IW39!A:G,6,0)</f>
        <v>ZW03</v>
      </c>
      <c r="AM99" s="76" t="str">
        <f>VLOOKUP(N99,DATA_IW39!A:G,7,0)</f>
        <v>Z53</v>
      </c>
      <c r="AN99" s="76" t="str">
        <f>VLOOKUP(A99,Constrain!AC:AD,2,0)</f>
        <v>F044</v>
      </c>
      <c r="AO99" s="76" t="str">
        <f>VLOOKUP(A99,Constrain!AC:AE,3,0)</f>
        <v>กฟส.ท่าตูม</v>
      </c>
      <c r="AP99" s="76" t="str">
        <f>VLOOKUP(N99,DATA_IW39!A:AA,27,0)</f>
        <v>TELECOM</v>
      </c>
    </row>
    <row r="100" spans="1:42" x14ac:dyDescent="0.35">
      <c r="A100" s="86" t="s">
        <v>1287</v>
      </c>
      <c r="B100" s="56">
        <v>92000324060</v>
      </c>
      <c r="C100" s="56">
        <v>140001545703</v>
      </c>
      <c r="D100" s="86" t="s">
        <v>152</v>
      </c>
      <c r="E100" s="86" t="s">
        <v>114</v>
      </c>
      <c r="F100" s="86" t="s">
        <v>163</v>
      </c>
      <c r="G100" s="56">
        <v>2007969921</v>
      </c>
      <c r="H100" s="56">
        <v>9009416970</v>
      </c>
      <c r="I100" s="56">
        <v>566000321434</v>
      </c>
      <c r="J100" s="86" t="s">
        <v>154</v>
      </c>
      <c r="K100" s="86" t="s">
        <v>165</v>
      </c>
      <c r="L100" s="86" t="s">
        <v>166</v>
      </c>
      <c r="M100" s="86" t="s">
        <v>157</v>
      </c>
      <c r="N100" s="56">
        <v>130000720745</v>
      </c>
      <c r="O100" s="86" t="s">
        <v>79</v>
      </c>
      <c r="P100" s="87">
        <v>6</v>
      </c>
      <c r="Q100" s="59">
        <v>43482</v>
      </c>
      <c r="R100" s="88">
        <v>3586</v>
      </c>
      <c r="S100" s="89">
        <v>55</v>
      </c>
      <c r="T100" s="89">
        <v>55</v>
      </c>
      <c r="U100" s="89">
        <v>3.85</v>
      </c>
      <c r="V100" s="89">
        <v>197230</v>
      </c>
      <c r="W100" s="89">
        <v>197230</v>
      </c>
      <c r="X100" s="89">
        <v>13806.1</v>
      </c>
      <c r="Y100" s="89">
        <v>211036.1</v>
      </c>
      <c r="Z100" s="59">
        <v>43496</v>
      </c>
      <c r="AA100" s="59"/>
      <c r="AB100" s="76" t="str">
        <f t="shared" si="6"/>
        <v/>
      </c>
      <c r="AC100" s="76" t="str">
        <f t="shared" si="7"/>
        <v/>
      </c>
      <c r="AD100" s="76" t="str">
        <f>VLOOKUP(B100,CA!A:B,2,0)</f>
        <v>TOT</v>
      </c>
      <c r="AE100" s="77">
        <f>VLOOKUP(C100,DATA_IW39!B:B,1,0)</f>
        <v>140001545703</v>
      </c>
      <c r="AF100" s="78">
        <f t="shared" si="8"/>
        <v>1</v>
      </c>
      <c r="AG100" s="78">
        <f t="shared" si="9"/>
        <v>1</v>
      </c>
      <c r="AH100" s="78">
        <f t="shared" si="10"/>
        <v>1</v>
      </c>
      <c r="AI100" s="78" t="str">
        <f t="shared" si="11"/>
        <v>S4B3</v>
      </c>
      <c r="AJ100" s="78" t="str">
        <f>VLOOKUP(N100,DATA_IW39!A:X,24,0)</f>
        <v>TOT/AIS</v>
      </c>
      <c r="AK100" s="76" t="str">
        <f>VLOOKUP(N100,DATA_IW39!A:W,23,0)</f>
        <v>สายสื่อสาร</v>
      </c>
      <c r="AL100" s="76" t="str">
        <f>VLOOKUP(N100,DATA_IW39!A:G,6,0)</f>
        <v>ZW03</v>
      </c>
      <c r="AM100" s="76" t="str">
        <f>VLOOKUP(N100,DATA_IW39!A:G,7,0)</f>
        <v>Z53</v>
      </c>
      <c r="AN100" s="76" t="str">
        <f>VLOOKUP(A100,Constrain!AC:AD,2,0)</f>
        <v>F044</v>
      </c>
      <c r="AO100" s="76" t="str">
        <f>VLOOKUP(A100,Constrain!AC:AE,3,0)</f>
        <v>กฟส.ท่าตูม</v>
      </c>
      <c r="AP100" s="76" t="str">
        <f>VLOOKUP(N100,DATA_IW39!A:AA,27,0)</f>
        <v>TELECOM</v>
      </c>
    </row>
    <row r="101" spans="1:42" x14ac:dyDescent="0.35">
      <c r="A101" s="86" t="s">
        <v>1287</v>
      </c>
      <c r="B101" s="56">
        <v>92000324060</v>
      </c>
      <c r="C101" s="56">
        <v>140001545634</v>
      </c>
      <c r="D101" s="86" t="s">
        <v>152</v>
      </c>
      <c r="E101" s="86" t="s">
        <v>114</v>
      </c>
      <c r="F101" s="86" t="s">
        <v>163</v>
      </c>
      <c r="G101" s="56">
        <v>2007969837</v>
      </c>
      <c r="H101" s="56">
        <v>9009416823</v>
      </c>
      <c r="I101" s="56">
        <v>516000320636</v>
      </c>
      <c r="J101" s="86" t="s">
        <v>154</v>
      </c>
      <c r="K101" s="86" t="s">
        <v>165</v>
      </c>
      <c r="L101" s="86" t="s">
        <v>166</v>
      </c>
      <c r="M101" s="86" t="s">
        <v>157</v>
      </c>
      <c r="N101" s="56">
        <v>130000720747</v>
      </c>
      <c r="O101" s="86" t="s">
        <v>79</v>
      </c>
      <c r="P101" s="87">
        <v>5</v>
      </c>
      <c r="Q101" s="59">
        <v>43482</v>
      </c>
      <c r="R101" s="88">
        <v>9067</v>
      </c>
      <c r="S101" s="89">
        <v>55</v>
      </c>
      <c r="T101" s="89">
        <v>55</v>
      </c>
      <c r="U101" s="89">
        <v>3.85</v>
      </c>
      <c r="V101" s="89">
        <v>498685</v>
      </c>
      <c r="W101" s="89">
        <v>498685</v>
      </c>
      <c r="X101" s="89">
        <v>34907.949999999997</v>
      </c>
      <c r="Y101" s="89">
        <v>533592.94999999995</v>
      </c>
      <c r="Z101" s="59">
        <v>43496</v>
      </c>
      <c r="AA101" s="59"/>
      <c r="AB101" s="76" t="str">
        <f t="shared" si="6"/>
        <v/>
      </c>
      <c r="AC101" s="76" t="str">
        <f t="shared" si="7"/>
        <v/>
      </c>
      <c r="AD101" s="76" t="str">
        <f>VLOOKUP(B101,CA!A:B,2,0)</f>
        <v>TOT</v>
      </c>
      <c r="AE101" s="77">
        <f>VLOOKUP(C101,DATA_IW39!B:B,1,0)</f>
        <v>140001545634</v>
      </c>
      <c r="AF101" s="78">
        <f t="shared" si="8"/>
        <v>1</v>
      </c>
      <c r="AG101" s="78">
        <f t="shared" si="9"/>
        <v>1</v>
      </c>
      <c r="AH101" s="78">
        <f t="shared" si="10"/>
        <v>1</v>
      </c>
      <c r="AI101" s="78" t="str">
        <f t="shared" si="11"/>
        <v>S4B3</v>
      </c>
      <c r="AJ101" s="78" t="str">
        <f>VLOOKUP(N101,DATA_IW39!A:X,24,0)</f>
        <v>TOT</v>
      </c>
      <c r="AK101" s="76" t="str">
        <f>VLOOKUP(N101,DATA_IW39!A:W,23,0)</f>
        <v>สายสื่อสาร</v>
      </c>
      <c r="AL101" s="76" t="str">
        <f>VLOOKUP(N101,DATA_IW39!A:G,6,0)</f>
        <v>ZW03</v>
      </c>
      <c r="AM101" s="76" t="str">
        <f>VLOOKUP(N101,DATA_IW39!A:G,7,0)</f>
        <v>Z53</v>
      </c>
      <c r="AN101" s="76" t="str">
        <f>VLOOKUP(A101,Constrain!AC:AD,2,0)</f>
        <v>F044</v>
      </c>
      <c r="AO101" s="76" t="str">
        <f>VLOOKUP(A101,Constrain!AC:AE,3,0)</f>
        <v>กฟส.ท่าตูม</v>
      </c>
      <c r="AP101" s="76" t="str">
        <f>VLOOKUP(N101,DATA_IW39!A:AA,27,0)</f>
        <v>TELECOM</v>
      </c>
    </row>
    <row r="102" spans="1:42" x14ac:dyDescent="0.35">
      <c r="A102" s="86" t="s">
        <v>1287</v>
      </c>
      <c r="B102" s="56">
        <v>92000324044</v>
      </c>
      <c r="C102" s="56">
        <v>140001545357</v>
      </c>
      <c r="D102" s="86" t="s">
        <v>152</v>
      </c>
      <c r="E102" s="86" t="s">
        <v>160</v>
      </c>
      <c r="F102" s="86" t="s">
        <v>161</v>
      </c>
      <c r="G102" s="56">
        <v>2007969599</v>
      </c>
      <c r="H102" s="56">
        <v>9009416552</v>
      </c>
      <c r="I102" s="56">
        <v>530000321602</v>
      </c>
      <c r="J102" s="86" t="s">
        <v>154</v>
      </c>
      <c r="K102" s="86" t="s">
        <v>165</v>
      </c>
      <c r="L102" s="86" t="s">
        <v>166</v>
      </c>
      <c r="M102" s="86" t="s">
        <v>157</v>
      </c>
      <c r="N102" s="56">
        <v>130000720750</v>
      </c>
      <c r="O102" s="86" t="s">
        <v>79</v>
      </c>
      <c r="P102" s="87">
        <v>2</v>
      </c>
      <c r="Q102" s="59">
        <v>43482</v>
      </c>
      <c r="R102" s="88">
        <v>8964</v>
      </c>
      <c r="S102" s="89">
        <v>55</v>
      </c>
      <c r="T102" s="89">
        <v>55</v>
      </c>
      <c r="U102" s="89">
        <v>3.85</v>
      </c>
      <c r="V102" s="89">
        <v>493020</v>
      </c>
      <c r="W102" s="89">
        <v>493020</v>
      </c>
      <c r="X102" s="89">
        <v>34511.4</v>
      </c>
      <c r="Y102" s="89">
        <v>527531.4</v>
      </c>
      <c r="Z102" s="59">
        <v>43496</v>
      </c>
      <c r="AA102" s="59"/>
      <c r="AB102" s="76" t="str">
        <f t="shared" si="6"/>
        <v/>
      </c>
      <c r="AC102" s="76" t="str">
        <f t="shared" si="7"/>
        <v/>
      </c>
      <c r="AD102" s="76" t="str">
        <f>VLOOKUP(B102,CA!A:B,2,0)</f>
        <v>CAT</v>
      </c>
      <c r="AE102" s="77">
        <f>VLOOKUP(C102,DATA_IW39!B:B,1,0)</f>
        <v>140001545357</v>
      </c>
      <c r="AF102" s="78">
        <f t="shared" si="8"/>
        <v>1</v>
      </c>
      <c r="AG102" s="78">
        <f t="shared" si="9"/>
        <v>1</v>
      </c>
      <c r="AH102" s="78">
        <f t="shared" si="10"/>
        <v>1</v>
      </c>
      <c r="AI102" s="78" t="str">
        <f t="shared" si="11"/>
        <v>S4B3</v>
      </c>
      <c r="AJ102" s="78" t="str">
        <f>VLOOKUP(N102,DATA_IW39!A:X,24,0)</f>
        <v>CAT</v>
      </c>
      <c r="AK102" s="76" t="str">
        <f>VLOOKUP(N102,DATA_IW39!A:W,23,0)</f>
        <v>สายสื่อสาร</v>
      </c>
      <c r="AL102" s="76" t="str">
        <f>VLOOKUP(N102,DATA_IW39!A:G,6,0)</f>
        <v>ZW03</v>
      </c>
      <c r="AM102" s="76" t="str">
        <f>VLOOKUP(N102,DATA_IW39!A:G,7,0)</f>
        <v>Z53</v>
      </c>
      <c r="AN102" s="76" t="str">
        <f>VLOOKUP(A102,Constrain!AC:AD,2,0)</f>
        <v>F044</v>
      </c>
      <c r="AO102" s="76" t="str">
        <f>VLOOKUP(A102,Constrain!AC:AE,3,0)</f>
        <v>กฟส.ท่าตูม</v>
      </c>
      <c r="AP102" s="76" t="str">
        <f>VLOOKUP(N102,DATA_IW39!A:AA,27,0)</f>
        <v>TELECOM</v>
      </c>
    </row>
    <row r="103" spans="1:42" x14ac:dyDescent="0.35">
      <c r="A103" s="86" t="s">
        <v>1287</v>
      </c>
      <c r="B103" s="56">
        <v>92000324044</v>
      </c>
      <c r="C103" s="56">
        <v>140001545397</v>
      </c>
      <c r="D103" s="86" t="s">
        <v>152</v>
      </c>
      <c r="E103" s="86" t="s">
        <v>160</v>
      </c>
      <c r="F103" s="86" t="s">
        <v>161</v>
      </c>
      <c r="G103" s="56">
        <v>2007969656</v>
      </c>
      <c r="H103" s="56">
        <v>9009416568</v>
      </c>
      <c r="I103" s="56">
        <v>500000320983</v>
      </c>
      <c r="J103" s="86" t="s">
        <v>154</v>
      </c>
      <c r="K103" s="86" t="s">
        <v>165</v>
      </c>
      <c r="L103" s="86" t="s">
        <v>166</v>
      </c>
      <c r="M103" s="86" t="s">
        <v>157</v>
      </c>
      <c r="N103" s="56">
        <v>130000720751</v>
      </c>
      <c r="O103" s="86" t="s">
        <v>79</v>
      </c>
      <c r="P103" s="87">
        <v>3</v>
      </c>
      <c r="Q103" s="59">
        <v>43482</v>
      </c>
      <c r="R103" s="88">
        <v>1319</v>
      </c>
      <c r="S103" s="89">
        <v>55</v>
      </c>
      <c r="T103" s="89">
        <v>55</v>
      </c>
      <c r="U103" s="89">
        <v>3.85</v>
      </c>
      <c r="V103" s="89">
        <v>72545</v>
      </c>
      <c r="W103" s="89">
        <v>72545</v>
      </c>
      <c r="X103" s="89">
        <v>5078.1499999999996</v>
      </c>
      <c r="Y103" s="89">
        <v>77623.149999999994</v>
      </c>
      <c r="Z103" s="59">
        <v>43496</v>
      </c>
      <c r="AA103" s="59"/>
      <c r="AB103" s="76" t="str">
        <f t="shared" si="6"/>
        <v/>
      </c>
      <c r="AC103" s="76" t="str">
        <f t="shared" si="7"/>
        <v/>
      </c>
      <c r="AD103" s="76" t="str">
        <f>VLOOKUP(B103,CA!A:B,2,0)</f>
        <v>CAT</v>
      </c>
      <c r="AE103" s="77">
        <f>VLOOKUP(C103,DATA_IW39!B:B,1,0)</f>
        <v>140001545397</v>
      </c>
      <c r="AF103" s="78">
        <f t="shared" si="8"/>
        <v>1</v>
      </c>
      <c r="AG103" s="78">
        <f t="shared" si="9"/>
        <v>1</v>
      </c>
      <c r="AH103" s="78">
        <f t="shared" si="10"/>
        <v>1</v>
      </c>
      <c r="AI103" s="78" t="str">
        <f t="shared" si="11"/>
        <v>S4B3</v>
      </c>
      <c r="AJ103" s="78" t="str">
        <f>VLOOKUP(N103,DATA_IW39!A:X,24,0)</f>
        <v>CAT/TAC</v>
      </c>
      <c r="AK103" s="76" t="str">
        <f>VLOOKUP(N103,DATA_IW39!A:W,23,0)</f>
        <v>สายสื่อสาร</v>
      </c>
      <c r="AL103" s="76" t="str">
        <f>VLOOKUP(N103,DATA_IW39!A:G,6,0)</f>
        <v>ZW03</v>
      </c>
      <c r="AM103" s="76" t="str">
        <f>VLOOKUP(N103,DATA_IW39!A:G,7,0)</f>
        <v>Z53</v>
      </c>
      <c r="AN103" s="76" t="str">
        <f>VLOOKUP(A103,Constrain!AC:AD,2,0)</f>
        <v>F044</v>
      </c>
      <c r="AO103" s="76" t="str">
        <f>VLOOKUP(A103,Constrain!AC:AE,3,0)</f>
        <v>กฟส.ท่าตูม</v>
      </c>
      <c r="AP103" s="76" t="str">
        <f>VLOOKUP(N103,DATA_IW39!A:AA,27,0)</f>
        <v>TELECOM</v>
      </c>
    </row>
    <row r="104" spans="1:42" x14ac:dyDescent="0.35">
      <c r="A104" s="86" t="s">
        <v>1287</v>
      </c>
      <c r="B104" s="56">
        <v>92000324044</v>
      </c>
      <c r="C104" s="56">
        <v>140001545432</v>
      </c>
      <c r="D104" s="86" t="s">
        <v>152</v>
      </c>
      <c r="E104" s="86" t="s">
        <v>160</v>
      </c>
      <c r="F104" s="86" t="s">
        <v>161</v>
      </c>
      <c r="G104" s="56">
        <v>2007969666</v>
      </c>
      <c r="H104" s="56">
        <v>9009416598</v>
      </c>
      <c r="I104" s="56">
        <v>518000321458</v>
      </c>
      <c r="J104" s="86" t="s">
        <v>154</v>
      </c>
      <c r="K104" s="86" t="s">
        <v>165</v>
      </c>
      <c r="L104" s="86" t="s">
        <v>166</v>
      </c>
      <c r="M104" s="86" t="s">
        <v>157</v>
      </c>
      <c r="N104" s="56">
        <v>130000720753</v>
      </c>
      <c r="O104" s="86" t="s">
        <v>79</v>
      </c>
      <c r="P104" s="87">
        <v>4</v>
      </c>
      <c r="Q104" s="59">
        <v>43482</v>
      </c>
      <c r="R104" s="88">
        <v>2241</v>
      </c>
      <c r="S104" s="89">
        <v>55</v>
      </c>
      <c r="T104" s="89">
        <v>55</v>
      </c>
      <c r="U104" s="89">
        <v>3.85</v>
      </c>
      <c r="V104" s="89">
        <v>123255</v>
      </c>
      <c r="W104" s="89">
        <v>123255</v>
      </c>
      <c r="X104" s="89">
        <v>8627.85</v>
      </c>
      <c r="Y104" s="89">
        <v>131882.85</v>
      </c>
      <c r="Z104" s="59">
        <v>43496</v>
      </c>
      <c r="AA104" s="59"/>
      <c r="AB104" s="76" t="str">
        <f t="shared" si="6"/>
        <v/>
      </c>
      <c r="AC104" s="76" t="str">
        <f t="shared" si="7"/>
        <v/>
      </c>
      <c r="AD104" s="76" t="str">
        <f>VLOOKUP(B104,CA!A:B,2,0)</f>
        <v>CAT</v>
      </c>
      <c r="AE104" s="77">
        <f>VLOOKUP(C104,DATA_IW39!B:B,1,0)</f>
        <v>140001545432</v>
      </c>
      <c r="AF104" s="78">
        <f t="shared" si="8"/>
        <v>1</v>
      </c>
      <c r="AG104" s="78">
        <f t="shared" si="9"/>
        <v>1</v>
      </c>
      <c r="AH104" s="78">
        <f t="shared" si="10"/>
        <v>1</v>
      </c>
      <c r="AI104" s="78" t="str">
        <f t="shared" si="11"/>
        <v>S4B3</v>
      </c>
      <c r="AJ104" s="78" t="str">
        <f>VLOOKUP(N104,DATA_IW39!A:X,24,0)</f>
        <v>CAT/BFKT</v>
      </c>
      <c r="AK104" s="76" t="str">
        <f>VLOOKUP(N104,DATA_IW39!A:W,23,0)</f>
        <v>สายสื่อสาร</v>
      </c>
      <c r="AL104" s="76" t="str">
        <f>VLOOKUP(N104,DATA_IW39!A:G,6,0)</f>
        <v>ZW03</v>
      </c>
      <c r="AM104" s="76" t="str">
        <f>VLOOKUP(N104,DATA_IW39!A:G,7,0)</f>
        <v>Z53</v>
      </c>
      <c r="AN104" s="76" t="str">
        <f>VLOOKUP(A104,Constrain!AC:AD,2,0)</f>
        <v>F044</v>
      </c>
      <c r="AO104" s="76" t="str">
        <f>VLOOKUP(A104,Constrain!AC:AE,3,0)</f>
        <v>กฟส.ท่าตูม</v>
      </c>
      <c r="AP104" s="76" t="str">
        <f>VLOOKUP(N104,DATA_IW39!A:AA,27,0)</f>
        <v>TELECOM</v>
      </c>
    </row>
    <row r="105" spans="1:42" x14ac:dyDescent="0.35">
      <c r="A105" s="86" t="s">
        <v>1287</v>
      </c>
      <c r="B105" s="56">
        <v>92000444214</v>
      </c>
      <c r="C105" s="56">
        <v>140001545587</v>
      </c>
      <c r="D105" s="86" t="s">
        <v>152</v>
      </c>
      <c r="E105" s="86" t="s">
        <v>171</v>
      </c>
      <c r="F105" s="86" t="s">
        <v>167</v>
      </c>
      <c r="G105" s="56">
        <v>2007969781</v>
      </c>
      <c r="H105" s="56">
        <v>9009416761</v>
      </c>
      <c r="I105" s="56">
        <v>548000321063</v>
      </c>
      <c r="J105" s="86" t="s">
        <v>154</v>
      </c>
      <c r="K105" s="86" t="s">
        <v>155</v>
      </c>
      <c r="L105" s="86" t="s">
        <v>156</v>
      </c>
      <c r="M105" s="86" t="s">
        <v>157</v>
      </c>
      <c r="N105" s="56">
        <v>130000720757</v>
      </c>
      <c r="O105" s="86" t="s">
        <v>79</v>
      </c>
      <c r="P105" s="87">
        <v>12</v>
      </c>
      <c r="Q105" s="59">
        <v>43482</v>
      </c>
      <c r="R105" s="88">
        <v>1</v>
      </c>
      <c r="S105" s="89">
        <v>410</v>
      </c>
      <c r="T105" s="89">
        <v>410</v>
      </c>
      <c r="U105" s="89">
        <v>28.7</v>
      </c>
      <c r="V105" s="89">
        <v>410</v>
      </c>
      <c r="W105" s="89">
        <v>410</v>
      </c>
      <c r="X105" s="89">
        <v>28.7</v>
      </c>
      <c r="Y105" s="89">
        <v>438.7</v>
      </c>
      <c r="Z105" s="59">
        <v>43496</v>
      </c>
      <c r="AA105" s="59"/>
      <c r="AB105" s="76" t="str">
        <f t="shared" si="6"/>
        <v/>
      </c>
      <c r="AC105" s="76" t="str">
        <f t="shared" si="7"/>
        <v/>
      </c>
      <c r="AD105" s="76" t="str">
        <f>VLOOKUP(B105,CA!A:B,2,0)</f>
        <v>TUC</v>
      </c>
      <c r="AE105" s="77">
        <f>VLOOKUP(C105,DATA_IW39!B:B,1,0)</f>
        <v>140001545587</v>
      </c>
      <c r="AF105" s="78">
        <f t="shared" si="8"/>
        <v>1</v>
      </c>
      <c r="AG105" s="78">
        <f t="shared" si="9"/>
        <v>1</v>
      </c>
      <c r="AH105" s="78">
        <f t="shared" si="10"/>
        <v>1</v>
      </c>
      <c r="AI105" s="78" t="str">
        <f t="shared" si="11"/>
        <v>S4B3</v>
      </c>
      <c r="AJ105" s="78" t="str">
        <f>VLOOKUP(N105,DATA_IW39!A:X,24,0)</f>
        <v>TUC</v>
      </c>
      <c r="AK105" s="76" t="str">
        <f>VLOOKUP(N105,DATA_IW39!A:W,23,0)</f>
        <v>อุปกรณ์</v>
      </c>
      <c r="AL105" s="76" t="str">
        <f>VLOOKUP(N105,DATA_IW39!A:G,6,0)</f>
        <v>ZW03</v>
      </c>
      <c r="AM105" s="76" t="str">
        <f>VLOOKUP(N105,DATA_IW39!A:G,7,0)</f>
        <v>Z53</v>
      </c>
      <c r="AN105" s="76" t="str">
        <f>VLOOKUP(A105,Constrain!AC:AD,2,0)</f>
        <v>F044</v>
      </c>
      <c r="AO105" s="76" t="str">
        <f>VLOOKUP(A105,Constrain!AC:AE,3,0)</f>
        <v>กฟส.ท่าตูม</v>
      </c>
      <c r="AP105" s="76" t="str">
        <f>VLOOKUP(N105,DATA_IW39!A:AA,27,0)</f>
        <v>TELECOM</v>
      </c>
    </row>
    <row r="106" spans="1:42" x14ac:dyDescent="0.35">
      <c r="A106" s="86" t="s">
        <v>1287</v>
      </c>
      <c r="B106" s="56">
        <v>92000444214</v>
      </c>
      <c r="C106" s="56">
        <v>140001545533</v>
      </c>
      <c r="D106" s="86" t="s">
        <v>152</v>
      </c>
      <c r="E106" s="86" t="s">
        <v>171</v>
      </c>
      <c r="F106" s="86" t="s">
        <v>167</v>
      </c>
      <c r="G106" s="56">
        <v>2007969704</v>
      </c>
      <c r="H106" s="56">
        <v>9009416751</v>
      </c>
      <c r="I106" s="56">
        <v>514000321223</v>
      </c>
      <c r="J106" s="86" t="s">
        <v>154</v>
      </c>
      <c r="K106" s="86" t="s">
        <v>165</v>
      </c>
      <c r="L106" s="86" t="s">
        <v>166</v>
      </c>
      <c r="M106" s="86" t="s">
        <v>157</v>
      </c>
      <c r="N106" s="56">
        <v>130000720758</v>
      </c>
      <c r="O106" s="86" t="s">
        <v>79</v>
      </c>
      <c r="P106" s="87">
        <v>11</v>
      </c>
      <c r="Q106" s="59">
        <v>43482</v>
      </c>
      <c r="R106" s="88">
        <v>3234</v>
      </c>
      <c r="S106" s="89">
        <v>55</v>
      </c>
      <c r="T106" s="89">
        <v>55</v>
      </c>
      <c r="U106" s="89">
        <v>3.85</v>
      </c>
      <c r="V106" s="89">
        <v>177870</v>
      </c>
      <c r="W106" s="89">
        <v>177870</v>
      </c>
      <c r="X106" s="89">
        <v>12450.9</v>
      </c>
      <c r="Y106" s="89">
        <v>190320.9</v>
      </c>
      <c r="Z106" s="59">
        <v>43496</v>
      </c>
      <c r="AA106" s="59"/>
      <c r="AB106" s="76" t="str">
        <f t="shared" si="6"/>
        <v/>
      </c>
      <c r="AC106" s="76" t="str">
        <f t="shared" si="7"/>
        <v/>
      </c>
      <c r="AD106" s="76" t="str">
        <f>VLOOKUP(B106,CA!A:B,2,0)</f>
        <v>TUC</v>
      </c>
      <c r="AE106" s="77">
        <f>VLOOKUP(C106,DATA_IW39!B:B,1,0)</f>
        <v>140001545533</v>
      </c>
      <c r="AF106" s="78">
        <f t="shared" si="8"/>
        <v>1</v>
      </c>
      <c r="AG106" s="78">
        <f t="shared" si="9"/>
        <v>1</v>
      </c>
      <c r="AH106" s="78">
        <f t="shared" si="10"/>
        <v>1</v>
      </c>
      <c r="AI106" s="78" t="str">
        <f t="shared" si="11"/>
        <v>S4B3</v>
      </c>
      <c r="AJ106" s="78" t="str">
        <f>VLOOKUP(N106,DATA_IW39!A:X,24,0)</f>
        <v>TUC</v>
      </c>
      <c r="AK106" s="76" t="str">
        <f>VLOOKUP(N106,DATA_IW39!A:W,23,0)</f>
        <v>สายสื่อสาร</v>
      </c>
      <c r="AL106" s="76" t="str">
        <f>VLOOKUP(N106,DATA_IW39!A:G,6,0)</f>
        <v>ZW03</v>
      </c>
      <c r="AM106" s="76" t="str">
        <f>VLOOKUP(N106,DATA_IW39!A:G,7,0)</f>
        <v>Z53</v>
      </c>
      <c r="AN106" s="76" t="str">
        <f>VLOOKUP(A106,Constrain!AC:AD,2,0)</f>
        <v>F044</v>
      </c>
      <c r="AO106" s="76" t="str">
        <f>VLOOKUP(A106,Constrain!AC:AE,3,0)</f>
        <v>กฟส.ท่าตูม</v>
      </c>
      <c r="AP106" s="76" t="str">
        <f>VLOOKUP(N106,DATA_IW39!A:AA,27,0)</f>
        <v>TELECOM</v>
      </c>
    </row>
    <row r="107" spans="1:42" x14ac:dyDescent="0.35">
      <c r="A107" s="86" t="s">
        <v>1287</v>
      </c>
      <c r="B107" s="56">
        <v>92000539538</v>
      </c>
      <c r="C107" s="56">
        <v>140001545275</v>
      </c>
      <c r="D107" s="86" t="s">
        <v>152</v>
      </c>
      <c r="E107" s="86" t="s">
        <v>194</v>
      </c>
      <c r="F107" s="86" t="s">
        <v>195</v>
      </c>
      <c r="G107" s="56">
        <v>2007969486</v>
      </c>
      <c r="H107" s="56">
        <v>9009416421</v>
      </c>
      <c r="I107" s="56">
        <v>544000323060</v>
      </c>
      <c r="J107" s="86" t="s">
        <v>154</v>
      </c>
      <c r="K107" s="86" t="s">
        <v>165</v>
      </c>
      <c r="L107" s="86" t="s">
        <v>166</v>
      </c>
      <c r="M107" s="86" t="s">
        <v>157</v>
      </c>
      <c r="N107" s="56">
        <v>130000720759</v>
      </c>
      <c r="O107" s="86" t="s">
        <v>79</v>
      </c>
      <c r="P107" s="87">
        <v>14</v>
      </c>
      <c r="Q107" s="59">
        <v>43482</v>
      </c>
      <c r="R107" s="88">
        <v>7715</v>
      </c>
      <c r="S107" s="89">
        <v>55</v>
      </c>
      <c r="T107" s="89">
        <v>55</v>
      </c>
      <c r="U107" s="89">
        <v>3.85</v>
      </c>
      <c r="V107" s="89">
        <v>424325</v>
      </c>
      <c r="W107" s="89">
        <v>424325</v>
      </c>
      <c r="X107" s="89">
        <v>29702.75</v>
      </c>
      <c r="Y107" s="89">
        <v>454027.75</v>
      </c>
      <c r="Z107" s="59">
        <v>43496</v>
      </c>
      <c r="AA107" s="59"/>
      <c r="AB107" s="76" t="str">
        <f t="shared" si="6"/>
        <v/>
      </c>
      <c r="AC107" s="76" t="str">
        <f t="shared" si="7"/>
        <v/>
      </c>
      <c r="AD107" s="76" t="str">
        <f>VLOOKUP(B107,CA!A:B,2,0)</f>
        <v>TCC</v>
      </c>
      <c r="AE107" s="77">
        <f>VLOOKUP(C107,DATA_IW39!B:B,1,0)</f>
        <v>140001545275</v>
      </c>
      <c r="AF107" s="78">
        <f t="shared" si="8"/>
        <v>1</v>
      </c>
      <c r="AG107" s="78">
        <f t="shared" si="9"/>
        <v>1</v>
      </c>
      <c r="AH107" s="78">
        <f t="shared" si="10"/>
        <v>1</v>
      </c>
      <c r="AI107" s="78" t="str">
        <f t="shared" si="11"/>
        <v>S4B3</v>
      </c>
      <c r="AJ107" s="78" t="str">
        <f>VLOOKUP(N107,DATA_IW39!A:X,24,0)</f>
        <v>TCC</v>
      </c>
      <c r="AK107" s="76" t="str">
        <f>VLOOKUP(N107,DATA_IW39!A:W,23,0)</f>
        <v>สายสื่อสาร</v>
      </c>
      <c r="AL107" s="76" t="str">
        <f>VLOOKUP(N107,DATA_IW39!A:G,6,0)</f>
        <v>ZW03</v>
      </c>
      <c r="AM107" s="76" t="str">
        <f>VLOOKUP(N107,DATA_IW39!A:G,7,0)</f>
        <v>Z53</v>
      </c>
      <c r="AN107" s="76" t="str">
        <f>VLOOKUP(A107,Constrain!AC:AD,2,0)</f>
        <v>F044</v>
      </c>
      <c r="AO107" s="76" t="str">
        <f>VLOOKUP(A107,Constrain!AC:AE,3,0)</f>
        <v>กฟส.ท่าตูม</v>
      </c>
      <c r="AP107" s="76" t="str">
        <f>VLOOKUP(N107,DATA_IW39!A:AA,27,0)</f>
        <v>TELECOM</v>
      </c>
    </row>
    <row r="108" spans="1:42" x14ac:dyDescent="0.35">
      <c r="A108" s="86" t="s">
        <v>1287</v>
      </c>
      <c r="B108" s="56">
        <v>92000430573</v>
      </c>
      <c r="C108" s="56">
        <v>140001545171</v>
      </c>
      <c r="D108" s="86" t="s">
        <v>152</v>
      </c>
      <c r="E108" s="86" t="s">
        <v>172</v>
      </c>
      <c r="F108" s="86" t="s">
        <v>173</v>
      </c>
      <c r="G108" s="56">
        <v>2007969311</v>
      </c>
      <c r="H108" s="56">
        <v>9009416323</v>
      </c>
      <c r="I108" s="56">
        <v>524000321947</v>
      </c>
      <c r="J108" s="86" t="s">
        <v>154</v>
      </c>
      <c r="K108" s="86" t="s">
        <v>165</v>
      </c>
      <c r="L108" s="86" t="s">
        <v>166</v>
      </c>
      <c r="M108" s="86" t="s">
        <v>157</v>
      </c>
      <c r="N108" s="56">
        <v>130000720760</v>
      </c>
      <c r="O108" s="86" t="s">
        <v>79</v>
      </c>
      <c r="P108" s="87">
        <v>9</v>
      </c>
      <c r="Q108" s="59">
        <v>43482</v>
      </c>
      <c r="R108" s="88">
        <v>1773</v>
      </c>
      <c r="S108" s="89">
        <v>55</v>
      </c>
      <c r="T108" s="89">
        <v>55</v>
      </c>
      <c r="U108" s="89">
        <v>3.85</v>
      </c>
      <c r="V108" s="89">
        <v>97515</v>
      </c>
      <c r="W108" s="89">
        <v>97515</v>
      </c>
      <c r="X108" s="89">
        <v>6826.05</v>
      </c>
      <c r="Y108" s="89">
        <v>104341.05</v>
      </c>
      <c r="Z108" s="59">
        <v>43496</v>
      </c>
      <c r="AA108" s="59"/>
      <c r="AB108" s="76" t="str">
        <f t="shared" si="6"/>
        <v/>
      </c>
      <c r="AC108" s="76" t="str">
        <f t="shared" si="7"/>
        <v/>
      </c>
      <c r="AD108" s="76" t="str">
        <f>VLOOKUP(B108,CA!A:B,2,0)</f>
        <v>ITEL</v>
      </c>
      <c r="AE108" s="77">
        <f>VLOOKUP(C108,DATA_IW39!B:B,1,0)</f>
        <v>140001545171</v>
      </c>
      <c r="AF108" s="78">
        <f t="shared" si="8"/>
        <v>1</v>
      </c>
      <c r="AG108" s="78">
        <f t="shared" si="9"/>
        <v>1</v>
      </c>
      <c r="AH108" s="78">
        <f t="shared" si="10"/>
        <v>1</v>
      </c>
      <c r="AI108" s="78" t="str">
        <f t="shared" si="11"/>
        <v>S4B3</v>
      </c>
      <c r="AJ108" s="78" t="str">
        <f>VLOOKUP(N108,DATA_IW39!A:X,24,0)</f>
        <v>ITEL</v>
      </c>
      <c r="AK108" s="76" t="str">
        <f>VLOOKUP(N108,DATA_IW39!A:W,23,0)</f>
        <v>สายสื่อสาร</v>
      </c>
      <c r="AL108" s="76" t="str">
        <f>VLOOKUP(N108,DATA_IW39!A:G,6,0)</f>
        <v>ZW03</v>
      </c>
      <c r="AM108" s="76" t="str">
        <f>VLOOKUP(N108,DATA_IW39!A:G,7,0)</f>
        <v>Z53</v>
      </c>
      <c r="AN108" s="76" t="str">
        <f>VLOOKUP(A108,Constrain!AC:AD,2,0)</f>
        <v>F044</v>
      </c>
      <c r="AO108" s="76" t="str">
        <f>VLOOKUP(A108,Constrain!AC:AE,3,0)</f>
        <v>กฟส.ท่าตูม</v>
      </c>
      <c r="AP108" s="76" t="str">
        <f>VLOOKUP(N108,DATA_IW39!A:AA,27,0)</f>
        <v>TELECOM</v>
      </c>
    </row>
    <row r="109" spans="1:42" x14ac:dyDescent="0.35">
      <c r="A109" s="86" t="s">
        <v>1306</v>
      </c>
      <c r="B109" s="56">
        <v>92000324052</v>
      </c>
      <c r="C109" s="56">
        <v>140001545061</v>
      </c>
      <c r="D109" s="86" t="s">
        <v>152</v>
      </c>
      <c r="E109" s="86" t="s">
        <v>114</v>
      </c>
      <c r="F109" s="86" t="s">
        <v>163</v>
      </c>
      <c r="G109" s="56">
        <v>2007969289</v>
      </c>
      <c r="H109" s="56">
        <v>9009416200</v>
      </c>
      <c r="I109" s="56">
        <v>560000322070</v>
      </c>
      <c r="J109" s="86" t="s">
        <v>154</v>
      </c>
      <c r="K109" s="86" t="s">
        <v>165</v>
      </c>
      <c r="L109" s="86" t="s">
        <v>166</v>
      </c>
      <c r="M109" s="86" t="s">
        <v>157</v>
      </c>
      <c r="N109" s="56">
        <v>130000721035</v>
      </c>
      <c r="O109" s="86" t="s">
        <v>79</v>
      </c>
      <c r="P109" s="87">
        <v>6</v>
      </c>
      <c r="Q109" s="59">
        <v>43482</v>
      </c>
      <c r="R109" s="88">
        <v>7309</v>
      </c>
      <c r="S109" s="89">
        <v>55</v>
      </c>
      <c r="T109" s="89">
        <v>55</v>
      </c>
      <c r="U109" s="89">
        <v>3.85</v>
      </c>
      <c r="V109" s="89">
        <v>401995</v>
      </c>
      <c r="W109" s="89">
        <v>401995</v>
      </c>
      <c r="X109" s="89">
        <v>28139.65</v>
      </c>
      <c r="Y109" s="89">
        <v>430134.65</v>
      </c>
      <c r="Z109" s="59">
        <v>43496</v>
      </c>
      <c r="AA109" s="59"/>
      <c r="AB109" s="76" t="str">
        <f t="shared" si="6"/>
        <v/>
      </c>
      <c r="AC109" s="76" t="str">
        <f t="shared" si="7"/>
        <v/>
      </c>
      <c r="AD109" s="76" t="str">
        <f>VLOOKUP(B109,CA!A:B,2,0)</f>
        <v>TOT</v>
      </c>
      <c r="AE109" s="77">
        <f>VLOOKUP(C109,DATA_IW39!B:B,1,0)</f>
        <v>140001545061</v>
      </c>
      <c r="AF109" s="78">
        <f t="shared" si="8"/>
        <v>2</v>
      </c>
      <c r="AG109" s="78">
        <f t="shared" si="9"/>
        <v>2</v>
      </c>
      <c r="AH109" s="78">
        <f t="shared" si="10"/>
        <v>2</v>
      </c>
      <c r="AI109" s="78" t="str">
        <f t="shared" si="11"/>
        <v>S4B3</v>
      </c>
      <c r="AJ109" s="78" t="str">
        <f>VLOOKUP(N109,DATA_IW39!A:X,24,0)</f>
        <v>TOT</v>
      </c>
      <c r="AK109" s="76" t="str">
        <f>VLOOKUP(N109,DATA_IW39!A:W,23,0)</f>
        <v>สายสื่อสาร</v>
      </c>
      <c r="AL109" s="76" t="str">
        <f>VLOOKUP(N109,DATA_IW39!A:G,6,0)</f>
        <v>ZW03</v>
      </c>
      <c r="AM109" s="76" t="str">
        <f>VLOOKUP(N109,DATA_IW39!A:G,7,0)</f>
        <v>Z53</v>
      </c>
      <c r="AN109" s="76" t="str">
        <f>VLOOKUP(A109,Constrain!AC:AD,2,0)</f>
        <v>F122</v>
      </c>
      <c r="AO109" s="76" t="str">
        <f>VLOOKUP(A109,Constrain!AC:AE,3,0)</f>
        <v>กฟส.สังขะ</v>
      </c>
      <c r="AP109" s="76" t="str">
        <f>VLOOKUP(N109,DATA_IW39!A:AA,27,0)</f>
        <v>TELECOM</v>
      </c>
    </row>
    <row r="110" spans="1:42" x14ac:dyDescent="0.35">
      <c r="A110" s="86" t="s">
        <v>1306</v>
      </c>
      <c r="B110" s="56">
        <v>92000324052</v>
      </c>
      <c r="C110" s="56">
        <v>140001545061</v>
      </c>
      <c r="D110" s="86" t="s">
        <v>152</v>
      </c>
      <c r="E110" s="86" t="s">
        <v>114</v>
      </c>
      <c r="F110" s="86" t="s">
        <v>163</v>
      </c>
      <c r="G110" s="56">
        <v>2007969289</v>
      </c>
      <c r="H110" s="56">
        <v>9009416200</v>
      </c>
      <c r="I110" s="56">
        <v>560000322070</v>
      </c>
      <c r="J110" s="86" t="s">
        <v>154</v>
      </c>
      <c r="K110" s="86" t="s">
        <v>165</v>
      </c>
      <c r="L110" s="86" t="s">
        <v>166</v>
      </c>
      <c r="M110" s="86" t="s">
        <v>157</v>
      </c>
      <c r="N110" s="56">
        <v>130000721035</v>
      </c>
      <c r="O110" s="86" t="s">
        <v>79</v>
      </c>
      <c r="P110" s="87">
        <v>7</v>
      </c>
      <c r="Q110" s="59">
        <v>43482</v>
      </c>
      <c r="R110" s="88">
        <v>158</v>
      </c>
      <c r="S110" s="89">
        <v>100</v>
      </c>
      <c r="T110" s="89">
        <v>100</v>
      </c>
      <c r="U110" s="89">
        <v>7</v>
      </c>
      <c r="V110" s="89">
        <v>15800</v>
      </c>
      <c r="W110" s="89">
        <v>15800</v>
      </c>
      <c r="X110" s="89">
        <v>1106</v>
      </c>
      <c r="Y110" s="89">
        <v>16906</v>
      </c>
      <c r="Z110" s="59">
        <v>43496</v>
      </c>
      <c r="AA110" s="59"/>
      <c r="AB110" s="76" t="str">
        <f t="shared" si="6"/>
        <v/>
      </c>
      <c r="AC110" s="76" t="str">
        <f t="shared" si="7"/>
        <v/>
      </c>
      <c r="AD110" s="76" t="str">
        <f>VLOOKUP(B110,CA!A:B,2,0)</f>
        <v>TOT</v>
      </c>
      <c r="AE110" s="77">
        <f>VLOOKUP(C110,DATA_IW39!B:B,1,0)</f>
        <v>140001545061</v>
      </c>
      <c r="AF110" s="78">
        <f t="shared" si="8"/>
        <v>2</v>
      </c>
      <c r="AG110" s="78">
        <f t="shared" si="9"/>
        <v>2</v>
      </c>
      <c r="AH110" s="78">
        <f t="shared" si="10"/>
        <v>2</v>
      </c>
      <c r="AI110" s="78" t="str">
        <f t="shared" si="11"/>
        <v>S4B3</v>
      </c>
      <c r="AJ110" s="78" t="str">
        <f>VLOOKUP(N110,DATA_IW39!A:X,24,0)</f>
        <v>TOT</v>
      </c>
      <c r="AK110" s="76" t="str">
        <f>VLOOKUP(N110,DATA_IW39!A:W,23,0)</f>
        <v>สายสื่อสาร</v>
      </c>
      <c r="AL110" s="76" t="str">
        <f>VLOOKUP(N110,DATA_IW39!A:G,6,0)</f>
        <v>ZW03</v>
      </c>
      <c r="AM110" s="76" t="str">
        <f>VLOOKUP(N110,DATA_IW39!A:G,7,0)</f>
        <v>Z53</v>
      </c>
      <c r="AN110" s="76" t="str">
        <f>VLOOKUP(A110,Constrain!AC:AD,2,0)</f>
        <v>F122</v>
      </c>
      <c r="AO110" s="76" t="str">
        <f>VLOOKUP(A110,Constrain!AC:AE,3,0)</f>
        <v>กฟส.สังขะ</v>
      </c>
      <c r="AP110" s="76" t="str">
        <f>VLOOKUP(N110,DATA_IW39!A:AA,27,0)</f>
        <v>TELECOM</v>
      </c>
    </row>
    <row r="111" spans="1:42" x14ac:dyDescent="0.35">
      <c r="A111" s="86" t="s">
        <v>1306</v>
      </c>
      <c r="B111" s="56">
        <v>92000481962</v>
      </c>
      <c r="C111" s="56">
        <v>140001544377</v>
      </c>
      <c r="D111" s="86" t="s">
        <v>152</v>
      </c>
      <c r="E111" s="86" t="s">
        <v>171</v>
      </c>
      <c r="F111" s="86" t="s">
        <v>167</v>
      </c>
      <c r="G111" s="56">
        <v>2007968658</v>
      </c>
      <c r="H111" s="56">
        <v>9009415450</v>
      </c>
      <c r="I111" s="56">
        <v>518000321450</v>
      </c>
      <c r="J111" s="86" t="s">
        <v>154</v>
      </c>
      <c r="K111" s="86" t="s">
        <v>165</v>
      </c>
      <c r="L111" s="86" t="s">
        <v>166</v>
      </c>
      <c r="M111" s="86" t="s">
        <v>157</v>
      </c>
      <c r="N111" s="56">
        <v>130000721040</v>
      </c>
      <c r="O111" s="86" t="s">
        <v>79</v>
      </c>
      <c r="P111" s="87">
        <v>10</v>
      </c>
      <c r="Q111" s="59">
        <v>43482</v>
      </c>
      <c r="R111" s="88">
        <v>9878</v>
      </c>
      <c r="S111" s="89">
        <v>55</v>
      </c>
      <c r="T111" s="89">
        <v>55</v>
      </c>
      <c r="U111" s="89">
        <v>3.85</v>
      </c>
      <c r="V111" s="89">
        <v>543290</v>
      </c>
      <c r="W111" s="89">
        <v>543290</v>
      </c>
      <c r="X111" s="89">
        <v>38030.300000000003</v>
      </c>
      <c r="Y111" s="89">
        <v>581320.30000000005</v>
      </c>
      <c r="Z111" s="59">
        <v>43496</v>
      </c>
      <c r="AA111" s="59"/>
      <c r="AB111" s="76" t="str">
        <f t="shared" si="6"/>
        <v/>
      </c>
      <c r="AC111" s="76" t="str">
        <f t="shared" si="7"/>
        <v/>
      </c>
      <c r="AD111" s="76" t="str">
        <f>VLOOKUP(B111,CA!A:B,2,0)</f>
        <v>TUC</v>
      </c>
      <c r="AE111" s="77">
        <f>VLOOKUP(C111,DATA_IW39!B:B,1,0)</f>
        <v>140001544377</v>
      </c>
      <c r="AF111" s="78">
        <f t="shared" si="8"/>
        <v>1</v>
      </c>
      <c r="AG111" s="78">
        <f t="shared" si="9"/>
        <v>1</v>
      </c>
      <c r="AH111" s="78">
        <f t="shared" si="10"/>
        <v>1</v>
      </c>
      <c r="AI111" s="78" t="str">
        <f t="shared" si="11"/>
        <v>S4B3</v>
      </c>
      <c r="AJ111" s="78" t="str">
        <f>VLOOKUP(N111,DATA_IW39!A:X,24,0)</f>
        <v>TUC</v>
      </c>
      <c r="AK111" s="76" t="str">
        <f>VLOOKUP(N111,DATA_IW39!A:W,23,0)</f>
        <v>สายสื่อสาร</v>
      </c>
      <c r="AL111" s="76" t="str">
        <f>VLOOKUP(N111,DATA_IW39!A:G,6,0)</f>
        <v>ZW03</v>
      </c>
      <c r="AM111" s="76" t="str">
        <f>VLOOKUP(N111,DATA_IW39!A:G,7,0)</f>
        <v>Z53</v>
      </c>
      <c r="AN111" s="76" t="str">
        <f>VLOOKUP(A111,Constrain!AC:AD,2,0)</f>
        <v>F122</v>
      </c>
      <c r="AO111" s="76" t="str">
        <f>VLOOKUP(A111,Constrain!AC:AE,3,0)</f>
        <v>กฟส.สังขะ</v>
      </c>
      <c r="AP111" s="76" t="str">
        <f>VLOOKUP(N111,DATA_IW39!A:AA,27,0)</f>
        <v>TELECOM</v>
      </c>
    </row>
    <row r="112" spans="1:42" x14ac:dyDescent="0.35">
      <c r="A112" s="86" t="s">
        <v>1306</v>
      </c>
      <c r="B112" s="56">
        <v>92000322780</v>
      </c>
      <c r="C112" s="56">
        <v>140001545038</v>
      </c>
      <c r="D112" s="86" t="s">
        <v>152</v>
      </c>
      <c r="E112" s="86" t="s">
        <v>158</v>
      </c>
      <c r="F112" s="86" t="s">
        <v>159</v>
      </c>
      <c r="G112" s="56">
        <v>2007969281</v>
      </c>
      <c r="H112" s="56">
        <v>9009416190</v>
      </c>
      <c r="I112" s="56">
        <v>522000321641</v>
      </c>
      <c r="J112" s="86" t="s">
        <v>154</v>
      </c>
      <c r="K112" s="86" t="s">
        <v>165</v>
      </c>
      <c r="L112" s="86" t="s">
        <v>166</v>
      </c>
      <c r="M112" s="86" t="s">
        <v>157</v>
      </c>
      <c r="N112" s="56">
        <v>130000721042</v>
      </c>
      <c r="O112" s="86" t="s">
        <v>79</v>
      </c>
      <c r="P112" s="87">
        <v>1</v>
      </c>
      <c r="Q112" s="59">
        <v>43482</v>
      </c>
      <c r="R112" s="88">
        <v>720</v>
      </c>
      <c r="S112" s="89">
        <v>55</v>
      </c>
      <c r="T112" s="89">
        <v>55</v>
      </c>
      <c r="U112" s="89">
        <v>3.85</v>
      </c>
      <c r="V112" s="89">
        <v>39600</v>
      </c>
      <c r="W112" s="89">
        <v>39600</v>
      </c>
      <c r="X112" s="89">
        <v>2772</v>
      </c>
      <c r="Y112" s="89">
        <v>42372</v>
      </c>
      <c r="Z112" s="59">
        <v>43496</v>
      </c>
      <c r="AA112" s="59"/>
      <c r="AB112" s="76" t="str">
        <f t="shared" si="6"/>
        <v/>
      </c>
      <c r="AC112" s="76" t="str">
        <f t="shared" si="7"/>
        <v/>
      </c>
      <c r="AD112" s="76" t="str">
        <f>VLOOKUP(B112,CA!A:B,2,0)</f>
        <v>TTT</v>
      </c>
      <c r="AE112" s="77">
        <f>VLOOKUP(C112,DATA_IW39!B:B,1,0)</f>
        <v>140001545038</v>
      </c>
      <c r="AF112" s="78">
        <f t="shared" si="8"/>
        <v>1</v>
      </c>
      <c r="AG112" s="78">
        <f t="shared" si="9"/>
        <v>1</v>
      </c>
      <c r="AH112" s="78">
        <f t="shared" si="10"/>
        <v>1</v>
      </c>
      <c r="AI112" s="78" t="str">
        <f t="shared" si="11"/>
        <v>S4B3</v>
      </c>
      <c r="AJ112" s="78" t="str">
        <f>VLOOKUP(N112,DATA_IW39!A:X,24,0)</f>
        <v>TTT</v>
      </c>
      <c r="AK112" s="76" t="str">
        <f>VLOOKUP(N112,DATA_IW39!A:W,23,0)</f>
        <v>สายสื่อสาร</v>
      </c>
      <c r="AL112" s="76" t="str">
        <f>VLOOKUP(N112,DATA_IW39!A:G,6,0)</f>
        <v>ZW03</v>
      </c>
      <c r="AM112" s="76" t="str">
        <f>VLOOKUP(N112,DATA_IW39!A:G,7,0)</f>
        <v>Z53</v>
      </c>
      <c r="AN112" s="76" t="str">
        <f>VLOOKUP(A112,Constrain!AC:AD,2,0)</f>
        <v>F122</v>
      </c>
      <c r="AO112" s="76" t="str">
        <f>VLOOKUP(A112,Constrain!AC:AE,3,0)</f>
        <v>กฟส.สังขะ</v>
      </c>
      <c r="AP112" s="76" t="str">
        <f>VLOOKUP(N112,DATA_IW39!A:AA,27,0)</f>
        <v>TELECOM</v>
      </c>
    </row>
    <row r="113" spans="1:42" x14ac:dyDescent="0.35">
      <c r="A113" s="86" t="s">
        <v>1287</v>
      </c>
      <c r="B113" s="56">
        <v>92000522577</v>
      </c>
      <c r="C113" s="56">
        <v>140001545761</v>
      </c>
      <c r="D113" s="86" t="s">
        <v>152</v>
      </c>
      <c r="E113" s="86" t="s">
        <v>162</v>
      </c>
      <c r="F113" s="86" t="s">
        <v>1388</v>
      </c>
      <c r="G113" s="56">
        <v>2007969932</v>
      </c>
      <c r="H113" s="56">
        <v>9009416987</v>
      </c>
      <c r="I113" s="56">
        <v>514000321226</v>
      </c>
      <c r="J113" s="86" t="s">
        <v>154</v>
      </c>
      <c r="K113" s="86" t="s">
        <v>165</v>
      </c>
      <c r="L113" s="86" t="s">
        <v>166</v>
      </c>
      <c r="M113" s="86" t="s">
        <v>157</v>
      </c>
      <c r="N113" s="56">
        <v>130000721108</v>
      </c>
      <c r="O113" s="86" t="s">
        <v>79</v>
      </c>
      <c r="P113" s="87">
        <v>13</v>
      </c>
      <c r="Q113" s="59">
        <v>43482</v>
      </c>
      <c r="R113" s="88">
        <v>1815</v>
      </c>
      <c r="S113" s="89">
        <v>55</v>
      </c>
      <c r="T113" s="89">
        <v>55</v>
      </c>
      <c r="U113" s="89">
        <v>3.85</v>
      </c>
      <c r="V113" s="89">
        <v>99825</v>
      </c>
      <c r="W113" s="89">
        <v>99825</v>
      </c>
      <c r="X113" s="89">
        <v>6987.75</v>
      </c>
      <c r="Y113" s="89">
        <v>106812.75</v>
      </c>
      <c r="Z113" s="59">
        <v>43496</v>
      </c>
      <c r="AA113" s="59"/>
      <c r="AB113" s="76" t="str">
        <f t="shared" si="6"/>
        <v/>
      </c>
      <c r="AC113" s="76" t="str">
        <f t="shared" si="7"/>
        <v/>
      </c>
      <c r="AD113" s="76" t="str">
        <f>VLOOKUP(B113,CA!A:B,2,0)</f>
        <v>DTN</v>
      </c>
      <c r="AE113" s="77">
        <f>VLOOKUP(C113,DATA_IW39!B:B,1,0)</f>
        <v>140001545761</v>
      </c>
      <c r="AF113" s="78">
        <f t="shared" si="8"/>
        <v>1</v>
      </c>
      <c r="AG113" s="78">
        <f t="shared" si="9"/>
        <v>1</v>
      </c>
      <c r="AH113" s="78">
        <f t="shared" si="10"/>
        <v>1</v>
      </c>
      <c r="AI113" s="78" t="str">
        <f t="shared" si="11"/>
        <v>S4B3</v>
      </c>
      <c r="AJ113" s="78" t="str">
        <f>VLOOKUP(N113,DATA_IW39!A:X,24,0)</f>
        <v>DTN</v>
      </c>
      <c r="AK113" s="76" t="str">
        <f>VLOOKUP(N113,DATA_IW39!A:W,23,0)</f>
        <v>สายสื่อสาร</v>
      </c>
      <c r="AL113" s="76" t="str">
        <f>VLOOKUP(N113,DATA_IW39!A:G,6,0)</f>
        <v>ZW03</v>
      </c>
      <c r="AM113" s="76" t="str">
        <f>VLOOKUP(N113,DATA_IW39!A:G,7,0)</f>
        <v>Z53</v>
      </c>
      <c r="AN113" s="76" t="str">
        <f>VLOOKUP(A113,Constrain!AC:AD,2,0)</f>
        <v>F044</v>
      </c>
      <c r="AO113" s="76" t="str">
        <f>VLOOKUP(A113,Constrain!AC:AE,3,0)</f>
        <v>กฟส.ท่าตูม</v>
      </c>
      <c r="AP113" s="76" t="str">
        <f>VLOOKUP(N113,DATA_IW39!A:AA,27,0)</f>
        <v>TELECOM</v>
      </c>
    </row>
    <row r="114" spans="1:42" x14ac:dyDescent="0.35">
      <c r="A114" s="86" t="s">
        <v>1294</v>
      </c>
      <c r="B114" s="56">
        <v>92000320890</v>
      </c>
      <c r="C114" s="56">
        <v>140001544404</v>
      </c>
      <c r="D114" s="86" t="s">
        <v>152</v>
      </c>
      <c r="E114" s="86" t="s">
        <v>160</v>
      </c>
      <c r="F114" s="86" t="s">
        <v>161</v>
      </c>
      <c r="G114" s="56">
        <v>2007968572</v>
      </c>
      <c r="H114" s="56">
        <v>9009415413</v>
      </c>
      <c r="I114" s="56">
        <v>518000321666</v>
      </c>
      <c r="J114" s="86" t="s">
        <v>154</v>
      </c>
      <c r="K114" s="86" t="s">
        <v>165</v>
      </c>
      <c r="L114" s="86" t="s">
        <v>166</v>
      </c>
      <c r="M114" s="86" t="s">
        <v>157</v>
      </c>
      <c r="N114" s="56">
        <v>130000721307</v>
      </c>
      <c r="O114" s="86" t="s">
        <v>79</v>
      </c>
      <c r="P114" s="87">
        <v>2</v>
      </c>
      <c r="Q114" s="59">
        <v>43482</v>
      </c>
      <c r="R114" s="88">
        <v>3304</v>
      </c>
      <c r="S114" s="89">
        <v>55</v>
      </c>
      <c r="T114" s="89">
        <v>55</v>
      </c>
      <c r="U114" s="89">
        <v>3.85</v>
      </c>
      <c r="V114" s="89">
        <v>181720</v>
      </c>
      <c r="W114" s="89">
        <v>181720</v>
      </c>
      <c r="X114" s="89">
        <v>12720.4</v>
      </c>
      <c r="Y114" s="89">
        <v>194440.4</v>
      </c>
      <c r="Z114" s="59">
        <v>43496</v>
      </c>
      <c r="AA114" s="59"/>
      <c r="AB114" s="76" t="str">
        <f t="shared" si="6"/>
        <v/>
      </c>
      <c r="AC114" s="76" t="str">
        <f t="shared" si="7"/>
        <v/>
      </c>
      <c r="AD114" s="76" t="str">
        <f>VLOOKUP(B114,CA!A:B,2,0)</f>
        <v>CAT</v>
      </c>
      <c r="AE114" s="77">
        <f>VLOOKUP(C114,DATA_IW39!B:B,1,0)</f>
        <v>140001544404</v>
      </c>
      <c r="AF114" s="78">
        <f t="shared" si="8"/>
        <v>1</v>
      </c>
      <c r="AG114" s="78">
        <f t="shared" si="9"/>
        <v>1</v>
      </c>
      <c r="AH114" s="78">
        <f t="shared" si="10"/>
        <v>1</v>
      </c>
      <c r="AI114" s="78" t="str">
        <f t="shared" si="11"/>
        <v>S4B3</v>
      </c>
      <c r="AJ114" s="78" t="str">
        <f>VLOOKUP(N114,DATA_IW39!A:X,24,0)</f>
        <v>CAT</v>
      </c>
      <c r="AK114" s="76" t="str">
        <f>VLOOKUP(N114,DATA_IW39!A:W,23,0)</f>
        <v>สายสื่อสาร</v>
      </c>
      <c r="AL114" s="76" t="str">
        <f>VLOOKUP(N114,DATA_IW39!A:G,6,0)</f>
        <v>ZW03</v>
      </c>
      <c r="AM114" s="76" t="str">
        <f>VLOOKUP(N114,DATA_IW39!A:G,7,0)</f>
        <v>Z53</v>
      </c>
      <c r="AN114" s="76" t="str">
        <f>VLOOKUP(A114,Constrain!AC:AD,2,0)</f>
        <v>F052</v>
      </c>
      <c r="AO114" s="76" t="str">
        <f>VLOOKUP(A114,Constrain!AC:AE,3,0)</f>
        <v>กฟส.ประโคนชัย</v>
      </c>
      <c r="AP114" s="76" t="str">
        <f>VLOOKUP(N114,DATA_IW39!A:AA,27,0)</f>
        <v>TELECOM</v>
      </c>
    </row>
    <row r="115" spans="1:42" x14ac:dyDescent="0.35">
      <c r="A115" s="86" t="s">
        <v>1294</v>
      </c>
      <c r="B115" s="56">
        <v>92000320899</v>
      </c>
      <c r="C115" s="56">
        <v>140001544472</v>
      </c>
      <c r="D115" s="86" t="s">
        <v>152</v>
      </c>
      <c r="E115" s="86" t="s">
        <v>114</v>
      </c>
      <c r="F115" s="86" t="s">
        <v>163</v>
      </c>
      <c r="G115" s="56">
        <v>2007968682</v>
      </c>
      <c r="H115" s="56">
        <v>9009415422</v>
      </c>
      <c r="I115" s="56">
        <v>526000322832</v>
      </c>
      <c r="J115" s="86" t="s">
        <v>154</v>
      </c>
      <c r="K115" s="86" t="s">
        <v>165</v>
      </c>
      <c r="L115" s="86" t="s">
        <v>166</v>
      </c>
      <c r="M115" s="86" t="s">
        <v>157</v>
      </c>
      <c r="N115" s="56">
        <v>130000721311</v>
      </c>
      <c r="O115" s="86" t="s">
        <v>79</v>
      </c>
      <c r="P115" s="87">
        <v>5</v>
      </c>
      <c r="Q115" s="59">
        <v>43482</v>
      </c>
      <c r="R115" s="88">
        <v>2185</v>
      </c>
      <c r="S115" s="89">
        <v>100</v>
      </c>
      <c r="T115" s="89">
        <v>100</v>
      </c>
      <c r="U115" s="89">
        <v>7</v>
      </c>
      <c r="V115" s="89">
        <v>218500</v>
      </c>
      <c r="W115" s="89">
        <v>218500</v>
      </c>
      <c r="X115" s="89">
        <v>15295</v>
      </c>
      <c r="Y115" s="89">
        <v>233795</v>
      </c>
      <c r="Z115" s="59">
        <v>43496</v>
      </c>
      <c r="AA115" s="59"/>
      <c r="AB115" s="76" t="str">
        <f t="shared" si="6"/>
        <v/>
      </c>
      <c r="AC115" s="76" t="str">
        <f t="shared" si="7"/>
        <v/>
      </c>
      <c r="AD115" s="76" t="str">
        <f>VLOOKUP(B115,CA!A:B,2,0)</f>
        <v>TOT</v>
      </c>
      <c r="AE115" s="77">
        <f>VLOOKUP(C115,DATA_IW39!B:B,1,0)</f>
        <v>140001544472</v>
      </c>
      <c r="AF115" s="78">
        <f t="shared" si="8"/>
        <v>2</v>
      </c>
      <c r="AG115" s="78">
        <f t="shared" si="9"/>
        <v>2</v>
      </c>
      <c r="AH115" s="78">
        <f t="shared" si="10"/>
        <v>2</v>
      </c>
      <c r="AI115" s="78" t="str">
        <f t="shared" si="11"/>
        <v>S4B3</v>
      </c>
      <c r="AJ115" s="78" t="str">
        <f>VLOOKUP(N115,DATA_IW39!A:X,24,0)</f>
        <v>TOT</v>
      </c>
      <c r="AK115" s="76" t="str">
        <f>VLOOKUP(N115,DATA_IW39!A:W,23,0)</f>
        <v>สายสื่อสาร</v>
      </c>
      <c r="AL115" s="76" t="str">
        <f>VLOOKUP(N115,DATA_IW39!A:G,6,0)</f>
        <v>ZW03</v>
      </c>
      <c r="AM115" s="76" t="str">
        <f>VLOOKUP(N115,DATA_IW39!A:G,7,0)</f>
        <v>Z53</v>
      </c>
      <c r="AN115" s="76" t="str">
        <f>VLOOKUP(A115,Constrain!AC:AD,2,0)</f>
        <v>F052</v>
      </c>
      <c r="AO115" s="76" t="str">
        <f>VLOOKUP(A115,Constrain!AC:AE,3,0)</f>
        <v>กฟส.ประโคนชัย</v>
      </c>
      <c r="AP115" s="76" t="str">
        <f>VLOOKUP(N115,DATA_IW39!A:AA,27,0)</f>
        <v>TELECOM</v>
      </c>
    </row>
    <row r="116" spans="1:42" x14ac:dyDescent="0.35">
      <c r="A116" s="86" t="s">
        <v>1294</v>
      </c>
      <c r="B116" s="56">
        <v>92000320899</v>
      </c>
      <c r="C116" s="56">
        <v>140001544472</v>
      </c>
      <c r="D116" s="86" t="s">
        <v>152</v>
      </c>
      <c r="E116" s="86" t="s">
        <v>114</v>
      </c>
      <c r="F116" s="86" t="s">
        <v>163</v>
      </c>
      <c r="G116" s="56">
        <v>2007968682</v>
      </c>
      <c r="H116" s="56">
        <v>9009415422</v>
      </c>
      <c r="I116" s="56">
        <v>526000322832</v>
      </c>
      <c r="J116" s="86" t="s">
        <v>154</v>
      </c>
      <c r="K116" s="86" t="s">
        <v>165</v>
      </c>
      <c r="L116" s="86" t="s">
        <v>166</v>
      </c>
      <c r="M116" s="86" t="s">
        <v>157</v>
      </c>
      <c r="N116" s="56">
        <v>130000721311</v>
      </c>
      <c r="O116" s="86" t="s">
        <v>79</v>
      </c>
      <c r="P116" s="87">
        <v>6</v>
      </c>
      <c r="Q116" s="59">
        <v>43482</v>
      </c>
      <c r="R116" s="88">
        <v>15030</v>
      </c>
      <c r="S116" s="89">
        <v>55</v>
      </c>
      <c r="T116" s="89">
        <v>55</v>
      </c>
      <c r="U116" s="89">
        <v>3.85</v>
      </c>
      <c r="V116" s="89">
        <v>826650</v>
      </c>
      <c r="W116" s="89">
        <v>826650</v>
      </c>
      <c r="X116" s="89">
        <v>57865.5</v>
      </c>
      <c r="Y116" s="89">
        <v>884515.5</v>
      </c>
      <c r="Z116" s="59">
        <v>43496</v>
      </c>
      <c r="AA116" s="59"/>
      <c r="AB116" s="76" t="str">
        <f t="shared" si="6"/>
        <v/>
      </c>
      <c r="AC116" s="76" t="str">
        <f t="shared" si="7"/>
        <v/>
      </c>
      <c r="AD116" s="76" t="str">
        <f>VLOOKUP(B116,CA!A:B,2,0)</f>
        <v>TOT</v>
      </c>
      <c r="AE116" s="77">
        <f>VLOOKUP(C116,DATA_IW39!B:B,1,0)</f>
        <v>140001544472</v>
      </c>
      <c r="AF116" s="78">
        <f t="shared" si="8"/>
        <v>2</v>
      </c>
      <c r="AG116" s="78">
        <f t="shared" si="9"/>
        <v>2</v>
      </c>
      <c r="AH116" s="78">
        <f t="shared" si="10"/>
        <v>2</v>
      </c>
      <c r="AI116" s="78" t="str">
        <f t="shared" si="11"/>
        <v>S4B3</v>
      </c>
      <c r="AJ116" s="78" t="str">
        <f>VLOOKUP(N116,DATA_IW39!A:X,24,0)</f>
        <v>TOT</v>
      </c>
      <c r="AK116" s="76" t="str">
        <f>VLOOKUP(N116,DATA_IW39!A:W,23,0)</f>
        <v>สายสื่อสาร</v>
      </c>
      <c r="AL116" s="76" t="str">
        <f>VLOOKUP(N116,DATA_IW39!A:G,6,0)</f>
        <v>ZW03</v>
      </c>
      <c r="AM116" s="76" t="str">
        <f>VLOOKUP(N116,DATA_IW39!A:G,7,0)</f>
        <v>Z53</v>
      </c>
      <c r="AN116" s="76" t="str">
        <f>VLOOKUP(A116,Constrain!AC:AD,2,0)</f>
        <v>F052</v>
      </c>
      <c r="AO116" s="76" t="str">
        <f>VLOOKUP(A116,Constrain!AC:AE,3,0)</f>
        <v>กฟส.ประโคนชัย</v>
      </c>
      <c r="AP116" s="76" t="str">
        <f>VLOOKUP(N116,DATA_IW39!A:AA,27,0)</f>
        <v>TELECOM</v>
      </c>
    </row>
    <row r="117" spans="1:42" x14ac:dyDescent="0.35">
      <c r="A117" s="86" t="s">
        <v>1294</v>
      </c>
      <c r="B117" s="56">
        <v>92000320961</v>
      </c>
      <c r="C117" s="56">
        <v>140001545089</v>
      </c>
      <c r="D117" s="86" t="s">
        <v>152</v>
      </c>
      <c r="E117" s="86" t="s">
        <v>168</v>
      </c>
      <c r="F117" s="86" t="s">
        <v>169</v>
      </c>
      <c r="G117" s="56">
        <v>2007969320</v>
      </c>
      <c r="H117" s="56">
        <v>9009416221</v>
      </c>
      <c r="I117" s="56">
        <v>516000320902</v>
      </c>
      <c r="J117" s="86" t="s">
        <v>154</v>
      </c>
      <c r="K117" s="86" t="s">
        <v>165</v>
      </c>
      <c r="L117" s="86" t="s">
        <v>166</v>
      </c>
      <c r="M117" s="86" t="s">
        <v>157</v>
      </c>
      <c r="N117" s="56">
        <v>130000721314</v>
      </c>
      <c r="O117" s="86" t="s">
        <v>79</v>
      </c>
      <c r="P117" s="87">
        <v>7</v>
      </c>
      <c r="Q117" s="59">
        <v>43482</v>
      </c>
      <c r="R117" s="88">
        <v>2054</v>
      </c>
      <c r="S117" s="89">
        <v>55</v>
      </c>
      <c r="T117" s="89">
        <v>55</v>
      </c>
      <c r="U117" s="89">
        <v>3.85</v>
      </c>
      <c r="V117" s="89">
        <v>112970</v>
      </c>
      <c r="W117" s="89">
        <v>112970</v>
      </c>
      <c r="X117" s="89">
        <v>7907.9</v>
      </c>
      <c r="Y117" s="89">
        <v>120877.9</v>
      </c>
      <c r="Z117" s="59">
        <v>43496</v>
      </c>
      <c r="AA117" s="59"/>
      <c r="AB117" s="76" t="str">
        <f t="shared" si="6"/>
        <v/>
      </c>
      <c r="AC117" s="76" t="str">
        <f t="shared" si="7"/>
        <v/>
      </c>
      <c r="AD117" s="76" t="str">
        <f>VLOOKUP(B117,CA!A:B,2,0)</f>
        <v>UIH</v>
      </c>
      <c r="AE117" s="77">
        <f>VLOOKUP(C117,DATA_IW39!B:B,1,0)</f>
        <v>140001545089</v>
      </c>
      <c r="AF117" s="78">
        <f t="shared" si="8"/>
        <v>1</v>
      </c>
      <c r="AG117" s="78">
        <f t="shared" si="9"/>
        <v>1</v>
      </c>
      <c r="AH117" s="78">
        <f t="shared" si="10"/>
        <v>1</v>
      </c>
      <c r="AI117" s="78" t="str">
        <f t="shared" si="11"/>
        <v>S4B3</v>
      </c>
      <c r="AJ117" s="78" t="str">
        <f>VLOOKUP(N117,DATA_IW39!A:X,24,0)</f>
        <v>UIH</v>
      </c>
      <c r="AK117" s="76" t="str">
        <f>VLOOKUP(N117,DATA_IW39!A:W,23,0)</f>
        <v>สายสื่อสาร</v>
      </c>
      <c r="AL117" s="76" t="str">
        <f>VLOOKUP(N117,DATA_IW39!A:G,6,0)</f>
        <v>ZW03</v>
      </c>
      <c r="AM117" s="76" t="str">
        <f>VLOOKUP(N117,DATA_IW39!A:G,7,0)</f>
        <v>Z53</v>
      </c>
      <c r="AN117" s="76" t="str">
        <f>VLOOKUP(A117,Constrain!AC:AD,2,0)</f>
        <v>F052</v>
      </c>
      <c r="AO117" s="76" t="str">
        <f>VLOOKUP(A117,Constrain!AC:AE,3,0)</f>
        <v>กฟส.ประโคนชัย</v>
      </c>
      <c r="AP117" s="76" t="str">
        <f>VLOOKUP(N117,DATA_IW39!A:AA,27,0)</f>
        <v>TELECOM</v>
      </c>
    </row>
    <row r="118" spans="1:42" x14ac:dyDescent="0.35">
      <c r="A118" s="86" t="s">
        <v>1294</v>
      </c>
      <c r="B118" s="56">
        <v>92000320885</v>
      </c>
      <c r="C118" s="56">
        <v>140001545102</v>
      </c>
      <c r="D118" s="86" t="s">
        <v>152</v>
      </c>
      <c r="E118" s="86" t="s">
        <v>158</v>
      </c>
      <c r="F118" s="86" t="s">
        <v>159</v>
      </c>
      <c r="G118" s="56">
        <v>2007969326</v>
      </c>
      <c r="H118" s="56">
        <v>9009416226</v>
      </c>
      <c r="I118" s="56">
        <v>514000321171</v>
      </c>
      <c r="J118" s="86" t="s">
        <v>154</v>
      </c>
      <c r="K118" s="86" t="s">
        <v>165</v>
      </c>
      <c r="L118" s="86" t="s">
        <v>166</v>
      </c>
      <c r="M118" s="86" t="s">
        <v>157</v>
      </c>
      <c r="N118" s="56">
        <v>130000721315</v>
      </c>
      <c r="O118" s="86" t="s">
        <v>79</v>
      </c>
      <c r="P118" s="87">
        <v>1</v>
      </c>
      <c r="Q118" s="59">
        <v>43482</v>
      </c>
      <c r="R118" s="88">
        <v>6809</v>
      </c>
      <c r="S118" s="89">
        <v>55</v>
      </c>
      <c r="T118" s="89">
        <v>55</v>
      </c>
      <c r="U118" s="89">
        <v>3.85</v>
      </c>
      <c r="V118" s="89">
        <v>374495</v>
      </c>
      <c r="W118" s="89">
        <v>374495</v>
      </c>
      <c r="X118" s="89">
        <v>26214.65</v>
      </c>
      <c r="Y118" s="89">
        <v>400709.65</v>
      </c>
      <c r="Z118" s="59">
        <v>43496</v>
      </c>
      <c r="AA118" s="59"/>
      <c r="AB118" s="76" t="str">
        <f t="shared" si="6"/>
        <v/>
      </c>
      <c r="AC118" s="76" t="str">
        <f t="shared" si="7"/>
        <v/>
      </c>
      <c r="AD118" s="76" t="str">
        <f>VLOOKUP(B118,CA!A:B,2,0)</f>
        <v>TTT</v>
      </c>
      <c r="AE118" s="77">
        <f>VLOOKUP(C118,DATA_IW39!B:B,1,0)</f>
        <v>140001545102</v>
      </c>
      <c r="AF118" s="78">
        <f t="shared" si="8"/>
        <v>1</v>
      </c>
      <c r="AG118" s="78">
        <f t="shared" si="9"/>
        <v>1</v>
      </c>
      <c r="AH118" s="78">
        <f t="shared" si="10"/>
        <v>1</v>
      </c>
      <c r="AI118" s="78" t="str">
        <f t="shared" si="11"/>
        <v>S4B3</v>
      </c>
      <c r="AJ118" s="78" t="str">
        <f>VLOOKUP(N118,DATA_IW39!A:X,24,0)</f>
        <v>TTT</v>
      </c>
      <c r="AK118" s="76" t="str">
        <f>VLOOKUP(N118,DATA_IW39!A:W,23,0)</f>
        <v>สายสื่อสาร</v>
      </c>
      <c r="AL118" s="76" t="str">
        <f>VLOOKUP(N118,DATA_IW39!A:G,6,0)</f>
        <v>ZW03</v>
      </c>
      <c r="AM118" s="76" t="str">
        <f>VLOOKUP(N118,DATA_IW39!A:G,7,0)</f>
        <v>Z53</v>
      </c>
      <c r="AN118" s="76" t="str">
        <f>VLOOKUP(A118,Constrain!AC:AD,2,0)</f>
        <v>F052</v>
      </c>
      <c r="AO118" s="76" t="str">
        <f>VLOOKUP(A118,Constrain!AC:AE,3,0)</f>
        <v>กฟส.ประโคนชัย</v>
      </c>
      <c r="AP118" s="76" t="str">
        <f>VLOOKUP(N118,DATA_IW39!A:AA,27,0)</f>
        <v>TELECOM</v>
      </c>
    </row>
    <row r="119" spans="1:42" x14ac:dyDescent="0.35">
      <c r="A119" s="86" t="s">
        <v>1294</v>
      </c>
      <c r="B119" s="56">
        <v>92000320984</v>
      </c>
      <c r="C119" s="56">
        <v>140001545122</v>
      </c>
      <c r="D119" s="86" t="s">
        <v>152</v>
      </c>
      <c r="E119" s="86" t="s">
        <v>153</v>
      </c>
      <c r="F119" s="86" t="s">
        <v>1266</v>
      </c>
      <c r="G119" s="56">
        <v>2007969330</v>
      </c>
      <c r="H119" s="56">
        <v>9009416293</v>
      </c>
      <c r="I119" s="56">
        <v>514000321172</v>
      </c>
      <c r="J119" s="86" t="s">
        <v>154</v>
      </c>
      <c r="K119" s="86" t="s">
        <v>165</v>
      </c>
      <c r="L119" s="86" t="s">
        <v>166</v>
      </c>
      <c r="M119" s="86" t="s">
        <v>157</v>
      </c>
      <c r="N119" s="56">
        <v>130000721317</v>
      </c>
      <c r="O119" s="86" t="s">
        <v>79</v>
      </c>
      <c r="P119" s="87">
        <v>8</v>
      </c>
      <c r="Q119" s="59">
        <v>43482</v>
      </c>
      <c r="R119" s="88">
        <v>10289</v>
      </c>
      <c r="S119" s="89">
        <v>55</v>
      </c>
      <c r="T119" s="89">
        <v>55</v>
      </c>
      <c r="U119" s="89">
        <v>3.85</v>
      </c>
      <c r="V119" s="89">
        <v>565895</v>
      </c>
      <c r="W119" s="89">
        <v>565895</v>
      </c>
      <c r="X119" s="89">
        <v>39612.65</v>
      </c>
      <c r="Y119" s="89">
        <v>605507.65</v>
      </c>
      <c r="Z119" s="59">
        <v>43496</v>
      </c>
      <c r="AA119" s="59"/>
      <c r="AB119" s="76" t="str">
        <f t="shared" si="6"/>
        <v/>
      </c>
      <c r="AC119" s="76" t="str">
        <f t="shared" si="7"/>
        <v/>
      </c>
      <c r="AD119" s="76" t="str">
        <f>VLOOKUP(B119,CA!A:B,2,0)</f>
        <v>AWN</v>
      </c>
      <c r="AE119" s="77">
        <f>VLOOKUP(C119,DATA_IW39!B:B,1,0)</f>
        <v>140001545122</v>
      </c>
      <c r="AF119" s="78">
        <f t="shared" si="8"/>
        <v>1</v>
      </c>
      <c r="AG119" s="78">
        <f t="shared" si="9"/>
        <v>1</v>
      </c>
      <c r="AH119" s="78">
        <f t="shared" si="10"/>
        <v>1</v>
      </c>
      <c r="AI119" s="78" t="str">
        <f t="shared" si="11"/>
        <v>S4B3</v>
      </c>
      <c r="AJ119" s="78" t="str">
        <f>VLOOKUP(N119,DATA_IW39!A:X,24,0)</f>
        <v>AWN</v>
      </c>
      <c r="AK119" s="76" t="str">
        <f>VLOOKUP(N119,DATA_IW39!A:W,23,0)</f>
        <v>สายสื่อสาร</v>
      </c>
      <c r="AL119" s="76" t="str">
        <f>VLOOKUP(N119,DATA_IW39!A:G,6,0)</f>
        <v>ZW03</v>
      </c>
      <c r="AM119" s="76" t="str">
        <f>VLOOKUP(N119,DATA_IW39!A:G,7,0)</f>
        <v>Z53</v>
      </c>
      <c r="AN119" s="76" t="str">
        <f>VLOOKUP(A119,Constrain!AC:AD,2,0)</f>
        <v>F052</v>
      </c>
      <c r="AO119" s="76" t="str">
        <f>VLOOKUP(A119,Constrain!AC:AE,3,0)</f>
        <v>กฟส.ประโคนชัย</v>
      </c>
      <c r="AP119" s="76" t="str">
        <f>VLOOKUP(N119,DATA_IW39!A:AA,27,0)</f>
        <v>TELECOM</v>
      </c>
    </row>
    <row r="120" spans="1:42" x14ac:dyDescent="0.35">
      <c r="A120" s="86" t="s">
        <v>1294</v>
      </c>
      <c r="B120" s="56">
        <v>92000589327</v>
      </c>
      <c r="C120" s="56">
        <v>140001545154</v>
      </c>
      <c r="D120" s="86" t="s">
        <v>152</v>
      </c>
      <c r="E120" s="86" t="s">
        <v>1257</v>
      </c>
      <c r="F120" s="86" t="s">
        <v>1271</v>
      </c>
      <c r="G120" s="56">
        <v>2007969416</v>
      </c>
      <c r="H120" s="56">
        <v>9009416297</v>
      </c>
      <c r="I120" s="56">
        <v>538000322314</v>
      </c>
      <c r="J120" s="86" t="s">
        <v>154</v>
      </c>
      <c r="K120" s="86" t="s">
        <v>165</v>
      </c>
      <c r="L120" s="86" t="s">
        <v>166</v>
      </c>
      <c r="M120" s="86" t="s">
        <v>157</v>
      </c>
      <c r="N120" s="56">
        <v>130000721321</v>
      </c>
      <c r="O120" s="86" t="s">
        <v>79</v>
      </c>
      <c r="P120" s="87">
        <v>11</v>
      </c>
      <c r="Q120" s="59">
        <v>43482</v>
      </c>
      <c r="R120" s="88">
        <v>3464</v>
      </c>
      <c r="S120" s="89">
        <v>55</v>
      </c>
      <c r="T120" s="89">
        <v>55</v>
      </c>
      <c r="U120" s="89">
        <v>3.85</v>
      </c>
      <c r="V120" s="89">
        <v>190520</v>
      </c>
      <c r="W120" s="89">
        <v>190520</v>
      </c>
      <c r="X120" s="89">
        <v>13336.4</v>
      </c>
      <c r="Y120" s="89">
        <v>203856.4</v>
      </c>
      <c r="Z120" s="59">
        <v>43496</v>
      </c>
      <c r="AA120" s="59"/>
      <c r="AB120" s="76" t="str">
        <f t="shared" si="6"/>
        <v/>
      </c>
      <c r="AC120" s="76" t="str">
        <f t="shared" si="7"/>
        <v/>
      </c>
      <c r="AD120" s="76" t="str">
        <f>VLOOKUP(B120,CA!A:B,2,0)</f>
        <v>TOT(AIS)</v>
      </c>
      <c r="AE120" s="77">
        <f>VLOOKUP(C120,DATA_IW39!B:B,1,0)</f>
        <v>140001545154</v>
      </c>
      <c r="AF120" s="78">
        <f t="shared" si="8"/>
        <v>1</v>
      </c>
      <c r="AG120" s="78">
        <f t="shared" si="9"/>
        <v>1</v>
      </c>
      <c r="AH120" s="78">
        <f t="shared" si="10"/>
        <v>1</v>
      </c>
      <c r="AI120" s="78" t="str">
        <f t="shared" si="11"/>
        <v>S4B3</v>
      </c>
      <c r="AJ120" s="78" t="str">
        <f>VLOOKUP(N120,DATA_IW39!A:X,24,0)</f>
        <v>AWN/AIS</v>
      </c>
      <c r="AK120" s="76" t="str">
        <f>VLOOKUP(N120,DATA_IW39!A:W,23,0)</f>
        <v>สายสื่อสาร</v>
      </c>
      <c r="AL120" s="76" t="str">
        <f>VLOOKUP(N120,DATA_IW39!A:G,6,0)</f>
        <v>ZW03</v>
      </c>
      <c r="AM120" s="76" t="str">
        <f>VLOOKUP(N120,DATA_IW39!A:G,7,0)</f>
        <v>Z53</v>
      </c>
      <c r="AN120" s="76" t="str">
        <f>VLOOKUP(A120,Constrain!AC:AD,2,0)</f>
        <v>F052</v>
      </c>
      <c r="AO120" s="76" t="str">
        <f>VLOOKUP(A120,Constrain!AC:AE,3,0)</f>
        <v>กฟส.ประโคนชัย</v>
      </c>
      <c r="AP120" s="76" t="str">
        <f>VLOOKUP(N120,DATA_IW39!A:AA,27,0)</f>
        <v>TELECOM</v>
      </c>
    </row>
    <row r="121" spans="1:42" x14ac:dyDescent="0.35">
      <c r="A121" s="86" t="s">
        <v>1294</v>
      </c>
      <c r="B121" s="56">
        <v>92000571407</v>
      </c>
      <c r="C121" s="56">
        <v>140001545192</v>
      </c>
      <c r="D121" s="86" t="s">
        <v>152</v>
      </c>
      <c r="E121" s="86" t="s">
        <v>194</v>
      </c>
      <c r="F121" s="86" t="s">
        <v>195</v>
      </c>
      <c r="G121" s="56">
        <v>2007969424</v>
      </c>
      <c r="H121" s="56">
        <v>9009416307</v>
      </c>
      <c r="I121" s="56">
        <v>532000322931</v>
      </c>
      <c r="J121" s="86" t="s">
        <v>154</v>
      </c>
      <c r="K121" s="86" t="s">
        <v>165</v>
      </c>
      <c r="L121" s="86" t="s">
        <v>166</v>
      </c>
      <c r="M121" s="86" t="s">
        <v>157</v>
      </c>
      <c r="N121" s="56">
        <v>130000721326</v>
      </c>
      <c r="O121" s="86" t="s">
        <v>79</v>
      </c>
      <c r="P121" s="87">
        <v>10</v>
      </c>
      <c r="Q121" s="59">
        <v>43482</v>
      </c>
      <c r="R121" s="88">
        <v>2902</v>
      </c>
      <c r="S121" s="89">
        <v>55</v>
      </c>
      <c r="T121" s="89">
        <v>55</v>
      </c>
      <c r="U121" s="89">
        <v>3.85</v>
      </c>
      <c r="V121" s="89">
        <v>159610</v>
      </c>
      <c r="W121" s="89">
        <v>159610</v>
      </c>
      <c r="X121" s="89">
        <v>11172.7</v>
      </c>
      <c r="Y121" s="89">
        <v>170782.7</v>
      </c>
      <c r="Z121" s="59">
        <v>43496</v>
      </c>
      <c r="AA121" s="59"/>
      <c r="AB121" s="76" t="str">
        <f t="shared" si="6"/>
        <v/>
      </c>
      <c r="AC121" s="76" t="str">
        <f t="shared" si="7"/>
        <v/>
      </c>
      <c r="AD121" s="76" t="str">
        <f>VLOOKUP(B121,CA!A:B,2,0)</f>
        <v>TCC</v>
      </c>
      <c r="AE121" s="77">
        <f>VLOOKUP(C121,DATA_IW39!B:B,1,0)</f>
        <v>140001545192</v>
      </c>
      <c r="AF121" s="78">
        <f t="shared" si="8"/>
        <v>1</v>
      </c>
      <c r="AG121" s="78">
        <f t="shared" si="9"/>
        <v>1</v>
      </c>
      <c r="AH121" s="78">
        <f t="shared" si="10"/>
        <v>1</v>
      </c>
      <c r="AI121" s="78" t="str">
        <f t="shared" si="11"/>
        <v>S4B3</v>
      </c>
      <c r="AJ121" s="78" t="str">
        <f>VLOOKUP(N121,DATA_IW39!A:X,24,0)</f>
        <v>TCC</v>
      </c>
      <c r="AK121" s="76" t="str">
        <f>VLOOKUP(N121,DATA_IW39!A:W,23,0)</f>
        <v>สายสื่อสาร</v>
      </c>
      <c r="AL121" s="76" t="str">
        <f>VLOOKUP(N121,DATA_IW39!A:G,6,0)</f>
        <v>ZW03</v>
      </c>
      <c r="AM121" s="76" t="str">
        <f>VLOOKUP(N121,DATA_IW39!A:G,7,0)</f>
        <v>Z53</v>
      </c>
      <c r="AN121" s="76" t="str">
        <f>VLOOKUP(A121,Constrain!AC:AD,2,0)</f>
        <v>F052</v>
      </c>
      <c r="AO121" s="76" t="str">
        <f>VLOOKUP(A121,Constrain!AC:AE,3,0)</f>
        <v>กฟส.ประโคนชัย</v>
      </c>
      <c r="AP121" s="76" t="str">
        <f>VLOOKUP(N121,DATA_IW39!A:AA,27,0)</f>
        <v>TELECOM</v>
      </c>
    </row>
    <row r="122" spans="1:42" x14ac:dyDescent="0.35">
      <c r="A122" s="86" t="s">
        <v>1294</v>
      </c>
      <c r="B122" s="56">
        <v>92000444216</v>
      </c>
      <c r="C122" s="56">
        <v>140001545225</v>
      </c>
      <c r="D122" s="86" t="s">
        <v>152</v>
      </c>
      <c r="E122" s="86" t="s">
        <v>171</v>
      </c>
      <c r="F122" s="86" t="s">
        <v>167</v>
      </c>
      <c r="G122" s="56">
        <v>2007969429</v>
      </c>
      <c r="H122" s="56">
        <v>9009416393</v>
      </c>
      <c r="I122" s="56">
        <v>550000322088</v>
      </c>
      <c r="J122" s="86" t="s">
        <v>154</v>
      </c>
      <c r="K122" s="86" t="s">
        <v>165</v>
      </c>
      <c r="L122" s="86" t="s">
        <v>166</v>
      </c>
      <c r="M122" s="86" t="s">
        <v>157</v>
      </c>
      <c r="N122" s="56">
        <v>130000721329</v>
      </c>
      <c r="O122" s="86" t="s">
        <v>79</v>
      </c>
      <c r="P122" s="87">
        <v>9</v>
      </c>
      <c r="Q122" s="59">
        <v>43482</v>
      </c>
      <c r="R122" s="88">
        <v>5863</v>
      </c>
      <c r="S122" s="89">
        <v>55</v>
      </c>
      <c r="T122" s="89">
        <v>55</v>
      </c>
      <c r="U122" s="89">
        <v>3.85</v>
      </c>
      <c r="V122" s="89">
        <v>322465</v>
      </c>
      <c r="W122" s="89">
        <v>322465</v>
      </c>
      <c r="X122" s="89">
        <v>22572.55</v>
      </c>
      <c r="Y122" s="89">
        <v>345037.55</v>
      </c>
      <c r="Z122" s="59">
        <v>43496</v>
      </c>
      <c r="AA122" s="59"/>
      <c r="AB122" s="76" t="str">
        <f t="shared" si="6"/>
        <v/>
      </c>
      <c r="AC122" s="76" t="str">
        <f t="shared" si="7"/>
        <v/>
      </c>
      <c r="AD122" s="76" t="str">
        <f>VLOOKUP(B122,CA!A:B,2,0)</f>
        <v>TUC</v>
      </c>
      <c r="AE122" s="77">
        <f>VLOOKUP(C122,DATA_IW39!B:B,1,0)</f>
        <v>140001545225</v>
      </c>
      <c r="AF122" s="78">
        <f t="shared" si="8"/>
        <v>1</v>
      </c>
      <c r="AG122" s="78">
        <f t="shared" si="9"/>
        <v>1</v>
      </c>
      <c r="AH122" s="78">
        <f t="shared" si="10"/>
        <v>1</v>
      </c>
      <c r="AI122" s="78" t="str">
        <f t="shared" si="11"/>
        <v>S4B3</v>
      </c>
      <c r="AJ122" s="78" t="str">
        <f>VLOOKUP(N122,DATA_IW39!A:X,24,0)</f>
        <v>TUC</v>
      </c>
      <c r="AK122" s="76" t="str">
        <f>VLOOKUP(N122,DATA_IW39!A:W,23,0)</f>
        <v>สายสื่อสาร</v>
      </c>
      <c r="AL122" s="76" t="str">
        <f>VLOOKUP(N122,DATA_IW39!A:G,6,0)</f>
        <v>ZW03</v>
      </c>
      <c r="AM122" s="76" t="str">
        <f>VLOOKUP(N122,DATA_IW39!A:G,7,0)</f>
        <v>Z53</v>
      </c>
      <c r="AN122" s="76" t="str">
        <f>VLOOKUP(A122,Constrain!AC:AD,2,0)</f>
        <v>F052</v>
      </c>
      <c r="AO122" s="76" t="str">
        <f>VLOOKUP(A122,Constrain!AC:AE,3,0)</f>
        <v>กฟส.ประโคนชัย</v>
      </c>
      <c r="AP122" s="76" t="str">
        <f>VLOOKUP(N122,DATA_IW39!A:AA,27,0)</f>
        <v>TELECOM</v>
      </c>
    </row>
    <row r="123" spans="1:42" x14ac:dyDescent="0.35">
      <c r="A123" s="86" t="s">
        <v>1294</v>
      </c>
      <c r="B123" s="56">
        <v>92000320890</v>
      </c>
      <c r="C123" s="56">
        <v>140001545266</v>
      </c>
      <c r="D123" s="86" t="s">
        <v>152</v>
      </c>
      <c r="E123" s="86" t="s">
        <v>160</v>
      </c>
      <c r="F123" s="86" t="s">
        <v>161</v>
      </c>
      <c r="G123" s="56">
        <v>2007969516</v>
      </c>
      <c r="H123" s="56">
        <v>9009416401</v>
      </c>
      <c r="I123" s="56">
        <v>500000321204</v>
      </c>
      <c r="J123" s="86" t="s">
        <v>154</v>
      </c>
      <c r="K123" s="86" t="s">
        <v>165</v>
      </c>
      <c r="L123" s="86" t="s">
        <v>166</v>
      </c>
      <c r="M123" s="86" t="s">
        <v>157</v>
      </c>
      <c r="N123" s="56">
        <v>130000721331</v>
      </c>
      <c r="O123" s="86" t="s">
        <v>79</v>
      </c>
      <c r="P123" s="87">
        <v>3</v>
      </c>
      <c r="Q123" s="59">
        <v>43482</v>
      </c>
      <c r="R123" s="88">
        <v>2499</v>
      </c>
      <c r="S123" s="89">
        <v>55</v>
      </c>
      <c r="T123" s="89">
        <v>55</v>
      </c>
      <c r="U123" s="89">
        <v>3.85</v>
      </c>
      <c r="V123" s="89">
        <v>137445</v>
      </c>
      <c r="W123" s="89">
        <v>137445</v>
      </c>
      <c r="X123" s="89">
        <v>9621.15</v>
      </c>
      <c r="Y123" s="89">
        <v>147066.15</v>
      </c>
      <c r="Z123" s="59">
        <v>43496</v>
      </c>
      <c r="AB123" s="76" t="str">
        <f t="shared" si="6"/>
        <v/>
      </c>
      <c r="AC123" s="76" t="str">
        <f t="shared" si="7"/>
        <v/>
      </c>
      <c r="AD123" s="76" t="str">
        <f>VLOOKUP(B123,CA!A:B,2,0)</f>
        <v>CAT</v>
      </c>
      <c r="AE123" s="77">
        <f>VLOOKUP(C123,DATA_IW39!B:B,1,0)</f>
        <v>140001545266</v>
      </c>
      <c r="AF123" s="78">
        <f t="shared" si="8"/>
        <v>1</v>
      </c>
      <c r="AG123" s="78">
        <f t="shared" si="9"/>
        <v>1</v>
      </c>
      <c r="AH123" s="78">
        <f t="shared" si="10"/>
        <v>1</v>
      </c>
      <c r="AI123" s="78" t="str">
        <f t="shared" si="11"/>
        <v>S4B3</v>
      </c>
      <c r="AJ123" s="78" t="str">
        <f>VLOOKUP(N123,DATA_IW39!A:X,24,0)</f>
        <v>CAT/BFKT</v>
      </c>
      <c r="AK123" s="76" t="str">
        <f>VLOOKUP(N123,DATA_IW39!A:W,23,0)</f>
        <v>สายสื่อสาร</v>
      </c>
      <c r="AL123" s="76" t="str">
        <f>VLOOKUP(N123,DATA_IW39!A:G,6,0)</f>
        <v>ZW03</v>
      </c>
      <c r="AM123" s="76" t="str">
        <f>VLOOKUP(N123,DATA_IW39!A:G,7,0)</f>
        <v>Z53</v>
      </c>
      <c r="AN123" s="76" t="str">
        <f>VLOOKUP(A123,Constrain!AC:AD,2,0)</f>
        <v>F052</v>
      </c>
      <c r="AO123" s="76" t="str">
        <f>VLOOKUP(A123,Constrain!AC:AE,3,0)</f>
        <v>กฟส.ประโคนชัย</v>
      </c>
      <c r="AP123" s="76" t="str">
        <f>VLOOKUP(N123,DATA_IW39!A:AA,27,0)</f>
        <v>TELECOM</v>
      </c>
    </row>
    <row r="124" spans="1:42" x14ac:dyDescent="0.35">
      <c r="A124" s="86" t="s">
        <v>1294</v>
      </c>
      <c r="B124" s="56">
        <v>92000320890</v>
      </c>
      <c r="C124" s="56">
        <v>140001545333</v>
      </c>
      <c r="D124" s="86" t="s">
        <v>152</v>
      </c>
      <c r="E124" s="86" t="s">
        <v>160</v>
      </c>
      <c r="F124" s="86" t="s">
        <v>161</v>
      </c>
      <c r="G124" s="56">
        <v>2007969451</v>
      </c>
      <c r="H124" s="56">
        <v>9009416465</v>
      </c>
      <c r="I124" s="56">
        <v>554000320687</v>
      </c>
      <c r="J124" s="86" t="s">
        <v>154</v>
      </c>
      <c r="K124" s="86" t="s">
        <v>165</v>
      </c>
      <c r="L124" s="86" t="s">
        <v>166</v>
      </c>
      <c r="M124" s="86" t="s">
        <v>157</v>
      </c>
      <c r="N124" s="56">
        <v>130000721332</v>
      </c>
      <c r="O124" s="86" t="s">
        <v>79</v>
      </c>
      <c r="P124" s="87">
        <v>4</v>
      </c>
      <c r="Q124" s="59">
        <v>43482</v>
      </c>
      <c r="R124" s="88">
        <v>4853</v>
      </c>
      <c r="S124" s="89">
        <v>55</v>
      </c>
      <c r="T124" s="89">
        <v>55</v>
      </c>
      <c r="U124" s="89">
        <v>3.85</v>
      </c>
      <c r="V124" s="89">
        <v>266915</v>
      </c>
      <c r="W124" s="89">
        <v>266915</v>
      </c>
      <c r="X124" s="89">
        <v>18684.05</v>
      </c>
      <c r="Y124" s="89">
        <v>285599.05</v>
      </c>
      <c r="Z124" s="59">
        <v>43496</v>
      </c>
      <c r="AB124" s="76" t="str">
        <f t="shared" si="6"/>
        <v/>
      </c>
      <c r="AC124" s="76" t="str">
        <f t="shared" si="7"/>
        <v/>
      </c>
      <c r="AD124" s="76" t="str">
        <f>VLOOKUP(B124,CA!A:B,2,0)</f>
        <v>CAT</v>
      </c>
      <c r="AE124" s="77">
        <f>VLOOKUP(C124,DATA_IW39!B:B,1,0)</f>
        <v>140001545333</v>
      </c>
      <c r="AF124" s="78">
        <f t="shared" si="8"/>
        <v>1</v>
      </c>
      <c r="AG124" s="78">
        <f t="shared" si="9"/>
        <v>1</v>
      </c>
      <c r="AH124" s="78">
        <f t="shared" si="10"/>
        <v>1</v>
      </c>
      <c r="AI124" s="78" t="str">
        <f t="shared" si="11"/>
        <v>S4B3</v>
      </c>
      <c r="AJ124" s="78" t="str">
        <f>VLOOKUP(N124,DATA_IW39!A:X,24,0)</f>
        <v>CAT/TAC</v>
      </c>
      <c r="AK124" s="76" t="str">
        <f>VLOOKUP(N124,DATA_IW39!A:W,23,0)</f>
        <v>สายสื่อสาร</v>
      </c>
      <c r="AL124" s="76" t="str">
        <f>VLOOKUP(N124,DATA_IW39!A:G,6,0)</f>
        <v>ZW03</v>
      </c>
      <c r="AM124" s="76" t="str">
        <f>VLOOKUP(N124,DATA_IW39!A:G,7,0)</f>
        <v>Z53</v>
      </c>
      <c r="AN124" s="76" t="str">
        <f>VLOOKUP(A124,Constrain!AC:AD,2,0)</f>
        <v>F052</v>
      </c>
      <c r="AO124" s="76" t="str">
        <f>VLOOKUP(A124,Constrain!AC:AE,3,0)</f>
        <v>กฟส.ประโคนชัย</v>
      </c>
      <c r="AP124" s="76" t="str">
        <f>VLOOKUP(N124,DATA_IW39!A:AA,27,0)</f>
        <v>TELECOM</v>
      </c>
    </row>
    <row r="125" spans="1:42" x14ac:dyDescent="0.35">
      <c r="A125" s="86" t="s">
        <v>1292</v>
      </c>
      <c r="B125" s="56">
        <v>92000322802</v>
      </c>
      <c r="C125" s="56">
        <v>140001550137</v>
      </c>
      <c r="D125" s="86" t="s">
        <v>152</v>
      </c>
      <c r="E125" s="86" t="s">
        <v>174</v>
      </c>
      <c r="F125" s="86" t="s">
        <v>175</v>
      </c>
      <c r="G125" s="56">
        <v>2007979336</v>
      </c>
      <c r="H125" s="56">
        <v>9009427929</v>
      </c>
      <c r="I125" s="56">
        <v>554000320877</v>
      </c>
      <c r="J125" s="86" t="s">
        <v>154</v>
      </c>
      <c r="K125" s="86" t="s">
        <v>165</v>
      </c>
      <c r="L125" s="86" t="s">
        <v>166</v>
      </c>
      <c r="M125" s="86" t="s">
        <v>157</v>
      </c>
      <c r="N125" s="56">
        <v>130000721433</v>
      </c>
      <c r="O125" s="86" t="s">
        <v>79</v>
      </c>
      <c r="P125" s="87">
        <v>10</v>
      </c>
      <c r="Q125" s="59">
        <v>43486</v>
      </c>
      <c r="R125" s="88">
        <v>478</v>
      </c>
      <c r="S125" s="89">
        <v>55</v>
      </c>
      <c r="T125" s="89">
        <v>55</v>
      </c>
      <c r="U125" s="89">
        <v>3.85</v>
      </c>
      <c r="V125" s="89">
        <v>26290</v>
      </c>
      <c r="W125" s="89">
        <v>26290</v>
      </c>
      <c r="X125" s="89">
        <v>1840.3</v>
      </c>
      <c r="Y125" s="89">
        <v>28130.3</v>
      </c>
      <c r="Z125" s="59">
        <v>43496</v>
      </c>
      <c r="AB125" s="76" t="str">
        <f t="shared" si="6"/>
        <v/>
      </c>
      <c r="AC125" s="76" t="str">
        <f t="shared" si="7"/>
        <v/>
      </c>
      <c r="AD125" s="76" t="str">
        <f>VLOOKUP(B125,CA!A:B,2,0)</f>
        <v>SYM</v>
      </c>
      <c r="AE125" s="77">
        <f>VLOOKUP(C125,DATA_IW39!B:B,1,0)</f>
        <v>140001550137</v>
      </c>
      <c r="AF125" s="78">
        <f t="shared" si="8"/>
        <v>1</v>
      </c>
      <c r="AG125" s="78">
        <f t="shared" si="9"/>
        <v>1</v>
      </c>
      <c r="AH125" s="78">
        <f t="shared" si="10"/>
        <v>1</v>
      </c>
      <c r="AI125" s="78" t="str">
        <f t="shared" si="11"/>
        <v>S4B3</v>
      </c>
      <c r="AJ125" s="78" t="str">
        <f>VLOOKUP(N125,DATA_IW39!A:X,24,0)</f>
        <v>SYM</v>
      </c>
      <c r="AK125" s="76" t="str">
        <f>VLOOKUP(N125,DATA_IW39!A:W,23,0)</f>
        <v>สายสื่อสาร</v>
      </c>
      <c r="AL125" s="76" t="str">
        <f>VLOOKUP(N125,DATA_IW39!A:G,6,0)</f>
        <v>ZW03</v>
      </c>
      <c r="AM125" s="76" t="str">
        <f>VLOOKUP(N125,DATA_IW39!A:G,7,0)</f>
        <v>Z53</v>
      </c>
      <c r="AN125" s="76" t="str">
        <f>VLOOKUP(A125,Constrain!AC:AD,2,0)</f>
        <v>F012</v>
      </c>
      <c r="AO125" s="76" t="str">
        <f>VLOOKUP(A125,Constrain!AC:AE,3,0)</f>
        <v>กฟส.โนนสูง</v>
      </c>
      <c r="AP125" s="76" t="str">
        <f>VLOOKUP(N125,DATA_IW39!A:AA,27,0)</f>
        <v>TELECOM</v>
      </c>
    </row>
    <row r="126" spans="1:42" x14ac:dyDescent="0.35">
      <c r="A126" s="86" t="s">
        <v>1292</v>
      </c>
      <c r="B126" s="56">
        <v>92000410708</v>
      </c>
      <c r="C126" s="56">
        <v>140001550092</v>
      </c>
      <c r="D126" s="86" t="s">
        <v>152</v>
      </c>
      <c r="E126" s="86" t="s">
        <v>172</v>
      </c>
      <c r="F126" s="86" t="s">
        <v>173</v>
      </c>
      <c r="G126" s="56">
        <v>2007979123</v>
      </c>
      <c r="H126" s="56">
        <v>9009427736</v>
      </c>
      <c r="I126" s="56">
        <v>522000321922</v>
      </c>
      <c r="J126" s="86" t="s">
        <v>154</v>
      </c>
      <c r="K126" s="86" t="s">
        <v>165</v>
      </c>
      <c r="L126" s="86" t="s">
        <v>166</v>
      </c>
      <c r="M126" s="86" t="s">
        <v>157</v>
      </c>
      <c r="N126" s="56">
        <v>130000721435</v>
      </c>
      <c r="O126" s="86" t="s">
        <v>79</v>
      </c>
      <c r="P126" s="87">
        <v>13</v>
      </c>
      <c r="Q126" s="59">
        <v>43486</v>
      </c>
      <c r="R126" s="88">
        <v>1437</v>
      </c>
      <c r="S126" s="89">
        <v>55</v>
      </c>
      <c r="T126" s="89">
        <v>55</v>
      </c>
      <c r="U126" s="89">
        <v>3.85</v>
      </c>
      <c r="V126" s="89">
        <v>79035</v>
      </c>
      <c r="W126" s="89">
        <v>79035</v>
      </c>
      <c r="X126" s="89">
        <v>5532.45</v>
      </c>
      <c r="Y126" s="89">
        <v>84567.45</v>
      </c>
      <c r="Z126" s="59">
        <v>43496</v>
      </c>
      <c r="AB126" s="76" t="str">
        <f t="shared" si="6"/>
        <v/>
      </c>
      <c r="AC126" s="76" t="str">
        <f t="shared" si="7"/>
        <v/>
      </c>
      <c r="AD126" s="76" t="str">
        <f>VLOOKUP(B126,CA!A:B,2,0)</f>
        <v>ITEL</v>
      </c>
      <c r="AE126" s="77">
        <f>VLOOKUP(C126,DATA_IW39!B:B,1,0)</f>
        <v>140001550092</v>
      </c>
      <c r="AF126" s="78">
        <f t="shared" si="8"/>
        <v>1</v>
      </c>
      <c r="AG126" s="78">
        <f t="shared" si="9"/>
        <v>1</v>
      </c>
      <c r="AH126" s="78">
        <f t="shared" si="10"/>
        <v>1</v>
      </c>
      <c r="AI126" s="78" t="str">
        <f t="shared" si="11"/>
        <v>S4B3</v>
      </c>
      <c r="AJ126" s="78" t="str">
        <f>VLOOKUP(N126,DATA_IW39!A:X,24,0)</f>
        <v>ITEL</v>
      </c>
      <c r="AK126" s="76" t="str">
        <f>VLOOKUP(N126,DATA_IW39!A:W,23,0)</f>
        <v>สายสื่อสาร</v>
      </c>
      <c r="AL126" s="76" t="str">
        <f>VLOOKUP(N126,DATA_IW39!A:G,6,0)</f>
        <v>ZW03</v>
      </c>
      <c r="AM126" s="76" t="str">
        <f>VLOOKUP(N126,DATA_IW39!A:G,7,0)</f>
        <v>Z53</v>
      </c>
      <c r="AN126" s="76" t="str">
        <f>VLOOKUP(A126,Constrain!AC:AD,2,0)</f>
        <v>F012</v>
      </c>
      <c r="AO126" s="76" t="str">
        <f>VLOOKUP(A126,Constrain!AC:AE,3,0)</f>
        <v>กฟส.โนนสูง</v>
      </c>
      <c r="AP126" s="76" t="str">
        <f>VLOOKUP(N126,DATA_IW39!A:AA,27,0)</f>
        <v>TELECOM</v>
      </c>
    </row>
    <row r="127" spans="1:42" x14ac:dyDescent="0.35">
      <c r="A127" s="86" t="s">
        <v>1292</v>
      </c>
      <c r="B127" s="56">
        <v>92000312973</v>
      </c>
      <c r="C127" s="56">
        <v>140001550158</v>
      </c>
      <c r="D127" s="86" t="s">
        <v>152</v>
      </c>
      <c r="E127" s="86" t="s">
        <v>158</v>
      </c>
      <c r="F127" s="86" t="s">
        <v>159</v>
      </c>
      <c r="G127" s="56">
        <v>2007979339</v>
      </c>
      <c r="H127" s="56">
        <v>9009427993</v>
      </c>
      <c r="I127" s="56">
        <v>524000321750</v>
      </c>
      <c r="J127" s="86" t="s">
        <v>154</v>
      </c>
      <c r="K127" s="86" t="s">
        <v>165</v>
      </c>
      <c r="L127" s="86" t="s">
        <v>166</v>
      </c>
      <c r="M127" s="86" t="s">
        <v>157</v>
      </c>
      <c r="N127" s="56">
        <v>130000721438</v>
      </c>
      <c r="O127" s="86" t="s">
        <v>79</v>
      </c>
      <c r="P127" s="87">
        <v>2</v>
      </c>
      <c r="Q127" s="59">
        <v>43486</v>
      </c>
      <c r="R127" s="88">
        <v>4954</v>
      </c>
      <c r="S127" s="89">
        <v>55</v>
      </c>
      <c r="T127" s="89">
        <v>55</v>
      </c>
      <c r="U127" s="89">
        <v>3.85</v>
      </c>
      <c r="V127" s="89">
        <v>272470</v>
      </c>
      <c r="W127" s="89">
        <v>272470</v>
      </c>
      <c r="X127" s="89">
        <v>19072.900000000001</v>
      </c>
      <c r="Y127" s="89">
        <v>291542.90000000002</v>
      </c>
      <c r="Z127" s="59">
        <v>43496</v>
      </c>
      <c r="AA127" s="59"/>
      <c r="AB127" s="76" t="str">
        <f t="shared" si="6"/>
        <v/>
      </c>
      <c r="AC127" s="76" t="str">
        <f t="shared" si="7"/>
        <v/>
      </c>
      <c r="AD127" s="76" t="str">
        <f>VLOOKUP(B127,CA!A:B,2,0)</f>
        <v>TTT</v>
      </c>
      <c r="AE127" s="77">
        <f>VLOOKUP(C127,DATA_IW39!B:B,1,0)</f>
        <v>140001550158</v>
      </c>
      <c r="AF127" s="78">
        <f t="shared" si="8"/>
        <v>1</v>
      </c>
      <c r="AG127" s="78">
        <f t="shared" si="9"/>
        <v>1</v>
      </c>
      <c r="AH127" s="78">
        <f t="shared" si="10"/>
        <v>1</v>
      </c>
      <c r="AI127" s="78" t="str">
        <f t="shared" si="11"/>
        <v>S4B3</v>
      </c>
      <c r="AJ127" s="78" t="str">
        <f>VLOOKUP(N127,DATA_IW39!A:X,24,0)</f>
        <v>TTT</v>
      </c>
      <c r="AK127" s="76" t="str">
        <f>VLOOKUP(N127,DATA_IW39!A:W,23,0)</f>
        <v>สายสื่อสาร</v>
      </c>
      <c r="AL127" s="76" t="str">
        <f>VLOOKUP(N127,DATA_IW39!A:G,6,0)</f>
        <v>ZW03</v>
      </c>
      <c r="AM127" s="76" t="str">
        <f>VLOOKUP(N127,DATA_IW39!A:G,7,0)</f>
        <v>Z53</v>
      </c>
      <c r="AN127" s="76" t="str">
        <f>VLOOKUP(A127,Constrain!AC:AD,2,0)</f>
        <v>F012</v>
      </c>
      <c r="AO127" s="76" t="str">
        <f>VLOOKUP(A127,Constrain!AC:AE,3,0)</f>
        <v>กฟส.โนนสูง</v>
      </c>
      <c r="AP127" s="76" t="str">
        <f>VLOOKUP(N127,DATA_IW39!A:AA,27,0)</f>
        <v>TELECOM</v>
      </c>
    </row>
    <row r="128" spans="1:42" x14ac:dyDescent="0.35">
      <c r="A128" s="86" t="s">
        <v>1295</v>
      </c>
      <c r="B128" s="56">
        <v>92000322745</v>
      </c>
      <c r="C128" s="56">
        <v>140001545439</v>
      </c>
      <c r="D128" s="86" t="s">
        <v>152</v>
      </c>
      <c r="E128" s="86" t="s">
        <v>160</v>
      </c>
      <c r="F128" s="86" t="s">
        <v>161</v>
      </c>
      <c r="G128" s="56">
        <v>2007969639</v>
      </c>
      <c r="H128" s="56">
        <v>9009416527</v>
      </c>
      <c r="I128" s="56">
        <v>526000322837</v>
      </c>
      <c r="J128" s="86" t="s">
        <v>154</v>
      </c>
      <c r="K128" s="86" t="s">
        <v>165</v>
      </c>
      <c r="L128" s="86" t="s">
        <v>166</v>
      </c>
      <c r="M128" s="86" t="s">
        <v>157</v>
      </c>
      <c r="N128" s="56">
        <v>130000721505</v>
      </c>
      <c r="O128" s="86" t="s">
        <v>79</v>
      </c>
      <c r="P128" s="87">
        <v>2</v>
      </c>
      <c r="Q128" s="59">
        <v>43482</v>
      </c>
      <c r="R128" s="88">
        <v>67</v>
      </c>
      <c r="S128" s="89">
        <v>100</v>
      </c>
      <c r="T128" s="89">
        <v>100</v>
      </c>
      <c r="U128" s="89">
        <v>7</v>
      </c>
      <c r="V128" s="89">
        <v>6700</v>
      </c>
      <c r="W128" s="89">
        <v>6700</v>
      </c>
      <c r="X128" s="89">
        <v>469</v>
      </c>
      <c r="Y128" s="89">
        <v>7169</v>
      </c>
      <c r="Z128" s="59">
        <v>43496</v>
      </c>
      <c r="AA128" s="59"/>
      <c r="AB128" s="76" t="str">
        <f t="shared" si="6"/>
        <v/>
      </c>
      <c r="AC128" s="76" t="str">
        <f t="shared" si="7"/>
        <v/>
      </c>
      <c r="AD128" s="76" t="str">
        <f>VLOOKUP(B128,CA!A:B,2,0)</f>
        <v>CAT</v>
      </c>
      <c r="AE128" s="77">
        <f>VLOOKUP(C128,DATA_IW39!B:B,1,0)</f>
        <v>140001545439</v>
      </c>
      <c r="AF128" s="78">
        <f t="shared" si="8"/>
        <v>2</v>
      </c>
      <c r="AG128" s="78">
        <f t="shared" si="9"/>
        <v>2</v>
      </c>
      <c r="AH128" s="78">
        <f t="shared" si="10"/>
        <v>2</v>
      </c>
      <c r="AI128" s="78" t="str">
        <f t="shared" si="11"/>
        <v>S4B3</v>
      </c>
      <c r="AJ128" s="78" t="str">
        <f>VLOOKUP(N128,DATA_IW39!A:X,24,0)</f>
        <v>CAT</v>
      </c>
      <c r="AK128" s="76" t="str">
        <f>VLOOKUP(N128,DATA_IW39!A:W,23,0)</f>
        <v>สายสื่อสาร</v>
      </c>
      <c r="AL128" s="76" t="str">
        <f>VLOOKUP(N128,DATA_IW39!A:G,6,0)</f>
        <v>ZW03</v>
      </c>
      <c r="AM128" s="76" t="str">
        <f>VLOOKUP(N128,DATA_IW39!A:G,7,0)</f>
        <v>Z53</v>
      </c>
      <c r="AN128" s="76" t="str">
        <f>VLOOKUP(A128,Constrain!AC:AD,2,0)</f>
        <v>F017</v>
      </c>
      <c r="AO128" s="76" t="str">
        <f>VLOOKUP(A128,Constrain!AC:AE,3,0)</f>
        <v>กฟส.โนนไทย</v>
      </c>
      <c r="AP128" s="76" t="str">
        <f>VLOOKUP(N128,DATA_IW39!A:AA,27,0)</f>
        <v>TELECOM</v>
      </c>
    </row>
    <row r="129" spans="1:42" x14ac:dyDescent="0.35">
      <c r="A129" s="86" t="s">
        <v>1295</v>
      </c>
      <c r="B129" s="56">
        <v>92000322745</v>
      </c>
      <c r="C129" s="56">
        <v>140001545439</v>
      </c>
      <c r="D129" s="86" t="s">
        <v>152</v>
      </c>
      <c r="E129" s="86" t="s">
        <v>160</v>
      </c>
      <c r="F129" s="86" t="s">
        <v>161</v>
      </c>
      <c r="G129" s="56">
        <v>2007969639</v>
      </c>
      <c r="H129" s="56">
        <v>9009416527</v>
      </c>
      <c r="I129" s="56">
        <v>526000322837</v>
      </c>
      <c r="J129" s="86" t="s">
        <v>154</v>
      </c>
      <c r="K129" s="86" t="s">
        <v>165</v>
      </c>
      <c r="L129" s="86" t="s">
        <v>166</v>
      </c>
      <c r="M129" s="86" t="s">
        <v>157</v>
      </c>
      <c r="N129" s="56">
        <v>130000721505</v>
      </c>
      <c r="O129" s="86" t="s">
        <v>79</v>
      </c>
      <c r="P129" s="87">
        <v>3</v>
      </c>
      <c r="Q129" s="59">
        <v>43482</v>
      </c>
      <c r="R129" s="88">
        <v>3720</v>
      </c>
      <c r="S129" s="89">
        <v>55</v>
      </c>
      <c r="T129" s="89">
        <v>55</v>
      </c>
      <c r="U129" s="89">
        <v>3.85</v>
      </c>
      <c r="V129" s="89">
        <v>204600</v>
      </c>
      <c r="W129" s="89">
        <v>204600</v>
      </c>
      <c r="X129" s="89">
        <v>14322</v>
      </c>
      <c r="Y129" s="89">
        <v>218922</v>
      </c>
      <c r="Z129" s="59">
        <v>43496</v>
      </c>
      <c r="AA129" s="59"/>
      <c r="AB129" s="76" t="str">
        <f t="shared" si="6"/>
        <v/>
      </c>
      <c r="AC129" s="76" t="str">
        <f t="shared" si="7"/>
        <v/>
      </c>
      <c r="AD129" s="76" t="str">
        <f>VLOOKUP(B129,CA!A:B,2,0)</f>
        <v>CAT</v>
      </c>
      <c r="AE129" s="77">
        <f>VLOOKUP(C129,DATA_IW39!B:B,1,0)</f>
        <v>140001545439</v>
      </c>
      <c r="AF129" s="78">
        <f t="shared" si="8"/>
        <v>2</v>
      </c>
      <c r="AG129" s="78">
        <f t="shared" si="9"/>
        <v>2</v>
      </c>
      <c r="AH129" s="78">
        <f t="shared" si="10"/>
        <v>2</v>
      </c>
      <c r="AI129" s="78" t="str">
        <f t="shared" si="11"/>
        <v>S4B3</v>
      </c>
      <c r="AJ129" s="78" t="str">
        <f>VLOOKUP(N129,DATA_IW39!A:X,24,0)</f>
        <v>CAT</v>
      </c>
      <c r="AK129" s="76" t="str">
        <f>VLOOKUP(N129,DATA_IW39!A:W,23,0)</f>
        <v>สายสื่อสาร</v>
      </c>
      <c r="AL129" s="76" t="str">
        <f>VLOOKUP(N129,DATA_IW39!A:G,6,0)</f>
        <v>ZW03</v>
      </c>
      <c r="AM129" s="76" t="str">
        <f>VLOOKUP(N129,DATA_IW39!A:G,7,0)</f>
        <v>Z53</v>
      </c>
      <c r="AN129" s="76" t="str">
        <f>VLOOKUP(A129,Constrain!AC:AD,2,0)</f>
        <v>F017</v>
      </c>
      <c r="AO129" s="76" t="str">
        <f>VLOOKUP(A129,Constrain!AC:AE,3,0)</f>
        <v>กฟส.โนนไทย</v>
      </c>
      <c r="AP129" s="76" t="str">
        <f>VLOOKUP(N129,DATA_IW39!A:AA,27,0)</f>
        <v>TELECOM</v>
      </c>
    </row>
    <row r="130" spans="1:42" x14ac:dyDescent="0.35">
      <c r="A130" s="86" t="s">
        <v>1295</v>
      </c>
      <c r="B130" s="56">
        <v>92000323066</v>
      </c>
      <c r="C130" s="56">
        <v>140001545630</v>
      </c>
      <c r="D130" s="86" t="s">
        <v>152</v>
      </c>
      <c r="E130" s="86" t="s">
        <v>114</v>
      </c>
      <c r="F130" s="86" t="s">
        <v>163</v>
      </c>
      <c r="G130" s="56">
        <v>2007969799</v>
      </c>
      <c r="H130" s="56">
        <v>9009416871</v>
      </c>
      <c r="I130" s="56">
        <v>568000322039</v>
      </c>
      <c r="J130" s="86" t="s">
        <v>154</v>
      </c>
      <c r="K130" s="86" t="s">
        <v>165</v>
      </c>
      <c r="L130" s="86" t="s">
        <v>166</v>
      </c>
      <c r="M130" s="86" t="s">
        <v>157</v>
      </c>
      <c r="N130" s="56">
        <v>130000721512</v>
      </c>
      <c r="O130" s="86" t="s">
        <v>79</v>
      </c>
      <c r="P130" s="87">
        <v>5</v>
      </c>
      <c r="Q130" s="59">
        <v>43482</v>
      </c>
      <c r="R130" s="88">
        <v>1790</v>
      </c>
      <c r="S130" s="89">
        <v>100</v>
      </c>
      <c r="T130" s="89">
        <v>100</v>
      </c>
      <c r="U130" s="89">
        <v>7</v>
      </c>
      <c r="V130" s="89">
        <v>179000</v>
      </c>
      <c r="W130" s="89">
        <v>179000</v>
      </c>
      <c r="X130" s="89">
        <v>12530</v>
      </c>
      <c r="Y130" s="89">
        <v>191530</v>
      </c>
      <c r="Z130" s="59">
        <v>43496</v>
      </c>
      <c r="AA130" s="59"/>
      <c r="AB130" s="76" t="str">
        <f t="shared" ref="AB130:AB193" si="12">check_CorSerMat181(D130,K130)</f>
        <v/>
      </c>
      <c r="AC130" s="76" t="str">
        <f t="shared" ref="AC130:AC193" si="13">IF(R130=1,IF(OR(S130=55,S130=100,S130=410),"","แก้ไขจำนวน"),"")</f>
        <v/>
      </c>
      <c r="AD130" s="76" t="str">
        <f>VLOOKUP(B130,CA!A:B,2,0)</f>
        <v>TOT</v>
      </c>
      <c r="AE130" s="77">
        <f>VLOOKUP(C130,DATA_IW39!B:B,1,0)</f>
        <v>140001545630</v>
      </c>
      <c r="AF130" s="78">
        <f t="shared" ref="AF130:AF193" si="14">COUNTIF(N:N,N:N)</f>
        <v>2</v>
      </c>
      <c r="AG130" s="78">
        <f t="shared" ref="AG130:AG193" si="15">COUNTIF(C:C,C:C)</f>
        <v>2</v>
      </c>
      <c r="AH130" s="78">
        <f t="shared" ref="AH130:AH193" si="16">COUNTIF(H:H,H:H)</f>
        <v>2</v>
      </c>
      <c r="AI130" s="78" t="str">
        <f t="shared" ref="AI130:AI193" si="17">LEFT(D130,4)</f>
        <v>S4B3</v>
      </c>
      <c r="AJ130" s="78" t="str">
        <f>VLOOKUP(N130,DATA_IW39!A:X,24,0)</f>
        <v>TOT</v>
      </c>
      <c r="AK130" s="76" t="str">
        <f>VLOOKUP(N130,DATA_IW39!A:W,23,0)</f>
        <v>สายสื่อสาร</v>
      </c>
      <c r="AL130" s="76" t="str">
        <f>VLOOKUP(N130,DATA_IW39!A:G,6,0)</f>
        <v>ZW03</v>
      </c>
      <c r="AM130" s="76" t="str">
        <f>VLOOKUP(N130,DATA_IW39!A:G,7,0)</f>
        <v>Z53</v>
      </c>
      <c r="AN130" s="76" t="str">
        <f>VLOOKUP(A130,Constrain!AC:AD,2,0)</f>
        <v>F017</v>
      </c>
      <c r="AO130" s="76" t="str">
        <f>VLOOKUP(A130,Constrain!AC:AE,3,0)</f>
        <v>กฟส.โนนไทย</v>
      </c>
      <c r="AP130" s="76" t="str">
        <f>VLOOKUP(N130,DATA_IW39!A:AA,27,0)</f>
        <v>TELECOM</v>
      </c>
    </row>
    <row r="131" spans="1:42" x14ac:dyDescent="0.35">
      <c r="A131" s="86" t="s">
        <v>1295</v>
      </c>
      <c r="B131" s="56">
        <v>92000323066</v>
      </c>
      <c r="C131" s="56">
        <v>140001545630</v>
      </c>
      <c r="D131" s="86" t="s">
        <v>152</v>
      </c>
      <c r="E131" s="86" t="s">
        <v>114</v>
      </c>
      <c r="F131" s="86" t="s">
        <v>163</v>
      </c>
      <c r="G131" s="56">
        <v>2007969799</v>
      </c>
      <c r="H131" s="56">
        <v>9009416871</v>
      </c>
      <c r="I131" s="56">
        <v>568000322039</v>
      </c>
      <c r="J131" s="86" t="s">
        <v>154</v>
      </c>
      <c r="K131" s="86" t="s">
        <v>165</v>
      </c>
      <c r="L131" s="86" t="s">
        <v>166</v>
      </c>
      <c r="M131" s="86" t="s">
        <v>157</v>
      </c>
      <c r="N131" s="56">
        <v>130000721512</v>
      </c>
      <c r="O131" s="86" t="s">
        <v>79</v>
      </c>
      <c r="P131" s="87">
        <v>6</v>
      </c>
      <c r="Q131" s="59">
        <v>43482</v>
      </c>
      <c r="R131" s="88">
        <v>6124</v>
      </c>
      <c r="S131" s="89">
        <v>55</v>
      </c>
      <c r="T131" s="89">
        <v>55</v>
      </c>
      <c r="U131" s="89">
        <v>3.85</v>
      </c>
      <c r="V131" s="89">
        <v>336820</v>
      </c>
      <c r="W131" s="89">
        <v>336820</v>
      </c>
      <c r="X131" s="89">
        <v>23577.4</v>
      </c>
      <c r="Y131" s="89">
        <v>360397.4</v>
      </c>
      <c r="Z131" s="59">
        <v>43496</v>
      </c>
      <c r="AA131" s="59"/>
      <c r="AB131" s="76" t="str">
        <f t="shared" si="12"/>
        <v/>
      </c>
      <c r="AC131" s="76" t="str">
        <f t="shared" si="13"/>
        <v/>
      </c>
      <c r="AD131" s="76" t="str">
        <f>VLOOKUP(B131,CA!A:B,2,0)</f>
        <v>TOT</v>
      </c>
      <c r="AE131" s="77">
        <f>VLOOKUP(C131,DATA_IW39!B:B,1,0)</f>
        <v>140001545630</v>
      </c>
      <c r="AF131" s="78">
        <f t="shared" si="14"/>
        <v>2</v>
      </c>
      <c r="AG131" s="78">
        <f t="shared" si="15"/>
        <v>2</v>
      </c>
      <c r="AH131" s="78">
        <f t="shared" si="16"/>
        <v>2</v>
      </c>
      <c r="AI131" s="78" t="str">
        <f t="shared" si="17"/>
        <v>S4B3</v>
      </c>
      <c r="AJ131" s="78" t="str">
        <f>VLOOKUP(N131,DATA_IW39!A:X,24,0)</f>
        <v>TOT</v>
      </c>
      <c r="AK131" s="76" t="str">
        <f>VLOOKUP(N131,DATA_IW39!A:W,23,0)</f>
        <v>สายสื่อสาร</v>
      </c>
      <c r="AL131" s="76" t="str">
        <f>VLOOKUP(N131,DATA_IW39!A:G,6,0)</f>
        <v>ZW03</v>
      </c>
      <c r="AM131" s="76" t="str">
        <f>VLOOKUP(N131,DATA_IW39!A:G,7,0)</f>
        <v>Z53</v>
      </c>
      <c r="AN131" s="76" t="str">
        <f>VLOOKUP(A131,Constrain!AC:AD,2,0)</f>
        <v>F017</v>
      </c>
      <c r="AO131" s="76" t="str">
        <f>VLOOKUP(A131,Constrain!AC:AE,3,0)</f>
        <v>กฟส.โนนไทย</v>
      </c>
      <c r="AP131" s="76" t="str">
        <f>VLOOKUP(N131,DATA_IW39!A:AA,27,0)</f>
        <v>TELECOM</v>
      </c>
    </row>
    <row r="132" spans="1:42" x14ac:dyDescent="0.35">
      <c r="A132" s="86" t="s">
        <v>1295</v>
      </c>
      <c r="B132" s="56">
        <v>92000312974</v>
      </c>
      <c r="C132" s="56">
        <v>140001545700</v>
      </c>
      <c r="D132" s="86" t="s">
        <v>152</v>
      </c>
      <c r="E132" s="86" t="s">
        <v>158</v>
      </c>
      <c r="F132" s="86" t="s">
        <v>159</v>
      </c>
      <c r="G132" s="56">
        <v>2007969904</v>
      </c>
      <c r="H132" s="56">
        <v>9009416883</v>
      </c>
      <c r="I132" s="56">
        <v>538000322318</v>
      </c>
      <c r="J132" s="86" t="s">
        <v>154</v>
      </c>
      <c r="K132" s="86" t="s">
        <v>165</v>
      </c>
      <c r="L132" s="86" t="s">
        <v>166</v>
      </c>
      <c r="M132" s="86" t="s">
        <v>157</v>
      </c>
      <c r="N132" s="56">
        <v>130000721519</v>
      </c>
      <c r="O132" s="86" t="s">
        <v>79</v>
      </c>
      <c r="P132" s="87">
        <v>1</v>
      </c>
      <c r="Q132" s="59">
        <v>43482</v>
      </c>
      <c r="R132" s="88">
        <v>3917</v>
      </c>
      <c r="S132" s="89">
        <v>55</v>
      </c>
      <c r="T132" s="89">
        <v>55</v>
      </c>
      <c r="U132" s="89">
        <v>3.85</v>
      </c>
      <c r="V132" s="89">
        <v>215435</v>
      </c>
      <c r="W132" s="89">
        <v>215435</v>
      </c>
      <c r="X132" s="89">
        <v>15080.45</v>
      </c>
      <c r="Y132" s="89">
        <v>230515.45</v>
      </c>
      <c r="Z132" s="59">
        <v>43496</v>
      </c>
      <c r="AA132" s="59"/>
      <c r="AB132" s="76" t="str">
        <f t="shared" si="12"/>
        <v/>
      </c>
      <c r="AC132" s="76" t="str">
        <f t="shared" si="13"/>
        <v/>
      </c>
      <c r="AD132" s="76" t="str">
        <f>VLOOKUP(B132,CA!A:B,2,0)</f>
        <v>TTT</v>
      </c>
      <c r="AE132" s="77">
        <f>VLOOKUP(C132,DATA_IW39!B:B,1,0)</f>
        <v>140001545700</v>
      </c>
      <c r="AF132" s="78">
        <f t="shared" si="14"/>
        <v>1</v>
      </c>
      <c r="AG132" s="78">
        <f t="shared" si="15"/>
        <v>1</v>
      </c>
      <c r="AH132" s="78">
        <f t="shared" si="16"/>
        <v>1</v>
      </c>
      <c r="AI132" s="78" t="str">
        <f t="shared" si="17"/>
        <v>S4B3</v>
      </c>
      <c r="AJ132" s="78" t="str">
        <f>VLOOKUP(N132,DATA_IW39!A:X,24,0)</f>
        <v>TTT</v>
      </c>
      <c r="AK132" s="76" t="str">
        <f>VLOOKUP(N132,DATA_IW39!A:W,23,0)</f>
        <v>สายสื่อสาร</v>
      </c>
      <c r="AL132" s="76" t="str">
        <f>VLOOKUP(N132,DATA_IW39!A:G,6,0)</f>
        <v>ZW03</v>
      </c>
      <c r="AM132" s="76" t="str">
        <f>VLOOKUP(N132,DATA_IW39!A:G,7,0)</f>
        <v>Z53</v>
      </c>
      <c r="AN132" s="76" t="str">
        <f>VLOOKUP(A132,Constrain!AC:AD,2,0)</f>
        <v>F017</v>
      </c>
      <c r="AO132" s="76" t="str">
        <f>VLOOKUP(A132,Constrain!AC:AE,3,0)</f>
        <v>กฟส.โนนไทย</v>
      </c>
      <c r="AP132" s="76" t="str">
        <f>VLOOKUP(N132,DATA_IW39!A:AA,27,0)</f>
        <v>TELECOM</v>
      </c>
    </row>
    <row r="133" spans="1:42" x14ac:dyDescent="0.35">
      <c r="A133" s="86" t="s">
        <v>1295</v>
      </c>
      <c r="B133" s="56">
        <v>92000539549</v>
      </c>
      <c r="C133" s="56">
        <v>140001545763</v>
      </c>
      <c r="D133" s="86" t="s">
        <v>152</v>
      </c>
      <c r="E133" s="86" t="s">
        <v>194</v>
      </c>
      <c r="F133" s="86" t="s">
        <v>195</v>
      </c>
      <c r="G133" s="56">
        <v>2007969975</v>
      </c>
      <c r="H133" s="56">
        <v>9009417018</v>
      </c>
      <c r="I133" s="56">
        <v>530000321917</v>
      </c>
      <c r="J133" s="86" t="s">
        <v>154</v>
      </c>
      <c r="K133" s="86" t="s">
        <v>165</v>
      </c>
      <c r="L133" s="86" t="s">
        <v>166</v>
      </c>
      <c r="M133" s="86" t="s">
        <v>157</v>
      </c>
      <c r="N133" s="56">
        <v>130000721522</v>
      </c>
      <c r="O133" s="86" t="s">
        <v>79</v>
      </c>
      <c r="P133" s="87">
        <v>11</v>
      </c>
      <c r="Q133" s="59">
        <v>43482</v>
      </c>
      <c r="R133" s="88">
        <v>3339</v>
      </c>
      <c r="S133" s="89">
        <v>55</v>
      </c>
      <c r="T133" s="89">
        <v>55</v>
      </c>
      <c r="U133" s="89">
        <v>3.85</v>
      </c>
      <c r="V133" s="89">
        <v>183645</v>
      </c>
      <c r="W133" s="89">
        <v>183645</v>
      </c>
      <c r="X133" s="89">
        <v>12855.15</v>
      </c>
      <c r="Y133" s="89">
        <v>196500.15</v>
      </c>
      <c r="Z133" s="59">
        <v>43496</v>
      </c>
      <c r="AA133" s="59"/>
      <c r="AB133" s="76" t="str">
        <f t="shared" si="12"/>
        <v/>
      </c>
      <c r="AC133" s="76" t="str">
        <f t="shared" si="13"/>
        <v/>
      </c>
      <c r="AD133" s="76" t="str">
        <f>VLOOKUP(B133,CA!A:B,2,0)</f>
        <v>TCC</v>
      </c>
      <c r="AE133" s="77">
        <f>VLOOKUP(C133,DATA_IW39!B:B,1,0)</f>
        <v>140001545763</v>
      </c>
      <c r="AF133" s="78">
        <f t="shared" si="14"/>
        <v>1</v>
      </c>
      <c r="AG133" s="78">
        <f t="shared" si="15"/>
        <v>1</v>
      </c>
      <c r="AH133" s="78">
        <f t="shared" si="16"/>
        <v>1</v>
      </c>
      <c r="AI133" s="78" t="str">
        <f t="shared" si="17"/>
        <v>S4B3</v>
      </c>
      <c r="AJ133" s="78" t="str">
        <f>VLOOKUP(N133,DATA_IW39!A:X,24,0)</f>
        <v>TCC</v>
      </c>
      <c r="AK133" s="76" t="str">
        <f>VLOOKUP(N133,DATA_IW39!A:W,23,0)</f>
        <v>สายสื่อสาร</v>
      </c>
      <c r="AL133" s="76" t="str">
        <f>VLOOKUP(N133,DATA_IW39!A:G,6,0)</f>
        <v>ZW03</v>
      </c>
      <c r="AM133" s="76" t="str">
        <f>VLOOKUP(N133,DATA_IW39!A:G,7,0)</f>
        <v>Z53</v>
      </c>
      <c r="AN133" s="76" t="str">
        <f>VLOOKUP(A133,Constrain!AC:AD,2,0)</f>
        <v>F017</v>
      </c>
      <c r="AO133" s="76" t="str">
        <f>VLOOKUP(A133,Constrain!AC:AE,3,0)</f>
        <v>กฟส.โนนไทย</v>
      </c>
      <c r="AP133" s="76" t="str">
        <f>VLOOKUP(N133,DATA_IW39!A:AA,27,0)</f>
        <v>TELECOM</v>
      </c>
    </row>
    <row r="134" spans="1:42" x14ac:dyDescent="0.35">
      <c r="A134" s="86" t="s">
        <v>1295</v>
      </c>
      <c r="B134" s="56">
        <v>92000323096</v>
      </c>
      <c r="C134" s="56">
        <v>140001545809</v>
      </c>
      <c r="D134" s="86" t="s">
        <v>152</v>
      </c>
      <c r="E134" s="86" t="s">
        <v>168</v>
      </c>
      <c r="F134" s="86" t="s">
        <v>169</v>
      </c>
      <c r="G134" s="56">
        <v>2007969980</v>
      </c>
      <c r="H134" s="56">
        <v>9009417028</v>
      </c>
      <c r="I134" s="56">
        <v>524000322313</v>
      </c>
      <c r="J134" s="86" t="s">
        <v>154</v>
      </c>
      <c r="K134" s="86" t="s">
        <v>165</v>
      </c>
      <c r="L134" s="86" t="s">
        <v>166</v>
      </c>
      <c r="M134" s="86" t="s">
        <v>157</v>
      </c>
      <c r="N134" s="56">
        <v>130000721527</v>
      </c>
      <c r="O134" s="86" t="s">
        <v>79</v>
      </c>
      <c r="P134" s="87">
        <v>7</v>
      </c>
      <c r="Q134" s="59">
        <v>43482</v>
      </c>
      <c r="R134" s="88">
        <v>1353</v>
      </c>
      <c r="S134" s="89">
        <v>55</v>
      </c>
      <c r="T134" s="89">
        <v>55</v>
      </c>
      <c r="U134" s="89">
        <v>3.85</v>
      </c>
      <c r="V134" s="89">
        <v>74415</v>
      </c>
      <c r="W134" s="89">
        <v>74415</v>
      </c>
      <c r="X134" s="89">
        <v>5209.05</v>
      </c>
      <c r="Y134" s="89">
        <v>79624.05</v>
      </c>
      <c r="Z134" s="59">
        <v>43496</v>
      </c>
      <c r="AA134" s="59"/>
      <c r="AB134" s="76" t="str">
        <f t="shared" si="12"/>
        <v/>
      </c>
      <c r="AC134" s="76" t="str">
        <f t="shared" si="13"/>
        <v/>
      </c>
      <c r="AD134" s="76" t="str">
        <f>VLOOKUP(B134,CA!A:B,2,0)</f>
        <v>UIH</v>
      </c>
      <c r="AE134" s="77">
        <f>VLOOKUP(C134,DATA_IW39!B:B,1,0)</f>
        <v>140001545809</v>
      </c>
      <c r="AF134" s="78">
        <f t="shared" si="14"/>
        <v>1</v>
      </c>
      <c r="AG134" s="78">
        <f t="shared" si="15"/>
        <v>1</v>
      </c>
      <c r="AH134" s="78">
        <f t="shared" si="16"/>
        <v>1</v>
      </c>
      <c r="AI134" s="78" t="str">
        <f t="shared" si="17"/>
        <v>S4B3</v>
      </c>
      <c r="AJ134" s="78" t="str">
        <f>VLOOKUP(N134,DATA_IW39!A:X,24,0)</f>
        <v>UIH</v>
      </c>
      <c r="AK134" s="76" t="str">
        <f>VLOOKUP(N134,DATA_IW39!A:W,23,0)</f>
        <v>สายสื่อสาร</v>
      </c>
      <c r="AL134" s="76" t="str">
        <f>VLOOKUP(N134,DATA_IW39!A:G,6,0)</f>
        <v>ZW03</v>
      </c>
      <c r="AM134" s="76" t="str">
        <f>VLOOKUP(N134,DATA_IW39!A:G,7,0)</f>
        <v>Z53</v>
      </c>
      <c r="AN134" s="76" t="str">
        <f>VLOOKUP(A134,Constrain!AC:AD,2,0)</f>
        <v>F017</v>
      </c>
      <c r="AO134" s="76" t="str">
        <f>VLOOKUP(A134,Constrain!AC:AE,3,0)</f>
        <v>กฟส.โนนไทย</v>
      </c>
      <c r="AP134" s="76" t="str">
        <f>VLOOKUP(N134,DATA_IW39!A:AA,27,0)</f>
        <v>TELECOM</v>
      </c>
    </row>
    <row r="135" spans="1:42" x14ac:dyDescent="0.35">
      <c r="A135" s="86" t="s">
        <v>1295</v>
      </c>
      <c r="B135" s="56">
        <v>92000525652</v>
      </c>
      <c r="C135" s="56">
        <v>140001545864</v>
      </c>
      <c r="D135" s="86" t="s">
        <v>152</v>
      </c>
      <c r="E135" s="86" t="s">
        <v>172</v>
      </c>
      <c r="F135" s="86" t="s">
        <v>173</v>
      </c>
      <c r="G135" s="56">
        <v>2007969990</v>
      </c>
      <c r="H135" s="56">
        <v>9009417176</v>
      </c>
      <c r="I135" s="56">
        <v>540000321919</v>
      </c>
      <c r="J135" s="86" t="s">
        <v>154</v>
      </c>
      <c r="K135" s="86" t="s">
        <v>165</v>
      </c>
      <c r="L135" s="86" t="s">
        <v>166</v>
      </c>
      <c r="M135" s="86" t="s">
        <v>157</v>
      </c>
      <c r="N135" s="56">
        <v>130000721533</v>
      </c>
      <c r="O135" s="86" t="s">
        <v>79</v>
      </c>
      <c r="P135" s="87">
        <v>10</v>
      </c>
      <c r="Q135" s="59">
        <v>43482</v>
      </c>
      <c r="R135" s="88">
        <v>896</v>
      </c>
      <c r="S135" s="89">
        <v>55</v>
      </c>
      <c r="T135" s="89">
        <v>55</v>
      </c>
      <c r="U135" s="89">
        <v>3.85</v>
      </c>
      <c r="V135" s="89">
        <v>49280</v>
      </c>
      <c r="W135" s="89">
        <v>49280</v>
      </c>
      <c r="X135" s="89">
        <v>3449.6</v>
      </c>
      <c r="Y135" s="89">
        <v>52729.599999999999</v>
      </c>
      <c r="Z135" s="59">
        <v>43496</v>
      </c>
      <c r="AA135" s="59"/>
      <c r="AB135" s="76" t="str">
        <f t="shared" si="12"/>
        <v/>
      </c>
      <c r="AC135" s="76" t="str">
        <f t="shared" si="13"/>
        <v/>
      </c>
      <c r="AD135" s="76" t="str">
        <f>VLOOKUP(B135,CA!A:B,2,0)</f>
        <v>ITEL</v>
      </c>
      <c r="AE135" s="77">
        <f>VLOOKUP(C135,DATA_IW39!B:B,1,0)</f>
        <v>140001545864</v>
      </c>
      <c r="AF135" s="78">
        <f t="shared" si="14"/>
        <v>1</v>
      </c>
      <c r="AG135" s="78">
        <f t="shared" si="15"/>
        <v>1</v>
      </c>
      <c r="AH135" s="78">
        <f t="shared" si="16"/>
        <v>1</v>
      </c>
      <c r="AI135" s="78" t="str">
        <f t="shared" si="17"/>
        <v>S4B3</v>
      </c>
      <c r="AJ135" s="78" t="str">
        <f>VLOOKUP(N135,DATA_IW39!A:X,24,0)</f>
        <v>ITEL</v>
      </c>
      <c r="AK135" s="76" t="str">
        <f>VLOOKUP(N135,DATA_IW39!A:W,23,0)</f>
        <v>สายสื่อสาร</v>
      </c>
      <c r="AL135" s="76" t="str">
        <f>VLOOKUP(N135,DATA_IW39!A:G,6,0)</f>
        <v>ZW03</v>
      </c>
      <c r="AM135" s="76" t="str">
        <f>VLOOKUP(N135,DATA_IW39!A:G,7,0)</f>
        <v>Z53</v>
      </c>
      <c r="AN135" s="76" t="str">
        <f>VLOOKUP(A135,Constrain!AC:AD,2,0)</f>
        <v>F017</v>
      </c>
      <c r="AO135" s="76" t="str">
        <f>VLOOKUP(A135,Constrain!AC:AE,3,0)</f>
        <v>กฟส.โนนไทย</v>
      </c>
      <c r="AP135" s="76" t="str">
        <f>VLOOKUP(N135,DATA_IW39!A:AA,27,0)</f>
        <v>TELECOM</v>
      </c>
    </row>
    <row r="136" spans="1:42" x14ac:dyDescent="0.35">
      <c r="A136" s="86" t="s">
        <v>1295</v>
      </c>
      <c r="B136" s="56">
        <v>92000323118</v>
      </c>
      <c r="C136" s="56">
        <v>140001545893</v>
      </c>
      <c r="D136" s="86" t="s">
        <v>152</v>
      </c>
      <c r="E136" s="86" t="s">
        <v>153</v>
      </c>
      <c r="F136" s="86" t="s">
        <v>1266</v>
      </c>
      <c r="G136" s="56">
        <v>2007969993</v>
      </c>
      <c r="H136" s="56">
        <v>9009417178</v>
      </c>
      <c r="I136" s="56">
        <v>528000324001</v>
      </c>
      <c r="J136" s="86" t="s">
        <v>154</v>
      </c>
      <c r="K136" s="86" t="s">
        <v>165</v>
      </c>
      <c r="L136" s="86" t="s">
        <v>166</v>
      </c>
      <c r="M136" s="86" t="s">
        <v>157</v>
      </c>
      <c r="N136" s="56">
        <v>130000721536</v>
      </c>
      <c r="O136" s="86" t="s">
        <v>79</v>
      </c>
      <c r="P136" s="87">
        <v>8</v>
      </c>
      <c r="Q136" s="59">
        <v>43482</v>
      </c>
      <c r="R136" s="88">
        <v>5700</v>
      </c>
      <c r="S136" s="89">
        <v>55</v>
      </c>
      <c r="T136" s="89">
        <v>55</v>
      </c>
      <c r="U136" s="89">
        <v>3.85</v>
      </c>
      <c r="V136" s="89">
        <v>313500</v>
      </c>
      <c r="W136" s="89">
        <v>313500</v>
      </c>
      <c r="X136" s="89">
        <v>21945</v>
      </c>
      <c r="Y136" s="89">
        <v>335445</v>
      </c>
      <c r="Z136" s="59">
        <v>43496</v>
      </c>
      <c r="AA136" s="59"/>
      <c r="AB136" s="76" t="str">
        <f t="shared" si="12"/>
        <v/>
      </c>
      <c r="AC136" s="76" t="str">
        <f t="shared" si="13"/>
        <v/>
      </c>
      <c r="AD136" s="76" t="str">
        <f>VLOOKUP(B136,CA!A:B,2,0)</f>
        <v>AWN</v>
      </c>
      <c r="AE136" s="77">
        <f>VLOOKUP(C136,DATA_IW39!B:B,1,0)</f>
        <v>140001545893</v>
      </c>
      <c r="AF136" s="78">
        <f t="shared" si="14"/>
        <v>1</v>
      </c>
      <c r="AG136" s="78">
        <f t="shared" si="15"/>
        <v>1</v>
      </c>
      <c r="AH136" s="78">
        <f t="shared" si="16"/>
        <v>1</v>
      </c>
      <c r="AI136" s="78" t="str">
        <f t="shared" si="17"/>
        <v>S4B3</v>
      </c>
      <c r="AJ136" s="78" t="str">
        <f>VLOOKUP(N136,DATA_IW39!A:X,24,0)</f>
        <v>AWN</v>
      </c>
      <c r="AK136" s="76" t="str">
        <f>VLOOKUP(N136,DATA_IW39!A:W,23,0)</f>
        <v>สายสื่อสาร</v>
      </c>
      <c r="AL136" s="76" t="str">
        <f>VLOOKUP(N136,DATA_IW39!A:G,6,0)</f>
        <v>ZW03</v>
      </c>
      <c r="AM136" s="76" t="str">
        <f>VLOOKUP(N136,DATA_IW39!A:G,7,0)</f>
        <v>Z53</v>
      </c>
      <c r="AN136" s="76" t="str">
        <f>VLOOKUP(A136,Constrain!AC:AD,2,0)</f>
        <v>F017</v>
      </c>
      <c r="AO136" s="76" t="str">
        <f>VLOOKUP(A136,Constrain!AC:AE,3,0)</f>
        <v>กฟส.โนนไทย</v>
      </c>
      <c r="AP136" s="76" t="str">
        <f>VLOOKUP(N136,DATA_IW39!A:AA,27,0)</f>
        <v>TELECOM</v>
      </c>
    </row>
    <row r="137" spans="1:42" x14ac:dyDescent="0.35">
      <c r="A137" s="86" t="s">
        <v>1295</v>
      </c>
      <c r="B137" s="56">
        <v>92000589310</v>
      </c>
      <c r="C137" s="56">
        <v>140001545943</v>
      </c>
      <c r="D137" s="86" t="s">
        <v>152</v>
      </c>
      <c r="E137" s="86" t="s">
        <v>1257</v>
      </c>
      <c r="F137" s="86" t="s">
        <v>1271</v>
      </c>
      <c r="G137" s="56">
        <v>2007970121</v>
      </c>
      <c r="H137" s="56">
        <v>9009417185</v>
      </c>
      <c r="I137" s="56">
        <v>540000321920</v>
      </c>
      <c r="J137" s="86" t="s">
        <v>154</v>
      </c>
      <c r="K137" s="86" t="s">
        <v>165</v>
      </c>
      <c r="L137" s="86" t="s">
        <v>166</v>
      </c>
      <c r="M137" s="86" t="s">
        <v>157</v>
      </c>
      <c r="N137" s="56">
        <v>130000721546</v>
      </c>
      <c r="O137" s="86" t="s">
        <v>79</v>
      </c>
      <c r="P137" s="87">
        <v>12</v>
      </c>
      <c r="Q137" s="59">
        <v>43482</v>
      </c>
      <c r="R137" s="88">
        <v>845</v>
      </c>
      <c r="S137" s="89">
        <v>55</v>
      </c>
      <c r="T137" s="89">
        <v>55</v>
      </c>
      <c r="U137" s="89">
        <v>3.85</v>
      </c>
      <c r="V137" s="89">
        <v>46475</v>
      </c>
      <c r="W137" s="89">
        <v>46475</v>
      </c>
      <c r="X137" s="89">
        <v>3253.25</v>
      </c>
      <c r="Y137" s="89">
        <v>49728.25</v>
      </c>
      <c r="Z137" s="59">
        <v>43496</v>
      </c>
      <c r="AA137" s="59"/>
      <c r="AB137" s="76" t="str">
        <f t="shared" si="12"/>
        <v/>
      </c>
      <c r="AC137" s="76" t="str">
        <f t="shared" si="13"/>
        <v/>
      </c>
      <c r="AD137" s="76" t="str">
        <f>VLOOKUP(B137,CA!A:B,2,0)</f>
        <v>TOT(AIS)</v>
      </c>
      <c r="AE137" s="77">
        <f>VLOOKUP(C137,DATA_IW39!B:B,1,0)</f>
        <v>140001545943</v>
      </c>
      <c r="AF137" s="78">
        <f t="shared" si="14"/>
        <v>1</v>
      </c>
      <c r="AG137" s="78">
        <f t="shared" si="15"/>
        <v>1</v>
      </c>
      <c r="AH137" s="78">
        <f t="shared" si="16"/>
        <v>1</v>
      </c>
      <c r="AI137" s="78" t="str">
        <f t="shared" si="17"/>
        <v>S4B3</v>
      </c>
      <c r="AJ137" s="78" t="str">
        <f>VLOOKUP(N137,DATA_IW39!A:X,24,0)</f>
        <v>AWN/AIS</v>
      </c>
      <c r="AK137" s="76" t="str">
        <f>VLOOKUP(N137,DATA_IW39!A:W,23,0)</f>
        <v>สายสื่อสาร</v>
      </c>
      <c r="AL137" s="76" t="str">
        <f>VLOOKUP(N137,DATA_IW39!A:G,6,0)</f>
        <v>ZW03</v>
      </c>
      <c r="AM137" s="76" t="str">
        <f>VLOOKUP(N137,DATA_IW39!A:G,7,0)</f>
        <v>Z53</v>
      </c>
      <c r="AN137" s="76" t="str">
        <f>VLOOKUP(A137,Constrain!AC:AD,2,0)</f>
        <v>F017</v>
      </c>
      <c r="AO137" s="76" t="str">
        <f>VLOOKUP(A137,Constrain!AC:AE,3,0)</f>
        <v>กฟส.โนนไทย</v>
      </c>
      <c r="AP137" s="76" t="str">
        <f>VLOOKUP(N137,DATA_IW39!A:AA,27,0)</f>
        <v>TELECOM</v>
      </c>
    </row>
    <row r="138" spans="1:42" x14ac:dyDescent="0.35">
      <c r="A138" s="86" t="s">
        <v>1303</v>
      </c>
      <c r="B138" s="56">
        <v>92000318830</v>
      </c>
      <c r="C138" s="56">
        <v>140001545752</v>
      </c>
      <c r="D138" s="86" t="s">
        <v>152</v>
      </c>
      <c r="E138" s="86" t="s">
        <v>160</v>
      </c>
      <c r="F138" s="86" t="s">
        <v>161</v>
      </c>
      <c r="G138" s="56">
        <v>2007969930</v>
      </c>
      <c r="H138" s="56">
        <v>9009416985</v>
      </c>
      <c r="I138" s="56">
        <v>548000321066</v>
      </c>
      <c r="J138" s="86" t="s">
        <v>154</v>
      </c>
      <c r="K138" s="86" t="s">
        <v>165</v>
      </c>
      <c r="L138" s="86" t="s">
        <v>166</v>
      </c>
      <c r="M138" s="86" t="s">
        <v>157</v>
      </c>
      <c r="N138" s="56">
        <v>130000721884</v>
      </c>
      <c r="O138" s="86" t="s">
        <v>79</v>
      </c>
      <c r="P138" s="87">
        <v>2</v>
      </c>
      <c r="Q138" s="59">
        <v>43482</v>
      </c>
      <c r="R138" s="88">
        <v>3489</v>
      </c>
      <c r="S138" s="89">
        <v>55</v>
      </c>
      <c r="T138" s="89">
        <v>55</v>
      </c>
      <c r="U138" s="89">
        <v>3.85</v>
      </c>
      <c r="V138" s="89">
        <v>191895</v>
      </c>
      <c r="W138" s="89">
        <v>191895</v>
      </c>
      <c r="X138" s="89">
        <v>13432.65</v>
      </c>
      <c r="Y138" s="89">
        <v>205327.65</v>
      </c>
      <c r="Z138" s="59">
        <v>43496</v>
      </c>
      <c r="AA138" s="59"/>
      <c r="AB138" s="76" t="str">
        <f t="shared" si="12"/>
        <v/>
      </c>
      <c r="AC138" s="76" t="str">
        <f t="shared" si="13"/>
        <v/>
      </c>
      <c r="AD138" s="76" t="str">
        <f>VLOOKUP(B138,CA!A:B,2,0)</f>
        <v>CAT</v>
      </c>
      <c r="AE138" s="77">
        <f>VLOOKUP(C138,DATA_IW39!B:B,1,0)</f>
        <v>140001545752</v>
      </c>
      <c r="AF138" s="78">
        <f t="shared" si="14"/>
        <v>1</v>
      </c>
      <c r="AG138" s="78">
        <f t="shared" si="15"/>
        <v>1</v>
      </c>
      <c r="AH138" s="78">
        <f t="shared" si="16"/>
        <v>1</v>
      </c>
      <c r="AI138" s="78" t="str">
        <f t="shared" si="17"/>
        <v>S4B3</v>
      </c>
      <c r="AJ138" s="78" t="str">
        <f>VLOOKUP(N138,DATA_IW39!A:X,24,0)</f>
        <v>CAT</v>
      </c>
      <c r="AK138" s="76" t="str">
        <f>VLOOKUP(N138,DATA_IW39!A:W,23,0)</f>
        <v>สายสื่อสาร</v>
      </c>
      <c r="AL138" s="76" t="str">
        <f>VLOOKUP(N138,DATA_IW39!A:G,6,0)</f>
        <v>ZW03</v>
      </c>
      <c r="AM138" s="76" t="str">
        <f>VLOOKUP(N138,DATA_IW39!A:G,7,0)</f>
        <v>Z53</v>
      </c>
      <c r="AN138" s="76" t="str">
        <f>VLOOKUP(A138,Constrain!AC:AD,2,0)</f>
        <v>F111</v>
      </c>
      <c r="AO138" s="76" t="str">
        <f>VLOOKUP(A138,Constrain!AC:AE,3,0)</f>
        <v>กฟอ.ภูเขียว</v>
      </c>
      <c r="AP138" s="76" t="str">
        <f>VLOOKUP(N138,DATA_IW39!A:AA,27,0)</f>
        <v>TELECOM</v>
      </c>
    </row>
    <row r="139" spans="1:42" x14ac:dyDescent="0.35">
      <c r="A139" s="86" t="s">
        <v>1274</v>
      </c>
      <c r="B139" s="56">
        <v>92000589317</v>
      </c>
      <c r="C139" s="56">
        <v>140001545612</v>
      </c>
      <c r="D139" s="86" t="s">
        <v>152</v>
      </c>
      <c r="E139" s="86" t="s">
        <v>1257</v>
      </c>
      <c r="F139" s="86" t="s">
        <v>1271</v>
      </c>
      <c r="G139" s="56">
        <v>2007969787</v>
      </c>
      <c r="H139" s="56">
        <v>9009416810</v>
      </c>
      <c r="I139" s="56">
        <v>500000320987</v>
      </c>
      <c r="J139" s="86" t="s">
        <v>154</v>
      </c>
      <c r="K139" s="86" t="s">
        <v>165</v>
      </c>
      <c r="L139" s="86" t="s">
        <v>166</v>
      </c>
      <c r="M139" s="86" t="s">
        <v>157</v>
      </c>
      <c r="N139" s="56">
        <v>130000721889</v>
      </c>
      <c r="O139" s="86" t="s">
        <v>79</v>
      </c>
      <c r="P139" s="87">
        <v>11</v>
      </c>
      <c r="Q139" s="59">
        <v>43482</v>
      </c>
      <c r="R139" s="88">
        <v>1730</v>
      </c>
      <c r="S139" s="89">
        <v>55</v>
      </c>
      <c r="T139" s="89">
        <v>55</v>
      </c>
      <c r="U139" s="89">
        <v>3.85</v>
      </c>
      <c r="V139" s="89">
        <v>95150</v>
      </c>
      <c r="W139" s="89">
        <v>95150</v>
      </c>
      <c r="X139" s="89">
        <v>6660.5</v>
      </c>
      <c r="Y139" s="89">
        <v>101810.5</v>
      </c>
      <c r="Z139" s="59">
        <v>43496</v>
      </c>
      <c r="AB139" s="76" t="str">
        <f t="shared" si="12"/>
        <v/>
      </c>
      <c r="AC139" s="76" t="str">
        <f t="shared" si="13"/>
        <v/>
      </c>
      <c r="AD139" s="76" t="str">
        <f>VLOOKUP(B139,CA!A:B,2,0)</f>
        <v>TOT(AIS)</v>
      </c>
      <c r="AE139" s="77">
        <f>VLOOKUP(C139,DATA_IW39!B:B,1,0)</f>
        <v>140001545612</v>
      </c>
      <c r="AF139" s="78">
        <f t="shared" si="14"/>
        <v>1</v>
      </c>
      <c r="AG139" s="78">
        <f t="shared" si="15"/>
        <v>1</v>
      </c>
      <c r="AH139" s="78">
        <f t="shared" si="16"/>
        <v>1</v>
      </c>
      <c r="AI139" s="78" t="str">
        <f t="shared" si="17"/>
        <v>S4B3</v>
      </c>
      <c r="AJ139" s="78" t="str">
        <f>VLOOKUP(N139,DATA_IW39!A:X,24,0)</f>
        <v>AWN/AIS</v>
      </c>
      <c r="AK139" s="76" t="str">
        <f>VLOOKUP(N139,DATA_IW39!A:W,23,0)</f>
        <v>สายสื่อสาร</v>
      </c>
      <c r="AL139" s="76" t="str">
        <f>VLOOKUP(N139,DATA_IW39!A:G,6,0)</f>
        <v>ZW03</v>
      </c>
      <c r="AM139" s="76" t="str">
        <f>VLOOKUP(N139,DATA_IW39!A:G,7,0)</f>
        <v>Z53</v>
      </c>
      <c r="AN139" s="76" t="str">
        <f>VLOOKUP(A139,Constrain!AC:AD,2,0)</f>
        <v>F032</v>
      </c>
      <c r="AO139" s="76" t="str">
        <f>VLOOKUP(A139,Constrain!AC:AE,3,0)</f>
        <v>กฟส.คูเมือง</v>
      </c>
      <c r="AP139" s="76" t="str">
        <f>VLOOKUP(N139,DATA_IW39!A:AA,27,0)</f>
        <v>TELECOM</v>
      </c>
    </row>
    <row r="140" spans="1:42" x14ac:dyDescent="0.35">
      <c r="A140" s="86" t="s">
        <v>1303</v>
      </c>
      <c r="B140" s="56">
        <v>92000318830</v>
      </c>
      <c r="C140" s="56">
        <v>140001545968</v>
      </c>
      <c r="D140" s="86" t="s">
        <v>152</v>
      </c>
      <c r="E140" s="86" t="s">
        <v>160</v>
      </c>
      <c r="F140" s="86" t="s">
        <v>161</v>
      </c>
      <c r="G140" s="56">
        <v>2007970123</v>
      </c>
      <c r="H140" s="56">
        <v>9009417189</v>
      </c>
      <c r="I140" s="56">
        <v>560000322841</v>
      </c>
      <c r="J140" s="86" t="s">
        <v>154</v>
      </c>
      <c r="K140" s="86" t="s">
        <v>165</v>
      </c>
      <c r="L140" s="86" t="s">
        <v>166</v>
      </c>
      <c r="M140" s="86" t="s">
        <v>157</v>
      </c>
      <c r="N140" s="56">
        <v>130000721890</v>
      </c>
      <c r="O140" s="86" t="s">
        <v>79</v>
      </c>
      <c r="P140" s="87">
        <v>3</v>
      </c>
      <c r="Q140" s="59">
        <v>43482</v>
      </c>
      <c r="R140" s="88">
        <v>5775</v>
      </c>
      <c r="S140" s="89">
        <v>55</v>
      </c>
      <c r="T140" s="89">
        <v>55</v>
      </c>
      <c r="U140" s="89">
        <v>3.85</v>
      </c>
      <c r="V140" s="89">
        <v>317625</v>
      </c>
      <c r="W140" s="89">
        <v>317625</v>
      </c>
      <c r="X140" s="89">
        <v>22233.75</v>
      </c>
      <c r="Y140" s="89">
        <v>339858.75</v>
      </c>
      <c r="Z140" s="59">
        <v>43496</v>
      </c>
      <c r="AA140" s="59"/>
      <c r="AB140" s="76" t="str">
        <f t="shared" si="12"/>
        <v/>
      </c>
      <c r="AC140" s="76" t="str">
        <f t="shared" si="13"/>
        <v/>
      </c>
      <c r="AD140" s="76" t="str">
        <f>VLOOKUP(B140,CA!A:B,2,0)</f>
        <v>CAT</v>
      </c>
      <c r="AE140" s="77">
        <f>VLOOKUP(C140,DATA_IW39!B:B,1,0)</f>
        <v>140001545968</v>
      </c>
      <c r="AF140" s="78">
        <f t="shared" si="14"/>
        <v>1</v>
      </c>
      <c r="AG140" s="78">
        <f t="shared" si="15"/>
        <v>1</v>
      </c>
      <c r="AH140" s="78">
        <f t="shared" si="16"/>
        <v>1</v>
      </c>
      <c r="AI140" s="78" t="str">
        <f t="shared" si="17"/>
        <v>S4B3</v>
      </c>
      <c r="AJ140" s="78" t="str">
        <f>VLOOKUP(N140,DATA_IW39!A:X,24,0)</f>
        <v>CAT/TAC</v>
      </c>
      <c r="AK140" s="76" t="str">
        <f>VLOOKUP(N140,DATA_IW39!A:W,23,0)</f>
        <v>สายสื่อสาร</v>
      </c>
      <c r="AL140" s="76" t="str">
        <f>VLOOKUP(N140,DATA_IW39!A:G,6,0)</f>
        <v>ZW03</v>
      </c>
      <c r="AM140" s="76" t="str">
        <f>VLOOKUP(N140,DATA_IW39!A:G,7,0)</f>
        <v>Z53</v>
      </c>
      <c r="AN140" s="76" t="str">
        <f>VLOOKUP(A140,Constrain!AC:AD,2,0)</f>
        <v>F111</v>
      </c>
      <c r="AO140" s="76" t="str">
        <f>VLOOKUP(A140,Constrain!AC:AE,3,0)</f>
        <v>กฟอ.ภูเขียว</v>
      </c>
      <c r="AP140" s="76" t="str">
        <f>VLOOKUP(N140,DATA_IW39!A:AA,27,0)</f>
        <v>TELECOM</v>
      </c>
    </row>
    <row r="141" spans="1:42" x14ac:dyDescent="0.35">
      <c r="A141" s="86" t="s">
        <v>1274</v>
      </c>
      <c r="B141" s="56">
        <v>92000319872</v>
      </c>
      <c r="C141" s="56">
        <v>140001545452</v>
      </c>
      <c r="D141" s="86" t="s">
        <v>152</v>
      </c>
      <c r="E141" s="86" t="s">
        <v>153</v>
      </c>
      <c r="F141" s="86" t="s">
        <v>1266</v>
      </c>
      <c r="G141" s="56">
        <v>2007969669</v>
      </c>
      <c r="H141" s="56">
        <v>9009416605</v>
      </c>
      <c r="I141" s="56">
        <v>500000320984</v>
      </c>
      <c r="J141" s="86" t="s">
        <v>154</v>
      </c>
      <c r="K141" s="86" t="s">
        <v>165</v>
      </c>
      <c r="L141" s="86" t="s">
        <v>166</v>
      </c>
      <c r="M141" s="86" t="s">
        <v>157</v>
      </c>
      <c r="N141" s="56">
        <v>130000721892</v>
      </c>
      <c r="O141" s="86" t="s">
        <v>79</v>
      </c>
      <c r="P141" s="87">
        <v>1</v>
      </c>
      <c r="Q141" s="59">
        <v>43482</v>
      </c>
      <c r="R141" s="88">
        <v>4425</v>
      </c>
      <c r="S141" s="89">
        <v>55</v>
      </c>
      <c r="T141" s="89">
        <v>55</v>
      </c>
      <c r="U141" s="89">
        <v>3.85</v>
      </c>
      <c r="V141" s="89">
        <v>243375</v>
      </c>
      <c r="W141" s="89">
        <v>243375</v>
      </c>
      <c r="X141" s="89">
        <v>17036.25</v>
      </c>
      <c r="Y141" s="89">
        <v>260411.25</v>
      </c>
      <c r="Z141" s="59">
        <v>43496</v>
      </c>
      <c r="AA141" s="59"/>
      <c r="AB141" s="76" t="str">
        <f t="shared" si="12"/>
        <v/>
      </c>
      <c r="AC141" s="76" t="str">
        <f t="shared" si="13"/>
        <v/>
      </c>
      <c r="AD141" s="76" t="str">
        <f>VLOOKUP(B141,CA!A:B,2,0)</f>
        <v>AWN</v>
      </c>
      <c r="AE141" s="77">
        <f>VLOOKUP(C141,DATA_IW39!B:B,1,0)</f>
        <v>140001545452</v>
      </c>
      <c r="AF141" s="78">
        <f t="shared" si="14"/>
        <v>1</v>
      </c>
      <c r="AG141" s="78">
        <f t="shared" si="15"/>
        <v>1</v>
      </c>
      <c r="AH141" s="78">
        <f t="shared" si="16"/>
        <v>1</v>
      </c>
      <c r="AI141" s="78" t="str">
        <f t="shared" si="17"/>
        <v>S4B3</v>
      </c>
      <c r="AJ141" s="78" t="str">
        <f>VLOOKUP(N141,DATA_IW39!A:X,24,0)</f>
        <v>AWN</v>
      </c>
      <c r="AK141" s="76" t="str">
        <f>VLOOKUP(N141,DATA_IW39!A:W,23,0)</f>
        <v>สายสื่อสาร</v>
      </c>
      <c r="AL141" s="76" t="str">
        <f>VLOOKUP(N141,DATA_IW39!A:G,6,0)</f>
        <v>ZW03</v>
      </c>
      <c r="AM141" s="76" t="str">
        <f>VLOOKUP(N141,DATA_IW39!A:G,7,0)</f>
        <v>Z53</v>
      </c>
      <c r="AN141" s="76" t="str">
        <f>VLOOKUP(A141,Constrain!AC:AD,2,0)</f>
        <v>F032</v>
      </c>
      <c r="AO141" s="76" t="str">
        <f>VLOOKUP(A141,Constrain!AC:AE,3,0)</f>
        <v>กฟส.คูเมือง</v>
      </c>
      <c r="AP141" s="76" t="str">
        <f>VLOOKUP(N141,DATA_IW39!A:AA,27,0)</f>
        <v>TELECOM</v>
      </c>
    </row>
    <row r="142" spans="1:42" x14ac:dyDescent="0.35">
      <c r="A142" s="86" t="s">
        <v>1274</v>
      </c>
      <c r="B142" s="56">
        <v>92000324007</v>
      </c>
      <c r="C142" s="56">
        <v>140001545738</v>
      </c>
      <c r="D142" s="86" t="s">
        <v>152</v>
      </c>
      <c r="E142" s="86" t="s">
        <v>160</v>
      </c>
      <c r="F142" s="86" t="s">
        <v>161</v>
      </c>
      <c r="G142" s="56">
        <v>2007969925</v>
      </c>
      <c r="H142" s="56">
        <v>9009416982</v>
      </c>
      <c r="I142" s="56">
        <v>562000322500</v>
      </c>
      <c r="J142" s="86" t="s">
        <v>154</v>
      </c>
      <c r="K142" s="86" t="s">
        <v>165</v>
      </c>
      <c r="L142" s="86" t="s">
        <v>166</v>
      </c>
      <c r="M142" s="86" t="s">
        <v>157</v>
      </c>
      <c r="N142" s="56">
        <v>130000721894</v>
      </c>
      <c r="O142" s="86" t="s">
        <v>79</v>
      </c>
      <c r="P142" s="87">
        <v>5</v>
      </c>
      <c r="Q142" s="59">
        <v>43482</v>
      </c>
      <c r="R142" s="88">
        <v>1890</v>
      </c>
      <c r="S142" s="89">
        <v>55</v>
      </c>
      <c r="T142" s="89">
        <v>55</v>
      </c>
      <c r="U142" s="89">
        <v>3.85</v>
      </c>
      <c r="V142" s="89">
        <v>103950</v>
      </c>
      <c r="W142" s="89">
        <v>103950</v>
      </c>
      <c r="X142" s="89">
        <v>7276.5</v>
      </c>
      <c r="Y142" s="89">
        <v>111226.5</v>
      </c>
      <c r="Z142" s="59">
        <v>43496</v>
      </c>
      <c r="AA142" s="59"/>
      <c r="AB142" s="76" t="str">
        <f t="shared" si="12"/>
        <v/>
      </c>
      <c r="AC142" s="76" t="str">
        <f t="shared" si="13"/>
        <v/>
      </c>
      <c r="AD142" s="76" t="str">
        <f>VLOOKUP(B142,CA!A:B,2,0)</f>
        <v>CAT</v>
      </c>
      <c r="AE142" s="77">
        <f>VLOOKUP(C142,DATA_IW39!B:B,1,0)</f>
        <v>140001545738</v>
      </c>
      <c r="AF142" s="78">
        <f t="shared" si="14"/>
        <v>1</v>
      </c>
      <c r="AG142" s="78">
        <f t="shared" si="15"/>
        <v>1</v>
      </c>
      <c r="AH142" s="78">
        <f t="shared" si="16"/>
        <v>1</v>
      </c>
      <c r="AI142" s="78" t="str">
        <f t="shared" si="17"/>
        <v>S4B3</v>
      </c>
      <c r="AJ142" s="78" t="str">
        <f>VLOOKUP(N142,DATA_IW39!A:X,24,0)</f>
        <v>CAT/BFKT</v>
      </c>
      <c r="AK142" s="76" t="str">
        <f>VLOOKUP(N142,DATA_IW39!A:W,23,0)</f>
        <v>สายสื่อสาร</v>
      </c>
      <c r="AL142" s="76" t="str">
        <f>VLOOKUP(N142,DATA_IW39!A:G,6,0)</f>
        <v>ZW03</v>
      </c>
      <c r="AM142" s="76" t="str">
        <f>VLOOKUP(N142,DATA_IW39!A:G,7,0)</f>
        <v>Z53</v>
      </c>
      <c r="AN142" s="76" t="str">
        <f>VLOOKUP(A142,Constrain!AC:AD,2,0)</f>
        <v>F032</v>
      </c>
      <c r="AO142" s="76" t="str">
        <f>VLOOKUP(A142,Constrain!AC:AE,3,0)</f>
        <v>กฟส.คูเมือง</v>
      </c>
      <c r="AP142" s="76" t="str">
        <f>VLOOKUP(N142,DATA_IW39!A:AA,27,0)</f>
        <v>TELECOM</v>
      </c>
    </row>
    <row r="143" spans="1:42" x14ac:dyDescent="0.35">
      <c r="A143" s="86" t="s">
        <v>1274</v>
      </c>
      <c r="B143" s="56">
        <v>92000324007</v>
      </c>
      <c r="C143" s="56">
        <v>140001545646</v>
      </c>
      <c r="D143" s="86" t="s">
        <v>152</v>
      </c>
      <c r="E143" s="86" t="s">
        <v>160</v>
      </c>
      <c r="F143" s="86" t="s">
        <v>161</v>
      </c>
      <c r="G143" s="56">
        <v>2007969845</v>
      </c>
      <c r="H143" s="56">
        <v>9009416828</v>
      </c>
      <c r="I143" s="56">
        <v>512000321315</v>
      </c>
      <c r="J143" s="86" t="s">
        <v>154</v>
      </c>
      <c r="K143" s="86" t="s">
        <v>165</v>
      </c>
      <c r="L143" s="86" t="s">
        <v>166</v>
      </c>
      <c r="M143" s="86" t="s">
        <v>157</v>
      </c>
      <c r="N143" s="56">
        <v>130000721897</v>
      </c>
      <c r="O143" s="86" t="s">
        <v>79</v>
      </c>
      <c r="P143" s="87">
        <v>3</v>
      </c>
      <c r="Q143" s="59">
        <v>43482</v>
      </c>
      <c r="R143" s="88">
        <v>2759</v>
      </c>
      <c r="S143" s="89">
        <v>55</v>
      </c>
      <c r="T143" s="89">
        <v>55</v>
      </c>
      <c r="U143" s="89">
        <v>3.85</v>
      </c>
      <c r="V143" s="89">
        <v>151745</v>
      </c>
      <c r="W143" s="89">
        <v>151745</v>
      </c>
      <c r="X143" s="89">
        <v>10622.15</v>
      </c>
      <c r="Y143" s="89">
        <v>162367.15</v>
      </c>
      <c r="Z143" s="59">
        <v>43496</v>
      </c>
      <c r="AA143" s="59"/>
      <c r="AB143" s="76" t="str">
        <f t="shared" si="12"/>
        <v/>
      </c>
      <c r="AC143" s="76" t="str">
        <f t="shared" si="13"/>
        <v/>
      </c>
      <c r="AD143" s="76" t="str">
        <f>VLOOKUP(B143,CA!A:B,2,0)</f>
        <v>CAT</v>
      </c>
      <c r="AE143" s="77">
        <f>VLOOKUP(C143,DATA_IW39!B:B,1,0)</f>
        <v>140001545646</v>
      </c>
      <c r="AF143" s="78">
        <f t="shared" si="14"/>
        <v>1</v>
      </c>
      <c r="AG143" s="78">
        <f t="shared" si="15"/>
        <v>1</v>
      </c>
      <c r="AH143" s="78">
        <f t="shared" si="16"/>
        <v>1</v>
      </c>
      <c r="AI143" s="78" t="str">
        <f t="shared" si="17"/>
        <v>S4B3</v>
      </c>
      <c r="AJ143" s="78" t="str">
        <f>VLOOKUP(N143,DATA_IW39!A:X,24,0)</f>
        <v>CAT</v>
      </c>
      <c r="AK143" s="76" t="str">
        <f>VLOOKUP(N143,DATA_IW39!A:W,23,0)</f>
        <v>สายสื่อสาร</v>
      </c>
      <c r="AL143" s="76" t="str">
        <f>VLOOKUP(N143,DATA_IW39!A:G,6,0)</f>
        <v>ZW03</v>
      </c>
      <c r="AM143" s="76" t="str">
        <f>VLOOKUP(N143,DATA_IW39!A:G,7,0)</f>
        <v>Z53</v>
      </c>
      <c r="AN143" s="76" t="str">
        <f>VLOOKUP(A143,Constrain!AC:AD,2,0)</f>
        <v>F032</v>
      </c>
      <c r="AO143" s="76" t="str">
        <f>VLOOKUP(A143,Constrain!AC:AE,3,0)</f>
        <v>กฟส.คูเมือง</v>
      </c>
      <c r="AP143" s="76" t="str">
        <f>VLOOKUP(N143,DATA_IW39!A:AA,27,0)</f>
        <v>TELECOM</v>
      </c>
    </row>
    <row r="144" spans="1:42" x14ac:dyDescent="0.35">
      <c r="A144" s="86" t="s">
        <v>1303</v>
      </c>
      <c r="B144" s="56">
        <v>92000318830</v>
      </c>
      <c r="C144" s="56">
        <v>140001545616</v>
      </c>
      <c r="D144" s="86" t="s">
        <v>152</v>
      </c>
      <c r="E144" s="86" t="s">
        <v>160</v>
      </c>
      <c r="F144" s="86" t="s">
        <v>161</v>
      </c>
      <c r="G144" s="56">
        <v>2007969789</v>
      </c>
      <c r="H144" s="56">
        <v>9009416817</v>
      </c>
      <c r="I144" s="56">
        <v>558000322088</v>
      </c>
      <c r="J144" s="86" t="s">
        <v>154</v>
      </c>
      <c r="K144" s="86" t="s">
        <v>165</v>
      </c>
      <c r="L144" s="86" t="s">
        <v>166</v>
      </c>
      <c r="M144" s="86" t="s">
        <v>157</v>
      </c>
      <c r="N144" s="56">
        <v>130000721899</v>
      </c>
      <c r="O144" s="86" t="s">
        <v>79</v>
      </c>
      <c r="P144" s="87">
        <v>1</v>
      </c>
      <c r="Q144" s="59">
        <v>43482</v>
      </c>
      <c r="R144" s="88">
        <v>6216</v>
      </c>
      <c r="S144" s="89">
        <v>55</v>
      </c>
      <c r="T144" s="89">
        <v>55</v>
      </c>
      <c r="U144" s="89">
        <v>3.85</v>
      </c>
      <c r="V144" s="89">
        <v>341880</v>
      </c>
      <c r="W144" s="89">
        <v>341880</v>
      </c>
      <c r="X144" s="89">
        <v>23931.599999999999</v>
      </c>
      <c r="Y144" s="89">
        <v>365811.6</v>
      </c>
      <c r="Z144" s="59">
        <v>43496</v>
      </c>
      <c r="AA144" s="59"/>
      <c r="AB144" s="76" t="str">
        <f t="shared" si="12"/>
        <v/>
      </c>
      <c r="AC144" s="76" t="str">
        <f t="shared" si="13"/>
        <v/>
      </c>
      <c r="AD144" s="76" t="str">
        <f>VLOOKUP(B144,CA!A:B,2,0)</f>
        <v>CAT</v>
      </c>
      <c r="AE144" s="77">
        <f>VLOOKUP(C144,DATA_IW39!B:B,1,0)</f>
        <v>140001545616</v>
      </c>
      <c r="AF144" s="78">
        <f t="shared" si="14"/>
        <v>1</v>
      </c>
      <c r="AG144" s="78">
        <f t="shared" si="15"/>
        <v>1</v>
      </c>
      <c r="AH144" s="78">
        <f t="shared" si="16"/>
        <v>1</v>
      </c>
      <c r="AI144" s="78" t="str">
        <f t="shared" si="17"/>
        <v>S4B3</v>
      </c>
      <c r="AJ144" s="78" t="str">
        <f>VLOOKUP(N144,DATA_IW39!A:X,24,0)</f>
        <v>CAT/BFKT</v>
      </c>
      <c r="AK144" s="76" t="str">
        <f>VLOOKUP(N144,DATA_IW39!A:W,23,0)</f>
        <v>สายสื่อสาร</v>
      </c>
      <c r="AL144" s="76" t="str">
        <f>VLOOKUP(N144,DATA_IW39!A:G,6,0)</f>
        <v>ZW03</v>
      </c>
      <c r="AM144" s="76" t="str">
        <f>VLOOKUP(N144,DATA_IW39!A:G,7,0)</f>
        <v>Z53</v>
      </c>
      <c r="AN144" s="76" t="str">
        <f>VLOOKUP(A144,Constrain!AC:AD,2,0)</f>
        <v>F111</v>
      </c>
      <c r="AO144" s="76" t="str">
        <f>VLOOKUP(A144,Constrain!AC:AE,3,0)</f>
        <v>กฟอ.ภูเขียว</v>
      </c>
      <c r="AP144" s="76" t="str">
        <f>VLOOKUP(N144,DATA_IW39!A:AA,27,0)</f>
        <v>TELECOM</v>
      </c>
    </row>
    <row r="145" spans="1:42" x14ac:dyDescent="0.35">
      <c r="A145" s="86" t="s">
        <v>1274</v>
      </c>
      <c r="B145" s="56">
        <v>92000324007</v>
      </c>
      <c r="C145" s="56">
        <v>140001545686</v>
      </c>
      <c r="D145" s="86" t="s">
        <v>152</v>
      </c>
      <c r="E145" s="86" t="s">
        <v>160</v>
      </c>
      <c r="F145" s="86" t="s">
        <v>161</v>
      </c>
      <c r="G145" s="56">
        <v>2007969916</v>
      </c>
      <c r="H145" s="56">
        <v>9009416943</v>
      </c>
      <c r="I145" s="56">
        <v>518000321462</v>
      </c>
      <c r="J145" s="86" t="s">
        <v>154</v>
      </c>
      <c r="K145" s="86" t="s">
        <v>165</v>
      </c>
      <c r="L145" s="86" t="s">
        <v>166</v>
      </c>
      <c r="M145" s="86" t="s">
        <v>157</v>
      </c>
      <c r="N145" s="56">
        <v>130000721900</v>
      </c>
      <c r="O145" s="86" t="s">
        <v>79</v>
      </c>
      <c r="P145" s="87">
        <v>4</v>
      </c>
      <c r="Q145" s="59">
        <v>43482</v>
      </c>
      <c r="R145" s="88">
        <v>1284</v>
      </c>
      <c r="S145" s="89">
        <v>55</v>
      </c>
      <c r="T145" s="89">
        <v>55</v>
      </c>
      <c r="U145" s="89">
        <v>3.85</v>
      </c>
      <c r="V145" s="89">
        <v>70620</v>
      </c>
      <c r="W145" s="89">
        <v>70620</v>
      </c>
      <c r="X145" s="89">
        <v>4943.3999999999996</v>
      </c>
      <c r="Y145" s="89">
        <v>75563.399999999994</v>
      </c>
      <c r="Z145" s="59">
        <v>43496</v>
      </c>
      <c r="AA145" s="59"/>
      <c r="AB145" s="76" t="str">
        <f t="shared" si="12"/>
        <v/>
      </c>
      <c r="AC145" s="76" t="str">
        <f t="shared" si="13"/>
        <v/>
      </c>
      <c r="AD145" s="76" t="str">
        <f>VLOOKUP(B145,CA!A:B,2,0)</f>
        <v>CAT</v>
      </c>
      <c r="AE145" s="77">
        <f>VLOOKUP(C145,DATA_IW39!B:B,1,0)</f>
        <v>140001545686</v>
      </c>
      <c r="AF145" s="78">
        <f t="shared" si="14"/>
        <v>1</v>
      </c>
      <c r="AG145" s="78">
        <f t="shared" si="15"/>
        <v>1</v>
      </c>
      <c r="AH145" s="78">
        <f t="shared" si="16"/>
        <v>1</v>
      </c>
      <c r="AI145" s="78" t="str">
        <f t="shared" si="17"/>
        <v>S4B3</v>
      </c>
      <c r="AJ145" s="78" t="str">
        <f>VLOOKUP(N145,DATA_IW39!A:X,24,0)</f>
        <v>CAT/TAC</v>
      </c>
      <c r="AK145" s="76" t="str">
        <f>VLOOKUP(N145,DATA_IW39!A:W,23,0)</f>
        <v>สายสื่อสาร</v>
      </c>
      <c r="AL145" s="76" t="str">
        <f>VLOOKUP(N145,DATA_IW39!A:G,6,0)</f>
        <v>ZW03</v>
      </c>
      <c r="AM145" s="76" t="str">
        <f>VLOOKUP(N145,DATA_IW39!A:G,7,0)</f>
        <v>Z53</v>
      </c>
      <c r="AN145" s="76" t="str">
        <f>VLOOKUP(A145,Constrain!AC:AD,2,0)</f>
        <v>F032</v>
      </c>
      <c r="AO145" s="76" t="str">
        <f>VLOOKUP(A145,Constrain!AC:AE,3,0)</f>
        <v>กฟส.คูเมือง</v>
      </c>
      <c r="AP145" s="76" t="str">
        <f>VLOOKUP(N145,DATA_IW39!A:AA,27,0)</f>
        <v>TELECOM</v>
      </c>
    </row>
    <row r="146" spans="1:42" x14ac:dyDescent="0.35">
      <c r="A146" s="86" t="s">
        <v>1303</v>
      </c>
      <c r="B146" s="56">
        <v>92000318834</v>
      </c>
      <c r="C146" s="56">
        <v>140001546183</v>
      </c>
      <c r="D146" s="86" t="s">
        <v>152</v>
      </c>
      <c r="E146" s="86" t="s">
        <v>114</v>
      </c>
      <c r="F146" s="86" t="s">
        <v>163</v>
      </c>
      <c r="G146" s="56">
        <v>2007970383</v>
      </c>
      <c r="H146" s="56">
        <v>9009417558</v>
      </c>
      <c r="I146" s="56">
        <v>516000320646</v>
      </c>
      <c r="J146" s="86" t="s">
        <v>154</v>
      </c>
      <c r="K146" s="86" t="s">
        <v>165</v>
      </c>
      <c r="L146" s="86" t="s">
        <v>166</v>
      </c>
      <c r="M146" s="86" t="s">
        <v>157</v>
      </c>
      <c r="N146" s="56">
        <v>130000721904</v>
      </c>
      <c r="O146" s="86" t="s">
        <v>79</v>
      </c>
      <c r="P146" s="87">
        <v>4</v>
      </c>
      <c r="Q146" s="59">
        <v>43482</v>
      </c>
      <c r="R146" s="88">
        <v>1260</v>
      </c>
      <c r="S146" s="89">
        <v>100</v>
      </c>
      <c r="T146" s="89">
        <v>100</v>
      </c>
      <c r="U146" s="89">
        <v>7</v>
      </c>
      <c r="V146" s="89">
        <v>126000</v>
      </c>
      <c r="W146" s="89">
        <v>126000</v>
      </c>
      <c r="X146" s="89">
        <v>8820</v>
      </c>
      <c r="Y146" s="89">
        <v>134820</v>
      </c>
      <c r="Z146" s="59">
        <v>43496</v>
      </c>
      <c r="AB146" s="76" t="str">
        <f t="shared" si="12"/>
        <v/>
      </c>
      <c r="AC146" s="76" t="str">
        <f t="shared" si="13"/>
        <v/>
      </c>
      <c r="AD146" s="76" t="str">
        <f>VLOOKUP(B146,CA!A:B,2,0)</f>
        <v>TOT</v>
      </c>
      <c r="AE146" s="77">
        <f>VLOOKUP(C146,DATA_IW39!B:B,1,0)</f>
        <v>140001546183</v>
      </c>
      <c r="AF146" s="78">
        <f t="shared" si="14"/>
        <v>2</v>
      </c>
      <c r="AG146" s="78">
        <f t="shared" si="15"/>
        <v>2</v>
      </c>
      <c r="AH146" s="78">
        <f t="shared" si="16"/>
        <v>2</v>
      </c>
      <c r="AI146" s="78" t="str">
        <f t="shared" si="17"/>
        <v>S4B3</v>
      </c>
      <c r="AJ146" s="78" t="str">
        <f>VLOOKUP(N146,DATA_IW39!A:X,24,0)</f>
        <v>TOT</v>
      </c>
      <c r="AK146" s="76" t="str">
        <f>VLOOKUP(N146,DATA_IW39!A:W,23,0)</f>
        <v>สายสื่อสาร</v>
      </c>
      <c r="AL146" s="76" t="str">
        <f>VLOOKUP(N146,DATA_IW39!A:G,6,0)</f>
        <v>ZW03</v>
      </c>
      <c r="AM146" s="76" t="str">
        <f>VLOOKUP(N146,DATA_IW39!A:G,7,0)</f>
        <v>Z53</v>
      </c>
      <c r="AN146" s="76" t="str">
        <f>VLOOKUP(A146,Constrain!AC:AD,2,0)</f>
        <v>F111</v>
      </c>
      <c r="AO146" s="76" t="str">
        <f>VLOOKUP(A146,Constrain!AC:AE,3,0)</f>
        <v>กฟอ.ภูเขียว</v>
      </c>
      <c r="AP146" s="76" t="str">
        <f>VLOOKUP(N146,DATA_IW39!A:AA,27,0)</f>
        <v>TELECOM</v>
      </c>
    </row>
    <row r="147" spans="1:42" x14ac:dyDescent="0.35">
      <c r="A147" s="86" t="s">
        <v>1303</v>
      </c>
      <c r="B147" s="56">
        <v>92000318834</v>
      </c>
      <c r="C147" s="56">
        <v>140001546183</v>
      </c>
      <c r="D147" s="86" t="s">
        <v>152</v>
      </c>
      <c r="E147" s="86" t="s">
        <v>114</v>
      </c>
      <c r="F147" s="86" t="s">
        <v>163</v>
      </c>
      <c r="G147" s="56">
        <v>2007970383</v>
      </c>
      <c r="H147" s="56">
        <v>9009417558</v>
      </c>
      <c r="I147" s="56">
        <v>516000320646</v>
      </c>
      <c r="J147" s="86" t="s">
        <v>154</v>
      </c>
      <c r="K147" s="86" t="s">
        <v>165</v>
      </c>
      <c r="L147" s="86" t="s">
        <v>166</v>
      </c>
      <c r="M147" s="86" t="s">
        <v>157</v>
      </c>
      <c r="N147" s="56">
        <v>130000721904</v>
      </c>
      <c r="O147" s="86" t="s">
        <v>79</v>
      </c>
      <c r="P147" s="87">
        <v>5</v>
      </c>
      <c r="Q147" s="59">
        <v>43482</v>
      </c>
      <c r="R147" s="88">
        <v>9489</v>
      </c>
      <c r="S147" s="89">
        <v>55</v>
      </c>
      <c r="T147" s="89">
        <v>55</v>
      </c>
      <c r="U147" s="89">
        <v>3.85</v>
      </c>
      <c r="V147" s="89">
        <v>521895</v>
      </c>
      <c r="W147" s="89">
        <v>521895</v>
      </c>
      <c r="X147" s="89">
        <v>36532.65</v>
      </c>
      <c r="Y147" s="89">
        <v>558427.65</v>
      </c>
      <c r="Z147" s="59">
        <v>43496</v>
      </c>
      <c r="AB147" s="76" t="str">
        <f t="shared" si="12"/>
        <v/>
      </c>
      <c r="AC147" s="76" t="str">
        <f t="shared" si="13"/>
        <v/>
      </c>
      <c r="AD147" s="76" t="str">
        <f>VLOOKUP(B147,CA!A:B,2,0)</f>
        <v>TOT</v>
      </c>
      <c r="AE147" s="77">
        <f>VLOOKUP(C147,DATA_IW39!B:B,1,0)</f>
        <v>140001546183</v>
      </c>
      <c r="AF147" s="78">
        <f t="shared" si="14"/>
        <v>2</v>
      </c>
      <c r="AG147" s="78">
        <f t="shared" si="15"/>
        <v>2</v>
      </c>
      <c r="AH147" s="78">
        <f t="shared" si="16"/>
        <v>2</v>
      </c>
      <c r="AI147" s="78" t="str">
        <f t="shared" si="17"/>
        <v>S4B3</v>
      </c>
      <c r="AJ147" s="78" t="str">
        <f>VLOOKUP(N147,DATA_IW39!A:X,24,0)</f>
        <v>TOT</v>
      </c>
      <c r="AK147" s="76" t="str">
        <f>VLOOKUP(N147,DATA_IW39!A:W,23,0)</f>
        <v>สายสื่อสาร</v>
      </c>
      <c r="AL147" s="76" t="str">
        <f>VLOOKUP(N147,DATA_IW39!A:G,6,0)</f>
        <v>ZW03</v>
      </c>
      <c r="AM147" s="76" t="str">
        <f>VLOOKUP(N147,DATA_IW39!A:G,7,0)</f>
        <v>Z53</v>
      </c>
      <c r="AN147" s="76" t="str">
        <f>VLOOKUP(A147,Constrain!AC:AD,2,0)</f>
        <v>F111</v>
      </c>
      <c r="AO147" s="76" t="str">
        <f>VLOOKUP(A147,Constrain!AC:AE,3,0)</f>
        <v>กฟอ.ภูเขียว</v>
      </c>
      <c r="AP147" s="76" t="str">
        <f>VLOOKUP(N147,DATA_IW39!A:AA,27,0)</f>
        <v>TELECOM</v>
      </c>
    </row>
    <row r="148" spans="1:42" x14ac:dyDescent="0.35">
      <c r="A148" s="86" t="s">
        <v>1303</v>
      </c>
      <c r="B148" s="56">
        <v>92000589347</v>
      </c>
      <c r="C148" s="56">
        <v>140001544237</v>
      </c>
      <c r="D148" s="86" t="s">
        <v>152</v>
      </c>
      <c r="E148" s="86" t="s">
        <v>1257</v>
      </c>
      <c r="F148" s="86" t="s">
        <v>1271</v>
      </c>
      <c r="G148" s="56">
        <v>2007968430</v>
      </c>
      <c r="H148" s="56">
        <v>9009415997</v>
      </c>
      <c r="I148" s="56">
        <v>538000322082</v>
      </c>
      <c r="J148" s="86" t="s">
        <v>154</v>
      </c>
      <c r="K148" s="86" t="s">
        <v>165</v>
      </c>
      <c r="L148" s="86" t="s">
        <v>166</v>
      </c>
      <c r="M148" s="86" t="s">
        <v>157</v>
      </c>
      <c r="N148" s="56">
        <v>130000721906</v>
      </c>
      <c r="O148" s="86" t="s">
        <v>79</v>
      </c>
      <c r="P148" s="87">
        <v>18</v>
      </c>
      <c r="Q148" s="59">
        <v>43482</v>
      </c>
      <c r="R148" s="88">
        <v>1615</v>
      </c>
      <c r="S148" s="89">
        <v>55</v>
      </c>
      <c r="T148" s="89">
        <v>55</v>
      </c>
      <c r="U148" s="89">
        <v>3.85</v>
      </c>
      <c r="V148" s="89">
        <v>88825</v>
      </c>
      <c r="W148" s="89">
        <v>88825</v>
      </c>
      <c r="X148" s="89">
        <v>6217.75</v>
      </c>
      <c r="Y148" s="89">
        <v>95042.75</v>
      </c>
      <c r="Z148" s="59">
        <v>43496</v>
      </c>
      <c r="AB148" s="76" t="str">
        <f t="shared" si="12"/>
        <v/>
      </c>
      <c r="AC148" s="76" t="str">
        <f t="shared" si="13"/>
        <v/>
      </c>
      <c r="AD148" s="76" t="str">
        <f>VLOOKUP(B148,CA!A:B,2,0)</f>
        <v>TOT(AIS)</v>
      </c>
      <c r="AE148" s="77">
        <f>VLOOKUP(C148,DATA_IW39!B:B,1,0)</f>
        <v>140001544237</v>
      </c>
      <c r="AF148" s="78">
        <f t="shared" si="14"/>
        <v>1</v>
      </c>
      <c r="AG148" s="78">
        <f t="shared" si="15"/>
        <v>1</v>
      </c>
      <c r="AH148" s="78">
        <f t="shared" si="16"/>
        <v>1</v>
      </c>
      <c r="AI148" s="78" t="str">
        <f t="shared" si="17"/>
        <v>S4B3</v>
      </c>
      <c r="AJ148" s="78" t="str">
        <f>VLOOKUP(N148,DATA_IW39!A:X,24,0)</f>
        <v>AWN/AIS</v>
      </c>
      <c r="AK148" s="76" t="str">
        <f>VLOOKUP(N148,DATA_IW39!A:W,23,0)</f>
        <v>สายสื่อสาร</v>
      </c>
      <c r="AL148" s="76" t="str">
        <f>VLOOKUP(N148,DATA_IW39!A:G,6,0)</f>
        <v>ZW03</v>
      </c>
      <c r="AM148" s="76" t="str">
        <f>VLOOKUP(N148,DATA_IW39!A:G,7,0)</f>
        <v>Z53</v>
      </c>
      <c r="AN148" s="76" t="str">
        <f>VLOOKUP(A148,Constrain!AC:AD,2,0)</f>
        <v>F111</v>
      </c>
      <c r="AO148" s="76" t="str">
        <f>VLOOKUP(A148,Constrain!AC:AE,3,0)</f>
        <v>กฟอ.ภูเขียว</v>
      </c>
      <c r="AP148" s="76" t="str">
        <f>VLOOKUP(N148,DATA_IW39!A:AA,27,0)</f>
        <v>TELECOM</v>
      </c>
    </row>
    <row r="149" spans="1:42" x14ac:dyDescent="0.35">
      <c r="A149" s="86" t="s">
        <v>1303</v>
      </c>
      <c r="B149" s="56">
        <v>92000318834</v>
      </c>
      <c r="C149" s="56">
        <v>140001546243</v>
      </c>
      <c r="D149" s="86" t="s">
        <v>152</v>
      </c>
      <c r="E149" s="86" t="s">
        <v>114</v>
      </c>
      <c r="F149" s="86" t="s">
        <v>163</v>
      </c>
      <c r="G149" s="56">
        <v>2007970443</v>
      </c>
      <c r="H149" s="56">
        <v>9009417661</v>
      </c>
      <c r="I149" s="56">
        <v>564000322216</v>
      </c>
      <c r="J149" s="86" t="s">
        <v>154</v>
      </c>
      <c r="K149" s="86" t="s">
        <v>165</v>
      </c>
      <c r="L149" s="86" t="s">
        <v>166</v>
      </c>
      <c r="M149" s="86" t="s">
        <v>157</v>
      </c>
      <c r="N149" s="56">
        <v>130000721908</v>
      </c>
      <c r="O149" s="86" t="s">
        <v>79</v>
      </c>
      <c r="P149" s="87">
        <v>8</v>
      </c>
      <c r="Q149" s="59">
        <v>43482</v>
      </c>
      <c r="R149" s="88">
        <v>804</v>
      </c>
      <c r="S149" s="89">
        <v>55</v>
      </c>
      <c r="T149" s="89">
        <v>55</v>
      </c>
      <c r="U149" s="89">
        <v>3.85</v>
      </c>
      <c r="V149" s="89">
        <v>44220</v>
      </c>
      <c r="W149" s="89">
        <v>44220</v>
      </c>
      <c r="X149" s="89">
        <v>3095.4</v>
      </c>
      <c r="Y149" s="89">
        <v>47315.4</v>
      </c>
      <c r="Z149" s="59">
        <v>43496</v>
      </c>
      <c r="AB149" s="76" t="str">
        <f t="shared" si="12"/>
        <v/>
      </c>
      <c r="AC149" s="76" t="str">
        <f t="shared" si="13"/>
        <v/>
      </c>
      <c r="AD149" s="76" t="str">
        <f>VLOOKUP(B149,CA!A:B,2,0)</f>
        <v>TOT</v>
      </c>
      <c r="AE149" s="77">
        <f>VLOOKUP(C149,DATA_IW39!B:B,1,0)</f>
        <v>140001546243</v>
      </c>
      <c r="AF149" s="78">
        <f t="shared" si="14"/>
        <v>2</v>
      </c>
      <c r="AG149" s="78">
        <f t="shared" si="15"/>
        <v>2</v>
      </c>
      <c r="AH149" s="78">
        <f t="shared" si="16"/>
        <v>2</v>
      </c>
      <c r="AI149" s="78" t="str">
        <f t="shared" si="17"/>
        <v>S4B3</v>
      </c>
      <c r="AJ149" s="78" t="str">
        <f>VLOOKUP(N149,DATA_IW39!A:X,24,0)</f>
        <v>TOT/TT&amp;T</v>
      </c>
      <c r="AK149" s="76" t="str">
        <f>VLOOKUP(N149,DATA_IW39!A:W,23,0)</f>
        <v>สายสื่อสาร</v>
      </c>
      <c r="AL149" s="76" t="str">
        <f>VLOOKUP(N149,DATA_IW39!A:G,6,0)</f>
        <v>ZW03</v>
      </c>
      <c r="AM149" s="76" t="str">
        <f>VLOOKUP(N149,DATA_IW39!A:G,7,0)</f>
        <v>Z53</v>
      </c>
      <c r="AN149" s="76" t="str">
        <f>VLOOKUP(A149,Constrain!AC:AD,2,0)</f>
        <v>F111</v>
      </c>
      <c r="AO149" s="76" t="str">
        <f>VLOOKUP(A149,Constrain!AC:AE,3,0)</f>
        <v>กฟอ.ภูเขียว</v>
      </c>
      <c r="AP149" s="76" t="str">
        <f>VLOOKUP(N149,DATA_IW39!A:AA,27,0)</f>
        <v>TELECOM</v>
      </c>
    </row>
    <row r="150" spans="1:42" x14ac:dyDescent="0.35">
      <c r="A150" s="86" t="s">
        <v>1303</v>
      </c>
      <c r="B150" s="56">
        <v>92000318834</v>
      </c>
      <c r="C150" s="56">
        <v>140001546243</v>
      </c>
      <c r="D150" s="86" t="s">
        <v>152</v>
      </c>
      <c r="E150" s="86" t="s">
        <v>114</v>
      </c>
      <c r="F150" s="86" t="s">
        <v>163</v>
      </c>
      <c r="G150" s="56">
        <v>2007970443</v>
      </c>
      <c r="H150" s="56">
        <v>9009417661</v>
      </c>
      <c r="I150" s="56">
        <v>564000322216</v>
      </c>
      <c r="J150" s="86" t="s">
        <v>154</v>
      </c>
      <c r="K150" s="86" t="s">
        <v>165</v>
      </c>
      <c r="L150" s="86" t="s">
        <v>166</v>
      </c>
      <c r="M150" s="86" t="s">
        <v>157</v>
      </c>
      <c r="N150" s="56">
        <v>130000721908</v>
      </c>
      <c r="O150" s="86" t="s">
        <v>79</v>
      </c>
      <c r="P150" s="87">
        <v>9</v>
      </c>
      <c r="Q150" s="59">
        <v>43482</v>
      </c>
      <c r="R150" s="88">
        <v>1357</v>
      </c>
      <c r="S150" s="89">
        <v>100</v>
      </c>
      <c r="T150" s="89">
        <v>100</v>
      </c>
      <c r="U150" s="89">
        <v>7</v>
      </c>
      <c r="V150" s="89">
        <v>135700</v>
      </c>
      <c r="W150" s="89">
        <v>135700</v>
      </c>
      <c r="X150" s="89">
        <v>9499</v>
      </c>
      <c r="Y150" s="89">
        <v>145199</v>
      </c>
      <c r="Z150" s="59">
        <v>43496</v>
      </c>
      <c r="AB150" s="76" t="str">
        <f t="shared" si="12"/>
        <v/>
      </c>
      <c r="AC150" s="76" t="str">
        <f t="shared" si="13"/>
        <v/>
      </c>
      <c r="AD150" s="76" t="str">
        <f>VLOOKUP(B150,CA!A:B,2,0)</f>
        <v>TOT</v>
      </c>
      <c r="AE150" s="77">
        <f>VLOOKUP(C150,DATA_IW39!B:B,1,0)</f>
        <v>140001546243</v>
      </c>
      <c r="AF150" s="78">
        <f t="shared" si="14"/>
        <v>2</v>
      </c>
      <c r="AG150" s="78">
        <f t="shared" si="15"/>
        <v>2</v>
      </c>
      <c r="AH150" s="78">
        <f t="shared" si="16"/>
        <v>2</v>
      </c>
      <c r="AI150" s="78" t="str">
        <f t="shared" si="17"/>
        <v>S4B3</v>
      </c>
      <c r="AJ150" s="78" t="str">
        <f>VLOOKUP(N150,DATA_IW39!A:X,24,0)</f>
        <v>TOT/TT&amp;T</v>
      </c>
      <c r="AK150" s="76" t="str">
        <f>VLOOKUP(N150,DATA_IW39!A:W,23,0)</f>
        <v>สายสื่อสาร</v>
      </c>
      <c r="AL150" s="76" t="str">
        <f>VLOOKUP(N150,DATA_IW39!A:G,6,0)</f>
        <v>ZW03</v>
      </c>
      <c r="AM150" s="76" t="str">
        <f>VLOOKUP(N150,DATA_IW39!A:G,7,0)</f>
        <v>Z53</v>
      </c>
      <c r="AN150" s="76" t="str">
        <f>VLOOKUP(A150,Constrain!AC:AD,2,0)</f>
        <v>F111</v>
      </c>
      <c r="AO150" s="76" t="str">
        <f>VLOOKUP(A150,Constrain!AC:AE,3,0)</f>
        <v>กฟอ.ภูเขียว</v>
      </c>
      <c r="AP150" s="76" t="str">
        <f>VLOOKUP(N150,DATA_IW39!A:AA,27,0)</f>
        <v>TELECOM</v>
      </c>
    </row>
    <row r="151" spans="1:42" x14ac:dyDescent="0.35">
      <c r="A151" s="86" t="s">
        <v>1274</v>
      </c>
      <c r="B151" s="56">
        <v>92000561467</v>
      </c>
      <c r="C151" s="56">
        <v>140001545408</v>
      </c>
      <c r="D151" s="86" t="s">
        <v>152</v>
      </c>
      <c r="E151" s="86" t="s">
        <v>194</v>
      </c>
      <c r="F151" s="86" t="s">
        <v>195</v>
      </c>
      <c r="G151" s="56">
        <v>2007969661</v>
      </c>
      <c r="H151" s="56">
        <v>9009416590</v>
      </c>
      <c r="I151" s="56">
        <v>540000321429</v>
      </c>
      <c r="J151" s="86" t="s">
        <v>154</v>
      </c>
      <c r="K151" s="86" t="s">
        <v>165</v>
      </c>
      <c r="L151" s="86" t="s">
        <v>166</v>
      </c>
      <c r="M151" s="86" t="s">
        <v>157</v>
      </c>
      <c r="N151" s="56">
        <v>130000721909</v>
      </c>
      <c r="O151" s="86" t="s">
        <v>79</v>
      </c>
      <c r="P151" s="87">
        <v>10</v>
      </c>
      <c r="Q151" s="59">
        <v>43482</v>
      </c>
      <c r="R151" s="88">
        <v>2059</v>
      </c>
      <c r="S151" s="89">
        <v>55</v>
      </c>
      <c r="T151" s="89">
        <v>55</v>
      </c>
      <c r="U151" s="89">
        <v>3.85</v>
      </c>
      <c r="V151" s="89">
        <v>113245</v>
      </c>
      <c r="W151" s="89">
        <v>113245</v>
      </c>
      <c r="X151" s="89">
        <v>7927.15</v>
      </c>
      <c r="Y151" s="89">
        <v>121172.15</v>
      </c>
      <c r="Z151" s="59">
        <v>43496</v>
      </c>
      <c r="AB151" s="76" t="str">
        <f t="shared" si="12"/>
        <v/>
      </c>
      <c r="AC151" s="76" t="str">
        <f t="shared" si="13"/>
        <v/>
      </c>
      <c r="AD151" s="76" t="str">
        <f>VLOOKUP(B151,CA!A:B,2,0)</f>
        <v>TCC</v>
      </c>
      <c r="AE151" s="77">
        <f>VLOOKUP(C151,DATA_IW39!B:B,1,0)</f>
        <v>140001545408</v>
      </c>
      <c r="AF151" s="78">
        <f t="shared" si="14"/>
        <v>1</v>
      </c>
      <c r="AG151" s="78">
        <f t="shared" si="15"/>
        <v>1</v>
      </c>
      <c r="AH151" s="78">
        <f t="shared" si="16"/>
        <v>1</v>
      </c>
      <c r="AI151" s="78" t="str">
        <f t="shared" si="17"/>
        <v>S4B3</v>
      </c>
      <c r="AJ151" s="78" t="str">
        <f>VLOOKUP(N151,DATA_IW39!A:X,24,0)</f>
        <v>TCC</v>
      </c>
      <c r="AK151" s="76" t="str">
        <f>VLOOKUP(N151,DATA_IW39!A:W,23,0)</f>
        <v>สายสื่อสาร</v>
      </c>
      <c r="AL151" s="76" t="str">
        <f>VLOOKUP(N151,DATA_IW39!A:G,6,0)</f>
        <v>ZW03</v>
      </c>
      <c r="AM151" s="76" t="str">
        <f>VLOOKUP(N151,DATA_IW39!A:G,7,0)</f>
        <v>Z53</v>
      </c>
      <c r="AN151" s="76" t="str">
        <f>VLOOKUP(A151,Constrain!AC:AD,2,0)</f>
        <v>F032</v>
      </c>
      <c r="AO151" s="76" t="str">
        <f>VLOOKUP(A151,Constrain!AC:AE,3,0)</f>
        <v>กฟส.คูเมือง</v>
      </c>
      <c r="AP151" s="76" t="str">
        <f>VLOOKUP(N151,DATA_IW39!A:AA,27,0)</f>
        <v>TELECOM</v>
      </c>
    </row>
    <row r="152" spans="1:42" x14ac:dyDescent="0.35">
      <c r="A152" s="86" t="s">
        <v>1274</v>
      </c>
      <c r="B152" s="56">
        <v>92000324013</v>
      </c>
      <c r="C152" s="56">
        <v>140001545554</v>
      </c>
      <c r="D152" s="86" t="s">
        <v>152</v>
      </c>
      <c r="E152" s="86" t="s">
        <v>114</v>
      </c>
      <c r="F152" s="86" t="s">
        <v>163</v>
      </c>
      <c r="G152" s="56">
        <v>2007969713</v>
      </c>
      <c r="H152" s="56">
        <v>9009416756</v>
      </c>
      <c r="I152" s="56">
        <v>552000321464</v>
      </c>
      <c r="J152" s="86" t="s">
        <v>154</v>
      </c>
      <c r="K152" s="86" t="s">
        <v>165</v>
      </c>
      <c r="L152" s="86" t="s">
        <v>166</v>
      </c>
      <c r="M152" s="86" t="s">
        <v>157</v>
      </c>
      <c r="N152" s="56">
        <v>130000721913</v>
      </c>
      <c r="O152" s="86" t="s">
        <v>79</v>
      </c>
      <c r="P152" s="87">
        <v>6</v>
      </c>
      <c r="Q152" s="59">
        <v>43482</v>
      </c>
      <c r="R152" s="88">
        <v>1748</v>
      </c>
      <c r="S152" s="89">
        <v>100</v>
      </c>
      <c r="T152" s="89">
        <v>100</v>
      </c>
      <c r="U152" s="89">
        <v>7</v>
      </c>
      <c r="V152" s="89">
        <v>174800</v>
      </c>
      <c r="W152" s="89">
        <v>174800</v>
      </c>
      <c r="X152" s="89">
        <v>12236</v>
      </c>
      <c r="Y152" s="89">
        <v>187036</v>
      </c>
      <c r="Z152" s="59">
        <v>43496</v>
      </c>
      <c r="AB152" s="76" t="str">
        <f t="shared" si="12"/>
        <v/>
      </c>
      <c r="AC152" s="76" t="str">
        <f t="shared" si="13"/>
        <v/>
      </c>
      <c r="AD152" s="76" t="str">
        <f>VLOOKUP(B152,CA!A:B,2,0)</f>
        <v>TOT</v>
      </c>
      <c r="AE152" s="77">
        <f>VLOOKUP(C152,DATA_IW39!B:B,1,0)</f>
        <v>140001545554</v>
      </c>
      <c r="AF152" s="78">
        <f t="shared" si="14"/>
        <v>2</v>
      </c>
      <c r="AG152" s="78">
        <f t="shared" si="15"/>
        <v>2</v>
      </c>
      <c r="AH152" s="78">
        <f t="shared" si="16"/>
        <v>2</v>
      </c>
      <c r="AI152" s="78" t="str">
        <f t="shared" si="17"/>
        <v>S4B3</v>
      </c>
      <c r="AJ152" s="78" t="str">
        <f>VLOOKUP(N152,DATA_IW39!A:X,24,0)</f>
        <v>TOT</v>
      </c>
      <c r="AK152" s="76" t="str">
        <f>VLOOKUP(N152,DATA_IW39!A:W,23,0)</f>
        <v>สายสื่อสาร</v>
      </c>
      <c r="AL152" s="76" t="str">
        <f>VLOOKUP(N152,DATA_IW39!A:G,6,0)</f>
        <v>ZW03</v>
      </c>
      <c r="AM152" s="76" t="str">
        <f>VLOOKUP(N152,DATA_IW39!A:G,7,0)</f>
        <v>Z53</v>
      </c>
      <c r="AN152" s="76" t="str">
        <f>VLOOKUP(A152,Constrain!AC:AD,2,0)</f>
        <v>F032</v>
      </c>
      <c r="AO152" s="76" t="str">
        <f>VLOOKUP(A152,Constrain!AC:AE,3,0)</f>
        <v>กฟส.คูเมือง</v>
      </c>
      <c r="AP152" s="76" t="str">
        <f>VLOOKUP(N152,DATA_IW39!A:AA,27,0)</f>
        <v>TELECOM</v>
      </c>
    </row>
    <row r="153" spans="1:42" x14ac:dyDescent="0.35">
      <c r="A153" s="86" t="s">
        <v>1274</v>
      </c>
      <c r="B153" s="56">
        <v>92000324013</v>
      </c>
      <c r="C153" s="56">
        <v>140001545554</v>
      </c>
      <c r="D153" s="86" t="s">
        <v>152</v>
      </c>
      <c r="E153" s="86" t="s">
        <v>114</v>
      </c>
      <c r="F153" s="86" t="s">
        <v>163</v>
      </c>
      <c r="G153" s="56">
        <v>2007969713</v>
      </c>
      <c r="H153" s="56">
        <v>9009416756</v>
      </c>
      <c r="I153" s="56">
        <v>552000321464</v>
      </c>
      <c r="J153" s="86" t="s">
        <v>154</v>
      </c>
      <c r="K153" s="86" t="s">
        <v>165</v>
      </c>
      <c r="L153" s="86" t="s">
        <v>166</v>
      </c>
      <c r="M153" s="86" t="s">
        <v>157</v>
      </c>
      <c r="N153" s="56">
        <v>130000721913</v>
      </c>
      <c r="O153" s="86" t="s">
        <v>79</v>
      </c>
      <c r="P153" s="87">
        <v>7</v>
      </c>
      <c r="Q153" s="59">
        <v>43482</v>
      </c>
      <c r="R153" s="88">
        <v>2851</v>
      </c>
      <c r="S153" s="89">
        <v>55</v>
      </c>
      <c r="T153" s="89">
        <v>55</v>
      </c>
      <c r="U153" s="89">
        <v>3.85</v>
      </c>
      <c r="V153" s="89">
        <v>156805</v>
      </c>
      <c r="W153" s="89">
        <v>156805</v>
      </c>
      <c r="X153" s="89">
        <v>10976.35</v>
      </c>
      <c r="Y153" s="89">
        <v>167781.35</v>
      </c>
      <c r="Z153" s="59">
        <v>43496</v>
      </c>
      <c r="AB153" s="76" t="str">
        <f t="shared" si="12"/>
        <v/>
      </c>
      <c r="AC153" s="76" t="str">
        <f t="shared" si="13"/>
        <v/>
      </c>
      <c r="AD153" s="76" t="str">
        <f>VLOOKUP(B153,CA!A:B,2,0)</f>
        <v>TOT</v>
      </c>
      <c r="AE153" s="77">
        <f>VLOOKUP(C153,DATA_IW39!B:B,1,0)</f>
        <v>140001545554</v>
      </c>
      <c r="AF153" s="78">
        <f t="shared" si="14"/>
        <v>2</v>
      </c>
      <c r="AG153" s="78">
        <f t="shared" si="15"/>
        <v>2</v>
      </c>
      <c r="AH153" s="78">
        <f t="shared" si="16"/>
        <v>2</v>
      </c>
      <c r="AI153" s="78" t="str">
        <f t="shared" si="17"/>
        <v>S4B3</v>
      </c>
      <c r="AJ153" s="78" t="str">
        <f>VLOOKUP(N153,DATA_IW39!A:X,24,0)</f>
        <v>TOT</v>
      </c>
      <c r="AK153" s="76" t="str">
        <f>VLOOKUP(N153,DATA_IW39!A:W,23,0)</f>
        <v>สายสื่อสาร</v>
      </c>
      <c r="AL153" s="76" t="str">
        <f>VLOOKUP(N153,DATA_IW39!A:G,6,0)</f>
        <v>ZW03</v>
      </c>
      <c r="AM153" s="76" t="str">
        <f>VLOOKUP(N153,DATA_IW39!A:G,7,0)</f>
        <v>Z53</v>
      </c>
      <c r="AN153" s="76" t="str">
        <f>VLOOKUP(A153,Constrain!AC:AD,2,0)</f>
        <v>F032</v>
      </c>
      <c r="AO153" s="76" t="str">
        <f>VLOOKUP(A153,Constrain!AC:AE,3,0)</f>
        <v>กฟส.คูเมือง</v>
      </c>
      <c r="AP153" s="76" t="str">
        <f>VLOOKUP(N153,DATA_IW39!A:AA,27,0)</f>
        <v>TELECOM</v>
      </c>
    </row>
    <row r="154" spans="1:42" x14ac:dyDescent="0.35">
      <c r="A154" s="86" t="s">
        <v>1274</v>
      </c>
      <c r="B154" s="56">
        <v>92000322750</v>
      </c>
      <c r="C154" s="56">
        <v>140001545035</v>
      </c>
      <c r="D154" s="86" t="s">
        <v>152</v>
      </c>
      <c r="E154" s="86" t="s">
        <v>158</v>
      </c>
      <c r="F154" s="86" t="s">
        <v>159</v>
      </c>
      <c r="G154" s="56">
        <v>2007969271</v>
      </c>
      <c r="H154" s="56">
        <v>9009416176</v>
      </c>
      <c r="I154" s="56">
        <v>522000322117</v>
      </c>
      <c r="J154" s="86" t="s">
        <v>154</v>
      </c>
      <c r="K154" s="86" t="s">
        <v>165</v>
      </c>
      <c r="L154" s="86" t="s">
        <v>166</v>
      </c>
      <c r="M154" s="86" t="s">
        <v>157</v>
      </c>
      <c r="N154" s="56">
        <v>130000721914</v>
      </c>
      <c r="O154" s="86" t="s">
        <v>79</v>
      </c>
      <c r="P154" s="87">
        <v>2</v>
      </c>
      <c r="Q154" s="59">
        <v>43482</v>
      </c>
      <c r="R154" s="88">
        <v>1148</v>
      </c>
      <c r="S154" s="89">
        <v>55</v>
      </c>
      <c r="T154" s="89">
        <v>55</v>
      </c>
      <c r="U154" s="89">
        <v>3.85</v>
      </c>
      <c r="V154" s="89">
        <v>63140</v>
      </c>
      <c r="W154" s="89">
        <v>63140</v>
      </c>
      <c r="X154" s="89">
        <v>4419.8</v>
      </c>
      <c r="Y154" s="89">
        <v>67559.8</v>
      </c>
      <c r="Z154" s="59">
        <v>43496</v>
      </c>
      <c r="AB154" s="76" t="str">
        <f t="shared" si="12"/>
        <v/>
      </c>
      <c r="AC154" s="76" t="str">
        <f t="shared" si="13"/>
        <v/>
      </c>
      <c r="AD154" s="76" t="str">
        <f>VLOOKUP(B154,CA!A:B,2,0)</f>
        <v>TTT</v>
      </c>
      <c r="AE154" s="77">
        <f>VLOOKUP(C154,DATA_IW39!B:B,1,0)</f>
        <v>140001545035</v>
      </c>
      <c r="AF154" s="78">
        <f t="shared" si="14"/>
        <v>1</v>
      </c>
      <c r="AG154" s="78">
        <f t="shared" si="15"/>
        <v>1</v>
      </c>
      <c r="AH154" s="78">
        <f t="shared" si="16"/>
        <v>1</v>
      </c>
      <c r="AI154" s="78" t="str">
        <f t="shared" si="17"/>
        <v>S4B3</v>
      </c>
      <c r="AJ154" s="78" t="str">
        <f>VLOOKUP(N154,DATA_IW39!A:X,24,0)</f>
        <v>TTT</v>
      </c>
      <c r="AK154" s="76" t="str">
        <f>VLOOKUP(N154,DATA_IW39!A:W,23,0)</f>
        <v>สายสื่อสาร</v>
      </c>
      <c r="AL154" s="76" t="str">
        <f>VLOOKUP(N154,DATA_IW39!A:G,6,0)</f>
        <v>ZW03</v>
      </c>
      <c r="AM154" s="76" t="str">
        <f>VLOOKUP(N154,DATA_IW39!A:G,7,0)</f>
        <v>Z53</v>
      </c>
      <c r="AN154" s="76" t="str">
        <f>VLOOKUP(A154,Constrain!AC:AD,2,0)</f>
        <v>F032</v>
      </c>
      <c r="AO154" s="76" t="str">
        <f>VLOOKUP(A154,Constrain!AC:AE,3,0)</f>
        <v>กฟส.คูเมือง</v>
      </c>
      <c r="AP154" s="76" t="str">
        <f>VLOOKUP(N154,DATA_IW39!A:AA,27,0)</f>
        <v>TELECOM</v>
      </c>
    </row>
    <row r="155" spans="1:42" x14ac:dyDescent="0.35">
      <c r="A155" s="86" t="s">
        <v>1274</v>
      </c>
      <c r="B155" s="56">
        <v>92000481961</v>
      </c>
      <c r="C155" s="56">
        <v>140001545297</v>
      </c>
      <c r="D155" s="86" t="s">
        <v>152</v>
      </c>
      <c r="E155" s="86" t="s">
        <v>171</v>
      </c>
      <c r="F155" s="86" t="s">
        <v>167</v>
      </c>
      <c r="G155" s="56">
        <v>2007969509</v>
      </c>
      <c r="H155" s="56">
        <v>9009416439</v>
      </c>
      <c r="I155" s="56">
        <v>514000320464</v>
      </c>
      <c r="J155" s="86" t="s">
        <v>154</v>
      </c>
      <c r="K155" s="86" t="s">
        <v>165</v>
      </c>
      <c r="L155" s="86" t="s">
        <v>166</v>
      </c>
      <c r="M155" s="86" t="s">
        <v>157</v>
      </c>
      <c r="N155" s="56">
        <v>130000721916</v>
      </c>
      <c r="O155" s="86" t="s">
        <v>79</v>
      </c>
      <c r="P155" s="87">
        <v>9</v>
      </c>
      <c r="Q155" s="59">
        <v>43482</v>
      </c>
      <c r="R155" s="88">
        <v>2567</v>
      </c>
      <c r="S155" s="89">
        <v>55</v>
      </c>
      <c r="T155" s="89">
        <v>55</v>
      </c>
      <c r="U155" s="89">
        <v>3.85</v>
      </c>
      <c r="V155" s="89">
        <v>141185</v>
      </c>
      <c r="W155" s="89">
        <v>141185</v>
      </c>
      <c r="X155" s="89">
        <v>9882.9500000000007</v>
      </c>
      <c r="Y155" s="89">
        <v>151067.95000000001</v>
      </c>
      <c r="Z155" s="59">
        <v>43496</v>
      </c>
      <c r="AB155" s="76" t="str">
        <f t="shared" si="12"/>
        <v/>
      </c>
      <c r="AC155" s="76" t="str">
        <f t="shared" si="13"/>
        <v/>
      </c>
      <c r="AD155" s="76" t="str">
        <f>VLOOKUP(B155,CA!A:B,2,0)</f>
        <v>TUC</v>
      </c>
      <c r="AE155" s="77">
        <f>VLOOKUP(C155,DATA_IW39!B:B,1,0)</f>
        <v>140001545297</v>
      </c>
      <c r="AF155" s="78">
        <f t="shared" si="14"/>
        <v>1</v>
      </c>
      <c r="AG155" s="78">
        <f t="shared" si="15"/>
        <v>1</v>
      </c>
      <c r="AH155" s="78">
        <f t="shared" si="16"/>
        <v>1</v>
      </c>
      <c r="AI155" s="78" t="str">
        <f t="shared" si="17"/>
        <v>S4B3</v>
      </c>
      <c r="AJ155" s="78" t="str">
        <f>VLOOKUP(N155,DATA_IW39!A:X,24,0)</f>
        <v>TUC</v>
      </c>
      <c r="AK155" s="76" t="str">
        <f>VLOOKUP(N155,DATA_IW39!A:W,23,0)</f>
        <v>สายสื่อสาร</v>
      </c>
      <c r="AL155" s="76" t="str">
        <f>VLOOKUP(N155,DATA_IW39!A:G,6,0)</f>
        <v>ZW03</v>
      </c>
      <c r="AM155" s="76" t="str">
        <f>VLOOKUP(N155,DATA_IW39!A:G,7,0)</f>
        <v>Z53</v>
      </c>
      <c r="AN155" s="76" t="str">
        <f>VLOOKUP(A155,Constrain!AC:AD,2,0)</f>
        <v>F032</v>
      </c>
      <c r="AO155" s="76" t="str">
        <f>VLOOKUP(A155,Constrain!AC:AE,3,0)</f>
        <v>กฟส.คูเมือง</v>
      </c>
      <c r="AP155" s="76" t="str">
        <f>VLOOKUP(N155,DATA_IW39!A:AA,27,0)</f>
        <v>TELECOM</v>
      </c>
    </row>
    <row r="156" spans="1:42" x14ac:dyDescent="0.35">
      <c r="A156" s="86" t="s">
        <v>1274</v>
      </c>
      <c r="B156" s="56">
        <v>92000324020</v>
      </c>
      <c r="C156" s="56">
        <v>140001545145</v>
      </c>
      <c r="D156" s="86" t="s">
        <v>152</v>
      </c>
      <c r="E156" s="86" t="s">
        <v>168</v>
      </c>
      <c r="F156" s="86" t="s">
        <v>169</v>
      </c>
      <c r="G156" s="56">
        <v>2007969398</v>
      </c>
      <c r="H156" s="56">
        <v>9009416236</v>
      </c>
      <c r="I156" s="56">
        <v>520000321945</v>
      </c>
      <c r="J156" s="86" t="s">
        <v>154</v>
      </c>
      <c r="K156" s="86" t="s">
        <v>165</v>
      </c>
      <c r="L156" s="86" t="s">
        <v>166</v>
      </c>
      <c r="M156" s="86" t="s">
        <v>157</v>
      </c>
      <c r="N156" s="56">
        <v>130000721918</v>
      </c>
      <c r="O156" s="86" t="s">
        <v>79</v>
      </c>
      <c r="P156" s="87">
        <v>8</v>
      </c>
      <c r="Q156" s="59">
        <v>43482</v>
      </c>
      <c r="R156" s="88">
        <v>603</v>
      </c>
      <c r="S156" s="89">
        <v>55</v>
      </c>
      <c r="T156" s="89">
        <v>55</v>
      </c>
      <c r="U156" s="89">
        <v>3.85</v>
      </c>
      <c r="V156" s="89">
        <v>33165</v>
      </c>
      <c r="W156" s="89">
        <v>33165</v>
      </c>
      <c r="X156" s="89">
        <v>2321.5500000000002</v>
      </c>
      <c r="Y156" s="89">
        <v>35486.550000000003</v>
      </c>
      <c r="Z156" s="59">
        <v>43496</v>
      </c>
      <c r="AA156" s="59"/>
      <c r="AB156" s="76" t="str">
        <f t="shared" si="12"/>
        <v/>
      </c>
      <c r="AC156" s="76" t="str">
        <f t="shared" si="13"/>
        <v/>
      </c>
      <c r="AD156" s="76" t="str">
        <f>VLOOKUP(B156,CA!A:B,2,0)</f>
        <v>UIH</v>
      </c>
      <c r="AE156" s="77">
        <f>VLOOKUP(C156,DATA_IW39!B:B,1,0)</f>
        <v>140001545145</v>
      </c>
      <c r="AF156" s="78">
        <f t="shared" si="14"/>
        <v>1</v>
      </c>
      <c r="AG156" s="78">
        <f t="shared" si="15"/>
        <v>1</v>
      </c>
      <c r="AH156" s="78">
        <f t="shared" si="16"/>
        <v>1</v>
      </c>
      <c r="AI156" s="78" t="str">
        <f t="shared" si="17"/>
        <v>S4B3</v>
      </c>
      <c r="AJ156" s="78" t="str">
        <f>VLOOKUP(N156,DATA_IW39!A:X,24,0)</f>
        <v>UIH</v>
      </c>
      <c r="AK156" s="76" t="str">
        <f>VLOOKUP(N156,DATA_IW39!A:W,23,0)</f>
        <v>สายสื่อสาร</v>
      </c>
      <c r="AL156" s="76" t="str">
        <f>VLOOKUP(N156,DATA_IW39!A:G,6,0)</f>
        <v>ZW03</v>
      </c>
      <c r="AM156" s="76" t="str">
        <f>VLOOKUP(N156,DATA_IW39!A:G,7,0)</f>
        <v>Z53</v>
      </c>
      <c r="AN156" s="76" t="str">
        <f>VLOOKUP(A156,Constrain!AC:AD,2,0)</f>
        <v>F032</v>
      </c>
      <c r="AO156" s="76" t="str">
        <f>VLOOKUP(A156,Constrain!AC:AE,3,0)</f>
        <v>กฟส.คูเมือง</v>
      </c>
      <c r="AP156" s="76" t="str">
        <f>VLOOKUP(N156,DATA_IW39!A:AA,27,0)</f>
        <v>TELECOM</v>
      </c>
    </row>
    <row r="157" spans="1:42" x14ac:dyDescent="0.35">
      <c r="A157" s="86" t="s">
        <v>1303</v>
      </c>
      <c r="B157" s="56">
        <v>92000318856</v>
      </c>
      <c r="C157" s="56">
        <v>140001543916</v>
      </c>
      <c r="D157" s="86" t="s">
        <v>152</v>
      </c>
      <c r="E157" s="86" t="s">
        <v>153</v>
      </c>
      <c r="F157" s="86" t="s">
        <v>1266</v>
      </c>
      <c r="G157" s="56">
        <v>2007968090</v>
      </c>
      <c r="H157" s="56">
        <v>9009415917</v>
      </c>
      <c r="I157" s="56">
        <v>524000322385</v>
      </c>
      <c r="J157" s="86" t="s">
        <v>154</v>
      </c>
      <c r="K157" s="86" t="s">
        <v>165</v>
      </c>
      <c r="L157" s="86" t="s">
        <v>166</v>
      </c>
      <c r="M157" s="86" t="s">
        <v>157</v>
      </c>
      <c r="N157" s="56">
        <v>130000721921</v>
      </c>
      <c r="O157" s="86" t="s">
        <v>79</v>
      </c>
      <c r="P157" s="87">
        <v>12</v>
      </c>
      <c r="Q157" s="59">
        <v>43482</v>
      </c>
      <c r="R157" s="88">
        <v>8978</v>
      </c>
      <c r="S157" s="89">
        <v>55</v>
      </c>
      <c r="T157" s="89">
        <v>55</v>
      </c>
      <c r="U157" s="89">
        <v>3.85</v>
      </c>
      <c r="V157" s="89">
        <v>493790</v>
      </c>
      <c r="W157" s="89">
        <v>493790</v>
      </c>
      <c r="X157" s="89">
        <v>34565.300000000003</v>
      </c>
      <c r="Y157" s="89">
        <v>528355.30000000005</v>
      </c>
      <c r="Z157" s="59">
        <v>43496</v>
      </c>
      <c r="AA157" s="59"/>
      <c r="AB157" s="76" t="str">
        <f t="shared" si="12"/>
        <v/>
      </c>
      <c r="AC157" s="76" t="str">
        <f t="shared" si="13"/>
        <v/>
      </c>
      <c r="AD157" s="76" t="str">
        <f>VLOOKUP(B157,CA!A:B,2,0)</f>
        <v>AWN</v>
      </c>
      <c r="AE157" s="77">
        <f>VLOOKUP(C157,DATA_IW39!B:B,1,0)</f>
        <v>140001543916</v>
      </c>
      <c r="AF157" s="78">
        <f t="shared" si="14"/>
        <v>1</v>
      </c>
      <c r="AG157" s="78">
        <f t="shared" si="15"/>
        <v>1</v>
      </c>
      <c r="AH157" s="78">
        <f t="shared" si="16"/>
        <v>1</v>
      </c>
      <c r="AI157" s="78" t="str">
        <f t="shared" si="17"/>
        <v>S4B3</v>
      </c>
      <c r="AJ157" s="78" t="str">
        <f>VLOOKUP(N157,DATA_IW39!A:X,24,0)</f>
        <v>AWN</v>
      </c>
      <c r="AK157" s="76" t="str">
        <f>VLOOKUP(N157,DATA_IW39!A:W,23,0)</f>
        <v>สายสื่อสาร</v>
      </c>
      <c r="AL157" s="76" t="str">
        <f>VLOOKUP(N157,DATA_IW39!A:G,6,0)</f>
        <v>ZW03</v>
      </c>
      <c r="AM157" s="76" t="str">
        <f>VLOOKUP(N157,DATA_IW39!A:G,7,0)</f>
        <v>Z53</v>
      </c>
      <c r="AN157" s="76" t="str">
        <f>VLOOKUP(A157,Constrain!AC:AD,2,0)</f>
        <v>F111</v>
      </c>
      <c r="AO157" s="76" t="str">
        <f>VLOOKUP(A157,Constrain!AC:AE,3,0)</f>
        <v>กฟอ.ภูเขียว</v>
      </c>
      <c r="AP157" s="76" t="str">
        <f>VLOOKUP(N157,DATA_IW39!A:AA,27,0)</f>
        <v>TELECOM</v>
      </c>
    </row>
    <row r="158" spans="1:42" x14ac:dyDescent="0.35">
      <c r="A158" s="86" t="s">
        <v>1303</v>
      </c>
      <c r="B158" s="56">
        <v>92000444217</v>
      </c>
      <c r="C158" s="56">
        <v>140001546263</v>
      </c>
      <c r="D158" s="86" t="s">
        <v>152</v>
      </c>
      <c r="E158" s="86" t="s">
        <v>171</v>
      </c>
      <c r="F158" s="86" t="s">
        <v>167</v>
      </c>
      <c r="G158" s="56">
        <v>2007970449</v>
      </c>
      <c r="H158" s="56">
        <v>9009417669</v>
      </c>
      <c r="I158" s="56">
        <v>518000321467</v>
      </c>
      <c r="J158" s="86" t="s">
        <v>154</v>
      </c>
      <c r="K158" s="86" t="s">
        <v>165</v>
      </c>
      <c r="L158" s="86" t="s">
        <v>166</v>
      </c>
      <c r="M158" s="86" t="s">
        <v>157</v>
      </c>
      <c r="N158" s="56">
        <v>130000721923</v>
      </c>
      <c r="O158" s="86" t="s">
        <v>79</v>
      </c>
      <c r="P158" s="87">
        <v>15</v>
      </c>
      <c r="Q158" s="59">
        <v>43482</v>
      </c>
      <c r="R158" s="88">
        <v>6869</v>
      </c>
      <c r="S158" s="89">
        <v>55</v>
      </c>
      <c r="T158" s="89">
        <v>55</v>
      </c>
      <c r="U158" s="89">
        <v>3.85</v>
      </c>
      <c r="V158" s="89">
        <v>377795</v>
      </c>
      <c r="W158" s="89">
        <v>377795</v>
      </c>
      <c r="X158" s="89">
        <v>26445.65</v>
      </c>
      <c r="Y158" s="89">
        <v>404240.65</v>
      </c>
      <c r="Z158" s="59">
        <v>43496</v>
      </c>
      <c r="AA158" s="59"/>
      <c r="AB158" s="76" t="str">
        <f t="shared" si="12"/>
        <v/>
      </c>
      <c r="AC158" s="76" t="str">
        <f t="shared" si="13"/>
        <v/>
      </c>
      <c r="AD158" s="76" t="str">
        <f>VLOOKUP(B158,CA!A:B,2,0)</f>
        <v>TUC</v>
      </c>
      <c r="AE158" s="77">
        <f>VLOOKUP(C158,DATA_IW39!B:B,1,0)</f>
        <v>140001546263</v>
      </c>
      <c r="AF158" s="78">
        <f t="shared" si="14"/>
        <v>1</v>
      </c>
      <c r="AG158" s="78">
        <f t="shared" si="15"/>
        <v>1</v>
      </c>
      <c r="AH158" s="78">
        <f t="shared" si="16"/>
        <v>1</v>
      </c>
      <c r="AI158" s="78" t="str">
        <f t="shared" si="17"/>
        <v>S4B3</v>
      </c>
      <c r="AJ158" s="78" t="str">
        <f>VLOOKUP(N158,DATA_IW39!A:X,24,0)</f>
        <v>TUC</v>
      </c>
      <c r="AK158" s="76" t="str">
        <f>VLOOKUP(N158,DATA_IW39!A:W,23,0)</f>
        <v>สายสื่อสาร</v>
      </c>
      <c r="AL158" s="76" t="str">
        <f>VLOOKUP(N158,DATA_IW39!A:G,6,0)</f>
        <v>ZW03</v>
      </c>
      <c r="AM158" s="76" t="str">
        <f>VLOOKUP(N158,DATA_IW39!A:G,7,0)</f>
        <v>Z53</v>
      </c>
      <c r="AN158" s="76" t="str">
        <f>VLOOKUP(A158,Constrain!AC:AD,2,0)</f>
        <v>F111</v>
      </c>
      <c r="AO158" s="76" t="str">
        <f>VLOOKUP(A158,Constrain!AC:AE,3,0)</f>
        <v>กฟอ.ภูเขียว</v>
      </c>
      <c r="AP158" s="76" t="str">
        <f>VLOOKUP(N158,DATA_IW39!A:AA,27,0)</f>
        <v>TELECOM</v>
      </c>
    </row>
    <row r="159" spans="1:42" x14ac:dyDescent="0.35">
      <c r="A159" s="86" t="s">
        <v>1303</v>
      </c>
      <c r="B159" s="56">
        <v>92000539534</v>
      </c>
      <c r="C159" s="56">
        <v>140001546283</v>
      </c>
      <c r="D159" s="86" t="s">
        <v>152</v>
      </c>
      <c r="E159" s="86" t="s">
        <v>194</v>
      </c>
      <c r="F159" s="86" t="s">
        <v>195</v>
      </c>
      <c r="G159" s="56">
        <v>2007970453</v>
      </c>
      <c r="H159" s="56">
        <v>9009417718</v>
      </c>
      <c r="I159" s="56">
        <v>560000322463</v>
      </c>
      <c r="J159" s="86" t="s">
        <v>154</v>
      </c>
      <c r="K159" s="86" t="s">
        <v>165</v>
      </c>
      <c r="L159" s="86" t="s">
        <v>166</v>
      </c>
      <c r="M159" s="86" t="s">
        <v>157</v>
      </c>
      <c r="N159" s="56">
        <v>130000721927</v>
      </c>
      <c r="O159" s="86" t="s">
        <v>79</v>
      </c>
      <c r="P159" s="87">
        <v>17</v>
      </c>
      <c r="Q159" s="59">
        <v>43482</v>
      </c>
      <c r="R159" s="88">
        <v>3347</v>
      </c>
      <c r="S159" s="89">
        <v>55</v>
      </c>
      <c r="T159" s="89">
        <v>55</v>
      </c>
      <c r="U159" s="89">
        <v>3.85</v>
      </c>
      <c r="V159" s="89">
        <v>184085</v>
      </c>
      <c r="W159" s="89">
        <v>184085</v>
      </c>
      <c r="X159" s="89">
        <v>12885.95</v>
      </c>
      <c r="Y159" s="89">
        <v>196970.95</v>
      </c>
      <c r="Z159" s="59">
        <v>43496</v>
      </c>
      <c r="AA159" s="59"/>
      <c r="AB159" s="76" t="str">
        <f t="shared" si="12"/>
        <v/>
      </c>
      <c r="AC159" s="76" t="str">
        <f t="shared" si="13"/>
        <v/>
      </c>
      <c r="AD159" s="76" t="str">
        <f>VLOOKUP(B159,CA!A:B,2,0)</f>
        <v>TCC</v>
      </c>
      <c r="AE159" s="77">
        <f>VLOOKUP(C159,DATA_IW39!B:B,1,0)</f>
        <v>140001546283</v>
      </c>
      <c r="AF159" s="78">
        <f t="shared" si="14"/>
        <v>1</v>
      </c>
      <c r="AG159" s="78">
        <f t="shared" si="15"/>
        <v>1</v>
      </c>
      <c r="AH159" s="78">
        <f t="shared" si="16"/>
        <v>1</v>
      </c>
      <c r="AI159" s="78" t="str">
        <f t="shared" si="17"/>
        <v>S4B3</v>
      </c>
      <c r="AJ159" s="78" t="str">
        <f>VLOOKUP(N159,DATA_IW39!A:X,24,0)</f>
        <v>TCC</v>
      </c>
      <c r="AK159" s="76" t="str">
        <f>VLOOKUP(N159,DATA_IW39!A:W,23,0)</f>
        <v>สายสื่อสาร</v>
      </c>
      <c r="AL159" s="76" t="str">
        <f>VLOOKUP(N159,DATA_IW39!A:G,6,0)</f>
        <v>ZW03</v>
      </c>
      <c r="AM159" s="76" t="str">
        <f>VLOOKUP(N159,DATA_IW39!A:G,7,0)</f>
        <v>Z53</v>
      </c>
      <c r="AN159" s="76" t="str">
        <f>VLOOKUP(A159,Constrain!AC:AD,2,0)</f>
        <v>F111</v>
      </c>
      <c r="AO159" s="76" t="str">
        <f>VLOOKUP(A159,Constrain!AC:AE,3,0)</f>
        <v>กฟอ.ภูเขียว</v>
      </c>
      <c r="AP159" s="76" t="str">
        <f>VLOOKUP(N159,DATA_IW39!A:AA,27,0)</f>
        <v>TELECOM</v>
      </c>
    </row>
    <row r="160" spans="1:42" x14ac:dyDescent="0.35">
      <c r="A160" s="86" t="s">
        <v>1303</v>
      </c>
      <c r="B160" s="56">
        <v>92000497354</v>
      </c>
      <c r="C160" s="56">
        <v>140001546055</v>
      </c>
      <c r="D160" s="86" t="s">
        <v>152</v>
      </c>
      <c r="E160" s="86" t="s">
        <v>172</v>
      </c>
      <c r="F160" s="86" t="s">
        <v>173</v>
      </c>
      <c r="G160" s="56">
        <v>2007970133</v>
      </c>
      <c r="H160" s="56">
        <v>9009417376</v>
      </c>
      <c r="I160" s="56">
        <v>544000323005</v>
      </c>
      <c r="J160" s="86" t="s">
        <v>154</v>
      </c>
      <c r="K160" s="86" t="s">
        <v>165</v>
      </c>
      <c r="L160" s="86" t="s">
        <v>166</v>
      </c>
      <c r="M160" s="86" t="s">
        <v>157</v>
      </c>
      <c r="N160" s="56">
        <v>130000721932</v>
      </c>
      <c r="O160" s="86" t="s">
        <v>79</v>
      </c>
      <c r="P160" s="87">
        <v>16</v>
      </c>
      <c r="Q160" s="59">
        <v>43482</v>
      </c>
      <c r="R160" s="88">
        <v>1506</v>
      </c>
      <c r="S160" s="89">
        <v>55</v>
      </c>
      <c r="T160" s="89">
        <v>55</v>
      </c>
      <c r="U160" s="89">
        <v>3.85</v>
      </c>
      <c r="V160" s="89">
        <v>82830</v>
      </c>
      <c r="W160" s="89">
        <v>82830</v>
      </c>
      <c r="X160" s="89">
        <v>5798.1</v>
      </c>
      <c r="Y160" s="89">
        <v>88628.1</v>
      </c>
      <c r="Z160" s="59">
        <v>43496</v>
      </c>
      <c r="AA160" s="59"/>
      <c r="AB160" s="76" t="str">
        <f t="shared" si="12"/>
        <v/>
      </c>
      <c r="AC160" s="76" t="str">
        <f t="shared" si="13"/>
        <v/>
      </c>
      <c r="AD160" s="76" t="str">
        <f>VLOOKUP(B160,CA!A:B,2,0)</f>
        <v>ITEL</v>
      </c>
      <c r="AE160" s="77">
        <f>VLOOKUP(C160,DATA_IW39!B:B,1,0)</f>
        <v>140001546055</v>
      </c>
      <c r="AF160" s="78">
        <f t="shared" si="14"/>
        <v>1</v>
      </c>
      <c r="AG160" s="78">
        <f t="shared" si="15"/>
        <v>1</v>
      </c>
      <c r="AH160" s="78">
        <f t="shared" si="16"/>
        <v>1</v>
      </c>
      <c r="AI160" s="78" t="str">
        <f t="shared" si="17"/>
        <v>S4B3</v>
      </c>
      <c r="AJ160" s="78" t="str">
        <f>VLOOKUP(N160,DATA_IW39!A:X,24,0)</f>
        <v>ITEL</v>
      </c>
      <c r="AK160" s="76" t="str">
        <f>VLOOKUP(N160,DATA_IW39!A:W,23,0)</f>
        <v>สายสื่อสาร</v>
      </c>
      <c r="AL160" s="76" t="str">
        <f>VLOOKUP(N160,DATA_IW39!A:G,6,0)</f>
        <v>ZW03</v>
      </c>
      <c r="AM160" s="76" t="str">
        <f>VLOOKUP(N160,DATA_IW39!A:G,7,0)</f>
        <v>Z53</v>
      </c>
      <c r="AN160" s="76" t="str">
        <f>VLOOKUP(A160,Constrain!AC:AD,2,0)</f>
        <v>F111</v>
      </c>
      <c r="AO160" s="76" t="str">
        <f>VLOOKUP(A160,Constrain!AC:AE,3,0)</f>
        <v>กฟอ.ภูเขียว</v>
      </c>
      <c r="AP160" s="76" t="str">
        <f>VLOOKUP(N160,DATA_IW39!A:AA,27,0)</f>
        <v>TELECOM</v>
      </c>
    </row>
    <row r="161" spans="1:42" x14ac:dyDescent="0.35">
      <c r="A161" s="86" t="s">
        <v>1303</v>
      </c>
      <c r="B161" s="56">
        <v>92000318836</v>
      </c>
      <c r="C161" s="56">
        <v>140001546084</v>
      </c>
      <c r="D161" s="86" t="s">
        <v>152</v>
      </c>
      <c r="E161" s="86" t="s">
        <v>174</v>
      </c>
      <c r="F161" s="86" t="s">
        <v>175</v>
      </c>
      <c r="G161" s="56">
        <v>2007970296</v>
      </c>
      <c r="H161" s="56">
        <v>9009417380</v>
      </c>
      <c r="I161" s="56">
        <v>514000321174</v>
      </c>
      <c r="J161" s="86" t="s">
        <v>154</v>
      </c>
      <c r="K161" s="86" t="s">
        <v>165</v>
      </c>
      <c r="L161" s="86" t="s">
        <v>166</v>
      </c>
      <c r="M161" s="86" t="s">
        <v>157</v>
      </c>
      <c r="N161" s="56">
        <v>130000721938</v>
      </c>
      <c r="O161" s="86" t="s">
        <v>79</v>
      </c>
      <c r="P161" s="87">
        <v>10</v>
      </c>
      <c r="Q161" s="59">
        <v>43482</v>
      </c>
      <c r="R161" s="88">
        <v>728</v>
      </c>
      <c r="S161" s="89">
        <v>55</v>
      </c>
      <c r="T161" s="89">
        <v>55</v>
      </c>
      <c r="U161" s="89">
        <v>3.85</v>
      </c>
      <c r="V161" s="89">
        <v>40040</v>
      </c>
      <c r="W161" s="89">
        <v>40040</v>
      </c>
      <c r="X161" s="89">
        <v>2802.8</v>
      </c>
      <c r="Y161" s="89">
        <v>42842.8</v>
      </c>
      <c r="Z161" s="59">
        <v>43496</v>
      </c>
      <c r="AA161" s="59"/>
      <c r="AB161" s="76" t="str">
        <f t="shared" si="12"/>
        <v/>
      </c>
      <c r="AC161" s="76" t="str">
        <f t="shared" si="13"/>
        <v/>
      </c>
      <c r="AD161" s="76" t="str">
        <f>VLOOKUP(B161,CA!A:B,2,0)</f>
        <v>SYM</v>
      </c>
      <c r="AE161" s="77">
        <f>VLOOKUP(C161,DATA_IW39!B:B,1,0)</f>
        <v>140001546084</v>
      </c>
      <c r="AF161" s="78">
        <f t="shared" si="14"/>
        <v>1</v>
      </c>
      <c r="AG161" s="78">
        <f t="shared" si="15"/>
        <v>1</v>
      </c>
      <c r="AH161" s="78">
        <f t="shared" si="16"/>
        <v>1</v>
      </c>
      <c r="AI161" s="78" t="str">
        <f t="shared" si="17"/>
        <v>S4B3</v>
      </c>
      <c r="AJ161" s="78" t="str">
        <f>VLOOKUP(N161,DATA_IW39!A:X,24,0)</f>
        <v>SYM</v>
      </c>
      <c r="AK161" s="76" t="str">
        <f>VLOOKUP(N161,DATA_IW39!A:W,23,0)</f>
        <v>สายสื่อสาร</v>
      </c>
      <c r="AL161" s="76" t="str">
        <f>VLOOKUP(N161,DATA_IW39!A:G,6,0)</f>
        <v>ZW03</v>
      </c>
      <c r="AM161" s="76" t="str">
        <f>VLOOKUP(N161,DATA_IW39!A:G,7,0)</f>
        <v>Z53</v>
      </c>
      <c r="AN161" s="76" t="str">
        <f>VLOOKUP(A161,Constrain!AC:AD,2,0)</f>
        <v>F111</v>
      </c>
      <c r="AO161" s="76" t="str">
        <f>VLOOKUP(A161,Constrain!AC:AE,3,0)</f>
        <v>กฟอ.ภูเขียว</v>
      </c>
      <c r="AP161" s="76" t="str">
        <f>VLOOKUP(N161,DATA_IW39!A:AA,27,0)</f>
        <v>TELECOM</v>
      </c>
    </row>
    <row r="162" spans="1:42" x14ac:dyDescent="0.35">
      <c r="A162" s="86" t="s">
        <v>1303</v>
      </c>
      <c r="B162" s="56">
        <v>92000318838</v>
      </c>
      <c r="C162" s="56">
        <v>140001546112</v>
      </c>
      <c r="D162" s="86" t="s">
        <v>152</v>
      </c>
      <c r="E162" s="86" t="s">
        <v>168</v>
      </c>
      <c r="F162" s="86" t="s">
        <v>169</v>
      </c>
      <c r="G162" s="56">
        <v>2007970298</v>
      </c>
      <c r="H162" s="56">
        <v>9009417384</v>
      </c>
      <c r="I162" s="56">
        <v>566000321806</v>
      </c>
      <c r="J162" s="86" t="s">
        <v>154</v>
      </c>
      <c r="K162" s="86" t="s">
        <v>165</v>
      </c>
      <c r="L162" s="86" t="s">
        <v>166</v>
      </c>
      <c r="M162" s="86" t="s">
        <v>157</v>
      </c>
      <c r="N162" s="56">
        <v>130000721940</v>
      </c>
      <c r="O162" s="86" t="s">
        <v>79</v>
      </c>
      <c r="P162" s="87">
        <v>11</v>
      </c>
      <c r="Q162" s="59">
        <v>43482</v>
      </c>
      <c r="R162" s="88">
        <v>2443</v>
      </c>
      <c r="S162" s="89">
        <v>55</v>
      </c>
      <c r="T162" s="89">
        <v>55</v>
      </c>
      <c r="U162" s="89">
        <v>3.85</v>
      </c>
      <c r="V162" s="89">
        <v>134365</v>
      </c>
      <c r="W162" s="89">
        <v>134365</v>
      </c>
      <c r="X162" s="89">
        <v>9405.5499999999993</v>
      </c>
      <c r="Y162" s="89">
        <v>143770.54999999999</v>
      </c>
      <c r="Z162" s="59">
        <v>43496</v>
      </c>
      <c r="AA162" s="59"/>
      <c r="AB162" s="76" t="str">
        <f t="shared" si="12"/>
        <v/>
      </c>
      <c r="AC162" s="76" t="str">
        <f t="shared" si="13"/>
        <v/>
      </c>
      <c r="AD162" s="76" t="str">
        <f>VLOOKUP(B162,CA!A:B,2,0)</f>
        <v>UIH</v>
      </c>
      <c r="AE162" s="77">
        <f>VLOOKUP(C162,DATA_IW39!B:B,1,0)</f>
        <v>140001546112</v>
      </c>
      <c r="AF162" s="78">
        <f t="shared" si="14"/>
        <v>1</v>
      </c>
      <c r="AG162" s="78">
        <f t="shared" si="15"/>
        <v>1</v>
      </c>
      <c r="AH162" s="78">
        <f t="shared" si="16"/>
        <v>1</v>
      </c>
      <c r="AI162" s="78" t="str">
        <f t="shared" si="17"/>
        <v>S4B3</v>
      </c>
      <c r="AJ162" s="78" t="str">
        <f>VLOOKUP(N162,DATA_IW39!A:X,24,0)</f>
        <v>UIH</v>
      </c>
      <c r="AK162" s="76" t="str">
        <f>VLOOKUP(N162,DATA_IW39!A:W,23,0)</f>
        <v>สายสื่อสาร</v>
      </c>
      <c r="AL162" s="76" t="str">
        <f>VLOOKUP(N162,DATA_IW39!A:G,6,0)</f>
        <v>ZW03</v>
      </c>
      <c r="AM162" s="76" t="str">
        <f>VLOOKUP(N162,DATA_IW39!A:G,7,0)</f>
        <v>Z53</v>
      </c>
      <c r="AN162" s="76" t="str">
        <f>VLOOKUP(A162,Constrain!AC:AD,2,0)</f>
        <v>F111</v>
      </c>
      <c r="AO162" s="76" t="str">
        <f>VLOOKUP(A162,Constrain!AC:AE,3,0)</f>
        <v>กฟอ.ภูเขียว</v>
      </c>
      <c r="AP162" s="76" t="str">
        <f>VLOOKUP(N162,DATA_IW39!A:AA,27,0)</f>
        <v>TELECOM</v>
      </c>
    </row>
    <row r="163" spans="1:42" x14ac:dyDescent="0.35">
      <c r="A163" s="86" t="s">
        <v>1303</v>
      </c>
      <c r="B163" s="56">
        <v>92000322773</v>
      </c>
      <c r="C163" s="56">
        <v>140001544722</v>
      </c>
      <c r="D163" s="86" t="s">
        <v>152</v>
      </c>
      <c r="E163" s="86" t="s">
        <v>158</v>
      </c>
      <c r="F163" s="86" t="s">
        <v>159</v>
      </c>
      <c r="G163" s="56">
        <v>2007968938</v>
      </c>
      <c r="H163" s="56">
        <v>9009415794</v>
      </c>
      <c r="I163" s="56">
        <v>546000322461</v>
      </c>
      <c r="J163" s="86" t="s">
        <v>154</v>
      </c>
      <c r="K163" s="86" t="s">
        <v>165</v>
      </c>
      <c r="L163" s="86" t="s">
        <v>166</v>
      </c>
      <c r="M163" s="86" t="s">
        <v>157</v>
      </c>
      <c r="N163" s="56">
        <v>130000721941</v>
      </c>
      <c r="O163" s="86" t="s">
        <v>79</v>
      </c>
      <c r="P163" s="87">
        <v>13</v>
      </c>
      <c r="Q163" s="59">
        <v>43482</v>
      </c>
      <c r="R163" s="88">
        <v>1056</v>
      </c>
      <c r="S163" s="89">
        <v>55</v>
      </c>
      <c r="T163" s="89">
        <v>55</v>
      </c>
      <c r="U163" s="89">
        <v>3.85</v>
      </c>
      <c r="V163" s="89">
        <v>58080</v>
      </c>
      <c r="W163" s="89">
        <v>58080</v>
      </c>
      <c r="X163" s="89">
        <v>4065.6</v>
      </c>
      <c r="Y163" s="89">
        <v>62145.599999999999</v>
      </c>
      <c r="Z163" s="59">
        <v>43496</v>
      </c>
      <c r="AA163" s="59"/>
      <c r="AB163" s="76" t="str">
        <f t="shared" si="12"/>
        <v/>
      </c>
      <c r="AC163" s="76" t="str">
        <f t="shared" si="13"/>
        <v/>
      </c>
      <c r="AD163" s="76" t="str">
        <f>VLOOKUP(B163,CA!A:B,2,0)</f>
        <v>TTT</v>
      </c>
      <c r="AE163" s="77">
        <f>VLOOKUP(C163,DATA_IW39!B:B,1,0)</f>
        <v>140001544722</v>
      </c>
      <c r="AF163" s="78">
        <f t="shared" si="14"/>
        <v>1</v>
      </c>
      <c r="AG163" s="78">
        <f t="shared" si="15"/>
        <v>1</v>
      </c>
      <c r="AH163" s="78">
        <f t="shared" si="16"/>
        <v>1</v>
      </c>
      <c r="AI163" s="78" t="str">
        <f t="shared" si="17"/>
        <v>S4B3</v>
      </c>
      <c r="AJ163" s="78" t="str">
        <f>VLOOKUP(N163,DATA_IW39!A:X,24,0)</f>
        <v>TTT</v>
      </c>
      <c r="AK163" s="76" t="str">
        <f>VLOOKUP(N163,DATA_IW39!A:W,23,0)</f>
        <v>สายสื่อสาร</v>
      </c>
      <c r="AL163" s="76" t="str">
        <f>VLOOKUP(N163,DATA_IW39!A:G,6,0)</f>
        <v>ZW03</v>
      </c>
      <c r="AM163" s="76" t="str">
        <f>VLOOKUP(N163,DATA_IW39!A:G,7,0)</f>
        <v>Z53</v>
      </c>
      <c r="AN163" s="76" t="str">
        <f>VLOOKUP(A163,Constrain!AC:AD,2,0)</f>
        <v>F111</v>
      </c>
      <c r="AO163" s="76" t="str">
        <f>VLOOKUP(A163,Constrain!AC:AE,3,0)</f>
        <v>กฟอ.ภูเขียว</v>
      </c>
      <c r="AP163" s="76" t="str">
        <f>VLOOKUP(N163,DATA_IW39!A:AA,27,0)</f>
        <v>TELECOM</v>
      </c>
    </row>
    <row r="164" spans="1:42" x14ac:dyDescent="0.35">
      <c r="A164" s="86" t="s">
        <v>1310</v>
      </c>
      <c r="B164" s="56">
        <v>92000323082</v>
      </c>
      <c r="C164" s="56">
        <v>140001545877</v>
      </c>
      <c r="D164" s="86" t="s">
        <v>152</v>
      </c>
      <c r="E164" s="86" t="s">
        <v>160</v>
      </c>
      <c r="F164" s="86" t="s">
        <v>161</v>
      </c>
      <c r="G164" s="56">
        <v>2007969992</v>
      </c>
      <c r="H164" s="56">
        <v>9009417181</v>
      </c>
      <c r="I164" s="56">
        <v>544000323004</v>
      </c>
      <c r="J164" s="86" t="s">
        <v>154</v>
      </c>
      <c r="K164" s="86" t="s">
        <v>165</v>
      </c>
      <c r="L164" s="86" t="s">
        <v>166</v>
      </c>
      <c r="M164" s="86" t="s">
        <v>157</v>
      </c>
      <c r="N164" s="56">
        <v>130000721942</v>
      </c>
      <c r="O164" s="86" t="s">
        <v>79</v>
      </c>
      <c r="P164" s="87">
        <v>4</v>
      </c>
      <c r="Q164" s="59">
        <v>43482</v>
      </c>
      <c r="R164" s="88">
        <v>3973</v>
      </c>
      <c r="S164" s="89">
        <v>55</v>
      </c>
      <c r="T164" s="89">
        <v>55</v>
      </c>
      <c r="U164" s="89">
        <v>3.85</v>
      </c>
      <c r="V164" s="89">
        <v>218515</v>
      </c>
      <c r="W164" s="89">
        <v>218515</v>
      </c>
      <c r="X164" s="89">
        <v>15296.05</v>
      </c>
      <c r="Y164" s="89">
        <v>233811.05</v>
      </c>
      <c r="Z164" s="59">
        <v>43496</v>
      </c>
      <c r="AA164" s="59"/>
      <c r="AB164" s="76" t="str">
        <f t="shared" si="12"/>
        <v/>
      </c>
      <c r="AC164" s="76" t="str">
        <f t="shared" si="13"/>
        <v/>
      </c>
      <c r="AD164" s="76" t="str">
        <f>VLOOKUP(B164,CA!A:B,2,0)</f>
        <v>CAT</v>
      </c>
      <c r="AE164" s="77">
        <f>VLOOKUP(C164,DATA_IW39!B:B,1,0)</f>
        <v>140001545877</v>
      </c>
      <c r="AF164" s="78">
        <f t="shared" si="14"/>
        <v>1</v>
      </c>
      <c r="AG164" s="78">
        <f t="shared" si="15"/>
        <v>1</v>
      </c>
      <c r="AH164" s="78">
        <f t="shared" si="16"/>
        <v>1</v>
      </c>
      <c r="AI164" s="78" t="str">
        <f t="shared" si="17"/>
        <v>S4B3</v>
      </c>
      <c r="AJ164" s="78" t="str">
        <f>VLOOKUP(N164,DATA_IW39!A:X,24,0)</f>
        <v>CAT</v>
      </c>
      <c r="AK164" s="76" t="str">
        <f>VLOOKUP(N164,DATA_IW39!A:W,23,0)</f>
        <v>สายสื่อสาร</v>
      </c>
      <c r="AL164" s="76" t="str">
        <f>VLOOKUP(N164,DATA_IW39!A:G,6,0)</f>
        <v>ZW03</v>
      </c>
      <c r="AM164" s="76" t="str">
        <f>VLOOKUP(N164,DATA_IW39!A:G,7,0)</f>
        <v>Z53</v>
      </c>
      <c r="AN164" s="76" t="str">
        <f>VLOOKUP(A164,Constrain!AC:AD,2,0)</f>
        <v>F152</v>
      </c>
      <c r="AO164" s="76" t="str">
        <f>VLOOKUP(A164,Constrain!AC:AE,3,0)</f>
        <v>กฟส.วังน้ำเขียว</v>
      </c>
      <c r="AP164" s="76" t="str">
        <f>VLOOKUP(N164,DATA_IW39!A:AA,27,0)</f>
        <v>TELECOM</v>
      </c>
    </row>
    <row r="165" spans="1:42" x14ac:dyDescent="0.35">
      <c r="A165" s="86" t="s">
        <v>1303</v>
      </c>
      <c r="B165" s="56">
        <v>92000325215</v>
      </c>
      <c r="C165" s="56">
        <v>140001546822</v>
      </c>
      <c r="D165" s="86" t="s">
        <v>152</v>
      </c>
      <c r="E165" s="86" t="s">
        <v>3183</v>
      </c>
      <c r="F165" s="86" t="s">
        <v>3184</v>
      </c>
      <c r="G165" s="56">
        <v>2007972972</v>
      </c>
      <c r="H165" s="56">
        <v>9009420593</v>
      </c>
      <c r="I165" s="56">
        <v>518000321143</v>
      </c>
      <c r="J165" s="86" t="s">
        <v>154</v>
      </c>
      <c r="K165" s="86" t="s">
        <v>1273</v>
      </c>
      <c r="L165" s="86" t="s">
        <v>177</v>
      </c>
      <c r="M165" s="86" t="s">
        <v>157</v>
      </c>
      <c r="N165" s="56">
        <v>130000721943</v>
      </c>
      <c r="O165" s="86" t="s">
        <v>79</v>
      </c>
      <c r="P165" s="87">
        <v>14</v>
      </c>
      <c r="Q165" s="59">
        <v>43483</v>
      </c>
      <c r="R165" s="88">
        <v>1498</v>
      </c>
      <c r="S165" s="89">
        <v>32</v>
      </c>
      <c r="T165" s="89">
        <v>32</v>
      </c>
      <c r="U165" s="89">
        <v>2.2400000000000002</v>
      </c>
      <c r="V165" s="89">
        <v>47936</v>
      </c>
      <c r="W165" s="89">
        <v>47936</v>
      </c>
      <c r="X165" s="89">
        <v>3355.52</v>
      </c>
      <c r="Y165" s="89">
        <v>51291.519999999997</v>
      </c>
      <c r="Z165" s="59">
        <v>43496</v>
      </c>
      <c r="AA165" s="59"/>
      <c r="AB165" s="76" t="str">
        <f t="shared" si="12"/>
        <v/>
      </c>
      <c r="AC165" s="76" t="str">
        <f t="shared" si="13"/>
        <v/>
      </c>
      <c r="AD165" s="76" t="str">
        <f>VLOOKUP(B165,CA!A:B,2,0)</f>
        <v>CHMTV</v>
      </c>
      <c r="AE165" s="77">
        <f>VLOOKUP(C165,DATA_IW39!B:B,1,0)</f>
        <v>140001546822</v>
      </c>
      <c r="AF165" s="78">
        <f t="shared" si="14"/>
        <v>1</v>
      </c>
      <c r="AG165" s="78">
        <f t="shared" si="15"/>
        <v>1</v>
      </c>
      <c r="AH165" s="78">
        <f t="shared" si="16"/>
        <v>1</v>
      </c>
      <c r="AI165" s="78" t="str">
        <f t="shared" si="17"/>
        <v>S4B3</v>
      </c>
      <c r="AJ165" s="78" t="str">
        <f>VLOOKUP(N165,DATA_IW39!A:X,24,0)</f>
        <v>CHMTV</v>
      </c>
      <c r="AK165" s="76" t="str">
        <f>VLOOKUP(N165,DATA_IW39!A:W,23,0)</f>
        <v>สายสื่อสาร</v>
      </c>
      <c r="AL165" s="76" t="str">
        <f>VLOOKUP(N165,DATA_IW39!A:G,6,0)</f>
        <v>ZW03</v>
      </c>
      <c r="AM165" s="76" t="str">
        <f>VLOOKUP(N165,DATA_IW39!A:G,7,0)</f>
        <v>Z53</v>
      </c>
      <c r="AN165" s="76" t="str">
        <f>VLOOKUP(A165,Constrain!AC:AD,2,0)</f>
        <v>F111</v>
      </c>
      <c r="AO165" s="76" t="str">
        <f>VLOOKUP(A165,Constrain!AC:AE,3,0)</f>
        <v>กฟอ.ภูเขียว</v>
      </c>
      <c r="AP165" s="76" t="str">
        <f>VLOOKUP(N165,DATA_IW39!A:AA,27,0)</f>
        <v>CABLE TV</v>
      </c>
    </row>
    <row r="166" spans="1:42" x14ac:dyDescent="0.35">
      <c r="A166" s="86" t="s">
        <v>1295</v>
      </c>
      <c r="B166" s="56">
        <v>92000322745</v>
      </c>
      <c r="C166" s="56">
        <v>140001545975</v>
      </c>
      <c r="D166" s="86" t="s">
        <v>152</v>
      </c>
      <c r="E166" s="86" t="s">
        <v>160</v>
      </c>
      <c r="F166" s="86" t="s">
        <v>161</v>
      </c>
      <c r="G166" s="56">
        <v>2007970126</v>
      </c>
      <c r="H166" s="56">
        <v>9009417372</v>
      </c>
      <c r="I166" s="56">
        <v>564000322641</v>
      </c>
      <c r="J166" s="86" t="s">
        <v>154</v>
      </c>
      <c r="K166" s="86" t="s">
        <v>165</v>
      </c>
      <c r="L166" s="86" t="s">
        <v>166</v>
      </c>
      <c r="M166" s="86" t="s">
        <v>157</v>
      </c>
      <c r="N166" s="56">
        <v>130000722512</v>
      </c>
      <c r="O166" s="86" t="s">
        <v>79</v>
      </c>
      <c r="P166" s="87">
        <v>4</v>
      </c>
      <c r="Q166" s="59">
        <v>43482</v>
      </c>
      <c r="R166" s="88">
        <v>227</v>
      </c>
      <c r="S166" s="89">
        <v>55</v>
      </c>
      <c r="T166" s="89">
        <v>55</v>
      </c>
      <c r="U166" s="89">
        <v>3.85</v>
      </c>
      <c r="V166" s="89">
        <v>12485</v>
      </c>
      <c r="W166" s="89">
        <v>12485</v>
      </c>
      <c r="X166" s="89">
        <v>873.95</v>
      </c>
      <c r="Y166" s="89">
        <v>13358.95</v>
      </c>
      <c r="Z166" s="59">
        <v>43496</v>
      </c>
      <c r="AA166" s="59"/>
      <c r="AB166" s="76" t="str">
        <f t="shared" si="12"/>
        <v/>
      </c>
      <c r="AC166" s="76" t="str">
        <f t="shared" si="13"/>
        <v/>
      </c>
      <c r="AD166" s="76" t="str">
        <f>VLOOKUP(B166,CA!A:B,2,0)</f>
        <v>CAT</v>
      </c>
      <c r="AE166" s="77">
        <f>VLOOKUP(C166,DATA_IW39!B:B,1,0)</f>
        <v>140001545975</v>
      </c>
      <c r="AF166" s="78">
        <f t="shared" si="14"/>
        <v>1</v>
      </c>
      <c r="AG166" s="78">
        <f t="shared" si="15"/>
        <v>1</v>
      </c>
      <c r="AH166" s="78">
        <f t="shared" si="16"/>
        <v>1</v>
      </c>
      <c r="AI166" s="78" t="str">
        <f t="shared" si="17"/>
        <v>S4B3</v>
      </c>
      <c r="AJ166" s="78" t="str">
        <f>VLOOKUP(N166,DATA_IW39!A:X,24,0)</f>
        <v>CAT/BFKT</v>
      </c>
      <c r="AK166" s="76" t="str">
        <f>VLOOKUP(N166,DATA_IW39!A:W,23,0)</f>
        <v>สายสื่อสาร</v>
      </c>
      <c r="AL166" s="76" t="str">
        <f>VLOOKUP(N166,DATA_IW39!A:G,6,0)</f>
        <v>ZW03</v>
      </c>
      <c r="AM166" s="76" t="str">
        <f>VLOOKUP(N166,DATA_IW39!A:G,7,0)</f>
        <v>Z53</v>
      </c>
      <c r="AN166" s="76" t="str">
        <f>VLOOKUP(A166,Constrain!AC:AD,2,0)</f>
        <v>F017</v>
      </c>
      <c r="AO166" s="76" t="str">
        <f>VLOOKUP(A166,Constrain!AC:AE,3,0)</f>
        <v>กฟส.โนนไทย</v>
      </c>
      <c r="AP166" s="76" t="str">
        <f>VLOOKUP(N166,DATA_IW39!A:AA,27,0)</f>
        <v>TELECOM</v>
      </c>
    </row>
    <row r="167" spans="1:42" x14ac:dyDescent="0.35">
      <c r="A167" s="86" t="s">
        <v>1319</v>
      </c>
      <c r="B167" s="56">
        <v>92000319904</v>
      </c>
      <c r="C167" s="56">
        <v>140001545244</v>
      </c>
      <c r="D167" s="86" t="s">
        <v>152</v>
      </c>
      <c r="E167" s="86" t="s">
        <v>114</v>
      </c>
      <c r="F167" s="86" t="s">
        <v>163</v>
      </c>
      <c r="G167" s="56">
        <v>2007969457</v>
      </c>
      <c r="H167" s="56">
        <v>9009416376</v>
      </c>
      <c r="I167" s="56">
        <v>548000320490</v>
      </c>
      <c r="J167" s="86" t="s">
        <v>154</v>
      </c>
      <c r="K167" s="86" t="s">
        <v>165</v>
      </c>
      <c r="L167" s="86" t="s">
        <v>166</v>
      </c>
      <c r="M167" s="86" t="s">
        <v>157</v>
      </c>
      <c r="N167" s="56">
        <v>130000722880</v>
      </c>
      <c r="O167" s="86" t="s">
        <v>79</v>
      </c>
      <c r="P167" s="87">
        <v>12</v>
      </c>
      <c r="Q167" s="59">
        <v>43482</v>
      </c>
      <c r="R167" s="88">
        <v>8077</v>
      </c>
      <c r="S167" s="89">
        <v>55</v>
      </c>
      <c r="T167" s="89">
        <v>55</v>
      </c>
      <c r="U167" s="89">
        <v>3.85</v>
      </c>
      <c r="V167" s="89">
        <v>444235</v>
      </c>
      <c r="W167" s="89">
        <v>444235</v>
      </c>
      <c r="X167" s="89">
        <v>31096.45</v>
      </c>
      <c r="Y167" s="89">
        <v>475331.45</v>
      </c>
      <c r="Z167" s="59">
        <v>43496</v>
      </c>
      <c r="AA167" s="59"/>
      <c r="AB167" s="76" t="str">
        <f t="shared" si="12"/>
        <v/>
      </c>
      <c r="AC167" s="76" t="str">
        <f t="shared" si="13"/>
        <v/>
      </c>
      <c r="AD167" s="76" t="str">
        <f>VLOOKUP(B167,CA!A:B,2,0)</f>
        <v>TOT</v>
      </c>
      <c r="AE167" s="77">
        <f>VLOOKUP(C167,DATA_IW39!B:B,1,0)</f>
        <v>140001545244</v>
      </c>
      <c r="AF167" s="78">
        <f t="shared" si="14"/>
        <v>2</v>
      </c>
      <c r="AG167" s="78">
        <f t="shared" si="15"/>
        <v>2</v>
      </c>
      <c r="AH167" s="78">
        <f t="shared" si="16"/>
        <v>2</v>
      </c>
      <c r="AI167" s="78" t="str">
        <f t="shared" si="17"/>
        <v>S4B3</v>
      </c>
      <c r="AJ167" s="78" t="str">
        <f>VLOOKUP(N167,DATA_IW39!A:X,24,0)</f>
        <v>TOT</v>
      </c>
      <c r="AK167" s="76" t="str">
        <f>VLOOKUP(N167,DATA_IW39!A:W,23,0)</f>
        <v>สายสื่อสาร</v>
      </c>
      <c r="AL167" s="76" t="str">
        <f>VLOOKUP(N167,DATA_IW39!A:G,6,0)</f>
        <v>ZW03</v>
      </c>
      <c r="AM167" s="76" t="str">
        <f>VLOOKUP(N167,DATA_IW39!A:G,7,0)</f>
        <v>Z53</v>
      </c>
      <c r="AN167" s="76" t="str">
        <f>VLOOKUP(A167,Constrain!AC:AD,2,0)</f>
        <v>F131</v>
      </c>
      <c r="AO167" s="76" t="str">
        <f>VLOOKUP(A167,Constrain!AC:AE,3,0)</f>
        <v>กฟฟ.หัวทะเล</v>
      </c>
      <c r="AP167" s="76" t="str">
        <f>VLOOKUP(N167,DATA_IW39!A:AA,27,0)</f>
        <v>TELECOM</v>
      </c>
    </row>
    <row r="168" spans="1:42" x14ac:dyDescent="0.35">
      <c r="A168" s="86" t="s">
        <v>1319</v>
      </c>
      <c r="B168" s="56">
        <v>92000319904</v>
      </c>
      <c r="C168" s="56">
        <v>140001545244</v>
      </c>
      <c r="D168" s="86" t="s">
        <v>152</v>
      </c>
      <c r="E168" s="86" t="s">
        <v>114</v>
      </c>
      <c r="F168" s="86" t="s">
        <v>163</v>
      </c>
      <c r="G168" s="56">
        <v>2007969457</v>
      </c>
      <c r="H168" s="56">
        <v>9009416376</v>
      </c>
      <c r="I168" s="56">
        <v>548000320490</v>
      </c>
      <c r="J168" s="86" t="s">
        <v>154</v>
      </c>
      <c r="K168" s="86" t="s">
        <v>165</v>
      </c>
      <c r="L168" s="86" t="s">
        <v>166</v>
      </c>
      <c r="M168" s="86" t="s">
        <v>157</v>
      </c>
      <c r="N168" s="56">
        <v>130000722880</v>
      </c>
      <c r="O168" s="86" t="s">
        <v>79</v>
      </c>
      <c r="P168" s="87">
        <v>13</v>
      </c>
      <c r="Q168" s="59">
        <v>43482</v>
      </c>
      <c r="R168" s="88">
        <v>6319</v>
      </c>
      <c r="S168" s="89">
        <v>100</v>
      </c>
      <c r="T168" s="89">
        <v>100</v>
      </c>
      <c r="U168" s="89">
        <v>7</v>
      </c>
      <c r="V168" s="89">
        <v>631900</v>
      </c>
      <c r="W168" s="89">
        <v>631900</v>
      </c>
      <c r="X168" s="89">
        <v>44233</v>
      </c>
      <c r="Y168" s="89">
        <v>676133</v>
      </c>
      <c r="Z168" s="59">
        <v>43496</v>
      </c>
      <c r="AA168" s="59"/>
      <c r="AB168" s="76" t="str">
        <f t="shared" si="12"/>
        <v/>
      </c>
      <c r="AC168" s="76" t="str">
        <f t="shared" si="13"/>
        <v/>
      </c>
      <c r="AD168" s="76" t="str">
        <f>VLOOKUP(B168,CA!A:B,2,0)</f>
        <v>TOT</v>
      </c>
      <c r="AE168" s="77">
        <f>VLOOKUP(C168,DATA_IW39!B:B,1,0)</f>
        <v>140001545244</v>
      </c>
      <c r="AF168" s="78">
        <f t="shared" si="14"/>
        <v>2</v>
      </c>
      <c r="AG168" s="78">
        <f t="shared" si="15"/>
        <v>2</v>
      </c>
      <c r="AH168" s="78">
        <f t="shared" si="16"/>
        <v>2</v>
      </c>
      <c r="AI168" s="78" t="str">
        <f t="shared" si="17"/>
        <v>S4B3</v>
      </c>
      <c r="AJ168" s="78" t="str">
        <f>VLOOKUP(N168,DATA_IW39!A:X,24,0)</f>
        <v>TOT</v>
      </c>
      <c r="AK168" s="76" t="str">
        <f>VLOOKUP(N168,DATA_IW39!A:W,23,0)</f>
        <v>สายสื่อสาร</v>
      </c>
      <c r="AL168" s="76" t="str">
        <f>VLOOKUP(N168,DATA_IW39!A:G,6,0)</f>
        <v>ZW03</v>
      </c>
      <c r="AM168" s="76" t="str">
        <f>VLOOKUP(N168,DATA_IW39!A:G,7,0)</f>
        <v>Z53</v>
      </c>
      <c r="AN168" s="76" t="str">
        <f>VLOOKUP(A168,Constrain!AC:AD,2,0)</f>
        <v>F131</v>
      </c>
      <c r="AO168" s="76" t="str">
        <f>VLOOKUP(A168,Constrain!AC:AE,3,0)</f>
        <v>กฟฟ.หัวทะเล</v>
      </c>
      <c r="AP168" s="76" t="str">
        <f>VLOOKUP(N168,DATA_IW39!A:AA,27,0)</f>
        <v>TELECOM</v>
      </c>
    </row>
    <row r="169" spans="1:42" x14ac:dyDescent="0.35">
      <c r="A169" s="86" t="s">
        <v>1319</v>
      </c>
      <c r="B169" s="56">
        <v>92000319903</v>
      </c>
      <c r="C169" s="56">
        <v>140001545430</v>
      </c>
      <c r="D169" s="86" t="s">
        <v>152</v>
      </c>
      <c r="E169" s="86" t="s">
        <v>160</v>
      </c>
      <c r="F169" s="86" t="s">
        <v>161</v>
      </c>
      <c r="G169" s="56">
        <v>2007969628</v>
      </c>
      <c r="H169" s="56">
        <v>9009416549</v>
      </c>
      <c r="I169" s="56">
        <v>552000321605</v>
      </c>
      <c r="J169" s="86" t="s">
        <v>154</v>
      </c>
      <c r="K169" s="86" t="s">
        <v>165</v>
      </c>
      <c r="L169" s="86" t="s">
        <v>166</v>
      </c>
      <c r="M169" s="86" t="s">
        <v>157</v>
      </c>
      <c r="N169" s="56">
        <v>130000722884</v>
      </c>
      <c r="O169" s="86" t="s">
        <v>79</v>
      </c>
      <c r="P169" s="87">
        <v>10</v>
      </c>
      <c r="Q169" s="59">
        <v>43482</v>
      </c>
      <c r="R169" s="88">
        <v>4424</v>
      </c>
      <c r="S169" s="89">
        <v>55</v>
      </c>
      <c r="T169" s="89">
        <v>55</v>
      </c>
      <c r="U169" s="89">
        <v>3.85</v>
      </c>
      <c r="V169" s="89">
        <v>243320</v>
      </c>
      <c r="W169" s="89">
        <v>243320</v>
      </c>
      <c r="X169" s="89">
        <v>17032.400000000001</v>
      </c>
      <c r="Y169" s="89">
        <v>260352.4</v>
      </c>
      <c r="Z169" s="59">
        <v>43496</v>
      </c>
      <c r="AA169" s="59"/>
      <c r="AB169" s="76" t="str">
        <f t="shared" si="12"/>
        <v/>
      </c>
      <c r="AC169" s="76" t="str">
        <f t="shared" si="13"/>
        <v/>
      </c>
      <c r="AD169" s="76" t="str">
        <f>VLOOKUP(B169,CA!A:B,2,0)</f>
        <v>CAT</v>
      </c>
      <c r="AE169" s="77">
        <f>VLOOKUP(C169,DATA_IW39!B:B,1,0)</f>
        <v>140001545430</v>
      </c>
      <c r="AF169" s="78">
        <f t="shared" si="14"/>
        <v>1</v>
      </c>
      <c r="AG169" s="78">
        <f t="shared" si="15"/>
        <v>1</v>
      </c>
      <c r="AH169" s="78">
        <f t="shared" si="16"/>
        <v>1</v>
      </c>
      <c r="AI169" s="78" t="str">
        <f t="shared" si="17"/>
        <v>S4B3</v>
      </c>
      <c r="AJ169" s="78" t="str">
        <f>VLOOKUP(N169,DATA_IW39!A:X,24,0)</f>
        <v>CAT</v>
      </c>
      <c r="AK169" s="76" t="str">
        <f>VLOOKUP(N169,DATA_IW39!A:W,23,0)</f>
        <v>สายสื่อสาร</v>
      </c>
      <c r="AL169" s="76" t="str">
        <f>VLOOKUP(N169,DATA_IW39!A:G,6,0)</f>
        <v>ZW03</v>
      </c>
      <c r="AM169" s="76" t="str">
        <f>VLOOKUP(N169,DATA_IW39!A:G,7,0)</f>
        <v>Z53</v>
      </c>
      <c r="AN169" s="76" t="str">
        <f>VLOOKUP(A169,Constrain!AC:AD,2,0)</f>
        <v>F131</v>
      </c>
      <c r="AO169" s="76" t="str">
        <f>VLOOKUP(A169,Constrain!AC:AE,3,0)</f>
        <v>กฟฟ.หัวทะเล</v>
      </c>
      <c r="AP169" s="76" t="str">
        <f>VLOOKUP(N169,DATA_IW39!A:AA,27,0)</f>
        <v>TELECOM</v>
      </c>
    </row>
    <row r="170" spans="1:42" x14ac:dyDescent="0.35">
      <c r="A170" s="86" t="s">
        <v>1319</v>
      </c>
      <c r="B170" s="56">
        <v>92000319903</v>
      </c>
      <c r="C170" s="56">
        <v>140001545477</v>
      </c>
      <c r="D170" s="86" t="s">
        <v>152</v>
      </c>
      <c r="E170" s="86" t="s">
        <v>160</v>
      </c>
      <c r="F170" s="86" t="s">
        <v>161</v>
      </c>
      <c r="G170" s="56">
        <v>2007969714</v>
      </c>
      <c r="H170" s="56">
        <v>9009416636</v>
      </c>
      <c r="I170" s="56">
        <v>556000321572</v>
      </c>
      <c r="J170" s="86" t="s">
        <v>154</v>
      </c>
      <c r="K170" s="86" t="s">
        <v>165</v>
      </c>
      <c r="L170" s="86" t="s">
        <v>166</v>
      </c>
      <c r="M170" s="86" t="s">
        <v>157</v>
      </c>
      <c r="N170" s="56">
        <v>130000722885</v>
      </c>
      <c r="O170" s="86" t="s">
        <v>79</v>
      </c>
      <c r="P170" s="87">
        <v>11</v>
      </c>
      <c r="Q170" s="59">
        <v>43482</v>
      </c>
      <c r="R170" s="88">
        <v>202</v>
      </c>
      <c r="S170" s="89">
        <v>55</v>
      </c>
      <c r="T170" s="89">
        <v>55</v>
      </c>
      <c r="U170" s="89">
        <v>3.85</v>
      </c>
      <c r="V170" s="89">
        <v>11110</v>
      </c>
      <c r="W170" s="89">
        <v>11110</v>
      </c>
      <c r="X170" s="89">
        <v>777.7</v>
      </c>
      <c r="Y170" s="89">
        <v>11887.7</v>
      </c>
      <c r="Z170" s="59">
        <v>43496</v>
      </c>
      <c r="AA170" s="59"/>
      <c r="AB170" s="76" t="str">
        <f t="shared" si="12"/>
        <v/>
      </c>
      <c r="AC170" s="76" t="str">
        <f t="shared" si="13"/>
        <v/>
      </c>
      <c r="AD170" s="76" t="str">
        <f>VLOOKUP(B170,CA!A:B,2,0)</f>
        <v>CAT</v>
      </c>
      <c r="AE170" s="77">
        <f>VLOOKUP(C170,DATA_IW39!B:B,1,0)</f>
        <v>140001545477</v>
      </c>
      <c r="AF170" s="78">
        <f t="shared" si="14"/>
        <v>1</v>
      </c>
      <c r="AG170" s="78">
        <f t="shared" si="15"/>
        <v>1</v>
      </c>
      <c r="AH170" s="78">
        <f t="shared" si="16"/>
        <v>1</v>
      </c>
      <c r="AI170" s="78" t="str">
        <f t="shared" si="17"/>
        <v>S4B3</v>
      </c>
      <c r="AJ170" s="78" t="str">
        <f>VLOOKUP(N170,DATA_IW39!A:X,24,0)</f>
        <v>CAT/BFKT</v>
      </c>
      <c r="AK170" s="76" t="str">
        <f>VLOOKUP(N170,DATA_IW39!A:W,23,0)</f>
        <v>สายสื่อสาร</v>
      </c>
      <c r="AL170" s="76" t="str">
        <f>VLOOKUP(N170,DATA_IW39!A:G,6,0)</f>
        <v>ZW03</v>
      </c>
      <c r="AM170" s="76" t="str">
        <f>VLOOKUP(N170,DATA_IW39!A:G,7,0)</f>
        <v>Z53</v>
      </c>
      <c r="AN170" s="76" t="str">
        <f>VLOOKUP(A170,Constrain!AC:AD,2,0)</f>
        <v>F131</v>
      </c>
      <c r="AO170" s="76" t="str">
        <f>VLOOKUP(A170,Constrain!AC:AE,3,0)</f>
        <v>กฟฟ.หัวทะเล</v>
      </c>
      <c r="AP170" s="76" t="str">
        <f>VLOOKUP(N170,DATA_IW39!A:AA,27,0)</f>
        <v>TELECOM</v>
      </c>
    </row>
    <row r="171" spans="1:42" x14ac:dyDescent="0.35">
      <c r="A171" s="86" t="s">
        <v>1319</v>
      </c>
      <c r="B171" s="56">
        <v>92000319891</v>
      </c>
      <c r="C171" s="56">
        <v>140001545538</v>
      </c>
      <c r="D171" s="86" t="s">
        <v>152</v>
      </c>
      <c r="E171" s="86" t="s">
        <v>168</v>
      </c>
      <c r="F171" s="86" t="s">
        <v>169</v>
      </c>
      <c r="G171" s="56">
        <v>2007969722</v>
      </c>
      <c r="H171" s="56">
        <v>9009416645</v>
      </c>
      <c r="I171" s="56">
        <v>512000321568</v>
      </c>
      <c r="J171" s="86" t="s">
        <v>154</v>
      </c>
      <c r="K171" s="86" t="s">
        <v>165</v>
      </c>
      <c r="L171" s="86" t="s">
        <v>166</v>
      </c>
      <c r="M171" s="86" t="s">
        <v>157</v>
      </c>
      <c r="N171" s="56">
        <v>130000722887</v>
      </c>
      <c r="O171" s="86" t="s">
        <v>79</v>
      </c>
      <c r="P171" s="87">
        <v>7</v>
      </c>
      <c r="Q171" s="59">
        <v>43482</v>
      </c>
      <c r="R171" s="88">
        <v>1770</v>
      </c>
      <c r="S171" s="89">
        <v>55</v>
      </c>
      <c r="T171" s="89">
        <v>55</v>
      </c>
      <c r="U171" s="89">
        <v>3.85</v>
      </c>
      <c r="V171" s="89">
        <v>97350</v>
      </c>
      <c r="W171" s="89">
        <v>97350</v>
      </c>
      <c r="X171" s="89">
        <v>6814.5</v>
      </c>
      <c r="Y171" s="89">
        <v>104164.5</v>
      </c>
      <c r="Z171" s="59">
        <v>43496</v>
      </c>
      <c r="AA171" s="59"/>
      <c r="AB171" s="76" t="str">
        <f t="shared" si="12"/>
        <v/>
      </c>
      <c r="AC171" s="76" t="str">
        <f t="shared" si="13"/>
        <v/>
      </c>
      <c r="AD171" s="76" t="str">
        <f>VLOOKUP(B171,CA!A:B,2,0)</f>
        <v>UIH</v>
      </c>
      <c r="AE171" s="77">
        <f>VLOOKUP(C171,DATA_IW39!B:B,1,0)</f>
        <v>140001545538</v>
      </c>
      <c r="AF171" s="78">
        <f t="shared" si="14"/>
        <v>1</v>
      </c>
      <c r="AG171" s="78">
        <f t="shared" si="15"/>
        <v>1</v>
      </c>
      <c r="AH171" s="78">
        <f t="shared" si="16"/>
        <v>1</v>
      </c>
      <c r="AI171" s="78" t="str">
        <f t="shared" si="17"/>
        <v>S4B3</v>
      </c>
      <c r="AJ171" s="78" t="str">
        <f>VLOOKUP(N171,DATA_IW39!A:X,24,0)</f>
        <v>UIH</v>
      </c>
      <c r="AK171" s="76" t="str">
        <f>VLOOKUP(N171,DATA_IW39!A:W,23,0)</f>
        <v>สายสื่อสาร</v>
      </c>
      <c r="AL171" s="76" t="str">
        <f>VLOOKUP(N171,DATA_IW39!A:G,6,0)</f>
        <v>ZW03</v>
      </c>
      <c r="AM171" s="76" t="str">
        <f>VLOOKUP(N171,DATA_IW39!A:G,7,0)</f>
        <v>Z53</v>
      </c>
      <c r="AN171" s="76" t="str">
        <f>VLOOKUP(A171,Constrain!AC:AD,2,0)</f>
        <v>F131</v>
      </c>
      <c r="AO171" s="76" t="str">
        <f>VLOOKUP(A171,Constrain!AC:AE,3,0)</f>
        <v>กฟฟ.หัวทะเล</v>
      </c>
      <c r="AP171" s="76" t="str">
        <f>VLOOKUP(N171,DATA_IW39!A:AA,27,0)</f>
        <v>TELECOM</v>
      </c>
    </row>
    <row r="172" spans="1:42" x14ac:dyDescent="0.35">
      <c r="A172" s="86" t="s">
        <v>1319</v>
      </c>
      <c r="B172" s="56">
        <v>92000395237</v>
      </c>
      <c r="C172" s="56">
        <v>140001545586</v>
      </c>
      <c r="D172" s="86" t="s">
        <v>152</v>
      </c>
      <c r="E172" s="86" t="s">
        <v>172</v>
      </c>
      <c r="F172" s="86" t="s">
        <v>173</v>
      </c>
      <c r="G172" s="56">
        <v>2007969727</v>
      </c>
      <c r="H172" s="56">
        <v>9009416793</v>
      </c>
      <c r="I172" s="56">
        <v>542000322199</v>
      </c>
      <c r="J172" s="86" t="s">
        <v>154</v>
      </c>
      <c r="K172" s="86" t="s">
        <v>165</v>
      </c>
      <c r="L172" s="86" t="s">
        <v>166</v>
      </c>
      <c r="M172" s="86" t="s">
        <v>157</v>
      </c>
      <c r="N172" s="56">
        <v>130000722888</v>
      </c>
      <c r="O172" s="86" t="s">
        <v>79</v>
      </c>
      <c r="P172" s="87">
        <v>14</v>
      </c>
      <c r="Q172" s="59">
        <v>43482</v>
      </c>
      <c r="R172" s="88">
        <v>1246</v>
      </c>
      <c r="S172" s="89">
        <v>55</v>
      </c>
      <c r="T172" s="89">
        <v>55</v>
      </c>
      <c r="U172" s="89">
        <v>3.85</v>
      </c>
      <c r="V172" s="89">
        <v>68530</v>
      </c>
      <c r="W172" s="89">
        <v>68530</v>
      </c>
      <c r="X172" s="89">
        <v>4797.1000000000004</v>
      </c>
      <c r="Y172" s="89">
        <v>73327.100000000006</v>
      </c>
      <c r="Z172" s="59">
        <v>43496</v>
      </c>
      <c r="AA172" s="59"/>
      <c r="AB172" s="76" t="str">
        <f t="shared" si="12"/>
        <v/>
      </c>
      <c r="AC172" s="76" t="str">
        <f t="shared" si="13"/>
        <v/>
      </c>
      <c r="AD172" s="76" t="str">
        <f>VLOOKUP(B172,CA!A:B,2,0)</f>
        <v>ITEL</v>
      </c>
      <c r="AE172" s="77">
        <f>VLOOKUP(C172,DATA_IW39!B:B,1,0)</f>
        <v>140001545586</v>
      </c>
      <c r="AF172" s="78">
        <f t="shared" si="14"/>
        <v>1</v>
      </c>
      <c r="AG172" s="78">
        <f t="shared" si="15"/>
        <v>1</v>
      </c>
      <c r="AH172" s="78">
        <f t="shared" si="16"/>
        <v>1</v>
      </c>
      <c r="AI172" s="78" t="str">
        <f t="shared" si="17"/>
        <v>S4B3</v>
      </c>
      <c r="AJ172" s="78" t="str">
        <f>VLOOKUP(N172,DATA_IW39!A:X,24,0)</f>
        <v>ITEL</v>
      </c>
      <c r="AK172" s="76" t="str">
        <f>VLOOKUP(N172,DATA_IW39!A:W,23,0)</f>
        <v>สายสื่อสาร</v>
      </c>
      <c r="AL172" s="76" t="str">
        <f>VLOOKUP(N172,DATA_IW39!A:G,6,0)</f>
        <v>ZW03</v>
      </c>
      <c r="AM172" s="76" t="str">
        <f>VLOOKUP(N172,DATA_IW39!A:G,7,0)</f>
        <v>Z53</v>
      </c>
      <c r="AN172" s="76" t="str">
        <f>VLOOKUP(A172,Constrain!AC:AD,2,0)</f>
        <v>F131</v>
      </c>
      <c r="AO172" s="76" t="str">
        <f>VLOOKUP(A172,Constrain!AC:AE,3,0)</f>
        <v>กฟฟ.หัวทะเล</v>
      </c>
      <c r="AP172" s="76" t="str">
        <f>VLOOKUP(N172,DATA_IW39!A:AA,27,0)</f>
        <v>TELECOM</v>
      </c>
    </row>
    <row r="173" spans="1:42" x14ac:dyDescent="0.35">
      <c r="A173" s="86" t="s">
        <v>1319</v>
      </c>
      <c r="B173" s="56">
        <v>92000314490</v>
      </c>
      <c r="C173" s="56">
        <v>140001545648</v>
      </c>
      <c r="D173" s="86" t="s">
        <v>152</v>
      </c>
      <c r="E173" s="86" t="s">
        <v>1316</v>
      </c>
      <c r="F173" s="86" t="s">
        <v>1317</v>
      </c>
      <c r="G173" s="56">
        <v>2007969820</v>
      </c>
      <c r="H173" s="56">
        <v>9009416915</v>
      </c>
      <c r="I173" s="56">
        <v>564000322008</v>
      </c>
      <c r="J173" s="86" t="s">
        <v>154</v>
      </c>
      <c r="K173" s="86" t="s">
        <v>165</v>
      </c>
      <c r="L173" s="86" t="s">
        <v>166</v>
      </c>
      <c r="M173" s="86" t="s">
        <v>157</v>
      </c>
      <c r="N173" s="56">
        <v>130000722890</v>
      </c>
      <c r="O173" s="86" t="s">
        <v>79</v>
      </c>
      <c r="P173" s="87">
        <v>5</v>
      </c>
      <c r="Q173" s="59">
        <v>43482</v>
      </c>
      <c r="R173" s="88">
        <v>2466</v>
      </c>
      <c r="S173" s="89">
        <v>55</v>
      </c>
      <c r="T173" s="89">
        <v>55</v>
      </c>
      <c r="U173" s="89">
        <v>3.85</v>
      </c>
      <c r="V173" s="89">
        <v>135630</v>
      </c>
      <c r="W173" s="89">
        <v>135630</v>
      </c>
      <c r="X173" s="89">
        <v>9494.1</v>
      </c>
      <c r="Y173" s="89">
        <v>145124.1</v>
      </c>
      <c r="Z173" s="59">
        <v>43496</v>
      </c>
      <c r="AA173" s="59"/>
      <c r="AB173" s="76" t="str">
        <f t="shared" si="12"/>
        <v/>
      </c>
      <c r="AC173" s="76" t="str">
        <f t="shared" si="13"/>
        <v/>
      </c>
      <c r="AD173" s="76" t="str">
        <f>VLOOKUP(B173,CA!A:B,2,0)</f>
        <v>SIMAT</v>
      </c>
      <c r="AE173" s="77">
        <f>VLOOKUP(C173,DATA_IW39!B:B,1,0)</f>
        <v>140001545648</v>
      </c>
      <c r="AF173" s="78">
        <f t="shared" si="14"/>
        <v>1</v>
      </c>
      <c r="AG173" s="78">
        <f t="shared" si="15"/>
        <v>1</v>
      </c>
      <c r="AH173" s="78">
        <f t="shared" si="16"/>
        <v>1</v>
      </c>
      <c r="AI173" s="78" t="str">
        <f t="shared" si="17"/>
        <v>S4B3</v>
      </c>
      <c r="AJ173" s="78" t="str">
        <f>VLOOKUP(N173,DATA_IW39!A:X,24,0)</f>
        <v>SIMAT</v>
      </c>
      <c r="AK173" s="76" t="str">
        <f>VLOOKUP(N173,DATA_IW39!A:W,23,0)</f>
        <v>สายสื่อสาร</v>
      </c>
      <c r="AL173" s="76" t="str">
        <f>VLOOKUP(N173,DATA_IW39!A:G,6,0)</f>
        <v>ZW03</v>
      </c>
      <c r="AM173" s="76" t="str">
        <f>VLOOKUP(N173,DATA_IW39!A:G,7,0)</f>
        <v>Z53</v>
      </c>
      <c r="AN173" s="76" t="str">
        <f>VLOOKUP(A173,Constrain!AC:AD,2,0)</f>
        <v>F131</v>
      </c>
      <c r="AO173" s="76" t="str">
        <f>VLOOKUP(A173,Constrain!AC:AE,3,0)</f>
        <v>กฟฟ.หัวทะเล</v>
      </c>
      <c r="AP173" s="76" t="str">
        <f>VLOOKUP(N173,DATA_IW39!A:AA,27,0)</f>
        <v>TELECOM</v>
      </c>
    </row>
    <row r="174" spans="1:42" x14ac:dyDescent="0.35">
      <c r="A174" s="86" t="s">
        <v>1319</v>
      </c>
      <c r="B174" s="56">
        <v>92000319886</v>
      </c>
      <c r="C174" s="56">
        <v>140001545698</v>
      </c>
      <c r="D174" s="86" t="s">
        <v>152</v>
      </c>
      <c r="E174" s="86" t="s">
        <v>174</v>
      </c>
      <c r="F174" s="86" t="s">
        <v>175</v>
      </c>
      <c r="G174" s="56">
        <v>2007969826</v>
      </c>
      <c r="H174" s="56">
        <v>9009416921</v>
      </c>
      <c r="I174" s="56">
        <v>520000322399</v>
      </c>
      <c r="J174" s="86" t="s">
        <v>154</v>
      </c>
      <c r="K174" s="86" t="s">
        <v>165</v>
      </c>
      <c r="L174" s="86" t="s">
        <v>166</v>
      </c>
      <c r="M174" s="86" t="s">
        <v>157</v>
      </c>
      <c r="N174" s="56">
        <v>130000722893</v>
      </c>
      <c r="O174" s="86" t="s">
        <v>79</v>
      </c>
      <c r="P174" s="87">
        <v>6</v>
      </c>
      <c r="Q174" s="59">
        <v>43482</v>
      </c>
      <c r="R174" s="88">
        <v>327</v>
      </c>
      <c r="S174" s="89">
        <v>55</v>
      </c>
      <c r="T174" s="89">
        <v>55</v>
      </c>
      <c r="U174" s="89">
        <v>3.85</v>
      </c>
      <c r="V174" s="89">
        <v>17985</v>
      </c>
      <c r="W174" s="89">
        <v>17985</v>
      </c>
      <c r="X174" s="89">
        <v>1258.95</v>
      </c>
      <c r="Y174" s="89">
        <v>19243.95</v>
      </c>
      <c r="Z174" s="59">
        <v>43496</v>
      </c>
      <c r="AA174" s="59"/>
      <c r="AB174" s="76" t="str">
        <f t="shared" si="12"/>
        <v/>
      </c>
      <c r="AC174" s="76" t="str">
        <f t="shared" si="13"/>
        <v/>
      </c>
      <c r="AD174" s="76" t="str">
        <f>VLOOKUP(B174,CA!A:B,2,0)</f>
        <v>SYM</v>
      </c>
      <c r="AE174" s="77">
        <f>VLOOKUP(C174,DATA_IW39!B:B,1,0)</f>
        <v>140001545698</v>
      </c>
      <c r="AF174" s="78">
        <f t="shared" si="14"/>
        <v>1</v>
      </c>
      <c r="AG174" s="78">
        <f t="shared" si="15"/>
        <v>1</v>
      </c>
      <c r="AH174" s="78">
        <f t="shared" si="16"/>
        <v>1</v>
      </c>
      <c r="AI174" s="78" t="str">
        <f t="shared" si="17"/>
        <v>S4B3</v>
      </c>
      <c r="AJ174" s="78" t="str">
        <f>VLOOKUP(N174,DATA_IW39!A:X,24,0)</f>
        <v>SYM</v>
      </c>
      <c r="AK174" s="76" t="str">
        <f>VLOOKUP(N174,DATA_IW39!A:W,23,0)</f>
        <v>สายสื่อสาร</v>
      </c>
      <c r="AL174" s="76" t="str">
        <f>VLOOKUP(N174,DATA_IW39!A:G,6,0)</f>
        <v>ZW03</v>
      </c>
      <c r="AM174" s="76" t="str">
        <f>VLOOKUP(N174,DATA_IW39!A:G,7,0)</f>
        <v>Z53</v>
      </c>
      <c r="AN174" s="76" t="str">
        <f>VLOOKUP(A174,Constrain!AC:AD,2,0)</f>
        <v>F131</v>
      </c>
      <c r="AO174" s="76" t="str">
        <f>VLOOKUP(A174,Constrain!AC:AE,3,0)</f>
        <v>กฟฟ.หัวทะเล</v>
      </c>
      <c r="AP174" s="76" t="str">
        <f>VLOOKUP(N174,DATA_IW39!A:AA,27,0)</f>
        <v>TELECOM</v>
      </c>
    </row>
    <row r="175" spans="1:42" x14ac:dyDescent="0.35">
      <c r="A175" s="86" t="s">
        <v>1319</v>
      </c>
      <c r="B175" s="56">
        <v>92000312967</v>
      </c>
      <c r="C175" s="56">
        <v>140001545777</v>
      </c>
      <c r="D175" s="86" t="s">
        <v>152</v>
      </c>
      <c r="E175" s="86" t="s">
        <v>158</v>
      </c>
      <c r="F175" s="86" t="s">
        <v>159</v>
      </c>
      <c r="G175" s="56">
        <v>2007970016</v>
      </c>
      <c r="H175" s="56">
        <v>9009417037</v>
      </c>
      <c r="I175" s="56">
        <v>558000321781</v>
      </c>
      <c r="J175" s="86" t="s">
        <v>154</v>
      </c>
      <c r="K175" s="86" t="s">
        <v>165</v>
      </c>
      <c r="L175" s="86" t="s">
        <v>166</v>
      </c>
      <c r="M175" s="86" t="s">
        <v>157</v>
      </c>
      <c r="N175" s="56">
        <v>130000722898</v>
      </c>
      <c r="O175" s="86" t="s">
        <v>79</v>
      </c>
      <c r="P175" s="87">
        <v>4</v>
      </c>
      <c r="Q175" s="59">
        <v>43482</v>
      </c>
      <c r="R175" s="88">
        <v>4726</v>
      </c>
      <c r="S175" s="89">
        <v>55</v>
      </c>
      <c r="T175" s="89">
        <v>55</v>
      </c>
      <c r="U175" s="89">
        <v>3.85</v>
      </c>
      <c r="V175" s="89">
        <v>259930</v>
      </c>
      <c r="W175" s="89">
        <v>259930</v>
      </c>
      <c r="X175" s="89">
        <v>18195.099999999999</v>
      </c>
      <c r="Y175" s="89">
        <v>278125.09999999998</v>
      </c>
      <c r="Z175" s="59">
        <v>43496</v>
      </c>
      <c r="AA175" s="59"/>
      <c r="AB175" s="76" t="str">
        <f t="shared" si="12"/>
        <v/>
      </c>
      <c r="AC175" s="76" t="str">
        <f t="shared" si="13"/>
        <v/>
      </c>
      <c r="AD175" s="76" t="str">
        <f>VLOOKUP(B175,CA!A:B,2,0)</f>
        <v>TTT</v>
      </c>
      <c r="AE175" s="77">
        <f>VLOOKUP(C175,DATA_IW39!B:B,1,0)</f>
        <v>140001545777</v>
      </c>
      <c r="AF175" s="78">
        <f t="shared" si="14"/>
        <v>1</v>
      </c>
      <c r="AG175" s="78">
        <f t="shared" si="15"/>
        <v>1</v>
      </c>
      <c r="AH175" s="78">
        <f t="shared" si="16"/>
        <v>1</v>
      </c>
      <c r="AI175" s="78" t="str">
        <f t="shared" si="17"/>
        <v>S4B3</v>
      </c>
      <c r="AJ175" s="78" t="str">
        <f>VLOOKUP(N175,DATA_IW39!A:X,24,0)</f>
        <v>TTT</v>
      </c>
      <c r="AK175" s="76" t="str">
        <f>VLOOKUP(N175,DATA_IW39!A:W,23,0)</f>
        <v>สายสื่อสาร</v>
      </c>
      <c r="AL175" s="76" t="str">
        <f>VLOOKUP(N175,DATA_IW39!A:G,6,0)</f>
        <v>ZW03</v>
      </c>
      <c r="AM175" s="76" t="str">
        <f>VLOOKUP(N175,DATA_IW39!A:G,7,0)</f>
        <v>Z53</v>
      </c>
      <c r="AN175" s="76" t="str">
        <f>VLOOKUP(A175,Constrain!AC:AD,2,0)</f>
        <v>F131</v>
      </c>
      <c r="AO175" s="76" t="str">
        <f>VLOOKUP(A175,Constrain!AC:AE,3,0)</f>
        <v>กฟฟ.หัวทะเล</v>
      </c>
      <c r="AP175" s="76" t="str">
        <f>VLOOKUP(N175,DATA_IW39!A:AA,27,0)</f>
        <v>TELECOM</v>
      </c>
    </row>
    <row r="176" spans="1:42" x14ac:dyDescent="0.35">
      <c r="A176" s="86" t="s">
        <v>1319</v>
      </c>
      <c r="B176" s="56">
        <v>92000429672</v>
      </c>
      <c r="C176" s="56">
        <v>140001545911</v>
      </c>
      <c r="D176" s="86" t="s">
        <v>152</v>
      </c>
      <c r="E176" s="86" t="s">
        <v>171</v>
      </c>
      <c r="F176" s="86" t="s">
        <v>167</v>
      </c>
      <c r="G176" s="56">
        <v>2007970033</v>
      </c>
      <c r="H176" s="56">
        <v>9009417202</v>
      </c>
      <c r="I176" s="56">
        <v>564000322010</v>
      </c>
      <c r="J176" s="86" t="s">
        <v>154</v>
      </c>
      <c r="K176" s="86" t="s">
        <v>165</v>
      </c>
      <c r="L176" s="86" t="s">
        <v>166</v>
      </c>
      <c r="M176" s="86" t="s">
        <v>157</v>
      </c>
      <c r="N176" s="56">
        <v>130000722903</v>
      </c>
      <c r="O176" s="86" t="s">
        <v>79</v>
      </c>
      <c r="P176" s="87">
        <v>16</v>
      </c>
      <c r="Q176" s="59">
        <v>43482</v>
      </c>
      <c r="R176" s="88">
        <v>1650</v>
      </c>
      <c r="S176" s="89">
        <v>55</v>
      </c>
      <c r="T176" s="89">
        <v>55</v>
      </c>
      <c r="U176" s="89">
        <v>3.85</v>
      </c>
      <c r="V176" s="89">
        <v>90750</v>
      </c>
      <c r="W176" s="89">
        <v>90750</v>
      </c>
      <c r="X176" s="89">
        <v>6352.5</v>
      </c>
      <c r="Y176" s="89">
        <v>97102.5</v>
      </c>
      <c r="Z176" s="59">
        <v>43496</v>
      </c>
      <c r="AA176" s="59"/>
      <c r="AB176" s="76" t="str">
        <f t="shared" si="12"/>
        <v/>
      </c>
      <c r="AC176" s="76" t="str">
        <f t="shared" si="13"/>
        <v/>
      </c>
      <c r="AD176" s="76" t="str">
        <f>VLOOKUP(B176,CA!A:B,2,0)</f>
        <v>TUC</v>
      </c>
      <c r="AE176" s="77">
        <f>VLOOKUP(C176,DATA_IW39!B:B,1,0)</f>
        <v>140001545911</v>
      </c>
      <c r="AF176" s="78">
        <f t="shared" si="14"/>
        <v>1</v>
      </c>
      <c r="AG176" s="78">
        <f t="shared" si="15"/>
        <v>1</v>
      </c>
      <c r="AH176" s="78">
        <f t="shared" si="16"/>
        <v>1</v>
      </c>
      <c r="AI176" s="78" t="str">
        <f t="shared" si="17"/>
        <v>S4B3</v>
      </c>
      <c r="AJ176" s="78" t="str">
        <f>VLOOKUP(N176,DATA_IW39!A:X,24,0)</f>
        <v>TUC</v>
      </c>
      <c r="AK176" s="76" t="str">
        <f>VLOOKUP(N176,DATA_IW39!A:W,23,0)</f>
        <v>สายสื่อสาร</v>
      </c>
      <c r="AL176" s="76" t="str">
        <f>VLOOKUP(N176,DATA_IW39!A:G,6,0)</f>
        <v>ZW03</v>
      </c>
      <c r="AM176" s="76" t="str">
        <f>VLOOKUP(N176,DATA_IW39!A:G,7,0)</f>
        <v>Z53</v>
      </c>
      <c r="AN176" s="76" t="str">
        <f>VLOOKUP(A176,Constrain!AC:AD,2,0)</f>
        <v>F131</v>
      </c>
      <c r="AO176" s="76" t="str">
        <f>VLOOKUP(A176,Constrain!AC:AE,3,0)</f>
        <v>กฟฟ.หัวทะเล</v>
      </c>
      <c r="AP176" s="76" t="str">
        <f>VLOOKUP(N176,DATA_IW39!A:AA,27,0)</f>
        <v>TELECOM</v>
      </c>
    </row>
    <row r="177" spans="1:42" x14ac:dyDescent="0.35">
      <c r="A177" s="86" t="s">
        <v>1319</v>
      </c>
      <c r="B177" s="56">
        <v>92000546543</v>
      </c>
      <c r="C177" s="56">
        <v>140001545940</v>
      </c>
      <c r="D177" s="86" t="s">
        <v>152</v>
      </c>
      <c r="E177" s="86" t="s">
        <v>194</v>
      </c>
      <c r="F177" s="86" t="s">
        <v>195</v>
      </c>
      <c r="G177" s="56">
        <v>2007970159</v>
      </c>
      <c r="H177" s="56">
        <v>9009417312</v>
      </c>
      <c r="I177" s="56">
        <v>552000321609</v>
      </c>
      <c r="J177" s="86" t="s">
        <v>154</v>
      </c>
      <c r="K177" s="86" t="s">
        <v>165</v>
      </c>
      <c r="L177" s="86" t="s">
        <v>166</v>
      </c>
      <c r="M177" s="86" t="s">
        <v>157</v>
      </c>
      <c r="N177" s="56">
        <v>130000722906</v>
      </c>
      <c r="O177" s="86" t="s">
        <v>79</v>
      </c>
      <c r="P177" s="87">
        <v>17</v>
      </c>
      <c r="Q177" s="59">
        <v>43482</v>
      </c>
      <c r="R177" s="88">
        <v>4858</v>
      </c>
      <c r="S177" s="89">
        <v>55</v>
      </c>
      <c r="T177" s="89">
        <v>55</v>
      </c>
      <c r="U177" s="89">
        <v>3.85</v>
      </c>
      <c r="V177" s="89">
        <v>267190</v>
      </c>
      <c r="W177" s="89">
        <v>267190</v>
      </c>
      <c r="X177" s="89">
        <v>18703.3</v>
      </c>
      <c r="Y177" s="89">
        <v>285893.3</v>
      </c>
      <c r="Z177" s="59">
        <v>43496</v>
      </c>
      <c r="AA177" s="59"/>
      <c r="AB177" s="76" t="str">
        <f t="shared" si="12"/>
        <v/>
      </c>
      <c r="AC177" s="76" t="str">
        <f t="shared" si="13"/>
        <v/>
      </c>
      <c r="AD177" s="76" t="str">
        <f>VLOOKUP(B177,CA!A:B,2,0)</f>
        <v>TCC</v>
      </c>
      <c r="AE177" s="77">
        <f>VLOOKUP(C177,DATA_IW39!B:B,1,0)</f>
        <v>140001545940</v>
      </c>
      <c r="AF177" s="78">
        <f t="shared" si="14"/>
        <v>1</v>
      </c>
      <c r="AG177" s="78">
        <f t="shared" si="15"/>
        <v>1</v>
      </c>
      <c r="AH177" s="78">
        <f t="shared" si="16"/>
        <v>1</v>
      </c>
      <c r="AI177" s="78" t="str">
        <f t="shared" si="17"/>
        <v>S4B3</v>
      </c>
      <c r="AJ177" s="78" t="str">
        <f>VLOOKUP(N177,DATA_IW39!A:X,24,0)</f>
        <v>TCC</v>
      </c>
      <c r="AK177" s="76" t="str">
        <f>VLOOKUP(N177,DATA_IW39!A:W,23,0)</f>
        <v>สายสื่อสาร</v>
      </c>
      <c r="AL177" s="76" t="str">
        <f>VLOOKUP(N177,DATA_IW39!A:G,6,0)</f>
        <v>ZW03</v>
      </c>
      <c r="AM177" s="76" t="str">
        <f>VLOOKUP(N177,DATA_IW39!A:G,7,0)</f>
        <v>Z53</v>
      </c>
      <c r="AN177" s="76" t="str">
        <f>VLOOKUP(A177,Constrain!AC:AD,2,0)</f>
        <v>F131</v>
      </c>
      <c r="AO177" s="76" t="str">
        <f>VLOOKUP(A177,Constrain!AC:AE,3,0)</f>
        <v>กฟฟ.หัวทะเล</v>
      </c>
      <c r="AP177" s="76" t="str">
        <f>VLOOKUP(N177,DATA_IW39!A:AA,27,0)</f>
        <v>TELECOM</v>
      </c>
    </row>
    <row r="178" spans="1:42" x14ac:dyDescent="0.35">
      <c r="A178" s="86" t="s">
        <v>1319</v>
      </c>
      <c r="B178" s="56">
        <v>92000187058</v>
      </c>
      <c r="C178" s="56">
        <v>140001546823</v>
      </c>
      <c r="D178" s="86" t="s">
        <v>152</v>
      </c>
      <c r="E178" s="86" t="s">
        <v>3185</v>
      </c>
      <c r="F178" s="86" t="s">
        <v>3186</v>
      </c>
      <c r="G178" s="56">
        <v>2007973136</v>
      </c>
      <c r="H178" s="56">
        <v>9009420460</v>
      </c>
      <c r="I178" s="56">
        <v>564000322402</v>
      </c>
      <c r="J178" s="86" t="s">
        <v>154</v>
      </c>
      <c r="K178" s="86" t="s">
        <v>1273</v>
      </c>
      <c r="L178" s="86" t="s">
        <v>177</v>
      </c>
      <c r="M178" s="86" t="s">
        <v>157</v>
      </c>
      <c r="N178" s="56">
        <v>130000722909</v>
      </c>
      <c r="O178" s="86" t="s">
        <v>79</v>
      </c>
      <c r="P178" s="87">
        <v>3</v>
      </c>
      <c r="Q178" s="59">
        <v>43483</v>
      </c>
      <c r="R178" s="88">
        <v>759</v>
      </c>
      <c r="S178" s="89">
        <v>32</v>
      </c>
      <c r="T178" s="89">
        <v>32</v>
      </c>
      <c r="U178" s="89">
        <v>2.2400000000000002</v>
      </c>
      <c r="V178" s="89">
        <v>24288</v>
      </c>
      <c r="W178" s="89">
        <v>24288</v>
      </c>
      <c r="X178" s="89">
        <v>1700.16</v>
      </c>
      <c r="Y178" s="89">
        <v>25988.16</v>
      </c>
      <c r="Z178" s="59">
        <v>43496</v>
      </c>
      <c r="AA178" s="59"/>
      <c r="AB178" s="76" t="str">
        <f t="shared" si="12"/>
        <v/>
      </c>
      <c r="AC178" s="76" t="str">
        <f t="shared" si="13"/>
        <v/>
      </c>
      <c r="AD178" s="76" t="str">
        <f>VLOOKUP(B178,CA!A:B,2,0)</f>
        <v>KCTV</v>
      </c>
      <c r="AE178" s="77">
        <f>VLOOKUP(C178,DATA_IW39!B:B,1,0)</f>
        <v>140001546823</v>
      </c>
      <c r="AF178" s="78">
        <f t="shared" si="14"/>
        <v>1</v>
      </c>
      <c r="AG178" s="78">
        <f t="shared" si="15"/>
        <v>1</v>
      </c>
      <c r="AH178" s="78">
        <f t="shared" si="16"/>
        <v>1</v>
      </c>
      <c r="AI178" s="78" t="str">
        <f t="shared" si="17"/>
        <v>S4B3</v>
      </c>
      <c r="AJ178" s="78" t="str">
        <f>VLOOKUP(N178,DATA_IW39!A:X,24,0)</f>
        <v>KCTV</v>
      </c>
      <c r="AK178" s="76" t="str">
        <f>VLOOKUP(N178,DATA_IW39!A:W,23,0)</f>
        <v>สายสื่อสาร</v>
      </c>
      <c r="AL178" s="76" t="str">
        <f>VLOOKUP(N178,DATA_IW39!A:G,6,0)</f>
        <v>ZW03</v>
      </c>
      <c r="AM178" s="76" t="str">
        <f>VLOOKUP(N178,DATA_IW39!A:G,7,0)</f>
        <v>Z53</v>
      </c>
      <c r="AN178" s="76" t="str">
        <f>VLOOKUP(A178,Constrain!AC:AD,2,0)</f>
        <v>F131</v>
      </c>
      <c r="AO178" s="76" t="str">
        <f>VLOOKUP(A178,Constrain!AC:AE,3,0)</f>
        <v>กฟฟ.หัวทะเล</v>
      </c>
      <c r="AP178" s="76" t="str">
        <f>VLOOKUP(N178,DATA_IW39!A:AA,27,0)</f>
        <v>CABLE TV</v>
      </c>
    </row>
    <row r="179" spans="1:42" x14ac:dyDescent="0.35">
      <c r="A179" s="86" t="s">
        <v>1319</v>
      </c>
      <c r="B179" s="56">
        <v>92000185814</v>
      </c>
      <c r="C179" s="56">
        <v>140001546866</v>
      </c>
      <c r="D179" s="86" t="s">
        <v>152</v>
      </c>
      <c r="E179" s="86" t="s">
        <v>3187</v>
      </c>
      <c r="F179" s="86" t="s">
        <v>3188</v>
      </c>
      <c r="G179" s="56">
        <v>2007973148</v>
      </c>
      <c r="H179" s="56">
        <v>9009420537</v>
      </c>
      <c r="I179" s="56">
        <v>556000321675</v>
      </c>
      <c r="J179" s="86" t="s">
        <v>154</v>
      </c>
      <c r="K179" s="86" t="s">
        <v>1273</v>
      </c>
      <c r="L179" s="86" t="s">
        <v>177</v>
      </c>
      <c r="M179" s="86" t="s">
        <v>157</v>
      </c>
      <c r="N179" s="56">
        <v>130000722912</v>
      </c>
      <c r="O179" s="86" t="s">
        <v>79</v>
      </c>
      <c r="P179" s="87">
        <v>1</v>
      </c>
      <c r="Q179" s="59">
        <v>43483</v>
      </c>
      <c r="R179" s="88">
        <v>12</v>
      </c>
      <c r="S179" s="89">
        <v>64</v>
      </c>
      <c r="T179" s="89">
        <v>64</v>
      </c>
      <c r="U179" s="89">
        <v>4.4800000000000004</v>
      </c>
      <c r="V179" s="89">
        <v>768</v>
      </c>
      <c r="W179" s="89">
        <v>768</v>
      </c>
      <c r="X179" s="89">
        <v>53.76</v>
      </c>
      <c r="Y179" s="89">
        <v>821.76</v>
      </c>
      <c r="Z179" s="59">
        <v>43496</v>
      </c>
      <c r="AA179" s="59"/>
      <c r="AB179" s="76" t="str">
        <f t="shared" si="12"/>
        <v/>
      </c>
      <c r="AC179" s="76" t="str">
        <f t="shared" si="13"/>
        <v/>
      </c>
      <c r="AD179" s="76" t="str">
        <f>VLOOKUP(B179,CA!A:B,2,0)</f>
        <v>DNTV</v>
      </c>
      <c r="AE179" s="77">
        <f>VLOOKUP(C179,DATA_IW39!B:B,1,0)</f>
        <v>140001546866</v>
      </c>
      <c r="AF179" s="78">
        <f t="shared" si="14"/>
        <v>2</v>
      </c>
      <c r="AG179" s="78">
        <f t="shared" si="15"/>
        <v>2</v>
      </c>
      <c r="AH179" s="78">
        <f t="shared" si="16"/>
        <v>2</v>
      </c>
      <c r="AI179" s="78" t="str">
        <f t="shared" si="17"/>
        <v>S4B3</v>
      </c>
      <c r="AJ179" s="78" t="str">
        <f>VLOOKUP(N179,DATA_IW39!A:X,24,0)</f>
        <v>DNTV</v>
      </c>
      <c r="AK179" s="76" t="str">
        <f>VLOOKUP(N179,DATA_IW39!A:W,23,0)</f>
        <v>สายสื่อสาร</v>
      </c>
      <c r="AL179" s="76" t="str">
        <f>VLOOKUP(N179,DATA_IW39!A:G,6,0)</f>
        <v>ZW03</v>
      </c>
      <c r="AM179" s="76" t="str">
        <f>VLOOKUP(N179,DATA_IW39!A:G,7,0)</f>
        <v>Z53</v>
      </c>
      <c r="AN179" s="76" t="str">
        <f>VLOOKUP(A179,Constrain!AC:AD,2,0)</f>
        <v>F131</v>
      </c>
      <c r="AO179" s="76" t="str">
        <f>VLOOKUP(A179,Constrain!AC:AE,3,0)</f>
        <v>กฟฟ.หัวทะเล</v>
      </c>
      <c r="AP179" s="76" t="str">
        <f>VLOOKUP(N179,DATA_IW39!A:AA,27,0)</f>
        <v>CABLE TV</v>
      </c>
    </row>
    <row r="180" spans="1:42" x14ac:dyDescent="0.35">
      <c r="A180" s="86" t="s">
        <v>1319</v>
      </c>
      <c r="B180" s="56">
        <v>92000185814</v>
      </c>
      <c r="C180" s="56">
        <v>140001546866</v>
      </c>
      <c r="D180" s="86" t="s">
        <v>152</v>
      </c>
      <c r="E180" s="86" t="s">
        <v>3187</v>
      </c>
      <c r="F180" s="86" t="s">
        <v>3188</v>
      </c>
      <c r="G180" s="56">
        <v>2007973148</v>
      </c>
      <c r="H180" s="56">
        <v>9009420537</v>
      </c>
      <c r="I180" s="56">
        <v>556000321675</v>
      </c>
      <c r="J180" s="86" t="s">
        <v>154</v>
      </c>
      <c r="K180" s="86" t="s">
        <v>1273</v>
      </c>
      <c r="L180" s="86" t="s">
        <v>177</v>
      </c>
      <c r="M180" s="86" t="s">
        <v>157</v>
      </c>
      <c r="N180" s="56">
        <v>130000722912</v>
      </c>
      <c r="O180" s="86" t="s">
        <v>79</v>
      </c>
      <c r="P180" s="87">
        <v>2</v>
      </c>
      <c r="Q180" s="59">
        <v>43483</v>
      </c>
      <c r="R180" s="88">
        <v>647</v>
      </c>
      <c r="S180" s="89">
        <v>32</v>
      </c>
      <c r="T180" s="89">
        <v>32</v>
      </c>
      <c r="U180" s="89">
        <v>2.2400000000000002</v>
      </c>
      <c r="V180" s="89">
        <v>20704</v>
      </c>
      <c r="W180" s="89">
        <v>20704</v>
      </c>
      <c r="X180" s="89">
        <v>1449.28</v>
      </c>
      <c r="Y180" s="89">
        <v>22153.279999999999</v>
      </c>
      <c r="Z180" s="59">
        <v>43496</v>
      </c>
      <c r="AA180" s="59"/>
      <c r="AB180" s="76" t="str">
        <f t="shared" si="12"/>
        <v/>
      </c>
      <c r="AC180" s="76" t="str">
        <f t="shared" si="13"/>
        <v/>
      </c>
      <c r="AD180" s="76" t="str">
        <f>VLOOKUP(B180,CA!A:B,2,0)</f>
        <v>DNTV</v>
      </c>
      <c r="AE180" s="77">
        <f>VLOOKUP(C180,DATA_IW39!B:B,1,0)</f>
        <v>140001546866</v>
      </c>
      <c r="AF180" s="78">
        <f t="shared" si="14"/>
        <v>2</v>
      </c>
      <c r="AG180" s="78">
        <f t="shared" si="15"/>
        <v>2</v>
      </c>
      <c r="AH180" s="78">
        <f t="shared" si="16"/>
        <v>2</v>
      </c>
      <c r="AI180" s="78" t="str">
        <f t="shared" si="17"/>
        <v>S4B3</v>
      </c>
      <c r="AJ180" s="78" t="str">
        <f>VLOOKUP(N180,DATA_IW39!A:X,24,0)</f>
        <v>DNTV</v>
      </c>
      <c r="AK180" s="76" t="str">
        <f>VLOOKUP(N180,DATA_IW39!A:W,23,0)</f>
        <v>สายสื่อสาร</v>
      </c>
      <c r="AL180" s="76" t="str">
        <f>VLOOKUP(N180,DATA_IW39!A:G,6,0)</f>
        <v>ZW03</v>
      </c>
      <c r="AM180" s="76" t="str">
        <f>VLOOKUP(N180,DATA_IW39!A:G,7,0)</f>
        <v>Z53</v>
      </c>
      <c r="AN180" s="76" t="str">
        <f>VLOOKUP(A180,Constrain!AC:AD,2,0)</f>
        <v>F131</v>
      </c>
      <c r="AO180" s="76" t="str">
        <f>VLOOKUP(A180,Constrain!AC:AE,3,0)</f>
        <v>กฟฟ.หัวทะเล</v>
      </c>
      <c r="AP180" s="76" t="str">
        <f>VLOOKUP(N180,DATA_IW39!A:AA,27,0)</f>
        <v>CABLE TV</v>
      </c>
    </row>
    <row r="181" spans="1:42" x14ac:dyDescent="0.35">
      <c r="A181" s="86" t="s">
        <v>1319</v>
      </c>
      <c r="B181" s="56">
        <v>92000319901</v>
      </c>
      <c r="C181" s="56">
        <v>140001546005</v>
      </c>
      <c r="D181" s="86" t="s">
        <v>152</v>
      </c>
      <c r="E181" s="86" t="s">
        <v>153</v>
      </c>
      <c r="F181" s="86" t="s">
        <v>1266</v>
      </c>
      <c r="G181" s="56">
        <v>2007970168</v>
      </c>
      <c r="H181" s="56">
        <v>9009417325</v>
      </c>
      <c r="I181" s="56">
        <v>516000320541</v>
      </c>
      <c r="J181" s="86" t="s">
        <v>154</v>
      </c>
      <c r="K181" s="86" t="s">
        <v>165</v>
      </c>
      <c r="L181" s="86" t="s">
        <v>166</v>
      </c>
      <c r="M181" s="86" t="s">
        <v>157</v>
      </c>
      <c r="N181" s="56">
        <v>130000722915</v>
      </c>
      <c r="O181" s="86" t="s">
        <v>79</v>
      </c>
      <c r="P181" s="87">
        <v>8</v>
      </c>
      <c r="Q181" s="59">
        <v>43482</v>
      </c>
      <c r="R181" s="88">
        <v>6535</v>
      </c>
      <c r="S181" s="89">
        <v>55</v>
      </c>
      <c r="T181" s="89">
        <v>55</v>
      </c>
      <c r="U181" s="89">
        <v>3.85</v>
      </c>
      <c r="V181" s="89">
        <v>359425</v>
      </c>
      <c r="W181" s="89">
        <v>359425</v>
      </c>
      <c r="X181" s="89">
        <v>25159.75</v>
      </c>
      <c r="Y181" s="89">
        <v>384584.75</v>
      </c>
      <c r="Z181" s="59">
        <v>43496</v>
      </c>
      <c r="AA181" s="59"/>
      <c r="AB181" s="76" t="str">
        <f t="shared" si="12"/>
        <v/>
      </c>
      <c r="AC181" s="76" t="str">
        <f t="shared" si="13"/>
        <v/>
      </c>
      <c r="AD181" s="76" t="str">
        <f>VLOOKUP(B181,CA!A:B,2,0)</f>
        <v>AWN</v>
      </c>
      <c r="AE181" s="77">
        <f>VLOOKUP(C181,DATA_IW39!B:B,1,0)</f>
        <v>140001546005</v>
      </c>
      <c r="AF181" s="78">
        <f t="shared" si="14"/>
        <v>1</v>
      </c>
      <c r="AG181" s="78">
        <f t="shared" si="15"/>
        <v>1</v>
      </c>
      <c r="AH181" s="78">
        <f t="shared" si="16"/>
        <v>1</v>
      </c>
      <c r="AI181" s="78" t="str">
        <f t="shared" si="17"/>
        <v>S4B3</v>
      </c>
      <c r="AJ181" s="78" t="str">
        <f>VLOOKUP(N181,DATA_IW39!A:X,24,0)</f>
        <v>AWN</v>
      </c>
      <c r="AK181" s="76" t="str">
        <f>VLOOKUP(N181,DATA_IW39!A:W,23,0)</f>
        <v>สายสื่อสาร</v>
      </c>
      <c r="AL181" s="76" t="str">
        <f>VLOOKUP(N181,DATA_IW39!A:G,6,0)</f>
        <v>ZW03</v>
      </c>
      <c r="AM181" s="76" t="str">
        <f>VLOOKUP(N181,DATA_IW39!A:G,7,0)</f>
        <v>Z53</v>
      </c>
      <c r="AN181" s="76" t="str">
        <f>VLOOKUP(A181,Constrain!AC:AD,2,0)</f>
        <v>F131</v>
      </c>
      <c r="AO181" s="76" t="str">
        <f>VLOOKUP(A181,Constrain!AC:AE,3,0)</f>
        <v>กฟฟ.หัวทะเล</v>
      </c>
      <c r="AP181" s="76" t="str">
        <f>VLOOKUP(N181,DATA_IW39!A:AA,27,0)</f>
        <v>TELECOM</v>
      </c>
    </row>
    <row r="182" spans="1:42" x14ac:dyDescent="0.35">
      <c r="A182" s="86" t="s">
        <v>1319</v>
      </c>
      <c r="B182" s="56">
        <v>92000319901</v>
      </c>
      <c r="C182" s="56">
        <v>140001546699</v>
      </c>
      <c r="D182" s="86" t="s">
        <v>152</v>
      </c>
      <c r="E182" s="86" t="s">
        <v>153</v>
      </c>
      <c r="F182" s="86" t="s">
        <v>1266</v>
      </c>
      <c r="G182" s="56">
        <v>2007972929</v>
      </c>
      <c r="H182" s="56">
        <v>9009420259</v>
      </c>
      <c r="I182" s="56">
        <v>536000322280</v>
      </c>
      <c r="J182" s="86" t="s">
        <v>154</v>
      </c>
      <c r="K182" s="86" t="s">
        <v>155</v>
      </c>
      <c r="L182" s="86" t="s">
        <v>156</v>
      </c>
      <c r="M182" s="86" t="s">
        <v>157</v>
      </c>
      <c r="N182" s="56">
        <v>130000722918</v>
      </c>
      <c r="O182" s="86" t="s">
        <v>79</v>
      </c>
      <c r="P182" s="87">
        <v>9</v>
      </c>
      <c r="Q182" s="59">
        <v>43483</v>
      </c>
      <c r="R182" s="88">
        <v>36</v>
      </c>
      <c r="S182" s="89">
        <v>410</v>
      </c>
      <c r="T182" s="89">
        <v>410</v>
      </c>
      <c r="U182" s="89">
        <v>28.7</v>
      </c>
      <c r="V182" s="89">
        <v>14760</v>
      </c>
      <c r="W182" s="89">
        <v>14760</v>
      </c>
      <c r="X182" s="89">
        <v>1033.2</v>
      </c>
      <c r="Y182" s="89">
        <v>15793.2</v>
      </c>
      <c r="Z182" s="59">
        <v>43496</v>
      </c>
      <c r="AA182" s="59"/>
      <c r="AB182" s="76" t="str">
        <f t="shared" si="12"/>
        <v/>
      </c>
      <c r="AC182" s="76" t="str">
        <f t="shared" si="13"/>
        <v/>
      </c>
      <c r="AD182" s="76" t="str">
        <f>VLOOKUP(B182,CA!A:B,2,0)</f>
        <v>AWN</v>
      </c>
      <c r="AE182" s="77">
        <f>VLOOKUP(C182,DATA_IW39!B:B,1,0)</f>
        <v>140001546699</v>
      </c>
      <c r="AF182" s="78">
        <f t="shared" si="14"/>
        <v>1</v>
      </c>
      <c r="AG182" s="78">
        <f t="shared" si="15"/>
        <v>1</v>
      </c>
      <c r="AH182" s="78">
        <f t="shared" si="16"/>
        <v>1</v>
      </c>
      <c r="AI182" s="78" t="str">
        <f t="shared" si="17"/>
        <v>S4B3</v>
      </c>
      <c r="AJ182" s="78" t="str">
        <f>VLOOKUP(N182,DATA_IW39!A:X,24,0)</f>
        <v>AWN</v>
      </c>
      <c r="AK182" s="76" t="str">
        <f>VLOOKUP(N182,DATA_IW39!A:W,23,0)</f>
        <v>อุปกรณ์</v>
      </c>
      <c r="AL182" s="76" t="str">
        <f>VLOOKUP(N182,DATA_IW39!A:G,6,0)</f>
        <v>ZW03</v>
      </c>
      <c r="AM182" s="76" t="str">
        <f>VLOOKUP(N182,DATA_IW39!A:G,7,0)</f>
        <v>Z53</v>
      </c>
      <c r="AN182" s="76" t="str">
        <f>VLOOKUP(A182,Constrain!AC:AD,2,0)</f>
        <v>F131</v>
      </c>
      <c r="AO182" s="76" t="str">
        <f>VLOOKUP(A182,Constrain!AC:AE,3,0)</f>
        <v>กฟฟ.หัวทะเล</v>
      </c>
      <c r="AP182" s="76" t="str">
        <f>VLOOKUP(N182,DATA_IW39!A:AA,27,0)</f>
        <v>TELECOM</v>
      </c>
    </row>
    <row r="183" spans="1:42" x14ac:dyDescent="0.35">
      <c r="A183" s="86" t="s">
        <v>1319</v>
      </c>
      <c r="B183" s="56">
        <v>92000400129</v>
      </c>
      <c r="C183" s="56">
        <v>140001546780</v>
      </c>
      <c r="D183" s="86" t="s">
        <v>152</v>
      </c>
      <c r="E183" s="86" t="s">
        <v>180</v>
      </c>
      <c r="F183" s="86" t="s">
        <v>159</v>
      </c>
      <c r="G183" s="56">
        <v>2007973071</v>
      </c>
      <c r="H183" s="56">
        <v>9009420386</v>
      </c>
      <c r="I183" s="56">
        <v>564000322401</v>
      </c>
      <c r="J183" s="86" t="s">
        <v>154</v>
      </c>
      <c r="K183" s="86" t="s">
        <v>155</v>
      </c>
      <c r="L183" s="86" t="s">
        <v>156</v>
      </c>
      <c r="M183" s="86" t="s">
        <v>157</v>
      </c>
      <c r="N183" s="56">
        <v>130000722921</v>
      </c>
      <c r="O183" s="86" t="s">
        <v>79</v>
      </c>
      <c r="P183" s="87">
        <v>15</v>
      </c>
      <c r="Q183" s="59">
        <v>43483</v>
      </c>
      <c r="R183" s="88">
        <v>28</v>
      </c>
      <c r="S183" s="89">
        <v>410</v>
      </c>
      <c r="T183" s="89">
        <v>410</v>
      </c>
      <c r="U183" s="89">
        <v>28.7</v>
      </c>
      <c r="V183" s="89">
        <v>11480</v>
      </c>
      <c r="W183" s="89">
        <v>11480</v>
      </c>
      <c r="X183" s="89">
        <v>803.6</v>
      </c>
      <c r="Y183" s="89">
        <v>12283.6</v>
      </c>
      <c r="Z183" s="59">
        <v>43496</v>
      </c>
      <c r="AA183" s="59"/>
      <c r="AB183" s="76" t="str">
        <f t="shared" si="12"/>
        <v/>
      </c>
      <c r="AC183" s="76" t="str">
        <f t="shared" si="13"/>
        <v/>
      </c>
      <c r="AD183" s="76" t="str">
        <f>VLOOKUP(B183,CA!A:B,2,0)</f>
        <v>TTTIN</v>
      </c>
      <c r="AE183" s="77">
        <f>VLOOKUP(C183,DATA_IW39!B:B,1,0)</f>
        <v>140001546780</v>
      </c>
      <c r="AF183" s="78">
        <f t="shared" si="14"/>
        <v>1</v>
      </c>
      <c r="AG183" s="78">
        <f t="shared" si="15"/>
        <v>1</v>
      </c>
      <c r="AH183" s="78">
        <f t="shared" si="16"/>
        <v>1</v>
      </c>
      <c r="AI183" s="78" t="str">
        <f t="shared" si="17"/>
        <v>S4B3</v>
      </c>
      <c r="AJ183" s="78" t="str">
        <f>VLOOKUP(N183,DATA_IW39!A:X,24,0)</f>
        <v>TTTIN</v>
      </c>
      <c r="AK183" s="76" t="str">
        <f>VLOOKUP(N183,DATA_IW39!A:W,23,0)</f>
        <v>อุปกรณ์</v>
      </c>
      <c r="AL183" s="76" t="str">
        <f>VLOOKUP(N183,DATA_IW39!A:G,6,0)</f>
        <v>ZW03</v>
      </c>
      <c r="AM183" s="76" t="str">
        <f>VLOOKUP(N183,DATA_IW39!A:G,7,0)</f>
        <v>Z53</v>
      </c>
      <c r="AN183" s="76" t="str">
        <f>VLOOKUP(A183,Constrain!AC:AD,2,0)</f>
        <v>F131</v>
      </c>
      <c r="AO183" s="76" t="str">
        <f>VLOOKUP(A183,Constrain!AC:AE,3,0)</f>
        <v>กฟฟ.หัวทะเล</v>
      </c>
      <c r="AP183" s="76" t="str">
        <f>VLOOKUP(N183,DATA_IW39!A:AA,27,0)</f>
        <v>TELECOM</v>
      </c>
    </row>
    <row r="184" spans="1:42" x14ac:dyDescent="0.35">
      <c r="A184" s="86" t="s">
        <v>1319</v>
      </c>
      <c r="B184" s="56">
        <v>92000546543</v>
      </c>
      <c r="C184" s="56">
        <v>140001546739</v>
      </c>
      <c r="D184" s="86" t="s">
        <v>152</v>
      </c>
      <c r="E184" s="86" t="s">
        <v>194</v>
      </c>
      <c r="F184" s="86" t="s">
        <v>195</v>
      </c>
      <c r="G184" s="56">
        <v>2007973061</v>
      </c>
      <c r="H184" s="56">
        <v>9009420373</v>
      </c>
      <c r="I184" s="56">
        <v>540000321226</v>
      </c>
      <c r="J184" s="86" t="s">
        <v>154</v>
      </c>
      <c r="K184" s="86" t="s">
        <v>155</v>
      </c>
      <c r="L184" s="86" t="s">
        <v>156</v>
      </c>
      <c r="M184" s="86" t="s">
        <v>157</v>
      </c>
      <c r="N184" s="56">
        <v>130000722923</v>
      </c>
      <c r="O184" s="86" t="s">
        <v>79</v>
      </c>
      <c r="P184" s="87">
        <v>18</v>
      </c>
      <c r="Q184" s="59">
        <v>43483</v>
      </c>
      <c r="R184" s="88">
        <v>231</v>
      </c>
      <c r="S184" s="89">
        <v>410</v>
      </c>
      <c r="T184" s="89">
        <v>410</v>
      </c>
      <c r="U184" s="89">
        <v>28.7</v>
      </c>
      <c r="V184" s="89">
        <v>94710</v>
      </c>
      <c r="W184" s="89">
        <v>94710</v>
      </c>
      <c r="X184" s="89">
        <v>6629.7</v>
      </c>
      <c r="Y184" s="89">
        <v>101339.7</v>
      </c>
      <c r="Z184" s="59">
        <v>43496</v>
      </c>
      <c r="AA184" s="59"/>
      <c r="AB184" s="76" t="str">
        <f t="shared" si="12"/>
        <v/>
      </c>
      <c r="AC184" s="76" t="str">
        <f t="shared" si="13"/>
        <v/>
      </c>
      <c r="AD184" s="76" t="str">
        <f>VLOOKUP(B184,CA!A:B,2,0)</f>
        <v>TCC</v>
      </c>
      <c r="AE184" s="77">
        <f>VLOOKUP(C184,DATA_IW39!B:B,1,0)</f>
        <v>140001546739</v>
      </c>
      <c r="AF184" s="78">
        <f t="shared" si="14"/>
        <v>1</v>
      </c>
      <c r="AG184" s="78">
        <f t="shared" si="15"/>
        <v>1</v>
      </c>
      <c r="AH184" s="78">
        <f t="shared" si="16"/>
        <v>1</v>
      </c>
      <c r="AI184" s="78" t="str">
        <f t="shared" si="17"/>
        <v>S4B3</v>
      </c>
      <c r="AJ184" s="78" t="str">
        <f>VLOOKUP(N184,DATA_IW39!A:X,24,0)</f>
        <v>TCC</v>
      </c>
      <c r="AK184" s="76" t="str">
        <f>VLOOKUP(N184,DATA_IW39!A:W,23,0)</f>
        <v>อุปกรณ์</v>
      </c>
      <c r="AL184" s="76" t="str">
        <f>VLOOKUP(N184,DATA_IW39!A:G,6,0)</f>
        <v>ZW03</v>
      </c>
      <c r="AM184" s="76" t="str">
        <f>VLOOKUP(N184,DATA_IW39!A:G,7,0)</f>
        <v>Z53</v>
      </c>
      <c r="AN184" s="76" t="str">
        <f>VLOOKUP(A184,Constrain!AC:AD,2,0)</f>
        <v>F131</v>
      </c>
      <c r="AO184" s="76" t="str">
        <f>VLOOKUP(A184,Constrain!AC:AE,3,0)</f>
        <v>กฟฟ.หัวทะเล</v>
      </c>
      <c r="AP184" s="76" t="str">
        <f>VLOOKUP(N184,DATA_IW39!A:AA,27,0)</f>
        <v>TELECOM</v>
      </c>
    </row>
    <row r="185" spans="1:42" x14ac:dyDescent="0.35">
      <c r="A185" s="86" t="s">
        <v>1287</v>
      </c>
      <c r="B185" s="56">
        <v>92000430573</v>
      </c>
      <c r="C185" s="56">
        <v>140001545222</v>
      </c>
      <c r="D185" s="86" t="s">
        <v>152</v>
      </c>
      <c r="E185" s="86" t="s">
        <v>172</v>
      </c>
      <c r="F185" s="86" t="s">
        <v>173</v>
      </c>
      <c r="G185" s="56">
        <v>2007969313</v>
      </c>
      <c r="H185" s="56">
        <v>9009416411</v>
      </c>
      <c r="I185" s="56">
        <v>558000321775</v>
      </c>
      <c r="J185" s="86" t="s">
        <v>154</v>
      </c>
      <c r="K185" s="86" t="s">
        <v>155</v>
      </c>
      <c r="L185" s="86" t="s">
        <v>156</v>
      </c>
      <c r="M185" s="86" t="s">
        <v>157</v>
      </c>
      <c r="N185" s="56">
        <v>130000723037</v>
      </c>
      <c r="O185" s="86" t="s">
        <v>79</v>
      </c>
      <c r="P185" s="87">
        <v>10</v>
      </c>
      <c r="Q185" s="59">
        <v>43482</v>
      </c>
      <c r="R185" s="88">
        <v>1</v>
      </c>
      <c r="S185" s="89">
        <v>410</v>
      </c>
      <c r="T185" s="89">
        <v>410</v>
      </c>
      <c r="U185" s="89">
        <v>28.7</v>
      </c>
      <c r="V185" s="89">
        <v>410</v>
      </c>
      <c r="W185" s="89">
        <v>410</v>
      </c>
      <c r="X185" s="89">
        <v>28.7</v>
      </c>
      <c r="Y185" s="89">
        <v>438.7</v>
      </c>
      <c r="Z185" s="59">
        <v>43496</v>
      </c>
      <c r="AA185" s="59"/>
      <c r="AB185" s="76" t="str">
        <f t="shared" si="12"/>
        <v/>
      </c>
      <c r="AC185" s="76" t="str">
        <f t="shared" si="13"/>
        <v/>
      </c>
      <c r="AD185" s="76" t="str">
        <f>VLOOKUP(B185,CA!A:B,2,0)</f>
        <v>ITEL</v>
      </c>
      <c r="AE185" s="77">
        <f>VLOOKUP(C185,DATA_IW39!B:B,1,0)</f>
        <v>140001545222</v>
      </c>
      <c r="AF185" s="78">
        <f t="shared" si="14"/>
        <v>1</v>
      </c>
      <c r="AG185" s="78">
        <f t="shared" si="15"/>
        <v>1</v>
      </c>
      <c r="AH185" s="78">
        <f t="shared" si="16"/>
        <v>1</v>
      </c>
      <c r="AI185" s="78" t="str">
        <f t="shared" si="17"/>
        <v>S4B3</v>
      </c>
      <c r="AJ185" s="78" t="str">
        <f>VLOOKUP(N185,DATA_IW39!A:X,24,0)</f>
        <v>ITEL</v>
      </c>
      <c r="AK185" s="76" t="str">
        <f>VLOOKUP(N185,DATA_IW39!A:W,23,0)</f>
        <v>อุปกรณ์</v>
      </c>
      <c r="AL185" s="76" t="str">
        <f>VLOOKUP(N185,DATA_IW39!A:G,6,0)</f>
        <v>ZW03</v>
      </c>
      <c r="AM185" s="76" t="str">
        <f>VLOOKUP(N185,DATA_IW39!A:G,7,0)</f>
        <v>Z53</v>
      </c>
      <c r="AN185" s="76" t="str">
        <f>VLOOKUP(A185,Constrain!AC:AD,2,0)</f>
        <v>F044</v>
      </c>
      <c r="AO185" s="76" t="str">
        <f>VLOOKUP(A185,Constrain!AC:AE,3,0)</f>
        <v>กฟส.ท่าตูม</v>
      </c>
      <c r="AP185" s="76" t="str">
        <f>VLOOKUP(N185,DATA_IW39!A:AA,27,0)</f>
        <v>TELECOM</v>
      </c>
    </row>
    <row r="186" spans="1:42" x14ac:dyDescent="0.35">
      <c r="A186" s="86" t="s">
        <v>1318</v>
      </c>
      <c r="B186" s="56">
        <v>92000323089</v>
      </c>
      <c r="C186" s="56">
        <v>140001545137</v>
      </c>
      <c r="D186" s="86" t="s">
        <v>152</v>
      </c>
      <c r="E186" s="86" t="s">
        <v>114</v>
      </c>
      <c r="F186" s="86" t="s">
        <v>163</v>
      </c>
      <c r="G186" s="56">
        <v>2007969384</v>
      </c>
      <c r="H186" s="56">
        <v>9009416330</v>
      </c>
      <c r="I186" s="56">
        <v>552000321462</v>
      </c>
      <c r="J186" s="86" t="s">
        <v>154</v>
      </c>
      <c r="K186" s="86" t="s">
        <v>165</v>
      </c>
      <c r="L186" s="86" t="s">
        <v>166</v>
      </c>
      <c r="M186" s="86" t="s">
        <v>157</v>
      </c>
      <c r="N186" s="56">
        <v>130000723659</v>
      </c>
      <c r="O186" s="86" t="s">
        <v>79</v>
      </c>
      <c r="P186" s="87">
        <v>5</v>
      </c>
      <c r="Q186" s="59">
        <v>43482</v>
      </c>
      <c r="R186" s="88">
        <v>26967</v>
      </c>
      <c r="S186" s="89">
        <v>55</v>
      </c>
      <c r="T186" s="89">
        <v>55</v>
      </c>
      <c r="U186" s="89">
        <v>3.85</v>
      </c>
      <c r="V186" s="89">
        <v>1483185</v>
      </c>
      <c r="W186" s="89">
        <v>1483185</v>
      </c>
      <c r="X186" s="89">
        <v>103822.95</v>
      </c>
      <c r="Y186" s="89">
        <v>1587007.95</v>
      </c>
      <c r="Z186" s="59">
        <v>43496</v>
      </c>
      <c r="AA186" s="59"/>
      <c r="AB186" s="76" t="str">
        <f t="shared" si="12"/>
        <v/>
      </c>
      <c r="AC186" s="76" t="str">
        <f t="shared" si="13"/>
        <v/>
      </c>
      <c r="AD186" s="76" t="str">
        <f>VLOOKUP(B186,CA!A:B,2,0)</f>
        <v>TOT</v>
      </c>
      <c r="AE186" s="77">
        <f>VLOOKUP(C186,DATA_IW39!B:B,1,0)</f>
        <v>140001545137</v>
      </c>
      <c r="AF186" s="78">
        <f t="shared" si="14"/>
        <v>2</v>
      </c>
      <c r="AG186" s="78">
        <f t="shared" si="15"/>
        <v>2</v>
      </c>
      <c r="AH186" s="78">
        <f t="shared" si="16"/>
        <v>2</v>
      </c>
      <c r="AI186" s="78" t="str">
        <f t="shared" si="17"/>
        <v>S4B3</v>
      </c>
      <c r="AJ186" s="78" t="str">
        <f>VLOOKUP(N186,DATA_IW39!A:X,24,0)</f>
        <v>TOT</v>
      </c>
      <c r="AK186" s="76" t="str">
        <f>VLOOKUP(N186,DATA_IW39!A:W,23,0)</f>
        <v>สายสื่อสาร</v>
      </c>
      <c r="AL186" s="76" t="str">
        <f>VLOOKUP(N186,DATA_IW39!A:G,6,0)</f>
        <v>ZW03</v>
      </c>
      <c r="AM186" s="76" t="str">
        <f>VLOOKUP(N186,DATA_IW39!A:G,7,0)</f>
        <v>Z53</v>
      </c>
      <c r="AN186" s="76" t="str">
        <f>VLOOKUP(A186,Constrain!AC:AD,2,0)</f>
        <v>F031</v>
      </c>
      <c r="AO186" s="76" t="str">
        <f>VLOOKUP(A186,Constrain!AC:AE,3,0)</f>
        <v>กฟจ.บุรีรัมย์</v>
      </c>
      <c r="AP186" s="76" t="str">
        <f>VLOOKUP(N186,DATA_IW39!A:AA,27,0)</f>
        <v>TELECOM</v>
      </c>
    </row>
    <row r="187" spans="1:42" x14ac:dyDescent="0.35">
      <c r="A187" s="86" t="s">
        <v>1318</v>
      </c>
      <c r="B187" s="56">
        <v>92000323089</v>
      </c>
      <c r="C187" s="56">
        <v>140001545137</v>
      </c>
      <c r="D187" s="86" t="s">
        <v>152</v>
      </c>
      <c r="E187" s="86" t="s">
        <v>114</v>
      </c>
      <c r="F187" s="86" t="s">
        <v>163</v>
      </c>
      <c r="G187" s="56">
        <v>2007969384</v>
      </c>
      <c r="H187" s="56">
        <v>9009416330</v>
      </c>
      <c r="I187" s="56">
        <v>552000321462</v>
      </c>
      <c r="J187" s="86" t="s">
        <v>154</v>
      </c>
      <c r="K187" s="86" t="s">
        <v>165</v>
      </c>
      <c r="L187" s="86" t="s">
        <v>166</v>
      </c>
      <c r="M187" s="86" t="s">
        <v>157</v>
      </c>
      <c r="N187" s="56">
        <v>130000723659</v>
      </c>
      <c r="O187" s="86" t="s">
        <v>79</v>
      </c>
      <c r="P187" s="87">
        <v>6</v>
      </c>
      <c r="Q187" s="59">
        <v>43482</v>
      </c>
      <c r="R187" s="88">
        <v>1918</v>
      </c>
      <c r="S187" s="89">
        <v>100</v>
      </c>
      <c r="T187" s="89">
        <v>100</v>
      </c>
      <c r="U187" s="89">
        <v>7</v>
      </c>
      <c r="V187" s="89">
        <v>191800</v>
      </c>
      <c r="W187" s="89">
        <v>191800</v>
      </c>
      <c r="X187" s="89">
        <v>13426</v>
      </c>
      <c r="Y187" s="89">
        <v>205226</v>
      </c>
      <c r="Z187" s="59">
        <v>43496</v>
      </c>
      <c r="AB187" s="76" t="str">
        <f t="shared" si="12"/>
        <v/>
      </c>
      <c r="AC187" s="76" t="str">
        <f t="shared" si="13"/>
        <v/>
      </c>
      <c r="AD187" s="76" t="str">
        <f>VLOOKUP(B187,CA!A:B,2,0)</f>
        <v>TOT</v>
      </c>
      <c r="AE187" s="77">
        <f>VLOOKUP(C187,DATA_IW39!B:B,1,0)</f>
        <v>140001545137</v>
      </c>
      <c r="AF187" s="78">
        <f t="shared" si="14"/>
        <v>2</v>
      </c>
      <c r="AG187" s="78">
        <f t="shared" si="15"/>
        <v>2</v>
      </c>
      <c r="AH187" s="78">
        <f t="shared" si="16"/>
        <v>2</v>
      </c>
      <c r="AI187" s="78" t="str">
        <f t="shared" si="17"/>
        <v>S4B3</v>
      </c>
      <c r="AJ187" s="78" t="str">
        <f>VLOOKUP(N187,DATA_IW39!A:X,24,0)</f>
        <v>TOT</v>
      </c>
      <c r="AK187" s="76" t="str">
        <f>VLOOKUP(N187,DATA_IW39!A:W,23,0)</f>
        <v>สายสื่อสาร</v>
      </c>
      <c r="AL187" s="76" t="str">
        <f>VLOOKUP(N187,DATA_IW39!A:G,6,0)</f>
        <v>ZW03</v>
      </c>
      <c r="AM187" s="76" t="str">
        <f>VLOOKUP(N187,DATA_IW39!A:G,7,0)</f>
        <v>Z53</v>
      </c>
      <c r="AN187" s="76" t="str">
        <f>VLOOKUP(A187,Constrain!AC:AD,2,0)</f>
        <v>F031</v>
      </c>
      <c r="AO187" s="76" t="str">
        <f>VLOOKUP(A187,Constrain!AC:AE,3,0)</f>
        <v>กฟจ.บุรีรัมย์</v>
      </c>
      <c r="AP187" s="76" t="str">
        <f>VLOOKUP(N187,DATA_IW39!A:AA,27,0)</f>
        <v>TELECOM</v>
      </c>
    </row>
    <row r="188" spans="1:42" x14ac:dyDescent="0.35">
      <c r="A188" s="86" t="s">
        <v>1318</v>
      </c>
      <c r="B188" s="56">
        <v>92000322748</v>
      </c>
      <c r="C188" s="56">
        <v>140001545191</v>
      </c>
      <c r="D188" s="86" t="s">
        <v>152</v>
      </c>
      <c r="E188" s="86" t="s">
        <v>160</v>
      </c>
      <c r="F188" s="86" t="s">
        <v>161</v>
      </c>
      <c r="G188" s="56">
        <v>2007969391</v>
      </c>
      <c r="H188" s="56">
        <v>9009416339</v>
      </c>
      <c r="I188" s="56">
        <v>512000321311</v>
      </c>
      <c r="J188" s="86" t="s">
        <v>154</v>
      </c>
      <c r="K188" s="86" t="s">
        <v>165</v>
      </c>
      <c r="L188" s="86" t="s">
        <v>166</v>
      </c>
      <c r="M188" s="86" t="s">
        <v>157</v>
      </c>
      <c r="N188" s="56">
        <v>130000723662</v>
      </c>
      <c r="O188" s="86" t="s">
        <v>79</v>
      </c>
      <c r="P188" s="87">
        <v>1</v>
      </c>
      <c r="Q188" s="59">
        <v>43482</v>
      </c>
      <c r="R188" s="88">
        <v>4134</v>
      </c>
      <c r="S188" s="89">
        <v>55</v>
      </c>
      <c r="T188" s="89">
        <v>55</v>
      </c>
      <c r="U188" s="89">
        <v>3.85</v>
      </c>
      <c r="V188" s="89">
        <v>227370</v>
      </c>
      <c r="W188" s="89">
        <v>227370</v>
      </c>
      <c r="X188" s="89">
        <v>15915.9</v>
      </c>
      <c r="Y188" s="89">
        <v>243285.9</v>
      </c>
      <c r="Z188" s="59">
        <v>43496</v>
      </c>
      <c r="AB188" s="76" t="str">
        <f t="shared" si="12"/>
        <v/>
      </c>
      <c r="AC188" s="76" t="str">
        <f t="shared" si="13"/>
        <v/>
      </c>
      <c r="AD188" s="76" t="str">
        <f>VLOOKUP(B188,CA!A:B,2,0)</f>
        <v>CAT</v>
      </c>
      <c r="AE188" s="77">
        <f>VLOOKUP(C188,DATA_IW39!B:B,1,0)</f>
        <v>140001545191</v>
      </c>
      <c r="AF188" s="78">
        <f t="shared" si="14"/>
        <v>1</v>
      </c>
      <c r="AG188" s="78">
        <f t="shared" si="15"/>
        <v>1</v>
      </c>
      <c r="AH188" s="78">
        <f t="shared" si="16"/>
        <v>1</v>
      </c>
      <c r="AI188" s="78" t="str">
        <f t="shared" si="17"/>
        <v>S4B3</v>
      </c>
      <c r="AJ188" s="78" t="str">
        <f>VLOOKUP(N188,DATA_IW39!A:X,24,0)</f>
        <v>CAT/TAC</v>
      </c>
      <c r="AK188" s="76" t="str">
        <f>VLOOKUP(N188,DATA_IW39!A:W,23,0)</f>
        <v>สายสื่อสาร</v>
      </c>
      <c r="AL188" s="76" t="str">
        <f>VLOOKUP(N188,DATA_IW39!A:G,6,0)</f>
        <v>ZW03</v>
      </c>
      <c r="AM188" s="76" t="str">
        <f>VLOOKUP(N188,DATA_IW39!A:G,7,0)</f>
        <v>Z53</v>
      </c>
      <c r="AN188" s="76" t="str">
        <f>VLOOKUP(A188,Constrain!AC:AD,2,0)</f>
        <v>F031</v>
      </c>
      <c r="AO188" s="76" t="str">
        <f>VLOOKUP(A188,Constrain!AC:AE,3,0)</f>
        <v>กฟจ.บุรีรัมย์</v>
      </c>
      <c r="AP188" s="76" t="str">
        <f>VLOOKUP(N188,DATA_IW39!A:AA,27,0)</f>
        <v>TELECOM</v>
      </c>
    </row>
    <row r="189" spans="1:42" x14ac:dyDescent="0.35">
      <c r="A189" s="86" t="s">
        <v>1318</v>
      </c>
      <c r="B189" s="56">
        <v>92000381746</v>
      </c>
      <c r="C189" s="56">
        <v>140001545463</v>
      </c>
      <c r="D189" s="86" t="s">
        <v>152</v>
      </c>
      <c r="E189" s="86" t="s">
        <v>162</v>
      </c>
      <c r="F189" s="86" t="s">
        <v>1388</v>
      </c>
      <c r="G189" s="56">
        <v>2007969673</v>
      </c>
      <c r="H189" s="56">
        <v>9009416608</v>
      </c>
      <c r="I189" s="56">
        <v>562000322497</v>
      </c>
      <c r="J189" s="86" t="s">
        <v>154</v>
      </c>
      <c r="K189" s="86" t="s">
        <v>165</v>
      </c>
      <c r="L189" s="86" t="s">
        <v>166</v>
      </c>
      <c r="M189" s="86" t="s">
        <v>157</v>
      </c>
      <c r="N189" s="56">
        <v>130000723665</v>
      </c>
      <c r="O189" s="86" t="s">
        <v>79</v>
      </c>
      <c r="P189" s="87">
        <v>12</v>
      </c>
      <c r="Q189" s="59">
        <v>43482</v>
      </c>
      <c r="R189" s="88">
        <v>70</v>
      </c>
      <c r="S189" s="89">
        <v>55</v>
      </c>
      <c r="T189" s="89">
        <v>55</v>
      </c>
      <c r="U189" s="89">
        <v>3.85</v>
      </c>
      <c r="V189" s="89">
        <v>3850</v>
      </c>
      <c r="W189" s="89">
        <v>3850</v>
      </c>
      <c r="X189" s="89">
        <v>269.5</v>
      </c>
      <c r="Y189" s="89">
        <v>4119.5</v>
      </c>
      <c r="Z189" s="59">
        <v>43496</v>
      </c>
      <c r="AB189" s="76" t="str">
        <f t="shared" si="12"/>
        <v/>
      </c>
      <c r="AC189" s="76" t="str">
        <f t="shared" si="13"/>
        <v/>
      </c>
      <c r="AD189" s="76" t="str">
        <f>VLOOKUP(B189,CA!A:B,2,0)</f>
        <v>DTN</v>
      </c>
      <c r="AE189" s="77">
        <f>VLOOKUP(C189,DATA_IW39!B:B,1,0)</f>
        <v>140001545463</v>
      </c>
      <c r="AF189" s="78">
        <f t="shared" si="14"/>
        <v>1</v>
      </c>
      <c r="AG189" s="78">
        <f t="shared" si="15"/>
        <v>1</v>
      </c>
      <c r="AH189" s="78">
        <f t="shared" si="16"/>
        <v>1</v>
      </c>
      <c r="AI189" s="78" t="str">
        <f t="shared" si="17"/>
        <v>S4B3</v>
      </c>
      <c r="AJ189" s="78" t="str">
        <f>VLOOKUP(N189,DATA_IW39!A:X,24,0)</f>
        <v>DTN</v>
      </c>
      <c r="AK189" s="76" t="str">
        <f>VLOOKUP(N189,DATA_IW39!A:W,23,0)</f>
        <v>สายสื่อสาร</v>
      </c>
      <c r="AL189" s="76" t="str">
        <f>VLOOKUP(N189,DATA_IW39!A:G,6,0)</f>
        <v>ZW03</v>
      </c>
      <c r="AM189" s="76" t="str">
        <f>VLOOKUP(N189,DATA_IW39!A:G,7,0)</f>
        <v>Z53</v>
      </c>
      <c r="AN189" s="76" t="str">
        <f>VLOOKUP(A189,Constrain!AC:AD,2,0)</f>
        <v>F031</v>
      </c>
      <c r="AO189" s="76" t="str">
        <f>VLOOKUP(A189,Constrain!AC:AE,3,0)</f>
        <v>กฟจ.บุรีรัมย์</v>
      </c>
      <c r="AP189" s="76" t="str">
        <f>VLOOKUP(N189,DATA_IW39!A:AA,27,0)</f>
        <v>TELECOM</v>
      </c>
    </row>
    <row r="190" spans="1:42" x14ac:dyDescent="0.35">
      <c r="A190" s="86" t="s">
        <v>1318</v>
      </c>
      <c r="B190" s="56">
        <v>92000322749</v>
      </c>
      <c r="C190" s="56">
        <v>140001545516</v>
      </c>
      <c r="D190" s="86" t="s">
        <v>152</v>
      </c>
      <c r="E190" s="86" t="s">
        <v>158</v>
      </c>
      <c r="F190" s="86" t="s">
        <v>159</v>
      </c>
      <c r="G190" s="56">
        <v>2007969700</v>
      </c>
      <c r="H190" s="56">
        <v>9009416718</v>
      </c>
      <c r="I190" s="56">
        <v>542000322381</v>
      </c>
      <c r="J190" s="86" t="s">
        <v>154</v>
      </c>
      <c r="K190" s="86" t="s">
        <v>165</v>
      </c>
      <c r="L190" s="86" t="s">
        <v>166</v>
      </c>
      <c r="M190" s="86" t="s">
        <v>157</v>
      </c>
      <c r="N190" s="56">
        <v>130000723668</v>
      </c>
      <c r="O190" s="86" t="s">
        <v>79</v>
      </c>
      <c r="P190" s="87">
        <v>4</v>
      </c>
      <c r="Q190" s="59">
        <v>43482</v>
      </c>
      <c r="R190" s="88">
        <v>2683</v>
      </c>
      <c r="S190" s="89">
        <v>55</v>
      </c>
      <c r="T190" s="89">
        <v>55</v>
      </c>
      <c r="U190" s="89">
        <v>3.85</v>
      </c>
      <c r="V190" s="89">
        <v>147565</v>
      </c>
      <c r="W190" s="89">
        <v>147565</v>
      </c>
      <c r="X190" s="89">
        <v>10329.549999999999</v>
      </c>
      <c r="Y190" s="89">
        <v>157894.54999999999</v>
      </c>
      <c r="Z190" s="59">
        <v>43496</v>
      </c>
      <c r="AA190" s="59"/>
      <c r="AB190" s="76" t="str">
        <f t="shared" si="12"/>
        <v/>
      </c>
      <c r="AC190" s="76" t="str">
        <f t="shared" si="13"/>
        <v/>
      </c>
      <c r="AD190" s="76" t="str">
        <f>VLOOKUP(B190,CA!A:B,2,0)</f>
        <v>TTT</v>
      </c>
      <c r="AE190" s="77">
        <f>VLOOKUP(C190,DATA_IW39!B:B,1,0)</f>
        <v>140001545516</v>
      </c>
      <c r="AF190" s="78">
        <f t="shared" si="14"/>
        <v>1</v>
      </c>
      <c r="AG190" s="78">
        <f t="shared" si="15"/>
        <v>1</v>
      </c>
      <c r="AH190" s="78">
        <f t="shared" si="16"/>
        <v>1</v>
      </c>
      <c r="AI190" s="78" t="str">
        <f t="shared" si="17"/>
        <v>S4B3</v>
      </c>
      <c r="AJ190" s="78" t="str">
        <f>VLOOKUP(N190,DATA_IW39!A:X,24,0)</f>
        <v>TTT</v>
      </c>
      <c r="AK190" s="76" t="str">
        <f>VLOOKUP(N190,DATA_IW39!A:W,23,0)</f>
        <v>สายสื่อสาร</v>
      </c>
      <c r="AL190" s="76" t="str">
        <f>VLOOKUP(N190,DATA_IW39!A:G,6,0)</f>
        <v>ZW03</v>
      </c>
      <c r="AM190" s="76" t="str">
        <f>VLOOKUP(N190,DATA_IW39!A:G,7,0)</f>
        <v>Z53</v>
      </c>
      <c r="AN190" s="76" t="str">
        <f>VLOOKUP(A190,Constrain!AC:AD,2,0)</f>
        <v>F031</v>
      </c>
      <c r="AO190" s="76" t="str">
        <f>VLOOKUP(A190,Constrain!AC:AE,3,0)</f>
        <v>กฟจ.บุรีรัมย์</v>
      </c>
      <c r="AP190" s="76" t="str">
        <f>VLOOKUP(N190,DATA_IW39!A:AA,27,0)</f>
        <v>TELECOM</v>
      </c>
    </row>
    <row r="191" spans="1:42" x14ac:dyDescent="0.35">
      <c r="A191" s="86" t="s">
        <v>1318</v>
      </c>
      <c r="B191" s="56">
        <v>92000571403</v>
      </c>
      <c r="C191" s="56">
        <v>140001545662</v>
      </c>
      <c r="D191" s="86" t="s">
        <v>152</v>
      </c>
      <c r="E191" s="86" t="s">
        <v>194</v>
      </c>
      <c r="F191" s="86" t="s">
        <v>195</v>
      </c>
      <c r="G191" s="56">
        <v>2007969848</v>
      </c>
      <c r="H191" s="56">
        <v>9009416934</v>
      </c>
      <c r="I191" s="56">
        <v>532000322354</v>
      </c>
      <c r="J191" s="86" t="s">
        <v>154</v>
      </c>
      <c r="K191" s="86" t="s">
        <v>165</v>
      </c>
      <c r="L191" s="86" t="s">
        <v>166</v>
      </c>
      <c r="M191" s="86" t="s">
        <v>157</v>
      </c>
      <c r="N191" s="56">
        <v>130000723670</v>
      </c>
      <c r="O191" s="86" t="s">
        <v>79</v>
      </c>
      <c r="P191" s="87">
        <v>16</v>
      </c>
      <c r="Q191" s="59">
        <v>43482</v>
      </c>
      <c r="R191" s="88">
        <v>6273</v>
      </c>
      <c r="S191" s="89">
        <v>55</v>
      </c>
      <c r="T191" s="89">
        <v>55</v>
      </c>
      <c r="U191" s="89">
        <v>3.85</v>
      </c>
      <c r="V191" s="89">
        <v>345015</v>
      </c>
      <c r="W191" s="89">
        <v>345015</v>
      </c>
      <c r="X191" s="89">
        <v>24151.05</v>
      </c>
      <c r="Y191" s="89">
        <v>369166.05</v>
      </c>
      <c r="Z191" s="59">
        <v>43496</v>
      </c>
      <c r="AA191" s="59"/>
      <c r="AB191" s="76" t="str">
        <f t="shared" si="12"/>
        <v/>
      </c>
      <c r="AC191" s="76" t="str">
        <f t="shared" si="13"/>
        <v/>
      </c>
      <c r="AD191" s="76" t="str">
        <f>VLOOKUP(B191,CA!A:B,2,0)</f>
        <v>TCC</v>
      </c>
      <c r="AE191" s="77">
        <f>VLOOKUP(C191,DATA_IW39!B:B,1,0)</f>
        <v>140001545662</v>
      </c>
      <c r="AF191" s="78">
        <f t="shared" si="14"/>
        <v>1</v>
      </c>
      <c r="AG191" s="78">
        <f t="shared" si="15"/>
        <v>1</v>
      </c>
      <c r="AH191" s="78">
        <f t="shared" si="16"/>
        <v>1</v>
      </c>
      <c r="AI191" s="78" t="str">
        <f t="shared" si="17"/>
        <v>S4B3</v>
      </c>
      <c r="AJ191" s="78" t="str">
        <f>VLOOKUP(N191,DATA_IW39!A:X,24,0)</f>
        <v>TCC</v>
      </c>
      <c r="AK191" s="76" t="str">
        <f>VLOOKUP(N191,DATA_IW39!A:W,23,0)</f>
        <v>สายสื่อสาร</v>
      </c>
      <c r="AL191" s="76" t="str">
        <f>VLOOKUP(N191,DATA_IW39!A:G,6,0)</f>
        <v>ZW03</v>
      </c>
      <c r="AM191" s="76" t="str">
        <f>VLOOKUP(N191,DATA_IW39!A:G,7,0)</f>
        <v>Z53</v>
      </c>
      <c r="AN191" s="76" t="str">
        <f>VLOOKUP(A191,Constrain!AC:AD,2,0)</f>
        <v>F031</v>
      </c>
      <c r="AO191" s="76" t="str">
        <f>VLOOKUP(A191,Constrain!AC:AE,3,0)</f>
        <v>กฟจ.บุรีรัมย์</v>
      </c>
      <c r="AP191" s="76" t="str">
        <f>VLOOKUP(N191,DATA_IW39!A:AA,27,0)</f>
        <v>TELECOM</v>
      </c>
    </row>
    <row r="192" spans="1:42" x14ac:dyDescent="0.35">
      <c r="A192" s="86" t="s">
        <v>1318</v>
      </c>
      <c r="B192" s="56">
        <v>92000434893</v>
      </c>
      <c r="C192" s="56">
        <v>140001545415</v>
      </c>
      <c r="D192" s="86" t="s">
        <v>152</v>
      </c>
      <c r="E192" s="86" t="s">
        <v>171</v>
      </c>
      <c r="F192" s="86" t="s">
        <v>167</v>
      </c>
      <c r="G192" s="56">
        <v>2007969662</v>
      </c>
      <c r="H192" s="56">
        <v>9009416592</v>
      </c>
      <c r="I192" s="56">
        <v>536000322684</v>
      </c>
      <c r="J192" s="86" t="s">
        <v>154</v>
      </c>
      <c r="K192" s="86" t="s">
        <v>165</v>
      </c>
      <c r="L192" s="86" t="s">
        <v>166</v>
      </c>
      <c r="M192" s="86" t="s">
        <v>157</v>
      </c>
      <c r="N192" s="56">
        <v>130000723673</v>
      </c>
      <c r="O192" s="86" t="s">
        <v>79</v>
      </c>
      <c r="P192" s="87">
        <v>13</v>
      </c>
      <c r="Q192" s="59">
        <v>43482</v>
      </c>
      <c r="R192" s="88">
        <v>12223</v>
      </c>
      <c r="S192" s="89">
        <v>55</v>
      </c>
      <c r="T192" s="89">
        <v>55</v>
      </c>
      <c r="U192" s="89">
        <v>3.85</v>
      </c>
      <c r="V192" s="89">
        <v>672265</v>
      </c>
      <c r="W192" s="89">
        <v>672265</v>
      </c>
      <c r="X192" s="89">
        <v>47058.55</v>
      </c>
      <c r="Y192" s="89">
        <v>719323.55</v>
      </c>
      <c r="Z192" s="59">
        <v>43496</v>
      </c>
      <c r="AA192" s="59"/>
      <c r="AB192" s="76" t="str">
        <f t="shared" si="12"/>
        <v/>
      </c>
      <c r="AC192" s="76" t="str">
        <f t="shared" si="13"/>
        <v/>
      </c>
      <c r="AD192" s="76" t="str">
        <f>VLOOKUP(B192,CA!A:B,2,0)</f>
        <v>TUC</v>
      </c>
      <c r="AE192" s="77">
        <f>VLOOKUP(C192,DATA_IW39!B:B,1,0)</f>
        <v>140001545415</v>
      </c>
      <c r="AF192" s="78">
        <f t="shared" si="14"/>
        <v>1</v>
      </c>
      <c r="AG192" s="78">
        <f t="shared" si="15"/>
        <v>1</v>
      </c>
      <c r="AH192" s="78">
        <f t="shared" si="16"/>
        <v>1</v>
      </c>
      <c r="AI192" s="78" t="str">
        <f t="shared" si="17"/>
        <v>S4B3</v>
      </c>
      <c r="AJ192" s="78" t="str">
        <f>VLOOKUP(N192,DATA_IW39!A:X,24,0)</f>
        <v>TUC</v>
      </c>
      <c r="AK192" s="76" t="str">
        <f>VLOOKUP(N192,DATA_IW39!A:W,23,0)</f>
        <v>สายสื่อสาร</v>
      </c>
      <c r="AL192" s="76" t="str">
        <f>VLOOKUP(N192,DATA_IW39!A:G,6,0)</f>
        <v>ZW03</v>
      </c>
      <c r="AM192" s="76" t="str">
        <f>VLOOKUP(N192,DATA_IW39!A:G,7,0)</f>
        <v>Z53</v>
      </c>
      <c r="AN192" s="76" t="str">
        <f>VLOOKUP(A192,Constrain!AC:AD,2,0)</f>
        <v>F031</v>
      </c>
      <c r="AO192" s="76" t="str">
        <f>VLOOKUP(A192,Constrain!AC:AE,3,0)</f>
        <v>กฟจ.บุรีรัมย์</v>
      </c>
      <c r="AP192" s="76" t="str">
        <f>VLOOKUP(N192,DATA_IW39!A:AA,27,0)</f>
        <v>TELECOM</v>
      </c>
    </row>
    <row r="193" spans="1:42" x14ac:dyDescent="0.35">
      <c r="A193" s="86" t="s">
        <v>1318</v>
      </c>
      <c r="B193" s="56">
        <v>92000364447</v>
      </c>
      <c r="C193" s="56">
        <v>140001545227</v>
      </c>
      <c r="D193" s="86" t="s">
        <v>152</v>
      </c>
      <c r="E193" s="86" t="s">
        <v>172</v>
      </c>
      <c r="F193" s="86" t="s">
        <v>173</v>
      </c>
      <c r="G193" s="56">
        <v>2007969436</v>
      </c>
      <c r="H193" s="56">
        <v>9009416346</v>
      </c>
      <c r="I193" s="56">
        <v>548000321059</v>
      </c>
      <c r="J193" s="86" t="s">
        <v>154</v>
      </c>
      <c r="K193" s="86" t="s">
        <v>165</v>
      </c>
      <c r="L193" s="86" t="s">
        <v>166</v>
      </c>
      <c r="M193" s="86" t="s">
        <v>157</v>
      </c>
      <c r="N193" s="56">
        <v>130000723682</v>
      </c>
      <c r="O193" s="86" t="s">
        <v>79</v>
      </c>
      <c r="P193" s="87">
        <v>11</v>
      </c>
      <c r="Q193" s="59">
        <v>43482</v>
      </c>
      <c r="R193" s="88">
        <v>2565</v>
      </c>
      <c r="S193" s="89">
        <v>55</v>
      </c>
      <c r="T193" s="89">
        <v>55</v>
      </c>
      <c r="U193" s="89">
        <v>3.85</v>
      </c>
      <c r="V193" s="89">
        <v>141075</v>
      </c>
      <c r="W193" s="89">
        <v>141075</v>
      </c>
      <c r="X193" s="89">
        <v>9875.25</v>
      </c>
      <c r="Y193" s="89">
        <v>150950.25</v>
      </c>
      <c r="Z193" s="59">
        <v>43496</v>
      </c>
      <c r="AA193" s="59"/>
      <c r="AB193" s="76" t="str">
        <f t="shared" si="12"/>
        <v/>
      </c>
      <c r="AC193" s="76" t="str">
        <f t="shared" si="13"/>
        <v/>
      </c>
      <c r="AD193" s="76" t="str">
        <f>VLOOKUP(B193,CA!A:B,2,0)</f>
        <v>ITEL</v>
      </c>
      <c r="AE193" s="77">
        <f>VLOOKUP(C193,DATA_IW39!B:B,1,0)</f>
        <v>140001545227</v>
      </c>
      <c r="AF193" s="78">
        <f t="shared" si="14"/>
        <v>1</v>
      </c>
      <c r="AG193" s="78">
        <f t="shared" si="15"/>
        <v>1</v>
      </c>
      <c r="AH193" s="78">
        <f t="shared" si="16"/>
        <v>1</v>
      </c>
      <c r="AI193" s="78" t="str">
        <f t="shared" si="17"/>
        <v>S4B3</v>
      </c>
      <c r="AJ193" s="78" t="str">
        <f>VLOOKUP(N193,DATA_IW39!A:X,24,0)</f>
        <v>ITEL</v>
      </c>
      <c r="AK193" s="76" t="str">
        <f>VLOOKUP(N193,DATA_IW39!A:W,23,0)</f>
        <v>สายสื่อสาร</v>
      </c>
      <c r="AL193" s="76" t="str">
        <f>VLOOKUP(N193,DATA_IW39!A:G,6,0)</f>
        <v>ZW03</v>
      </c>
      <c r="AM193" s="76" t="str">
        <f>VLOOKUP(N193,DATA_IW39!A:G,7,0)</f>
        <v>Z53</v>
      </c>
      <c r="AN193" s="76" t="str">
        <f>VLOOKUP(A193,Constrain!AC:AD,2,0)</f>
        <v>F031</v>
      </c>
      <c r="AO193" s="76" t="str">
        <f>VLOOKUP(A193,Constrain!AC:AE,3,0)</f>
        <v>กฟจ.บุรีรัมย์</v>
      </c>
      <c r="AP193" s="76" t="str">
        <f>VLOOKUP(N193,DATA_IW39!A:AA,27,0)</f>
        <v>TELECOM</v>
      </c>
    </row>
    <row r="194" spans="1:42" x14ac:dyDescent="0.35">
      <c r="A194" s="86" t="s">
        <v>1318</v>
      </c>
      <c r="B194" s="56">
        <v>92000323109</v>
      </c>
      <c r="C194" s="56">
        <v>140001545271</v>
      </c>
      <c r="D194" s="86" t="s">
        <v>152</v>
      </c>
      <c r="E194" s="86" t="s">
        <v>153</v>
      </c>
      <c r="F194" s="86" t="s">
        <v>1266</v>
      </c>
      <c r="G194" s="56">
        <v>2007969442</v>
      </c>
      <c r="H194" s="56">
        <v>9009416451</v>
      </c>
      <c r="I194" s="56">
        <v>526000322652</v>
      </c>
      <c r="J194" s="86" t="s">
        <v>154</v>
      </c>
      <c r="K194" s="86" t="s">
        <v>165</v>
      </c>
      <c r="L194" s="86" t="s">
        <v>166</v>
      </c>
      <c r="M194" s="86" t="s">
        <v>157</v>
      </c>
      <c r="N194" s="56">
        <v>130000723684</v>
      </c>
      <c r="O194" s="86" t="s">
        <v>79</v>
      </c>
      <c r="P194" s="87">
        <v>9</v>
      </c>
      <c r="Q194" s="59">
        <v>43482</v>
      </c>
      <c r="R194" s="88">
        <v>12547</v>
      </c>
      <c r="S194" s="89">
        <v>55</v>
      </c>
      <c r="T194" s="89">
        <v>55</v>
      </c>
      <c r="U194" s="89">
        <v>3.85</v>
      </c>
      <c r="V194" s="89">
        <v>690085</v>
      </c>
      <c r="W194" s="89">
        <v>690085</v>
      </c>
      <c r="X194" s="89">
        <v>48305.95</v>
      </c>
      <c r="Y194" s="89">
        <v>738390.95</v>
      </c>
      <c r="Z194" s="59">
        <v>43496</v>
      </c>
      <c r="AA194" s="59"/>
      <c r="AB194" s="76" t="str">
        <f t="shared" ref="AB194:AB257" si="18">check_CorSerMat181(D194,K194)</f>
        <v/>
      </c>
      <c r="AC194" s="76" t="str">
        <f t="shared" ref="AC194:AC257" si="19">IF(R194=1,IF(OR(S194=55,S194=100,S194=410),"","แก้ไขจำนวน"),"")</f>
        <v/>
      </c>
      <c r="AD194" s="76" t="str">
        <f>VLOOKUP(B194,CA!A:B,2,0)</f>
        <v>AWN</v>
      </c>
      <c r="AE194" s="77">
        <f>VLOOKUP(C194,DATA_IW39!B:B,1,0)</f>
        <v>140001545271</v>
      </c>
      <c r="AF194" s="78">
        <f t="shared" ref="AF194:AF257" si="20">COUNTIF(N:N,N:N)</f>
        <v>1</v>
      </c>
      <c r="AG194" s="78">
        <f t="shared" ref="AG194:AG257" si="21">COUNTIF(C:C,C:C)</f>
        <v>1</v>
      </c>
      <c r="AH194" s="78">
        <f t="shared" ref="AH194:AH257" si="22">COUNTIF(H:H,H:H)</f>
        <v>1</v>
      </c>
      <c r="AI194" s="78" t="str">
        <f t="shared" ref="AI194:AI257" si="23">LEFT(D194,4)</f>
        <v>S4B3</v>
      </c>
      <c r="AJ194" s="78" t="str">
        <f>VLOOKUP(N194,DATA_IW39!A:X,24,0)</f>
        <v>AWN</v>
      </c>
      <c r="AK194" s="76" t="str">
        <f>VLOOKUP(N194,DATA_IW39!A:W,23,0)</f>
        <v>สายสื่อสาร</v>
      </c>
      <c r="AL194" s="76" t="str">
        <f>VLOOKUP(N194,DATA_IW39!A:G,6,0)</f>
        <v>ZW03</v>
      </c>
      <c r="AM194" s="76" t="str">
        <f>VLOOKUP(N194,DATA_IW39!A:G,7,0)</f>
        <v>Z53</v>
      </c>
      <c r="AN194" s="76" t="str">
        <f>VLOOKUP(A194,Constrain!AC:AD,2,0)</f>
        <v>F031</v>
      </c>
      <c r="AO194" s="76" t="str">
        <f>VLOOKUP(A194,Constrain!AC:AE,3,0)</f>
        <v>กฟจ.บุรีรัมย์</v>
      </c>
      <c r="AP194" s="76" t="str">
        <f>VLOOKUP(N194,DATA_IW39!A:AA,27,0)</f>
        <v>TELECOM</v>
      </c>
    </row>
    <row r="195" spans="1:42" x14ac:dyDescent="0.35">
      <c r="A195" s="86" t="s">
        <v>1313</v>
      </c>
      <c r="B195" s="56">
        <v>92000319851</v>
      </c>
      <c r="C195" s="56">
        <v>140001545671</v>
      </c>
      <c r="D195" s="86" t="s">
        <v>152</v>
      </c>
      <c r="E195" s="86" t="s">
        <v>160</v>
      </c>
      <c r="F195" s="86" t="s">
        <v>161</v>
      </c>
      <c r="G195" s="56">
        <v>2007969851</v>
      </c>
      <c r="H195" s="56">
        <v>9009416941</v>
      </c>
      <c r="I195" s="56">
        <v>544000322730</v>
      </c>
      <c r="J195" s="86" t="s">
        <v>154</v>
      </c>
      <c r="K195" s="86" t="s">
        <v>165</v>
      </c>
      <c r="L195" s="86" t="s">
        <v>166</v>
      </c>
      <c r="M195" s="86" t="s">
        <v>157</v>
      </c>
      <c r="N195" s="56">
        <v>130000724042</v>
      </c>
      <c r="O195" s="86" t="s">
        <v>79</v>
      </c>
      <c r="P195" s="87">
        <v>3</v>
      </c>
      <c r="Q195" s="59">
        <v>43482</v>
      </c>
      <c r="R195" s="88">
        <v>3592</v>
      </c>
      <c r="S195" s="89">
        <v>55</v>
      </c>
      <c r="T195" s="89">
        <v>55</v>
      </c>
      <c r="U195" s="89">
        <v>3.85</v>
      </c>
      <c r="V195" s="89">
        <v>197560</v>
      </c>
      <c r="W195" s="89">
        <v>197560</v>
      </c>
      <c r="X195" s="89">
        <v>13829.2</v>
      </c>
      <c r="Y195" s="89">
        <v>211389.2</v>
      </c>
      <c r="Z195" s="59">
        <v>43496</v>
      </c>
      <c r="AA195" s="59"/>
      <c r="AB195" s="76" t="str">
        <f t="shared" si="18"/>
        <v/>
      </c>
      <c r="AC195" s="76" t="str">
        <f t="shared" si="19"/>
        <v/>
      </c>
      <c r="AD195" s="76" t="str">
        <f>VLOOKUP(B195,CA!A:B,2,0)</f>
        <v>CAT</v>
      </c>
      <c r="AE195" s="77">
        <f>VLOOKUP(C195,DATA_IW39!B:B,1,0)</f>
        <v>140001545671</v>
      </c>
      <c r="AF195" s="78">
        <f t="shared" si="20"/>
        <v>1</v>
      </c>
      <c r="AG195" s="78">
        <f t="shared" si="21"/>
        <v>1</v>
      </c>
      <c r="AH195" s="78">
        <f t="shared" si="22"/>
        <v>1</v>
      </c>
      <c r="AI195" s="78" t="str">
        <f t="shared" si="23"/>
        <v>S4B3</v>
      </c>
      <c r="AJ195" s="78" t="str">
        <f>VLOOKUP(N195,DATA_IW39!A:X,24,0)</f>
        <v>CAT</v>
      </c>
      <c r="AK195" s="76" t="str">
        <f>VLOOKUP(N195,DATA_IW39!A:W,23,0)</f>
        <v>สายสื่อสาร</v>
      </c>
      <c r="AL195" s="76" t="str">
        <f>VLOOKUP(N195,DATA_IW39!A:G,6,0)</f>
        <v>ZW03</v>
      </c>
      <c r="AM195" s="76" t="str">
        <f>VLOOKUP(N195,DATA_IW39!A:G,7,0)</f>
        <v>Z53</v>
      </c>
      <c r="AN195" s="76" t="str">
        <f>VLOOKUP(A195,Constrain!AC:AD,2,0)</f>
        <v>F025</v>
      </c>
      <c r="AO195" s="76" t="str">
        <f>VLOOKUP(A195,Constrain!AC:AE,3,0)</f>
        <v>กฟส.บำเหน็จณรงค์</v>
      </c>
      <c r="AP195" s="76" t="str">
        <f>VLOOKUP(N195,DATA_IW39!A:AA,27,0)</f>
        <v>TELECOM</v>
      </c>
    </row>
    <row r="196" spans="1:42" x14ac:dyDescent="0.35">
      <c r="A196" s="86" t="s">
        <v>1313</v>
      </c>
      <c r="B196" s="56">
        <v>92000319851</v>
      </c>
      <c r="C196" s="56">
        <v>140001545909</v>
      </c>
      <c r="D196" s="86" t="s">
        <v>152</v>
      </c>
      <c r="E196" s="86" t="s">
        <v>160</v>
      </c>
      <c r="F196" s="86" t="s">
        <v>161</v>
      </c>
      <c r="G196" s="56">
        <v>2007970073</v>
      </c>
      <c r="H196" s="56">
        <v>9009417236</v>
      </c>
      <c r="I196" s="56">
        <v>540000321435</v>
      </c>
      <c r="J196" s="86" t="s">
        <v>154</v>
      </c>
      <c r="K196" s="86" t="s">
        <v>165</v>
      </c>
      <c r="L196" s="86" t="s">
        <v>166</v>
      </c>
      <c r="M196" s="86" t="s">
        <v>157</v>
      </c>
      <c r="N196" s="56">
        <v>130000724051</v>
      </c>
      <c r="O196" s="86" t="s">
        <v>79</v>
      </c>
      <c r="P196" s="87">
        <v>5</v>
      </c>
      <c r="Q196" s="59">
        <v>43482</v>
      </c>
      <c r="R196" s="88">
        <v>3050</v>
      </c>
      <c r="S196" s="89">
        <v>55</v>
      </c>
      <c r="T196" s="89">
        <v>55</v>
      </c>
      <c r="U196" s="89">
        <v>3.85</v>
      </c>
      <c r="V196" s="89">
        <v>167750</v>
      </c>
      <c r="W196" s="89">
        <v>167750</v>
      </c>
      <c r="X196" s="89">
        <v>11742.5</v>
      </c>
      <c r="Y196" s="89">
        <v>179492.5</v>
      </c>
      <c r="Z196" s="59">
        <v>43496</v>
      </c>
      <c r="AA196" s="59"/>
      <c r="AB196" s="76" t="str">
        <f t="shared" si="18"/>
        <v/>
      </c>
      <c r="AC196" s="76" t="str">
        <f t="shared" si="19"/>
        <v/>
      </c>
      <c r="AD196" s="76" t="str">
        <f>VLOOKUP(B196,CA!A:B,2,0)</f>
        <v>CAT</v>
      </c>
      <c r="AE196" s="77">
        <f>VLOOKUP(C196,DATA_IW39!B:B,1,0)</f>
        <v>140001545909</v>
      </c>
      <c r="AF196" s="78">
        <f t="shared" si="20"/>
        <v>1</v>
      </c>
      <c r="AG196" s="78">
        <f t="shared" si="21"/>
        <v>1</v>
      </c>
      <c r="AH196" s="78">
        <f t="shared" si="22"/>
        <v>1</v>
      </c>
      <c r="AI196" s="78" t="str">
        <f t="shared" si="23"/>
        <v>S4B3</v>
      </c>
      <c r="AJ196" s="78" t="str">
        <f>VLOOKUP(N196,DATA_IW39!A:X,24,0)</f>
        <v>CAT/TAC</v>
      </c>
      <c r="AK196" s="76" t="str">
        <f>VLOOKUP(N196,DATA_IW39!A:W,23,0)</f>
        <v>สายสื่อสาร</v>
      </c>
      <c r="AL196" s="76" t="str">
        <f>VLOOKUP(N196,DATA_IW39!A:G,6,0)</f>
        <v>ZW03</v>
      </c>
      <c r="AM196" s="76" t="str">
        <f>VLOOKUP(N196,DATA_IW39!A:G,7,0)</f>
        <v>Z53</v>
      </c>
      <c r="AN196" s="76" t="str">
        <f>VLOOKUP(A196,Constrain!AC:AD,2,0)</f>
        <v>F025</v>
      </c>
      <c r="AO196" s="76" t="str">
        <f>VLOOKUP(A196,Constrain!AC:AE,3,0)</f>
        <v>กฟส.บำเหน็จณรงค์</v>
      </c>
      <c r="AP196" s="76" t="str">
        <f>VLOOKUP(N196,DATA_IW39!A:AA,27,0)</f>
        <v>TELECOM</v>
      </c>
    </row>
    <row r="197" spans="1:42" x14ac:dyDescent="0.35">
      <c r="A197" s="86" t="s">
        <v>1313</v>
      </c>
      <c r="B197" s="56">
        <v>92000319851</v>
      </c>
      <c r="C197" s="56">
        <v>140001545751</v>
      </c>
      <c r="D197" s="86" t="s">
        <v>152</v>
      </c>
      <c r="E197" s="86" t="s">
        <v>160</v>
      </c>
      <c r="F197" s="86" t="s">
        <v>161</v>
      </c>
      <c r="G197" s="56">
        <v>2007969929</v>
      </c>
      <c r="H197" s="56">
        <v>9009420813</v>
      </c>
      <c r="I197" s="56">
        <v>564000322410</v>
      </c>
      <c r="J197" s="86" t="s">
        <v>154</v>
      </c>
      <c r="K197" s="86" t="s">
        <v>165</v>
      </c>
      <c r="L197" s="86" t="s">
        <v>166</v>
      </c>
      <c r="M197" s="86" t="s">
        <v>157</v>
      </c>
      <c r="N197" s="56">
        <v>130000724065</v>
      </c>
      <c r="O197" s="86" t="s">
        <v>79</v>
      </c>
      <c r="P197" s="87">
        <v>4</v>
      </c>
      <c r="Q197" s="59">
        <v>43482</v>
      </c>
      <c r="R197" s="88">
        <v>5499</v>
      </c>
      <c r="S197" s="89">
        <v>55</v>
      </c>
      <c r="T197" s="89">
        <v>55</v>
      </c>
      <c r="U197" s="89">
        <v>3.85</v>
      </c>
      <c r="V197" s="89">
        <v>302445</v>
      </c>
      <c r="W197" s="89">
        <v>302445</v>
      </c>
      <c r="X197" s="89">
        <v>21171.15</v>
      </c>
      <c r="Y197" s="89">
        <v>323616.15000000002</v>
      </c>
      <c r="Z197" s="59">
        <v>43496</v>
      </c>
      <c r="AA197" s="59"/>
      <c r="AB197" s="76" t="str">
        <f t="shared" si="18"/>
        <v/>
      </c>
      <c r="AC197" s="76" t="str">
        <f t="shared" si="19"/>
        <v/>
      </c>
      <c r="AD197" s="76" t="str">
        <f>VLOOKUP(B197,CA!A:B,2,0)</f>
        <v>CAT</v>
      </c>
      <c r="AE197" s="77">
        <f>VLOOKUP(C197,DATA_IW39!B:B,1,0)</f>
        <v>140001545751</v>
      </c>
      <c r="AF197" s="78">
        <f t="shared" si="20"/>
        <v>1</v>
      </c>
      <c r="AG197" s="78">
        <f t="shared" si="21"/>
        <v>1</v>
      </c>
      <c r="AH197" s="78">
        <f t="shared" si="22"/>
        <v>1</v>
      </c>
      <c r="AI197" s="78" t="str">
        <f t="shared" si="23"/>
        <v>S4B3</v>
      </c>
      <c r="AJ197" s="78" t="str">
        <f>VLOOKUP(N197,DATA_IW39!A:X,24,0)</f>
        <v>CAT/BFKT</v>
      </c>
      <c r="AK197" s="76" t="str">
        <f>VLOOKUP(N197,DATA_IW39!A:W,23,0)</f>
        <v>สายสื่อสาร</v>
      </c>
      <c r="AL197" s="76" t="str">
        <f>VLOOKUP(N197,DATA_IW39!A:G,6,0)</f>
        <v>ZW03</v>
      </c>
      <c r="AM197" s="76" t="str">
        <f>VLOOKUP(N197,DATA_IW39!A:G,7,0)</f>
        <v>Z53</v>
      </c>
      <c r="AN197" s="76" t="str">
        <f>VLOOKUP(A197,Constrain!AC:AD,2,0)</f>
        <v>F025</v>
      </c>
      <c r="AO197" s="76" t="str">
        <f>VLOOKUP(A197,Constrain!AC:AE,3,0)</f>
        <v>กฟส.บำเหน็จณรงค์</v>
      </c>
      <c r="AP197" s="76" t="str">
        <f>VLOOKUP(N197,DATA_IW39!A:AA,27,0)</f>
        <v>TELECOM</v>
      </c>
    </row>
    <row r="198" spans="1:42" x14ac:dyDescent="0.35">
      <c r="A198" s="86" t="s">
        <v>1313</v>
      </c>
      <c r="B198" s="56">
        <v>92000319856</v>
      </c>
      <c r="C198" s="56">
        <v>140001546925</v>
      </c>
      <c r="D198" s="86" t="s">
        <v>152</v>
      </c>
      <c r="E198" s="86" t="s">
        <v>114</v>
      </c>
      <c r="F198" s="86" t="s">
        <v>163</v>
      </c>
      <c r="G198" s="56">
        <v>2007973279</v>
      </c>
      <c r="H198" s="56">
        <v>9009420625</v>
      </c>
      <c r="I198" s="56">
        <v>514000321042</v>
      </c>
      <c r="J198" s="86" t="s">
        <v>154</v>
      </c>
      <c r="K198" s="86" t="s">
        <v>165</v>
      </c>
      <c r="L198" s="86" t="s">
        <v>166</v>
      </c>
      <c r="M198" s="86" t="s">
        <v>157</v>
      </c>
      <c r="N198" s="56">
        <v>130000724067</v>
      </c>
      <c r="O198" s="86" t="s">
        <v>79</v>
      </c>
      <c r="P198" s="87">
        <v>6</v>
      </c>
      <c r="Q198" s="59">
        <v>43483</v>
      </c>
      <c r="R198" s="88">
        <v>2176</v>
      </c>
      <c r="S198" s="89">
        <v>100</v>
      </c>
      <c r="T198" s="89">
        <v>100</v>
      </c>
      <c r="U198" s="89">
        <v>7</v>
      </c>
      <c r="V198" s="89">
        <v>217600</v>
      </c>
      <c r="W198" s="89">
        <v>217600</v>
      </c>
      <c r="X198" s="89">
        <v>15232</v>
      </c>
      <c r="Y198" s="89">
        <v>232832</v>
      </c>
      <c r="Z198" s="59">
        <v>43496</v>
      </c>
      <c r="AA198" s="59"/>
      <c r="AB198" s="76" t="str">
        <f t="shared" si="18"/>
        <v/>
      </c>
      <c r="AC198" s="76" t="str">
        <f t="shared" si="19"/>
        <v/>
      </c>
      <c r="AD198" s="76" t="str">
        <f>VLOOKUP(B198,CA!A:B,2,0)</f>
        <v>TOT</v>
      </c>
      <c r="AE198" s="77">
        <f>VLOOKUP(C198,DATA_IW39!B:B,1,0)</f>
        <v>140001546925</v>
      </c>
      <c r="AF198" s="78">
        <f t="shared" si="20"/>
        <v>2</v>
      </c>
      <c r="AG198" s="78">
        <f t="shared" si="21"/>
        <v>2</v>
      </c>
      <c r="AH198" s="78">
        <f t="shared" si="22"/>
        <v>2</v>
      </c>
      <c r="AI198" s="78" t="str">
        <f t="shared" si="23"/>
        <v>S4B3</v>
      </c>
      <c r="AJ198" s="78" t="str">
        <f>VLOOKUP(N198,DATA_IW39!A:X,24,0)</f>
        <v>TOT</v>
      </c>
      <c r="AK198" s="76" t="str">
        <f>VLOOKUP(N198,DATA_IW39!A:W,23,0)</f>
        <v>สายสื่อสาร</v>
      </c>
      <c r="AL198" s="76" t="str">
        <f>VLOOKUP(N198,DATA_IW39!A:G,6,0)</f>
        <v>ZW03</v>
      </c>
      <c r="AM198" s="76" t="str">
        <f>VLOOKUP(N198,DATA_IW39!A:G,7,0)</f>
        <v>Z53</v>
      </c>
      <c r="AN198" s="76" t="str">
        <f>VLOOKUP(A198,Constrain!AC:AD,2,0)</f>
        <v>F025</v>
      </c>
      <c r="AO198" s="76" t="str">
        <f>VLOOKUP(A198,Constrain!AC:AE,3,0)</f>
        <v>กฟส.บำเหน็จณรงค์</v>
      </c>
      <c r="AP198" s="76" t="str">
        <f>VLOOKUP(N198,DATA_IW39!A:AA,27,0)</f>
        <v>TELECOM</v>
      </c>
    </row>
    <row r="199" spans="1:42" x14ac:dyDescent="0.35">
      <c r="A199" s="86" t="s">
        <v>1313</v>
      </c>
      <c r="B199" s="56">
        <v>92000319856</v>
      </c>
      <c r="C199" s="56">
        <v>140001546925</v>
      </c>
      <c r="D199" s="86" t="s">
        <v>152</v>
      </c>
      <c r="E199" s="86" t="s">
        <v>114</v>
      </c>
      <c r="F199" s="86" t="s">
        <v>163</v>
      </c>
      <c r="G199" s="56">
        <v>2007973279</v>
      </c>
      <c r="H199" s="56">
        <v>9009420625</v>
      </c>
      <c r="I199" s="56">
        <v>514000321042</v>
      </c>
      <c r="J199" s="86" t="s">
        <v>154</v>
      </c>
      <c r="K199" s="86" t="s">
        <v>165</v>
      </c>
      <c r="L199" s="86" t="s">
        <v>166</v>
      </c>
      <c r="M199" s="86" t="s">
        <v>157</v>
      </c>
      <c r="N199" s="56">
        <v>130000724067</v>
      </c>
      <c r="O199" s="86" t="s">
        <v>79</v>
      </c>
      <c r="P199" s="87">
        <v>7</v>
      </c>
      <c r="Q199" s="59">
        <v>43483</v>
      </c>
      <c r="R199" s="88">
        <v>12653</v>
      </c>
      <c r="S199" s="89">
        <v>55</v>
      </c>
      <c r="T199" s="89">
        <v>55</v>
      </c>
      <c r="U199" s="89">
        <v>3.85</v>
      </c>
      <c r="V199" s="89">
        <v>695915</v>
      </c>
      <c r="W199" s="89">
        <v>695915</v>
      </c>
      <c r="X199" s="89">
        <v>48714.05</v>
      </c>
      <c r="Y199" s="89">
        <v>744629.05</v>
      </c>
      <c r="Z199" s="59">
        <v>43496</v>
      </c>
      <c r="AA199" s="59"/>
      <c r="AB199" s="76" t="str">
        <f t="shared" si="18"/>
        <v/>
      </c>
      <c r="AC199" s="76" t="str">
        <f t="shared" si="19"/>
        <v/>
      </c>
      <c r="AD199" s="76" t="str">
        <f>VLOOKUP(B199,CA!A:B,2,0)</f>
        <v>TOT</v>
      </c>
      <c r="AE199" s="77">
        <f>VLOOKUP(C199,DATA_IW39!B:B,1,0)</f>
        <v>140001546925</v>
      </c>
      <c r="AF199" s="78">
        <f t="shared" si="20"/>
        <v>2</v>
      </c>
      <c r="AG199" s="78">
        <f t="shared" si="21"/>
        <v>2</v>
      </c>
      <c r="AH199" s="78">
        <f t="shared" si="22"/>
        <v>2</v>
      </c>
      <c r="AI199" s="78" t="str">
        <f t="shared" si="23"/>
        <v>S4B3</v>
      </c>
      <c r="AJ199" s="78" t="str">
        <f>VLOOKUP(N199,DATA_IW39!A:X,24,0)</f>
        <v>TOT</v>
      </c>
      <c r="AK199" s="76" t="str">
        <f>VLOOKUP(N199,DATA_IW39!A:W,23,0)</f>
        <v>สายสื่อสาร</v>
      </c>
      <c r="AL199" s="76" t="str">
        <f>VLOOKUP(N199,DATA_IW39!A:G,6,0)</f>
        <v>ZW03</v>
      </c>
      <c r="AM199" s="76" t="str">
        <f>VLOOKUP(N199,DATA_IW39!A:G,7,0)</f>
        <v>Z53</v>
      </c>
      <c r="AN199" s="76" t="str">
        <f>VLOOKUP(A199,Constrain!AC:AD,2,0)</f>
        <v>F025</v>
      </c>
      <c r="AO199" s="76" t="str">
        <f>VLOOKUP(A199,Constrain!AC:AE,3,0)</f>
        <v>กฟส.บำเหน็จณรงค์</v>
      </c>
      <c r="AP199" s="76" t="str">
        <f>VLOOKUP(N199,DATA_IW39!A:AA,27,0)</f>
        <v>TELECOM</v>
      </c>
    </row>
    <row r="200" spans="1:42" x14ac:dyDescent="0.35">
      <c r="A200" s="86" t="s">
        <v>1313</v>
      </c>
      <c r="B200" s="56">
        <v>92000589315</v>
      </c>
      <c r="C200" s="56">
        <v>140001546193</v>
      </c>
      <c r="D200" s="86" t="s">
        <v>152</v>
      </c>
      <c r="E200" s="86" t="s">
        <v>1257</v>
      </c>
      <c r="F200" s="86" t="s">
        <v>1271</v>
      </c>
      <c r="G200" s="56">
        <v>2007970388</v>
      </c>
      <c r="H200" s="56">
        <v>9009417566</v>
      </c>
      <c r="I200" s="56">
        <v>546000322476</v>
      </c>
      <c r="J200" s="86" t="s">
        <v>154</v>
      </c>
      <c r="K200" s="86" t="s">
        <v>165</v>
      </c>
      <c r="L200" s="86" t="s">
        <v>166</v>
      </c>
      <c r="M200" s="86" t="s">
        <v>157</v>
      </c>
      <c r="N200" s="56">
        <v>130000724072</v>
      </c>
      <c r="O200" s="86" t="s">
        <v>79</v>
      </c>
      <c r="P200" s="87">
        <v>15</v>
      </c>
      <c r="Q200" s="59">
        <v>43482</v>
      </c>
      <c r="R200" s="88">
        <v>2433</v>
      </c>
      <c r="S200" s="89">
        <v>55</v>
      </c>
      <c r="T200" s="89">
        <v>55</v>
      </c>
      <c r="U200" s="89">
        <v>3.85</v>
      </c>
      <c r="V200" s="89">
        <v>133815</v>
      </c>
      <c r="W200" s="89">
        <v>133815</v>
      </c>
      <c r="X200" s="89">
        <v>9367.0499999999993</v>
      </c>
      <c r="Y200" s="89">
        <v>143182.04999999999</v>
      </c>
      <c r="Z200" s="59">
        <v>43496</v>
      </c>
      <c r="AA200" s="59"/>
      <c r="AB200" s="76" t="str">
        <f t="shared" si="18"/>
        <v/>
      </c>
      <c r="AC200" s="76" t="str">
        <f t="shared" si="19"/>
        <v/>
      </c>
      <c r="AD200" s="76" t="str">
        <f>VLOOKUP(B200,CA!A:B,2,0)</f>
        <v>TOT(AIS)</v>
      </c>
      <c r="AE200" s="77">
        <f>VLOOKUP(C200,DATA_IW39!B:B,1,0)</f>
        <v>140001546193</v>
      </c>
      <c r="AF200" s="78">
        <f t="shared" si="20"/>
        <v>1</v>
      </c>
      <c r="AG200" s="78">
        <f t="shared" si="21"/>
        <v>1</v>
      </c>
      <c r="AH200" s="78">
        <f t="shared" si="22"/>
        <v>1</v>
      </c>
      <c r="AI200" s="78" t="str">
        <f t="shared" si="23"/>
        <v>S4B3</v>
      </c>
      <c r="AJ200" s="78" t="str">
        <f>VLOOKUP(N200,DATA_IW39!A:X,24,0)</f>
        <v>AWN/AIS</v>
      </c>
      <c r="AK200" s="76" t="str">
        <f>VLOOKUP(N200,DATA_IW39!A:W,23,0)</f>
        <v>สายสื่อสาร</v>
      </c>
      <c r="AL200" s="76" t="str">
        <f>VLOOKUP(N200,DATA_IW39!A:G,6,0)</f>
        <v>ZW03</v>
      </c>
      <c r="AM200" s="76" t="str">
        <f>VLOOKUP(N200,DATA_IW39!A:G,7,0)</f>
        <v>Z53</v>
      </c>
      <c r="AN200" s="76" t="str">
        <f>VLOOKUP(A200,Constrain!AC:AD,2,0)</f>
        <v>F025</v>
      </c>
      <c r="AO200" s="76" t="str">
        <f>VLOOKUP(A200,Constrain!AC:AE,3,0)</f>
        <v>กฟส.บำเหน็จณรงค์</v>
      </c>
      <c r="AP200" s="76" t="str">
        <f>VLOOKUP(N200,DATA_IW39!A:AA,27,0)</f>
        <v>TELECOM</v>
      </c>
    </row>
    <row r="201" spans="1:42" x14ac:dyDescent="0.35">
      <c r="A201" s="86" t="s">
        <v>1313</v>
      </c>
      <c r="B201" s="56">
        <v>92000485079</v>
      </c>
      <c r="C201" s="56">
        <v>140001545962</v>
      </c>
      <c r="D201" s="86" t="s">
        <v>152</v>
      </c>
      <c r="E201" s="86" t="s">
        <v>171</v>
      </c>
      <c r="F201" s="86" t="s">
        <v>167</v>
      </c>
      <c r="G201" s="56">
        <v>2007970148</v>
      </c>
      <c r="H201" s="56">
        <v>9009417435</v>
      </c>
      <c r="I201" s="56">
        <v>534000320705</v>
      </c>
      <c r="J201" s="86" t="s">
        <v>154</v>
      </c>
      <c r="K201" s="86" t="s">
        <v>165</v>
      </c>
      <c r="L201" s="86" t="s">
        <v>166</v>
      </c>
      <c r="M201" s="86" t="s">
        <v>157</v>
      </c>
      <c r="N201" s="56">
        <v>130000724081</v>
      </c>
      <c r="O201" s="86" t="s">
        <v>79</v>
      </c>
      <c r="P201" s="87">
        <v>11</v>
      </c>
      <c r="Q201" s="59">
        <v>43482</v>
      </c>
      <c r="R201" s="88">
        <v>6793</v>
      </c>
      <c r="S201" s="89">
        <v>55</v>
      </c>
      <c r="T201" s="89">
        <v>55</v>
      </c>
      <c r="U201" s="89">
        <v>3.85</v>
      </c>
      <c r="V201" s="89">
        <v>373615</v>
      </c>
      <c r="W201" s="89">
        <v>373615</v>
      </c>
      <c r="X201" s="89">
        <v>26153.05</v>
      </c>
      <c r="Y201" s="89">
        <v>399768.05</v>
      </c>
      <c r="Z201" s="59">
        <v>43496</v>
      </c>
      <c r="AA201" s="59"/>
      <c r="AB201" s="76" t="str">
        <f t="shared" si="18"/>
        <v/>
      </c>
      <c r="AC201" s="76" t="str">
        <f t="shared" si="19"/>
        <v/>
      </c>
      <c r="AD201" s="76" t="str">
        <f>VLOOKUP(B201,CA!A:B,2,0)</f>
        <v>TUC</v>
      </c>
      <c r="AE201" s="77">
        <f>VLOOKUP(C201,DATA_IW39!B:B,1,0)</f>
        <v>140001545962</v>
      </c>
      <c r="AF201" s="78">
        <f t="shared" si="20"/>
        <v>1</v>
      </c>
      <c r="AG201" s="78">
        <f t="shared" si="21"/>
        <v>1</v>
      </c>
      <c r="AH201" s="78">
        <f t="shared" si="22"/>
        <v>1</v>
      </c>
      <c r="AI201" s="78" t="str">
        <f t="shared" si="23"/>
        <v>S4B3</v>
      </c>
      <c r="AJ201" s="78" t="str">
        <f>VLOOKUP(N201,DATA_IW39!A:X,24,0)</f>
        <v>TUC</v>
      </c>
      <c r="AK201" s="76" t="str">
        <f>VLOOKUP(N201,DATA_IW39!A:W,23,0)</f>
        <v>สายสื่อสาร</v>
      </c>
      <c r="AL201" s="76" t="str">
        <f>VLOOKUP(N201,DATA_IW39!A:G,6,0)</f>
        <v>ZW03</v>
      </c>
      <c r="AM201" s="76" t="str">
        <f>VLOOKUP(N201,DATA_IW39!A:G,7,0)</f>
        <v>Z53</v>
      </c>
      <c r="AN201" s="76" t="str">
        <f>VLOOKUP(A201,Constrain!AC:AD,2,0)</f>
        <v>F025</v>
      </c>
      <c r="AO201" s="76" t="str">
        <f>VLOOKUP(A201,Constrain!AC:AE,3,0)</f>
        <v>กฟส.บำเหน็จณรงค์</v>
      </c>
      <c r="AP201" s="76" t="str">
        <f>VLOOKUP(N201,DATA_IW39!A:AA,27,0)</f>
        <v>TELECOM</v>
      </c>
    </row>
    <row r="202" spans="1:42" x14ac:dyDescent="0.35">
      <c r="A202" s="86" t="s">
        <v>1313</v>
      </c>
      <c r="B202" s="56">
        <v>92000561470</v>
      </c>
      <c r="C202" s="56">
        <v>140001546123</v>
      </c>
      <c r="D202" s="86" t="s">
        <v>152</v>
      </c>
      <c r="E202" s="86" t="s">
        <v>194</v>
      </c>
      <c r="F202" s="86" t="s">
        <v>195</v>
      </c>
      <c r="G202" s="56">
        <v>2007970326</v>
      </c>
      <c r="H202" s="56">
        <v>9009417503</v>
      </c>
      <c r="I202" s="56">
        <v>542000322386</v>
      </c>
      <c r="J202" s="86" t="s">
        <v>154</v>
      </c>
      <c r="K202" s="86" t="s">
        <v>165</v>
      </c>
      <c r="L202" s="86" t="s">
        <v>166</v>
      </c>
      <c r="M202" s="86" t="s">
        <v>157</v>
      </c>
      <c r="N202" s="56">
        <v>130000724084</v>
      </c>
      <c r="O202" s="86" t="s">
        <v>79</v>
      </c>
      <c r="P202" s="87">
        <v>14</v>
      </c>
      <c r="Q202" s="59">
        <v>43482</v>
      </c>
      <c r="R202" s="88">
        <v>2140</v>
      </c>
      <c r="S202" s="89">
        <v>55</v>
      </c>
      <c r="T202" s="89">
        <v>55</v>
      </c>
      <c r="U202" s="89">
        <v>3.85</v>
      </c>
      <c r="V202" s="89">
        <v>117700</v>
      </c>
      <c r="W202" s="89">
        <v>117700</v>
      </c>
      <c r="X202" s="89">
        <v>8239</v>
      </c>
      <c r="Y202" s="89">
        <v>125939</v>
      </c>
      <c r="Z202" s="59">
        <v>43496</v>
      </c>
      <c r="AA202" s="59"/>
      <c r="AB202" s="76" t="str">
        <f t="shared" si="18"/>
        <v/>
      </c>
      <c r="AC202" s="76" t="str">
        <f t="shared" si="19"/>
        <v/>
      </c>
      <c r="AD202" s="76" t="str">
        <f>VLOOKUP(B202,CA!A:B,2,0)</f>
        <v>TCC</v>
      </c>
      <c r="AE202" s="77">
        <f>VLOOKUP(C202,DATA_IW39!B:B,1,0)</f>
        <v>140001546123</v>
      </c>
      <c r="AF202" s="78">
        <f t="shared" si="20"/>
        <v>1</v>
      </c>
      <c r="AG202" s="78">
        <f t="shared" si="21"/>
        <v>1</v>
      </c>
      <c r="AH202" s="78">
        <f t="shared" si="22"/>
        <v>1</v>
      </c>
      <c r="AI202" s="78" t="str">
        <f t="shared" si="23"/>
        <v>S4B3</v>
      </c>
      <c r="AJ202" s="78" t="str">
        <f>VLOOKUP(N202,DATA_IW39!A:X,24,0)</f>
        <v>TCC</v>
      </c>
      <c r="AK202" s="76" t="str">
        <f>VLOOKUP(N202,DATA_IW39!A:W,23,0)</f>
        <v>สายสื่อสาร</v>
      </c>
      <c r="AL202" s="76" t="str">
        <f>VLOOKUP(N202,DATA_IW39!A:G,6,0)</f>
        <v>ZW03</v>
      </c>
      <c r="AM202" s="76" t="str">
        <f>VLOOKUP(N202,DATA_IW39!A:G,7,0)</f>
        <v>Z53</v>
      </c>
      <c r="AN202" s="76" t="str">
        <f>VLOOKUP(A202,Constrain!AC:AD,2,0)</f>
        <v>F025</v>
      </c>
      <c r="AO202" s="76" t="str">
        <f>VLOOKUP(A202,Constrain!AC:AE,3,0)</f>
        <v>กฟส.บำเหน็จณรงค์</v>
      </c>
      <c r="AP202" s="76" t="str">
        <f>VLOOKUP(N202,DATA_IW39!A:AA,27,0)</f>
        <v>TELECOM</v>
      </c>
    </row>
    <row r="203" spans="1:42" x14ac:dyDescent="0.35">
      <c r="A203" s="86" t="s">
        <v>1313</v>
      </c>
      <c r="B203" s="56">
        <v>92000319819</v>
      </c>
      <c r="C203" s="56">
        <v>140001546227</v>
      </c>
      <c r="D203" s="86" t="s">
        <v>152</v>
      </c>
      <c r="E203" s="86" t="s">
        <v>158</v>
      </c>
      <c r="F203" s="86" t="s">
        <v>159</v>
      </c>
      <c r="G203" s="56">
        <v>2007970436</v>
      </c>
      <c r="H203" s="56">
        <v>9009417654</v>
      </c>
      <c r="I203" s="56">
        <v>512000321323</v>
      </c>
      <c r="J203" s="86" t="s">
        <v>154</v>
      </c>
      <c r="K203" s="86" t="s">
        <v>165</v>
      </c>
      <c r="L203" s="86" t="s">
        <v>166</v>
      </c>
      <c r="M203" s="86" t="s">
        <v>157</v>
      </c>
      <c r="N203" s="56">
        <v>130000724090</v>
      </c>
      <c r="O203" s="86" t="s">
        <v>79</v>
      </c>
      <c r="P203" s="87">
        <v>1</v>
      </c>
      <c r="Q203" s="59">
        <v>43482</v>
      </c>
      <c r="R203" s="88">
        <v>2915</v>
      </c>
      <c r="S203" s="89">
        <v>55</v>
      </c>
      <c r="T203" s="89">
        <v>55</v>
      </c>
      <c r="U203" s="89">
        <v>3.85</v>
      </c>
      <c r="V203" s="89">
        <v>160325</v>
      </c>
      <c r="W203" s="89">
        <v>160325</v>
      </c>
      <c r="X203" s="89">
        <v>11222.75</v>
      </c>
      <c r="Y203" s="89">
        <v>171547.75</v>
      </c>
      <c r="Z203" s="59">
        <v>43496</v>
      </c>
      <c r="AA203" s="59"/>
      <c r="AB203" s="76" t="str">
        <f t="shared" si="18"/>
        <v/>
      </c>
      <c r="AC203" s="76" t="str">
        <f t="shared" si="19"/>
        <v/>
      </c>
      <c r="AD203" s="76" t="str">
        <f>VLOOKUP(B203,CA!A:B,2,0)</f>
        <v>TTT</v>
      </c>
      <c r="AE203" s="77">
        <f>VLOOKUP(C203,DATA_IW39!B:B,1,0)</f>
        <v>140001546227</v>
      </c>
      <c r="AF203" s="78">
        <f t="shared" si="20"/>
        <v>1</v>
      </c>
      <c r="AG203" s="78">
        <f t="shared" si="21"/>
        <v>1</v>
      </c>
      <c r="AH203" s="78">
        <f t="shared" si="22"/>
        <v>1</v>
      </c>
      <c r="AI203" s="78" t="str">
        <f t="shared" si="23"/>
        <v>S4B3</v>
      </c>
      <c r="AJ203" s="78" t="str">
        <f>VLOOKUP(N203,DATA_IW39!A:X,24,0)</f>
        <v>TTT</v>
      </c>
      <c r="AK203" s="76" t="str">
        <f>VLOOKUP(N203,DATA_IW39!A:W,23,0)</f>
        <v>สายสื่อสาร</v>
      </c>
      <c r="AL203" s="76" t="str">
        <f>VLOOKUP(N203,DATA_IW39!A:G,6,0)</f>
        <v>ZW03</v>
      </c>
      <c r="AM203" s="76" t="str">
        <f>VLOOKUP(N203,DATA_IW39!A:G,7,0)</f>
        <v>Z53</v>
      </c>
      <c r="AN203" s="76" t="str">
        <f>VLOOKUP(A203,Constrain!AC:AD,2,0)</f>
        <v>F025</v>
      </c>
      <c r="AO203" s="76" t="str">
        <f>VLOOKUP(A203,Constrain!AC:AE,3,0)</f>
        <v>กฟส.บำเหน็จณรงค์</v>
      </c>
      <c r="AP203" s="76" t="str">
        <f>VLOOKUP(N203,DATA_IW39!A:AA,27,0)</f>
        <v>TELECOM</v>
      </c>
    </row>
    <row r="204" spans="1:42" x14ac:dyDescent="0.35">
      <c r="A204" s="86" t="s">
        <v>1313</v>
      </c>
      <c r="B204" s="56">
        <v>92000400446</v>
      </c>
      <c r="C204" s="56">
        <v>140001546246</v>
      </c>
      <c r="D204" s="86" t="s">
        <v>152</v>
      </c>
      <c r="E204" s="86" t="s">
        <v>172</v>
      </c>
      <c r="F204" s="86" t="s">
        <v>173</v>
      </c>
      <c r="G204" s="56">
        <v>2007970444</v>
      </c>
      <c r="H204" s="56">
        <v>9009417663</v>
      </c>
      <c r="I204" s="56">
        <v>550000321904</v>
      </c>
      <c r="J204" s="86" t="s">
        <v>154</v>
      </c>
      <c r="K204" s="86" t="s">
        <v>165</v>
      </c>
      <c r="L204" s="86" t="s">
        <v>166</v>
      </c>
      <c r="M204" s="86" t="s">
        <v>157</v>
      </c>
      <c r="N204" s="56">
        <v>130000724093</v>
      </c>
      <c r="O204" s="86" t="s">
        <v>79</v>
      </c>
      <c r="P204" s="87">
        <v>10</v>
      </c>
      <c r="Q204" s="59">
        <v>43482</v>
      </c>
      <c r="R204" s="88">
        <v>818</v>
      </c>
      <c r="S204" s="89">
        <v>55</v>
      </c>
      <c r="T204" s="89">
        <v>55</v>
      </c>
      <c r="U204" s="89">
        <v>3.85</v>
      </c>
      <c r="V204" s="89">
        <v>44990</v>
      </c>
      <c r="W204" s="89">
        <v>44990</v>
      </c>
      <c r="X204" s="89">
        <v>3149.3</v>
      </c>
      <c r="Y204" s="89">
        <v>48139.3</v>
      </c>
      <c r="Z204" s="59">
        <v>43496</v>
      </c>
      <c r="AA204" s="59"/>
      <c r="AB204" s="76" t="str">
        <f t="shared" si="18"/>
        <v/>
      </c>
      <c r="AC204" s="76" t="str">
        <f t="shared" si="19"/>
        <v/>
      </c>
      <c r="AD204" s="76" t="str">
        <f>VLOOKUP(B204,CA!A:B,2,0)</f>
        <v>ITEL</v>
      </c>
      <c r="AE204" s="77">
        <f>VLOOKUP(C204,DATA_IW39!B:B,1,0)</f>
        <v>140001546246</v>
      </c>
      <c r="AF204" s="78">
        <f t="shared" si="20"/>
        <v>1</v>
      </c>
      <c r="AG204" s="78">
        <f t="shared" si="21"/>
        <v>1</v>
      </c>
      <c r="AH204" s="78">
        <f t="shared" si="22"/>
        <v>1</v>
      </c>
      <c r="AI204" s="78" t="str">
        <f t="shared" si="23"/>
        <v>S4B3</v>
      </c>
      <c r="AJ204" s="78" t="str">
        <f>VLOOKUP(N204,DATA_IW39!A:X,24,0)</f>
        <v>ITEL</v>
      </c>
      <c r="AK204" s="76" t="str">
        <f>VLOOKUP(N204,DATA_IW39!A:W,23,0)</f>
        <v>สายสื่อสาร</v>
      </c>
      <c r="AL204" s="76" t="str">
        <f>VLOOKUP(N204,DATA_IW39!A:G,6,0)</f>
        <v>ZW03</v>
      </c>
      <c r="AM204" s="76" t="str">
        <f>VLOOKUP(N204,DATA_IW39!A:G,7,0)</f>
        <v>Z53</v>
      </c>
      <c r="AN204" s="76" t="str">
        <f>VLOOKUP(A204,Constrain!AC:AD,2,0)</f>
        <v>F025</v>
      </c>
      <c r="AO204" s="76" t="str">
        <f>VLOOKUP(A204,Constrain!AC:AE,3,0)</f>
        <v>กฟส.บำเหน็จณรงค์</v>
      </c>
      <c r="AP204" s="76" t="str">
        <f>VLOOKUP(N204,DATA_IW39!A:AA,27,0)</f>
        <v>TELECOM</v>
      </c>
    </row>
    <row r="205" spans="1:42" x14ac:dyDescent="0.35">
      <c r="A205" s="86" t="s">
        <v>1313</v>
      </c>
      <c r="B205" s="56">
        <v>92000319865</v>
      </c>
      <c r="C205" s="56">
        <v>140001545530</v>
      </c>
      <c r="D205" s="86" t="s">
        <v>152</v>
      </c>
      <c r="E205" s="86" t="s">
        <v>153</v>
      </c>
      <c r="F205" s="86" t="s">
        <v>1266</v>
      </c>
      <c r="G205" s="56">
        <v>2007969703</v>
      </c>
      <c r="H205" s="56">
        <v>9009416760</v>
      </c>
      <c r="I205" s="56">
        <v>546000322469</v>
      </c>
      <c r="J205" s="86" t="s">
        <v>154</v>
      </c>
      <c r="K205" s="86" t="s">
        <v>165</v>
      </c>
      <c r="L205" s="86" t="s">
        <v>166</v>
      </c>
      <c r="M205" s="86" t="s">
        <v>157</v>
      </c>
      <c r="N205" s="56">
        <v>130000724095</v>
      </c>
      <c r="O205" s="86" t="s">
        <v>79</v>
      </c>
      <c r="P205" s="87">
        <v>8</v>
      </c>
      <c r="Q205" s="59">
        <v>43482</v>
      </c>
      <c r="R205" s="88">
        <v>11179</v>
      </c>
      <c r="S205" s="89">
        <v>55</v>
      </c>
      <c r="T205" s="89">
        <v>55</v>
      </c>
      <c r="U205" s="89">
        <v>3.85</v>
      </c>
      <c r="V205" s="89">
        <v>614845</v>
      </c>
      <c r="W205" s="89">
        <v>614845</v>
      </c>
      <c r="X205" s="89">
        <v>43039.15</v>
      </c>
      <c r="Y205" s="89">
        <v>657884.15</v>
      </c>
      <c r="Z205" s="59">
        <v>43496</v>
      </c>
      <c r="AA205" s="59"/>
      <c r="AB205" s="76" t="str">
        <f t="shared" si="18"/>
        <v/>
      </c>
      <c r="AC205" s="76" t="str">
        <f t="shared" si="19"/>
        <v/>
      </c>
      <c r="AD205" s="76" t="str">
        <f>VLOOKUP(B205,CA!A:B,2,0)</f>
        <v>AWN</v>
      </c>
      <c r="AE205" s="77">
        <f>VLOOKUP(C205,DATA_IW39!B:B,1,0)</f>
        <v>140001545530</v>
      </c>
      <c r="AF205" s="78">
        <f t="shared" si="20"/>
        <v>1</v>
      </c>
      <c r="AG205" s="78">
        <f t="shared" si="21"/>
        <v>1</v>
      </c>
      <c r="AH205" s="78">
        <f t="shared" si="22"/>
        <v>1</v>
      </c>
      <c r="AI205" s="78" t="str">
        <f t="shared" si="23"/>
        <v>S4B3</v>
      </c>
      <c r="AJ205" s="78" t="str">
        <f>VLOOKUP(N205,DATA_IW39!A:X,24,0)</f>
        <v>AWN</v>
      </c>
      <c r="AK205" s="76" t="str">
        <f>VLOOKUP(N205,DATA_IW39!A:W,23,0)</f>
        <v>สายสื่อสาร</v>
      </c>
      <c r="AL205" s="76" t="str">
        <f>VLOOKUP(N205,DATA_IW39!A:G,6,0)</f>
        <v>ZW03</v>
      </c>
      <c r="AM205" s="76" t="str">
        <f>VLOOKUP(N205,DATA_IW39!A:G,7,0)</f>
        <v>Z53</v>
      </c>
      <c r="AN205" s="76" t="str">
        <f>VLOOKUP(A205,Constrain!AC:AD,2,0)</f>
        <v>F025</v>
      </c>
      <c r="AO205" s="76" t="str">
        <f>VLOOKUP(A205,Constrain!AC:AE,3,0)</f>
        <v>กฟส.บำเหน็จณรงค์</v>
      </c>
      <c r="AP205" s="76" t="str">
        <f>VLOOKUP(N205,DATA_IW39!A:AA,27,0)</f>
        <v>TELECOM</v>
      </c>
    </row>
    <row r="206" spans="1:42" x14ac:dyDescent="0.35">
      <c r="A206" s="86" t="s">
        <v>1313</v>
      </c>
      <c r="B206" s="56">
        <v>92000319833</v>
      </c>
      <c r="C206" s="56">
        <v>140001546268</v>
      </c>
      <c r="D206" s="86" t="s">
        <v>152</v>
      </c>
      <c r="E206" s="86" t="s">
        <v>168</v>
      </c>
      <c r="F206" s="86" t="s">
        <v>169</v>
      </c>
      <c r="G206" s="56">
        <v>2007970450</v>
      </c>
      <c r="H206" s="56">
        <v>9009417710</v>
      </c>
      <c r="I206" s="56">
        <v>566000321438</v>
      </c>
      <c r="J206" s="86" t="s">
        <v>154</v>
      </c>
      <c r="K206" s="86" t="s">
        <v>165</v>
      </c>
      <c r="L206" s="86" t="s">
        <v>166</v>
      </c>
      <c r="M206" s="86" t="s">
        <v>157</v>
      </c>
      <c r="N206" s="56">
        <v>130000724110</v>
      </c>
      <c r="O206" s="86" t="s">
        <v>79</v>
      </c>
      <c r="P206" s="87">
        <v>2</v>
      </c>
      <c r="Q206" s="59">
        <v>43482</v>
      </c>
      <c r="R206" s="88">
        <v>2105</v>
      </c>
      <c r="S206" s="89">
        <v>55</v>
      </c>
      <c r="T206" s="89">
        <v>55</v>
      </c>
      <c r="U206" s="89">
        <v>3.85</v>
      </c>
      <c r="V206" s="89">
        <v>115775</v>
      </c>
      <c r="W206" s="89">
        <v>115775</v>
      </c>
      <c r="X206" s="89">
        <v>8104.25</v>
      </c>
      <c r="Y206" s="89">
        <v>123879.25</v>
      </c>
      <c r="Z206" s="59">
        <v>43496</v>
      </c>
      <c r="AA206" s="59"/>
      <c r="AB206" s="76" t="str">
        <f t="shared" si="18"/>
        <v/>
      </c>
      <c r="AC206" s="76" t="str">
        <f t="shared" si="19"/>
        <v/>
      </c>
      <c r="AD206" s="76" t="str">
        <f>VLOOKUP(B206,CA!A:B,2,0)</f>
        <v>UIH</v>
      </c>
      <c r="AE206" s="77">
        <f>VLOOKUP(C206,DATA_IW39!B:B,1,0)</f>
        <v>140001546268</v>
      </c>
      <c r="AF206" s="78">
        <f t="shared" si="20"/>
        <v>1</v>
      </c>
      <c r="AG206" s="78">
        <f t="shared" si="21"/>
        <v>1</v>
      </c>
      <c r="AH206" s="78">
        <f t="shared" si="22"/>
        <v>1</v>
      </c>
      <c r="AI206" s="78" t="str">
        <f t="shared" si="23"/>
        <v>S4B3</v>
      </c>
      <c r="AJ206" s="78" t="str">
        <f>VLOOKUP(N206,DATA_IW39!A:X,24,0)</f>
        <v>UIH</v>
      </c>
      <c r="AK206" s="76" t="str">
        <f>VLOOKUP(N206,DATA_IW39!A:W,23,0)</f>
        <v>สายสื่อสาร</v>
      </c>
      <c r="AL206" s="76" t="str">
        <f>VLOOKUP(N206,DATA_IW39!A:G,6,0)</f>
        <v>ZW03</v>
      </c>
      <c r="AM206" s="76" t="str">
        <f>VLOOKUP(N206,DATA_IW39!A:G,7,0)</f>
        <v>Z53</v>
      </c>
      <c r="AN206" s="76" t="str">
        <f>VLOOKUP(A206,Constrain!AC:AD,2,0)</f>
        <v>F025</v>
      </c>
      <c r="AO206" s="76" t="str">
        <f>VLOOKUP(A206,Constrain!AC:AE,3,0)</f>
        <v>กฟส.บำเหน็จณรงค์</v>
      </c>
      <c r="AP206" s="76" t="str">
        <f>VLOOKUP(N206,DATA_IW39!A:AA,27,0)</f>
        <v>TELECOM</v>
      </c>
    </row>
    <row r="207" spans="1:42" x14ac:dyDescent="0.35">
      <c r="A207" s="86" t="s">
        <v>1313</v>
      </c>
      <c r="B207" s="56">
        <v>92000522602</v>
      </c>
      <c r="C207" s="56">
        <v>140001546291</v>
      </c>
      <c r="D207" s="86" t="s">
        <v>152</v>
      </c>
      <c r="E207" s="86" t="s">
        <v>162</v>
      </c>
      <c r="F207" s="86" t="s">
        <v>1388</v>
      </c>
      <c r="G207" s="56">
        <v>2007970537</v>
      </c>
      <c r="H207" s="56">
        <v>9009417720</v>
      </c>
      <c r="I207" s="56">
        <v>534000320710</v>
      </c>
      <c r="J207" s="86" t="s">
        <v>154</v>
      </c>
      <c r="K207" s="86" t="s">
        <v>165</v>
      </c>
      <c r="L207" s="86" t="s">
        <v>166</v>
      </c>
      <c r="M207" s="86" t="s">
        <v>157</v>
      </c>
      <c r="N207" s="56">
        <v>130000724121</v>
      </c>
      <c r="O207" s="86" t="s">
        <v>79</v>
      </c>
      <c r="P207" s="87">
        <v>12</v>
      </c>
      <c r="Q207" s="59">
        <v>43482</v>
      </c>
      <c r="R207" s="88">
        <v>818</v>
      </c>
      <c r="S207" s="89">
        <v>55</v>
      </c>
      <c r="T207" s="89">
        <v>55</v>
      </c>
      <c r="U207" s="89">
        <v>3.85</v>
      </c>
      <c r="V207" s="89">
        <v>44990</v>
      </c>
      <c r="W207" s="89">
        <v>44990</v>
      </c>
      <c r="X207" s="89">
        <v>3149.3</v>
      </c>
      <c r="Y207" s="89">
        <v>48139.3</v>
      </c>
      <c r="Z207" s="59">
        <v>43496</v>
      </c>
      <c r="AA207" s="59"/>
      <c r="AB207" s="76" t="str">
        <f t="shared" si="18"/>
        <v/>
      </c>
      <c r="AC207" s="76" t="str">
        <f t="shared" si="19"/>
        <v/>
      </c>
      <c r="AD207" s="76" t="str">
        <f>VLOOKUP(B207,CA!A:B,2,0)</f>
        <v>DTN</v>
      </c>
      <c r="AE207" s="77">
        <f>VLOOKUP(C207,DATA_IW39!B:B,1,0)</f>
        <v>140001546291</v>
      </c>
      <c r="AF207" s="78">
        <f t="shared" si="20"/>
        <v>1</v>
      </c>
      <c r="AG207" s="78">
        <f t="shared" si="21"/>
        <v>1</v>
      </c>
      <c r="AH207" s="78">
        <f t="shared" si="22"/>
        <v>1</v>
      </c>
      <c r="AI207" s="78" t="str">
        <f t="shared" si="23"/>
        <v>S4B3</v>
      </c>
      <c r="AJ207" s="78" t="str">
        <f>VLOOKUP(N207,DATA_IW39!A:X,24,0)</f>
        <v>DTN</v>
      </c>
      <c r="AK207" s="76" t="str">
        <f>VLOOKUP(N207,DATA_IW39!A:W,23,0)</f>
        <v>สายสื่อสาร</v>
      </c>
      <c r="AL207" s="76" t="str">
        <f>VLOOKUP(N207,DATA_IW39!A:G,6,0)</f>
        <v>ZW03</v>
      </c>
      <c r="AM207" s="76" t="str">
        <f>VLOOKUP(N207,DATA_IW39!A:G,7,0)</f>
        <v>Z53</v>
      </c>
      <c r="AN207" s="76" t="str">
        <f>VLOOKUP(A207,Constrain!AC:AD,2,0)</f>
        <v>F025</v>
      </c>
      <c r="AO207" s="76" t="str">
        <f>VLOOKUP(A207,Constrain!AC:AE,3,0)</f>
        <v>กฟส.บำเหน็จณรงค์</v>
      </c>
      <c r="AP207" s="76" t="str">
        <f>VLOOKUP(N207,DATA_IW39!A:AA,27,0)</f>
        <v>TELECOM</v>
      </c>
    </row>
    <row r="208" spans="1:42" x14ac:dyDescent="0.35">
      <c r="A208" s="86" t="s">
        <v>1313</v>
      </c>
      <c r="B208" s="56">
        <v>92000329216</v>
      </c>
      <c r="C208" s="56">
        <v>140001546680</v>
      </c>
      <c r="D208" s="86" t="s">
        <v>152</v>
      </c>
      <c r="E208" s="86" t="s">
        <v>187</v>
      </c>
      <c r="F208" s="86" t="s">
        <v>3189</v>
      </c>
      <c r="G208" s="56">
        <v>2007972926</v>
      </c>
      <c r="H208" s="56">
        <v>9009420253</v>
      </c>
      <c r="I208" s="56">
        <v>542000322635</v>
      </c>
      <c r="J208" s="86" t="s">
        <v>154</v>
      </c>
      <c r="K208" s="86" t="s">
        <v>165</v>
      </c>
      <c r="L208" s="86" t="s">
        <v>166</v>
      </c>
      <c r="M208" s="86" t="s">
        <v>157</v>
      </c>
      <c r="N208" s="56">
        <v>130000724128</v>
      </c>
      <c r="O208" s="86" t="s">
        <v>79</v>
      </c>
      <c r="P208" s="87">
        <v>9</v>
      </c>
      <c r="Q208" s="59">
        <v>43483</v>
      </c>
      <c r="R208" s="88">
        <v>34</v>
      </c>
      <c r="S208" s="89">
        <v>55</v>
      </c>
      <c r="T208" s="89">
        <v>55</v>
      </c>
      <c r="U208" s="89">
        <v>3.85</v>
      </c>
      <c r="V208" s="89">
        <v>1870</v>
      </c>
      <c r="W208" s="89">
        <v>1870</v>
      </c>
      <c r="X208" s="89">
        <v>130.9</v>
      </c>
      <c r="Y208" s="89">
        <v>2000.9</v>
      </c>
      <c r="Z208" s="59">
        <v>43496</v>
      </c>
      <c r="AA208" s="59"/>
      <c r="AB208" s="76" t="str">
        <f t="shared" si="18"/>
        <v/>
      </c>
      <c r="AC208" s="76" t="str">
        <f t="shared" si="19"/>
        <v/>
      </c>
      <c r="AD208" s="76" t="str">
        <f>VLOOKUP(B208,CA!A:B,2,0)</f>
        <v>SSGGEN</v>
      </c>
      <c r="AE208" s="77">
        <f>VLOOKUP(C208,DATA_IW39!B:B,1,0)</f>
        <v>140001546680</v>
      </c>
      <c r="AF208" s="78">
        <f t="shared" si="20"/>
        <v>1</v>
      </c>
      <c r="AG208" s="78">
        <f t="shared" si="21"/>
        <v>1</v>
      </c>
      <c r="AH208" s="78">
        <f t="shared" si="22"/>
        <v>1</v>
      </c>
      <c r="AI208" s="78" t="str">
        <f t="shared" si="23"/>
        <v>S4B3</v>
      </c>
      <c r="AJ208" s="78" t="str">
        <f>VLOOKUP(N208,DATA_IW39!A:X,24,0)</f>
        <v>SSGGEN</v>
      </c>
      <c r="AK208" s="76" t="str">
        <f>VLOOKUP(N208,DATA_IW39!A:W,23,0)</f>
        <v>สายสื่อสาร</v>
      </c>
      <c r="AL208" s="76" t="str">
        <f>VLOOKUP(N208,DATA_IW39!A:G,6,0)</f>
        <v>ZW03</v>
      </c>
      <c r="AM208" s="76" t="str">
        <f>VLOOKUP(N208,DATA_IW39!A:G,7,0)</f>
        <v>Z53</v>
      </c>
      <c r="AN208" s="76" t="str">
        <f>VLOOKUP(A208,Constrain!AC:AD,2,0)</f>
        <v>F025</v>
      </c>
      <c r="AO208" s="76" t="str">
        <f>VLOOKUP(A208,Constrain!AC:AE,3,0)</f>
        <v>กฟส.บำเหน็จณรงค์</v>
      </c>
      <c r="AP208" s="76" t="str">
        <f>VLOOKUP(N208,DATA_IW39!A:AA,27,0)</f>
        <v>GENERAL</v>
      </c>
    </row>
    <row r="209" spans="1:42" x14ac:dyDescent="0.35">
      <c r="A209" s="86" t="s">
        <v>1313</v>
      </c>
      <c r="B209" s="56">
        <v>92000558489</v>
      </c>
      <c r="C209" s="56">
        <v>140001546719</v>
      </c>
      <c r="D209" s="86" t="s">
        <v>152</v>
      </c>
      <c r="E209" s="86" t="s">
        <v>3190</v>
      </c>
      <c r="F209" s="86" t="s">
        <v>3191</v>
      </c>
      <c r="G209" s="56">
        <v>2007973055</v>
      </c>
      <c r="H209" s="56">
        <v>9009420269</v>
      </c>
      <c r="I209" s="56">
        <v>530000321424</v>
      </c>
      <c r="J209" s="86" t="s">
        <v>154</v>
      </c>
      <c r="K209" s="86" t="s">
        <v>165</v>
      </c>
      <c r="L209" s="86" t="s">
        <v>166</v>
      </c>
      <c r="M209" s="86" t="s">
        <v>157</v>
      </c>
      <c r="N209" s="56">
        <v>130000724139</v>
      </c>
      <c r="O209" s="86" t="s">
        <v>79</v>
      </c>
      <c r="P209" s="87">
        <v>13</v>
      </c>
      <c r="Q209" s="59">
        <v>43483</v>
      </c>
      <c r="R209" s="88">
        <v>303</v>
      </c>
      <c r="S209" s="89">
        <v>100</v>
      </c>
      <c r="T209" s="89">
        <v>100</v>
      </c>
      <c r="U209" s="89">
        <v>7</v>
      </c>
      <c r="V209" s="89">
        <v>30300</v>
      </c>
      <c r="W209" s="89">
        <v>30300</v>
      </c>
      <c r="X209" s="89">
        <v>2121</v>
      </c>
      <c r="Y209" s="89">
        <v>32421</v>
      </c>
      <c r="Z209" s="59">
        <v>43496</v>
      </c>
      <c r="AA209" s="59"/>
      <c r="AB209" s="76" t="str">
        <f t="shared" si="18"/>
        <v/>
      </c>
      <c r="AC209" s="76" t="str">
        <f t="shared" si="19"/>
        <v/>
      </c>
      <c r="AD209" s="76" t="str">
        <f>VLOOKUP(B209,CA!A:B,2,0)</f>
        <v>CWFGEN</v>
      </c>
      <c r="AE209" s="77">
        <f>VLOOKUP(C209,DATA_IW39!B:B,1,0)</f>
        <v>140001546719</v>
      </c>
      <c r="AF209" s="78">
        <f t="shared" si="20"/>
        <v>1</v>
      </c>
      <c r="AG209" s="78">
        <f t="shared" si="21"/>
        <v>1</v>
      </c>
      <c r="AH209" s="78">
        <f t="shared" si="22"/>
        <v>1</v>
      </c>
      <c r="AI209" s="78" t="str">
        <f t="shared" si="23"/>
        <v>S4B3</v>
      </c>
      <c r="AJ209" s="78" t="str">
        <f>VLOOKUP(N209,DATA_IW39!A:X,24,0)</f>
        <v>CWFGEN</v>
      </c>
      <c r="AK209" s="76" t="str">
        <f>VLOOKUP(N209,DATA_IW39!A:W,23,0)</f>
        <v>สายสื่อสาร</v>
      </c>
      <c r="AL209" s="76" t="str">
        <f>VLOOKUP(N209,DATA_IW39!A:G,6,0)</f>
        <v>ZW03</v>
      </c>
      <c r="AM209" s="76" t="str">
        <f>VLOOKUP(N209,DATA_IW39!A:G,7,0)</f>
        <v>Z53</v>
      </c>
      <c r="AN209" s="76" t="str">
        <f>VLOOKUP(A209,Constrain!AC:AD,2,0)</f>
        <v>F025</v>
      </c>
      <c r="AO209" s="76" t="str">
        <f>VLOOKUP(A209,Constrain!AC:AE,3,0)</f>
        <v>กฟส.บำเหน็จณรงค์</v>
      </c>
      <c r="AP209" s="76" t="str">
        <f>VLOOKUP(N209,DATA_IW39!A:AA,27,0)</f>
        <v>GENERAL</v>
      </c>
    </row>
    <row r="210" spans="1:42" x14ac:dyDescent="0.35">
      <c r="A210" s="86" t="s">
        <v>1336</v>
      </c>
      <c r="B210" s="56">
        <v>92000320886</v>
      </c>
      <c r="C210" s="56">
        <v>140001546570</v>
      </c>
      <c r="D210" s="86" t="s">
        <v>152</v>
      </c>
      <c r="E210" s="86" t="s">
        <v>160</v>
      </c>
      <c r="F210" s="86" t="s">
        <v>161</v>
      </c>
      <c r="G210" s="56">
        <v>2007970489</v>
      </c>
      <c r="H210" s="56">
        <v>9009417991</v>
      </c>
      <c r="I210" s="56">
        <v>548000320646</v>
      </c>
      <c r="J210" s="86" t="s">
        <v>154</v>
      </c>
      <c r="K210" s="86" t="s">
        <v>165</v>
      </c>
      <c r="L210" s="86" t="s">
        <v>166</v>
      </c>
      <c r="M210" s="86" t="s">
        <v>157</v>
      </c>
      <c r="N210" s="56">
        <v>130000724471</v>
      </c>
      <c r="O210" s="86" t="s">
        <v>79</v>
      </c>
      <c r="P210" s="87">
        <v>8</v>
      </c>
      <c r="Q210" s="59">
        <v>43483</v>
      </c>
      <c r="R210" s="88">
        <v>12200</v>
      </c>
      <c r="S210" s="89">
        <v>55</v>
      </c>
      <c r="T210" s="89">
        <v>55</v>
      </c>
      <c r="U210" s="89">
        <v>3.85</v>
      </c>
      <c r="V210" s="89">
        <v>671000</v>
      </c>
      <c r="W210" s="89">
        <v>671000</v>
      </c>
      <c r="X210" s="89">
        <v>46970</v>
      </c>
      <c r="Y210" s="89">
        <v>717970</v>
      </c>
      <c r="Z210" s="59">
        <v>43496</v>
      </c>
      <c r="AA210" s="59"/>
      <c r="AB210" s="76" t="str">
        <f t="shared" si="18"/>
        <v/>
      </c>
      <c r="AC210" s="76" t="str">
        <f t="shared" si="19"/>
        <v/>
      </c>
      <c r="AD210" s="76" t="str">
        <f>VLOOKUP(B210,CA!A:B,2,0)</f>
        <v>CAT</v>
      </c>
      <c r="AE210" s="77">
        <f>VLOOKUP(C210,DATA_IW39!B:B,1,0)</f>
        <v>140001546570</v>
      </c>
      <c r="AF210" s="78">
        <f t="shared" si="20"/>
        <v>2</v>
      </c>
      <c r="AG210" s="78">
        <f t="shared" si="21"/>
        <v>2</v>
      </c>
      <c r="AH210" s="78">
        <f t="shared" si="22"/>
        <v>2</v>
      </c>
      <c r="AI210" s="78" t="str">
        <f t="shared" si="23"/>
        <v>S4B3</v>
      </c>
      <c r="AJ210" s="78" t="str">
        <f>VLOOKUP(N210,DATA_IW39!A:X,24,0)</f>
        <v>CAT</v>
      </c>
      <c r="AK210" s="76" t="str">
        <f>VLOOKUP(N210,DATA_IW39!A:W,23,0)</f>
        <v>สายสื่อสาร</v>
      </c>
      <c r="AL210" s="76" t="str">
        <f>VLOOKUP(N210,DATA_IW39!A:G,6,0)</f>
        <v>ZW03</v>
      </c>
      <c r="AM210" s="76" t="str">
        <f>VLOOKUP(N210,DATA_IW39!A:G,7,0)</f>
        <v>Z53</v>
      </c>
      <c r="AN210" s="76" t="str">
        <f>VLOOKUP(A210,Constrain!AC:AD,2,0)</f>
        <v>F011</v>
      </c>
      <c r="AO210" s="76" t="str">
        <f>VLOOKUP(A210,Constrain!AC:AE,3,0)</f>
        <v>กฟจ.นครราชสีมา</v>
      </c>
      <c r="AP210" s="76" t="str">
        <f>VLOOKUP(N210,DATA_IW39!A:AA,27,0)</f>
        <v>TELECOM</v>
      </c>
    </row>
    <row r="211" spans="1:42" x14ac:dyDescent="0.35">
      <c r="A211" s="86" t="s">
        <v>1336</v>
      </c>
      <c r="B211" s="56">
        <v>92000320886</v>
      </c>
      <c r="C211" s="56">
        <v>140001546570</v>
      </c>
      <c r="D211" s="86" t="s">
        <v>152</v>
      </c>
      <c r="E211" s="86" t="s">
        <v>160</v>
      </c>
      <c r="F211" s="86" t="s">
        <v>161</v>
      </c>
      <c r="G211" s="56">
        <v>2007970489</v>
      </c>
      <c r="H211" s="56">
        <v>9009417991</v>
      </c>
      <c r="I211" s="56">
        <v>548000320646</v>
      </c>
      <c r="J211" s="86" t="s">
        <v>154</v>
      </c>
      <c r="K211" s="86" t="s">
        <v>165</v>
      </c>
      <c r="L211" s="86" t="s">
        <v>166</v>
      </c>
      <c r="M211" s="86" t="s">
        <v>157</v>
      </c>
      <c r="N211" s="56">
        <v>130000724471</v>
      </c>
      <c r="O211" s="86" t="s">
        <v>79</v>
      </c>
      <c r="P211" s="87">
        <v>9</v>
      </c>
      <c r="Q211" s="59">
        <v>43483</v>
      </c>
      <c r="R211" s="88">
        <v>468</v>
      </c>
      <c r="S211" s="89">
        <v>100</v>
      </c>
      <c r="T211" s="89">
        <v>100</v>
      </c>
      <c r="U211" s="89">
        <v>7</v>
      </c>
      <c r="V211" s="89">
        <v>46800</v>
      </c>
      <c r="W211" s="89">
        <v>46800</v>
      </c>
      <c r="X211" s="89">
        <v>3276</v>
      </c>
      <c r="Y211" s="89">
        <v>50076</v>
      </c>
      <c r="Z211" s="59">
        <v>43496</v>
      </c>
      <c r="AA211" s="59"/>
      <c r="AB211" s="76" t="str">
        <f t="shared" si="18"/>
        <v/>
      </c>
      <c r="AC211" s="76" t="str">
        <f t="shared" si="19"/>
        <v/>
      </c>
      <c r="AD211" s="76" t="str">
        <f>VLOOKUP(B211,CA!A:B,2,0)</f>
        <v>CAT</v>
      </c>
      <c r="AE211" s="77">
        <f>VLOOKUP(C211,DATA_IW39!B:B,1,0)</f>
        <v>140001546570</v>
      </c>
      <c r="AF211" s="78">
        <f t="shared" si="20"/>
        <v>2</v>
      </c>
      <c r="AG211" s="78">
        <f t="shared" si="21"/>
        <v>2</v>
      </c>
      <c r="AH211" s="78">
        <f t="shared" si="22"/>
        <v>2</v>
      </c>
      <c r="AI211" s="78" t="str">
        <f t="shared" si="23"/>
        <v>S4B3</v>
      </c>
      <c r="AJ211" s="78" t="str">
        <f>VLOOKUP(N211,DATA_IW39!A:X,24,0)</f>
        <v>CAT</v>
      </c>
      <c r="AK211" s="76" t="str">
        <f>VLOOKUP(N211,DATA_IW39!A:W,23,0)</f>
        <v>สายสื่อสาร</v>
      </c>
      <c r="AL211" s="76" t="str">
        <f>VLOOKUP(N211,DATA_IW39!A:G,6,0)</f>
        <v>ZW03</v>
      </c>
      <c r="AM211" s="76" t="str">
        <f>VLOOKUP(N211,DATA_IW39!A:G,7,0)</f>
        <v>Z53</v>
      </c>
      <c r="AN211" s="76" t="str">
        <f>VLOOKUP(A211,Constrain!AC:AD,2,0)</f>
        <v>F011</v>
      </c>
      <c r="AO211" s="76" t="str">
        <f>VLOOKUP(A211,Constrain!AC:AE,3,0)</f>
        <v>กฟจ.นครราชสีมา</v>
      </c>
      <c r="AP211" s="76" t="str">
        <f>VLOOKUP(N211,DATA_IW39!A:AA,27,0)</f>
        <v>TELECOM</v>
      </c>
    </row>
    <row r="212" spans="1:42" x14ac:dyDescent="0.35">
      <c r="A212" s="86" t="s">
        <v>1336</v>
      </c>
      <c r="B212" s="56">
        <v>92000323043</v>
      </c>
      <c r="C212" s="56">
        <v>140001546731</v>
      </c>
      <c r="D212" s="86" t="s">
        <v>152</v>
      </c>
      <c r="E212" s="86" t="s">
        <v>114</v>
      </c>
      <c r="F212" s="86" t="s">
        <v>163</v>
      </c>
      <c r="G212" s="56">
        <v>2007973051</v>
      </c>
      <c r="H212" s="56">
        <v>9009420318</v>
      </c>
      <c r="I212" s="56">
        <v>528000323547</v>
      </c>
      <c r="J212" s="86" t="s">
        <v>154</v>
      </c>
      <c r="K212" s="86" t="s">
        <v>165</v>
      </c>
      <c r="L212" s="86" t="s">
        <v>166</v>
      </c>
      <c r="M212" s="86" t="s">
        <v>157</v>
      </c>
      <c r="N212" s="56">
        <v>130000724484</v>
      </c>
      <c r="O212" s="86" t="s">
        <v>79</v>
      </c>
      <c r="P212" s="87">
        <v>12</v>
      </c>
      <c r="Q212" s="59">
        <v>43483</v>
      </c>
      <c r="R212" s="88">
        <v>11626</v>
      </c>
      <c r="S212" s="89">
        <v>55</v>
      </c>
      <c r="T212" s="89">
        <v>55</v>
      </c>
      <c r="U212" s="89">
        <v>3.85</v>
      </c>
      <c r="V212" s="89">
        <v>639430</v>
      </c>
      <c r="W212" s="89">
        <v>639430</v>
      </c>
      <c r="X212" s="89">
        <v>44760.1</v>
      </c>
      <c r="Y212" s="89">
        <v>684190.1</v>
      </c>
      <c r="Z212" s="59">
        <v>43496</v>
      </c>
      <c r="AA212" s="59"/>
      <c r="AB212" s="76" t="str">
        <f t="shared" si="18"/>
        <v/>
      </c>
      <c r="AC212" s="76" t="str">
        <f t="shared" si="19"/>
        <v/>
      </c>
      <c r="AD212" s="76" t="str">
        <f>VLOOKUP(B212,CA!A:B,2,0)</f>
        <v>TOT</v>
      </c>
      <c r="AE212" s="77">
        <f>VLOOKUP(C212,DATA_IW39!B:B,1,0)</f>
        <v>140001546731</v>
      </c>
      <c r="AF212" s="78">
        <f t="shared" si="20"/>
        <v>2</v>
      </c>
      <c r="AG212" s="78">
        <f t="shared" si="21"/>
        <v>2</v>
      </c>
      <c r="AH212" s="78">
        <f t="shared" si="22"/>
        <v>2</v>
      </c>
      <c r="AI212" s="78" t="str">
        <f t="shared" si="23"/>
        <v>S4B3</v>
      </c>
      <c r="AJ212" s="78" t="str">
        <f>VLOOKUP(N212,DATA_IW39!A:X,24,0)</f>
        <v>TOT</v>
      </c>
      <c r="AK212" s="76" t="str">
        <f>VLOOKUP(N212,DATA_IW39!A:W,23,0)</f>
        <v>สายสื่อสาร</v>
      </c>
      <c r="AL212" s="76" t="str">
        <f>VLOOKUP(N212,DATA_IW39!A:G,6,0)</f>
        <v>ZW03</v>
      </c>
      <c r="AM212" s="76" t="str">
        <f>VLOOKUP(N212,DATA_IW39!A:G,7,0)</f>
        <v>Z53</v>
      </c>
      <c r="AN212" s="76" t="str">
        <f>VLOOKUP(A212,Constrain!AC:AD,2,0)</f>
        <v>F011</v>
      </c>
      <c r="AO212" s="76" t="str">
        <f>VLOOKUP(A212,Constrain!AC:AE,3,0)</f>
        <v>กฟจ.นครราชสีมา</v>
      </c>
      <c r="AP212" s="76" t="str">
        <f>VLOOKUP(N212,DATA_IW39!A:AA,27,0)</f>
        <v>TELECOM</v>
      </c>
    </row>
    <row r="213" spans="1:42" x14ac:dyDescent="0.35">
      <c r="A213" s="86" t="s">
        <v>1336</v>
      </c>
      <c r="B213" s="56">
        <v>92000323043</v>
      </c>
      <c r="C213" s="56">
        <v>140001546731</v>
      </c>
      <c r="D213" s="86" t="s">
        <v>152</v>
      </c>
      <c r="E213" s="86" t="s">
        <v>114</v>
      </c>
      <c r="F213" s="86" t="s">
        <v>163</v>
      </c>
      <c r="G213" s="56">
        <v>2007973051</v>
      </c>
      <c r="H213" s="56">
        <v>9009420318</v>
      </c>
      <c r="I213" s="56">
        <v>528000323547</v>
      </c>
      <c r="J213" s="86" t="s">
        <v>154</v>
      </c>
      <c r="K213" s="86" t="s">
        <v>165</v>
      </c>
      <c r="L213" s="86" t="s">
        <v>166</v>
      </c>
      <c r="M213" s="86" t="s">
        <v>157</v>
      </c>
      <c r="N213" s="56">
        <v>130000724484</v>
      </c>
      <c r="O213" s="86" t="s">
        <v>79</v>
      </c>
      <c r="P213" s="87">
        <v>13</v>
      </c>
      <c r="Q213" s="59">
        <v>43483</v>
      </c>
      <c r="R213" s="88">
        <v>9511</v>
      </c>
      <c r="S213" s="89">
        <v>100</v>
      </c>
      <c r="T213" s="89">
        <v>100</v>
      </c>
      <c r="U213" s="89">
        <v>7</v>
      </c>
      <c r="V213" s="89">
        <v>951100</v>
      </c>
      <c r="W213" s="89">
        <v>951100</v>
      </c>
      <c r="X213" s="89">
        <v>66577</v>
      </c>
      <c r="Y213" s="89">
        <v>1017677</v>
      </c>
      <c r="Z213" s="59">
        <v>43496</v>
      </c>
      <c r="AA213" s="59"/>
      <c r="AB213" s="76" t="str">
        <f t="shared" si="18"/>
        <v/>
      </c>
      <c r="AC213" s="76" t="str">
        <f t="shared" si="19"/>
        <v/>
      </c>
      <c r="AD213" s="76" t="str">
        <f>VLOOKUP(B213,CA!A:B,2,0)</f>
        <v>TOT</v>
      </c>
      <c r="AE213" s="77">
        <f>VLOOKUP(C213,DATA_IW39!B:B,1,0)</f>
        <v>140001546731</v>
      </c>
      <c r="AF213" s="78">
        <f t="shared" si="20"/>
        <v>2</v>
      </c>
      <c r="AG213" s="78">
        <f t="shared" si="21"/>
        <v>2</v>
      </c>
      <c r="AH213" s="78">
        <f t="shared" si="22"/>
        <v>2</v>
      </c>
      <c r="AI213" s="78" t="str">
        <f t="shared" si="23"/>
        <v>S4B3</v>
      </c>
      <c r="AJ213" s="78" t="str">
        <f>VLOOKUP(N213,DATA_IW39!A:X,24,0)</f>
        <v>TOT</v>
      </c>
      <c r="AK213" s="76" t="str">
        <f>VLOOKUP(N213,DATA_IW39!A:W,23,0)</f>
        <v>สายสื่อสาร</v>
      </c>
      <c r="AL213" s="76" t="str">
        <f>VLOOKUP(N213,DATA_IW39!A:G,6,0)</f>
        <v>ZW03</v>
      </c>
      <c r="AM213" s="76" t="str">
        <f>VLOOKUP(N213,DATA_IW39!A:G,7,0)</f>
        <v>Z53</v>
      </c>
      <c r="AN213" s="76" t="str">
        <f>VLOOKUP(A213,Constrain!AC:AD,2,0)</f>
        <v>F011</v>
      </c>
      <c r="AO213" s="76" t="str">
        <f>VLOOKUP(A213,Constrain!AC:AE,3,0)</f>
        <v>กฟจ.นครราชสีมา</v>
      </c>
      <c r="AP213" s="76" t="str">
        <f>VLOOKUP(N213,DATA_IW39!A:AA,27,0)</f>
        <v>TELECOM</v>
      </c>
    </row>
    <row r="214" spans="1:42" x14ac:dyDescent="0.35">
      <c r="A214" s="86" t="s">
        <v>1336</v>
      </c>
      <c r="B214" s="56">
        <v>92000314487</v>
      </c>
      <c r="C214" s="56">
        <v>140001546633</v>
      </c>
      <c r="D214" s="86" t="s">
        <v>152</v>
      </c>
      <c r="E214" s="86" t="s">
        <v>1316</v>
      </c>
      <c r="F214" s="86" t="s">
        <v>1317</v>
      </c>
      <c r="G214" s="56">
        <v>2007972975</v>
      </c>
      <c r="H214" s="56">
        <v>9009420210</v>
      </c>
      <c r="I214" s="56">
        <v>554000320236</v>
      </c>
      <c r="J214" s="86" t="s">
        <v>154</v>
      </c>
      <c r="K214" s="86" t="s">
        <v>165</v>
      </c>
      <c r="L214" s="86" t="s">
        <v>166</v>
      </c>
      <c r="M214" s="86" t="s">
        <v>157</v>
      </c>
      <c r="N214" s="56">
        <v>130000724490</v>
      </c>
      <c r="O214" s="86" t="s">
        <v>79</v>
      </c>
      <c r="P214" s="87">
        <v>6</v>
      </c>
      <c r="Q214" s="59">
        <v>43483</v>
      </c>
      <c r="R214" s="88">
        <v>6062</v>
      </c>
      <c r="S214" s="89">
        <v>55</v>
      </c>
      <c r="T214" s="89">
        <v>55</v>
      </c>
      <c r="U214" s="89">
        <v>3.85</v>
      </c>
      <c r="V214" s="89">
        <v>333410</v>
      </c>
      <c r="W214" s="89">
        <v>333410</v>
      </c>
      <c r="X214" s="89">
        <v>23338.7</v>
      </c>
      <c r="Y214" s="89">
        <v>356748.7</v>
      </c>
      <c r="Z214" s="59">
        <v>43483</v>
      </c>
      <c r="AA214" s="59"/>
      <c r="AB214" s="76" t="str">
        <f t="shared" si="18"/>
        <v/>
      </c>
      <c r="AC214" s="76" t="str">
        <f t="shared" si="19"/>
        <v/>
      </c>
      <c r="AD214" s="76" t="str">
        <f>VLOOKUP(B214,CA!A:B,2,0)</f>
        <v>SIMAT</v>
      </c>
      <c r="AE214" s="77">
        <f>VLOOKUP(C214,DATA_IW39!B:B,1,0)</f>
        <v>140001546633</v>
      </c>
      <c r="AF214" s="78">
        <f t="shared" si="20"/>
        <v>1</v>
      </c>
      <c r="AG214" s="78">
        <f t="shared" si="21"/>
        <v>1</v>
      </c>
      <c r="AH214" s="78">
        <f t="shared" si="22"/>
        <v>1</v>
      </c>
      <c r="AI214" s="78" t="str">
        <f t="shared" si="23"/>
        <v>S4B3</v>
      </c>
      <c r="AJ214" s="78" t="str">
        <f>VLOOKUP(N214,DATA_IW39!A:X,24,0)</f>
        <v>SIMAT</v>
      </c>
      <c r="AK214" s="76" t="str">
        <f>VLOOKUP(N214,DATA_IW39!A:W,23,0)</f>
        <v>สายสื่อสาร</v>
      </c>
      <c r="AL214" s="76" t="str">
        <f>VLOOKUP(N214,DATA_IW39!A:G,6,0)</f>
        <v>ZW03</v>
      </c>
      <c r="AM214" s="76" t="str">
        <f>VLOOKUP(N214,DATA_IW39!A:G,7,0)</f>
        <v>Z53</v>
      </c>
      <c r="AN214" s="76" t="str">
        <f>VLOOKUP(A214,Constrain!AC:AD,2,0)</f>
        <v>F011</v>
      </c>
      <c r="AO214" s="76" t="str">
        <f>VLOOKUP(A214,Constrain!AC:AE,3,0)</f>
        <v>กฟจ.นครราชสีมา</v>
      </c>
      <c r="AP214" s="76" t="str">
        <f>VLOOKUP(N214,DATA_IW39!A:AA,27,0)</f>
        <v>TELECOM</v>
      </c>
    </row>
    <row r="215" spans="1:42" x14ac:dyDescent="0.35">
      <c r="A215" s="86" t="s">
        <v>1336</v>
      </c>
      <c r="B215" s="56">
        <v>92000523912</v>
      </c>
      <c r="C215" s="56">
        <v>140001546603</v>
      </c>
      <c r="D215" s="86" t="s">
        <v>152</v>
      </c>
      <c r="E215" s="86" t="s">
        <v>162</v>
      </c>
      <c r="F215" s="86" t="s">
        <v>1388</v>
      </c>
      <c r="G215" s="56">
        <v>2007970492</v>
      </c>
      <c r="H215" s="56">
        <v>9009417995</v>
      </c>
      <c r="I215" s="56">
        <v>520000322305</v>
      </c>
      <c r="J215" s="86" t="s">
        <v>154</v>
      </c>
      <c r="K215" s="86" t="s">
        <v>165</v>
      </c>
      <c r="L215" s="86" t="s">
        <v>166</v>
      </c>
      <c r="M215" s="86" t="s">
        <v>157</v>
      </c>
      <c r="N215" s="56">
        <v>130000724493</v>
      </c>
      <c r="O215" s="86" t="s">
        <v>79</v>
      </c>
      <c r="P215" s="87">
        <v>20</v>
      </c>
      <c r="Q215" s="59">
        <v>43483</v>
      </c>
      <c r="R215" s="88">
        <v>414</v>
      </c>
      <c r="S215" s="89">
        <v>55</v>
      </c>
      <c r="T215" s="89">
        <v>55</v>
      </c>
      <c r="U215" s="89">
        <v>3.85</v>
      </c>
      <c r="V215" s="89">
        <v>22770</v>
      </c>
      <c r="W215" s="89">
        <v>22770</v>
      </c>
      <c r="X215" s="89">
        <v>1593.9</v>
      </c>
      <c r="Y215" s="89">
        <v>24363.9</v>
      </c>
      <c r="Z215" s="59">
        <v>43496</v>
      </c>
      <c r="AA215" s="59"/>
      <c r="AB215" s="76" t="str">
        <f t="shared" si="18"/>
        <v/>
      </c>
      <c r="AC215" s="76" t="str">
        <f t="shared" si="19"/>
        <v/>
      </c>
      <c r="AD215" s="76" t="str">
        <f>VLOOKUP(B215,CA!A:B,2,0)</f>
        <v>DTN</v>
      </c>
      <c r="AE215" s="77">
        <f>VLOOKUP(C215,DATA_IW39!B:B,1,0)</f>
        <v>140001546603</v>
      </c>
      <c r="AF215" s="78">
        <f t="shared" si="20"/>
        <v>1</v>
      </c>
      <c r="AG215" s="78">
        <f t="shared" si="21"/>
        <v>1</v>
      </c>
      <c r="AH215" s="78">
        <f t="shared" si="22"/>
        <v>1</v>
      </c>
      <c r="AI215" s="78" t="str">
        <f t="shared" si="23"/>
        <v>S4B3</v>
      </c>
      <c r="AJ215" s="78" t="str">
        <f>VLOOKUP(N215,DATA_IW39!A:X,24,0)</f>
        <v>DTN</v>
      </c>
      <c r="AK215" s="76" t="str">
        <f>VLOOKUP(N215,DATA_IW39!A:W,23,0)</f>
        <v>สายสื่อสาร</v>
      </c>
      <c r="AL215" s="76" t="str">
        <f>VLOOKUP(N215,DATA_IW39!A:G,6,0)</f>
        <v>ZW03</v>
      </c>
      <c r="AM215" s="76" t="str">
        <f>VLOOKUP(N215,DATA_IW39!A:G,7,0)</f>
        <v>Z53</v>
      </c>
      <c r="AN215" s="76" t="str">
        <f>VLOOKUP(A215,Constrain!AC:AD,2,0)</f>
        <v>F011</v>
      </c>
      <c r="AO215" s="76" t="str">
        <f>VLOOKUP(A215,Constrain!AC:AE,3,0)</f>
        <v>กฟจ.นครราชสีมา</v>
      </c>
      <c r="AP215" s="76" t="str">
        <f>VLOOKUP(N215,DATA_IW39!A:AA,27,0)</f>
        <v>TELECOM</v>
      </c>
    </row>
    <row r="216" spans="1:42" x14ac:dyDescent="0.35">
      <c r="A216" s="86" t="s">
        <v>1336</v>
      </c>
      <c r="B216" s="56">
        <v>92000312965</v>
      </c>
      <c r="C216" s="56">
        <v>140001546763</v>
      </c>
      <c r="D216" s="86" t="s">
        <v>152</v>
      </c>
      <c r="E216" s="86" t="s">
        <v>158</v>
      </c>
      <c r="F216" s="86" t="s">
        <v>159</v>
      </c>
      <c r="G216" s="56">
        <v>2007973119</v>
      </c>
      <c r="H216" s="56">
        <v>9009420322</v>
      </c>
      <c r="I216" s="56">
        <v>542000322734</v>
      </c>
      <c r="J216" s="86" t="s">
        <v>154</v>
      </c>
      <c r="K216" s="86" t="s">
        <v>165</v>
      </c>
      <c r="L216" s="86" t="s">
        <v>166</v>
      </c>
      <c r="M216" s="86" t="s">
        <v>157</v>
      </c>
      <c r="N216" s="56">
        <v>130000724496</v>
      </c>
      <c r="O216" s="86" t="s">
        <v>79</v>
      </c>
      <c r="P216" s="87">
        <v>5</v>
      </c>
      <c r="Q216" s="59">
        <v>43483</v>
      </c>
      <c r="R216" s="88">
        <v>3799</v>
      </c>
      <c r="S216" s="89">
        <v>55</v>
      </c>
      <c r="T216" s="89">
        <v>55</v>
      </c>
      <c r="U216" s="89">
        <v>3.85</v>
      </c>
      <c r="V216" s="89">
        <v>208945</v>
      </c>
      <c r="W216" s="89">
        <v>208945</v>
      </c>
      <c r="X216" s="89">
        <v>14626.15</v>
      </c>
      <c r="Y216" s="89">
        <v>223571.15</v>
      </c>
      <c r="Z216" s="59">
        <v>43496</v>
      </c>
      <c r="AA216" s="59"/>
      <c r="AB216" s="76" t="str">
        <f t="shared" si="18"/>
        <v/>
      </c>
      <c r="AC216" s="76" t="str">
        <f t="shared" si="19"/>
        <v/>
      </c>
      <c r="AD216" s="76" t="str">
        <f>VLOOKUP(B216,CA!A:B,2,0)</f>
        <v>TTT</v>
      </c>
      <c r="AE216" s="77">
        <f>VLOOKUP(C216,DATA_IW39!B:B,1,0)</f>
        <v>140001546763</v>
      </c>
      <c r="AF216" s="78">
        <f t="shared" si="20"/>
        <v>1</v>
      </c>
      <c r="AG216" s="78">
        <f t="shared" si="21"/>
        <v>1</v>
      </c>
      <c r="AH216" s="78">
        <f t="shared" si="22"/>
        <v>1</v>
      </c>
      <c r="AI216" s="78" t="str">
        <f t="shared" si="23"/>
        <v>S4B3</v>
      </c>
      <c r="AJ216" s="78" t="str">
        <f>VLOOKUP(N216,DATA_IW39!A:X,24,0)</f>
        <v>TTT</v>
      </c>
      <c r="AK216" s="76" t="str">
        <f>VLOOKUP(N216,DATA_IW39!A:W,23,0)</f>
        <v>สายสื่อสาร</v>
      </c>
      <c r="AL216" s="76" t="str">
        <f>VLOOKUP(N216,DATA_IW39!A:G,6,0)</f>
        <v>ZW03</v>
      </c>
      <c r="AM216" s="76" t="str">
        <f>VLOOKUP(N216,DATA_IW39!A:G,7,0)</f>
        <v>Z53</v>
      </c>
      <c r="AN216" s="76" t="str">
        <f>VLOOKUP(A216,Constrain!AC:AD,2,0)</f>
        <v>F011</v>
      </c>
      <c r="AO216" s="76" t="str">
        <f>VLOOKUP(A216,Constrain!AC:AE,3,0)</f>
        <v>กฟจ.นครราชสีมา</v>
      </c>
      <c r="AP216" s="76" t="str">
        <f>VLOOKUP(N216,DATA_IW39!A:AA,27,0)</f>
        <v>TELECOM</v>
      </c>
    </row>
    <row r="217" spans="1:42" x14ac:dyDescent="0.35">
      <c r="A217" s="86" t="s">
        <v>1336</v>
      </c>
      <c r="B217" s="56">
        <v>92000394313</v>
      </c>
      <c r="C217" s="56">
        <v>140001546978</v>
      </c>
      <c r="D217" s="86" t="s">
        <v>152</v>
      </c>
      <c r="E217" s="86" t="s">
        <v>180</v>
      </c>
      <c r="F217" s="86" t="s">
        <v>159</v>
      </c>
      <c r="G217" s="56">
        <v>2007973305</v>
      </c>
      <c r="H217" s="56">
        <v>9009420668</v>
      </c>
      <c r="I217" s="56">
        <v>528000323551</v>
      </c>
      <c r="J217" s="86" t="s">
        <v>154</v>
      </c>
      <c r="K217" s="86" t="s">
        <v>155</v>
      </c>
      <c r="L217" s="86" t="s">
        <v>156</v>
      </c>
      <c r="M217" s="86" t="s">
        <v>157</v>
      </c>
      <c r="N217" s="56">
        <v>130000724502</v>
      </c>
      <c r="O217" s="86" t="s">
        <v>79</v>
      </c>
      <c r="P217" s="87">
        <v>17</v>
      </c>
      <c r="Q217" s="59">
        <v>43483</v>
      </c>
      <c r="R217" s="88">
        <v>208</v>
      </c>
      <c r="S217" s="89">
        <v>410</v>
      </c>
      <c r="T217" s="89">
        <v>410</v>
      </c>
      <c r="U217" s="89">
        <v>28.7</v>
      </c>
      <c r="V217" s="89">
        <v>85280</v>
      </c>
      <c r="W217" s="89">
        <v>85280</v>
      </c>
      <c r="X217" s="89">
        <v>5969.6</v>
      </c>
      <c r="Y217" s="89">
        <v>91249.600000000006</v>
      </c>
      <c r="Z217" s="59">
        <v>43496</v>
      </c>
      <c r="AA217" s="59"/>
      <c r="AB217" s="76" t="str">
        <f t="shared" si="18"/>
        <v/>
      </c>
      <c r="AC217" s="76" t="str">
        <f t="shared" si="19"/>
        <v/>
      </c>
      <c r="AD217" s="76" t="str">
        <f>VLOOKUP(B217,CA!A:B,2,0)</f>
        <v>TTTIN</v>
      </c>
      <c r="AE217" s="77">
        <f>VLOOKUP(C217,DATA_IW39!B:B,1,0)</f>
        <v>140001546978</v>
      </c>
      <c r="AF217" s="78">
        <f t="shared" si="20"/>
        <v>1</v>
      </c>
      <c r="AG217" s="78">
        <f t="shared" si="21"/>
        <v>1</v>
      </c>
      <c r="AH217" s="78">
        <f t="shared" si="22"/>
        <v>1</v>
      </c>
      <c r="AI217" s="78" t="str">
        <f t="shared" si="23"/>
        <v>S4B3</v>
      </c>
      <c r="AJ217" s="78" t="str">
        <f>VLOOKUP(N217,DATA_IW39!A:X,24,0)</f>
        <v>TTTIN</v>
      </c>
      <c r="AK217" s="76" t="str">
        <f>VLOOKUP(N217,DATA_IW39!A:W,23,0)</f>
        <v>อุปกรณ์</v>
      </c>
      <c r="AL217" s="76" t="str">
        <f>VLOOKUP(N217,DATA_IW39!A:G,6,0)</f>
        <v>ZW03</v>
      </c>
      <c r="AM217" s="76" t="str">
        <f>VLOOKUP(N217,DATA_IW39!A:G,7,0)</f>
        <v>Z53</v>
      </c>
      <c r="AN217" s="76" t="str">
        <f>VLOOKUP(A217,Constrain!AC:AD,2,0)</f>
        <v>F011</v>
      </c>
      <c r="AO217" s="76" t="str">
        <f>VLOOKUP(A217,Constrain!AC:AE,3,0)</f>
        <v>กฟจ.นครราชสีมา</v>
      </c>
      <c r="AP217" s="76" t="str">
        <f>VLOOKUP(N217,DATA_IW39!A:AA,27,0)</f>
        <v>TELECOM</v>
      </c>
    </row>
    <row r="218" spans="1:42" x14ac:dyDescent="0.35">
      <c r="A218" s="86" t="s">
        <v>1336</v>
      </c>
      <c r="B218" s="56">
        <v>92000546541</v>
      </c>
      <c r="C218" s="56">
        <v>140001546686</v>
      </c>
      <c r="D218" s="86" t="s">
        <v>152</v>
      </c>
      <c r="E218" s="86" t="s">
        <v>194</v>
      </c>
      <c r="F218" s="86" t="s">
        <v>195</v>
      </c>
      <c r="G218" s="56">
        <v>2007973040</v>
      </c>
      <c r="H218" s="56">
        <v>9009420229</v>
      </c>
      <c r="I218" s="56">
        <v>520000321953</v>
      </c>
      <c r="J218" s="86" t="s">
        <v>154</v>
      </c>
      <c r="K218" s="86" t="s">
        <v>165</v>
      </c>
      <c r="L218" s="86" t="s">
        <v>166</v>
      </c>
      <c r="M218" s="86" t="s">
        <v>157</v>
      </c>
      <c r="N218" s="56">
        <v>130000724504</v>
      </c>
      <c r="O218" s="86" t="s">
        <v>79</v>
      </c>
      <c r="P218" s="87">
        <v>22</v>
      </c>
      <c r="Q218" s="59">
        <v>43483</v>
      </c>
      <c r="R218" s="88">
        <v>5220</v>
      </c>
      <c r="S218" s="89">
        <v>100</v>
      </c>
      <c r="T218" s="89">
        <v>100</v>
      </c>
      <c r="U218" s="89">
        <v>7</v>
      </c>
      <c r="V218" s="89">
        <v>522000</v>
      </c>
      <c r="W218" s="89">
        <v>522000</v>
      </c>
      <c r="X218" s="89">
        <v>36540</v>
      </c>
      <c r="Y218" s="89">
        <v>558540</v>
      </c>
      <c r="Z218" s="59">
        <v>43496</v>
      </c>
      <c r="AB218" s="76" t="str">
        <f t="shared" si="18"/>
        <v/>
      </c>
      <c r="AC218" s="76" t="str">
        <f t="shared" si="19"/>
        <v/>
      </c>
      <c r="AD218" s="76" t="str">
        <f>VLOOKUP(B218,CA!A:B,2,0)</f>
        <v>TCC</v>
      </c>
      <c r="AE218" s="77">
        <f>VLOOKUP(C218,DATA_IW39!B:B,1,0)</f>
        <v>140001546686</v>
      </c>
      <c r="AF218" s="78">
        <f t="shared" si="20"/>
        <v>2</v>
      </c>
      <c r="AG218" s="78">
        <f t="shared" si="21"/>
        <v>2</v>
      </c>
      <c r="AH218" s="78">
        <f t="shared" si="22"/>
        <v>2</v>
      </c>
      <c r="AI218" s="78" t="str">
        <f t="shared" si="23"/>
        <v>S4B3</v>
      </c>
      <c r="AJ218" s="78" t="str">
        <f>VLOOKUP(N218,DATA_IW39!A:X,24,0)</f>
        <v>TCC</v>
      </c>
      <c r="AK218" s="76" t="str">
        <f>VLOOKUP(N218,DATA_IW39!A:W,23,0)</f>
        <v>สายสื่อสาร</v>
      </c>
      <c r="AL218" s="76" t="str">
        <f>VLOOKUP(N218,DATA_IW39!A:G,6,0)</f>
        <v>ZW03</v>
      </c>
      <c r="AM218" s="76" t="str">
        <f>VLOOKUP(N218,DATA_IW39!A:G,7,0)</f>
        <v>Z53</v>
      </c>
      <c r="AN218" s="76" t="str">
        <f>VLOOKUP(A218,Constrain!AC:AD,2,0)</f>
        <v>F011</v>
      </c>
      <c r="AO218" s="76" t="str">
        <f>VLOOKUP(A218,Constrain!AC:AE,3,0)</f>
        <v>กฟจ.นครราชสีมา</v>
      </c>
      <c r="AP218" s="76" t="str">
        <f>VLOOKUP(N218,DATA_IW39!A:AA,27,0)</f>
        <v>TELECOM</v>
      </c>
    </row>
    <row r="219" spans="1:42" x14ac:dyDescent="0.35">
      <c r="A219" s="86" t="s">
        <v>1336</v>
      </c>
      <c r="B219" s="56">
        <v>92000546541</v>
      </c>
      <c r="C219" s="56">
        <v>140001546686</v>
      </c>
      <c r="D219" s="86" t="s">
        <v>152</v>
      </c>
      <c r="E219" s="86" t="s">
        <v>194</v>
      </c>
      <c r="F219" s="86" t="s">
        <v>195</v>
      </c>
      <c r="G219" s="56">
        <v>2007973040</v>
      </c>
      <c r="H219" s="56">
        <v>9009420229</v>
      </c>
      <c r="I219" s="56">
        <v>520000321953</v>
      </c>
      <c r="J219" s="86" t="s">
        <v>154</v>
      </c>
      <c r="K219" s="86" t="s">
        <v>165</v>
      </c>
      <c r="L219" s="86" t="s">
        <v>166</v>
      </c>
      <c r="M219" s="86" t="s">
        <v>157</v>
      </c>
      <c r="N219" s="56">
        <v>130000724504</v>
      </c>
      <c r="O219" s="86" t="s">
        <v>79</v>
      </c>
      <c r="P219" s="87">
        <v>23</v>
      </c>
      <c r="Q219" s="59">
        <v>43483</v>
      </c>
      <c r="R219" s="88">
        <v>34989</v>
      </c>
      <c r="S219" s="89">
        <v>55</v>
      </c>
      <c r="T219" s="89">
        <v>55</v>
      </c>
      <c r="U219" s="89">
        <v>3.85</v>
      </c>
      <c r="V219" s="89">
        <v>1924395</v>
      </c>
      <c r="W219" s="89">
        <v>1924395</v>
      </c>
      <c r="X219" s="89">
        <v>134707.65</v>
      </c>
      <c r="Y219" s="89">
        <v>2059102.65</v>
      </c>
      <c r="Z219" s="59">
        <v>43496</v>
      </c>
      <c r="AA219" s="59"/>
      <c r="AB219" s="76" t="str">
        <f t="shared" si="18"/>
        <v/>
      </c>
      <c r="AC219" s="76" t="str">
        <f t="shared" si="19"/>
        <v/>
      </c>
      <c r="AD219" s="76" t="str">
        <f>VLOOKUP(B219,CA!A:B,2,0)</f>
        <v>TCC</v>
      </c>
      <c r="AE219" s="77">
        <f>VLOOKUP(C219,DATA_IW39!B:B,1,0)</f>
        <v>140001546686</v>
      </c>
      <c r="AF219" s="78">
        <f t="shared" si="20"/>
        <v>2</v>
      </c>
      <c r="AG219" s="78">
        <f t="shared" si="21"/>
        <v>2</v>
      </c>
      <c r="AH219" s="78">
        <f t="shared" si="22"/>
        <v>2</v>
      </c>
      <c r="AI219" s="78" t="str">
        <f t="shared" si="23"/>
        <v>S4B3</v>
      </c>
      <c r="AJ219" s="78" t="str">
        <f>VLOOKUP(N219,DATA_IW39!A:X,24,0)</f>
        <v>TCC</v>
      </c>
      <c r="AK219" s="76" t="str">
        <f>VLOOKUP(N219,DATA_IW39!A:W,23,0)</f>
        <v>สายสื่อสาร</v>
      </c>
      <c r="AL219" s="76" t="str">
        <f>VLOOKUP(N219,DATA_IW39!A:G,6,0)</f>
        <v>ZW03</v>
      </c>
      <c r="AM219" s="76" t="str">
        <f>VLOOKUP(N219,DATA_IW39!A:G,7,0)</f>
        <v>Z53</v>
      </c>
      <c r="AN219" s="76" t="str">
        <f>VLOOKUP(A219,Constrain!AC:AD,2,0)</f>
        <v>F011</v>
      </c>
      <c r="AO219" s="76" t="str">
        <f>VLOOKUP(A219,Constrain!AC:AE,3,0)</f>
        <v>กฟจ.นครราชสีมา</v>
      </c>
      <c r="AP219" s="76" t="str">
        <f>VLOOKUP(N219,DATA_IW39!A:AA,27,0)</f>
        <v>TELECOM</v>
      </c>
    </row>
    <row r="220" spans="1:42" x14ac:dyDescent="0.35">
      <c r="A220" s="86" t="s">
        <v>1336</v>
      </c>
      <c r="B220" s="56">
        <v>92000323044</v>
      </c>
      <c r="C220" s="56">
        <v>140001546659</v>
      </c>
      <c r="D220" s="86" t="s">
        <v>152</v>
      </c>
      <c r="E220" s="86" t="s">
        <v>174</v>
      </c>
      <c r="F220" s="86" t="s">
        <v>175</v>
      </c>
      <c r="G220" s="56">
        <v>2007972987</v>
      </c>
      <c r="H220" s="56">
        <v>9009438059</v>
      </c>
      <c r="I220" s="56">
        <v>568000322612</v>
      </c>
      <c r="J220" s="86" t="s">
        <v>154</v>
      </c>
      <c r="K220" s="86" t="s">
        <v>165</v>
      </c>
      <c r="L220" s="86" t="s">
        <v>166</v>
      </c>
      <c r="M220" s="86" t="s">
        <v>157</v>
      </c>
      <c r="N220" s="56">
        <v>130000724510</v>
      </c>
      <c r="O220" s="86" t="s">
        <v>79</v>
      </c>
      <c r="P220" s="87">
        <v>14</v>
      </c>
      <c r="Q220" s="59">
        <v>43483</v>
      </c>
      <c r="R220" s="88">
        <v>3367</v>
      </c>
      <c r="S220" s="89">
        <v>55</v>
      </c>
      <c r="T220" s="89">
        <v>55</v>
      </c>
      <c r="U220" s="89">
        <v>3.85</v>
      </c>
      <c r="V220" s="89">
        <v>185185</v>
      </c>
      <c r="W220" s="89">
        <v>185185</v>
      </c>
      <c r="X220" s="89">
        <v>12962.95</v>
      </c>
      <c r="Y220" s="89">
        <v>198147.95</v>
      </c>
      <c r="Z220" s="59">
        <v>43496</v>
      </c>
      <c r="AA220" s="59"/>
      <c r="AB220" s="76" t="str">
        <f t="shared" si="18"/>
        <v/>
      </c>
      <c r="AC220" s="76" t="str">
        <f t="shared" si="19"/>
        <v/>
      </c>
      <c r="AD220" s="76" t="str">
        <f>VLOOKUP(B220,CA!A:B,2,0)</f>
        <v>SYM</v>
      </c>
      <c r="AE220" s="77">
        <f>VLOOKUP(C220,DATA_IW39!B:B,1,0)</f>
        <v>140001546659</v>
      </c>
      <c r="AF220" s="78">
        <f t="shared" si="20"/>
        <v>1</v>
      </c>
      <c r="AG220" s="78">
        <f t="shared" si="21"/>
        <v>1</v>
      </c>
      <c r="AH220" s="78">
        <f t="shared" si="22"/>
        <v>1</v>
      </c>
      <c r="AI220" s="78" t="str">
        <f t="shared" si="23"/>
        <v>S4B3</v>
      </c>
      <c r="AJ220" s="78" t="str">
        <f>VLOOKUP(N220,DATA_IW39!A:X,24,0)</f>
        <v>SYM</v>
      </c>
      <c r="AK220" s="76" t="str">
        <f>VLOOKUP(N220,DATA_IW39!A:W,23,0)</f>
        <v>สายสื่อสาร</v>
      </c>
      <c r="AL220" s="76" t="str">
        <f>VLOOKUP(N220,DATA_IW39!A:G,6,0)</f>
        <v>ZW03</v>
      </c>
      <c r="AM220" s="76" t="str">
        <f>VLOOKUP(N220,DATA_IW39!A:G,7,0)</f>
        <v>Z53</v>
      </c>
      <c r="AN220" s="76" t="str">
        <f>VLOOKUP(A220,Constrain!AC:AD,2,0)</f>
        <v>F011</v>
      </c>
      <c r="AO220" s="76" t="str">
        <f>VLOOKUP(A220,Constrain!AC:AE,3,0)</f>
        <v>กฟจ.นครราชสีมา</v>
      </c>
      <c r="AP220" s="76" t="str">
        <f>VLOOKUP(N220,DATA_IW39!A:AA,27,0)</f>
        <v>TELECOM</v>
      </c>
    </row>
    <row r="221" spans="1:42" x14ac:dyDescent="0.35">
      <c r="A221" s="86" t="s">
        <v>1336</v>
      </c>
      <c r="B221" s="56">
        <v>92000323046</v>
      </c>
      <c r="C221" s="56">
        <v>140001546825</v>
      </c>
      <c r="D221" s="86" t="s">
        <v>152</v>
      </c>
      <c r="E221" s="86" t="s">
        <v>168</v>
      </c>
      <c r="F221" s="86" t="s">
        <v>169</v>
      </c>
      <c r="G221" s="56">
        <v>2007973178</v>
      </c>
      <c r="H221" s="56">
        <v>9009427502</v>
      </c>
      <c r="I221" s="56">
        <v>518000321002</v>
      </c>
      <c r="J221" s="86" t="s">
        <v>154</v>
      </c>
      <c r="K221" s="86" t="s">
        <v>165</v>
      </c>
      <c r="L221" s="86" t="s">
        <v>166</v>
      </c>
      <c r="M221" s="86" t="s">
        <v>157</v>
      </c>
      <c r="N221" s="56">
        <v>130000724512</v>
      </c>
      <c r="O221" s="86" t="s">
        <v>79</v>
      </c>
      <c r="P221" s="87">
        <v>15</v>
      </c>
      <c r="Q221" s="59">
        <v>43483</v>
      </c>
      <c r="R221" s="88">
        <v>6435</v>
      </c>
      <c r="S221" s="89">
        <v>55</v>
      </c>
      <c r="T221" s="89">
        <v>55</v>
      </c>
      <c r="U221" s="89">
        <v>3.85</v>
      </c>
      <c r="V221" s="89">
        <v>353925</v>
      </c>
      <c r="W221" s="89">
        <v>353925</v>
      </c>
      <c r="X221" s="89">
        <v>24774.75</v>
      </c>
      <c r="Y221" s="89">
        <v>378699.75</v>
      </c>
      <c r="Z221" s="59">
        <v>43496</v>
      </c>
      <c r="AA221" s="59"/>
      <c r="AB221" s="76" t="str">
        <f t="shared" si="18"/>
        <v/>
      </c>
      <c r="AC221" s="76" t="str">
        <f t="shared" si="19"/>
        <v/>
      </c>
      <c r="AD221" s="76" t="str">
        <f>VLOOKUP(B221,CA!A:B,2,0)</f>
        <v>UIH</v>
      </c>
      <c r="AE221" s="77">
        <f>VLOOKUP(C221,DATA_IW39!B:B,1,0)</f>
        <v>140001546825</v>
      </c>
      <c r="AF221" s="78">
        <f t="shared" si="20"/>
        <v>1</v>
      </c>
      <c r="AG221" s="78">
        <f t="shared" si="21"/>
        <v>1</v>
      </c>
      <c r="AH221" s="78">
        <f t="shared" si="22"/>
        <v>1</v>
      </c>
      <c r="AI221" s="78" t="str">
        <f t="shared" si="23"/>
        <v>S4B3</v>
      </c>
      <c r="AJ221" s="78" t="str">
        <f>VLOOKUP(N221,DATA_IW39!A:X,24,0)</f>
        <v>UIH</v>
      </c>
      <c r="AK221" s="76" t="str">
        <f>VLOOKUP(N221,DATA_IW39!A:W,23,0)</f>
        <v>สายสื่อสาร</v>
      </c>
      <c r="AL221" s="76" t="str">
        <f>VLOOKUP(N221,DATA_IW39!A:G,6,0)</f>
        <v>ZW03</v>
      </c>
      <c r="AM221" s="76" t="str">
        <f>VLOOKUP(N221,DATA_IW39!A:G,7,0)</f>
        <v>Z53</v>
      </c>
      <c r="AN221" s="76" t="str">
        <f>VLOOKUP(A221,Constrain!AC:AD,2,0)</f>
        <v>F011</v>
      </c>
      <c r="AO221" s="76" t="str">
        <f>VLOOKUP(A221,Constrain!AC:AE,3,0)</f>
        <v>กฟจ.นครราชสีมา</v>
      </c>
      <c r="AP221" s="76" t="str">
        <f>VLOOKUP(N221,DATA_IW39!A:AA,27,0)</f>
        <v>TELECOM</v>
      </c>
    </row>
    <row r="222" spans="1:42" x14ac:dyDescent="0.35">
      <c r="A222" s="86" t="s">
        <v>1336</v>
      </c>
      <c r="B222" s="56">
        <v>92000364443</v>
      </c>
      <c r="C222" s="56">
        <v>140001546614</v>
      </c>
      <c r="D222" s="86" t="s">
        <v>152</v>
      </c>
      <c r="E222" s="86" t="s">
        <v>172</v>
      </c>
      <c r="F222" s="86" t="s">
        <v>173</v>
      </c>
      <c r="G222" s="56">
        <v>2007970493</v>
      </c>
      <c r="H222" s="56">
        <v>9009417996</v>
      </c>
      <c r="I222" s="56">
        <v>548000320647</v>
      </c>
      <c r="J222" s="86" t="s">
        <v>154</v>
      </c>
      <c r="K222" s="86" t="s">
        <v>165</v>
      </c>
      <c r="L222" s="86" t="s">
        <v>166</v>
      </c>
      <c r="M222" s="86" t="s">
        <v>157</v>
      </c>
      <c r="N222" s="56">
        <v>130000724513</v>
      </c>
      <c r="O222" s="86" t="s">
        <v>79</v>
      </c>
      <c r="P222" s="87">
        <v>16</v>
      </c>
      <c r="Q222" s="59">
        <v>43483</v>
      </c>
      <c r="R222" s="88">
        <v>5398</v>
      </c>
      <c r="S222" s="89">
        <v>55</v>
      </c>
      <c r="T222" s="89">
        <v>55</v>
      </c>
      <c r="U222" s="89">
        <v>3.85</v>
      </c>
      <c r="V222" s="89">
        <v>296890</v>
      </c>
      <c r="W222" s="89">
        <v>296890</v>
      </c>
      <c r="X222" s="89">
        <v>20782.3</v>
      </c>
      <c r="Y222" s="89">
        <v>317672.3</v>
      </c>
      <c r="Z222" s="59">
        <v>43483</v>
      </c>
      <c r="AA222" s="59"/>
      <c r="AB222" s="76" t="str">
        <f t="shared" si="18"/>
        <v/>
      </c>
      <c r="AC222" s="76" t="str">
        <f t="shared" si="19"/>
        <v/>
      </c>
      <c r="AD222" s="76" t="str">
        <f>VLOOKUP(B222,CA!A:B,2,0)</f>
        <v>ITEL</v>
      </c>
      <c r="AE222" s="77">
        <f>VLOOKUP(C222,DATA_IW39!B:B,1,0)</f>
        <v>140001546614</v>
      </c>
      <c r="AF222" s="78">
        <f t="shared" si="20"/>
        <v>1</v>
      </c>
      <c r="AG222" s="78">
        <f t="shared" si="21"/>
        <v>1</v>
      </c>
      <c r="AH222" s="78">
        <f t="shared" si="22"/>
        <v>1</v>
      </c>
      <c r="AI222" s="78" t="str">
        <f t="shared" si="23"/>
        <v>S4B3</v>
      </c>
      <c r="AJ222" s="78" t="str">
        <f>VLOOKUP(N222,DATA_IW39!A:X,24,0)</f>
        <v>ITEL</v>
      </c>
      <c r="AK222" s="76" t="str">
        <f>VLOOKUP(N222,DATA_IW39!A:W,23,0)</f>
        <v>สายสื่อสาร</v>
      </c>
      <c r="AL222" s="76" t="str">
        <f>VLOOKUP(N222,DATA_IW39!A:G,6,0)</f>
        <v>ZW03</v>
      </c>
      <c r="AM222" s="76" t="str">
        <f>VLOOKUP(N222,DATA_IW39!A:G,7,0)</f>
        <v>Z53</v>
      </c>
      <c r="AN222" s="76" t="str">
        <f>VLOOKUP(A222,Constrain!AC:AD,2,0)</f>
        <v>F011</v>
      </c>
      <c r="AO222" s="76" t="str">
        <f>VLOOKUP(A222,Constrain!AC:AE,3,0)</f>
        <v>กฟจ.นครราชสีมา</v>
      </c>
      <c r="AP222" s="76" t="str">
        <f>VLOOKUP(N222,DATA_IW39!A:AA,27,0)</f>
        <v>TELECOM</v>
      </c>
    </row>
    <row r="223" spans="1:42" x14ac:dyDescent="0.35">
      <c r="A223" s="86" t="s">
        <v>1336</v>
      </c>
      <c r="B223" s="56">
        <v>92000320901</v>
      </c>
      <c r="C223" s="56">
        <v>140001546185</v>
      </c>
      <c r="D223" s="86" t="s">
        <v>152</v>
      </c>
      <c r="E223" s="86" t="s">
        <v>153</v>
      </c>
      <c r="F223" s="86" t="s">
        <v>1266</v>
      </c>
      <c r="G223" s="56">
        <v>2007970368</v>
      </c>
      <c r="H223" s="56">
        <v>9009427611</v>
      </c>
      <c r="I223" s="56">
        <v>558000322446</v>
      </c>
      <c r="J223" s="86" t="s">
        <v>154</v>
      </c>
      <c r="K223" s="86" t="s">
        <v>165</v>
      </c>
      <c r="L223" s="86" t="s">
        <v>166</v>
      </c>
      <c r="M223" s="86" t="s">
        <v>157</v>
      </c>
      <c r="N223" s="56">
        <v>130000724517</v>
      </c>
      <c r="O223" s="86" t="s">
        <v>79</v>
      </c>
      <c r="P223" s="87">
        <v>10</v>
      </c>
      <c r="Q223" s="59">
        <v>43482</v>
      </c>
      <c r="R223" s="88">
        <v>21285</v>
      </c>
      <c r="S223" s="89">
        <v>55</v>
      </c>
      <c r="T223" s="89">
        <v>55</v>
      </c>
      <c r="U223" s="89">
        <v>3.85</v>
      </c>
      <c r="V223" s="89">
        <v>1170675</v>
      </c>
      <c r="W223" s="89">
        <v>1170675</v>
      </c>
      <c r="X223" s="89">
        <v>81947.25</v>
      </c>
      <c r="Y223" s="89">
        <v>1252622.25</v>
      </c>
      <c r="Z223" s="59">
        <v>43482</v>
      </c>
      <c r="AA223" s="59"/>
      <c r="AB223" s="76" t="str">
        <f t="shared" si="18"/>
        <v/>
      </c>
      <c r="AC223" s="76" t="str">
        <f t="shared" si="19"/>
        <v/>
      </c>
      <c r="AD223" s="76" t="str">
        <f>VLOOKUP(B223,CA!A:B,2,0)</f>
        <v>AWN</v>
      </c>
      <c r="AE223" s="77">
        <f>VLOOKUP(C223,DATA_IW39!B:B,1,0)</f>
        <v>140001546185</v>
      </c>
      <c r="AF223" s="78">
        <f t="shared" si="20"/>
        <v>1</v>
      </c>
      <c r="AG223" s="78">
        <f t="shared" si="21"/>
        <v>1</v>
      </c>
      <c r="AH223" s="78">
        <f t="shared" si="22"/>
        <v>1</v>
      </c>
      <c r="AI223" s="78" t="str">
        <f t="shared" si="23"/>
        <v>S4B3</v>
      </c>
      <c r="AJ223" s="78" t="str">
        <f>VLOOKUP(N223,DATA_IW39!A:X,24,0)</f>
        <v>AWN</v>
      </c>
      <c r="AK223" s="76" t="str">
        <f>VLOOKUP(N223,DATA_IW39!A:W,23,0)</f>
        <v>สายสื่อสาร</v>
      </c>
      <c r="AL223" s="76" t="str">
        <f>VLOOKUP(N223,DATA_IW39!A:G,6,0)</f>
        <v>ZW03</v>
      </c>
      <c r="AM223" s="76" t="str">
        <f>VLOOKUP(N223,DATA_IW39!A:G,7,0)</f>
        <v>Z53</v>
      </c>
      <c r="AN223" s="76" t="str">
        <f>VLOOKUP(A223,Constrain!AC:AD,2,0)</f>
        <v>F011</v>
      </c>
      <c r="AO223" s="76" t="str">
        <f>VLOOKUP(A223,Constrain!AC:AE,3,0)</f>
        <v>กฟจ.นครราชสีมา</v>
      </c>
      <c r="AP223" s="76" t="str">
        <f>VLOOKUP(N223,DATA_IW39!A:AA,27,0)</f>
        <v>TELECOM</v>
      </c>
    </row>
    <row r="224" spans="1:42" x14ac:dyDescent="0.35">
      <c r="A224" s="86" t="s">
        <v>1336</v>
      </c>
      <c r="B224" s="56">
        <v>92000589307</v>
      </c>
      <c r="C224" s="56">
        <v>140001546026</v>
      </c>
      <c r="D224" s="86" t="s">
        <v>152</v>
      </c>
      <c r="E224" s="86" t="s">
        <v>1257</v>
      </c>
      <c r="F224" s="86" t="s">
        <v>1271</v>
      </c>
      <c r="G224" s="56">
        <v>2007970171</v>
      </c>
      <c r="H224" s="56">
        <v>9009417472</v>
      </c>
      <c r="I224" s="56">
        <v>556000321576</v>
      </c>
      <c r="J224" s="86" t="s">
        <v>154</v>
      </c>
      <c r="K224" s="86" t="s">
        <v>165</v>
      </c>
      <c r="L224" s="86" t="s">
        <v>166</v>
      </c>
      <c r="M224" s="86" t="s">
        <v>157</v>
      </c>
      <c r="N224" s="56">
        <v>130000724521</v>
      </c>
      <c r="O224" s="86" t="s">
        <v>79</v>
      </c>
      <c r="P224" s="87">
        <v>25</v>
      </c>
      <c r="Q224" s="59">
        <v>43482</v>
      </c>
      <c r="R224" s="88">
        <v>705</v>
      </c>
      <c r="S224" s="89">
        <v>55</v>
      </c>
      <c r="T224" s="89">
        <v>55</v>
      </c>
      <c r="U224" s="89">
        <v>3.85</v>
      </c>
      <c r="V224" s="89">
        <v>38775</v>
      </c>
      <c r="W224" s="89">
        <v>38775</v>
      </c>
      <c r="X224" s="89">
        <v>2714.25</v>
      </c>
      <c r="Y224" s="89">
        <v>41489.25</v>
      </c>
      <c r="Z224" s="59">
        <v>43496</v>
      </c>
      <c r="AA224" s="59"/>
      <c r="AB224" s="76" t="str">
        <f t="shared" si="18"/>
        <v/>
      </c>
      <c r="AC224" s="76" t="str">
        <f t="shared" si="19"/>
        <v/>
      </c>
      <c r="AD224" s="76" t="str">
        <f>VLOOKUP(B224,CA!A:B,2,0)</f>
        <v>TOT(AIS)</v>
      </c>
      <c r="AE224" s="77">
        <f>VLOOKUP(C224,DATA_IW39!B:B,1,0)</f>
        <v>140001546026</v>
      </c>
      <c r="AF224" s="78">
        <f t="shared" si="20"/>
        <v>1</v>
      </c>
      <c r="AG224" s="78">
        <f t="shared" si="21"/>
        <v>1</v>
      </c>
      <c r="AH224" s="78">
        <f t="shared" si="22"/>
        <v>1</v>
      </c>
      <c r="AI224" s="78" t="str">
        <f t="shared" si="23"/>
        <v>S4B3</v>
      </c>
      <c r="AJ224" s="78" t="str">
        <f>VLOOKUP(N224,DATA_IW39!A:X,24,0)</f>
        <v>AWN/AIS</v>
      </c>
      <c r="AK224" s="76" t="str">
        <f>VLOOKUP(N224,DATA_IW39!A:W,23,0)</f>
        <v>สายสื่อสาร</v>
      </c>
      <c r="AL224" s="76" t="str">
        <f>VLOOKUP(N224,DATA_IW39!A:G,6,0)</f>
        <v>ZW03</v>
      </c>
      <c r="AM224" s="76" t="str">
        <f>VLOOKUP(N224,DATA_IW39!A:G,7,0)</f>
        <v>Z53</v>
      </c>
      <c r="AN224" s="76" t="str">
        <f>VLOOKUP(A224,Constrain!AC:AD,2,0)</f>
        <v>F011</v>
      </c>
      <c r="AO224" s="76" t="str">
        <f>VLOOKUP(A224,Constrain!AC:AE,3,0)</f>
        <v>กฟจ.นครราชสีมา</v>
      </c>
      <c r="AP224" s="76" t="str">
        <f>VLOOKUP(N224,DATA_IW39!A:AA,27,0)</f>
        <v>TELECOM</v>
      </c>
    </row>
    <row r="225" spans="1:42" x14ac:dyDescent="0.35">
      <c r="A225" s="86" t="s">
        <v>1310</v>
      </c>
      <c r="B225" s="56">
        <v>92000434895</v>
      </c>
      <c r="C225" s="56">
        <v>140001547402</v>
      </c>
      <c r="D225" s="86" t="s">
        <v>152</v>
      </c>
      <c r="E225" s="86" t="s">
        <v>171</v>
      </c>
      <c r="F225" s="86" t="s">
        <v>167</v>
      </c>
      <c r="G225" s="56">
        <v>2007973742</v>
      </c>
      <c r="H225" s="56">
        <v>9009421288</v>
      </c>
      <c r="I225" s="56">
        <v>548000320984</v>
      </c>
      <c r="J225" s="86" t="s">
        <v>154</v>
      </c>
      <c r="K225" s="86" t="s">
        <v>165</v>
      </c>
      <c r="L225" s="86" t="s">
        <v>166</v>
      </c>
      <c r="M225" s="86" t="s">
        <v>157</v>
      </c>
      <c r="N225" s="56">
        <v>130000724798</v>
      </c>
      <c r="O225" s="86" t="s">
        <v>79</v>
      </c>
      <c r="P225" s="87">
        <v>9</v>
      </c>
      <c r="Q225" s="59">
        <v>43483</v>
      </c>
      <c r="R225" s="88">
        <v>3216</v>
      </c>
      <c r="S225" s="89">
        <v>55</v>
      </c>
      <c r="T225" s="89">
        <v>55</v>
      </c>
      <c r="U225" s="89">
        <v>3.85</v>
      </c>
      <c r="V225" s="89">
        <v>176880</v>
      </c>
      <c r="W225" s="89">
        <v>176880</v>
      </c>
      <c r="X225" s="89">
        <v>12381.6</v>
      </c>
      <c r="Y225" s="89">
        <v>189261.6</v>
      </c>
      <c r="Z225" s="59">
        <v>43496</v>
      </c>
      <c r="AA225" s="59"/>
      <c r="AB225" s="76" t="str">
        <f t="shared" si="18"/>
        <v/>
      </c>
      <c r="AC225" s="76" t="str">
        <f t="shared" si="19"/>
        <v/>
      </c>
      <c r="AD225" s="76" t="str">
        <f>VLOOKUP(B225,CA!A:B,2,0)</f>
        <v>TUC</v>
      </c>
      <c r="AE225" s="77">
        <f>VLOOKUP(C225,DATA_IW39!B:B,1,0)</f>
        <v>140001547402</v>
      </c>
      <c r="AF225" s="78">
        <f t="shared" si="20"/>
        <v>1</v>
      </c>
      <c r="AG225" s="78">
        <f t="shared" si="21"/>
        <v>1</v>
      </c>
      <c r="AH225" s="78">
        <f t="shared" si="22"/>
        <v>1</v>
      </c>
      <c r="AI225" s="78" t="str">
        <f t="shared" si="23"/>
        <v>S4B3</v>
      </c>
      <c r="AJ225" s="78" t="str">
        <f>VLOOKUP(N225,DATA_IW39!A:X,24,0)</f>
        <v>TUC</v>
      </c>
      <c r="AK225" s="76" t="str">
        <f>VLOOKUP(N225,DATA_IW39!A:W,23,0)</f>
        <v>สายสื่อสาร</v>
      </c>
      <c r="AL225" s="76" t="str">
        <f>VLOOKUP(N225,DATA_IW39!A:G,6,0)</f>
        <v>ZW03</v>
      </c>
      <c r="AM225" s="76" t="str">
        <f>VLOOKUP(N225,DATA_IW39!A:G,7,0)</f>
        <v>Z53</v>
      </c>
      <c r="AN225" s="76" t="str">
        <f>VLOOKUP(A225,Constrain!AC:AD,2,0)</f>
        <v>F152</v>
      </c>
      <c r="AO225" s="76" t="str">
        <f>VLOOKUP(A225,Constrain!AC:AE,3,0)</f>
        <v>กฟส.วังน้ำเขียว</v>
      </c>
      <c r="AP225" s="76" t="str">
        <f>VLOOKUP(N225,DATA_IW39!A:AA,27,0)</f>
        <v>TELECOM</v>
      </c>
    </row>
    <row r="226" spans="1:42" x14ac:dyDescent="0.35">
      <c r="A226" s="86" t="s">
        <v>1310</v>
      </c>
      <c r="B226" s="56">
        <v>92000323082</v>
      </c>
      <c r="C226" s="56">
        <v>140001545713</v>
      </c>
      <c r="D226" s="86" t="s">
        <v>152</v>
      </c>
      <c r="E226" s="86" t="s">
        <v>160</v>
      </c>
      <c r="F226" s="86" t="s">
        <v>161</v>
      </c>
      <c r="G226" s="56">
        <v>2007969907</v>
      </c>
      <c r="H226" s="56">
        <v>9009417011</v>
      </c>
      <c r="I226" s="56">
        <v>554000320986</v>
      </c>
      <c r="J226" s="86" t="s">
        <v>154</v>
      </c>
      <c r="K226" s="86" t="s">
        <v>165</v>
      </c>
      <c r="L226" s="86" t="s">
        <v>166</v>
      </c>
      <c r="M226" s="86" t="s">
        <v>157</v>
      </c>
      <c r="N226" s="56">
        <v>130000724805</v>
      </c>
      <c r="O226" s="86" t="s">
        <v>79</v>
      </c>
      <c r="P226" s="87">
        <v>3</v>
      </c>
      <c r="Q226" s="59">
        <v>43482</v>
      </c>
      <c r="R226" s="88">
        <v>1896</v>
      </c>
      <c r="S226" s="89">
        <v>55</v>
      </c>
      <c r="T226" s="89">
        <v>55</v>
      </c>
      <c r="U226" s="89">
        <v>3.85</v>
      </c>
      <c r="V226" s="89">
        <v>104280</v>
      </c>
      <c r="W226" s="89">
        <v>104280</v>
      </c>
      <c r="X226" s="89">
        <v>7299.6</v>
      </c>
      <c r="Y226" s="89">
        <v>111579.6</v>
      </c>
      <c r="Z226" s="59">
        <v>43496</v>
      </c>
      <c r="AA226" s="59"/>
      <c r="AB226" s="76" t="str">
        <f t="shared" si="18"/>
        <v/>
      </c>
      <c r="AC226" s="76" t="str">
        <f t="shared" si="19"/>
        <v/>
      </c>
      <c r="AD226" s="76" t="str">
        <f>VLOOKUP(B226,CA!A:B,2,0)</f>
        <v>CAT</v>
      </c>
      <c r="AE226" s="77">
        <f>VLOOKUP(C226,DATA_IW39!B:B,1,0)</f>
        <v>140001545713</v>
      </c>
      <c r="AF226" s="78">
        <f t="shared" si="20"/>
        <v>1</v>
      </c>
      <c r="AG226" s="78">
        <f t="shared" si="21"/>
        <v>1</v>
      </c>
      <c r="AH226" s="78">
        <f t="shared" si="22"/>
        <v>1</v>
      </c>
      <c r="AI226" s="78" t="str">
        <f t="shared" si="23"/>
        <v>S4B3</v>
      </c>
      <c r="AJ226" s="78" t="str">
        <f>VLOOKUP(N226,DATA_IW39!A:X,24,0)</f>
        <v>CAT/BFKT</v>
      </c>
      <c r="AK226" s="76" t="str">
        <f>VLOOKUP(N226,DATA_IW39!A:W,23,0)</f>
        <v>สายสื่อสาร</v>
      </c>
      <c r="AL226" s="76" t="str">
        <f>VLOOKUP(N226,DATA_IW39!A:G,6,0)</f>
        <v>ZW03</v>
      </c>
      <c r="AM226" s="76" t="str">
        <f>VLOOKUP(N226,DATA_IW39!A:G,7,0)</f>
        <v>Z53</v>
      </c>
      <c r="AN226" s="76" t="str">
        <f>VLOOKUP(A226,Constrain!AC:AD,2,0)</f>
        <v>F152</v>
      </c>
      <c r="AO226" s="76" t="str">
        <f>VLOOKUP(A226,Constrain!AC:AE,3,0)</f>
        <v>กฟส.วังน้ำเขียว</v>
      </c>
      <c r="AP226" s="76" t="str">
        <f>VLOOKUP(N226,DATA_IW39!A:AA,27,0)</f>
        <v>TELECOM</v>
      </c>
    </row>
    <row r="227" spans="1:42" x14ac:dyDescent="0.35">
      <c r="A227" s="86" t="s">
        <v>1310</v>
      </c>
      <c r="B227" s="56">
        <v>92000323103</v>
      </c>
      <c r="C227" s="56">
        <v>140001545579</v>
      </c>
      <c r="D227" s="86" t="s">
        <v>152</v>
      </c>
      <c r="E227" s="86" t="s">
        <v>153</v>
      </c>
      <c r="F227" s="86" t="s">
        <v>1266</v>
      </c>
      <c r="G227" s="56">
        <v>2007969796</v>
      </c>
      <c r="H227" s="56">
        <v>9009416668</v>
      </c>
      <c r="I227" s="56">
        <v>560000322836</v>
      </c>
      <c r="J227" s="86" t="s">
        <v>154</v>
      </c>
      <c r="K227" s="86" t="s">
        <v>165</v>
      </c>
      <c r="L227" s="86" t="s">
        <v>166</v>
      </c>
      <c r="M227" s="86" t="s">
        <v>157</v>
      </c>
      <c r="N227" s="56">
        <v>130000724809</v>
      </c>
      <c r="O227" s="86" t="s">
        <v>79</v>
      </c>
      <c r="P227" s="87">
        <v>7</v>
      </c>
      <c r="Q227" s="59">
        <v>43482</v>
      </c>
      <c r="R227" s="88">
        <v>6045</v>
      </c>
      <c r="S227" s="89">
        <v>55</v>
      </c>
      <c r="T227" s="89">
        <v>55</v>
      </c>
      <c r="U227" s="89">
        <v>3.85</v>
      </c>
      <c r="V227" s="89">
        <v>332475</v>
      </c>
      <c r="W227" s="89">
        <v>332475</v>
      </c>
      <c r="X227" s="89">
        <v>23273.25</v>
      </c>
      <c r="Y227" s="89">
        <v>355748.25</v>
      </c>
      <c r="Z227" s="59">
        <v>43496</v>
      </c>
      <c r="AA227" s="59"/>
      <c r="AB227" s="76" t="str">
        <f t="shared" si="18"/>
        <v/>
      </c>
      <c r="AC227" s="76" t="str">
        <f t="shared" si="19"/>
        <v/>
      </c>
      <c r="AD227" s="76" t="str">
        <f>VLOOKUP(B227,CA!A:B,2,0)</f>
        <v>AWN</v>
      </c>
      <c r="AE227" s="77">
        <f>VLOOKUP(C227,DATA_IW39!B:B,1,0)</f>
        <v>140001545579</v>
      </c>
      <c r="AF227" s="78">
        <f t="shared" si="20"/>
        <v>1</v>
      </c>
      <c r="AG227" s="78">
        <f t="shared" si="21"/>
        <v>1</v>
      </c>
      <c r="AH227" s="78">
        <f t="shared" si="22"/>
        <v>1</v>
      </c>
      <c r="AI227" s="78" t="str">
        <f t="shared" si="23"/>
        <v>S4B3</v>
      </c>
      <c r="AJ227" s="78" t="str">
        <f>VLOOKUP(N227,DATA_IW39!A:X,24,0)</f>
        <v>AWN</v>
      </c>
      <c r="AK227" s="76" t="str">
        <f>VLOOKUP(N227,DATA_IW39!A:W,23,0)</f>
        <v>สายสื่อสาร</v>
      </c>
      <c r="AL227" s="76" t="str">
        <f>VLOOKUP(N227,DATA_IW39!A:G,6,0)</f>
        <v>ZW03</v>
      </c>
      <c r="AM227" s="76" t="str">
        <f>VLOOKUP(N227,DATA_IW39!A:G,7,0)</f>
        <v>Z53</v>
      </c>
      <c r="AN227" s="76" t="str">
        <f>VLOOKUP(A227,Constrain!AC:AD,2,0)</f>
        <v>F152</v>
      </c>
      <c r="AO227" s="76" t="str">
        <f>VLOOKUP(A227,Constrain!AC:AE,3,0)</f>
        <v>กฟส.วังน้ำเขียว</v>
      </c>
      <c r="AP227" s="76" t="str">
        <f>VLOOKUP(N227,DATA_IW39!A:AA,27,0)</f>
        <v>TELECOM</v>
      </c>
    </row>
    <row r="228" spans="1:42" x14ac:dyDescent="0.35">
      <c r="A228" s="86" t="s">
        <v>1310</v>
      </c>
      <c r="B228" s="56">
        <v>92000589342</v>
      </c>
      <c r="C228" s="56">
        <v>140001545382</v>
      </c>
      <c r="D228" s="86" t="s">
        <v>152</v>
      </c>
      <c r="E228" s="86" t="s">
        <v>1257</v>
      </c>
      <c r="F228" s="86" t="s">
        <v>1271</v>
      </c>
      <c r="G228" s="56">
        <v>2007969532</v>
      </c>
      <c r="H228" s="56">
        <v>9009416521</v>
      </c>
      <c r="I228" s="56">
        <v>530000321916</v>
      </c>
      <c r="J228" s="86" t="s">
        <v>154</v>
      </c>
      <c r="K228" s="86" t="s">
        <v>165</v>
      </c>
      <c r="L228" s="86" t="s">
        <v>166</v>
      </c>
      <c r="M228" s="86" t="s">
        <v>157</v>
      </c>
      <c r="N228" s="56">
        <v>130000724812</v>
      </c>
      <c r="O228" s="86" t="s">
        <v>79</v>
      </c>
      <c r="P228" s="87">
        <v>12</v>
      </c>
      <c r="Q228" s="59">
        <v>43482</v>
      </c>
      <c r="R228" s="88">
        <v>857</v>
      </c>
      <c r="S228" s="89">
        <v>55</v>
      </c>
      <c r="T228" s="89">
        <v>55</v>
      </c>
      <c r="U228" s="89">
        <v>3.85</v>
      </c>
      <c r="V228" s="89">
        <v>47135</v>
      </c>
      <c r="W228" s="89">
        <v>47135</v>
      </c>
      <c r="X228" s="89">
        <v>3299.45</v>
      </c>
      <c r="Y228" s="89">
        <v>50434.45</v>
      </c>
      <c r="Z228" s="59">
        <v>43496</v>
      </c>
      <c r="AA228" s="59"/>
      <c r="AB228" s="76" t="str">
        <f t="shared" si="18"/>
        <v/>
      </c>
      <c r="AC228" s="76" t="str">
        <f t="shared" si="19"/>
        <v/>
      </c>
      <c r="AD228" s="76" t="str">
        <f>VLOOKUP(B228,CA!A:B,2,0)</f>
        <v>TOT(AIS)</v>
      </c>
      <c r="AE228" s="77">
        <f>VLOOKUP(C228,DATA_IW39!B:B,1,0)</f>
        <v>140001545382</v>
      </c>
      <c r="AF228" s="78">
        <f t="shared" si="20"/>
        <v>1</v>
      </c>
      <c r="AG228" s="78">
        <f t="shared" si="21"/>
        <v>1</v>
      </c>
      <c r="AH228" s="78">
        <f t="shared" si="22"/>
        <v>1</v>
      </c>
      <c r="AI228" s="78" t="str">
        <f t="shared" si="23"/>
        <v>S4B3</v>
      </c>
      <c r="AJ228" s="78" t="str">
        <f>VLOOKUP(N228,DATA_IW39!A:X,24,0)</f>
        <v>AWN/AIS</v>
      </c>
      <c r="AK228" s="76" t="str">
        <f>VLOOKUP(N228,DATA_IW39!A:W,23,0)</f>
        <v>สายสื่อสาร</v>
      </c>
      <c r="AL228" s="76" t="str">
        <f>VLOOKUP(N228,DATA_IW39!A:G,6,0)</f>
        <v>ZW03</v>
      </c>
      <c r="AM228" s="76" t="str">
        <f>VLOOKUP(N228,DATA_IW39!A:G,7,0)</f>
        <v>Z53</v>
      </c>
      <c r="AN228" s="76" t="str">
        <f>VLOOKUP(A228,Constrain!AC:AD,2,0)</f>
        <v>F152</v>
      </c>
      <c r="AO228" s="76" t="str">
        <f>VLOOKUP(A228,Constrain!AC:AE,3,0)</f>
        <v>กฟส.วังน้ำเขียว</v>
      </c>
      <c r="AP228" s="76" t="str">
        <f>VLOOKUP(N228,DATA_IW39!A:AA,27,0)</f>
        <v>TELECOM</v>
      </c>
    </row>
    <row r="229" spans="1:42" x14ac:dyDescent="0.35">
      <c r="A229" s="86" t="s">
        <v>1310</v>
      </c>
      <c r="B229" s="56">
        <v>92000323084</v>
      </c>
      <c r="C229" s="56">
        <v>140001547118</v>
      </c>
      <c r="D229" s="86" t="s">
        <v>152</v>
      </c>
      <c r="E229" s="86" t="s">
        <v>114</v>
      </c>
      <c r="F229" s="86" t="s">
        <v>163</v>
      </c>
      <c r="G229" s="56">
        <v>2007973426</v>
      </c>
      <c r="H229" s="56">
        <v>9009420789</v>
      </c>
      <c r="I229" s="56">
        <v>512000321584</v>
      </c>
      <c r="J229" s="86" t="s">
        <v>154</v>
      </c>
      <c r="K229" s="86" t="s">
        <v>165</v>
      </c>
      <c r="L229" s="86" t="s">
        <v>166</v>
      </c>
      <c r="M229" s="86" t="s">
        <v>157</v>
      </c>
      <c r="N229" s="56">
        <v>130000724822</v>
      </c>
      <c r="O229" s="86" t="s">
        <v>79</v>
      </c>
      <c r="P229" s="87">
        <v>6</v>
      </c>
      <c r="Q229" s="59">
        <v>43483</v>
      </c>
      <c r="R229" s="88">
        <v>3594</v>
      </c>
      <c r="S229" s="89">
        <v>55</v>
      </c>
      <c r="T229" s="89">
        <v>55</v>
      </c>
      <c r="U229" s="89">
        <v>3.85</v>
      </c>
      <c r="V229" s="89">
        <v>197670</v>
      </c>
      <c r="W229" s="89">
        <v>197670</v>
      </c>
      <c r="X229" s="89">
        <v>13836.9</v>
      </c>
      <c r="Y229" s="89">
        <v>211506.9</v>
      </c>
      <c r="Z229" s="59">
        <v>43496</v>
      </c>
      <c r="AA229" s="59"/>
      <c r="AB229" s="76" t="str">
        <f t="shared" si="18"/>
        <v/>
      </c>
      <c r="AC229" s="76" t="str">
        <f t="shared" si="19"/>
        <v/>
      </c>
      <c r="AD229" s="76" t="str">
        <f>VLOOKUP(B229,CA!A:B,2,0)</f>
        <v>TOT</v>
      </c>
      <c r="AE229" s="77">
        <f>VLOOKUP(C229,DATA_IW39!B:B,1,0)</f>
        <v>140001547118</v>
      </c>
      <c r="AF229" s="78">
        <f t="shared" si="20"/>
        <v>1</v>
      </c>
      <c r="AG229" s="78">
        <f t="shared" si="21"/>
        <v>1</v>
      </c>
      <c r="AH229" s="78">
        <f t="shared" si="22"/>
        <v>1</v>
      </c>
      <c r="AI229" s="78" t="str">
        <f t="shared" si="23"/>
        <v>S4B3</v>
      </c>
      <c r="AJ229" s="78" t="str">
        <f>VLOOKUP(N229,DATA_IW39!A:X,24,0)</f>
        <v>TOT</v>
      </c>
      <c r="AK229" s="76" t="str">
        <f>VLOOKUP(N229,DATA_IW39!A:W,23,0)</f>
        <v>สายสื่อสาร</v>
      </c>
      <c r="AL229" s="76" t="str">
        <f>VLOOKUP(N229,DATA_IW39!A:G,6,0)</f>
        <v>ZW03</v>
      </c>
      <c r="AM229" s="76" t="str">
        <f>VLOOKUP(N229,DATA_IW39!A:G,7,0)</f>
        <v>Z53</v>
      </c>
      <c r="AN229" s="76" t="str">
        <f>VLOOKUP(A229,Constrain!AC:AD,2,0)</f>
        <v>F152</v>
      </c>
      <c r="AO229" s="76" t="str">
        <f>VLOOKUP(A229,Constrain!AC:AE,3,0)</f>
        <v>กฟส.วังน้ำเขียว</v>
      </c>
      <c r="AP229" s="76" t="str">
        <f>VLOOKUP(N229,DATA_IW39!A:AA,27,0)</f>
        <v>TELECOM</v>
      </c>
    </row>
    <row r="230" spans="1:42" x14ac:dyDescent="0.35">
      <c r="A230" s="86" t="s">
        <v>1310</v>
      </c>
      <c r="B230" s="56">
        <v>92000434895</v>
      </c>
      <c r="C230" s="56">
        <v>140001547470</v>
      </c>
      <c r="D230" s="86" t="s">
        <v>152</v>
      </c>
      <c r="E230" s="86" t="s">
        <v>171</v>
      </c>
      <c r="F230" s="86" t="s">
        <v>167</v>
      </c>
      <c r="G230" s="56">
        <v>2007973874</v>
      </c>
      <c r="H230" s="56">
        <v>9009421404</v>
      </c>
      <c r="I230" s="56">
        <v>544000323071</v>
      </c>
      <c r="J230" s="86" t="s">
        <v>154</v>
      </c>
      <c r="K230" s="86" t="s">
        <v>155</v>
      </c>
      <c r="L230" s="86" t="s">
        <v>156</v>
      </c>
      <c r="M230" s="86" t="s">
        <v>157</v>
      </c>
      <c r="N230" s="56">
        <v>130000724826</v>
      </c>
      <c r="O230" s="86" t="s">
        <v>79</v>
      </c>
      <c r="P230" s="87">
        <v>10</v>
      </c>
      <c r="Q230" s="59">
        <v>43483</v>
      </c>
      <c r="R230" s="88">
        <v>55</v>
      </c>
      <c r="S230" s="89">
        <v>410</v>
      </c>
      <c r="T230" s="89">
        <v>410</v>
      </c>
      <c r="U230" s="89">
        <v>28.7</v>
      </c>
      <c r="V230" s="89">
        <v>22550</v>
      </c>
      <c r="W230" s="89">
        <v>22550</v>
      </c>
      <c r="X230" s="89">
        <v>1578.5</v>
      </c>
      <c r="Y230" s="89">
        <v>24128.5</v>
      </c>
      <c r="Z230" s="59">
        <v>43496</v>
      </c>
      <c r="AA230" s="59"/>
      <c r="AB230" s="76" t="str">
        <f t="shared" si="18"/>
        <v/>
      </c>
      <c r="AC230" s="76" t="str">
        <f t="shared" si="19"/>
        <v/>
      </c>
      <c r="AD230" s="76" t="str">
        <f>VLOOKUP(B230,CA!A:B,2,0)</f>
        <v>TUC</v>
      </c>
      <c r="AE230" s="77">
        <f>VLOOKUP(C230,DATA_IW39!B:B,1,0)</f>
        <v>140001547470</v>
      </c>
      <c r="AF230" s="78">
        <f t="shared" si="20"/>
        <v>1</v>
      </c>
      <c r="AG230" s="78">
        <f t="shared" si="21"/>
        <v>1</v>
      </c>
      <c r="AH230" s="78">
        <f t="shared" si="22"/>
        <v>1</v>
      </c>
      <c r="AI230" s="78" t="str">
        <f t="shared" si="23"/>
        <v>S4B3</v>
      </c>
      <c r="AJ230" s="78" t="str">
        <f>VLOOKUP(N230,DATA_IW39!A:X,24,0)</f>
        <v>TUC</v>
      </c>
      <c r="AK230" s="76" t="str">
        <f>VLOOKUP(N230,DATA_IW39!A:W,23,0)</f>
        <v>อุปกรณ์</v>
      </c>
      <c r="AL230" s="76" t="str">
        <f>VLOOKUP(N230,DATA_IW39!A:G,6,0)</f>
        <v>ZW03</v>
      </c>
      <c r="AM230" s="76" t="str">
        <f>VLOOKUP(N230,DATA_IW39!A:G,7,0)</f>
        <v>Z53</v>
      </c>
      <c r="AN230" s="76" t="str">
        <f>VLOOKUP(A230,Constrain!AC:AD,2,0)</f>
        <v>F152</v>
      </c>
      <c r="AO230" s="76" t="str">
        <f>VLOOKUP(A230,Constrain!AC:AE,3,0)</f>
        <v>กฟส.วังน้ำเขียว</v>
      </c>
      <c r="AP230" s="76" t="str">
        <f>VLOOKUP(N230,DATA_IW39!A:AA,27,0)</f>
        <v>TELECOM</v>
      </c>
    </row>
    <row r="231" spans="1:42" x14ac:dyDescent="0.35">
      <c r="A231" s="86" t="s">
        <v>1310</v>
      </c>
      <c r="B231" s="56">
        <v>92000312980</v>
      </c>
      <c r="C231" s="56">
        <v>140001547286</v>
      </c>
      <c r="D231" s="86" t="s">
        <v>152</v>
      </c>
      <c r="E231" s="86" t="s">
        <v>158</v>
      </c>
      <c r="F231" s="86" t="s">
        <v>159</v>
      </c>
      <c r="G231" s="56">
        <v>2007973553</v>
      </c>
      <c r="H231" s="56">
        <v>9009421150</v>
      </c>
      <c r="I231" s="56">
        <v>566000321607</v>
      </c>
      <c r="J231" s="86" t="s">
        <v>154</v>
      </c>
      <c r="K231" s="86" t="s">
        <v>165</v>
      </c>
      <c r="L231" s="86" t="s">
        <v>166</v>
      </c>
      <c r="M231" s="86" t="s">
        <v>157</v>
      </c>
      <c r="N231" s="56">
        <v>130000724827</v>
      </c>
      <c r="O231" s="86" t="s">
        <v>79</v>
      </c>
      <c r="P231" s="87">
        <v>1</v>
      </c>
      <c r="Q231" s="59">
        <v>43483</v>
      </c>
      <c r="R231" s="88">
        <v>1846</v>
      </c>
      <c r="S231" s="89">
        <v>55</v>
      </c>
      <c r="T231" s="89">
        <v>55</v>
      </c>
      <c r="U231" s="89">
        <v>3.85</v>
      </c>
      <c r="V231" s="89">
        <v>101530</v>
      </c>
      <c r="W231" s="89">
        <v>101530</v>
      </c>
      <c r="X231" s="89">
        <v>7107.1</v>
      </c>
      <c r="Y231" s="89">
        <v>108637.1</v>
      </c>
      <c r="Z231" s="59">
        <v>43496</v>
      </c>
      <c r="AA231" s="59"/>
      <c r="AB231" s="76" t="str">
        <f t="shared" si="18"/>
        <v/>
      </c>
      <c r="AC231" s="76" t="str">
        <f t="shared" si="19"/>
        <v/>
      </c>
      <c r="AD231" s="76" t="str">
        <f>VLOOKUP(B231,CA!A:B,2,0)</f>
        <v>TTT</v>
      </c>
      <c r="AE231" s="77">
        <f>VLOOKUP(C231,DATA_IW39!B:B,1,0)</f>
        <v>140001547286</v>
      </c>
      <c r="AF231" s="78">
        <f t="shared" si="20"/>
        <v>1</v>
      </c>
      <c r="AG231" s="78">
        <f t="shared" si="21"/>
        <v>1</v>
      </c>
      <c r="AH231" s="78">
        <f t="shared" si="22"/>
        <v>1</v>
      </c>
      <c r="AI231" s="78" t="str">
        <f t="shared" si="23"/>
        <v>S4B3</v>
      </c>
      <c r="AJ231" s="78" t="str">
        <f>VLOOKUP(N231,DATA_IW39!A:X,24,0)</f>
        <v>TTT</v>
      </c>
      <c r="AK231" s="76" t="str">
        <f>VLOOKUP(N231,DATA_IW39!A:W,23,0)</f>
        <v>สายสื่อสาร</v>
      </c>
      <c r="AL231" s="76" t="str">
        <f>VLOOKUP(N231,DATA_IW39!A:G,6,0)</f>
        <v>ZW03</v>
      </c>
      <c r="AM231" s="76" t="str">
        <f>VLOOKUP(N231,DATA_IW39!A:G,7,0)</f>
        <v>Z53</v>
      </c>
      <c r="AN231" s="76" t="str">
        <f>VLOOKUP(A231,Constrain!AC:AD,2,0)</f>
        <v>F152</v>
      </c>
      <c r="AO231" s="76" t="str">
        <f>VLOOKUP(A231,Constrain!AC:AE,3,0)</f>
        <v>กฟส.วังน้ำเขียว</v>
      </c>
      <c r="AP231" s="76" t="str">
        <f>VLOOKUP(N231,DATA_IW39!A:AA,27,0)</f>
        <v>TELECOM</v>
      </c>
    </row>
    <row r="232" spans="1:42" x14ac:dyDescent="0.35">
      <c r="A232" s="86" t="s">
        <v>1310</v>
      </c>
      <c r="B232" s="56">
        <v>92000323082</v>
      </c>
      <c r="C232" s="56">
        <v>140001547956</v>
      </c>
      <c r="D232" s="86" t="s">
        <v>152</v>
      </c>
      <c r="E232" s="86" t="s">
        <v>160</v>
      </c>
      <c r="F232" s="86" t="s">
        <v>161</v>
      </c>
      <c r="G232" s="56">
        <v>2007974152</v>
      </c>
      <c r="H232" s="56">
        <v>9009421867</v>
      </c>
      <c r="I232" s="56">
        <v>538000321602</v>
      </c>
      <c r="J232" s="86" t="s">
        <v>154</v>
      </c>
      <c r="K232" s="86" t="s">
        <v>155</v>
      </c>
      <c r="L232" s="86" t="s">
        <v>156</v>
      </c>
      <c r="M232" s="86" t="s">
        <v>157</v>
      </c>
      <c r="N232" s="56">
        <v>130000724830</v>
      </c>
      <c r="O232" s="86" t="s">
        <v>79</v>
      </c>
      <c r="P232" s="87">
        <v>5</v>
      </c>
      <c r="Q232" s="59">
        <v>43483</v>
      </c>
      <c r="R232" s="88">
        <v>15</v>
      </c>
      <c r="S232" s="89">
        <v>410</v>
      </c>
      <c r="T232" s="89">
        <v>410</v>
      </c>
      <c r="U232" s="89">
        <v>28.7</v>
      </c>
      <c r="V232" s="89">
        <v>6150</v>
      </c>
      <c r="W232" s="89">
        <v>6150</v>
      </c>
      <c r="X232" s="89">
        <v>430.5</v>
      </c>
      <c r="Y232" s="89">
        <v>6580.5</v>
      </c>
      <c r="Z232" s="59">
        <v>43496</v>
      </c>
      <c r="AA232" s="59"/>
      <c r="AB232" s="76" t="str">
        <f t="shared" si="18"/>
        <v/>
      </c>
      <c r="AC232" s="76" t="str">
        <f t="shared" si="19"/>
        <v/>
      </c>
      <c r="AD232" s="76" t="str">
        <f>VLOOKUP(B232,CA!A:B,2,0)</f>
        <v>CAT</v>
      </c>
      <c r="AE232" s="77">
        <f>VLOOKUP(C232,DATA_IW39!B:B,1,0)</f>
        <v>140001547956</v>
      </c>
      <c r="AF232" s="78">
        <f t="shared" si="20"/>
        <v>1</v>
      </c>
      <c r="AG232" s="78">
        <f t="shared" si="21"/>
        <v>1</v>
      </c>
      <c r="AH232" s="78">
        <f t="shared" si="22"/>
        <v>1</v>
      </c>
      <c r="AI232" s="78" t="str">
        <f t="shared" si="23"/>
        <v>S4B3</v>
      </c>
      <c r="AJ232" s="78" t="str">
        <f>VLOOKUP(N232,DATA_IW39!A:X,24,0)</f>
        <v>CAT</v>
      </c>
      <c r="AK232" s="76" t="str">
        <f>VLOOKUP(N232,DATA_IW39!A:W,23,0)</f>
        <v>อุปกรณ์</v>
      </c>
      <c r="AL232" s="76" t="str">
        <f>VLOOKUP(N232,DATA_IW39!A:G,6,0)</f>
        <v>ZW03</v>
      </c>
      <c r="AM232" s="76" t="str">
        <f>VLOOKUP(N232,DATA_IW39!A:G,7,0)</f>
        <v>Z53</v>
      </c>
      <c r="AN232" s="76" t="str">
        <f>VLOOKUP(A232,Constrain!AC:AD,2,0)</f>
        <v>F152</v>
      </c>
      <c r="AO232" s="76" t="str">
        <f>VLOOKUP(A232,Constrain!AC:AE,3,0)</f>
        <v>กฟส.วังน้ำเขียว</v>
      </c>
      <c r="AP232" s="76" t="str">
        <f>VLOOKUP(N232,DATA_IW39!A:AA,27,0)</f>
        <v>TELECOM</v>
      </c>
    </row>
    <row r="233" spans="1:42" x14ac:dyDescent="0.35">
      <c r="A233" s="86" t="s">
        <v>1310</v>
      </c>
      <c r="B233" s="56">
        <v>92000349102</v>
      </c>
      <c r="C233" s="56">
        <v>140001546077</v>
      </c>
      <c r="D233" s="86" t="s">
        <v>152</v>
      </c>
      <c r="E233" s="86" t="s">
        <v>162</v>
      </c>
      <c r="F233" s="86" t="s">
        <v>1388</v>
      </c>
      <c r="G233" s="56">
        <v>2007970294</v>
      </c>
      <c r="H233" s="56">
        <v>9009417382</v>
      </c>
      <c r="I233" s="56">
        <v>524000322315</v>
      </c>
      <c r="J233" s="86" t="s">
        <v>154</v>
      </c>
      <c r="K233" s="86" t="s">
        <v>165</v>
      </c>
      <c r="L233" s="86" t="s">
        <v>166</v>
      </c>
      <c r="M233" s="86" t="s">
        <v>157</v>
      </c>
      <c r="N233" s="56">
        <v>130000724836</v>
      </c>
      <c r="O233" s="86" t="s">
        <v>79</v>
      </c>
      <c r="P233" s="87">
        <v>8</v>
      </c>
      <c r="Q233" s="59">
        <v>43482</v>
      </c>
      <c r="R233" s="88">
        <v>328</v>
      </c>
      <c r="S233" s="89">
        <v>55</v>
      </c>
      <c r="T233" s="89">
        <v>55</v>
      </c>
      <c r="U233" s="89">
        <v>3.85</v>
      </c>
      <c r="V233" s="89">
        <v>18040</v>
      </c>
      <c r="W233" s="89">
        <v>18040</v>
      </c>
      <c r="X233" s="89">
        <v>1262.8</v>
      </c>
      <c r="Y233" s="89">
        <v>19302.8</v>
      </c>
      <c r="Z233" s="59">
        <v>43496</v>
      </c>
      <c r="AA233" s="59"/>
      <c r="AB233" s="76" t="str">
        <f t="shared" si="18"/>
        <v/>
      </c>
      <c r="AC233" s="76" t="str">
        <f t="shared" si="19"/>
        <v/>
      </c>
      <c r="AD233" s="76" t="str">
        <f>VLOOKUP(B233,CA!A:B,2,0)</f>
        <v>DTN</v>
      </c>
      <c r="AE233" s="77">
        <f>VLOOKUP(C233,DATA_IW39!B:B,1,0)</f>
        <v>140001546077</v>
      </c>
      <c r="AF233" s="78">
        <f t="shared" si="20"/>
        <v>1</v>
      </c>
      <c r="AG233" s="78">
        <f t="shared" si="21"/>
        <v>1</v>
      </c>
      <c r="AH233" s="78">
        <f t="shared" si="22"/>
        <v>1</v>
      </c>
      <c r="AI233" s="78" t="str">
        <f t="shared" si="23"/>
        <v>S4B3</v>
      </c>
      <c r="AJ233" s="78" t="str">
        <f>VLOOKUP(N233,DATA_IW39!A:X,24,0)</f>
        <v>DTN</v>
      </c>
      <c r="AK233" s="76" t="str">
        <f>VLOOKUP(N233,DATA_IW39!A:W,23,0)</f>
        <v>สายสื่อสาร</v>
      </c>
      <c r="AL233" s="76" t="str">
        <f>VLOOKUP(N233,DATA_IW39!A:G,6,0)</f>
        <v>ZW03</v>
      </c>
      <c r="AM233" s="76" t="str">
        <f>VLOOKUP(N233,DATA_IW39!A:G,7,0)</f>
        <v>Z53</v>
      </c>
      <c r="AN233" s="76" t="str">
        <f>VLOOKUP(A233,Constrain!AC:AD,2,0)</f>
        <v>F152</v>
      </c>
      <c r="AO233" s="76" t="str">
        <f>VLOOKUP(A233,Constrain!AC:AE,3,0)</f>
        <v>กฟส.วังน้ำเขียว</v>
      </c>
      <c r="AP233" s="76" t="str">
        <f>VLOOKUP(N233,DATA_IW39!A:AA,27,0)</f>
        <v>TELECOM</v>
      </c>
    </row>
    <row r="234" spans="1:42" x14ac:dyDescent="0.35">
      <c r="A234" s="86" t="s">
        <v>1290</v>
      </c>
      <c r="B234" s="56">
        <v>92000319846</v>
      </c>
      <c r="C234" s="56">
        <v>140001545929</v>
      </c>
      <c r="D234" s="86" t="s">
        <v>152</v>
      </c>
      <c r="E234" s="86" t="s">
        <v>160</v>
      </c>
      <c r="F234" s="86" t="s">
        <v>161</v>
      </c>
      <c r="G234" s="56">
        <v>2007970137</v>
      </c>
      <c r="H234" s="56">
        <v>9009417239</v>
      </c>
      <c r="I234" s="56">
        <v>556000321961</v>
      </c>
      <c r="J234" s="86" t="s">
        <v>154</v>
      </c>
      <c r="K234" s="86" t="s">
        <v>165</v>
      </c>
      <c r="L234" s="86" t="s">
        <v>166</v>
      </c>
      <c r="M234" s="86" t="s">
        <v>157</v>
      </c>
      <c r="N234" s="56">
        <v>130000724987</v>
      </c>
      <c r="O234" s="86" t="s">
        <v>79</v>
      </c>
      <c r="P234" s="87">
        <v>4</v>
      </c>
      <c r="Q234" s="59">
        <v>43482</v>
      </c>
      <c r="R234" s="88">
        <v>4126</v>
      </c>
      <c r="S234" s="89">
        <v>55</v>
      </c>
      <c r="T234" s="89">
        <v>55</v>
      </c>
      <c r="U234" s="89">
        <v>3.85</v>
      </c>
      <c r="V234" s="89">
        <v>226930</v>
      </c>
      <c r="W234" s="89">
        <v>226930</v>
      </c>
      <c r="X234" s="89">
        <v>15885.1</v>
      </c>
      <c r="Y234" s="89">
        <v>242815.1</v>
      </c>
      <c r="Z234" s="59">
        <v>43496</v>
      </c>
      <c r="AA234" s="59"/>
      <c r="AB234" s="76" t="str">
        <f t="shared" si="18"/>
        <v/>
      </c>
      <c r="AC234" s="76" t="str">
        <f t="shared" si="19"/>
        <v/>
      </c>
      <c r="AD234" s="76" t="str">
        <f>VLOOKUP(B234,CA!A:B,2,0)</f>
        <v>CAT</v>
      </c>
      <c r="AE234" s="77">
        <f>VLOOKUP(C234,DATA_IW39!B:B,1,0)</f>
        <v>140001545929</v>
      </c>
      <c r="AF234" s="78">
        <f t="shared" si="20"/>
        <v>1</v>
      </c>
      <c r="AG234" s="78">
        <f t="shared" si="21"/>
        <v>1</v>
      </c>
      <c r="AH234" s="78">
        <f t="shared" si="22"/>
        <v>1</v>
      </c>
      <c r="AI234" s="78" t="str">
        <f t="shared" si="23"/>
        <v>S4B3</v>
      </c>
      <c r="AJ234" s="78" t="str">
        <f>VLOOKUP(N234,DATA_IW39!A:X,24,0)</f>
        <v>CAT</v>
      </c>
      <c r="AK234" s="76" t="str">
        <f>VLOOKUP(N234,DATA_IW39!A:W,23,0)</f>
        <v>สายสื่อสาร</v>
      </c>
      <c r="AL234" s="76" t="str">
        <f>VLOOKUP(N234,DATA_IW39!A:G,6,0)</f>
        <v>ZW03</v>
      </c>
      <c r="AM234" s="76" t="str">
        <f>VLOOKUP(N234,DATA_IW39!A:G,7,0)</f>
        <v>Z53</v>
      </c>
      <c r="AN234" s="76" t="str">
        <f>VLOOKUP(A234,Constrain!AC:AD,2,0)</f>
        <v>F112</v>
      </c>
      <c r="AO234" s="76" t="str">
        <f>VLOOKUP(A234,Constrain!AC:AE,3,0)</f>
        <v>กฟส.เกษตรสมบูรณ์</v>
      </c>
      <c r="AP234" s="76" t="str">
        <f>VLOOKUP(N234,DATA_IW39!A:AA,27,0)</f>
        <v>TELECOM</v>
      </c>
    </row>
    <row r="235" spans="1:42" x14ac:dyDescent="0.35">
      <c r="A235" s="86" t="s">
        <v>1290</v>
      </c>
      <c r="B235" s="56">
        <v>92000319848</v>
      </c>
      <c r="C235" s="56">
        <v>140001545778</v>
      </c>
      <c r="D235" s="86" t="s">
        <v>152</v>
      </c>
      <c r="E235" s="86" t="s">
        <v>114</v>
      </c>
      <c r="F235" s="86" t="s">
        <v>163</v>
      </c>
      <c r="G235" s="56">
        <v>2007969998</v>
      </c>
      <c r="H235" s="56">
        <v>9009417054</v>
      </c>
      <c r="I235" s="56">
        <v>566000321435</v>
      </c>
      <c r="J235" s="86" t="s">
        <v>154</v>
      </c>
      <c r="K235" s="86" t="s">
        <v>165</v>
      </c>
      <c r="L235" s="86" t="s">
        <v>166</v>
      </c>
      <c r="M235" s="86" t="s">
        <v>157</v>
      </c>
      <c r="N235" s="56">
        <v>130000724988</v>
      </c>
      <c r="O235" s="86" t="s">
        <v>79</v>
      </c>
      <c r="P235" s="87">
        <v>5</v>
      </c>
      <c r="Q235" s="59">
        <v>43482</v>
      </c>
      <c r="R235" s="88">
        <v>5134</v>
      </c>
      <c r="S235" s="89">
        <v>55</v>
      </c>
      <c r="T235" s="89">
        <v>55</v>
      </c>
      <c r="U235" s="89">
        <v>3.85</v>
      </c>
      <c r="V235" s="89">
        <v>282370</v>
      </c>
      <c r="W235" s="89">
        <v>282370</v>
      </c>
      <c r="X235" s="89">
        <v>19765.900000000001</v>
      </c>
      <c r="Y235" s="89">
        <v>302135.90000000002</v>
      </c>
      <c r="Z235" s="59">
        <v>43496</v>
      </c>
      <c r="AA235" s="59"/>
      <c r="AB235" s="76" t="str">
        <f t="shared" si="18"/>
        <v/>
      </c>
      <c r="AC235" s="76" t="str">
        <f t="shared" si="19"/>
        <v/>
      </c>
      <c r="AD235" s="76" t="str">
        <f>VLOOKUP(B235,CA!A:B,2,0)</f>
        <v>TOT</v>
      </c>
      <c r="AE235" s="77">
        <f>VLOOKUP(C235,DATA_IW39!B:B,1,0)</f>
        <v>140001545778</v>
      </c>
      <c r="AF235" s="78">
        <f t="shared" si="20"/>
        <v>1</v>
      </c>
      <c r="AG235" s="78">
        <f t="shared" si="21"/>
        <v>1</v>
      </c>
      <c r="AH235" s="78">
        <f t="shared" si="22"/>
        <v>1</v>
      </c>
      <c r="AI235" s="78" t="str">
        <f t="shared" si="23"/>
        <v>S4B3</v>
      </c>
      <c r="AJ235" s="78" t="str">
        <f>VLOOKUP(N235,DATA_IW39!A:X,24,0)</f>
        <v>TOT</v>
      </c>
      <c r="AK235" s="76" t="str">
        <f>VLOOKUP(N235,DATA_IW39!A:W,23,0)</f>
        <v>สายสื่อสาร</v>
      </c>
      <c r="AL235" s="76" t="str">
        <f>VLOOKUP(N235,DATA_IW39!A:G,6,0)</f>
        <v>ZW03</v>
      </c>
      <c r="AM235" s="76" t="str">
        <f>VLOOKUP(N235,DATA_IW39!A:G,7,0)</f>
        <v>Z53</v>
      </c>
      <c r="AN235" s="76" t="str">
        <f>VLOOKUP(A235,Constrain!AC:AD,2,0)</f>
        <v>F112</v>
      </c>
      <c r="AO235" s="76" t="str">
        <f>VLOOKUP(A235,Constrain!AC:AE,3,0)</f>
        <v>กฟส.เกษตรสมบูรณ์</v>
      </c>
      <c r="AP235" s="76" t="str">
        <f>VLOOKUP(N235,DATA_IW39!A:AA,27,0)</f>
        <v>TELECOM</v>
      </c>
    </row>
    <row r="236" spans="1:42" x14ac:dyDescent="0.35">
      <c r="A236" s="86" t="s">
        <v>1290</v>
      </c>
      <c r="B236" s="56">
        <v>92000450535</v>
      </c>
      <c r="C236" s="56">
        <v>140001546665</v>
      </c>
      <c r="D236" s="86" t="s">
        <v>152</v>
      </c>
      <c r="E236" s="86" t="s">
        <v>162</v>
      </c>
      <c r="F236" s="86" t="s">
        <v>1388</v>
      </c>
      <c r="G236" s="56">
        <v>2007973000</v>
      </c>
      <c r="H236" s="56">
        <v>9009420276</v>
      </c>
      <c r="I236" s="56">
        <v>540000321618</v>
      </c>
      <c r="J236" s="86" t="s">
        <v>154</v>
      </c>
      <c r="K236" s="86" t="s">
        <v>165</v>
      </c>
      <c r="L236" s="86" t="s">
        <v>166</v>
      </c>
      <c r="M236" s="86" t="s">
        <v>157</v>
      </c>
      <c r="N236" s="56">
        <v>130000724989</v>
      </c>
      <c r="O236" s="86" t="s">
        <v>79</v>
      </c>
      <c r="P236" s="87">
        <v>10</v>
      </c>
      <c r="Q236" s="59">
        <v>43483</v>
      </c>
      <c r="R236" s="88">
        <v>214</v>
      </c>
      <c r="S236" s="89">
        <v>55</v>
      </c>
      <c r="T236" s="89">
        <v>55</v>
      </c>
      <c r="U236" s="89">
        <v>3.85</v>
      </c>
      <c r="V236" s="89">
        <v>11770</v>
      </c>
      <c r="W236" s="89">
        <v>11770</v>
      </c>
      <c r="X236" s="89">
        <v>823.9</v>
      </c>
      <c r="Y236" s="89">
        <v>12593.9</v>
      </c>
      <c r="Z236" s="59">
        <v>43496</v>
      </c>
      <c r="AA236" s="59"/>
      <c r="AB236" s="76" t="str">
        <f t="shared" si="18"/>
        <v/>
      </c>
      <c r="AC236" s="76" t="str">
        <f t="shared" si="19"/>
        <v/>
      </c>
      <c r="AD236" s="76" t="str">
        <f>VLOOKUP(B236,CA!A:B,2,0)</f>
        <v>DTN</v>
      </c>
      <c r="AE236" s="77">
        <f>VLOOKUP(C236,DATA_IW39!B:B,1,0)</f>
        <v>140001546665</v>
      </c>
      <c r="AF236" s="78">
        <f t="shared" si="20"/>
        <v>1</v>
      </c>
      <c r="AG236" s="78">
        <f t="shared" si="21"/>
        <v>1</v>
      </c>
      <c r="AH236" s="78">
        <f t="shared" si="22"/>
        <v>1</v>
      </c>
      <c r="AI236" s="78" t="str">
        <f t="shared" si="23"/>
        <v>S4B3</v>
      </c>
      <c r="AJ236" s="78" t="str">
        <f>VLOOKUP(N236,DATA_IW39!A:X,24,0)</f>
        <v>DTN</v>
      </c>
      <c r="AK236" s="76" t="str">
        <f>VLOOKUP(N236,DATA_IW39!A:W,23,0)</f>
        <v>สายสื่อสาร</v>
      </c>
      <c r="AL236" s="76" t="str">
        <f>VLOOKUP(N236,DATA_IW39!A:G,6,0)</f>
        <v>ZW03</v>
      </c>
      <c r="AM236" s="76" t="str">
        <f>VLOOKUP(N236,DATA_IW39!A:G,7,0)</f>
        <v>Z53</v>
      </c>
      <c r="AN236" s="76" t="str">
        <f>VLOOKUP(A236,Constrain!AC:AD,2,0)</f>
        <v>F112</v>
      </c>
      <c r="AO236" s="76" t="str">
        <f>VLOOKUP(A236,Constrain!AC:AE,3,0)</f>
        <v>กฟส.เกษตรสมบูรณ์</v>
      </c>
      <c r="AP236" s="76" t="str">
        <f>VLOOKUP(N236,DATA_IW39!A:AA,27,0)</f>
        <v>TELECOM</v>
      </c>
    </row>
    <row r="237" spans="1:42" x14ac:dyDescent="0.35">
      <c r="A237" s="86" t="s">
        <v>1290</v>
      </c>
      <c r="B237" s="56">
        <v>92000322775</v>
      </c>
      <c r="C237" s="56">
        <v>140001546022</v>
      </c>
      <c r="D237" s="86" t="s">
        <v>152</v>
      </c>
      <c r="E237" s="86" t="s">
        <v>158</v>
      </c>
      <c r="F237" s="86" t="s">
        <v>159</v>
      </c>
      <c r="G237" s="56">
        <v>2007970238</v>
      </c>
      <c r="H237" s="56">
        <v>9009417342</v>
      </c>
      <c r="I237" s="56">
        <v>500000320995</v>
      </c>
      <c r="J237" s="86" t="s">
        <v>154</v>
      </c>
      <c r="K237" s="86" t="s">
        <v>165</v>
      </c>
      <c r="L237" s="86" t="s">
        <v>166</v>
      </c>
      <c r="M237" s="86" t="s">
        <v>157</v>
      </c>
      <c r="N237" s="56">
        <v>130000724990</v>
      </c>
      <c r="O237" s="86" t="s">
        <v>79</v>
      </c>
      <c r="P237" s="87">
        <v>9</v>
      </c>
      <c r="Q237" s="59">
        <v>43482</v>
      </c>
      <c r="R237" s="88">
        <v>679</v>
      </c>
      <c r="S237" s="89">
        <v>55</v>
      </c>
      <c r="T237" s="89">
        <v>55</v>
      </c>
      <c r="U237" s="89">
        <v>3.85</v>
      </c>
      <c r="V237" s="89">
        <v>37345</v>
      </c>
      <c r="W237" s="89">
        <v>37345</v>
      </c>
      <c r="X237" s="89">
        <v>2614.15</v>
      </c>
      <c r="Y237" s="89">
        <v>39959.15</v>
      </c>
      <c r="Z237" s="59">
        <v>43496</v>
      </c>
      <c r="AA237" s="59"/>
      <c r="AB237" s="76" t="str">
        <f t="shared" si="18"/>
        <v/>
      </c>
      <c r="AC237" s="76" t="str">
        <f t="shared" si="19"/>
        <v/>
      </c>
      <c r="AD237" s="76" t="str">
        <f>VLOOKUP(B237,CA!A:B,2,0)</f>
        <v>TTT</v>
      </c>
      <c r="AE237" s="77">
        <f>VLOOKUP(C237,DATA_IW39!B:B,1,0)</f>
        <v>140001546022</v>
      </c>
      <c r="AF237" s="78">
        <f t="shared" si="20"/>
        <v>1</v>
      </c>
      <c r="AG237" s="78">
        <f t="shared" si="21"/>
        <v>1</v>
      </c>
      <c r="AH237" s="78">
        <f t="shared" si="22"/>
        <v>1</v>
      </c>
      <c r="AI237" s="78" t="str">
        <f t="shared" si="23"/>
        <v>S4B3</v>
      </c>
      <c r="AJ237" s="78" t="str">
        <f>VLOOKUP(N237,DATA_IW39!A:X,24,0)</f>
        <v>TTT</v>
      </c>
      <c r="AK237" s="76" t="str">
        <f>VLOOKUP(N237,DATA_IW39!A:W,23,0)</f>
        <v>สายสื่อสาร</v>
      </c>
      <c r="AL237" s="76" t="str">
        <f>VLOOKUP(N237,DATA_IW39!A:G,6,0)</f>
        <v>ZW03</v>
      </c>
      <c r="AM237" s="76" t="str">
        <f>VLOOKUP(N237,DATA_IW39!A:G,7,0)</f>
        <v>Z53</v>
      </c>
      <c r="AN237" s="76" t="str">
        <f>VLOOKUP(A237,Constrain!AC:AD,2,0)</f>
        <v>F112</v>
      </c>
      <c r="AO237" s="76" t="str">
        <f>VLOOKUP(A237,Constrain!AC:AE,3,0)</f>
        <v>กฟส.เกษตรสมบูรณ์</v>
      </c>
      <c r="AP237" s="76" t="str">
        <f>VLOOKUP(N237,DATA_IW39!A:AA,27,0)</f>
        <v>TELECOM</v>
      </c>
    </row>
    <row r="238" spans="1:42" x14ac:dyDescent="0.35">
      <c r="A238" s="86" t="s">
        <v>1290</v>
      </c>
      <c r="B238" s="56">
        <v>92000532169</v>
      </c>
      <c r="C238" s="56">
        <v>140001545726</v>
      </c>
      <c r="D238" s="86" t="s">
        <v>152</v>
      </c>
      <c r="E238" s="86" t="s">
        <v>194</v>
      </c>
      <c r="F238" s="86" t="s">
        <v>195</v>
      </c>
      <c r="G238" s="56">
        <v>2007969922</v>
      </c>
      <c r="H238" s="56">
        <v>9009416975</v>
      </c>
      <c r="I238" s="56">
        <v>532000322356</v>
      </c>
      <c r="J238" s="86" t="s">
        <v>154</v>
      </c>
      <c r="K238" s="86" t="s">
        <v>165</v>
      </c>
      <c r="L238" s="86" t="s">
        <v>166</v>
      </c>
      <c r="M238" s="86" t="s">
        <v>157</v>
      </c>
      <c r="N238" s="56">
        <v>130000724992</v>
      </c>
      <c r="O238" s="86" t="s">
        <v>79</v>
      </c>
      <c r="P238" s="87">
        <v>12</v>
      </c>
      <c r="Q238" s="59">
        <v>43482</v>
      </c>
      <c r="R238" s="88">
        <v>3983</v>
      </c>
      <c r="S238" s="89">
        <v>55</v>
      </c>
      <c r="T238" s="89">
        <v>55</v>
      </c>
      <c r="U238" s="89">
        <v>3.85</v>
      </c>
      <c r="V238" s="89">
        <v>219065</v>
      </c>
      <c r="W238" s="89">
        <v>219065</v>
      </c>
      <c r="X238" s="89">
        <v>15334.55</v>
      </c>
      <c r="Y238" s="89">
        <v>234399.55</v>
      </c>
      <c r="Z238" s="59">
        <v>43496</v>
      </c>
      <c r="AB238" s="76" t="str">
        <f t="shared" si="18"/>
        <v/>
      </c>
      <c r="AC238" s="76" t="str">
        <f t="shared" si="19"/>
        <v/>
      </c>
      <c r="AD238" s="76" t="str">
        <f>VLOOKUP(B238,CA!A:B,2,0)</f>
        <v>TCC</v>
      </c>
      <c r="AE238" s="77">
        <f>VLOOKUP(C238,DATA_IW39!B:B,1,0)</f>
        <v>140001545726</v>
      </c>
      <c r="AF238" s="78">
        <f t="shared" si="20"/>
        <v>1</v>
      </c>
      <c r="AG238" s="78">
        <f t="shared" si="21"/>
        <v>1</v>
      </c>
      <c r="AH238" s="78">
        <f t="shared" si="22"/>
        <v>1</v>
      </c>
      <c r="AI238" s="78" t="str">
        <f t="shared" si="23"/>
        <v>S4B3</v>
      </c>
      <c r="AJ238" s="78" t="str">
        <f>VLOOKUP(N238,DATA_IW39!A:X,24,0)</f>
        <v>TCC</v>
      </c>
      <c r="AK238" s="76" t="str">
        <f>VLOOKUP(N238,DATA_IW39!A:W,23,0)</f>
        <v>สายสื่อสาร</v>
      </c>
      <c r="AL238" s="76" t="str">
        <f>VLOOKUP(N238,DATA_IW39!A:G,6,0)</f>
        <v>ZW03</v>
      </c>
      <c r="AM238" s="76" t="str">
        <f>VLOOKUP(N238,DATA_IW39!A:G,7,0)</f>
        <v>Z53</v>
      </c>
      <c r="AN238" s="76" t="str">
        <f>VLOOKUP(A238,Constrain!AC:AD,2,0)</f>
        <v>F112</v>
      </c>
      <c r="AO238" s="76" t="str">
        <f>VLOOKUP(A238,Constrain!AC:AE,3,0)</f>
        <v>กฟส.เกษตรสมบูรณ์</v>
      </c>
      <c r="AP238" s="76" t="str">
        <f>VLOOKUP(N238,DATA_IW39!A:AA,27,0)</f>
        <v>TELECOM</v>
      </c>
    </row>
    <row r="239" spans="1:42" x14ac:dyDescent="0.35">
      <c r="A239" s="86" t="s">
        <v>1290</v>
      </c>
      <c r="B239" s="56">
        <v>92000485080</v>
      </c>
      <c r="C239" s="56">
        <v>140001545403</v>
      </c>
      <c r="D239" s="86" t="s">
        <v>152</v>
      </c>
      <c r="E239" s="86" t="s">
        <v>171</v>
      </c>
      <c r="F239" s="86" t="s">
        <v>167</v>
      </c>
      <c r="G239" s="56">
        <v>2007969659</v>
      </c>
      <c r="H239" s="56">
        <v>9009416591</v>
      </c>
      <c r="I239" s="56">
        <v>566000321431</v>
      </c>
      <c r="J239" s="86" t="s">
        <v>154</v>
      </c>
      <c r="K239" s="86" t="s">
        <v>165</v>
      </c>
      <c r="L239" s="86" t="s">
        <v>166</v>
      </c>
      <c r="M239" s="86" t="s">
        <v>157</v>
      </c>
      <c r="N239" s="56">
        <v>130000724993</v>
      </c>
      <c r="O239" s="86" t="s">
        <v>79</v>
      </c>
      <c r="P239" s="87">
        <v>11</v>
      </c>
      <c r="Q239" s="59">
        <v>43482</v>
      </c>
      <c r="R239" s="88">
        <v>4092</v>
      </c>
      <c r="S239" s="89">
        <v>55</v>
      </c>
      <c r="T239" s="89">
        <v>55</v>
      </c>
      <c r="U239" s="89">
        <v>3.85</v>
      </c>
      <c r="V239" s="89">
        <v>225060</v>
      </c>
      <c r="W239" s="89">
        <v>225060</v>
      </c>
      <c r="X239" s="89">
        <v>15754.2</v>
      </c>
      <c r="Y239" s="89">
        <v>240814.2</v>
      </c>
      <c r="Z239" s="59">
        <v>43496</v>
      </c>
      <c r="AA239" s="59"/>
      <c r="AB239" s="76" t="str">
        <f t="shared" si="18"/>
        <v/>
      </c>
      <c r="AC239" s="76" t="str">
        <f t="shared" si="19"/>
        <v/>
      </c>
      <c r="AD239" s="76" t="str">
        <f>VLOOKUP(B239,CA!A:B,2,0)</f>
        <v>TUC</v>
      </c>
      <c r="AE239" s="77">
        <f>VLOOKUP(C239,DATA_IW39!B:B,1,0)</f>
        <v>140001545403</v>
      </c>
      <c r="AF239" s="78">
        <f t="shared" si="20"/>
        <v>1</v>
      </c>
      <c r="AG239" s="78">
        <f t="shared" si="21"/>
        <v>1</v>
      </c>
      <c r="AH239" s="78">
        <f t="shared" si="22"/>
        <v>1</v>
      </c>
      <c r="AI239" s="78" t="str">
        <f t="shared" si="23"/>
        <v>S4B3</v>
      </c>
      <c r="AJ239" s="78" t="str">
        <f>VLOOKUP(N239,DATA_IW39!A:X,24,0)</f>
        <v>TUC</v>
      </c>
      <c r="AK239" s="76" t="str">
        <f>VLOOKUP(N239,DATA_IW39!A:W,23,0)</f>
        <v>สายสื่อสาร</v>
      </c>
      <c r="AL239" s="76" t="str">
        <f>VLOOKUP(N239,DATA_IW39!A:G,6,0)</f>
        <v>ZW03</v>
      </c>
      <c r="AM239" s="76" t="str">
        <f>VLOOKUP(N239,DATA_IW39!A:G,7,0)</f>
        <v>Z53</v>
      </c>
      <c r="AN239" s="76" t="str">
        <f>VLOOKUP(A239,Constrain!AC:AD,2,0)</f>
        <v>F112</v>
      </c>
      <c r="AO239" s="76" t="str">
        <f>VLOOKUP(A239,Constrain!AC:AE,3,0)</f>
        <v>กฟส.เกษตรสมบูรณ์</v>
      </c>
      <c r="AP239" s="76" t="str">
        <f>VLOOKUP(N239,DATA_IW39!A:AA,27,0)</f>
        <v>TELECOM</v>
      </c>
    </row>
    <row r="240" spans="1:42" x14ac:dyDescent="0.35">
      <c r="A240" s="86" t="s">
        <v>1290</v>
      </c>
      <c r="B240" s="56">
        <v>92000319826</v>
      </c>
      <c r="C240" s="56">
        <v>140001545326</v>
      </c>
      <c r="D240" s="86" t="s">
        <v>152</v>
      </c>
      <c r="E240" s="86" t="s">
        <v>168</v>
      </c>
      <c r="F240" s="86" t="s">
        <v>169</v>
      </c>
      <c r="G240" s="56">
        <v>2007969523</v>
      </c>
      <c r="H240" s="56">
        <v>9009416510</v>
      </c>
      <c r="I240" s="56">
        <v>526000322836</v>
      </c>
      <c r="J240" s="86" t="s">
        <v>154</v>
      </c>
      <c r="K240" s="86" t="s">
        <v>165</v>
      </c>
      <c r="L240" s="86" t="s">
        <v>166</v>
      </c>
      <c r="M240" s="86" t="s">
        <v>157</v>
      </c>
      <c r="N240" s="56">
        <v>130000724994</v>
      </c>
      <c r="O240" s="86" t="s">
        <v>79</v>
      </c>
      <c r="P240" s="87">
        <v>1</v>
      </c>
      <c r="Q240" s="59">
        <v>43482</v>
      </c>
      <c r="R240" s="88">
        <v>855</v>
      </c>
      <c r="S240" s="89">
        <v>55</v>
      </c>
      <c r="T240" s="89">
        <v>55</v>
      </c>
      <c r="U240" s="89">
        <v>3.85</v>
      </c>
      <c r="V240" s="89">
        <v>47025</v>
      </c>
      <c r="W240" s="89">
        <v>47025</v>
      </c>
      <c r="X240" s="89">
        <v>3291.75</v>
      </c>
      <c r="Y240" s="89">
        <v>50316.75</v>
      </c>
      <c r="Z240" s="59">
        <v>43496</v>
      </c>
      <c r="AA240" s="59"/>
      <c r="AB240" s="76" t="str">
        <f t="shared" si="18"/>
        <v/>
      </c>
      <c r="AC240" s="76" t="str">
        <f t="shared" si="19"/>
        <v/>
      </c>
      <c r="AD240" s="76" t="str">
        <f>VLOOKUP(B240,CA!A:B,2,0)</f>
        <v>UIH</v>
      </c>
      <c r="AE240" s="77">
        <f>VLOOKUP(C240,DATA_IW39!B:B,1,0)</f>
        <v>140001545326</v>
      </c>
      <c r="AF240" s="78">
        <f t="shared" si="20"/>
        <v>1</v>
      </c>
      <c r="AG240" s="78">
        <f t="shared" si="21"/>
        <v>1</v>
      </c>
      <c r="AH240" s="78">
        <f t="shared" si="22"/>
        <v>1</v>
      </c>
      <c r="AI240" s="78" t="str">
        <f t="shared" si="23"/>
        <v>S4B3</v>
      </c>
      <c r="AJ240" s="78" t="str">
        <f>VLOOKUP(N240,DATA_IW39!A:X,24,0)</f>
        <v>UIH</v>
      </c>
      <c r="AK240" s="76" t="str">
        <f>VLOOKUP(N240,DATA_IW39!A:W,23,0)</f>
        <v>สายสื่อสาร</v>
      </c>
      <c r="AL240" s="76" t="str">
        <f>VLOOKUP(N240,DATA_IW39!A:G,6,0)</f>
        <v>ZW03</v>
      </c>
      <c r="AM240" s="76" t="str">
        <f>VLOOKUP(N240,DATA_IW39!A:G,7,0)</f>
        <v>Z53</v>
      </c>
      <c r="AN240" s="76" t="str">
        <f>VLOOKUP(A240,Constrain!AC:AD,2,0)</f>
        <v>F112</v>
      </c>
      <c r="AO240" s="76" t="str">
        <f>VLOOKUP(A240,Constrain!AC:AE,3,0)</f>
        <v>กฟส.เกษตรสมบูรณ์</v>
      </c>
      <c r="AP240" s="76" t="str">
        <f>VLOOKUP(N240,DATA_IW39!A:AA,27,0)</f>
        <v>TELECOM</v>
      </c>
    </row>
    <row r="241" spans="1:42" x14ac:dyDescent="0.35">
      <c r="A241" s="86" t="s">
        <v>1290</v>
      </c>
      <c r="B241" s="56">
        <v>92000319853</v>
      </c>
      <c r="C241" s="56">
        <v>140001545666</v>
      </c>
      <c r="D241" s="86" t="s">
        <v>152</v>
      </c>
      <c r="E241" s="86" t="s">
        <v>153</v>
      </c>
      <c r="F241" s="86" t="s">
        <v>1266</v>
      </c>
      <c r="G241" s="56">
        <v>2007969849</v>
      </c>
      <c r="H241" s="56">
        <v>9009416937</v>
      </c>
      <c r="I241" s="56">
        <v>560000322456</v>
      </c>
      <c r="J241" s="86" t="s">
        <v>154</v>
      </c>
      <c r="K241" s="86" t="s">
        <v>165</v>
      </c>
      <c r="L241" s="86" t="s">
        <v>166</v>
      </c>
      <c r="M241" s="86" t="s">
        <v>157</v>
      </c>
      <c r="N241" s="56">
        <v>130000724996</v>
      </c>
      <c r="O241" s="86" t="s">
        <v>79</v>
      </c>
      <c r="P241" s="87">
        <v>8</v>
      </c>
      <c r="Q241" s="59">
        <v>43482</v>
      </c>
      <c r="R241" s="88">
        <v>4386</v>
      </c>
      <c r="S241" s="89">
        <v>55</v>
      </c>
      <c r="T241" s="89">
        <v>55</v>
      </c>
      <c r="U241" s="89">
        <v>3.85</v>
      </c>
      <c r="V241" s="89">
        <v>241230</v>
      </c>
      <c r="W241" s="89">
        <v>241230</v>
      </c>
      <c r="X241" s="89">
        <v>16886.099999999999</v>
      </c>
      <c r="Y241" s="89">
        <v>258116.1</v>
      </c>
      <c r="Z241" s="59">
        <v>43496</v>
      </c>
      <c r="AA241" s="59"/>
      <c r="AB241" s="76" t="str">
        <f t="shared" si="18"/>
        <v/>
      </c>
      <c r="AC241" s="76" t="str">
        <f t="shared" si="19"/>
        <v/>
      </c>
      <c r="AD241" s="76" t="str">
        <f>VLOOKUP(B241,CA!A:B,2,0)</f>
        <v>AWN</v>
      </c>
      <c r="AE241" s="77">
        <f>VLOOKUP(C241,DATA_IW39!B:B,1,0)</f>
        <v>140001545666</v>
      </c>
      <c r="AF241" s="78">
        <f t="shared" si="20"/>
        <v>1</v>
      </c>
      <c r="AG241" s="78">
        <f t="shared" si="21"/>
        <v>1</v>
      </c>
      <c r="AH241" s="78">
        <f t="shared" si="22"/>
        <v>1</v>
      </c>
      <c r="AI241" s="78" t="str">
        <f t="shared" si="23"/>
        <v>S4B3</v>
      </c>
      <c r="AJ241" s="78" t="str">
        <f>VLOOKUP(N241,DATA_IW39!A:X,24,0)</f>
        <v>AWN</v>
      </c>
      <c r="AK241" s="76" t="str">
        <f>VLOOKUP(N241,DATA_IW39!A:W,23,0)</f>
        <v>สายสื่อสาร</v>
      </c>
      <c r="AL241" s="76" t="str">
        <f>VLOOKUP(N241,DATA_IW39!A:G,6,0)</f>
        <v>ZW03</v>
      </c>
      <c r="AM241" s="76" t="str">
        <f>VLOOKUP(N241,DATA_IW39!A:G,7,0)</f>
        <v>Z53</v>
      </c>
      <c r="AN241" s="76" t="str">
        <f>VLOOKUP(A241,Constrain!AC:AD,2,0)</f>
        <v>F112</v>
      </c>
      <c r="AO241" s="76" t="str">
        <f>VLOOKUP(A241,Constrain!AC:AE,3,0)</f>
        <v>กฟส.เกษตรสมบูรณ์</v>
      </c>
      <c r="AP241" s="76" t="str">
        <f>VLOOKUP(N241,DATA_IW39!A:AA,27,0)</f>
        <v>TELECOM</v>
      </c>
    </row>
    <row r="242" spans="1:42" x14ac:dyDescent="0.35">
      <c r="A242" s="86" t="s">
        <v>1290</v>
      </c>
      <c r="B242" s="56">
        <v>92000589348</v>
      </c>
      <c r="C242" s="56">
        <v>140001546078</v>
      </c>
      <c r="D242" s="86" t="s">
        <v>152</v>
      </c>
      <c r="E242" s="86" t="s">
        <v>1257</v>
      </c>
      <c r="F242" s="86" t="s">
        <v>1271</v>
      </c>
      <c r="G242" s="56">
        <v>2007970314</v>
      </c>
      <c r="H242" s="56">
        <v>9009425346</v>
      </c>
      <c r="I242" s="56">
        <v>566000321684</v>
      </c>
      <c r="J242" s="86" t="s">
        <v>154</v>
      </c>
      <c r="K242" s="86" t="s">
        <v>165</v>
      </c>
      <c r="L242" s="86" t="s">
        <v>166</v>
      </c>
      <c r="M242" s="86" t="s">
        <v>157</v>
      </c>
      <c r="N242" s="56">
        <v>130000724997</v>
      </c>
      <c r="O242" s="86" t="s">
        <v>79</v>
      </c>
      <c r="P242" s="87">
        <v>13</v>
      </c>
      <c r="Q242" s="59">
        <v>43482</v>
      </c>
      <c r="R242" s="88">
        <v>340</v>
      </c>
      <c r="S242" s="89">
        <v>55</v>
      </c>
      <c r="T242" s="89">
        <v>55</v>
      </c>
      <c r="U242" s="89">
        <v>3.85</v>
      </c>
      <c r="V242" s="89">
        <v>18700</v>
      </c>
      <c r="W242" s="89">
        <v>18700</v>
      </c>
      <c r="X242" s="89">
        <v>1309</v>
      </c>
      <c r="Y242" s="89">
        <v>20009</v>
      </c>
      <c r="Z242" s="59">
        <v>43496</v>
      </c>
      <c r="AA242" s="59"/>
      <c r="AB242" s="76" t="str">
        <f t="shared" si="18"/>
        <v/>
      </c>
      <c r="AC242" s="76" t="str">
        <f t="shared" si="19"/>
        <v/>
      </c>
      <c r="AD242" s="76" t="str">
        <f>VLOOKUP(B242,CA!A:B,2,0)</f>
        <v>TOT(AIS)</v>
      </c>
      <c r="AE242" s="77">
        <f>VLOOKUP(C242,DATA_IW39!B:B,1,0)</f>
        <v>140001546078</v>
      </c>
      <c r="AF242" s="78">
        <f t="shared" si="20"/>
        <v>1</v>
      </c>
      <c r="AG242" s="78">
        <f t="shared" si="21"/>
        <v>1</v>
      </c>
      <c r="AH242" s="78">
        <f t="shared" si="22"/>
        <v>1</v>
      </c>
      <c r="AI242" s="78" t="str">
        <f t="shared" si="23"/>
        <v>S4B3</v>
      </c>
      <c r="AJ242" s="78" t="str">
        <f>VLOOKUP(N242,DATA_IW39!A:X,24,0)</f>
        <v>AWN/AIS</v>
      </c>
      <c r="AK242" s="76" t="str">
        <f>VLOOKUP(N242,DATA_IW39!A:W,23,0)</f>
        <v>สายสื่อสาร</v>
      </c>
      <c r="AL242" s="76" t="str">
        <f>VLOOKUP(N242,DATA_IW39!A:G,6,0)</f>
        <v>ZW03</v>
      </c>
      <c r="AM242" s="76" t="str">
        <f>VLOOKUP(N242,DATA_IW39!A:G,7,0)</f>
        <v>Z53</v>
      </c>
      <c r="AN242" s="76" t="str">
        <f>VLOOKUP(A242,Constrain!AC:AD,2,0)</f>
        <v>F112</v>
      </c>
      <c r="AO242" s="76" t="str">
        <f>VLOOKUP(A242,Constrain!AC:AE,3,0)</f>
        <v>กฟส.เกษตรสมบูรณ์</v>
      </c>
      <c r="AP242" s="76" t="str">
        <f>VLOOKUP(N242,DATA_IW39!A:AA,27,0)</f>
        <v>TELECOM</v>
      </c>
    </row>
    <row r="243" spans="1:42" x14ac:dyDescent="0.35">
      <c r="A243" s="86" t="s">
        <v>1290</v>
      </c>
      <c r="B243" s="56">
        <v>92000319846</v>
      </c>
      <c r="C243" s="56">
        <v>140001545260</v>
      </c>
      <c r="D243" s="86" t="s">
        <v>152</v>
      </c>
      <c r="E243" s="86" t="s">
        <v>160</v>
      </c>
      <c r="F243" s="86" t="s">
        <v>161</v>
      </c>
      <c r="G243" s="56">
        <v>2007969484</v>
      </c>
      <c r="H243" s="56">
        <v>9009416423</v>
      </c>
      <c r="I243" s="56">
        <v>514000320869</v>
      </c>
      <c r="J243" s="86" t="s">
        <v>154</v>
      </c>
      <c r="K243" s="86" t="s">
        <v>165</v>
      </c>
      <c r="L243" s="86" t="s">
        <v>166</v>
      </c>
      <c r="M243" s="86" t="s">
        <v>157</v>
      </c>
      <c r="N243" s="56">
        <v>130000724999</v>
      </c>
      <c r="O243" s="86" t="s">
        <v>79</v>
      </c>
      <c r="P243" s="87">
        <v>2</v>
      </c>
      <c r="Q243" s="59">
        <v>43482</v>
      </c>
      <c r="R243" s="88">
        <v>4100</v>
      </c>
      <c r="S243" s="89">
        <v>55</v>
      </c>
      <c r="T243" s="89">
        <v>55</v>
      </c>
      <c r="U243" s="89">
        <v>3.85</v>
      </c>
      <c r="V243" s="89">
        <v>225500</v>
      </c>
      <c r="W243" s="89">
        <v>225500</v>
      </c>
      <c r="X243" s="89">
        <v>15785</v>
      </c>
      <c r="Y243" s="89">
        <v>241285</v>
      </c>
      <c r="Z243" s="59">
        <v>43496</v>
      </c>
      <c r="AA243" s="59"/>
      <c r="AB243" s="76" t="str">
        <f t="shared" si="18"/>
        <v/>
      </c>
      <c r="AC243" s="76" t="str">
        <f t="shared" si="19"/>
        <v/>
      </c>
      <c r="AD243" s="76" t="str">
        <f>VLOOKUP(B243,CA!A:B,2,0)</f>
        <v>CAT</v>
      </c>
      <c r="AE243" s="77">
        <f>VLOOKUP(C243,DATA_IW39!B:B,1,0)</f>
        <v>140001545260</v>
      </c>
      <c r="AF243" s="78">
        <f t="shared" si="20"/>
        <v>1</v>
      </c>
      <c r="AG243" s="78">
        <f t="shared" si="21"/>
        <v>1</v>
      </c>
      <c r="AH243" s="78">
        <f t="shared" si="22"/>
        <v>1</v>
      </c>
      <c r="AI243" s="78" t="str">
        <f t="shared" si="23"/>
        <v>S4B3</v>
      </c>
      <c r="AJ243" s="78" t="str">
        <f>VLOOKUP(N243,DATA_IW39!A:X,24,0)</f>
        <v>CAT/BFKT</v>
      </c>
      <c r="AK243" s="76" t="str">
        <f>VLOOKUP(N243,DATA_IW39!A:W,23,0)</f>
        <v>สายสื่อสาร</v>
      </c>
      <c r="AL243" s="76" t="str">
        <f>VLOOKUP(N243,DATA_IW39!A:G,6,0)</f>
        <v>ZW03</v>
      </c>
      <c r="AM243" s="76" t="str">
        <f>VLOOKUP(N243,DATA_IW39!A:G,7,0)</f>
        <v>Z53</v>
      </c>
      <c r="AN243" s="76" t="str">
        <f>VLOOKUP(A243,Constrain!AC:AD,2,0)</f>
        <v>F112</v>
      </c>
      <c r="AO243" s="76" t="str">
        <f>VLOOKUP(A243,Constrain!AC:AE,3,0)</f>
        <v>กฟส.เกษตรสมบูรณ์</v>
      </c>
      <c r="AP243" s="76" t="str">
        <f>VLOOKUP(N243,DATA_IW39!A:AA,27,0)</f>
        <v>TELECOM</v>
      </c>
    </row>
    <row r="244" spans="1:42" x14ac:dyDescent="0.35">
      <c r="A244" s="86" t="s">
        <v>1290</v>
      </c>
      <c r="B244" s="56">
        <v>92000319846</v>
      </c>
      <c r="C244" s="56">
        <v>140001545550</v>
      </c>
      <c r="D244" s="86" t="s">
        <v>152</v>
      </c>
      <c r="E244" s="86" t="s">
        <v>160</v>
      </c>
      <c r="F244" s="86" t="s">
        <v>161</v>
      </c>
      <c r="G244" s="56">
        <v>2007969712</v>
      </c>
      <c r="H244" s="56">
        <v>9009416750</v>
      </c>
      <c r="I244" s="56">
        <v>500000320986</v>
      </c>
      <c r="J244" s="86" t="s">
        <v>154</v>
      </c>
      <c r="K244" s="86" t="s">
        <v>165</v>
      </c>
      <c r="L244" s="86" t="s">
        <v>166</v>
      </c>
      <c r="M244" s="86" t="s">
        <v>157</v>
      </c>
      <c r="N244" s="56">
        <v>130000725000</v>
      </c>
      <c r="O244" s="86" t="s">
        <v>79</v>
      </c>
      <c r="P244" s="87">
        <v>3</v>
      </c>
      <c r="Q244" s="59">
        <v>43482</v>
      </c>
      <c r="R244" s="88">
        <v>2608</v>
      </c>
      <c r="S244" s="89">
        <v>55</v>
      </c>
      <c r="T244" s="89">
        <v>55</v>
      </c>
      <c r="U244" s="89">
        <v>3.85</v>
      </c>
      <c r="V244" s="89">
        <v>143440</v>
      </c>
      <c r="W244" s="89">
        <v>143440</v>
      </c>
      <c r="X244" s="89">
        <v>10040.799999999999</v>
      </c>
      <c r="Y244" s="89">
        <v>153480.79999999999</v>
      </c>
      <c r="Z244" s="59">
        <v>43496</v>
      </c>
      <c r="AA244" s="59"/>
      <c r="AB244" s="76" t="str">
        <f t="shared" si="18"/>
        <v/>
      </c>
      <c r="AC244" s="76" t="str">
        <f t="shared" si="19"/>
        <v/>
      </c>
      <c r="AD244" s="76" t="str">
        <f>VLOOKUP(B244,CA!A:B,2,0)</f>
        <v>CAT</v>
      </c>
      <c r="AE244" s="77">
        <f>VLOOKUP(C244,DATA_IW39!B:B,1,0)</f>
        <v>140001545550</v>
      </c>
      <c r="AF244" s="78">
        <f t="shared" si="20"/>
        <v>1</v>
      </c>
      <c r="AG244" s="78">
        <f t="shared" si="21"/>
        <v>1</v>
      </c>
      <c r="AH244" s="78">
        <f t="shared" si="22"/>
        <v>1</v>
      </c>
      <c r="AI244" s="78" t="str">
        <f t="shared" si="23"/>
        <v>S4B3</v>
      </c>
      <c r="AJ244" s="78" t="str">
        <f>VLOOKUP(N244,DATA_IW39!A:X,24,0)</f>
        <v>CAT/TAC</v>
      </c>
      <c r="AK244" s="76" t="str">
        <f>VLOOKUP(N244,DATA_IW39!A:W,23,0)</f>
        <v>สายสื่อสาร</v>
      </c>
      <c r="AL244" s="76" t="str">
        <f>VLOOKUP(N244,DATA_IW39!A:G,6,0)</f>
        <v>ZW03</v>
      </c>
      <c r="AM244" s="76" t="str">
        <f>VLOOKUP(N244,DATA_IW39!A:G,7,0)</f>
        <v>Z53</v>
      </c>
      <c r="AN244" s="76" t="str">
        <f>VLOOKUP(A244,Constrain!AC:AD,2,0)</f>
        <v>F112</v>
      </c>
      <c r="AO244" s="76" t="str">
        <f>VLOOKUP(A244,Constrain!AC:AE,3,0)</f>
        <v>กฟส.เกษตรสมบูรณ์</v>
      </c>
      <c r="AP244" s="76" t="str">
        <f>VLOOKUP(N244,DATA_IW39!A:AA,27,0)</f>
        <v>TELECOM</v>
      </c>
    </row>
    <row r="245" spans="1:42" x14ac:dyDescent="0.35">
      <c r="A245" s="86" t="s">
        <v>1290</v>
      </c>
      <c r="B245" s="56">
        <v>92000319848</v>
      </c>
      <c r="C245" s="56">
        <v>140001545964</v>
      </c>
      <c r="D245" s="86" t="s">
        <v>152</v>
      </c>
      <c r="E245" s="86" t="s">
        <v>114</v>
      </c>
      <c r="F245" s="86" t="s">
        <v>163</v>
      </c>
      <c r="G245" s="56">
        <v>2007970149</v>
      </c>
      <c r="H245" s="56">
        <v>9009417330</v>
      </c>
      <c r="I245" s="56">
        <v>530000321608</v>
      </c>
      <c r="J245" s="86" t="s">
        <v>154</v>
      </c>
      <c r="K245" s="86" t="s">
        <v>165</v>
      </c>
      <c r="L245" s="86" t="s">
        <v>166</v>
      </c>
      <c r="M245" s="86" t="s">
        <v>157</v>
      </c>
      <c r="N245" s="56">
        <v>130000725006</v>
      </c>
      <c r="O245" s="86" t="s">
        <v>79</v>
      </c>
      <c r="P245" s="87">
        <v>6</v>
      </c>
      <c r="Q245" s="59">
        <v>43482</v>
      </c>
      <c r="R245" s="88">
        <v>1060</v>
      </c>
      <c r="S245" s="89">
        <v>100</v>
      </c>
      <c r="T245" s="89">
        <v>100</v>
      </c>
      <c r="U245" s="89">
        <v>7</v>
      </c>
      <c r="V245" s="89">
        <v>106000</v>
      </c>
      <c r="W245" s="89">
        <v>106000</v>
      </c>
      <c r="X245" s="89">
        <v>7420</v>
      </c>
      <c r="Y245" s="89">
        <v>113420</v>
      </c>
      <c r="Z245" s="59">
        <v>43496</v>
      </c>
      <c r="AA245" s="59"/>
      <c r="AB245" s="76" t="str">
        <f t="shared" si="18"/>
        <v/>
      </c>
      <c r="AC245" s="76" t="str">
        <f t="shared" si="19"/>
        <v/>
      </c>
      <c r="AD245" s="76" t="str">
        <f>VLOOKUP(B245,CA!A:B,2,0)</f>
        <v>TOT</v>
      </c>
      <c r="AE245" s="77">
        <f>VLOOKUP(C245,DATA_IW39!B:B,1,0)</f>
        <v>140001545964</v>
      </c>
      <c r="AF245" s="78">
        <f t="shared" si="20"/>
        <v>1</v>
      </c>
      <c r="AG245" s="78">
        <f t="shared" si="21"/>
        <v>1</v>
      </c>
      <c r="AH245" s="78">
        <f t="shared" si="22"/>
        <v>1</v>
      </c>
      <c r="AI245" s="78" t="str">
        <f t="shared" si="23"/>
        <v>S4B3</v>
      </c>
      <c r="AJ245" s="78" t="str">
        <f>VLOOKUP(N245,DATA_IW39!A:X,24,0)</f>
        <v>TOT/TT&amp;T</v>
      </c>
      <c r="AK245" s="76" t="str">
        <f>VLOOKUP(N245,DATA_IW39!A:W,23,0)</f>
        <v>สายสื่อสาร</v>
      </c>
      <c r="AL245" s="76" t="str">
        <f>VLOOKUP(N245,DATA_IW39!A:G,6,0)</f>
        <v>ZW03</v>
      </c>
      <c r="AM245" s="76" t="str">
        <f>VLOOKUP(N245,DATA_IW39!A:G,7,0)</f>
        <v>Z53</v>
      </c>
      <c r="AN245" s="76" t="str">
        <f>VLOOKUP(A245,Constrain!AC:AD,2,0)</f>
        <v>F112</v>
      </c>
      <c r="AO245" s="76" t="str">
        <f>VLOOKUP(A245,Constrain!AC:AE,3,0)</f>
        <v>กฟส.เกษตรสมบูรณ์</v>
      </c>
      <c r="AP245" s="76" t="str">
        <f>VLOOKUP(N245,DATA_IW39!A:AA,27,0)</f>
        <v>TELECOM</v>
      </c>
    </row>
    <row r="246" spans="1:42" x14ac:dyDescent="0.35">
      <c r="A246" s="86" t="s">
        <v>1300</v>
      </c>
      <c r="B246" s="56">
        <v>92000320865</v>
      </c>
      <c r="C246" s="56">
        <v>140001545547</v>
      </c>
      <c r="D246" s="86" t="s">
        <v>152</v>
      </c>
      <c r="E246" s="86" t="s">
        <v>158</v>
      </c>
      <c r="F246" s="86" t="s">
        <v>159</v>
      </c>
      <c r="G246" s="56">
        <v>2007969710</v>
      </c>
      <c r="H246" s="56">
        <v>9009416757</v>
      </c>
      <c r="I246" s="56">
        <v>566000321432</v>
      </c>
      <c r="J246" s="86" t="s">
        <v>154</v>
      </c>
      <c r="K246" s="86" t="s">
        <v>165</v>
      </c>
      <c r="L246" s="86" t="s">
        <v>166</v>
      </c>
      <c r="M246" s="86" t="s">
        <v>157</v>
      </c>
      <c r="N246" s="56">
        <v>130000726284</v>
      </c>
      <c r="O246" s="86" t="s">
        <v>79</v>
      </c>
      <c r="P246" s="87">
        <v>2</v>
      </c>
      <c r="Q246" s="59">
        <v>43482</v>
      </c>
      <c r="R246" s="88">
        <v>1509</v>
      </c>
      <c r="S246" s="89">
        <v>55</v>
      </c>
      <c r="T246" s="89">
        <v>55</v>
      </c>
      <c r="U246" s="89">
        <v>3.85</v>
      </c>
      <c r="V246" s="89">
        <v>82995</v>
      </c>
      <c r="W246" s="89">
        <v>82995</v>
      </c>
      <c r="X246" s="89">
        <v>5809.65</v>
      </c>
      <c r="Y246" s="89">
        <v>88804.65</v>
      </c>
      <c r="Z246" s="59">
        <v>43496</v>
      </c>
      <c r="AB246" s="76" t="str">
        <f t="shared" si="18"/>
        <v/>
      </c>
      <c r="AC246" s="76" t="str">
        <f t="shared" si="19"/>
        <v/>
      </c>
      <c r="AD246" s="76" t="str">
        <f>VLOOKUP(B246,CA!A:B,2,0)</f>
        <v>TTT</v>
      </c>
      <c r="AE246" s="77">
        <f>VLOOKUP(C246,DATA_IW39!B:B,1,0)</f>
        <v>140001545547</v>
      </c>
      <c r="AF246" s="78">
        <f t="shared" si="20"/>
        <v>1</v>
      </c>
      <c r="AG246" s="78">
        <f t="shared" si="21"/>
        <v>1</v>
      </c>
      <c r="AH246" s="78">
        <f t="shared" si="22"/>
        <v>1</v>
      </c>
      <c r="AI246" s="78" t="str">
        <f t="shared" si="23"/>
        <v>S4B3</v>
      </c>
      <c r="AJ246" s="78" t="str">
        <f>VLOOKUP(N246,DATA_IW39!A:X,24,0)</f>
        <v>TTT</v>
      </c>
      <c r="AK246" s="76" t="str">
        <f>VLOOKUP(N246,DATA_IW39!A:W,23,0)</f>
        <v>สายสื่อสาร</v>
      </c>
      <c r="AL246" s="76" t="str">
        <f>VLOOKUP(N246,DATA_IW39!A:G,6,0)</f>
        <v>ZW03</v>
      </c>
      <c r="AM246" s="76" t="str">
        <f>VLOOKUP(N246,DATA_IW39!A:G,7,0)</f>
        <v>Z53</v>
      </c>
      <c r="AN246" s="76" t="str">
        <f>VLOOKUP(A246,Constrain!AC:AD,2,0)</f>
        <v>F082</v>
      </c>
      <c r="AO246" s="76" t="str">
        <f>VLOOKUP(A246,Constrain!AC:AE,3,0)</f>
        <v>กฟส.ประทาย</v>
      </c>
      <c r="AP246" s="76" t="str">
        <f>VLOOKUP(N246,DATA_IW39!A:AA,27,0)</f>
        <v>TELECOM</v>
      </c>
    </row>
    <row r="247" spans="1:42" x14ac:dyDescent="0.35">
      <c r="A247" s="86" t="s">
        <v>1300</v>
      </c>
      <c r="B247" s="56">
        <v>92000320881</v>
      </c>
      <c r="C247" s="56">
        <v>140001545211</v>
      </c>
      <c r="D247" s="86" t="s">
        <v>152</v>
      </c>
      <c r="E247" s="86" t="s">
        <v>174</v>
      </c>
      <c r="F247" s="86" t="s">
        <v>175</v>
      </c>
      <c r="G247" s="56">
        <v>2007969353</v>
      </c>
      <c r="H247" s="56">
        <v>9009416354</v>
      </c>
      <c r="I247" s="56">
        <v>518000320969</v>
      </c>
      <c r="J247" s="86" t="s">
        <v>154</v>
      </c>
      <c r="K247" s="86" t="s">
        <v>165</v>
      </c>
      <c r="L247" s="86" t="s">
        <v>166</v>
      </c>
      <c r="M247" s="86" t="s">
        <v>157</v>
      </c>
      <c r="N247" s="56">
        <v>130000726300</v>
      </c>
      <c r="O247" s="86" t="s">
        <v>79</v>
      </c>
      <c r="P247" s="87">
        <v>6</v>
      </c>
      <c r="Q247" s="59">
        <v>43482</v>
      </c>
      <c r="R247" s="88">
        <v>102</v>
      </c>
      <c r="S247" s="89">
        <v>55</v>
      </c>
      <c r="T247" s="89">
        <v>55</v>
      </c>
      <c r="U247" s="89">
        <v>3.85</v>
      </c>
      <c r="V247" s="89">
        <v>5610</v>
      </c>
      <c r="W247" s="89">
        <v>5610</v>
      </c>
      <c r="X247" s="89">
        <v>392.7</v>
      </c>
      <c r="Y247" s="89">
        <v>6002.7</v>
      </c>
      <c r="Z247" s="59">
        <v>43496</v>
      </c>
      <c r="AB247" s="76" t="str">
        <f t="shared" si="18"/>
        <v/>
      </c>
      <c r="AC247" s="76" t="str">
        <f t="shared" si="19"/>
        <v/>
      </c>
      <c r="AD247" s="76" t="str">
        <f>VLOOKUP(B247,CA!A:B,2,0)</f>
        <v>SYM</v>
      </c>
      <c r="AE247" s="77">
        <f>VLOOKUP(C247,DATA_IW39!B:B,1,0)</f>
        <v>140001545211</v>
      </c>
      <c r="AF247" s="78">
        <f t="shared" si="20"/>
        <v>1</v>
      </c>
      <c r="AG247" s="78">
        <f t="shared" si="21"/>
        <v>1</v>
      </c>
      <c r="AH247" s="78">
        <f t="shared" si="22"/>
        <v>1</v>
      </c>
      <c r="AI247" s="78" t="str">
        <f t="shared" si="23"/>
        <v>S4B3</v>
      </c>
      <c r="AJ247" s="78" t="str">
        <f>VLOOKUP(N247,DATA_IW39!A:X,24,0)</f>
        <v>SYM</v>
      </c>
      <c r="AK247" s="76" t="str">
        <f>VLOOKUP(N247,DATA_IW39!A:W,23,0)</f>
        <v>สายสื่อสาร</v>
      </c>
      <c r="AL247" s="76" t="str">
        <f>VLOOKUP(N247,DATA_IW39!A:G,6,0)</f>
        <v>ZW03</v>
      </c>
      <c r="AM247" s="76" t="str">
        <f>VLOOKUP(N247,DATA_IW39!A:G,7,0)</f>
        <v>Z53</v>
      </c>
      <c r="AN247" s="76" t="str">
        <f>VLOOKUP(A247,Constrain!AC:AD,2,0)</f>
        <v>F082</v>
      </c>
      <c r="AO247" s="76" t="str">
        <f>VLOOKUP(A247,Constrain!AC:AE,3,0)</f>
        <v>กฟส.ประทาย</v>
      </c>
      <c r="AP247" s="76" t="str">
        <f>VLOOKUP(N247,DATA_IW39!A:AA,27,0)</f>
        <v>TELECOM</v>
      </c>
    </row>
    <row r="248" spans="1:42" x14ac:dyDescent="0.35">
      <c r="A248" s="86" t="s">
        <v>1296</v>
      </c>
      <c r="B248" s="56">
        <v>92000589330</v>
      </c>
      <c r="C248" s="56">
        <v>140001545276</v>
      </c>
      <c r="D248" s="86" t="s">
        <v>152</v>
      </c>
      <c r="E248" s="86" t="s">
        <v>1257</v>
      </c>
      <c r="F248" s="86" t="s">
        <v>1271</v>
      </c>
      <c r="G248" s="56">
        <v>2007969443</v>
      </c>
      <c r="H248" s="56">
        <v>9009416452</v>
      </c>
      <c r="I248" s="56">
        <v>532000322352</v>
      </c>
      <c r="J248" s="86" t="s">
        <v>154</v>
      </c>
      <c r="K248" s="86" t="s">
        <v>165</v>
      </c>
      <c r="L248" s="86" t="s">
        <v>166</v>
      </c>
      <c r="M248" s="86" t="s">
        <v>157</v>
      </c>
      <c r="N248" s="56">
        <v>130000726461</v>
      </c>
      <c r="O248" s="86" t="s">
        <v>79</v>
      </c>
      <c r="P248" s="87">
        <v>11</v>
      </c>
      <c r="Q248" s="59">
        <v>43482</v>
      </c>
      <c r="R248" s="88">
        <v>1294</v>
      </c>
      <c r="S248" s="89">
        <v>55</v>
      </c>
      <c r="T248" s="89">
        <v>55</v>
      </c>
      <c r="U248" s="89">
        <v>3.85</v>
      </c>
      <c r="V248" s="89">
        <v>71170</v>
      </c>
      <c r="W248" s="89">
        <v>71170</v>
      </c>
      <c r="X248" s="89">
        <v>4981.8999999999996</v>
      </c>
      <c r="Y248" s="89">
        <v>76151.899999999994</v>
      </c>
      <c r="Z248" s="59">
        <v>43496</v>
      </c>
      <c r="AA248" s="59"/>
      <c r="AB248" s="76" t="str">
        <f t="shared" si="18"/>
        <v/>
      </c>
      <c r="AC248" s="76" t="str">
        <f t="shared" si="19"/>
        <v/>
      </c>
      <c r="AD248" s="76" t="str">
        <f>VLOOKUP(B248,CA!A:B,2,0)</f>
        <v>TOT(AIS)</v>
      </c>
      <c r="AE248" s="77">
        <f>VLOOKUP(C248,DATA_IW39!B:B,1,0)</f>
        <v>140001545276</v>
      </c>
      <c r="AF248" s="78">
        <f t="shared" si="20"/>
        <v>1</v>
      </c>
      <c r="AG248" s="78">
        <f t="shared" si="21"/>
        <v>1</v>
      </c>
      <c r="AH248" s="78">
        <f t="shared" si="22"/>
        <v>1</v>
      </c>
      <c r="AI248" s="78" t="str">
        <f t="shared" si="23"/>
        <v>S4B3</v>
      </c>
      <c r="AJ248" s="78" t="str">
        <f>VLOOKUP(N248,DATA_IW39!A:X,24,0)</f>
        <v>AWN/AIS</v>
      </c>
      <c r="AK248" s="76" t="str">
        <f>VLOOKUP(N248,DATA_IW39!A:W,23,0)</f>
        <v>สายสื่อสาร</v>
      </c>
      <c r="AL248" s="76" t="str">
        <f>VLOOKUP(N248,DATA_IW39!A:G,6,0)</f>
        <v>ZW03</v>
      </c>
      <c r="AM248" s="76" t="str">
        <f>VLOOKUP(N248,DATA_IW39!A:G,7,0)</f>
        <v>Z53</v>
      </c>
      <c r="AN248" s="76" t="str">
        <f>VLOOKUP(A248,Constrain!AC:AD,2,0)</f>
        <v>F055</v>
      </c>
      <c r="AO248" s="76" t="str">
        <f>VLOOKUP(A248,Constrain!AC:AE,3,0)</f>
        <v>กฟส.บ้านกรวด</v>
      </c>
      <c r="AP248" s="76" t="str">
        <f>VLOOKUP(N248,DATA_IW39!A:AA,27,0)</f>
        <v>TELECOM</v>
      </c>
    </row>
    <row r="249" spans="1:42" x14ac:dyDescent="0.35">
      <c r="A249" s="86" t="s">
        <v>1296</v>
      </c>
      <c r="B249" s="56">
        <v>92000445468</v>
      </c>
      <c r="C249" s="56">
        <v>140001545178</v>
      </c>
      <c r="D249" s="86" t="s">
        <v>152</v>
      </c>
      <c r="E249" s="86" t="s">
        <v>153</v>
      </c>
      <c r="F249" s="86" t="s">
        <v>1266</v>
      </c>
      <c r="G249" s="56">
        <v>2007969390</v>
      </c>
      <c r="H249" s="56">
        <v>9009416337</v>
      </c>
      <c r="I249" s="56">
        <v>512000321310</v>
      </c>
      <c r="J249" s="86" t="s">
        <v>154</v>
      </c>
      <c r="K249" s="86" t="s">
        <v>165</v>
      </c>
      <c r="L249" s="86" t="s">
        <v>166</v>
      </c>
      <c r="M249" s="86" t="s">
        <v>157</v>
      </c>
      <c r="N249" s="56">
        <v>130000726502</v>
      </c>
      <c r="O249" s="86" t="s">
        <v>79</v>
      </c>
      <c r="P249" s="87">
        <v>3</v>
      </c>
      <c r="Q249" s="59">
        <v>43482</v>
      </c>
      <c r="R249" s="88">
        <v>1825</v>
      </c>
      <c r="S249" s="89">
        <v>55</v>
      </c>
      <c r="T249" s="89">
        <v>55</v>
      </c>
      <c r="U249" s="89">
        <v>3.85</v>
      </c>
      <c r="V249" s="89">
        <v>100375</v>
      </c>
      <c r="W249" s="89">
        <v>100375</v>
      </c>
      <c r="X249" s="89">
        <v>7026.25</v>
      </c>
      <c r="Y249" s="89">
        <v>107401.25</v>
      </c>
      <c r="Z249" s="59">
        <v>43496</v>
      </c>
      <c r="AA249" s="59"/>
      <c r="AB249" s="76" t="str">
        <f t="shared" si="18"/>
        <v/>
      </c>
      <c r="AC249" s="76" t="str">
        <f t="shared" si="19"/>
        <v/>
      </c>
      <c r="AD249" s="76" t="str">
        <f>VLOOKUP(B249,CA!A:B,2,0)</f>
        <v>AWN</v>
      </c>
      <c r="AE249" s="77">
        <f>VLOOKUP(C249,DATA_IW39!B:B,1,0)</f>
        <v>140001545178</v>
      </c>
      <c r="AF249" s="78">
        <f t="shared" si="20"/>
        <v>1</v>
      </c>
      <c r="AG249" s="78">
        <f t="shared" si="21"/>
        <v>1</v>
      </c>
      <c r="AH249" s="78">
        <f t="shared" si="22"/>
        <v>1</v>
      </c>
      <c r="AI249" s="78" t="str">
        <f t="shared" si="23"/>
        <v>S4B3</v>
      </c>
      <c r="AJ249" s="78" t="str">
        <f>VLOOKUP(N249,DATA_IW39!A:X,24,0)</f>
        <v>AWN</v>
      </c>
      <c r="AK249" s="76" t="str">
        <f>VLOOKUP(N249,DATA_IW39!A:W,23,0)</f>
        <v>สายสื่อสาร</v>
      </c>
      <c r="AL249" s="76" t="str">
        <f>VLOOKUP(N249,DATA_IW39!A:G,6,0)</f>
        <v>ZW03</v>
      </c>
      <c r="AM249" s="76" t="str">
        <f>VLOOKUP(N249,DATA_IW39!A:G,7,0)</f>
        <v>Z53</v>
      </c>
      <c r="AN249" s="76" t="str">
        <f>VLOOKUP(A249,Constrain!AC:AD,2,0)</f>
        <v>F055</v>
      </c>
      <c r="AO249" s="76" t="str">
        <f>VLOOKUP(A249,Constrain!AC:AE,3,0)</f>
        <v>กฟส.บ้านกรวด</v>
      </c>
      <c r="AP249" s="76" t="str">
        <f>VLOOKUP(N249,DATA_IW39!A:AA,27,0)</f>
        <v>TELECOM</v>
      </c>
    </row>
    <row r="250" spans="1:42" x14ac:dyDescent="0.35">
      <c r="A250" s="86" t="s">
        <v>1296</v>
      </c>
      <c r="B250" s="56">
        <v>92000445472</v>
      </c>
      <c r="C250" s="56">
        <v>140001545103</v>
      </c>
      <c r="D250" s="86" t="s">
        <v>152</v>
      </c>
      <c r="E250" s="86" t="s">
        <v>160</v>
      </c>
      <c r="F250" s="86" t="s">
        <v>161</v>
      </c>
      <c r="G250" s="56">
        <v>2007969377</v>
      </c>
      <c r="H250" s="56">
        <v>9009416185</v>
      </c>
      <c r="I250" s="56">
        <v>544000322721</v>
      </c>
      <c r="J250" s="86" t="s">
        <v>154</v>
      </c>
      <c r="K250" s="86" t="s">
        <v>165</v>
      </c>
      <c r="L250" s="86" t="s">
        <v>166</v>
      </c>
      <c r="M250" s="86" t="s">
        <v>157</v>
      </c>
      <c r="N250" s="56">
        <v>130000726508</v>
      </c>
      <c r="O250" s="86" t="s">
        <v>79</v>
      </c>
      <c r="P250" s="87">
        <v>7</v>
      </c>
      <c r="Q250" s="59">
        <v>43482</v>
      </c>
      <c r="R250" s="88">
        <v>433</v>
      </c>
      <c r="S250" s="89">
        <v>55</v>
      </c>
      <c r="T250" s="89">
        <v>55</v>
      </c>
      <c r="U250" s="89">
        <v>3.85</v>
      </c>
      <c r="V250" s="89">
        <v>23815</v>
      </c>
      <c r="W250" s="89">
        <v>23815</v>
      </c>
      <c r="X250" s="89">
        <v>1667.05</v>
      </c>
      <c r="Y250" s="89">
        <v>25482.05</v>
      </c>
      <c r="Z250" s="59">
        <v>43496</v>
      </c>
      <c r="AA250" s="59"/>
      <c r="AB250" s="76" t="str">
        <f t="shared" si="18"/>
        <v/>
      </c>
      <c r="AC250" s="76" t="str">
        <f t="shared" si="19"/>
        <v/>
      </c>
      <c r="AD250" s="76" t="str">
        <f>VLOOKUP(B250,CA!A:B,2,0)</f>
        <v>CAT</v>
      </c>
      <c r="AE250" s="77">
        <f>VLOOKUP(C250,DATA_IW39!B:B,1,0)</f>
        <v>140001545103</v>
      </c>
      <c r="AF250" s="78">
        <f t="shared" si="20"/>
        <v>1</v>
      </c>
      <c r="AG250" s="78">
        <f t="shared" si="21"/>
        <v>1</v>
      </c>
      <c r="AH250" s="78">
        <f t="shared" si="22"/>
        <v>1</v>
      </c>
      <c r="AI250" s="78" t="str">
        <f t="shared" si="23"/>
        <v>S4B3</v>
      </c>
      <c r="AJ250" s="78" t="str">
        <f>VLOOKUP(N250,DATA_IW39!A:X,24,0)</f>
        <v>CAT/BFKT</v>
      </c>
      <c r="AK250" s="76" t="str">
        <f>VLOOKUP(N250,DATA_IW39!A:W,23,0)</f>
        <v>สายสื่อสาร</v>
      </c>
      <c r="AL250" s="76" t="str">
        <f>VLOOKUP(N250,DATA_IW39!A:G,6,0)</f>
        <v>ZW03</v>
      </c>
      <c r="AM250" s="76" t="str">
        <f>VLOOKUP(N250,DATA_IW39!A:G,7,0)</f>
        <v>Z53</v>
      </c>
      <c r="AN250" s="76" t="str">
        <f>VLOOKUP(A250,Constrain!AC:AD,2,0)</f>
        <v>F055</v>
      </c>
      <c r="AO250" s="76" t="str">
        <f>VLOOKUP(A250,Constrain!AC:AE,3,0)</f>
        <v>กฟส.บ้านกรวด</v>
      </c>
      <c r="AP250" s="76" t="str">
        <f>VLOOKUP(N250,DATA_IW39!A:AA,27,0)</f>
        <v>TELECOM</v>
      </c>
    </row>
    <row r="251" spans="1:42" x14ac:dyDescent="0.35">
      <c r="A251" s="86" t="s">
        <v>1296</v>
      </c>
      <c r="B251" s="56">
        <v>92000445472</v>
      </c>
      <c r="C251" s="56">
        <v>140001544282</v>
      </c>
      <c r="D251" s="86" t="s">
        <v>152</v>
      </c>
      <c r="E251" s="86" t="s">
        <v>160</v>
      </c>
      <c r="F251" s="86" t="s">
        <v>161</v>
      </c>
      <c r="G251" s="56">
        <v>2007968541</v>
      </c>
      <c r="H251" s="56">
        <v>9009415244</v>
      </c>
      <c r="I251" s="56">
        <v>524000321679</v>
      </c>
      <c r="J251" s="86" t="s">
        <v>154</v>
      </c>
      <c r="K251" s="86" t="s">
        <v>165</v>
      </c>
      <c r="L251" s="86" t="s">
        <v>166</v>
      </c>
      <c r="M251" s="86" t="s">
        <v>157</v>
      </c>
      <c r="N251" s="56">
        <v>130000726511</v>
      </c>
      <c r="O251" s="86" t="s">
        <v>79</v>
      </c>
      <c r="P251" s="87">
        <v>5</v>
      </c>
      <c r="Q251" s="59">
        <v>43482</v>
      </c>
      <c r="R251" s="88">
        <v>3245</v>
      </c>
      <c r="S251" s="89">
        <v>55</v>
      </c>
      <c r="T251" s="89">
        <v>55</v>
      </c>
      <c r="U251" s="89">
        <v>3.85</v>
      </c>
      <c r="V251" s="89">
        <v>178475</v>
      </c>
      <c r="W251" s="89">
        <v>178475</v>
      </c>
      <c r="X251" s="89">
        <v>12493.25</v>
      </c>
      <c r="Y251" s="89">
        <v>190968.25</v>
      </c>
      <c r="Z251" s="59">
        <v>43496</v>
      </c>
      <c r="AA251" s="59"/>
      <c r="AB251" s="76" t="str">
        <f t="shared" si="18"/>
        <v/>
      </c>
      <c r="AC251" s="76" t="str">
        <f t="shared" si="19"/>
        <v/>
      </c>
      <c r="AD251" s="76" t="str">
        <f>VLOOKUP(B251,CA!A:B,2,0)</f>
        <v>CAT</v>
      </c>
      <c r="AE251" s="77">
        <f>VLOOKUP(C251,DATA_IW39!B:B,1,0)</f>
        <v>140001544282</v>
      </c>
      <c r="AF251" s="78">
        <f t="shared" si="20"/>
        <v>1</v>
      </c>
      <c r="AG251" s="78">
        <f t="shared" si="21"/>
        <v>1</v>
      </c>
      <c r="AH251" s="78">
        <f t="shared" si="22"/>
        <v>1</v>
      </c>
      <c r="AI251" s="78" t="str">
        <f t="shared" si="23"/>
        <v>S4B3</v>
      </c>
      <c r="AJ251" s="78" t="str">
        <f>VLOOKUP(N251,DATA_IW39!A:X,24,0)</f>
        <v>CAT</v>
      </c>
      <c r="AK251" s="76" t="str">
        <f>VLOOKUP(N251,DATA_IW39!A:W,23,0)</f>
        <v>สายสื่อสาร</v>
      </c>
      <c r="AL251" s="76" t="str">
        <f>VLOOKUP(N251,DATA_IW39!A:G,6,0)</f>
        <v>ZW03</v>
      </c>
      <c r="AM251" s="76" t="str">
        <f>VLOOKUP(N251,DATA_IW39!A:G,7,0)</f>
        <v>Z53</v>
      </c>
      <c r="AN251" s="76" t="str">
        <f>VLOOKUP(A251,Constrain!AC:AD,2,0)</f>
        <v>F055</v>
      </c>
      <c r="AO251" s="76" t="str">
        <f>VLOOKUP(A251,Constrain!AC:AE,3,0)</f>
        <v>กฟส.บ้านกรวด</v>
      </c>
      <c r="AP251" s="76" t="str">
        <f>VLOOKUP(N251,DATA_IW39!A:AA,27,0)</f>
        <v>TELECOM</v>
      </c>
    </row>
    <row r="252" spans="1:42" x14ac:dyDescent="0.35">
      <c r="A252" s="86" t="s">
        <v>1296</v>
      </c>
      <c r="B252" s="56">
        <v>92000445472</v>
      </c>
      <c r="C252" s="56">
        <v>140001545087</v>
      </c>
      <c r="D252" s="86" t="s">
        <v>152</v>
      </c>
      <c r="E252" s="86" t="s">
        <v>160</v>
      </c>
      <c r="F252" s="86" t="s">
        <v>161</v>
      </c>
      <c r="G252" s="56">
        <v>2007969374</v>
      </c>
      <c r="H252" s="56">
        <v>9009416179</v>
      </c>
      <c r="I252" s="56">
        <v>558000322080</v>
      </c>
      <c r="J252" s="86" t="s">
        <v>154</v>
      </c>
      <c r="K252" s="86" t="s">
        <v>165</v>
      </c>
      <c r="L252" s="86" t="s">
        <v>166</v>
      </c>
      <c r="M252" s="86" t="s">
        <v>157</v>
      </c>
      <c r="N252" s="56">
        <v>130000726514</v>
      </c>
      <c r="O252" s="86" t="s">
        <v>79</v>
      </c>
      <c r="P252" s="87">
        <v>6</v>
      </c>
      <c r="Q252" s="59">
        <v>43482</v>
      </c>
      <c r="R252" s="88">
        <v>831</v>
      </c>
      <c r="S252" s="89">
        <v>55</v>
      </c>
      <c r="T252" s="89">
        <v>55</v>
      </c>
      <c r="U252" s="89">
        <v>3.85</v>
      </c>
      <c r="V252" s="89">
        <v>45705</v>
      </c>
      <c r="W252" s="89">
        <v>45705</v>
      </c>
      <c r="X252" s="89">
        <v>3199.35</v>
      </c>
      <c r="Y252" s="89">
        <v>48904.35</v>
      </c>
      <c r="Z252" s="59">
        <v>43496</v>
      </c>
      <c r="AA252" s="59"/>
      <c r="AB252" s="76" t="str">
        <f t="shared" si="18"/>
        <v/>
      </c>
      <c r="AC252" s="76" t="str">
        <f t="shared" si="19"/>
        <v/>
      </c>
      <c r="AD252" s="76" t="str">
        <f>VLOOKUP(B252,CA!A:B,2,0)</f>
        <v>CAT</v>
      </c>
      <c r="AE252" s="77">
        <f>VLOOKUP(C252,DATA_IW39!B:B,1,0)</f>
        <v>140001545087</v>
      </c>
      <c r="AF252" s="78">
        <f t="shared" si="20"/>
        <v>1</v>
      </c>
      <c r="AG252" s="78">
        <f t="shared" si="21"/>
        <v>1</v>
      </c>
      <c r="AH252" s="78">
        <f t="shared" si="22"/>
        <v>1</v>
      </c>
      <c r="AI252" s="78" t="str">
        <f t="shared" si="23"/>
        <v>S4B3</v>
      </c>
      <c r="AJ252" s="78" t="str">
        <f>VLOOKUP(N252,DATA_IW39!A:X,24,0)</f>
        <v>CAT/TAC</v>
      </c>
      <c r="AK252" s="76" t="str">
        <f>VLOOKUP(N252,DATA_IW39!A:W,23,0)</f>
        <v>สายสื่อสาร</v>
      </c>
      <c r="AL252" s="76" t="str">
        <f>VLOOKUP(N252,DATA_IW39!A:G,6,0)</f>
        <v>ZW03</v>
      </c>
      <c r="AM252" s="76" t="str">
        <f>VLOOKUP(N252,DATA_IW39!A:G,7,0)</f>
        <v>Z53</v>
      </c>
      <c r="AN252" s="76" t="str">
        <f>VLOOKUP(A252,Constrain!AC:AD,2,0)</f>
        <v>F055</v>
      </c>
      <c r="AO252" s="76" t="str">
        <f>VLOOKUP(A252,Constrain!AC:AE,3,0)</f>
        <v>กฟส.บ้านกรวด</v>
      </c>
      <c r="AP252" s="76" t="str">
        <f>VLOOKUP(N252,DATA_IW39!A:AA,27,0)</f>
        <v>TELECOM</v>
      </c>
    </row>
    <row r="253" spans="1:42" x14ac:dyDescent="0.35">
      <c r="A253" s="86" t="s">
        <v>1296</v>
      </c>
      <c r="B253" s="56">
        <v>92000571409</v>
      </c>
      <c r="C253" s="56">
        <v>140001544389</v>
      </c>
      <c r="D253" s="86" t="s">
        <v>152</v>
      </c>
      <c r="E253" s="86" t="s">
        <v>194</v>
      </c>
      <c r="F253" s="86" t="s">
        <v>195</v>
      </c>
      <c r="G253" s="56">
        <v>2007968661</v>
      </c>
      <c r="H253" s="56">
        <v>9009415346</v>
      </c>
      <c r="I253" s="56">
        <v>544000322715</v>
      </c>
      <c r="J253" s="86" t="s">
        <v>154</v>
      </c>
      <c r="K253" s="86" t="s">
        <v>165</v>
      </c>
      <c r="L253" s="86" t="s">
        <v>166</v>
      </c>
      <c r="M253" s="86" t="s">
        <v>157</v>
      </c>
      <c r="N253" s="56">
        <v>130000726516</v>
      </c>
      <c r="O253" s="86" t="s">
        <v>79</v>
      </c>
      <c r="P253" s="87">
        <v>10</v>
      </c>
      <c r="Q253" s="59">
        <v>43482</v>
      </c>
      <c r="R253" s="88">
        <v>1275</v>
      </c>
      <c r="S253" s="89">
        <v>55</v>
      </c>
      <c r="T253" s="89">
        <v>55</v>
      </c>
      <c r="U253" s="89">
        <v>3.85</v>
      </c>
      <c r="V253" s="89">
        <v>70125</v>
      </c>
      <c r="W253" s="89">
        <v>70125</v>
      </c>
      <c r="X253" s="89">
        <v>4908.75</v>
      </c>
      <c r="Y253" s="89">
        <v>75033.75</v>
      </c>
      <c r="Z253" s="59">
        <v>43496</v>
      </c>
      <c r="AA253" s="59"/>
      <c r="AB253" s="76" t="str">
        <f t="shared" si="18"/>
        <v/>
      </c>
      <c r="AC253" s="76" t="str">
        <f t="shared" si="19"/>
        <v/>
      </c>
      <c r="AD253" s="76" t="str">
        <f>VLOOKUP(B253,CA!A:B,2,0)</f>
        <v>TCC</v>
      </c>
      <c r="AE253" s="77">
        <f>VLOOKUP(C253,DATA_IW39!B:B,1,0)</f>
        <v>140001544389</v>
      </c>
      <c r="AF253" s="78">
        <f t="shared" si="20"/>
        <v>1</v>
      </c>
      <c r="AG253" s="78">
        <f t="shared" si="21"/>
        <v>1</v>
      </c>
      <c r="AH253" s="78">
        <f t="shared" si="22"/>
        <v>1</v>
      </c>
      <c r="AI253" s="78" t="str">
        <f t="shared" si="23"/>
        <v>S4B3</v>
      </c>
      <c r="AJ253" s="78" t="str">
        <f>VLOOKUP(N253,DATA_IW39!A:X,24,0)</f>
        <v>TCC</v>
      </c>
      <c r="AK253" s="76" t="str">
        <f>VLOOKUP(N253,DATA_IW39!A:W,23,0)</f>
        <v>สายสื่อสาร</v>
      </c>
      <c r="AL253" s="76" t="str">
        <f>VLOOKUP(N253,DATA_IW39!A:G,6,0)</f>
        <v>ZW03</v>
      </c>
      <c r="AM253" s="76" t="str">
        <f>VLOOKUP(N253,DATA_IW39!A:G,7,0)</f>
        <v>Z53</v>
      </c>
      <c r="AN253" s="76" t="str">
        <f>VLOOKUP(A253,Constrain!AC:AD,2,0)</f>
        <v>F055</v>
      </c>
      <c r="AO253" s="76" t="str">
        <f>VLOOKUP(A253,Constrain!AC:AE,3,0)</f>
        <v>กฟส.บ้านกรวด</v>
      </c>
      <c r="AP253" s="76" t="str">
        <f>VLOOKUP(N253,DATA_IW39!A:AA,27,0)</f>
        <v>TELECOM</v>
      </c>
    </row>
    <row r="254" spans="1:42" x14ac:dyDescent="0.35">
      <c r="A254" s="86" t="s">
        <v>1296</v>
      </c>
      <c r="B254" s="56">
        <v>92000445473</v>
      </c>
      <c r="C254" s="56">
        <v>140001544328</v>
      </c>
      <c r="D254" s="86" t="s">
        <v>152</v>
      </c>
      <c r="E254" s="86" t="s">
        <v>114</v>
      </c>
      <c r="F254" s="86" t="s">
        <v>163</v>
      </c>
      <c r="G254" s="56">
        <v>2007968552</v>
      </c>
      <c r="H254" s="56">
        <v>9009415337</v>
      </c>
      <c r="I254" s="56">
        <v>562000322490</v>
      </c>
      <c r="J254" s="86" t="s">
        <v>154</v>
      </c>
      <c r="K254" s="86" t="s">
        <v>165</v>
      </c>
      <c r="L254" s="86" t="s">
        <v>166</v>
      </c>
      <c r="M254" s="86" t="s">
        <v>157</v>
      </c>
      <c r="N254" s="56">
        <v>130000726523</v>
      </c>
      <c r="O254" s="86" t="s">
        <v>79</v>
      </c>
      <c r="P254" s="87">
        <v>8</v>
      </c>
      <c r="Q254" s="59">
        <v>43482</v>
      </c>
      <c r="R254" s="88">
        <v>783</v>
      </c>
      <c r="S254" s="89">
        <v>100</v>
      </c>
      <c r="T254" s="89">
        <v>100</v>
      </c>
      <c r="U254" s="89">
        <v>7</v>
      </c>
      <c r="V254" s="89">
        <v>78300</v>
      </c>
      <c r="W254" s="89">
        <v>78300</v>
      </c>
      <c r="X254" s="89">
        <v>5481</v>
      </c>
      <c r="Y254" s="89">
        <v>83781</v>
      </c>
      <c r="Z254" s="59">
        <v>43496</v>
      </c>
      <c r="AA254" s="59"/>
      <c r="AB254" s="76" t="str">
        <f t="shared" si="18"/>
        <v/>
      </c>
      <c r="AC254" s="76" t="str">
        <f t="shared" si="19"/>
        <v/>
      </c>
      <c r="AD254" s="76" t="str">
        <f>VLOOKUP(B254,CA!A:B,2,0)</f>
        <v>TOT</v>
      </c>
      <c r="AE254" s="77">
        <f>VLOOKUP(C254,DATA_IW39!B:B,1,0)</f>
        <v>140001544328</v>
      </c>
      <c r="AF254" s="78">
        <f t="shared" si="20"/>
        <v>2</v>
      </c>
      <c r="AG254" s="78">
        <f t="shared" si="21"/>
        <v>2</v>
      </c>
      <c r="AH254" s="78">
        <f t="shared" si="22"/>
        <v>2</v>
      </c>
      <c r="AI254" s="78" t="str">
        <f t="shared" si="23"/>
        <v>S4B3</v>
      </c>
      <c r="AJ254" s="78" t="str">
        <f>VLOOKUP(N254,DATA_IW39!A:X,24,0)</f>
        <v>TOT</v>
      </c>
      <c r="AK254" s="76" t="str">
        <f>VLOOKUP(N254,DATA_IW39!A:W,23,0)</f>
        <v>สายสื่อสาร</v>
      </c>
      <c r="AL254" s="76" t="str">
        <f>VLOOKUP(N254,DATA_IW39!A:G,6,0)</f>
        <v>ZW03</v>
      </c>
      <c r="AM254" s="76" t="str">
        <f>VLOOKUP(N254,DATA_IW39!A:G,7,0)</f>
        <v>Z53</v>
      </c>
      <c r="AN254" s="76" t="str">
        <f>VLOOKUP(A254,Constrain!AC:AD,2,0)</f>
        <v>F055</v>
      </c>
      <c r="AO254" s="76" t="str">
        <f>VLOOKUP(A254,Constrain!AC:AE,3,0)</f>
        <v>กฟส.บ้านกรวด</v>
      </c>
      <c r="AP254" s="76" t="str">
        <f>VLOOKUP(N254,DATA_IW39!A:AA,27,0)</f>
        <v>TELECOM</v>
      </c>
    </row>
    <row r="255" spans="1:42" x14ac:dyDescent="0.35">
      <c r="A255" s="86" t="s">
        <v>1296</v>
      </c>
      <c r="B255" s="56">
        <v>92000445473</v>
      </c>
      <c r="C255" s="56">
        <v>140001544328</v>
      </c>
      <c r="D255" s="86" t="s">
        <v>152</v>
      </c>
      <c r="E255" s="86" t="s">
        <v>114</v>
      </c>
      <c r="F255" s="86" t="s">
        <v>163</v>
      </c>
      <c r="G255" s="56">
        <v>2007968552</v>
      </c>
      <c r="H255" s="56">
        <v>9009415337</v>
      </c>
      <c r="I255" s="56">
        <v>562000322490</v>
      </c>
      <c r="J255" s="86" t="s">
        <v>154</v>
      </c>
      <c r="K255" s="86" t="s">
        <v>165</v>
      </c>
      <c r="L255" s="86" t="s">
        <v>166</v>
      </c>
      <c r="M255" s="86" t="s">
        <v>157</v>
      </c>
      <c r="N255" s="56">
        <v>130000726523</v>
      </c>
      <c r="O255" s="86" t="s">
        <v>79</v>
      </c>
      <c r="P255" s="87">
        <v>9</v>
      </c>
      <c r="Q255" s="59">
        <v>43482</v>
      </c>
      <c r="R255" s="88">
        <v>5050</v>
      </c>
      <c r="S255" s="89">
        <v>55</v>
      </c>
      <c r="T255" s="89">
        <v>55</v>
      </c>
      <c r="U255" s="89">
        <v>3.85</v>
      </c>
      <c r="V255" s="89">
        <v>277750</v>
      </c>
      <c r="W255" s="89">
        <v>277750</v>
      </c>
      <c r="X255" s="89">
        <v>19442.5</v>
      </c>
      <c r="Y255" s="89">
        <v>297192.5</v>
      </c>
      <c r="Z255" s="59">
        <v>43496</v>
      </c>
      <c r="AA255" s="59"/>
      <c r="AB255" s="76" t="str">
        <f t="shared" si="18"/>
        <v/>
      </c>
      <c r="AC255" s="76" t="str">
        <f t="shared" si="19"/>
        <v/>
      </c>
      <c r="AD255" s="76" t="str">
        <f>VLOOKUP(B255,CA!A:B,2,0)</f>
        <v>TOT</v>
      </c>
      <c r="AE255" s="77">
        <f>VLOOKUP(C255,DATA_IW39!B:B,1,0)</f>
        <v>140001544328</v>
      </c>
      <c r="AF255" s="78">
        <f t="shared" si="20"/>
        <v>2</v>
      </c>
      <c r="AG255" s="78">
        <f t="shared" si="21"/>
        <v>2</v>
      </c>
      <c r="AH255" s="78">
        <f t="shared" si="22"/>
        <v>2</v>
      </c>
      <c r="AI255" s="78" t="str">
        <f t="shared" si="23"/>
        <v>S4B3</v>
      </c>
      <c r="AJ255" s="78" t="str">
        <f>VLOOKUP(N255,DATA_IW39!A:X,24,0)</f>
        <v>TOT</v>
      </c>
      <c r="AK255" s="76" t="str">
        <f>VLOOKUP(N255,DATA_IW39!A:W,23,0)</f>
        <v>สายสื่อสาร</v>
      </c>
      <c r="AL255" s="76" t="str">
        <f>VLOOKUP(N255,DATA_IW39!A:G,6,0)</f>
        <v>ZW03</v>
      </c>
      <c r="AM255" s="76" t="str">
        <f>VLOOKUP(N255,DATA_IW39!A:G,7,0)</f>
        <v>Z53</v>
      </c>
      <c r="AN255" s="76" t="str">
        <f>VLOOKUP(A255,Constrain!AC:AD,2,0)</f>
        <v>F055</v>
      </c>
      <c r="AO255" s="76" t="str">
        <f>VLOOKUP(A255,Constrain!AC:AE,3,0)</f>
        <v>กฟส.บ้านกรวด</v>
      </c>
      <c r="AP255" s="76" t="str">
        <f>VLOOKUP(N255,DATA_IW39!A:AA,27,0)</f>
        <v>TELECOM</v>
      </c>
    </row>
    <row r="256" spans="1:42" x14ac:dyDescent="0.35">
      <c r="A256" s="86" t="s">
        <v>1296</v>
      </c>
      <c r="B256" s="56">
        <v>92000442466</v>
      </c>
      <c r="C256" s="56">
        <v>140001544493</v>
      </c>
      <c r="D256" s="86" t="s">
        <v>152</v>
      </c>
      <c r="E256" s="86" t="s">
        <v>158</v>
      </c>
      <c r="F256" s="86" t="s">
        <v>159</v>
      </c>
      <c r="G256" s="56">
        <v>2007968740</v>
      </c>
      <c r="H256" s="56">
        <v>9009415462</v>
      </c>
      <c r="I256" s="56">
        <v>532000322345</v>
      </c>
      <c r="J256" s="86" t="s">
        <v>154</v>
      </c>
      <c r="K256" s="86" t="s">
        <v>165</v>
      </c>
      <c r="L256" s="86" t="s">
        <v>166</v>
      </c>
      <c r="M256" s="86" t="s">
        <v>157</v>
      </c>
      <c r="N256" s="56">
        <v>130000726525</v>
      </c>
      <c r="O256" s="86" t="s">
        <v>79</v>
      </c>
      <c r="P256" s="87">
        <v>1</v>
      </c>
      <c r="Q256" s="59">
        <v>43482</v>
      </c>
      <c r="R256" s="88">
        <v>482</v>
      </c>
      <c r="S256" s="89">
        <v>55</v>
      </c>
      <c r="T256" s="89">
        <v>55</v>
      </c>
      <c r="U256" s="89">
        <v>3.85</v>
      </c>
      <c r="V256" s="89">
        <v>26510</v>
      </c>
      <c r="W256" s="89">
        <v>26510</v>
      </c>
      <c r="X256" s="89">
        <v>1855.7</v>
      </c>
      <c r="Y256" s="89">
        <v>28365.7</v>
      </c>
      <c r="Z256" s="59">
        <v>43496</v>
      </c>
      <c r="AA256" s="59"/>
      <c r="AB256" s="76" t="str">
        <f t="shared" si="18"/>
        <v/>
      </c>
      <c r="AC256" s="76" t="str">
        <f t="shared" si="19"/>
        <v/>
      </c>
      <c r="AD256" s="76" t="str">
        <f>VLOOKUP(B256,CA!A:B,2,0)</f>
        <v>TTT</v>
      </c>
      <c r="AE256" s="77">
        <f>VLOOKUP(C256,DATA_IW39!B:B,1,0)</f>
        <v>140001544493</v>
      </c>
      <c r="AF256" s="78">
        <f t="shared" si="20"/>
        <v>1</v>
      </c>
      <c r="AG256" s="78">
        <f t="shared" si="21"/>
        <v>1</v>
      </c>
      <c r="AH256" s="78">
        <f t="shared" si="22"/>
        <v>1</v>
      </c>
      <c r="AI256" s="78" t="str">
        <f t="shared" si="23"/>
        <v>S4B3</v>
      </c>
      <c r="AJ256" s="78" t="str">
        <f>VLOOKUP(N256,DATA_IW39!A:X,24,0)</f>
        <v>TTT</v>
      </c>
      <c r="AK256" s="76" t="str">
        <f>VLOOKUP(N256,DATA_IW39!A:W,23,0)</f>
        <v>สายสื่อสาร</v>
      </c>
      <c r="AL256" s="76" t="str">
        <f>VLOOKUP(N256,DATA_IW39!A:G,6,0)</f>
        <v>ZW03</v>
      </c>
      <c r="AM256" s="76" t="str">
        <f>VLOOKUP(N256,DATA_IW39!A:G,7,0)</f>
        <v>Z53</v>
      </c>
      <c r="AN256" s="76" t="str">
        <f>VLOOKUP(A256,Constrain!AC:AD,2,0)</f>
        <v>F055</v>
      </c>
      <c r="AO256" s="76" t="str">
        <f>VLOOKUP(A256,Constrain!AC:AE,3,0)</f>
        <v>กฟส.บ้านกรวด</v>
      </c>
      <c r="AP256" s="76" t="str">
        <f>VLOOKUP(N256,DATA_IW39!A:AA,27,0)</f>
        <v>TELECOM</v>
      </c>
    </row>
    <row r="257" spans="1:42" x14ac:dyDescent="0.35">
      <c r="A257" s="86" t="s">
        <v>1296</v>
      </c>
      <c r="B257" s="56">
        <v>92000445471</v>
      </c>
      <c r="C257" s="56">
        <v>140001544448</v>
      </c>
      <c r="D257" s="86" t="s">
        <v>152</v>
      </c>
      <c r="E257" s="86" t="s">
        <v>171</v>
      </c>
      <c r="F257" s="86" t="s">
        <v>167</v>
      </c>
      <c r="G257" s="56">
        <v>2007968671</v>
      </c>
      <c r="H257" s="56">
        <v>9009415456</v>
      </c>
      <c r="I257" s="56">
        <v>558000322073</v>
      </c>
      <c r="J257" s="86" t="s">
        <v>154</v>
      </c>
      <c r="K257" s="86" t="s">
        <v>165</v>
      </c>
      <c r="L257" s="86" t="s">
        <v>166</v>
      </c>
      <c r="M257" s="86" t="s">
        <v>157</v>
      </c>
      <c r="N257" s="56">
        <v>130000726530</v>
      </c>
      <c r="O257" s="86" t="s">
        <v>79</v>
      </c>
      <c r="P257" s="87">
        <v>4</v>
      </c>
      <c r="Q257" s="59">
        <v>43482</v>
      </c>
      <c r="R257" s="88">
        <v>2422</v>
      </c>
      <c r="S257" s="89">
        <v>55</v>
      </c>
      <c r="T257" s="89">
        <v>55</v>
      </c>
      <c r="U257" s="89">
        <v>3.85</v>
      </c>
      <c r="V257" s="89">
        <v>133210</v>
      </c>
      <c r="W257" s="89">
        <v>133210</v>
      </c>
      <c r="X257" s="89">
        <v>9324.7000000000007</v>
      </c>
      <c r="Y257" s="89">
        <v>142534.70000000001</v>
      </c>
      <c r="Z257" s="59">
        <v>43496</v>
      </c>
      <c r="AA257" s="59"/>
      <c r="AB257" s="76" t="str">
        <f t="shared" si="18"/>
        <v/>
      </c>
      <c r="AC257" s="76" t="str">
        <f t="shared" si="19"/>
        <v/>
      </c>
      <c r="AD257" s="76" t="str">
        <f>VLOOKUP(B257,CA!A:B,2,0)</f>
        <v>TUC</v>
      </c>
      <c r="AE257" s="77">
        <f>VLOOKUP(C257,DATA_IW39!B:B,1,0)</f>
        <v>140001544448</v>
      </c>
      <c r="AF257" s="78">
        <f t="shared" si="20"/>
        <v>1</v>
      </c>
      <c r="AG257" s="78">
        <f t="shared" si="21"/>
        <v>1</v>
      </c>
      <c r="AH257" s="78">
        <f t="shared" si="22"/>
        <v>1</v>
      </c>
      <c r="AI257" s="78" t="str">
        <f t="shared" si="23"/>
        <v>S4B3</v>
      </c>
      <c r="AJ257" s="78" t="str">
        <f>VLOOKUP(N257,DATA_IW39!A:X,24,0)</f>
        <v>TUC</v>
      </c>
      <c r="AK257" s="76" t="str">
        <f>VLOOKUP(N257,DATA_IW39!A:W,23,0)</f>
        <v>สายสื่อสาร</v>
      </c>
      <c r="AL257" s="76" t="str">
        <f>VLOOKUP(N257,DATA_IW39!A:G,6,0)</f>
        <v>ZW03</v>
      </c>
      <c r="AM257" s="76" t="str">
        <f>VLOOKUP(N257,DATA_IW39!A:G,7,0)</f>
        <v>Z53</v>
      </c>
      <c r="AN257" s="76" t="str">
        <f>VLOOKUP(A257,Constrain!AC:AD,2,0)</f>
        <v>F055</v>
      </c>
      <c r="AO257" s="76" t="str">
        <f>VLOOKUP(A257,Constrain!AC:AE,3,0)</f>
        <v>กฟส.บ้านกรวด</v>
      </c>
      <c r="AP257" s="76" t="str">
        <f>VLOOKUP(N257,DATA_IW39!A:AA,27,0)</f>
        <v>TELECOM</v>
      </c>
    </row>
    <row r="258" spans="1:42" x14ac:dyDescent="0.35">
      <c r="A258" s="86" t="s">
        <v>1296</v>
      </c>
      <c r="B258" s="56">
        <v>92000444514</v>
      </c>
      <c r="C258" s="56">
        <v>140001544243</v>
      </c>
      <c r="D258" s="86" t="s">
        <v>152</v>
      </c>
      <c r="E258" s="86" t="s">
        <v>168</v>
      </c>
      <c r="F258" s="86" t="s">
        <v>169</v>
      </c>
      <c r="G258" s="56">
        <v>2007968471</v>
      </c>
      <c r="H258" s="56">
        <v>9009415168</v>
      </c>
      <c r="I258" s="56">
        <v>516000320619</v>
      </c>
      <c r="J258" s="86" t="s">
        <v>154</v>
      </c>
      <c r="K258" s="86" t="s">
        <v>165</v>
      </c>
      <c r="L258" s="86" t="s">
        <v>166</v>
      </c>
      <c r="M258" s="86" t="s">
        <v>157</v>
      </c>
      <c r="N258" s="56">
        <v>130000726533</v>
      </c>
      <c r="O258" s="86" t="s">
        <v>79</v>
      </c>
      <c r="P258" s="87">
        <v>2</v>
      </c>
      <c r="Q258" s="59">
        <v>43482</v>
      </c>
      <c r="R258" s="88">
        <v>931</v>
      </c>
      <c r="S258" s="89">
        <v>55</v>
      </c>
      <c r="T258" s="89">
        <v>55</v>
      </c>
      <c r="U258" s="89">
        <v>3.85</v>
      </c>
      <c r="V258" s="89">
        <v>51205</v>
      </c>
      <c r="W258" s="89">
        <v>51205</v>
      </c>
      <c r="X258" s="89">
        <v>3584.35</v>
      </c>
      <c r="Y258" s="89">
        <v>54789.35</v>
      </c>
      <c r="Z258" s="59">
        <v>43496</v>
      </c>
      <c r="AA258" s="59"/>
      <c r="AB258" s="76" t="str">
        <f t="shared" ref="AB258:AB321" si="24">check_CorSerMat181(D258,K258)</f>
        <v/>
      </c>
      <c r="AC258" s="76" t="str">
        <f t="shared" ref="AC258:AC321" si="25">IF(R258=1,IF(OR(S258=55,S258=100,S258=410),"","แก้ไขจำนวน"),"")</f>
        <v/>
      </c>
      <c r="AD258" s="76" t="str">
        <f>VLOOKUP(B258,CA!A:B,2,0)</f>
        <v>UIH</v>
      </c>
      <c r="AE258" s="77">
        <f>VLOOKUP(C258,DATA_IW39!B:B,1,0)</f>
        <v>140001544243</v>
      </c>
      <c r="AF258" s="78">
        <f t="shared" ref="AF258:AF321" si="26">COUNTIF(N:N,N:N)</f>
        <v>1</v>
      </c>
      <c r="AG258" s="78">
        <f t="shared" ref="AG258:AG321" si="27">COUNTIF(C:C,C:C)</f>
        <v>1</v>
      </c>
      <c r="AH258" s="78">
        <f t="shared" ref="AH258:AH321" si="28">COUNTIF(H:H,H:H)</f>
        <v>1</v>
      </c>
      <c r="AI258" s="78" t="str">
        <f t="shared" ref="AI258:AI321" si="29">LEFT(D258,4)</f>
        <v>S4B3</v>
      </c>
      <c r="AJ258" s="78" t="str">
        <f>VLOOKUP(N258,DATA_IW39!A:X,24,0)</f>
        <v>UIH</v>
      </c>
      <c r="AK258" s="76" t="str">
        <f>VLOOKUP(N258,DATA_IW39!A:W,23,0)</f>
        <v>สายสื่อสาร</v>
      </c>
      <c r="AL258" s="76" t="str">
        <f>VLOOKUP(N258,DATA_IW39!A:G,6,0)</f>
        <v>ZW03</v>
      </c>
      <c r="AM258" s="76" t="str">
        <f>VLOOKUP(N258,DATA_IW39!A:G,7,0)</f>
        <v>Z53</v>
      </c>
      <c r="AN258" s="76" t="str">
        <f>VLOOKUP(A258,Constrain!AC:AD,2,0)</f>
        <v>F055</v>
      </c>
      <c r="AO258" s="76" t="str">
        <f>VLOOKUP(A258,Constrain!AC:AE,3,0)</f>
        <v>กฟส.บ้านกรวด</v>
      </c>
      <c r="AP258" s="76" t="str">
        <f>VLOOKUP(N258,DATA_IW39!A:AA,27,0)</f>
        <v>TELECOM</v>
      </c>
    </row>
    <row r="259" spans="1:42" x14ac:dyDescent="0.35">
      <c r="A259" s="86" t="s">
        <v>1289</v>
      </c>
      <c r="B259" s="56">
        <v>92000589328</v>
      </c>
      <c r="C259" s="56">
        <v>140001543918</v>
      </c>
      <c r="D259" s="86" t="s">
        <v>152</v>
      </c>
      <c r="E259" s="86" t="s">
        <v>1257</v>
      </c>
      <c r="F259" s="86" t="s">
        <v>1271</v>
      </c>
      <c r="G259" s="56">
        <v>2007968091</v>
      </c>
      <c r="H259" s="56">
        <v>9009415441</v>
      </c>
      <c r="I259" s="56">
        <v>566000321583</v>
      </c>
      <c r="J259" s="86" t="s">
        <v>154</v>
      </c>
      <c r="K259" s="86" t="s">
        <v>165</v>
      </c>
      <c r="L259" s="86" t="s">
        <v>166</v>
      </c>
      <c r="M259" s="86" t="s">
        <v>157</v>
      </c>
      <c r="N259" s="56">
        <v>130000726819</v>
      </c>
      <c r="O259" s="86" t="s">
        <v>79</v>
      </c>
      <c r="P259" s="87">
        <v>12</v>
      </c>
      <c r="Q259" s="59">
        <v>43482</v>
      </c>
      <c r="R259" s="88">
        <v>1352</v>
      </c>
      <c r="S259" s="89">
        <v>55</v>
      </c>
      <c r="T259" s="89">
        <v>55</v>
      </c>
      <c r="U259" s="89">
        <v>3.85</v>
      </c>
      <c r="V259" s="89">
        <v>74360</v>
      </c>
      <c r="W259" s="89">
        <v>74360</v>
      </c>
      <c r="X259" s="89">
        <v>5205.2</v>
      </c>
      <c r="Y259" s="89">
        <v>79565.2</v>
      </c>
      <c r="Z259" s="59">
        <v>43496</v>
      </c>
      <c r="AA259" s="59"/>
      <c r="AB259" s="76" t="str">
        <f t="shared" si="24"/>
        <v/>
      </c>
      <c r="AC259" s="76" t="str">
        <f t="shared" si="25"/>
        <v/>
      </c>
      <c r="AD259" s="76" t="str">
        <f>VLOOKUP(B259,CA!A:B,2,0)</f>
        <v>TOT(AIS)</v>
      </c>
      <c r="AE259" s="77">
        <f>VLOOKUP(C259,DATA_IW39!B:B,1,0)</f>
        <v>140001543918</v>
      </c>
      <c r="AF259" s="78">
        <f t="shared" si="26"/>
        <v>1</v>
      </c>
      <c r="AG259" s="78">
        <f t="shared" si="27"/>
        <v>1</v>
      </c>
      <c r="AH259" s="78">
        <f t="shared" si="28"/>
        <v>1</v>
      </c>
      <c r="AI259" s="78" t="str">
        <f t="shared" si="29"/>
        <v>S4B3</v>
      </c>
      <c r="AJ259" s="78" t="str">
        <f>VLOOKUP(N259,DATA_IW39!A:X,24,0)</f>
        <v>AWN/AIS</v>
      </c>
      <c r="AK259" s="76" t="str">
        <f>VLOOKUP(N259,DATA_IW39!A:W,23,0)</f>
        <v>สายสื่อสาร</v>
      </c>
      <c r="AL259" s="76" t="str">
        <f>VLOOKUP(N259,DATA_IW39!A:G,6,0)</f>
        <v>ZW03</v>
      </c>
      <c r="AM259" s="76" t="str">
        <f>VLOOKUP(N259,DATA_IW39!A:G,7,0)</f>
        <v>Z53</v>
      </c>
      <c r="AN259" s="76" t="str">
        <f>VLOOKUP(A259,Constrain!AC:AD,2,0)</f>
        <v>F053</v>
      </c>
      <c r="AO259" s="76" t="str">
        <f>VLOOKUP(A259,Constrain!AC:AE,3,0)</f>
        <v>กฟส.หนองกี่</v>
      </c>
      <c r="AP259" s="76" t="str">
        <f>VLOOKUP(N259,DATA_IW39!A:AA,27,0)</f>
        <v>TELECOM</v>
      </c>
    </row>
    <row r="260" spans="1:42" x14ac:dyDescent="0.35">
      <c r="A260" s="86" t="s">
        <v>1321</v>
      </c>
      <c r="B260" s="56">
        <v>92000323173</v>
      </c>
      <c r="C260" s="56">
        <v>140001545160</v>
      </c>
      <c r="D260" s="86" t="s">
        <v>152</v>
      </c>
      <c r="E260" s="86" t="s">
        <v>168</v>
      </c>
      <c r="F260" s="86" t="s">
        <v>169</v>
      </c>
      <c r="G260" s="56">
        <v>2007969388</v>
      </c>
      <c r="H260" s="56">
        <v>9009416338</v>
      </c>
      <c r="I260" s="56">
        <v>532000322350</v>
      </c>
      <c r="J260" s="86" t="s">
        <v>154</v>
      </c>
      <c r="K260" s="86" t="s">
        <v>165</v>
      </c>
      <c r="L260" s="86" t="s">
        <v>166</v>
      </c>
      <c r="M260" s="86" t="s">
        <v>157</v>
      </c>
      <c r="N260" s="56">
        <v>130000726820</v>
      </c>
      <c r="O260" s="86" t="s">
        <v>79</v>
      </c>
      <c r="P260" s="87">
        <v>7</v>
      </c>
      <c r="Q260" s="59">
        <v>43482</v>
      </c>
      <c r="R260" s="88">
        <v>484</v>
      </c>
      <c r="S260" s="89">
        <v>55</v>
      </c>
      <c r="T260" s="89">
        <v>55</v>
      </c>
      <c r="U260" s="89">
        <v>3.85</v>
      </c>
      <c r="V260" s="89">
        <v>26620</v>
      </c>
      <c r="W260" s="89">
        <v>26620</v>
      </c>
      <c r="X260" s="89">
        <v>1863.4</v>
      </c>
      <c r="Y260" s="89">
        <v>28483.4</v>
      </c>
      <c r="Z260" s="59">
        <v>43495</v>
      </c>
      <c r="AA260" s="59"/>
      <c r="AB260" s="76" t="str">
        <f t="shared" si="24"/>
        <v/>
      </c>
      <c r="AC260" s="76" t="str">
        <f t="shared" si="25"/>
        <v/>
      </c>
      <c r="AD260" s="76" t="str">
        <f>VLOOKUP(B260,CA!A:B,2,0)</f>
        <v>UIH</v>
      </c>
      <c r="AE260" s="77">
        <f>VLOOKUP(C260,DATA_IW39!B:B,1,0)</f>
        <v>140001545160</v>
      </c>
      <c r="AF260" s="78">
        <f t="shared" si="26"/>
        <v>1</v>
      </c>
      <c r="AG260" s="78">
        <f t="shared" si="27"/>
        <v>1</v>
      </c>
      <c r="AH260" s="78">
        <f t="shared" si="28"/>
        <v>1</v>
      </c>
      <c r="AI260" s="78" t="str">
        <f t="shared" si="29"/>
        <v>S4B3</v>
      </c>
      <c r="AJ260" s="78" t="str">
        <f>VLOOKUP(N260,DATA_IW39!A:X,24,0)</f>
        <v>UIH</v>
      </c>
      <c r="AK260" s="76" t="str">
        <f>VLOOKUP(N260,DATA_IW39!A:W,23,0)</f>
        <v>สายสื่อสาร</v>
      </c>
      <c r="AL260" s="76" t="str">
        <f>VLOOKUP(N260,DATA_IW39!A:G,6,0)</f>
        <v>ZW03</v>
      </c>
      <c r="AM260" s="76" t="str">
        <f>VLOOKUP(N260,DATA_IW39!A:G,7,0)</f>
        <v>Z53</v>
      </c>
      <c r="AN260" s="76" t="str">
        <f>VLOOKUP(A260,Constrain!AC:AD,2,0)</f>
        <v>F095</v>
      </c>
      <c r="AO260" s="76" t="str">
        <f>VLOOKUP(A260,Constrain!AC:AE,3,0)</f>
        <v>กฟส.หนองบุญมาก</v>
      </c>
      <c r="AP260" s="76" t="str">
        <f>VLOOKUP(N260,DATA_IW39!A:AA,27,0)</f>
        <v>TELECOM</v>
      </c>
    </row>
    <row r="261" spans="1:42" x14ac:dyDescent="0.35">
      <c r="A261" s="86" t="s">
        <v>178</v>
      </c>
      <c r="B261" s="56">
        <v>92000379333</v>
      </c>
      <c r="C261" s="56">
        <v>140001542557</v>
      </c>
      <c r="D261" s="86" t="s">
        <v>152</v>
      </c>
      <c r="E261" s="86" t="s">
        <v>162</v>
      </c>
      <c r="F261" s="86" t="s">
        <v>1388</v>
      </c>
      <c r="G261" s="56">
        <v>2007964547</v>
      </c>
      <c r="H261" s="56">
        <v>9009410781</v>
      </c>
      <c r="I261" s="56">
        <v>552000321583</v>
      </c>
      <c r="J261" s="86" t="s">
        <v>154</v>
      </c>
      <c r="K261" s="86" t="s">
        <v>165</v>
      </c>
      <c r="L261" s="86" t="s">
        <v>166</v>
      </c>
      <c r="M261" s="86" t="s">
        <v>157</v>
      </c>
      <c r="N261" s="56">
        <v>130000726822</v>
      </c>
      <c r="O261" s="86" t="s">
        <v>79</v>
      </c>
      <c r="P261" s="87">
        <v>25</v>
      </c>
      <c r="Q261" s="59">
        <v>43481</v>
      </c>
      <c r="R261" s="88">
        <v>743</v>
      </c>
      <c r="S261" s="89">
        <v>55</v>
      </c>
      <c r="T261" s="89">
        <v>55</v>
      </c>
      <c r="U261" s="89">
        <v>3.85</v>
      </c>
      <c r="V261" s="89">
        <v>40865</v>
      </c>
      <c r="W261" s="89">
        <v>40865</v>
      </c>
      <c r="X261" s="89">
        <v>2860.55</v>
      </c>
      <c r="Y261" s="89">
        <v>43725.55</v>
      </c>
      <c r="Z261" s="59">
        <v>43496</v>
      </c>
      <c r="AA261" s="59"/>
      <c r="AB261" s="76" t="str">
        <f t="shared" si="24"/>
        <v/>
      </c>
      <c r="AC261" s="76" t="str">
        <f t="shared" si="25"/>
        <v/>
      </c>
      <c r="AD261" s="76" t="str">
        <f>VLOOKUP(B261,CA!A:B,2,0)</f>
        <v>DTN</v>
      </c>
      <c r="AE261" s="77">
        <f>VLOOKUP(C261,DATA_IW39!B:B,1,0)</f>
        <v>140001542557</v>
      </c>
      <c r="AF261" s="78">
        <f t="shared" si="26"/>
        <v>1</v>
      </c>
      <c r="AG261" s="78">
        <f t="shared" si="27"/>
        <v>1</v>
      </c>
      <c r="AH261" s="78">
        <f t="shared" si="28"/>
        <v>1</v>
      </c>
      <c r="AI261" s="78" t="str">
        <f t="shared" si="29"/>
        <v>S4B3</v>
      </c>
      <c r="AJ261" s="78" t="str">
        <f>VLOOKUP(N261,DATA_IW39!A:X,24,0)</f>
        <v>DTN</v>
      </c>
      <c r="AK261" s="76" t="str">
        <f>VLOOKUP(N261,DATA_IW39!A:W,23,0)</f>
        <v>สายสื่อสาร</v>
      </c>
      <c r="AL261" s="76" t="str">
        <f>VLOOKUP(N261,DATA_IW39!A:G,6,0)</f>
        <v>ZW03</v>
      </c>
      <c r="AM261" s="76" t="str">
        <f>VLOOKUP(N261,DATA_IW39!A:G,7,0)</f>
        <v>Z53</v>
      </c>
      <c r="AN261" s="76" t="str">
        <f>VLOOKUP(A261,Constrain!AC:AD,2,0)</f>
        <v>F061</v>
      </c>
      <c r="AO261" s="76" t="str">
        <f>VLOOKUP(A261,Constrain!AC:AE,3,0)</f>
        <v>กฟอ.ปากช่อง</v>
      </c>
      <c r="AP261" s="76" t="str">
        <f>VLOOKUP(N261,DATA_IW39!A:AA,27,0)</f>
        <v>TELECOM</v>
      </c>
    </row>
    <row r="262" spans="1:42" x14ac:dyDescent="0.35">
      <c r="A262" s="86" t="s">
        <v>1321</v>
      </c>
      <c r="B262" s="56">
        <v>92000312981</v>
      </c>
      <c r="C262" s="56">
        <v>140001545802</v>
      </c>
      <c r="D262" s="86" t="s">
        <v>152</v>
      </c>
      <c r="E262" s="86" t="s">
        <v>158</v>
      </c>
      <c r="F262" s="86" t="s">
        <v>159</v>
      </c>
      <c r="G262" s="56">
        <v>2007970020</v>
      </c>
      <c r="H262" s="56">
        <v>9009417049</v>
      </c>
      <c r="I262" s="56">
        <v>518000321551</v>
      </c>
      <c r="J262" s="86" t="s">
        <v>154</v>
      </c>
      <c r="K262" s="86" t="s">
        <v>165</v>
      </c>
      <c r="L262" s="86" t="s">
        <v>166</v>
      </c>
      <c r="M262" s="86" t="s">
        <v>157</v>
      </c>
      <c r="N262" s="56">
        <v>130000726824</v>
      </c>
      <c r="O262" s="86" t="s">
        <v>79</v>
      </c>
      <c r="P262" s="87">
        <v>1</v>
      </c>
      <c r="Q262" s="59">
        <v>43482</v>
      </c>
      <c r="R262" s="88">
        <v>4549</v>
      </c>
      <c r="S262" s="89">
        <v>55</v>
      </c>
      <c r="T262" s="89">
        <v>55</v>
      </c>
      <c r="U262" s="89">
        <v>3.85</v>
      </c>
      <c r="V262" s="89">
        <v>250195</v>
      </c>
      <c r="W262" s="89">
        <v>250195</v>
      </c>
      <c r="X262" s="89">
        <v>17513.650000000001</v>
      </c>
      <c r="Y262" s="89">
        <v>267708.65000000002</v>
      </c>
      <c r="Z262" s="59">
        <v>43496</v>
      </c>
      <c r="AA262" s="59"/>
      <c r="AB262" s="76" t="str">
        <f t="shared" si="24"/>
        <v/>
      </c>
      <c r="AC262" s="76" t="str">
        <f t="shared" si="25"/>
        <v/>
      </c>
      <c r="AD262" s="76" t="str">
        <f>VLOOKUP(B262,CA!A:B,2,0)</f>
        <v>TTT</v>
      </c>
      <c r="AE262" s="77">
        <f>VLOOKUP(C262,DATA_IW39!B:B,1,0)</f>
        <v>140001545802</v>
      </c>
      <c r="AF262" s="78">
        <f t="shared" si="26"/>
        <v>1</v>
      </c>
      <c r="AG262" s="78">
        <f t="shared" si="27"/>
        <v>1</v>
      </c>
      <c r="AH262" s="78">
        <f t="shared" si="28"/>
        <v>1</v>
      </c>
      <c r="AI262" s="78" t="str">
        <f t="shared" si="29"/>
        <v>S4B3</v>
      </c>
      <c r="AJ262" s="78" t="str">
        <f>VLOOKUP(N262,DATA_IW39!A:X,24,0)</f>
        <v>TTT</v>
      </c>
      <c r="AK262" s="76" t="str">
        <f>VLOOKUP(N262,DATA_IW39!A:W,23,0)</f>
        <v>สายสื่อสาร</v>
      </c>
      <c r="AL262" s="76" t="str">
        <f>VLOOKUP(N262,DATA_IW39!A:G,6,0)</f>
        <v>ZW03</v>
      </c>
      <c r="AM262" s="76" t="str">
        <f>VLOOKUP(N262,DATA_IW39!A:G,7,0)</f>
        <v>Z53</v>
      </c>
      <c r="AN262" s="76" t="str">
        <f>VLOOKUP(A262,Constrain!AC:AD,2,0)</f>
        <v>F095</v>
      </c>
      <c r="AO262" s="76" t="str">
        <f>VLOOKUP(A262,Constrain!AC:AE,3,0)</f>
        <v>กฟส.หนองบุญมาก</v>
      </c>
      <c r="AP262" s="76" t="str">
        <f>VLOOKUP(N262,DATA_IW39!A:AA,27,0)</f>
        <v>TELECOM</v>
      </c>
    </row>
    <row r="263" spans="1:42" x14ac:dyDescent="0.35">
      <c r="A263" s="86" t="s">
        <v>1292</v>
      </c>
      <c r="B263" s="56">
        <v>92000322819</v>
      </c>
      <c r="C263" s="56">
        <v>140001550113</v>
      </c>
      <c r="D263" s="86" t="s">
        <v>152</v>
      </c>
      <c r="E263" s="86" t="s">
        <v>153</v>
      </c>
      <c r="F263" s="86" t="s">
        <v>1266</v>
      </c>
      <c r="G263" s="56">
        <v>2007979129</v>
      </c>
      <c r="H263" s="56">
        <v>9009427742</v>
      </c>
      <c r="I263" s="56">
        <v>548000320670</v>
      </c>
      <c r="J263" s="86" t="s">
        <v>154</v>
      </c>
      <c r="K263" s="86" t="s">
        <v>165</v>
      </c>
      <c r="L263" s="86" t="s">
        <v>166</v>
      </c>
      <c r="M263" s="86" t="s">
        <v>157</v>
      </c>
      <c r="N263" s="56">
        <v>130000726827</v>
      </c>
      <c r="O263" s="86" t="s">
        <v>79</v>
      </c>
      <c r="P263" s="87">
        <v>12</v>
      </c>
      <c r="Q263" s="59">
        <v>43486</v>
      </c>
      <c r="R263" s="88">
        <v>7682</v>
      </c>
      <c r="S263" s="89">
        <v>55</v>
      </c>
      <c r="T263" s="89">
        <v>55</v>
      </c>
      <c r="U263" s="89">
        <v>3.85</v>
      </c>
      <c r="V263" s="89">
        <v>422510</v>
      </c>
      <c r="W263" s="89">
        <v>422510</v>
      </c>
      <c r="X263" s="89">
        <v>29575.7</v>
      </c>
      <c r="Y263" s="89">
        <v>452085.7</v>
      </c>
      <c r="Z263" s="59">
        <v>43496</v>
      </c>
      <c r="AA263" s="59"/>
      <c r="AB263" s="76" t="str">
        <f t="shared" si="24"/>
        <v/>
      </c>
      <c r="AC263" s="76" t="str">
        <f t="shared" si="25"/>
        <v/>
      </c>
      <c r="AD263" s="76" t="str">
        <f>VLOOKUP(B263,CA!A:B,2,0)</f>
        <v>AWN</v>
      </c>
      <c r="AE263" s="77">
        <f>VLOOKUP(C263,DATA_IW39!B:B,1,0)</f>
        <v>140001550113</v>
      </c>
      <c r="AF263" s="78">
        <f t="shared" si="26"/>
        <v>1</v>
      </c>
      <c r="AG263" s="78">
        <f t="shared" si="27"/>
        <v>1</v>
      </c>
      <c r="AH263" s="78">
        <f t="shared" si="28"/>
        <v>1</v>
      </c>
      <c r="AI263" s="78" t="str">
        <f t="shared" si="29"/>
        <v>S4B3</v>
      </c>
      <c r="AJ263" s="78" t="str">
        <f>VLOOKUP(N263,DATA_IW39!A:X,24,0)</f>
        <v>AWN</v>
      </c>
      <c r="AK263" s="76" t="str">
        <f>VLOOKUP(N263,DATA_IW39!A:W,23,0)</f>
        <v>สายสื่อสาร</v>
      </c>
      <c r="AL263" s="76" t="str">
        <f>VLOOKUP(N263,DATA_IW39!A:G,6,0)</f>
        <v>ZW03</v>
      </c>
      <c r="AM263" s="76" t="str">
        <f>VLOOKUP(N263,DATA_IW39!A:G,7,0)</f>
        <v>Z53</v>
      </c>
      <c r="AN263" s="76" t="str">
        <f>VLOOKUP(A263,Constrain!AC:AD,2,0)</f>
        <v>F012</v>
      </c>
      <c r="AO263" s="76" t="str">
        <f>VLOOKUP(A263,Constrain!AC:AE,3,0)</f>
        <v>กฟส.โนนสูง</v>
      </c>
      <c r="AP263" s="76" t="str">
        <f>VLOOKUP(N263,DATA_IW39!A:AA,27,0)</f>
        <v>TELECOM</v>
      </c>
    </row>
    <row r="264" spans="1:42" x14ac:dyDescent="0.35">
      <c r="A264" s="86" t="s">
        <v>1321</v>
      </c>
      <c r="B264" s="56">
        <v>92000323168</v>
      </c>
      <c r="C264" s="56">
        <v>140001546757</v>
      </c>
      <c r="D264" s="86" t="s">
        <v>152</v>
      </c>
      <c r="E264" s="86" t="s">
        <v>160</v>
      </c>
      <c r="F264" s="86" t="s">
        <v>161</v>
      </c>
      <c r="G264" s="56">
        <v>2007973098</v>
      </c>
      <c r="H264" s="56">
        <v>9009420309</v>
      </c>
      <c r="I264" s="56">
        <v>526000322673</v>
      </c>
      <c r="J264" s="86" t="s">
        <v>154</v>
      </c>
      <c r="K264" s="86" t="s">
        <v>155</v>
      </c>
      <c r="L264" s="86" t="s">
        <v>156</v>
      </c>
      <c r="M264" s="86" t="s">
        <v>157</v>
      </c>
      <c r="N264" s="56">
        <v>130000726828</v>
      </c>
      <c r="O264" s="86" t="s">
        <v>79</v>
      </c>
      <c r="P264" s="87">
        <v>4</v>
      </c>
      <c r="Q264" s="59">
        <v>43483</v>
      </c>
      <c r="R264" s="88">
        <v>7</v>
      </c>
      <c r="S264" s="89">
        <v>410</v>
      </c>
      <c r="T264" s="89">
        <v>410</v>
      </c>
      <c r="U264" s="89">
        <v>28.7</v>
      </c>
      <c r="V264" s="89">
        <v>2870</v>
      </c>
      <c r="W264" s="89">
        <v>2870</v>
      </c>
      <c r="X264" s="89">
        <v>200.9</v>
      </c>
      <c r="Y264" s="89">
        <v>3070.9</v>
      </c>
      <c r="Z264" s="59">
        <v>43496</v>
      </c>
      <c r="AA264" s="59"/>
      <c r="AB264" s="76" t="str">
        <f t="shared" si="24"/>
        <v/>
      </c>
      <c r="AC264" s="76" t="str">
        <f t="shared" si="25"/>
        <v/>
      </c>
      <c r="AD264" s="76" t="str">
        <f>VLOOKUP(B264,CA!A:B,2,0)</f>
        <v>CAT</v>
      </c>
      <c r="AE264" s="77">
        <f>VLOOKUP(C264,DATA_IW39!B:B,1,0)</f>
        <v>140001546757</v>
      </c>
      <c r="AF264" s="78">
        <f t="shared" si="26"/>
        <v>1</v>
      </c>
      <c r="AG264" s="78">
        <f t="shared" si="27"/>
        <v>1</v>
      </c>
      <c r="AH264" s="78">
        <f t="shared" si="28"/>
        <v>1</v>
      </c>
      <c r="AI264" s="78" t="str">
        <f t="shared" si="29"/>
        <v>S4B3</v>
      </c>
      <c r="AJ264" s="78" t="str">
        <f>VLOOKUP(N264,DATA_IW39!A:X,24,0)</f>
        <v>CAT</v>
      </c>
      <c r="AK264" s="76" t="str">
        <f>VLOOKUP(N264,DATA_IW39!A:W,23,0)</f>
        <v>อุปกรณ์</v>
      </c>
      <c r="AL264" s="76" t="str">
        <f>VLOOKUP(N264,DATA_IW39!A:G,6,0)</f>
        <v>ZW03</v>
      </c>
      <c r="AM264" s="76" t="str">
        <f>VLOOKUP(N264,DATA_IW39!A:G,7,0)</f>
        <v>Z53</v>
      </c>
      <c r="AN264" s="76" t="str">
        <f>VLOOKUP(A264,Constrain!AC:AD,2,0)</f>
        <v>F095</v>
      </c>
      <c r="AO264" s="76" t="str">
        <f>VLOOKUP(A264,Constrain!AC:AE,3,0)</f>
        <v>กฟส.หนองบุญมาก</v>
      </c>
      <c r="AP264" s="76" t="str">
        <f>VLOOKUP(N264,DATA_IW39!A:AA,27,0)</f>
        <v>TELECOM</v>
      </c>
    </row>
    <row r="265" spans="1:42" x14ac:dyDescent="0.35">
      <c r="A265" s="86" t="s">
        <v>1323</v>
      </c>
      <c r="B265" s="56">
        <v>92000322818</v>
      </c>
      <c r="C265" s="56">
        <v>140001547797</v>
      </c>
      <c r="D265" s="86" t="s">
        <v>152</v>
      </c>
      <c r="E265" s="86" t="s">
        <v>114</v>
      </c>
      <c r="F265" s="86" t="s">
        <v>163</v>
      </c>
      <c r="G265" s="56">
        <v>2007974168</v>
      </c>
      <c r="H265" s="56">
        <v>9009421973</v>
      </c>
      <c r="I265" s="56">
        <v>544000323264</v>
      </c>
      <c r="J265" s="86" t="s">
        <v>154</v>
      </c>
      <c r="K265" s="86" t="s">
        <v>165</v>
      </c>
      <c r="L265" s="86" t="s">
        <v>166</v>
      </c>
      <c r="M265" s="86" t="s">
        <v>157</v>
      </c>
      <c r="N265" s="56">
        <v>130000726830</v>
      </c>
      <c r="O265" s="86" t="s">
        <v>79</v>
      </c>
      <c r="P265" s="87">
        <v>6</v>
      </c>
      <c r="Q265" s="59">
        <v>43483</v>
      </c>
      <c r="R265" s="88">
        <v>2872</v>
      </c>
      <c r="S265" s="89">
        <v>100</v>
      </c>
      <c r="T265" s="89">
        <v>100</v>
      </c>
      <c r="U265" s="89">
        <v>7</v>
      </c>
      <c r="V265" s="89">
        <v>287200</v>
      </c>
      <c r="W265" s="89">
        <v>287200</v>
      </c>
      <c r="X265" s="89">
        <v>20104</v>
      </c>
      <c r="Y265" s="89">
        <v>307304</v>
      </c>
      <c r="Z265" s="59">
        <v>43496</v>
      </c>
      <c r="AB265" s="76" t="str">
        <f t="shared" si="24"/>
        <v/>
      </c>
      <c r="AC265" s="76" t="str">
        <f t="shared" si="25"/>
        <v/>
      </c>
      <c r="AD265" s="76" t="str">
        <f>VLOOKUP(B265,CA!A:B,2,0)</f>
        <v>TOT</v>
      </c>
      <c r="AE265" s="77">
        <f>VLOOKUP(C265,DATA_IW39!B:B,1,0)</f>
        <v>140001547797</v>
      </c>
      <c r="AF265" s="78">
        <f t="shared" si="26"/>
        <v>2</v>
      </c>
      <c r="AG265" s="78">
        <f t="shared" si="27"/>
        <v>2</v>
      </c>
      <c r="AH265" s="78">
        <f t="shared" si="28"/>
        <v>2</v>
      </c>
      <c r="AI265" s="78" t="str">
        <f t="shared" si="29"/>
        <v>S4B3</v>
      </c>
      <c r="AJ265" s="78" t="str">
        <f>VLOOKUP(N265,DATA_IW39!A:X,24,0)</f>
        <v>TOT</v>
      </c>
      <c r="AK265" s="76" t="str">
        <f>VLOOKUP(N265,DATA_IW39!A:W,23,0)</f>
        <v>สายสื่อสาร</v>
      </c>
      <c r="AL265" s="76" t="str">
        <f>VLOOKUP(N265,DATA_IW39!A:G,6,0)</f>
        <v>ZW03</v>
      </c>
      <c r="AM265" s="76" t="str">
        <f>VLOOKUP(N265,DATA_IW39!A:G,7,0)</f>
        <v>Z53</v>
      </c>
      <c r="AN265" s="76" t="str">
        <f>VLOOKUP(A265,Constrain!AC:AD,2,0)</f>
        <v>F093</v>
      </c>
      <c r="AO265" s="76" t="str">
        <f>VLOOKUP(A265,Constrain!AC:AE,3,0)</f>
        <v>กฟส.ครบุรี</v>
      </c>
      <c r="AP265" s="76" t="str">
        <f>VLOOKUP(N265,DATA_IW39!A:AA,27,0)</f>
        <v>TELECOM</v>
      </c>
    </row>
    <row r="266" spans="1:42" x14ac:dyDescent="0.35">
      <c r="A266" s="86" t="s">
        <v>1323</v>
      </c>
      <c r="B266" s="56">
        <v>92000322818</v>
      </c>
      <c r="C266" s="56">
        <v>140001547797</v>
      </c>
      <c r="D266" s="86" t="s">
        <v>152</v>
      </c>
      <c r="E266" s="86" t="s">
        <v>114</v>
      </c>
      <c r="F266" s="86" t="s">
        <v>163</v>
      </c>
      <c r="G266" s="56">
        <v>2007974168</v>
      </c>
      <c r="H266" s="56">
        <v>9009421973</v>
      </c>
      <c r="I266" s="56">
        <v>544000323264</v>
      </c>
      <c r="J266" s="86" t="s">
        <v>154</v>
      </c>
      <c r="K266" s="86" t="s">
        <v>165</v>
      </c>
      <c r="L266" s="86" t="s">
        <v>166</v>
      </c>
      <c r="M266" s="86" t="s">
        <v>157</v>
      </c>
      <c r="N266" s="56">
        <v>130000726830</v>
      </c>
      <c r="O266" s="86" t="s">
        <v>79</v>
      </c>
      <c r="P266" s="87">
        <v>7</v>
      </c>
      <c r="Q266" s="59">
        <v>43483</v>
      </c>
      <c r="R266" s="88">
        <v>6948</v>
      </c>
      <c r="S266" s="89">
        <v>55</v>
      </c>
      <c r="T266" s="89">
        <v>55</v>
      </c>
      <c r="U266" s="89">
        <v>3.85</v>
      </c>
      <c r="V266" s="89">
        <v>382140</v>
      </c>
      <c r="W266" s="89">
        <v>382140</v>
      </c>
      <c r="X266" s="89">
        <v>26749.8</v>
      </c>
      <c r="Y266" s="89">
        <v>408889.8</v>
      </c>
      <c r="Z266" s="59">
        <v>43496</v>
      </c>
      <c r="AA266" s="59"/>
      <c r="AB266" s="76" t="str">
        <f t="shared" si="24"/>
        <v/>
      </c>
      <c r="AC266" s="76" t="str">
        <f t="shared" si="25"/>
        <v/>
      </c>
      <c r="AD266" s="76" t="str">
        <f>VLOOKUP(B266,CA!A:B,2,0)</f>
        <v>TOT</v>
      </c>
      <c r="AE266" s="77">
        <f>VLOOKUP(C266,DATA_IW39!B:B,1,0)</f>
        <v>140001547797</v>
      </c>
      <c r="AF266" s="78">
        <f t="shared" si="26"/>
        <v>2</v>
      </c>
      <c r="AG266" s="78">
        <f t="shared" si="27"/>
        <v>2</v>
      </c>
      <c r="AH266" s="78">
        <f t="shared" si="28"/>
        <v>2</v>
      </c>
      <c r="AI266" s="78" t="str">
        <f t="shared" si="29"/>
        <v>S4B3</v>
      </c>
      <c r="AJ266" s="78" t="str">
        <f>VLOOKUP(N266,DATA_IW39!A:X,24,0)</f>
        <v>TOT</v>
      </c>
      <c r="AK266" s="76" t="str">
        <f>VLOOKUP(N266,DATA_IW39!A:W,23,0)</f>
        <v>สายสื่อสาร</v>
      </c>
      <c r="AL266" s="76" t="str">
        <f>VLOOKUP(N266,DATA_IW39!A:G,6,0)</f>
        <v>ZW03</v>
      </c>
      <c r="AM266" s="76" t="str">
        <f>VLOOKUP(N266,DATA_IW39!A:G,7,0)</f>
        <v>Z53</v>
      </c>
      <c r="AN266" s="76" t="str">
        <f>VLOOKUP(A266,Constrain!AC:AD,2,0)</f>
        <v>F093</v>
      </c>
      <c r="AO266" s="76" t="str">
        <f>VLOOKUP(A266,Constrain!AC:AE,3,0)</f>
        <v>กฟส.ครบุรี</v>
      </c>
      <c r="AP266" s="76" t="str">
        <f>VLOOKUP(N266,DATA_IW39!A:AA,27,0)</f>
        <v>TELECOM</v>
      </c>
    </row>
    <row r="267" spans="1:42" x14ac:dyDescent="0.35">
      <c r="A267" s="86" t="s">
        <v>1304</v>
      </c>
      <c r="B267" s="56">
        <v>92000318860</v>
      </c>
      <c r="C267" s="56">
        <v>140001542498</v>
      </c>
      <c r="D267" s="86" t="s">
        <v>152</v>
      </c>
      <c r="E267" s="86" t="s">
        <v>160</v>
      </c>
      <c r="F267" s="86" t="s">
        <v>161</v>
      </c>
      <c r="G267" s="56">
        <v>2007964497</v>
      </c>
      <c r="H267" s="56">
        <v>9009410655</v>
      </c>
      <c r="I267" s="56">
        <v>540000321828</v>
      </c>
      <c r="J267" s="86" t="s">
        <v>154</v>
      </c>
      <c r="K267" s="86" t="s">
        <v>165</v>
      </c>
      <c r="L267" s="86" t="s">
        <v>166</v>
      </c>
      <c r="M267" s="86" t="s">
        <v>157</v>
      </c>
      <c r="N267" s="56">
        <v>130000726831</v>
      </c>
      <c r="O267" s="86" t="s">
        <v>79</v>
      </c>
      <c r="P267" s="87">
        <v>5</v>
      </c>
      <c r="Q267" s="59">
        <v>43481</v>
      </c>
      <c r="R267" s="88">
        <v>1578</v>
      </c>
      <c r="S267" s="89">
        <v>55</v>
      </c>
      <c r="T267" s="89">
        <v>55</v>
      </c>
      <c r="U267" s="89">
        <v>3.85</v>
      </c>
      <c r="V267" s="89">
        <v>86790</v>
      </c>
      <c r="W267" s="89">
        <v>86790</v>
      </c>
      <c r="X267" s="89">
        <v>6075.3</v>
      </c>
      <c r="Y267" s="89">
        <v>92865.3</v>
      </c>
      <c r="Z267" s="59">
        <v>43496</v>
      </c>
      <c r="AA267" s="59"/>
      <c r="AB267" s="76" t="str">
        <f t="shared" si="24"/>
        <v/>
      </c>
      <c r="AC267" s="76" t="str">
        <f t="shared" si="25"/>
        <v/>
      </c>
      <c r="AD267" s="76" t="str">
        <f>VLOOKUP(B267,CA!A:B,2,0)</f>
        <v>CAT</v>
      </c>
      <c r="AE267" s="77">
        <f>VLOOKUP(C267,DATA_IW39!B:B,1,0)</f>
        <v>140001542498</v>
      </c>
      <c r="AF267" s="78">
        <f t="shared" si="26"/>
        <v>1</v>
      </c>
      <c r="AG267" s="78">
        <f t="shared" si="27"/>
        <v>1</v>
      </c>
      <c r="AH267" s="78">
        <f t="shared" si="28"/>
        <v>1</v>
      </c>
      <c r="AI267" s="78" t="str">
        <f t="shared" si="29"/>
        <v>S4B3</v>
      </c>
      <c r="AJ267" s="78" t="str">
        <f>VLOOKUP(N267,DATA_IW39!A:X,24,0)</f>
        <v>CAT/TAC</v>
      </c>
      <c r="AK267" s="76" t="str">
        <f>VLOOKUP(N267,DATA_IW39!A:W,23,0)</f>
        <v>สายสื่อสาร</v>
      </c>
      <c r="AL267" s="76" t="str">
        <f>VLOOKUP(N267,DATA_IW39!A:G,6,0)</f>
        <v>ZW03</v>
      </c>
      <c r="AM267" s="76" t="str">
        <f>VLOOKUP(N267,DATA_IW39!A:G,7,0)</f>
        <v>Z53</v>
      </c>
      <c r="AN267" s="76" t="str">
        <f>VLOOKUP(A267,Constrain!AC:AD,2,0)</f>
        <v>F121</v>
      </c>
      <c r="AO267" s="76" t="str">
        <f>VLOOKUP(A267,Constrain!AC:AE,3,0)</f>
        <v>กฟอ.ปราสาท</v>
      </c>
      <c r="AP267" s="76" t="str">
        <f>VLOOKUP(N267,DATA_IW39!A:AA,27,0)</f>
        <v>TELECOM</v>
      </c>
    </row>
    <row r="268" spans="1:42" x14ac:dyDescent="0.35">
      <c r="A268" s="86" t="s">
        <v>1321</v>
      </c>
      <c r="B268" s="56">
        <v>92000323169</v>
      </c>
      <c r="C268" s="56">
        <v>140001545299</v>
      </c>
      <c r="D268" s="86" t="s">
        <v>152</v>
      </c>
      <c r="E268" s="86" t="s">
        <v>114</v>
      </c>
      <c r="F268" s="86" t="s">
        <v>163</v>
      </c>
      <c r="G268" s="56">
        <v>2007969445</v>
      </c>
      <c r="H268" s="56">
        <v>9009416482</v>
      </c>
      <c r="I268" s="56">
        <v>534000320309</v>
      </c>
      <c r="J268" s="86" t="s">
        <v>154</v>
      </c>
      <c r="K268" s="86" t="s">
        <v>165</v>
      </c>
      <c r="L268" s="86" t="s">
        <v>166</v>
      </c>
      <c r="M268" s="86" t="s">
        <v>157</v>
      </c>
      <c r="N268" s="56">
        <v>130000726833</v>
      </c>
      <c r="O268" s="86" t="s">
        <v>79</v>
      </c>
      <c r="P268" s="87">
        <v>5</v>
      </c>
      <c r="Q268" s="59">
        <v>43482</v>
      </c>
      <c r="R268" s="88">
        <v>119</v>
      </c>
      <c r="S268" s="89">
        <v>100</v>
      </c>
      <c r="T268" s="89">
        <v>100</v>
      </c>
      <c r="U268" s="89">
        <v>7</v>
      </c>
      <c r="V268" s="89">
        <v>11900</v>
      </c>
      <c r="W268" s="89">
        <v>11900</v>
      </c>
      <c r="X268" s="89">
        <v>833</v>
      </c>
      <c r="Y268" s="89">
        <v>12733</v>
      </c>
      <c r="Z268" s="59">
        <v>43495</v>
      </c>
      <c r="AA268" s="59"/>
      <c r="AB268" s="76" t="str">
        <f t="shared" si="24"/>
        <v/>
      </c>
      <c r="AC268" s="76" t="str">
        <f t="shared" si="25"/>
        <v/>
      </c>
      <c r="AD268" s="76" t="str">
        <f>VLOOKUP(B268,CA!A:B,2,0)</f>
        <v>TOT</v>
      </c>
      <c r="AE268" s="77">
        <f>VLOOKUP(C268,DATA_IW39!B:B,1,0)</f>
        <v>140001545299</v>
      </c>
      <c r="AF268" s="78">
        <f t="shared" si="26"/>
        <v>2</v>
      </c>
      <c r="AG268" s="78">
        <f t="shared" si="27"/>
        <v>2</v>
      </c>
      <c r="AH268" s="78">
        <f t="shared" si="28"/>
        <v>2</v>
      </c>
      <c r="AI268" s="78" t="str">
        <f t="shared" si="29"/>
        <v>S4B3</v>
      </c>
      <c r="AJ268" s="78" t="str">
        <f>VLOOKUP(N268,DATA_IW39!A:X,24,0)</f>
        <v>TOT</v>
      </c>
      <c r="AK268" s="76" t="str">
        <f>VLOOKUP(N268,DATA_IW39!A:W,23,0)</f>
        <v>สายสื่อสาร</v>
      </c>
      <c r="AL268" s="76" t="str">
        <f>VLOOKUP(N268,DATA_IW39!A:G,6,0)</f>
        <v>ZW03</v>
      </c>
      <c r="AM268" s="76" t="str">
        <f>VLOOKUP(N268,DATA_IW39!A:G,7,0)</f>
        <v>Z53</v>
      </c>
      <c r="AN268" s="76" t="str">
        <f>VLOOKUP(A268,Constrain!AC:AD,2,0)</f>
        <v>F095</v>
      </c>
      <c r="AO268" s="76" t="str">
        <f>VLOOKUP(A268,Constrain!AC:AE,3,0)</f>
        <v>กฟส.หนองบุญมาก</v>
      </c>
      <c r="AP268" s="76" t="str">
        <f>VLOOKUP(N268,DATA_IW39!A:AA,27,0)</f>
        <v>TELECOM</v>
      </c>
    </row>
    <row r="269" spans="1:42" x14ac:dyDescent="0.35">
      <c r="A269" s="86" t="s">
        <v>1321</v>
      </c>
      <c r="B269" s="56">
        <v>92000323169</v>
      </c>
      <c r="C269" s="56">
        <v>140001545299</v>
      </c>
      <c r="D269" s="86" t="s">
        <v>152</v>
      </c>
      <c r="E269" s="86" t="s">
        <v>114</v>
      </c>
      <c r="F269" s="86" t="s">
        <v>163</v>
      </c>
      <c r="G269" s="56">
        <v>2007969445</v>
      </c>
      <c r="H269" s="56">
        <v>9009416482</v>
      </c>
      <c r="I269" s="56">
        <v>534000320309</v>
      </c>
      <c r="J269" s="86" t="s">
        <v>154</v>
      </c>
      <c r="K269" s="86" t="s">
        <v>165</v>
      </c>
      <c r="L269" s="86" t="s">
        <v>166</v>
      </c>
      <c r="M269" s="86" t="s">
        <v>157</v>
      </c>
      <c r="N269" s="56">
        <v>130000726833</v>
      </c>
      <c r="O269" s="86" t="s">
        <v>79</v>
      </c>
      <c r="P269" s="87">
        <v>6</v>
      </c>
      <c r="Q269" s="59">
        <v>43482</v>
      </c>
      <c r="R269" s="88">
        <v>3836</v>
      </c>
      <c r="S269" s="89">
        <v>55</v>
      </c>
      <c r="T269" s="89">
        <v>55</v>
      </c>
      <c r="U269" s="89">
        <v>3.85</v>
      </c>
      <c r="V269" s="89">
        <v>210980</v>
      </c>
      <c r="W269" s="89">
        <v>210980</v>
      </c>
      <c r="X269" s="89">
        <v>14768.6</v>
      </c>
      <c r="Y269" s="89">
        <v>225748.6</v>
      </c>
      <c r="Z269" s="59">
        <v>43495</v>
      </c>
      <c r="AA269" s="59"/>
      <c r="AB269" s="76" t="str">
        <f t="shared" si="24"/>
        <v/>
      </c>
      <c r="AC269" s="76" t="str">
        <f t="shared" si="25"/>
        <v/>
      </c>
      <c r="AD269" s="76" t="str">
        <f>VLOOKUP(B269,CA!A:B,2,0)</f>
        <v>TOT</v>
      </c>
      <c r="AE269" s="77">
        <f>VLOOKUP(C269,DATA_IW39!B:B,1,0)</f>
        <v>140001545299</v>
      </c>
      <c r="AF269" s="78">
        <f t="shared" si="26"/>
        <v>2</v>
      </c>
      <c r="AG269" s="78">
        <f t="shared" si="27"/>
        <v>2</v>
      </c>
      <c r="AH269" s="78">
        <f t="shared" si="28"/>
        <v>2</v>
      </c>
      <c r="AI269" s="78" t="str">
        <f t="shared" si="29"/>
        <v>S4B3</v>
      </c>
      <c r="AJ269" s="78" t="str">
        <f>VLOOKUP(N269,DATA_IW39!A:X,24,0)</f>
        <v>TOT</v>
      </c>
      <c r="AK269" s="76" t="str">
        <f>VLOOKUP(N269,DATA_IW39!A:W,23,0)</f>
        <v>สายสื่อสาร</v>
      </c>
      <c r="AL269" s="76" t="str">
        <f>VLOOKUP(N269,DATA_IW39!A:G,6,0)</f>
        <v>ZW03</v>
      </c>
      <c r="AM269" s="76" t="str">
        <f>VLOOKUP(N269,DATA_IW39!A:G,7,0)</f>
        <v>Z53</v>
      </c>
      <c r="AN269" s="76" t="str">
        <f>VLOOKUP(A269,Constrain!AC:AD,2,0)</f>
        <v>F095</v>
      </c>
      <c r="AO269" s="76" t="str">
        <f>VLOOKUP(A269,Constrain!AC:AE,3,0)</f>
        <v>กฟส.หนองบุญมาก</v>
      </c>
      <c r="AP269" s="76" t="str">
        <f>VLOOKUP(N269,DATA_IW39!A:AA,27,0)</f>
        <v>TELECOM</v>
      </c>
    </row>
    <row r="270" spans="1:42" x14ac:dyDescent="0.35">
      <c r="A270" s="86" t="s">
        <v>178</v>
      </c>
      <c r="B270" s="56">
        <v>92000374537</v>
      </c>
      <c r="C270" s="56">
        <v>140001542541</v>
      </c>
      <c r="D270" s="86" t="s">
        <v>152</v>
      </c>
      <c r="E270" s="86" t="s">
        <v>172</v>
      </c>
      <c r="F270" s="86" t="s">
        <v>173</v>
      </c>
      <c r="G270" s="56">
        <v>2007964540</v>
      </c>
      <c r="H270" s="56">
        <v>9009410774</v>
      </c>
      <c r="I270" s="56">
        <v>546000322244</v>
      </c>
      <c r="J270" s="86" t="s">
        <v>154</v>
      </c>
      <c r="K270" s="86" t="s">
        <v>165</v>
      </c>
      <c r="L270" s="86" t="s">
        <v>166</v>
      </c>
      <c r="M270" s="86" t="s">
        <v>157</v>
      </c>
      <c r="N270" s="56">
        <v>130000726835</v>
      </c>
      <c r="O270" s="86" t="s">
        <v>79</v>
      </c>
      <c r="P270" s="87">
        <v>24</v>
      </c>
      <c r="Q270" s="59">
        <v>43481</v>
      </c>
      <c r="R270" s="88">
        <v>2660</v>
      </c>
      <c r="S270" s="89">
        <v>55</v>
      </c>
      <c r="T270" s="89">
        <v>55</v>
      </c>
      <c r="U270" s="89">
        <v>3.85</v>
      </c>
      <c r="V270" s="89">
        <v>146300</v>
      </c>
      <c r="W270" s="89">
        <v>146300</v>
      </c>
      <c r="X270" s="89">
        <v>10241</v>
      </c>
      <c r="Y270" s="89">
        <v>156541</v>
      </c>
      <c r="Z270" s="59">
        <v>43496</v>
      </c>
      <c r="AA270" s="59"/>
      <c r="AB270" s="76" t="str">
        <f t="shared" si="24"/>
        <v/>
      </c>
      <c r="AC270" s="76" t="str">
        <f t="shared" si="25"/>
        <v/>
      </c>
      <c r="AD270" s="76" t="str">
        <f>VLOOKUP(B270,CA!A:B,2,0)</f>
        <v>ITEL</v>
      </c>
      <c r="AE270" s="77">
        <f>VLOOKUP(C270,DATA_IW39!B:B,1,0)</f>
        <v>140001542541</v>
      </c>
      <c r="AF270" s="78">
        <f t="shared" si="26"/>
        <v>1</v>
      </c>
      <c r="AG270" s="78">
        <f t="shared" si="27"/>
        <v>1</v>
      </c>
      <c r="AH270" s="78">
        <f t="shared" si="28"/>
        <v>1</v>
      </c>
      <c r="AI270" s="78" t="str">
        <f t="shared" si="29"/>
        <v>S4B3</v>
      </c>
      <c r="AJ270" s="78" t="str">
        <f>VLOOKUP(N270,DATA_IW39!A:X,24,0)</f>
        <v>ITEL</v>
      </c>
      <c r="AK270" s="76" t="str">
        <f>VLOOKUP(N270,DATA_IW39!A:W,23,0)</f>
        <v>สายสื่อสาร</v>
      </c>
      <c r="AL270" s="76" t="str">
        <f>VLOOKUP(N270,DATA_IW39!A:G,6,0)</f>
        <v>ZW03</v>
      </c>
      <c r="AM270" s="76" t="str">
        <f>VLOOKUP(N270,DATA_IW39!A:G,7,0)</f>
        <v>Z53</v>
      </c>
      <c r="AN270" s="76" t="str">
        <f>VLOOKUP(A270,Constrain!AC:AD,2,0)</f>
        <v>F061</v>
      </c>
      <c r="AO270" s="76" t="str">
        <f>VLOOKUP(A270,Constrain!AC:AE,3,0)</f>
        <v>กฟอ.ปากช่อง</v>
      </c>
      <c r="AP270" s="76" t="str">
        <f>VLOOKUP(N270,DATA_IW39!A:AA,27,0)</f>
        <v>TELECOM</v>
      </c>
    </row>
    <row r="271" spans="1:42" x14ac:dyDescent="0.35">
      <c r="A271" s="86" t="s">
        <v>1323</v>
      </c>
      <c r="B271" s="56">
        <v>92000521412</v>
      </c>
      <c r="C271" s="56">
        <v>140001547773</v>
      </c>
      <c r="D271" s="86" t="s">
        <v>152</v>
      </c>
      <c r="E271" s="86" t="s">
        <v>162</v>
      </c>
      <c r="F271" s="86" t="s">
        <v>1388</v>
      </c>
      <c r="G271" s="56">
        <v>2007974156</v>
      </c>
      <c r="H271" s="56">
        <v>9009421892</v>
      </c>
      <c r="I271" s="56">
        <v>558000322116</v>
      </c>
      <c r="J271" s="86" t="s">
        <v>154</v>
      </c>
      <c r="K271" s="86" t="s">
        <v>165</v>
      </c>
      <c r="L271" s="86" t="s">
        <v>166</v>
      </c>
      <c r="M271" s="86" t="s">
        <v>157</v>
      </c>
      <c r="N271" s="56">
        <v>130000726836</v>
      </c>
      <c r="O271" s="86" t="s">
        <v>79</v>
      </c>
      <c r="P271" s="87">
        <v>11</v>
      </c>
      <c r="Q271" s="59">
        <v>43483</v>
      </c>
      <c r="R271" s="88">
        <v>603</v>
      </c>
      <c r="S271" s="89">
        <v>55</v>
      </c>
      <c r="T271" s="89">
        <v>55</v>
      </c>
      <c r="U271" s="89">
        <v>3.85</v>
      </c>
      <c r="V271" s="89">
        <v>33165</v>
      </c>
      <c r="W271" s="89">
        <v>33165</v>
      </c>
      <c r="X271" s="89">
        <v>2321.5500000000002</v>
      </c>
      <c r="Y271" s="89">
        <v>35486.550000000003</v>
      </c>
      <c r="Z271" s="59">
        <v>43496</v>
      </c>
      <c r="AA271" s="59"/>
      <c r="AB271" s="76" t="str">
        <f t="shared" si="24"/>
        <v/>
      </c>
      <c r="AC271" s="76" t="str">
        <f t="shared" si="25"/>
        <v/>
      </c>
      <c r="AD271" s="76" t="str">
        <f>VLOOKUP(B271,CA!A:B,2,0)</f>
        <v>DTN</v>
      </c>
      <c r="AE271" s="77">
        <f>VLOOKUP(C271,DATA_IW39!B:B,1,0)</f>
        <v>140001547773</v>
      </c>
      <c r="AF271" s="78">
        <f t="shared" si="26"/>
        <v>1</v>
      </c>
      <c r="AG271" s="78">
        <f t="shared" si="27"/>
        <v>1</v>
      </c>
      <c r="AH271" s="78">
        <f t="shared" si="28"/>
        <v>1</v>
      </c>
      <c r="AI271" s="78" t="str">
        <f t="shared" si="29"/>
        <v>S4B3</v>
      </c>
      <c r="AJ271" s="78" t="str">
        <f>VLOOKUP(N271,DATA_IW39!A:X,24,0)</f>
        <v>DTN</v>
      </c>
      <c r="AK271" s="76" t="str">
        <f>VLOOKUP(N271,DATA_IW39!A:W,23,0)</f>
        <v>สายสื่อสาร</v>
      </c>
      <c r="AL271" s="76" t="str">
        <f>VLOOKUP(N271,DATA_IW39!A:G,6,0)</f>
        <v>ZW03</v>
      </c>
      <c r="AM271" s="76" t="str">
        <f>VLOOKUP(N271,DATA_IW39!A:G,7,0)</f>
        <v>Z53</v>
      </c>
      <c r="AN271" s="76" t="str">
        <f>VLOOKUP(A271,Constrain!AC:AD,2,0)</f>
        <v>F093</v>
      </c>
      <c r="AO271" s="76" t="str">
        <f>VLOOKUP(A271,Constrain!AC:AE,3,0)</f>
        <v>กฟส.ครบุรี</v>
      </c>
      <c r="AP271" s="76" t="str">
        <f>VLOOKUP(N271,DATA_IW39!A:AA,27,0)</f>
        <v>TELECOM</v>
      </c>
    </row>
    <row r="272" spans="1:42" x14ac:dyDescent="0.35">
      <c r="A272" s="86" t="s">
        <v>1300</v>
      </c>
      <c r="B272" s="56">
        <v>92000320868</v>
      </c>
      <c r="C272" s="56">
        <v>140001545818</v>
      </c>
      <c r="D272" s="86" t="s">
        <v>152</v>
      </c>
      <c r="E272" s="86" t="s">
        <v>160</v>
      </c>
      <c r="F272" s="86" t="s">
        <v>161</v>
      </c>
      <c r="G272" s="56">
        <v>2007970006</v>
      </c>
      <c r="H272" s="56">
        <v>9009417130</v>
      </c>
      <c r="I272" s="56">
        <v>512000321317</v>
      </c>
      <c r="J272" s="86" t="s">
        <v>154</v>
      </c>
      <c r="K272" s="86" t="s">
        <v>165</v>
      </c>
      <c r="L272" s="86" t="s">
        <v>166</v>
      </c>
      <c r="M272" s="86" t="s">
        <v>157</v>
      </c>
      <c r="N272" s="56">
        <v>130000726837</v>
      </c>
      <c r="O272" s="86" t="s">
        <v>79</v>
      </c>
      <c r="P272" s="87">
        <v>4</v>
      </c>
      <c r="Q272" s="59">
        <v>43482</v>
      </c>
      <c r="R272" s="88">
        <v>2640</v>
      </c>
      <c r="S272" s="89">
        <v>55</v>
      </c>
      <c r="T272" s="89">
        <v>55</v>
      </c>
      <c r="U272" s="89">
        <v>3.85</v>
      </c>
      <c r="V272" s="89">
        <v>145200</v>
      </c>
      <c r="W272" s="89">
        <v>145200</v>
      </c>
      <c r="X272" s="89">
        <v>10164</v>
      </c>
      <c r="Y272" s="89">
        <v>155364</v>
      </c>
      <c r="Z272" s="59">
        <v>43496</v>
      </c>
      <c r="AA272" s="59"/>
      <c r="AB272" s="76" t="str">
        <f t="shared" si="24"/>
        <v/>
      </c>
      <c r="AC272" s="76" t="str">
        <f t="shared" si="25"/>
        <v/>
      </c>
      <c r="AD272" s="76" t="str">
        <f>VLOOKUP(B272,CA!A:B,2,0)</f>
        <v>CAT</v>
      </c>
      <c r="AE272" s="77">
        <f>VLOOKUP(C272,DATA_IW39!B:B,1,0)</f>
        <v>140001545818</v>
      </c>
      <c r="AF272" s="78">
        <f t="shared" si="26"/>
        <v>1</v>
      </c>
      <c r="AG272" s="78">
        <f t="shared" si="27"/>
        <v>1</v>
      </c>
      <c r="AH272" s="78">
        <f t="shared" si="28"/>
        <v>1</v>
      </c>
      <c r="AI272" s="78" t="str">
        <f t="shared" si="29"/>
        <v>S4B3</v>
      </c>
      <c r="AJ272" s="78" t="str">
        <f>VLOOKUP(N272,DATA_IW39!A:X,24,0)</f>
        <v>CAT</v>
      </c>
      <c r="AK272" s="76" t="str">
        <f>VLOOKUP(N272,DATA_IW39!A:W,23,0)</f>
        <v>สายสื่อสาร</v>
      </c>
      <c r="AL272" s="76" t="str">
        <f>VLOOKUP(N272,DATA_IW39!A:G,6,0)</f>
        <v>ZW03</v>
      </c>
      <c r="AM272" s="76" t="str">
        <f>VLOOKUP(N272,DATA_IW39!A:G,7,0)</f>
        <v>Z53</v>
      </c>
      <c r="AN272" s="76" t="str">
        <f>VLOOKUP(A272,Constrain!AC:AD,2,0)</f>
        <v>F082</v>
      </c>
      <c r="AO272" s="76" t="str">
        <f>VLOOKUP(A272,Constrain!AC:AE,3,0)</f>
        <v>กฟส.ประทาย</v>
      </c>
      <c r="AP272" s="76" t="str">
        <f>VLOOKUP(N272,DATA_IW39!A:AA,27,0)</f>
        <v>TELECOM</v>
      </c>
    </row>
    <row r="273" spans="1:42" x14ac:dyDescent="0.35">
      <c r="A273" s="86" t="s">
        <v>1304</v>
      </c>
      <c r="B273" s="56">
        <v>92000318860</v>
      </c>
      <c r="C273" s="56">
        <v>140001542478</v>
      </c>
      <c r="D273" s="86" t="s">
        <v>152</v>
      </c>
      <c r="E273" s="86" t="s">
        <v>160</v>
      </c>
      <c r="F273" s="86" t="s">
        <v>161</v>
      </c>
      <c r="G273" s="56">
        <v>2007964333</v>
      </c>
      <c r="H273" s="56">
        <v>9009410652</v>
      </c>
      <c r="I273" s="56">
        <v>552000321524</v>
      </c>
      <c r="J273" s="86" t="s">
        <v>154</v>
      </c>
      <c r="K273" s="86" t="s">
        <v>165</v>
      </c>
      <c r="L273" s="86" t="s">
        <v>166</v>
      </c>
      <c r="M273" s="86" t="s">
        <v>157</v>
      </c>
      <c r="N273" s="56">
        <v>130000726838</v>
      </c>
      <c r="O273" s="86" t="s">
        <v>79</v>
      </c>
      <c r="P273" s="87">
        <v>4</v>
      </c>
      <c r="Q273" s="59">
        <v>43481</v>
      </c>
      <c r="R273" s="88">
        <v>3103</v>
      </c>
      <c r="S273" s="89">
        <v>55</v>
      </c>
      <c r="T273" s="89">
        <v>55</v>
      </c>
      <c r="U273" s="89">
        <v>3.85</v>
      </c>
      <c r="V273" s="89">
        <v>170665</v>
      </c>
      <c r="W273" s="89">
        <v>170665</v>
      </c>
      <c r="X273" s="89">
        <v>11946.55</v>
      </c>
      <c r="Y273" s="89">
        <v>182611.55</v>
      </c>
      <c r="Z273" s="59">
        <v>43496</v>
      </c>
      <c r="AA273" s="59"/>
      <c r="AB273" s="76" t="str">
        <f t="shared" si="24"/>
        <v/>
      </c>
      <c r="AC273" s="76" t="str">
        <f t="shared" si="25"/>
        <v/>
      </c>
      <c r="AD273" s="76" t="str">
        <f>VLOOKUP(B273,CA!A:B,2,0)</f>
        <v>CAT</v>
      </c>
      <c r="AE273" s="77">
        <f>VLOOKUP(C273,DATA_IW39!B:B,1,0)</f>
        <v>140001542478</v>
      </c>
      <c r="AF273" s="78">
        <f t="shared" si="26"/>
        <v>1</v>
      </c>
      <c r="AG273" s="78">
        <f t="shared" si="27"/>
        <v>1</v>
      </c>
      <c r="AH273" s="78">
        <f t="shared" si="28"/>
        <v>1</v>
      </c>
      <c r="AI273" s="78" t="str">
        <f t="shared" si="29"/>
        <v>S4B3</v>
      </c>
      <c r="AJ273" s="78" t="str">
        <f>VLOOKUP(N273,DATA_IW39!A:X,24,0)</f>
        <v>CAT/BFKT</v>
      </c>
      <c r="AK273" s="76" t="str">
        <f>VLOOKUP(N273,DATA_IW39!A:W,23,0)</f>
        <v>สายสื่อสาร</v>
      </c>
      <c r="AL273" s="76" t="str">
        <f>VLOOKUP(N273,DATA_IW39!A:G,6,0)</f>
        <v>ZW03</v>
      </c>
      <c r="AM273" s="76" t="str">
        <f>VLOOKUP(N273,DATA_IW39!A:G,7,0)</f>
        <v>Z53</v>
      </c>
      <c r="AN273" s="76" t="str">
        <f>VLOOKUP(A273,Constrain!AC:AD,2,0)</f>
        <v>F121</v>
      </c>
      <c r="AO273" s="76" t="str">
        <f>VLOOKUP(A273,Constrain!AC:AE,3,0)</f>
        <v>กฟอ.ปราสาท</v>
      </c>
      <c r="AP273" s="76" t="str">
        <f>VLOOKUP(N273,DATA_IW39!A:AA,27,0)</f>
        <v>TELECOM</v>
      </c>
    </row>
    <row r="274" spans="1:42" x14ac:dyDescent="0.35">
      <c r="A274" s="86" t="s">
        <v>1321</v>
      </c>
      <c r="B274" s="56">
        <v>92000510729</v>
      </c>
      <c r="C274" s="56">
        <v>140001546020</v>
      </c>
      <c r="D274" s="86" t="s">
        <v>152</v>
      </c>
      <c r="E274" s="86" t="s">
        <v>171</v>
      </c>
      <c r="F274" s="86" t="s">
        <v>167</v>
      </c>
      <c r="G274" s="56">
        <v>2007970170</v>
      </c>
      <c r="H274" s="56">
        <v>9009417328</v>
      </c>
      <c r="I274" s="56">
        <v>532000322824</v>
      </c>
      <c r="J274" s="86" t="s">
        <v>154</v>
      </c>
      <c r="K274" s="86" t="s">
        <v>155</v>
      </c>
      <c r="L274" s="86" t="s">
        <v>156</v>
      </c>
      <c r="M274" s="86" t="s">
        <v>157</v>
      </c>
      <c r="N274" s="56">
        <v>130000726840</v>
      </c>
      <c r="O274" s="86" t="s">
        <v>79</v>
      </c>
      <c r="P274" s="87">
        <v>9</v>
      </c>
      <c r="Q274" s="59">
        <v>43482</v>
      </c>
      <c r="R274" s="88">
        <v>20</v>
      </c>
      <c r="S274" s="89">
        <v>410</v>
      </c>
      <c r="T274" s="89">
        <v>410</v>
      </c>
      <c r="U274" s="89">
        <v>28.7</v>
      </c>
      <c r="V274" s="89">
        <v>8200</v>
      </c>
      <c r="W274" s="89">
        <v>8200</v>
      </c>
      <c r="X274" s="89">
        <v>574</v>
      </c>
      <c r="Y274" s="89">
        <v>8774</v>
      </c>
      <c r="Z274" s="59">
        <v>43496</v>
      </c>
      <c r="AA274" s="59"/>
      <c r="AB274" s="76" t="str">
        <f t="shared" si="24"/>
        <v/>
      </c>
      <c r="AC274" s="76" t="str">
        <f t="shared" si="25"/>
        <v/>
      </c>
      <c r="AD274" s="76" t="str">
        <f>VLOOKUP(B274,CA!A:B,2,0)</f>
        <v>TUC</v>
      </c>
      <c r="AE274" s="77">
        <f>VLOOKUP(C274,DATA_IW39!B:B,1,0)</f>
        <v>140001546020</v>
      </c>
      <c r="AF274" s="78">
        <f t="shared" si="26"/>
        <v>1</v>
      </c>
      <c r="AG274" s="78">
        <f t="shared" si="27"/>
        <v>1</v>
      </c>
      <c r="AH274" s="78">
        <f t="shared" si="28"/>
        <v>1</v>
      </c>
      <c r="AI274" s="78" t="str">
        <f t="shared" si="29"/>
        <v>S4B3</v>
      </c>
      <c r="AJ274" s="78" t="str">
        <f>VLOOKUP(N274,DATA_IW39!A:X,24,0)</f>
        <v>TUC</v>
      </c>
      <c r="AK274" s="76" t="str">
        <f>VLOOKUP(N274,DATA_IW39!A:W,23,0)</f>
        <v>อุปกรณ์</v>
      </c>
      <c r="AL274" s="76" t="str">
        <f>VLOOKUP(N274,DATA_IW39!A:G,6,0)</f>
        <v>ZW03</v>
      </c>
      <c r="AM274" s="76" t="str">
        <f>VLOOKUP(N274,DATA_IW39!A:G,7,0)</f>
        <v>Z53</v>
      </c>
      <c r="AN274" s="76" t="str">
        <f>VLOOKUP(A274,Constrain!AC:AD,2,0)</f>
        <v>F095</v>
      </c>
      <c r="AO274" s="76" t="str">
        <f>VLOOKUP(A274,Constrain!AC:AE,3,0)</f>
        <v>กฟส.หนองบุญมาก</v>
      </c>
      <c r="AP274" s="76" t="str">
        <f>VLOOKUP(N274,DATA_IW39!A:AA,27,0)</f>
        <v>TELECOM</v>
      </c>
    </row>
    <row r="275" spans="1:42" x14ac:dyDescent="0.35">
      <c r="A275" s="86" t="s">
        <v>1288</v>
      </c>
      <c r="B275" s="56">
        <v>92000320950</v>
      </c>
      <c r="C275" s="56">
        <v>140001545059</v>
      </c>
      <c r="D275" s="86" t="s">
        <v>152</v>
      </c>
      <c r="E275" s="86" t="s">
        <v>153</v>
      </c>
      <c r="F275" s="86" t="s">
        <v>1266</v>
      </c>
      <c r="G275" s="56">
        <v>2007969250</v>
      </c>
      <c r="H275" s="56">
        <v>9009416086</v>
      </c>
      <c r="I275" s="56">
        <v>550000321755</v>
      </c>
      <c r="J275" s="86" t="s">
        <v>154</v>
      </c>
      <c r="K275" s="86" t="s">
        <v>165</v>
      </c>
      <c r="L275" s="86" t="s">
        <v>166</v>
      </c>
      <c r="M275" s="86" t="s">
        <v>157</v>
      </c>
      <c r="N275" s="56">
        <v>130000726842</v>
      </c>
      <c r="O275" s="86" t="s">
        <v>79</v>
      </c>
      <c r="P275" s="87">
        <v>7</v>
      </c>
      <c r="Q275" s="59">
        <v>43482</v>
      </c>
      <c r="R275" s="88">
        <v>8271</v>
      </c>
      <c r="S275" s="89">
        <v>55</v>
      </c>
      <c r="T275" s="89">
        <v>55</v>
      </c>
      <c r="U275" s="89">
        <v>3.85</v>
      </c>
      <c r="V275" s="89">
        <v>454905</v>
      </c>
      <c r="W275" s="89">
        <v>454905</v>
      </c>
      <c r="X275" s="89">
        <v>31843.35</v>
      </c>
      <c r="Y275" s="89">
        <v>486748.35</v>
      </c>
      <c r="Z275" s="59">
        <v>43496</v>
      </c>
      <c r="AA275" s="59"/>
      <c r="AB275" s="76" t="str">
        <f t="shared" si="24"/>
        <v/>
      </c>
      <c r="AC275" s="76" t="str">
        <f t="shared" si="25"/>
        <v/>
      </c>
      <c r="AD275" s="76" t="str">
        <f>VLOOKUP(B275,CA!A:B,2,0)</f>
        <v>AWN</v>
      </c>
      <c r="AE275" s="77">
        <f>VLOOKUP(C275,DATA_IW39!B:B,1,0)</f>
        <v>140001545059</v>
      </c>
      <c r="AF275" s="78">
        <f t="shared" si="26"/>
        <v>1</v>
      </c>
      <c r="AG275" s="78">
        <f t="shared" si="27"/>
        <v>1</v>
      </c>
      <c r="AH275" s="78">
        <f t="shared" si="28"/>
        <v>1</v>
      </c>
      <c r="AI275" s="78" t="str">
        <f t="shared" si="29"/>
        <v>S4B3</v>
      </c>
      <c r="AJ275" s="78" t="str">
        <f>VLOOKUP(N275,DATA_IW39!A:X,24,0)</f>
        <v>AWN</v>
      </c>
      <c r="AK275" s="76" t="str">
        <f>VLOOKUP(N275,DATA_IW39!A:W,23,0)</f>
        <v>สายสื่อสาร</v>
      </c>
      <c r="AL275" s="76" t="str">
        <f>VLOOKUP(N275,DATA_IW39!A:G,6,0)</f>
        <v>ZW03</v>
      </c>
      <c r="AM275" s="76" t="str">
        <f>VLOOKUP(N275,DATA_IW39!A:G,7,0)</f>
        <v>Z53</v>
      </c>
      <c r="AN275" s="76" t="str">
        <f>VLOOKUP(A275,Constrain!AC:AD,2,0)</f>
        <v>F043</v>
      </c>
      <c r="AO275" s="76" t="str">
        <f>VLOOKUP(A275,Constrain!AC:AE,3,0)</f>
        <v>กฟส.ศีขรภูมิ</v>
      </c>
      <c r="AP275" s="76" t="str">
        <f>VLOOKUP(N275,DATA_IW39!A:AA,27,0)</f>
        <v>TELECOM</v>
      </c>
    </row>
    <row r="276" spans="1:42" x14ac:dyDescent="0.35">
      <c r="A276" s="86" t="s">
        <v>178</v>
      </c>
      <c r="B276" s="56">
        <v>92000324004</v>
      </c>
      <c r="C276" s="56">
        <v>140001542565</v>
      </c>
      <c r="D276" s="86" t="s">
        <v>152</v>
      </c>
      <c r="E276" s="86" t="s">
        <v>174</v>
      </c>
      <c r="F276" s="86" t="s">
        <v>175</v>
      </c>
      <c r="G276" s="56">
        <v>2007964551</v>
      </c>
      <c r="H276" s="56">
        <v>9009410786</v>
      </c>
      <c r="I276" s="56">
        <v>512000320749</v>
      </c>
      <c r="J276" s="86" t="s">
        <v>154</v>
      </c>
      <c r="K276" s="86" t="s">
        <v>165</v>
      </c>
      <c r="L276" s="86" t="s">
        <v>166</v>
      </c>
      <c r="M276" s="86" t="s">
        <v>157</v>
      </c>
      <c r="N276" s="56">
        <v>130000726843</v>
      </c>
      <c r="O276" s="86" t="s">
        <v>79</v>
      </c>
      <c r="P276" s="87">
        <v>5</v>
      </c>
      <c r="Q276" s="59">
        <v>43481</v>
      </c>
      <c r="R276" s="88">
        <v>2432</v>
      </c>
      <c r="S276" s="89">
        <v>55</v>
      </c>
      <c r="T276" s="89">
        <v>55</v>
      </c>
      <c r="U276" s="89">
        <v>3.85</v>
      </c>
      <c r="V276" s="89">
        <v>133760</v>
      </c>
      <c r="W276" s="89">
        <v>133760</v>
      </c>
      <c r="X276" s="89">
        <v>9363.2000000000007</v>
      </c>
      <c r="Y276" s="89">
        <v>143123.20000000001</v>
      </c>
      <c r="Z276" s="59">
        <v>43496</v>
      </c>
      <c r="AA276" s="59"/>
      <c r="AB276" s="76" t="str">
        <f t="shared" si="24"/>
        <v/>
      </c>
      <c r="AC276" s="76" t="str">
        <f t="shared" si="25"/>
        <v/>
      </c>
      <c r="AD276" s="76" t="str">
        <f>VLOOKUP(B276,CA!A:B,2,0)</f>
        <v>SYM</v>
      </c>
      <c r="AE276" s="77">
        <f>VLOOKUP(C276,DATA_IW39!B:B,1,0)</f>
        <v>140001542565</v>
      </c>
      <c r="AF276" s="78">
        <f t="shared" si="26"/>
        <v>1</v>
      </c>
      <c r="AG276" s="78">
        <f t="shared" si="27"/>
        <v>1</v>
      </c>
      <c r="AH276" s="78">
        <f t="shared" si="28"/>
        <v>1</v>
      </c>
      <c r="AI276" s="78" t="str">
        <f t="shared" si="29"/>
        <v>S4B3</v>
      </c>
      <c r="AJ276" s="78" t="str">
        <f>VLOOKUP(N276,DATA_IW39!A:X,24,0)</f>
        <v>SYM</v>
      </c>
      <c r="AK276" s="76" t="str">
        <f>VLOOKUP(N276,DATA_IW39!A:W,23,0)</f>
        <v>สายสื่อสาร</v>
      </c>
      <c r="AL276" s="76" t="str">
        <f>VLOOKUP(N276,DATA_IW39!A:G,6,0)</f>
        <v>ZW03</v>
      </c>
      <c r="AM276" s="76" t="str">
        <f>VLOOKUP(N276,DATA_IW39!A:G,7,0)</f>
        <v>Z53</v>
      </c>
      <c r="AN276" s="76" t="str">
        <f>VLOOKUP(A276,Constrain!AC:AD,2,0)</f>
        <v>F061</v>
      </c>
      <c r="AO276" s="76" t="str">
        <f>VLOOKUP(A276,Constrain!AC:AE,3,0)</f>
        <v>กฟอ.ปากช่อง</v>
      </c>
      <c r="AP276" s="76" t="str">
        <f>VLOOKUP(N276,DATA_IW39!A:AA,27,0)</f>
        <v>TELECOM</v>
      </c>
    </row>
    <row r="277" spans="1:42" x14ac:dyDescent="0.35">
      <c r="A277" s="86" t="s">
        <v>1292</v>
      </c>
      <c r="B277" s="56">
        <v>92000322741</v>
      </c>
      <c r="C277" s="56">
        <v>140001550084</v>
      </c>
      <c r="D277" s="86" t="s">
        <v>152</v>
      </c>
      <c r="E277" s="86" t="s">
        <v>160</v>
      </c>
      <c r="F277" s="86" t="s">
        <v>161</v>
      </c>
      <c r="G277" s="56">
        <v>2007979120</v>
      </c>
      <c r="H277" s="56">
        <v>9009427734</v>
      </c>
      <c r="I277" s="56">
        <v>546000322068</v>
      </c>
      <c r="J277" s="86" t="s">
        <v>154</v>
      </c>
      <c r="K277" s="86" t="s">
        <v>165</v>
      </c>
      <c r="L277" s="86" t="s">
        <v>166</v>
      </c>
      <c r="M277" s="86" t="s">
        <v>157</v>
      </c>
      <c r="N277" s="56">
        <v>130000726844</v>
      </c>
      <c r="O277" s="86" t="s">
        <v>79</v>
      </c>
      <c r="P277" s="87">
        <v>6</v>
      </c>
      <c r="Q277" s="59">
        <v>43486</v>
      </c>
      <c r="R277" s="88">
        <v>4080</v>
      </c>
      <c r="S277" s="89">
        <v>55</v>
      </c>
      <c r="T277" s="89">
        <v>55</v>
      </c>
      <c r="U277" s="89">
        <v>3.85</v>
      </c>
      <c r="V277" s="89">
        <v>224400</v>
      </c>
      <c r="W277" s="89">
        <v>224400</v>
      </c>
      <c r="X277" s="89">
        <v>15708</v>
      </c>
      <c r="Y277" s="89">
        <v>240108</v>
      </c>
      <c r="Z277" s="59">
        <v>43496</v>
      </c>
      <c r="AB277" s="76" t="str">
        <f t="shared" si="24"/>
        <v/>
      </c>
      <c r="AC277" s="76" t="str">
        <f t="shared" si="25"/>
        <v/>
      </c>
      <c r="AD277" s="76" t="str">
        <f>VLOOKUP(B277,CA!A:B,2,0)</f>
        <v>CAT</v>
      </c>
      <c r="AE277" s="77">
        <f>VLOOKUP(C277,DATA_IW39!B:B,1,0)</f>
        <v>140001550084</v>
      </c>
      <c r="AF277" s="78">
        <f t="shared" si="26"/>
        <v>2</v>
      </c>
      <c r="AG277" s="78">
        <f t="shared" si="27"/>
        <v>2</v>
      </c>
      <c r="AH277" s="78">
        <f t="shared" si="28"/>
        <v>2</v>
      </c>
      <c r="AI277" s="78" t="str">
        <f t="shared" si="29"/>
        <v>S4B3</v>
      </c>
      <c r="AJ277" s="78" t="str">
        <f>VLOOKUP(N277,DATA_IW39!A:X,24,0)</f>
        <v>CAT</v>
      </c>
      <c r="AK277" s="76" t="str">
        <f>VLOOKUP(N277,DATA_IW39!A:W,23,0)</f>
        <v>สายสื่อสาร</v>
      </c>
      <c r="AL277" s="76" t="str">
        <f>VLOOKUP(N277,DATA_IW39!A:G,6,0)</f>
        <v>ZW03</v>
      </c>
      <c r="AM277" s="76" t="str">
        <f>VLOOKUP(N277,DATA_IW39!A:G,7,0)</f>
        <v>Z53</v>
      </c>
      <c r="AN277" s="76" t="str">
        <f>VLOOKUP(A277,Constrain!AC:AD,2,0)</f>
        <v>F012</v>
      </c>
      <c r="AO277" s="76" t="str">
        <f>VLOOKUP(A277,Constrain!AC:AE,3,0)</f>
        <v>กฟส.โนนสูง</v>
      </c>
      <c r="AP277" s="76" t="str">
        <f>VLOOKUP(N277,DATA_IW39!A:AA,27,0)</f>
        <v>TELECOM</v>
      </c>
    </row>
    <row r="278" spans="1:42" x14ac:dyDescent="0.35">
      <c r="A278" s="86" t="s">
        <v>1292</v>
      </c>
      <c r="B278" s="56">
        <v>92000322741</v>
      </c>
      <c r="C278" s="56">
        <v>140001550084</v>
      </c>
      <c r="D278" s="86" t="s">
        <v>152</v>
      </c>
      <c r="E278" s="86" t="s">
        <v>160</v>
      </c>
      <c r="F278" s="86" t="s">
        <v>161</v>
      </c>
      <c r="G278" s="56">
        <v>2007979120</v>
      </c>
      <c r="H278" s="56">
        <v>9009427734</v>
      </c>
      <c r="I278" s="56">
        <v>546000322068</v>
      </c>
      <c r="J278" s="86" t="s">
        <v>154</v>
      </c>
      <c r="K278" s="86" t="s">
        <v>165</v>
      </c>
      <c r="L278" s="86" t="s">
        <v>166</v>
      </c>
      <c r="M278" s="86" t="s">
        <v>157</v>
      </c>
      <c r="N278" s="56">
        <v>130000726844</v>
      </c>
      <c r="O278" s="86" t="s">
        <v>79</v>
      </c>
      <c r="P278" s="87">
        <v>7</v>
      </c>
      <c r="Q278" s="59">
        <v>43486</v>
      </c>
      <c r="R278" s="88">
        <v>1299</v>
      </c>
      <c r="S278" s="89">
        <v>100</v>
      </c>
      <c r="T278" s="89">
        <v>100</v>
      </c>
      <c r="U278" s="89">
        <v>7</v>
      </c>
      <c r="V278" s="89">
        <v>129900</v>
      </c>
      <c r="W278" s="89">
        <v>129900</v>
      </c>
      <c r="X278" s="89">
        <v>9093</v>
      </c>
      <c r="Y278" s="89">
        <v>138993</v>
      </c>
      <c r="Z278" s="59">
        <v>43496</v>
      </c>
      <c r="AB278" s="76" t="str">
        <f t="shared" si="24"/>
        <v/>
      </c>
      <c r="AC278" s="76" t="str">
        <f t="shared" si="25"/>
        <v/>
      </c>
      <c r="AD278" s="76" t="str">
        <f>VLOOKUP(B278,CA!A:B,2,0)</f>
        <v>CAT</v>
      </c>
      <c r="AE278" s="77">
        <f>VLOOKUP(C278,DATA_IW39!B:B,1,0)</f>
        <v>140001550084</v>
      </c>
      <c r="AF278" s="78">
        <f t="shared" si="26"/>
        <v>2</v>
      </c>
      <c r="AG278" s="78">
        <f t="shared" si="27"/>
        <v>2</v>
      </c>
      <c r="AH278" s="78">
        <f t="shared" si="28"/>
        <v>2</v>
      </c>
      <c r="AI278" s="78" t="str">
        <f t="shared" si="29"/>
        <v>S4B3</v>
      </c>
      <c r="AJ278" s="78" t="str">
        <f>VLOOKUP(N278,DATA_IW39!A:X,24,0)</f>
        <v>CAT</v>
      </c>
      <c r="AK278" s="76" t="str">
        <f>VLOOKUP(N278,DATA_IW39!A:W,23,0)</f>
        <v>สายสื่อสาร</v>
      </c>
      <c r="AL278" s="76" t="str">
        <f>VLOOKUP(N278,DATA_IW39!A:G,6,0)</f>
        <v>ZW03</v>
      </c>
      <c r="AM278" s="76" t="str">
        <f>VLOOKUP(N278,DATA_IW39!A:G,7,0)</f>
        <v>Z53</v>
      </c>
      <c r="AN278" s="76" t="str">
        <f>VLOOKUP(A278,Constrain!AC:AD,2,0)</f>
        <v>F012</v>
      </c>
      <c r="AO278" s="76" t="str">
        <f>VLOOKUP(A278,Constrain!AC:AE,3,0)</f>
        <v>กฟส.โนนสูง</v>
      </c>
      <c r="AP278" s="76" t="str">
        <f>VLOOKUP(N278,DATA_IW39!A:AA,27,0)</f>
        <v>TELECOM</v>
      </c>
    </row>
    <row r="279" spans="1:42" x14ac:dyDescent="0.35">
      <c r="A279" s="86" t="s">
        <v>1300</v>
      </c>
      <c r="B279" s="56">
        <v>92000320980</v>
      </c>
      <c r="C279" s="56">
        <v>140001545372</v>
      </c>
      <c r="D279" s="86" t="s">
        <v>152</v>
      </c>
      <c r="E279" s="86" t="s">
        <v>114</v>
      </c>
      <c r="F279" s="86" t="s">
        <v>163</v>
      </c>
      <c r="G279" s="56">
        <v>2007969608</v>
      </c>
      <c r="H279" s="56">
        <v>9009462500</v>
      </c>
      <c r="I279" s="56">
        <v>532000324413</v>
      </c>
      <c r="J279" s="86" t="s">
        <v>154</v>
      </c>
      <c r="K279" s="86" t="s">
        <v>165</v>
      </c>
      <c r="L279" s="86" t="s">
        <v>166</v>
      </c>
      <c r="M279" s="86" t="s">
        <v>157</v>
      </c>
      <c r="N279" s="56">
        <v>130000726845</v>
      </c>
      <c r="O279" s="86" t="s">
        <v>79</v>
      </c>
      <c r="P279" s="87">
        <v>9</v>
      </c>
      <c r="Q279" s="59">
        <v>43482</v>
      </c>
      <c r="R279" s="88">
        <v>3419</v>
      </c>
      <c r="S279" s="89">
        <v>55</v>
      </c>
      <c r="T279" s="89">
        <v>55</v>
      </c>
      <c r="U279" s="89">
        <v>3.85</v>
      </c>
      <c r="V279" s="89">
        <v>188045</v>
      </c>
      <c r="W279" s="89">
        <v>188045</v>
      </c>
      <c r="X279" s="89">
        <v>13163.15</v>
      </c>
      <c r="Y279" s="89">
        <v>201208.15</v>
      </c>
      <c r="Z279" s="59">
        <v>43496</v>
      </c>
      <c r="AB279" s="76" t="str">
        <f t="shared" si="24"/>
        <v/>
      </c>
      <c r="AC279" s="76" t="str">
        <f t="shared" si="25"/>
        <v/>
      </c>
      <c r="AD279" s="76" t="str">
        <f>VLOOKUP(B279,CA!A:B,2,0)</f>
        <v>TOT</v>
      </c>
      <c r="AE279" s="77">
        <f>VLOOKUP(C279,DATA_IW39!B:B,1,0)</f>
        <v>140001545372</v>
      </c>
      <c r="AF279" s="78">
        <f t="shared" si="26"/>
        <v>2</v>
      </c>
      <c r="AG279" s="78">
        <f t="shared" si="27"/>
        <v>2</v>
      </c>
      <c r="AH279" s="78">
        <f t="shared" si="28"/>
        <v>2</v>
      </c>
      <c r="AI279" s="78" t="str">
        <f t="shared" si="29"/>
        <v>S4B3</v>
      </c>
      <c r="AJ279" s="78" t="str">
        <f>VLOOKUP(N279,DATA_IW39!A:X,24,0)</f>
        <v>TOT</v>
      </c>
      <c r="AK279" s="76" t="str">
        <f>VLOOKUP(N279,DATA_IW39!A:W,23,0)</f>
        <v>สายสื่อสาร</v>
      </c>
      <c r="AL279" s="76" t="str">
        <f>VLOOKUP(N279,DATA_IW39!A:G,6,0)</f>
        <v>ZW03</v>
      </c>
      <c r="AM279" s="76" t="str">
        <f>VLOOKUP(N279,DATA_IW39!A:G,7,0)</f>
        <v>Z53</v>
      </c>
      <c r="AN279" s="76" t="str">
        <f>VLOOKUP(A279,Constrain!AC:AD,2,0)</f>
        <v>F082</v>
      </c>
      <c r="AO279" s="76" t="str">
        <f>VLOOKUP(A279,Constrain!AC:AE,3,0)</f>
        <v>กฟส.ประทาย</v>
      </c>
      <c r="AP279" s="76" t="str">
        <f>VLOOKUP(N279,DATA_IW39!A:AA,27,0)</f>
        <v>TELECOM</v>
      </c>
    </row>
    <row r="280" spans="1:42" x14ac:dyDescent="0.35">
      <c r="A280" s="86" t="s">
        <v>1300</v>
      </c>
      <c r="B280" s="56">
        <v>92000320980</v>
      </c>
      <c r="C280" s="56">
        <v>140001545372</v>
      </c>
      <c r="D280" s="86" t="s">
        <v>152</v>
      </c>
      <c r="E280" s="86" t="s">
        <v>114</v>
      </c>
      <c r="F280" s="86" t="s">
        <v>163</v>
      </c>
      <c r="G280" s="56">
        <v>2007969608</v>
      </c>
      <c r="H280" s="56">
        <v>9009462500</v>
      </c>
      <c r="I280" s="56">
        <v>532000324413</v>
      </c>
      <c r="J280" s="86" t="s">
        <v>154</v>
      </c>
      <c r="K280" s="86" t="s">
        <v>165</v>
      </c>
      <c r="L280" s="86" t="s">
        <v>166</v>
      </c>
      <c r="M280" s="86" t="s">
        <v>157</v>
      </c>
      <c r="N280" s="56">
        <v>130000726845</v>
      </c>
      <c r="O280" s="86" t="s">
        <v>79</v>
      </c>
      <c r="P280" s="87">
        <v>10</v>
      </c>
      <c r="Q280" s="59">
        <v>43482</v>
      </c>
      <c r="R280" s="88">
        <v>1300</v>
      </c>
      <c r="S280" s="89">
        <v>100</v>
      </c>
      <c r="T280" s="89">
        <v>100</v>
      </c>
      <c r="U280" s="89">
        <v>7</v>
      </c>
      <c r="V280" s="89">
        <v>130000</v>
      </c>
      <c r="W280" s="89">
        <v>130000</v>
      </c>
      <c r="X280" s="89">
        <v>9100</v>
      </c>
      <c r="Y280" s="89">
        <v>139100</v>
      </c>
      <c r="Z280" s="59">
        <v>43496</v>
      </c>
      <c r="AA280" s="59"/>
      <c r="AB280" s="76" t="str">
        <f t="shared" si="24"/>
        <v/>
      </c>
      <c r="AC280" s="76" t="str">
        <f t="shared" si="25"/>
        <v/>
      </c>
      <c r="AD280" s="76" t="str">
        <f>VLOOKUP(B280,CA!A:B,2,0)</f>
        <v>TOT</v>
      </c>
      <c r="AE280" s="77">
        <f>VLOOKUP(C280,DATA_IW39!B:B,1,0)</f>
        <v>140001545372</v>
      </c>
      <c r="AF280" s="78">
        <f t="shared" si="26"/>
        <v>2</v>
      </c>
      <c r="AG280" s="78">
        <f t="shared" si="27"/>
        <v>2</v>
      </c>
      <c r="AH280" s="78">
        <f t="shared" si="28"/>
        <v>2</v>
      </c>
      <c r="AI280" s="78" t="str">
        <f t="shared" si="29"/>
        <v>S4B3</v>
      </c>
      <c r="AJ280" s="78" t="str">
        <f>VLOOKUP(N280,DATA_IW39!A:X,24,0)</f>
        <v>TOT</v>
      </c>
      <c r="AK280" s="76" t="str">
        <f>VLOOKUP(N280,DATA_IW39!A:W,23,0)</f>
        <v>สายสื่อสาร</v>
      </c>
      <c r="AL280" s="76" t="str">
        <f>VLOOKUP(N280,DATA_IW39!A:G,6,0)</f>
        <v>ZW03</v>
      </c>
      <c r="AM280" s="76" t="str">
        <f>VLOOKUP(N280,DATA_IW39!A:G,7,0)</f>
        <v>Z53</v>
      </c>
      <c r="AN280" s="76" t="str">
        <f>VLOOKUP(A280,Constrain!AC:AD,2,0)</f>
        <v>F082</v>
      </c>
      <c r="AO280" s="76" t="str">
        <f>VLOOKUP(A280,Constrain!AC:AE,3,0)</f>
        <v>กฟส.ประทาย</v>
      </c>
      <c r="AP280" s="76" t="str">
        <f>VLOOKUP(N280,DATA_IW39!A:AA,27,0)</f>
        <v>TELECOM</v>
      </c>
    </row>
    <row r="281" spans="1:42" x14ac:dyDescent="0.35">
      <c r="A281" s="86" t="s">
        <v>178</v>
      </c>
      <c r="B281" s="56">
        <v>92000324012</v>
      </c>
      <c r="C281" s="56">
        <v>140001542601</v>
      </c>
      <c r="D281" s="86" t="s">
        <v>152</v>
      </c>
      <c r="E281" s="86" t="s">
        <v>168</v>
      </c>
      <c r="F281" s="86" t="s">
        <v>169</v>
      </c>
      <c r="G281" s="56">
        <v>2007964602</v>
      </c>
      <c r="H281" s="56">
        <v>9009410795</v>
      </c>
      <c r="I281" s="56">
        <v>548000320943</v>
      </c>
      <c r="J281" s="86" t="s">
        <v>154</v>
      </c>
      <c r="K281" s="86" t="s">
        <v>165</v>
      </c>
      <c r="L281" s="86" t="s">
        <v>166</v>
      </c>
      <c r="M281" s="86" t="s">
        <v>157</v>
      </c>
      <c r="N281" s="56">
        <v>130000726846</v>
      </c>
      <c r="O281" s="86" t="s">
        <v>79</v>
      </c>
      <c r="P281" s="87">
        <v>21</v>
      </c>
      <c r="Q281" s="59">
        <v>43481</v>
      </c>
      <c r="R281" s="88">
        <v>5893</v>
      </c>
      <c r="S281" s="89">
        <v>55</v>
      </c>
      <c r="T281" s="89">
        <v>55</v>
      </c>
      <c r="U281" s="89">
        <v>3.85</v>
      </c>
      <c r="V281" s="89">
        <v>324115</v>
      </c>
      <c r="W281" s="89">
        <v>324115</v>
      </c>
      <c r="X281" s="89">
        <v>22688.05</v>
      </c>
      <c r="Y281" s="89">
        <v>346803.05</v>
      </c>
      <c r="Z281" s="59">
        <v>43496</v>
      </c>
      <c r="AA281" s="59"/>
      <c r="AB281" s="76" t="str">
        <f t="shared" si="24"/>
        <v/>
      </c>
      <c r="AC281" s="76" t="str">
        <f t="shared" si="25"/>
        <v/>
      </c>
      <c r="AD281" s="76" t="str">
        <f>VLOOKUP(B281,CA!A:B,2,0)</f>
        <v>UIH</v>
      </c>
      <c r="AE281" s="77">
        <f>VLOOKUP(C281,DATA_IW39!B:B,1,0)</f>
        <v>140001542601</v>
      </c>
      <c r="AF281" s="78">
        <f t="shared" si="26"/>
        <v>1</v>
      </c>
      <c r="AG281" s="78">
        <f t="shared" si="27"/>
        <v>1</v>
      </c>
      <c r="AH281" s="78">
        <f t="shared" si="28"/>
        <v>1</v>
      </c>
      <c r="AI281" s="78" t="str">
        <f t="shared" si="29"/>
        <v>S4B3</v>
      </c>
      <c r="AJ281" s="78" t="str">
        <f>VLOOKUP(N281,DATA_IW39!A:X,24,0)</f>
        <v>UIH</v>
      </c>
      <c r="AK281" s="76" t="str">
        <f>VLOOKUP(N281,DATA_IW39!A:W,23,0)</f>
        <v>สายสื่อสาร</v>
      </c>
      <c r="AL281" s="76" t="str">
        <f>VLOOKUP(N281,DATA_IW39!A:G,6,0)</f>
        <v>ZW03</v>
      </c>
      <c r="AM281" s="76" t="str">
        <f>VLOOKUP(N281,DATA_IW39!A:G,7,0)</f>
        <v>Z53</v>
      </c>
      <c r="AN281" s="76" t="str">
        <f>VLOOKUP(A281,Constrain!AC:AD,2,0)</f>
        <v>F061</v>
      </c>
      <c r="AO281" s="76" t="str">
        <f>VLOOKUP(A281,Constrain!AC:AE,3,0)</f>
        <v>กฟอ.ปากช่อง</v>
      </c>
      <c r="AP281" s="76" t="str">
        <f>VLOOKUP(N281,DATA_IW39!A:AA,27,0)</f>
        <v>TELECOM</v>
      </c>
    </row>
    <row r="282" spans="1:42" x14ac:dyDescent="0.35">
      <c r="A282" s="86" t="s">
        <v>1321</v>
      </c>
      <c r="B282" s="56">
        <v>92000510729</v>
      </c>
      <c r="C282" s="56">
        <v>140001546057</v>
      </c>
      <c r="D282" s="86" t="s">
        <v>152</v>
      </c>
      <c r="E282" s="86" t="s">
        <v>171</v>
      </c>
      <c r="F282" s="86" t="s">
        <v>167</v>
      </c>
      <c r="G282" s="56">
        <v>2007970261</v>
      </c>
      <c r="H282" s="56">
        <v>9009417474</v>
      </c>
      <c r="I282" s="56">
        <v>566000321600</v>
      </c>
      <c r="J282" s="86" t="s">
        <v>154</v>
      </c>
      <c r="K282" s="86" t="s">
        <v>165</v>
      </c>
      <c r="L282" s="86" t="s">
        <v>166</v>
      </c>
      <c r="M282" s="86" t="s">
        <v>157</v>
      </c>
      <c r="N282" s="56">
        <v>130000726847</v>
      </c>
      <c r="O282" s="86" t="s">
        <v>79</v>
      </c>
      <c r="P282" s="87">
        <v>10</v>
      </c>
      <c r="Q282" s="59">
        <v>43482</v>
      </c>
      <c r="R282" s="88">
        <v>1671</v>
      </c>
      <c r="S282" s="89">
        <v>55</v>
      </c>
      <c r="T282" s="89">
        <v>55</v>
      </c>
      <c r="U282" s="89">
        <v>3.85</v>
      </c>
      <c r="V282" s="89">
        <v>91905</v>
      </c>
      <c r="W282" s="89">
        <v>91905</v>
      </c>
      <c r="X282" s="89">
        <v>6433.35</v>
      </c>
      <c r="Y282" s="89">
        <v>98338.35</v>
      </c>
      <c r="Z282" s="59">
        <v>43496</v>
      </c>
      <c r="AA282" s="59"/>
      <c r="AB282" s="76" t="str">
        <f t="shared" si="24"/>
        <v/>
      </c>
      <c r="AC282" s="76" t="str">
        <f t="shared" si="25"/>
        <v/>
      </c>
      <c r="AD282" s="76" t="str">
        <f>VLOOKUP(B282,CA!A:B,2,0)</f>
        <v>TUC</v>
      </c>
      <c r="AE282" s="77">
        <f>VLOOKUP(C282,DATA_IW39!B:B,1,0)</f>
        <v>140001546057</v>
      </c>
      <c r="AF282" s="78">
        <f t="shared" si="26"/>
        <v>2</v>
      </c>
      <c r="AG282" s="78">
        <f t="shared" si="27"/>
        <v>2</v>
      </c>
      <c r="AH282" s="78">
        <f t="shared" si="28"/>
        <v>2</v>
      </c>
      <c r="AI282" s="78" t="str">
        <f t="shared" si="29"/>
        <v>S4B3</v>
      </c>
      <c r="AJ282" s="78" t="str">
        <f>VLOOKUP(N282,DATA_IW39!A:X,24,0)</f>
        <v>TUC</v>
      </c>
      <c r="AK282" s="76" t="str">
        <f>VLOOKUP(N282,DATA_IW39!A:W,23,0)</f>
        <v>สายสื่อสาร</v>
      </c>
      <c r="AL282" s="76" t="str">
        <f>VLOOKUP(N282,DATA_IW39!A:G,6,0)</f>
        <v>ZW03</v>
      </c>
      <c r="AM282" s="76" t="str">
        <f>VLOOKUP(N282,DATA_IW39!A:G,7,0)</f>
        <v>Z53</v>
      </c>
      <c r="AN282" s="76" t="str">
        <f>VLOOKUP(A282,Constrain!AC:AD,2,0)</f>
        <v>F095</v>
      </c>
      <c r="AO282" s="76" t="str">
        <f>VLOOKUP(A282,Constrain!AC:AE,3,0)</f>
        <v>กฟส.หนองบุญมาก</v>
      </c>
      <c r="AP282" s="76" t="str">
        <f>VLOOKUP(N282,DATA_IW39!A:AA,27,0)</f>
        <v>TELECOM</v>
      </c>
    </row>
    <row r="283" spans="1:42" x14ac:dyDescent="0.35">
      <c r="A283" s="86" t="s">
        <v>1321</v>
      </c>
      <c r="B283" s="56">
        <v>92000510729</v>
      </c>
      <c r="C283" s="56">
        <v>140001546057</v>
      </c>
      <c r="D283" s="86" t="s">
        <v>152</v>
      </c>
      <c r="E283" s="86" t="s">
        <v>171</v>
      </c>
      <c r="F283" s="86" t="s">
        <v>167</v>
      </c>
      <c r="G283" s="56">
        <v>2007970261</v>
      </c>
      <c r="H283" s="56">
        <v>9009417474</v>
      </c>
      <c r="I283" s="56">
        <v>566000321600</v>
      </c>
      <c r="J283" s="86" t="s">
        <v>154</v>
      </c>
      <c r="K283" s="86" t="s">
        <v>165</v>
      </c>
      <c r="L283" s="86" t="s">
        <v>166</v>
      </c>
      <c r="M283" s="86" t="s">
        <v>157</v>
      </c>
      <c r="N283" s="56">
        <v>130000726847</v>
      </c>
      <c r="O283" s="86" t="s">
        <v>79</v>
      </c>
      <c r="P283" s="87">
        <v>11</v>
      </c>
      <c r="Q283" s="59">
        <v>43482</v>
      </c>
      <c r="R283" s="88">
        <v>529</v>
      </c>
      <c r="S283" s="89">
        <v>100</v>
      </c>
      <c r="T283" s="89">
        <v>100</v>
      </c>
      <c r="U283" s="89">
        <v>7</v>
      </c>
      <c r="V283" s="89">
        <v>52900</v>
      </c>
      <c r="W283" s="89">
        <v>52900</v>
      </c>
      <c r="X283" s="89">
        <v>3703</v>
      </c>
      <c r="Y283" s="89">
        <v>56603</v>
      </c>
      <c r="Z283" s="59">
        <v>43496</v>
      </c>
      <c r="AA283" s="59"/>
      <c r="AB283" s="76" t="str">
        <f t="shared" si="24"/>
        <v/>
      </c>
      <c r="AC283" s="76" t="str">
        <f t="shared" si="25"/>
        <v/>
      </c>
      <c r="AD283" s="76" t="str">
        <f>VLOOKUP(B283,CA!A:B,2,0)</f>
        <v>TUC</v>
      </c>
      <c r="AE283" s="77">
        <f>VLOOKUP(C283,DATA_IW39!B:B,1,0)</f>
        <v>140001546057</v>
      </c>
      <c r="AF283" s="78">
        <f t="shared" si="26"/>
        <v>2</v>
      </c>
      <c r="AG283" s="78">
        <f t="shared" si="27"/>
        <v>2</v>
      </c>
      <c r="AH283" s="78">
        <f t="shared" si="28"/>
        <v>2</v>
      </c>
      <c r="AI283" s="78" t="str">
        <f t="shared" si="29"/>
        <v>S4B3</v>
      </c>
      <c r="AJ283" s="78" t="str">
        <f>VLOOKUP(N283,DATA_IW39!A:X,24,0)</f>
        <v>TUC</v>
      </c>
      <c r="AK283" s="76" t="str">
        <f>VLOOKUP(N283,DATA_IW39!A:W,23,0)</f>
        <v>สายสื่อสาร</v>
      </c>
      <c r="AL283" s="76" t="str">
        <f>VLOOKUP(N283,DATA_IW39!A:G,6,0)</f>
        <v>ZW03</v>
      </c>
      <c r="AM283" s="76" t="str">
        <f>VLOOKUP(N283,DATA_IW39!A:G,7,0)</f>
        <v>Z53</v>
      </c>
      <c r="AN283" s="76" t="str">
        <f>VLOOKUP(A283,Constrain!AC:AD,2,0)</f>
        <v>F095</v>
      </c>
      <c r="AO283" s="76" t="str">
        <f>VLOOKUP(A283,Constrain!AC:AE,3,0)</f>
        <v>กฟส.หนองบุญมาก</v>
      </c>
      <c r="AP283" s="76" t="str">
        <f>VLOOKUP(N283,DATA_IW39!A:AA,27,0)</f>
        <v>TELECOM</v>
      </c>
    </row>
    <row r="284" spans="1:42" x14ac:dyDescent="0.35">
      <c r="A284" s="86" t="s">
        <v>170</v>
      </c>
      <c r="B284" s="56">
        <v>92000320860</v>
      </c>
      <c r="C284" s="56">
        <v>140001548114</v>
      </c>
      <c r="D284" s="86" t="s">
        <v>152</v>
      </c>
      <c r="E284" s="86" t="s">
        <v>160</v>
      </c>
      <c r="F284" s="86" t="s">
        <v>161</v>
      </c>
      <c r="G284" s="56">
        <v>2007974494</v>
      </c>
      <c r="H284" s="56">
        <v>9009422249</v>
      </c>
      <c r="I284" s="56">
        <v>566000321679</v>
      </c>
      <c r="J284" s="86" t="s">
        <v>154</v>
      </c>
      <c r="K284" s="86" t="s">
        <v>165</v>
      </c>
      <c r="L284" s="86" t="s">
        <v>166</v>
      </c>
      <c r="M284" s="86" t="s">
        <v>157</v>
      </c>
      <c r="N284" s="56">
        <v>130000726850</v>
      </c>
      <c r="O284" s="86" t="s">
        <v>79</v>
      </c>
      <c r="P284" s="87">
        <v>3</v>
      </c>
      <c r="Q284" s="59">
        <v>43483</v>
      </c>
      <c r="R284" s="88">
        <v>1203</v>
      </c>
      <c r="S284" s="89">
        <v>100</v>
      </c>
      <c r="T284" s="89">
        <v>100</v>
      </c>
      <c r="U284" s="89">
        <v>7</v>
      </c>
      <c r="V284" s="89">
        <v>120300</v>
      </c>
      <c r="W284" s="89">
        <v>120300</v>
      </c>
      <c r="X284" s="89">
        <v>8421</v>
      </c>
      <c r="Y284" s="89">
        <v>128721</v>
      </c>
      <c r="Z284" s="59">
        <v>43496</v>
      </c>
      <c r="AA284" s="59"/>
      <c r="AB284" s="76" t="str">
        <f t="shared" si="24"/>
        <v/>
      </c>
      <c r="AC284" s="76" t="str">
        <f t="shared" si="25"/>
        <v/>
      </c>
      <c r="AD284" s="76" t="str">
        <f>VLOOKUP(B284,CA!A:B,2,0)</f>
        <v>CAT</v>
      </c>
      <c r="AE284" s="77">
        <f>VLOOKUP(C284,DATA_IW39!B:B,1,0)</f>
        <v>140001548114</v>
      </c>
      <c r="AF284" s="78">
        <f t="shared" si="26"/>
        <v>2</v>
      </c>
      <c r="AG284" s="78">
        <f t="shared" si="27"/>
        <v>2</v>
      </c>
      <c r="AH284" s="78">
        <f t="shared" si="28"/>
        <v>2</v>
      </c>
      <c r="AI284" s="78" t="str">
        <f t="shared" si="29"/>
        <v>S4B3</v>
      </c>
      <c r="AJ284" s="78" t="str">
        <f>VLOOKUP(N284,DATA_IW39!A:X,24,0)</f>
        <v>CAT</v>
      </c>
      <c r="AK284" s="76" t="str">
        <f>VLOOKUP(N284,DATA_IW39!A:W,23,0)</f>
        <v>สายสื่อสาร</v>
      </c>
      <c r="AL284" s="76" t="str">
        <f>VLOOKUP(N284,DATA_IW39!A:G,6,0)</f>
        <v>ZW03</v>
      </c>
      <c r="AM284" s="76" t="str">
        <f>VLOOKUP(N284,DATA_IW39!A:G,7,0)</f>
        <v>Z53</v>
      </c>
      <c r="AN284" s="76" t="str">
        <f>VLOOKUP(A284,Constrain!AC:AD,2,0)</f>
        <v>F081</v>
      </c>
      <c r="AO284" s="76" t="str">
        <f>VLOOKUP(A284,Constrain!AC:AE,3,0)</f>
        <v>กฟอ.บัวใหญ่</v>
      </c>
      <c r="AP284" s="76" t="str">
        <f>VLOOKUP(N284,DATA_IW39!A:AA,27,0)</f>
        <v>TELECOM</v>
      </c>
    </row>
    <row r="285" spans="1:42" x14ac:dyDescent="0.35">
      <c r="A285" s="86" t="s">
        <v>170</v>
      </c>
      <c r="B285" s="56">
        <v>92000320860</v>
      </c>
      <c r="C285" s="56">
        <v>140001548114</v>
      </c>
      <c r="D285" s="86" t="s">
        <v>152</v>
      </c>
      <c r="E285" s="86" t="s">
        <v>160</v>
      </c>
      <c r="F285" s="86" t="s">
        <v>161</v>
      </c>
      <c r="G285" s="56">
        <v>2007974494</v>
      </c>
      <c r="H285" s="56">
        <v>9009422249</v>
      </c>
      <c r="I285" s="56">
        <v>566000321679</v>
      </c>
      <c r="J285" s="86" t="s">
        <v>154</v>
      </c>
      <c r="K285" s="86" t="s">
        <v>165</v>
      </c>
      <c r="L285" s="86" t="s">
        <v>166</v>
      </c>
      <c r="M285" s="86" t="s">
        <v>157</v>
      </c>
      <c r="N285" s="56">
        <v>130000726850</v>
      </c>
      <c r="O285" s="86" t="s">
        <v>79</v>
      </c>
      <c r="P285" s="87">
        <v>4</v>
      </c>
      <c r="Q285" s="59">
        <v>43483</v>
      </c>
      <c r="R285" s="88">
        <v>5169</v>
      </c>
      <c r="S285" s="89">
        <v>55</v>
      </c>
      <c r="T285" s="89">
        <v>55</v>
      </c>
      <c r="U285" s="89">
        <v>3.85</v>
      </c>
      <c r="V285" s="89">
        <v>284295</v>
      </c>
      <c r="W285" s="89">
        <v>284295</v>
      </c>
      <c r="X285" s="89">
        <v>19900.650000000001</v>
      </c>
      <c r="Y285" s="89">
        <v>304195.65000000002</v>
      </c>
      <c r="Z285" s="59">
        <v>43496</v>
      </c>
      <c r="AA285" s="59"/>
      <c r="AB285" s="76" t="str">
        <f t="shared" si="24"/>
        <v/>
      </c>
      <c r="AC285" s="76" t="str">
        <f t="shared" si="25"/>
        <v/>
      </c>
      <c r="AD285" s="76" t="str">
        <f>VLOOKUP(B285,CA!A:B,2,0)</f>
        <v>CAT</v>
      </c>
      <c r="AE285" s="77">
        <f>VLOOKUP(C285,DATA_IW39!B:B,1,0)</f>
        <v>140001548114</v>
      </c>
      <c r="AF285" s="78">
        <f t="shared" si="26"/>
        <v>2</v>
      </c>
      <c r="AG285" s="78">
        <f t="shared" si="27"/>
        <v>2</v>
      </c>
      <c r="AH285" s="78">
        <f t="shared" si="28"/>
        <v>2</v>
      </c>
      <c r="AI285" s="78" t="str">
        <f t="shared" si="29"/>
        <v>S4B3</v>
      </c>
      <c r="AJ285" s="78" t="str">
        <f>VLOOKUP(N285,DATA_IW39!A:X,24,0)</f>
        <v>CAT</v>
      </c>
      <c r="AK285" s="76" t="str">
        <f>VLOOKUP(N285,DATA_IW39!A:W,23,0)</f>
        <v>สายสื่อสาร</v>
      </c>
      <c r="AL285" s="76" t="str">
        <f>VLOOKUP(N285,DATA_IW39!A:G,6,0)</f>
        <v>ZW03</v>
      </c>
      <c r="AM285" s="76" t="str">
        <f>VLOOKUP(N285,DATA_IW39!A:G,7,0)</f>
        <v>Z53</v>
      </c>
      <c r="AN285" s="76" t="str">
        <f>VLOOKUP(A285,Constrain!AC:AD,2,0)</f>
        <v>F081</v>
      </c>
      <c r="AO285" s="76" t="str">
        <f>VLOOKUP(A285,Constrain!AC:AE,3,0)</f>
        <v>กฟอ.บัวใหญ่</v>
      </c>
      <c r="AP285" s="76" t="str">
        <f>VLOOKUP(N285,DATA_IW39!A:AA,27,0)</f>
        <v>TELECOM</v>
      </c>
    </row>
    <row r="286" spans="1:42" x14ac:dyDescent="0.35">
      <c r="A286" s="86" t="s">
        <v>1300</v>
      </c>
      <c r="B286" s="56">
        <v>92000544869</v>
      </c>
      <c r="C286" s="56">
        <v>140001546110</v>
      </c>
      <c r="D286" s="86" t="s">
        <v>152</v>
      </c>
      <c r="E286" s="86" t="s">
        <v>194</v>
      </c>
      <c r="F286" s="86" t="s">
        <v>195</v>
      </c>
      <c r="G286" s="56">
        <v>2007970322</v>
      </c>
      <c r="H286" s="56">
        <v>9009417498</v>
      </c>
      <c r="I286" s="56">
        <v>560000322460</v>
      </c>
      <c r="J286" s="86" t="s">
        <v>154</v>
      </c>
      <c r="K286" s="86" t="s">
        <v>165</v>
      </c>
      <c r="L286" s="86" t="s">
        <v>166</v>
      </c>
      <c r="M286" s="86" t="s">
        <v>157</v>
      </c>
      <c r="N286" s="56">
        <v>130000726851</v>
      </c>
      <c r="O286" s="86" t="s">
        <v>79</v>
      </c>
      <c r="P286" s="87">
        <v>12</v>
      </c>
      <c r="Q286" s="59">
        <v>43482</v>
      </c>
      <c r="R286" s="88">
        <v>3561</v>
      </c>
      <c r="S286" s="89">
        <v>55</v>
      </c>
      <c r="T286" s="89">
        <v>55</v>
      </c>
      <c r="U286" s="89">
        <v>3.85</v>
      </c>
      <c r="V286" s="89">
        <v>195855</v>
      </c>
      <c r="W286" s="89">
        <v>195855</v>
      </c>
      <c r="X286" s="89">
        <v>13709.85</v>
      </c>
      <c r="Y286" s="89">
        <v>209564.85</v>
      </c>
      <c r="Z286" s="59">
        <v>43496</v>
      </c>
      <c r="AA286" s="59"/>
      <c r="AB286" s="76" t="str">
        <f t="shared" si="24"/>
        <v/>
      </c>
      <c r="AC286" s="76" t="str">
        <f t="shared" si="25"/>
        <v/>
      </c>
      <c r="AD286" s="76" t="str">
        <f>VLOOKUP(B286,CA!A:B,2,0)</f>
        <v>TCC</v>
      </c>
      <c r="AE286" s="77">
        <f>VLOOKUP(C286,DATA_IW39!B:B,1,0)</f>
        <v>140001546110</v>
      </c>
      <c r="AF286" s="78">
        <f t="shared" si="26"/>
        <v>1</v>
      </c>
      <c r="AG286" s="78">
        <f t="shared" si="27"/>
        <v>1</v>
      </c>
      <c r="AH286" s="78">
        <f t="shared" si="28"/>
        <v>1</v>
      </c>
      <c r="AI286" s="78" t="str">
        <f t="shared" si="29"/>
        <v>S4B3</v>
      </c>
      <c r="AJ286" s="78" t="str">
        <f>VLOOKUP(N286,DATA_IW39!A:X,24,0)</f>
        <v>TCC</v>
      </c>
      <c r="AK286" s="76" t="str">
        <f>VLOOKUP(N286,DATA_IW39!A:W,23,0)</f>
        <v>สายสื่อสาร</v>
      </c>
      <c r="AL286" s="76" t="str">
        <f>VLOOKUP(N286,DATA_IW39!A:G,6,0)</f>
        <v>ZW03</v>
      </c>
      <c r="AM286" s="76" t="str">
        <f>VLOOKUP(N286,DATA_IW39!A:G,7,0)</f>
        <v>Z53</v>
      </c>
      <c r="AN286" s="76" t="str">
        <f>VLOOKUP(A286,Constrain!AC:AD,2,0)</f>
        <v>F082</v>
      </c>
      <c r="AO286" s="76" t="str">
        <f>VLOOKUP(A286,Constrain!AC:AE,3,0)</f>
        <v>กฟส.ประทาย</v>
      </c>
      <c r="AP286" s="76" t="str">
        <f>VLOOKUP(N286,DATA_IW39!A:AA,27,0)</f>
        <v>TELECOM</v>
      </c>
    </row>
    <row r="287" spans="1:42" x14ac:dyDescent="0.35">
      <c r="A287" s="86" t="s">
        <v>1292</v>
      </c>
      <c r="B287" s="56">
        <v>92000322743</v>
      </c>
      <c r="C287" s="56">
        <v>140001550149</v>
      </c>
      <c r="D287" s="86" t="s">
        <v>152</v>
      </c>
      <c r="E287" s="86" t="s">
        <v>114</v>
      </c>
      <c r="F287" s="86" t="s">
        <v>163</v>
      </c>
      <c r="G287" s="56">
        <v>2007979338</v>
      </c>
      <c r="H287" s="56">
        <v>9009427991</v>
      </c>
      <c r="I287" s="56">
        <v>530000321217</v>
      </c>
      <c r="J287" s="86" t="s">
        <v>154</v>
      </c>
      <c r="K287" s="86" t="s">
        <v>165</v>
      </c>
      <c r="L287" s="86" t="s">
        <v>166</v>
      </c>
      <c r="M287" s="86" t="s">
        <v>157</v>
      </c>
      <c r="N287" s="56">
        <v>130000726852</v>
      </c>
      <c r="O287" s="86" t="s">
        <v>79</v>
      </c>
      <c r="P287" s="87">
        <v>8</v>
      </c>
      <c r="Q287" s="59">
        <v>43486</v>
      </c>
      <c r="R287" s="88">
        <v>1666</v>
      </c>
      <c r="S287" s="89">
        <v>100</v>
      </c>
      <c r="T287" s="89">
        <v>100</v>
      </c>
      <c r="U287" s="89">
        <v>7</v>
      </c>
      <c r="V287" s="89">
        <v>166600</v>
      </c>
      <c r="W287" s="89">
        <v>166600</v>
      </c>
      <c r="X287" s="89">
        <v>11662</v>
      </c>
      <c r="Y287" s="89">
        <v>178262</v>
      </c>
      <c r="Z287" s="59">
        <v>43496</v>
      </c>
      <c r="AA287" s="59"/>
      <c r="AB287" s="76" t="str">
        <f t="shared" si="24"/>
        <v/>
      </c>
      <c r="AC287" s="76" t="str">
        <f t="shared" si="25"/>
        <v/>
      </c>
      <c r="AD287" s="76" t="str">
        <f>VLOOKUP(B287,CA!A:B,2,0)</f>
        <v>TOT</v>
      </c>
      <c r="AE287" s="77">
        <f>VLOOKUP(C287,DATA_IW39!B:B,1,0)</f>
        <v>140001550149</v>
      </c>
      <c r="AF287" s="78">
        <f t="shared" si="26"/>
        <v>2</v>
      </c>
      <c r="AG287" s="78">
        <f t="shared" si="27"/>
        <v>2</v>
      </c>
      <c r="AH287" s="78">
        <f t="shared" si="28"/>
        <v>2</v>
      </c>
      <c r="AI287" s="78" t="str">
        <f t="shared" si="29"/>
        <v>S4B3</v>
      </c>
      <c r="AJ287" s="78" t="str">
        <f>VLOOKUP(N287,DATA_IW39!A:X,24,0)</f>
        <v>TOT</v>
      </c>
      <c r="AK287" s="76" t="str">
        <f>VLOOKUP(N287,DATA_IW39!A:W,23,0)</f>
        <v>สายสื่อสาร</v>
      </c>
      <c r="AL287" s="76" t="str">
        <f>VLOOKUP(N287,DATA_IW39!A:G,6,0)</f>
        <v>ZW03</v>
      </c>
      <c r="AM287" s="76" t="str">
        <f>VLOOKUP(N287,DATA_IW39!A:G,7,0)</f>
        <v>Z53</v>
      </c>
      <c r="AN287" s="76" t="str">
        <f>VLOOKUP(A287,Constrain!AC:AD,2,0)</f>
        <v>F012</v>
      </c>
      <c r="AO287" s="76" t="str">
        <f>VLOOKUP(A287,Constrain!AC:AE,3,0)</f>
        <v>กฟส.โนนสูง</v>
      </c>
      <c r="AP287" s="76" t="str">
        <f>VLOOKUP(N287,DATA_IW39!A:AA,27,0)</f>
        <v>TELECOM</v>
      </c>
    </row>
    <row r="288" spans="1:42" x14ac:dyDescent="0.35">
      <c r="A288" s="86" t="s">
        <v>1292</v>
      </c>
      <c r="B288" s="56">
        <v>92000322743</v>
      </c>
      <c r="C288" s="56">
        <v>140001550149</v>
      </c>
      <c r="D288" s="86" t="s">
        <v>152</v>
      </c>
      <c r="E288" s="86" t="s">
        <v>114</v>
      </c>
      <c r="F288" s="86" t="s">
        <v>163</v>
      </c>
      <c r="G288" s="56">
        <v>2007979338</v>
      </c>
      <c r="H288" s="56">
        <v>9009427991</v>
      </c>
      <c r="I288" s="56">
        <v>530000321217</v>
      </c>
      <c r="J288" s="86" t="s">
        <v>154</v>
      </c>
      <c r="K288" s="86" t="s">
        <v>165</v>
      </c>
      <c r="L288" s="86" t="s">
        <v>166</v>
      </c>
      <c r="M288" s="86" t="s">
        <v>157</v>
      </c>
      <c r="N288" s="56">
        <v>130000726852</v>
      </c>
      <c r="O288" s="86" t="s">
        <v>79</v>
      </c>
      <c r="P288" s="87">
        <v>9</v>
      </c>
      <c r="Q288" s="59">
        <v>43486</v>
      </c>
      <c r="R288" s="88">
        <v>7111</v>
      </c>
      <c r="S288" s="89">
        <v>55</v>
      </c>
      <c r="T288" s="89">
        <v>55</v>
      </c>
      <c r="U288" s="89">
        <v>3.85</v>
      </c>
      <c r="V288" s="89">
        <v>391105</v>
      </c>
      <c r="W288" s="89">
        <v>391105</v>
      </c>
      <c r="X288" s="89">
        <v>27377.35</v>
      </c>
      <c r="Y288" s="89">
        <v>418482.35</v>
      </c>
      <c r="Z288" s="59">
        <v>43496</v>
      </c>
      <c r="AA288" s="59"/>
      <c r="AB288" s="76" t="str">
        <f t="shared" si="24"/>
        <v/>
      </c>
      <c r="AC288" s="76" t="str">
        <f t="shared" si="25"/>
        <v/>
      </c>
      <c r="AD288" s="76" t="str">
        <f>VLOOKUP(B288,CA!A:B,2,0)</f>
        <v>TOT</v>
      </c>
      <c r="AE288" s="77">
        <f>VLOOKUP(C288,DATA_IW39!B:B,1,0)</f>
        <v>140001550149</v>
      </c>
      <c r="AF288" s="78">
        <f t="shared" si="26"/>
        <v>2</v>
      </c>
      <c r="AG288" s="78">
        <f t="shared" si="27"/>
        <v>2</v>
      </c>
      <c r="AH288" s="78">
        <f t="shared" si="28"/>
        <v>2</v>
      </c>
      <c r="AI288" s="78" t="str">
        <f t="shared" si="29"/>
        <v>S4B3</v>
      </c>
      <c r="AJ288" s="78" t="str">
        <f>VLOOKUP(N288,DATA_IW39!A:X,24,0)</f>
        <v>TOT</v>
      </c>
      <c r="AK288" s="76" t="str">
        <f>VLOOKUP(N288,DATA_IW39!A:W,23,0)</f>
        <v>สายสื่อสาร</v>
      </c>
      <c r="AL288" s="76" t="str">
        <f>VLOOKUP(N288,DATA_IW39!A:G,6,0)</f>
        <v>ZW03</v>
      </c>
      <c r="AM288" s="76" t="str">
        <f>VLOOKUP(N288,DATA_IW39!A:G,7,0)</f>
        <v>Z53</v>
      </c>
      <c r="AN288" s="76" t="str">
        <f>VLOOKUP(A288,Constrain!AC:AD,2,0)</f>
        <v>F012</v>
      </c>
      <c r="AO288" s="76" t="str">
        <f>VLOOKUP(A288,Constrain!AC:AE,3,0)</f>
        <v>กฟส.โนนสูง</v>
      </c>
      <c r="AP288" s="76" t="str">
        <f>VLOOKUP(N288,DATA_IW39!A:AA,27,0)</f>
        <v>TELECOM</v>
      </c>
    </row>
    <row r="289" spans="1:42" x14ac:dyDescent="0.35">
      <c r="A289" s="86" t="s">
        <v>1311</v>
      </c>
      <c r="B289" s="56">
        <v>92000320891</v>
      </c>
      <c r="C289" s="56">
        <v>140001546192</v>
      </c>
      <c r="D289" s="86" t="s">
        <v>152</v>
      </c>
      <c r="E289" s="86" t="s">
        <v>114</v>
      </c>
      <c r="F289" s="86" t="s">
        <v>163</v>
      </c>
      <c r="G289" s="56">
        <v>2007970371</v>
      </c>
      <c r="H289" s="56">
        <v>9009417541</v>
      </c>
      <c r="I289" s="56">
        <v>512000321576</v>
      </c>
      <c r="J289" s="86" t="s">
        <v>154</v>
      </c>
      <c r="K289" s="86" t="s">
        <v>165</v>
      </c>
      <c r="L289" s="86" t="s">
        <v>166</v>
      </c>
      <c r="M289" s="86" t="s">
        <v>157</v>
      </c>
      <c r="N289" s="56">
        <v>130000726853</v>
      </c>
      <c r="O289" s="86" t="s">
        <v>79</v>
      </c>
      <c r="P289" s="87">
        <v>6</v>
      </c>
      <c r="Q289" s="59">
        <v>43482</v>
      </c>
      <c r="R289" s="88">
        <v>954</v>
      </c>
      <c r="S289" s="89">
        <v>100</v>
      </c>
      <c r="T289" s="89">
        <v>100</v>
      </c>
      <c r="U289" s="89">
        <v>7</v>
      </c>
      <c r="V289" s="89">
        <v>95400</v>
      </c>
      <c r="W289" s="89">
        <v>95400</v>
      </c>
      <c r="X289" s="89">
        <v>6678</v>
      </c>
      <c r="Y289" s="89">
        <v>102078</v>
      </c>
      <c r="Z289" s="59">
        <v>43496</v>
      </c>
      <c r="AA289" s="59"/>
      <c r="AB289" s="76" t="str">
        <f t="shared" si="24"/>
        <v/>
      </c>
      <c r="AC289" s="76" t="str">
        <f t="shared" si="25"/>
        <v/>
      </c>
      <c r="AD289" s="76" t="str">
        <f>VLOOKUP(B289,CA!A:B,2,0)</f>
        <v>TOT</v>
      </c>
      <c r="AE289" s="77">
        <f>VLOOKUP(C289,DATA_IW39!B:B,1,0)</f>
        <v>140001546192</v>
      </c>
      <c r="AF289" s="78">
        <f t="shared" si="26"/>
        <v>2</v>
      </c>
      <c r="AG289" s="78">
        <f t="shared" si="27"/>
        <v>2</v>
      </c>
      <c r="AH289" s="78">
        <f t="shared" si="28"/>
        <v>2</v>
      </c>
      <c r="AI289" s="78" t="str">
        <f t="shared" si="29"/>
        <v>S4B3</v>
      </c>
      <c r="AJ289" s="78" t="str">
        <f>VLOOKUP(N289,DATA_IW39!A:X,24,0)</f>
        <v>TOT</v>
      </c>
      <c r="AK289" s="76" t="str">
        <f>VLOOKUP(N289,DATA_IW39!A:W,23,0)</f>
        <v>สายสื่อสาร</v>
      </c>
      <c r="AL289" s="76" t="str">
        <f>VLOOKUP(N289,DATA_IW39!A:G,6,0)</f>
        <v>ZW03</v>
      </c>
      <c r="AM289" s="76" t="str">
        <f>VLOOKUP(N289,DATA_IW39!A:G,7,0)</f>
        <v>Z53</v>
      </c>
      <c r="AN289" s="76" t="str">
        <f>VLOOKUP(A289,Constrain!AC:AD,2,0)</f>
        <v>F083</v>
      </c>
      <c r="AO289" s="76" t="str">
        <f>VLOOKUP(A289,Constrain!AC:AE,3,0)</f>
        <v>กฟส.คง</v>
      </c>
      <c r="AP289" s="76" t="str">
        <f>VLOOKUP(N289,DATA_IW39!A:AA,27,0)</f>
        <v>TELECOM</v>
      </c>
    </row>
    <row r="290" spans="1:42" x14ac:dyDescent="0.35">
      <c r="A290" s="86" t="s">
        <v>1311</v>
      </c>
      <c r="B290" s="56">
        <v>92000320891</v>
      </c>
      <c r="C290" s="56">
        <v>140001546192</v>
      </c>
      <c r="D290" s="86" t="s">
        <v>152</v>
      </c>
      <c r="E290" s="86" t="s">
        <v>114</v>
      </c>
      <c r="F290" s="86" t="s">
        <v>163</v>
      </c>
      <c r="G290" s="56">
        <v>2007970371</v>
      </c>
      <c r="H290" s="56">
        <v>9009417541</v>
      </c>
      <c r="I290" s="56">
        <v>512000321576</v>
      </c>
      <c r="J290" s="86" t="s">
        <v>154</v>
      </c>
      <c r="K290" s="86" t="s">
        <v>165</v>
      </c>
      <c r="L290" s="86" t="s">
        <v>166</v>
      </c>
      <c r="M290" s="86" t="s">
        <v>157</v>
      </c>
      <c r="N290" s="56">
        <v>130000726853</v>
      </c>
      <c r="O290" s="86" t="s">
        <v>79</v>
      </c>
      <c r="P290" s="87">
        <v>7</v>
      </c>
      <c r="Q290" s="59">
        <v>43482</v>
      </c>
      <c r="R290" s="88">
        <v>7878</v>
      </c>
      <c r="S290" s="89">
        <v>55</v>
      </c>
      <c r="T290" s="89">
        <v>55</v>
      </c>
      <c r="U290" s="89">
        <v>3.85</v>
      </c>
      <c r="V290" s="89">
        <v>433290</v>
      </c>
      <c r="W290" s="89">
        <v>433290</v>
      </c>
      <c r="X290" s="89">
        <v>30330.3</v>
      </c>
      <c r="Y290" s="89">
        <v>463620.3</v>
      </c>
      <c r="Z290" s="59">
        <v>43496</v>
      </c>
      <c r="AB290" s="76" t="str">
        <f t="shared" si="24"/>
        <v/>
      </c>
      <c r="AC290" s="76" t="str">
        <f t="shared" si="25"/>
        <v/>
      </c>
      <c r="AD290" s="76" t="str">
        <f>VLOOKUP(B290,CA!A:B,2,0)</f>
        <v>TOT</v>
      </c>
      <c r="AE290" s="77">
        <f>VLOOKUP(C290,DATA_IW39!B:B,1,0)</f>
        <v>140001546192</v>
      </c>
      <c r="AF290" s="78">
        <f t="shared" si="26"/>
        <v>2</v>
      </c>
      <c r="AG290" s="78">
        <f t="shared" si="27"/>
        <v>2</v>
      </c>
      <c r="AH290" s="78">
        <f t="shared" si="28"/>
        <v>2</v>
      </c>
      <c r="AI290" s="78" t="str">
        <f t="shared" si="29"/>
        <v>S4B3</v>
      </c>
      <c r="AJ290" s="78" t="str">
        <f>VLOOKUP(N290,DATA_IW39!A:X,24,0)</f>
        <v>TOT</v>
      </c>
      <c r="AK290" s="76" t="str">
        <f>VLOOKUP(N290,DATA_IW39!A:W,23,0)</f>
        <v>สายสื่อสาร</v>
      </c>
      <c r="AL290" s="76" t="str">
        <f>VLOOKUP(N290,DATA_IW39!A:G,6,0)</f>
        <v>ZW03</v>
      </c>
      <c r="AM290" s="76" t="str">
        <f>VLOOKUP(N290,DATA_IW39!A:G,7,0)</f>
        <v>Z53</v>
      </c>
      <c r="AN290" s="76" t="str">
        <f>VLOOKUP(A290,Constrain!AC:AD,2,0)</f>
        <v>F083</v>
      </c>
      <c r="AO290" s="76" t="str">
        <f>VLOOKUP(A290,Constrain!AC:AE,3,0)</f>
        <v>กฟส.คง</v>
      </c>
      <c r="AP290" s="76" t="str">
        <f>VLOOKUP(N290,DATA_IW39!A:AA,27,0)</f>
        <v>TELECOM</v>
      </c>
    </row>
    <row r="291" spans="1:42" x14ac:dyDescent="0.35">
      <c r="A291" s="86" t="s">
        <v>1321</v>
      </c>
      <c r="B291" s="56">
        <v>92000571414</v>
      </c>
      <c r="C291" s="56">
        <v>140001545921</v>
      </c>
      <c r="D291" s="86" t="s">
        <v>152</v>
      </c>
      <c r="E291" s="86" t="s">
        <v>194</v>
      </c>
      <c r="F291" s="86" t="s">
        <v>195</v>
      </c>
      <c r="G291" s="56">
        <v>2007970155</v>
      </c>
      <c r="H291" s="56">
        <v>9009417206</v>
      </c>
      <c r="I291" s="56">
        <v>528000323632</v>
      </c>
      <c r="J291" s="86" t="s">
        <v>154</v>
      </c>
      <c r="K291" s="86" t="s">
        <v>165</v>
      </c>
      <c r="L291" s="86" t="s">
        <v>166</v>
      </c>
      <c r="M291" s="86" t="s">
        <v>157</v>
      </c>
      <c r="N291" s="56">
        <v>130000726854</v>
      </c>
      <c r="O291" s="86" t="s">
        <v>79</v>
      </c>
      <c r="P291" s="87">
        <v>12</v>
      </c>
      <c r="Q291" s="59">
        <v>43482</v>
      </c>
      <c r="R291" s="88">
        <v>2851</v>
      </c>
      <c r="S291" s="89">
        <v>55</v>
      </c>
      <c r="T291" s="89">
        <v>55</v>
      </c>
      <c r="U291" s="89">
        <v>3.85</v>
      </c>
      <c r="V291" s="89">
        <v>156805</v>
      </c>
      <c r="W291" s="89">
        <v>156805</v>
      </c>
      <c r="X291" s="89">
        <v>10976.35</v>
      </c>
      <c r="Y291" s="89">
        <v>167781.35</v>
      </c>
      <c r="Z291" s="59">
        <v>43496</v>
      </c>
      <c r="AA291" s="59"/>
      <c r="AB291" s="76" t="str">
        <f t="shared" si="24"/>
        <v/>
      </c>
      <c r="AC291" s="76" t="str">
        <f t="shared" si="25"/>
        <v/>
      </c>
      <c r="AD291" s="76" t="str">
        <f>VLOOKUP(B291,CA!A:B,2,0)</f>
        <v>TCC</v>
      </c>
      <c r="AE291" s="77">
        <f>VLOOKUP(C291,DATA_IW39!B:B,1,0)</f>
        <v>140001545921</v>
      </c>
      <c r="AF291" s="78">
        <f t="shared" si="26"/>
        <v>1</v>
      </c>
      <c r="AG291" s="78">
        <f t="shared" si="27"/>
        <v>1</v>
      </c>
      <c r="AH291" s="78">
        <f t="shared" si="28"/>
        <v>1</v>
      </c>
      <c r="AI291" s="78" t="str">
        <f t="shared" si="29"/>
        <v>S4B3</v>
      </c>
      <c r="AJ291" s="78" t="str">
        <f>VLOOKUP(N291,DATA_IW39!A:X,24,0)</f>
        <v>TCC</v>
      </c>
      <c r="AK291" s="76" t="str">
        <f>VLOOKUP(N291,DATA_IW39!A:W,23,0)</f>
        <v>สายสื่อสาร</v>
      </c>
      <c r="AL291" s="76" t="str">
        <f>VLOOKUP(N291,DATA_IW39!A:G,6,0)</f>
        <v>ZW03</v>
      </c>
      <c r="AM291" s="76" t="str">
        <f>VLOOKUP(N291,DATA_IW39!A:G,7,0)</f>
        <v>Z53</v>
      </c>
      <c r="AN291" s="76" t="str">
        <f>VLOOKUP(A291,Constrain!AC:AD,2,0)</f>
        <v>F095</v>
      </c>
      <c r="AO291" s="76" t="str">
        <f>VLOOKUP(A291,Constrain!AC:AE,3,0)</f>
        <v>กฟส.หนองบุญมาก</v>
      </c>
      <c r="AP291" s="76" t="str">
        <f>VLOOKUP(N291,DATA_IW39!A:AA,27,0)</f>
        <v>TELECOM</v>
      </c>
    </row>
    <row r="292" spans="1:42" x14ac:dyDescent="0.35">
      <c r="A292" s="86" t="s">
        <v>1323</v>
      </c>
      <c r="B292" s="56">
        <v>92000312979</v>
      </c>
      <c r="C292" s="56">
        <v>140001547642</v>
      </c>
      <c r="D292" s="86" t="s">
        <v>152</v>
      </c>
      <c r="E292" s="86" t="s">
        <v>158</v>
      </c>
      <c r="F292" s="86" t="s">
        <v>159</v>
      </c>
      <c r="G292" s="56">
        <v>2007974017</v>
      </c>
      <c r="H292" s="56">
        <v>9009421723</v>
      </c>
      <c r="I292" s="56">
        <v>532000322378</v>
      </c>
      <c r="J292" s="86" t="s">
        <v>154</v>
      </c>
      <c r="K292" s="86" t="s">
        <v>165</v>
      </c>
      <c r="L292" s="86" t="s">
        <v>166</v>
      </c>
      <c r="M292" s="86" t="s">
        <v>157</v>
      </c>
      <c r="N292" s="56">
        <v>130000726855</v>
      </c>
      <c r="O292" s="86" t="s">
        <v>79</v>
      </c>
      <c r="P292" s="87">
        <v>3</v>
      </c>
      <c r="Q292" s="59">
        <v>43483</v>
      </c>
      <c r="R292" s="88">
        <v>19246</v>
      </c>
      <c r="S292" s="89">
        <v>55</v>
      </c>
      <c r="T292" s="89">
        <v>55</v>
      </c>
      <c r="U292" s="89">
        <v>3.85</v>
      </c>
      <c r="V292" s="89">
        <v>1058530</v>
      </c>
      <c r="W292" s="89">
        <v>1058530</v>
      </c>
      <c r="X292" s="89">
        <v>74097.100000000006</v>
      </c>
      <c r="Y292" s="89">
        <v>1132627.1000000001</v>
      </c>
      <c r="Z292" s="59">
        <v>43496</v>
      </c>
      <c r="AA292" s="59"/>
      <c r="AB292" s="76" t="str">
        <f t="shared" si="24"/>
        <v/>
      </c>
      <c r="AC292" s="76" t="str">
        <f t="shared" si="25"/>
        <v/>
      </c>
      <c r="AD292" s="76" t="str">
        <f>VLOOKUP(B292,CA!A:B,2,0)</f>
        <v>TTT</v>
      </c>
      <c r="AE292" s="77">
        <f>VLOOKUP(C292,DATA_IW39!B:B,1,0)</f>
        <v>140001547642</v>
      </c>
      <c r="AF292" s="78">
        <f t="shared" si="26"/>
        <v>1</v>
      </c>
      <c r="AG292" s="78">
        <f t="shared" si="27"/>
        <v>1</v>
      </c>
      <c r="AH292" s="78">
        <f t="shared" si="28"/>
        <v>1</v>
      </c>
      <c r="AI292" s="78" t="str">
        <f t="shared" si="29"/>
        <v>S4B3</v>
      </c>
      <c r="AJ292" s="78" t="str">
        <f>VLOOKUP(N292,DATA_IW39!A:X,24,0)</f>
        <v>TTT</v>
      </c>
      <c r="AK292" s="76" t="str">
        <f>VLOOKUP(N292,DATA_IW39!A:W,23,0)</f>
        <v>สายสื่อสาร</v>
      </c>
      <c r="AL292" s="76" t="str">
        <f>VLOOKUP(N292,DATA_IW39!A:G,6,0)</f>
        <v>ZW03</v>
      </c>
      <c r="AM292" s="76" t="str">
        <f>VLOOKUP(N292,DATA_IW39!A:G,7,0)</f>
        <v>Z53</v>
      </c>
      <c r="AN292" s="76" t="str">
        <f>VLOOKUP(A292,Constrain!AC:AD,2,0)</f>
        <v>F093</v>
      </c>
      <c r="AO292" s="76" t="str">
        <f>VLOOKUP(A292,Constrain!AC:AE,3,0)</f>
        <v>กฟส.ครบุรี</v>
      </c>
      <c r="AP292" s="76" t="str">
        <f>VLOOKUP(N292,DATA_IW39!A:AA,27,0)</f>
        <v>TELECOM</v>
      </c>
    </row>
    <row r="293" spans="1:42" x14ac:dyDescent="0.35">
      <c r="A293" s="86" t="s">
        <v>1288</v>
      </c>
      <c r="B293" s="56">
        <v>92000320903</v>
      </c>
      <c r="C293" s="56">
        <v>140001545285</v>
      </c>
      <c r="D293" s="86" t="s">
        <v>152</v>
      </c>
      <c r="E293" s="86" t="s">
        <v>160</v>
      </c>
      <c r="F293" s="86" t="s">
        <v>161</v>
      </c>
      <c r="G293" s="56">
        <v>2007969373</v>
      </c>
      <c r="H293" s="56">
        <v>9009416435</v>
      </c>
      <c r="I293" s="56">
        <v>552000321222</v>
      </c>
      <c r="J293" s="86" t="s">
        <v>154</v>
      </c>
      <c r="K293" s="86" t="s">
        <v>165</v>
      </c>
      <c r="L293" s="86" t="s">
        <v>166</v>
      </c>
      <c r="M293" s="86" t="s">
        <v>157</v>
      </c>
      <c r="N293" s="56">
        <v>130000726856</v>
      </c>
      <c r="O293" s="86" t="s">
        <v>79</v>
      </c>
      <c r="P293" s="87">
        <v>1</v>
      </c>
      <c r="Q293" s="59">
        <v>43482</v>
      </c>
      <c r="R293" s="88">
        <v>6116</v>
      </c>
      <c r="S293" s="89">
        <v>55</v>
      </c>
      <c r="T293" s="89">
        <v>55</v>
      </c>
      <c r="U293" s="89">
        <v>3.85</v>
      </c>
      <c r="V293" s="89">
        <v>336380</v>
      </c>
      <c r="W293" s="89">
        <v>336380</v>
      </c>
      <c r="X293" s="89">
        <v>23546.6</v>
      </c>
      <c r="Y293" s="89">
        <v>359926.6</v>
      </c>
      <c r="Z293" s="59">
        <v>43496</v>
      </c>
      <c r="AB293" s="76" t="str">
        <f t="shared" si="24"/>
        <v/>
      </c>
      <c r="AC293" s="76" t="str">
        <f t="shared" si="25"/>
        <v/>
      </c>
      <c r="AD293" s="76" t="str">
        <f>VLOOKUP(B293,CA!A:B,2,0)</f>
        <v>CAT</v>
      </c>
      <c r="AE293" s="77">
        <f>VLOOKUP(C293,DATA_IW39!B:B,1,0)</f>
        <v>140001545285</v>
      </c>
      <c r="AF293" s="78">
        <f t="shared" si="26"/>
        <v>1</v>
      </c>
      <c r="AG293" s="78">
        <f t="shared" si="27"/>
        <v>1</v>
      </c>
      <c r="AH293" s="78">
        <f t="shared" si="28"/>
        <v>1</v>
      </c>
      <c r="AI293" s="78" t="str">
        <f t="shared" si="29"/>
        <v>S4B3</v>
      </c>
      <c r="AJ293" s="78" t="str">
        <f>VLOOKUP(N293,DATA_IW39!A:X,24,0)</f>
        <v>CAT</v>
      </c>
      <c r="AK293" s="76" t="str">
        <f>VLOOKUP(N293,DATA_IW39!A:W,23,0)</f>
        <v>สายสื่อสาร</v>
      </c>
      <c r="AL293" s="76" t="str">
        <f>VLOOKUP(N293,DATA_IW39!A:G,6,0)</f>
        <v>ZW03</v>
      </c>
      <c r="AM293" s="76" t="str">
        <f>VLOOKUP(N293,DATA_IW39!A:G,7,0)</f>
        <v>Z53</v>
      </c>
      <c r="AN293" s="76" t="str">
        <f>VLOOKUP(A293,Constrain!AC:AD,2,0)</f>
        <v>F043</v>
      </c>
      <c r="AO293" s="76" t="str">
        <f>VLOOKUP(A293,Constrain!AC:AE,3,0)</f>
        <v>กฟส.ศีขรภูมิ</v>
      </c>
      <c r="AP293" s="76" t="str">
        <f>VLOOKUP(N293,DATA_IW39!A:AA,27,0)</f>
        <v>TELECOM</v>
      </c>
    </row>
    <row r="294" spans="1:42" x14ac:dyDescent="0.35">
      <c r="A294" s="86" t="s">
        <v>178</v>
      </c>
      <c r="B294" s="56">
        <v>92000324010</v>
      </c>
      <c r="C294" s="56">
        <v>140001542832</v>
      </c>
      <c r="D294" s="86" t="s">
        <v>152</v>
      </c>
      <c r="E294" s="86" t="s">
        <v>114</v>
      </c>
      <c r="F294" s="86" t="s">
        <v>163</v>
      </c>
      <c r="G294" s="56">
        <v>2007964570</v>
      </c>
      <c r="H294" s="56">
        <v>9009410983</v>
      </c>
      <c r="I294" s="56">
        <v>562000321911</v>
      </c>
      <c r="J294" s="86" t="s">
        <v>154</v>
      </c>
      <c r="K294" s="86" t="s">
        <v>165</v>
      </c>
      <c r="L294" s="86" t="s">
        <v>166</v>
      </c>
      <c r="M294" s="86" t="s">
        <v>157</v>
      </c>
      <c r="N294" s="56">
        <v>130000726857</v>
      </c>
      <c r="O294" s="86" t="s">
        <v>79</v>
      </c>
      <c r="P294" s="87">
        <v>17</v>
      </c>
      <c r="Q294" s="59">
        <v>43481</v>
      </c>
      <c r="R294" s="88">
        <v>3497</v>
      </c>
      <c r="S294" s="89">
        <v>100</v>
      </c>
      <c r="T294" s="89">
        <v>100</v>
      </c>
      <c r="U294" s="89">
        <v>7</v>
      </c>
      <c r="V294" s="89">
        <v>349700</v>
      </c>
      <c r="W294" s="89">
        <v>349700</v>
      </c>
      <c r="X294" s="89">
        <v>24479</v>
      </c>
      <c r="Y294" s="89">
        <v>374179</v>
      </c>
      <c r="Z294" s="59">
        <v>43496</v>
      </c>
      <c r="AA294" s="59"/>
      <c r="AB294" s="76" t="str">
        <f t="shared" si="24"/>
        <v/>
      </c>
      <c r="AC294" s="76" t="str">
        <f t="shared" si="25"/>
        <v/>
      </c>
      <c r="AD294" s="76" t="str">
        <f>VLOOKUP(B294,CA!A:B,2,0)</f>
        <v>TOT</v>
      </c>
      <c r="AE294" s="77">
        <f>VLOOKUP(C294,DATA_IW39!B:B,1,0)</f>
        <v>140001542832</v>
      </c>
      <c r="AF294" s="78">
        <f t="shared" si="26"/>
        <v>2</v>
      </c>
      <c r="AG294" s="78">
        <f t="shared" si="27"/>
        <v>2</v>
      </c>
      <c r="AH294" s="78">
        <f t="shared" si="28"/>
        <v>2</v>
      </c>
      <c r="AI294" s="78" t="str">
        <f t="shared" si="29"/>
        <v>S4B3</v>
      </c>
      <c r="AJ294" s="78" t="str">
        <f>VLOOKUP(N294,DATA_IW39!A:X,24,0)</f>
        <v>TOT/TT&amp;T</v>
      </c>
      <c r="AK294" s="76" t="str">
        <f>VLOOKUP(N294,DATA_IW39!A:W,23,0)</f>
        <v>สายสื่อสาร</v>
      </c>
      <c r="AL294" s="76" t="str">
        <f>VLOOKUP(N294,DATA_IW39!A:G,6,0)</f>
        <v>ZW03</v>
      </c>
      <c r="AM294" s="76" t="str">
        <f>VLOOKUP(N294,DATA_IW39!A:G,7,0)</f>
        <v>Z53</v>
      </c>
      <c r="AN294" s="76" t="str">
        <f>VLOOKUP(A294,Constrain!AC:AD,2,0)</f>
        <v>F061</v>
      </c>
      <c r="AO294" s="76" t="str">
        <f>VLOOKUP(A294,Constrain!AC:AE,3,0)</f>
        <v>กฟอ.ปากช่อง</v>
      </c>
      <c r="AP294" s="76" t="str">
        <f>VLOOKUP(N294,DATA_IW39!A:AA,27,0)</f>
        <v>TELECOM</v>
      </c>
    </row>
    <row r="295" spans="1:42" x14ac:dyDescent="0.35">
      <c r="A295" s="86" t="s">
        <v>178</v>
      </c>
      <c r="B295" s="56">
        <v>92000324010</v>
      </c>
      <c r="C295" s="56">
        <v>140001542832</v>
      </c>
      <c r="D295" s="86" t="s">
        <v>152</v>
      </c>
      <c r="E295" s="86" t="s">
        <v>114</v>
      </c>
      <c r="F295" s="86" t="s">
        <v>163</v>
      </c>
      <c r="G295" s="56">
        <v>2007964570</v>
      </c>
      <c r="H295" s="56">
        <v>9009410983</v>
      </c>
      <c r="I295" s="56">
        <v>562000321911</v>
      </c>
      <c r="J295" s="86" t="s">
        <v>154</v>
      </c>
      <c r="K295" s="86" t="s">
        <v>165</v>
      </c>
      <c r="L295" s="86" t="s">
        <v>166</v>
      </c>
      <c r="M295" s="86" t="s">
        <v>157</v>
      </c>
      <c r="N295" s="56">
        <v>130000726857</v>
      </c>
      <c r="O295" s="86" t="s">
        <v>79</v>
      </c>
      <c r="P295" s="87">
        <v>18</v>
      </c>
      <c r="Q295" s="59">
        <v>43481</v>
      </c>
      <c r="R295" s="88">
        <v>5811</v>
      </c>
      <c r="S295" s="89">
        <v>55</v>
      </c>
      <c r="T295" s="89">
        <v>55</v>
      </c>
      <c r="U295" s="89">
        <v>3.85</v>
      </c>
      <c r="V295" s="89">
        <v>319605</v>
      </c>
      <c r="W295" s="89">
        <v>319605</v>
      </c>
      <c r="X295" s="89">
        <v>22372.35</v>
      </c>
      <c r="Y295" s="89">
        <v>341977.35</v>
      </c>
      <c r="Z295" s="59">
        <v>43496</v>
      </c>
      <c r="AA295" s="59"/>
      <c r="AB295" s="76" t="str">
        <f t="shared" si="24"/>
        <v/>
      </c>
      <c r="AC295" s="76" t="str">
        <f t="shared" si="25"/>
        <v/>
      </c>
      <c r="AD295" s="76" t="str">
        <f>VLOOKUP(B295,CA!A:B,2,0)</f>
        <v>TOT</v>
      </c>
      <c r="AE295" s="77">
        <f>VLOOKUP(C295,DATA_IW39!B:B,1,0)</f>
        <v>140001542832</v>
      </c>
      <c r="AF295" s="78">
        <f t="shared" si="26"/>
        <v>2</v>
      </c>
      <c r="AG295" s="78">
        <f t="shared" si="27"/>
        <v>2</v>
      </c>
      <c r="AH295" s="78">
        <f t="shared" si="28"/>
        <v>2</v>
      </c>
      <c r="AI295" s="78" t="str">
        <f t="shared" si="29"/>
        <v>S4B3</v>
      </c>
      <c r="AJ295" s="78" t="str">
        <f>VLOOKUP(N295,DATA_IW39!A:X,24,0)</f>
        <v>TOT/TT&amp;T</v>
      </c>
      <c r="AK295" s="76" t="str">
        <f>VLOOKUP(N295,DATA_IW39!A:W,23,0)</f>
        <v>สายสื่อสาร</v>
      </c>
      <c r="AL295" s="76" t="str">
        <f>VLOOKUP(N295,DATA_IW39!A:G,6,0)</f>
        <v>ZW03</v>
      </c>
      <c r="AM295" s="76" t="str">
        <f>VLOOKUP(N295,DATA_IW39!A:G,7,0)</f>
        <v>Z53</v>
      </c>
      <c r="AN295" s="76" t="str">
        <f>VLOOKUP(A295,Constrain!AC:AD,2,0)</f>
        <v>F061</v>
      </c>
      <c r="AO295" s="76" t="str">
        <f>VLOOKUP(A295,Constrain!AC:AE,3,0)</f>
        <v>กฟอ.ปากช่อง</v>
      </c>
      <c r="AP295" s="76" t="str">
        <f>VLOOKUP(N295,DATA_IW39!A:AA,27,0)</f>
        <v>TELECOM</v>
      </c>
    </row>
    <row r="296" spans="1:42" x14ac:dyDescent="0.35">
      <c r="A296" s="86" t="s">
        <v>1293</v>
      </c>
      <c r="B296" s="56">
        <v>92000319863</v>
      </c>
      <c r="C296" s="56">
        <v>140001545996</v>
      </c>
      <c r="D296" s="86" t="s">
        <v>152</v>
      </c>
      <c r="E296" s="86" t="s">
        <v>160</v>
      </c>
      <c r="F296" s="86" t="s">
        <v>161</v>
      </c>
      <c r="G296" s="56">
        <v>2007970235</v>
      </c>
      <c r="H296" s="56">
        <v>9009417339</v>
      </c>
      <c r="I296" s="56">
        <v>566000321436</v>
      </c>
      <c r="J296" s="86" t="s">
        <v>154</v>
      </c>
      <c r="K296" s="86" t="s">
        <v>165</v>
      </c>
      <c r="L296" s="86" t="s">
        <v>166</v>
      </c>
      <c r="M296" s="86" t="s">
        <v>157</v>
      </c>
      <c r="N296" s="56">
        <v>130000726858</v>
      </c>
      <c r="O296" s="86" t="s">
        <v>79</v>
      </c>
      <c r="P296" s="87">
        <v>8</v>
      </c>
      <c r="Q296" s="59">
        <v>43482</v>
      </c>
      <c r="R296" s="88">
        <v>204</v>
      </c>
      <c r="S296" s="89">
        <v>100</v>
      </c>
      <c r="T296" s="89">
        <v>100</v>
      </c>
      <c r="U296" s="89">
        <v>7</v>
      </c>
      <c r="V296" s="89">
        <v>20400</v>
      </c>
      <c r="W296" s="89">
        <v>20400</v>
      </c>
      <c r="X296" s="89">
        <v>1428</v>
      </c>
      <c r="Y296" s="89">
        <v>21828</v>
      </c>
      <c r="Z296" s="59">
        <v>43496</v>
      </c>
      <c r="AA296" s="59"/>
      <c r="AB296" s="76" t="str">
        <f t="shared" si="24"/>
        <v/>
      </c>
      <c r="AC296" s="76" t="str">
        <f t="shared" si="25"/>
        <v/>
      </c>
      <c r="AD296" s="76" t="str">
        <f>VLOOKUP(B296,CA!A:B,2,0)</f>
        <v>CAT</v>
      </c>
      <c r="AE296" s="77">
        <f>VLOOKUP(C296,DATA_IW39!B:B,1,0)</f>
        <v>140001545996</v>
      </c>
      <c r="AF296" s="78">
        <f t="shared" si="26"/>
        <v>2</v>
      </c>
      <c r="AG296" s="78">
        <f t="shared" si="27"/>
        <v>2</v>
      </c>
      <c r="AH296" s="78">
        <f t="shared" si="28"/>
        <v>2</v>
      </c>
      <c r="AI296" s="78" t="str">
        <f t="shared" si="29"/>
        <v>S4B3</v>
      </c>
      <c r="AJ296" s="78" t="str">
        <f>VLOOKUP(N296,DATA_IW39!A:X,24,0)</f>
        <v>CAT</v>
      </c>
      <c r="AK296" s="76" t="str">
        <f>VLOOKUP(N296,DATA_IW39!A:W,23,0)</f>
        <v>สายสื่อสาร</v>
      </c>
      <c r="AL296" s="76" t="str">
        <f>VLOOKUP(N296,DATA_IW39!A:G,6,0)</f>
        <v>ZW03</v>
      </c>
      <c r="AM296" s="76" t="str">
        <f>VLOOKUP(N296,DATA_IW39!A:G,7,0)</f>
        <v>Z53</v>
      </c>
      <c r="AN296" s="76" t="str">
        <f>VLOOKUP(A296,Constrain!AC:AD,2,0)</f>
        <v>F101</v>
      </c>
      <c r="AO296" s="76" t="str">
        <f>VLOOKUP(A296,Constrain!AC:AE,3,0)</f>
        <v>กฟอ.พิมาย</v>
      </c>
      <c r="AP296" s="76" t="str">
        <f>VLOOKUP(N296,DATA_IW39!A:AA,27,0)</f>
        <v>TELECOM</v>
      </c>
    </row>
    <row r="297" spans="1:42" x14ac:dyDescent="0.35">
      <c r="A297" s="86" t="s">
        <v>1293</v>
      </c>
      <c r="B297" s="56">
        <v>92000319863</v>
      </c>
      <c r="C297" s="56">
        <v>140001545996</v>
      </c>
      <c r="D297" s="86" t="s">
        <v>152</v>
      </c>
      <c r="E297" s="86" t="s">
        <v>160</v>
      </c>
      <c r="F297" s="86" t="s">
        <v>161</v>
      </c>
      <c r="G297" s="56">
        <v>2007970235</v>
      </c>
      <c r="H297" s="56">
        <v>9009417339</v>
      </c>
      <c r="I297" s="56">
        <v>566000321436</v>
      </c>
      <c r="J297" s="86" t="s">
        <v>154</v>
      </c>
      <c r="K297" s="86" t="s">
        <v>165</v>
      </c>
      <c r="L297" s="86" t="s">
        <v>166</v>
      </c>
      <c r="M297" s="86" t="s">
        <v>157</v>
      </c>
      <c r="N297" s="56">
        <v>130000726858</v>
      </c>
      <c r="O297" s="86" t="s">
        <v>79</v>
      </c>
      <c r="P297" s="87">
        <v>9</v>
      </c>
      <c r="Q297" s="59">
        <v>43482</v>
      </c>
      <c r="R297" s="88">
        <v>8102</v>
      </c>
      <c r="S297" s="89">
        <v>55</v>
      </c>
      <c r="T297" s="89">
        <v>55</v>
      </c>
      <c r="U297" s="89">
        <v>3.85</v>
      </c>
      <c r="V297" s="89">
        <v>445610</v>
      </c>
      <c r="W297" s="89">
        <v>445610</v>
      </c>
      <c r="X297" s="89">
        <v>31192.7</v>
      </c>
      <c r="Y297" s="89">
        <v>476802.7</v>
      </c>
      <c r="Z297" s="59">
        <v>43496</v>
      </c>
      <c r="AA297" s="59"/>
      <c r="AB297" s="76" t="str">
        <f t="shared" si="24"/>
        <v/>
      </c>
      <c r="AC297" s="76" t="str">
        <f t="shared" si="25"/>
        <v/>
      </c>
      <c r="AD297" s="76" t="str">
        <f>VLOOKUP(B297,CA!A:B,2,0)</f>
        <v>CAT</v>
      </c>
      <c r="AE297" s="77">
        <f>VLOOKUP(C297,DATA_IW39!B:B,1,0)</f>
        <v>140001545996</v>
      </c>
      <c r="AF297" s="78">
        <f t="shared" si="26"/>
        <v>2</v>
      </c>
      <c r="AG297" s="78">
        <f t="shared" si="27"/>
        <v>2</v>
      </c>
      <c r="AH297" s="78">
        <f t="shared" si="28"/>
        <v>2</v>
      </c>
      <c r="AI297" s="78" t="str">
        <f t="shared" si="29"/>
        <v>S4B3</v>
      </c>
      <c r="AJ297" s="78" t="str">
        <f>VLOOKUP(N297,DATA_IW39!A:X,24,0)</f>
        <v>CAT</v>
      </c>
      <c r="AK297" s="76" t="str">
        <f>VLOOKUP(N297,DATA_IW39!A:W,23,0)</f>
        <v>สายสื่อสาร</v>
      </c>
      <c r="AL297" s="76" t="str">
        <f>VLOOKUP(N297,DATA_IW39!A:G,6,0)</f>
        <v>ZW03</v>
      </c>
      <c r="AM297" s="76" t="str">
        <f>VLOOKUP(N297,DATA_IW39!A:G,7,0)</f>
        <v>Z53</v>
      </c>
      <c r="AN297" s="76" t="str">
        <f>VLOOKUP(A297,Constrain!AC:AD,2,0)</f>
        <v>F101</v>
      </c>
      <c r="AO297" s="76" t="str">
        <f>VLOOKUP(A297,Constrain!AC:AE,3,0)</f>
        <v>กฟอ.พิมาย</v>
      </c>
      <c r="AP297" s="76" t="str">
        <f>VLOOKUP(N297,DATA_IW39!A:AA,27,0)</f>
        <v>TELECOM</v>
      </c>
    </row>
    <row r="298" spans="1:42" x14ac:dyDescent="0.35">
      <c r="A298" s="86" t="s">
        <v>1321</v>
      </c>
      <c r="B298" s="56">
        <v>92000323179</v>
      </c>
      <c r="C298" s="56">
        <v>140001546679</v>
      </c>
      <c r="D298" s="86" t="s">
        <v>152</v>
      </c>
      <c r="E298" s="86" t="s">
        <v>153</v>
      </c>
      <c r="F298" s="86" t="s">
        <v>1266</v>
      </c>
      <c r="G298" s="56">
        <v>2007973021</v>
      </c>
      <c r="H298" s="56">
        <v>9009420248</v>
      </c>
      <c r="I298" s="56">
        <v>554000320697</v>
      </c>
      <c r="J298" s="86" t="s">
        <v>154</v>
      </c>
      <c r="K298" s="86" t="s">
        <v>165</v>
      </c>
      <c r="L298" s="86" t="s">
        <v>166</v>
      </c>
      <c r="M298" s="86" t="s">
        <v>157</v>
      </c>
      <c r="N298" s="56">
        <v>130000726859</v>
      </c>
      <c r="O298" s="86" t="s">
        <v>79</v>
      </c>
      <c r="P298" s="87">
        <v>8</v>
      </c>
      <c r="Q298" s="59">
        <v>43483</v>
      </c>
      <c r="R298" s="88">
        <v>4432</v>
      </c>
      <c r="S298" s="89">
        <v>55</v>
      </c>
      <c r="T298" s="89">
        <v>55</v>
      </c>
      <c r="U298" s="89">
        <v>3.85</v>
      </c>
      <c r="V298" s="89">
        <v>243760</v>
      </c>
      <c r="W298" s="89">
        <v>243760</v>
      </c>
      <c r="X298" s="89">
        <v>17063.2</v>
      </c>
      <c r="Y298" s="89">
        <v>260823.2</v>
      </c>
      <c r="Z298" s="59">
        <v>43496</v>
      </c>
      <c r="AA298" s="59"/>
      <c r="AB298" s="76" t="str">
        <f t="shared" si="24"/>
        <v/>
      </c>
      <c r="AC298" s="76" t="str">
        <f t="shared" si="25"/>
        <v/>
      </c>
      <c r="AD298" s="76" t="str">
        <f>VLOOKUP(B298,CA!A:B,2,0)</f>
        <v>AWN</v>
      </c>
      <c r="AE298" s="77">
        <f>VLOOKUP(C298,DATA_IW39!B:B,1,0)</f>
        <v>140001546679</v>
      </c>
      <c r="AF298" s="78">
        <f t="shared" si="26"/>
        <v>1</v>
      </c>
      <c r="AG298" s="78">
        <f t="shared" si="27"/>
        <v>1</v>
      </c>
      <c r="AH298" s="78">
        <f t="shared" si="28"/>
        <v>1</v>
      </c>
      <c r="AI298" s="78" t="str">
        <f t="shared" si="29"/>
        <v>S4B3</v>
      </c>
      <c r="AJ298" s="78" t="str">
        <f>VLOOKUP(N298,DATA_IW39!A:X,24,0)</f>
        <v>AWN</v>
      </c>
      <c r="AK298" s="76" t="str">
        <f>VLOOKUP(N298,DATA_IW39!A:W,23,0)</f>
        <v>สายสื่อสาร</v>
      </c>
      <c r="AL298" s="76" t="str">
        <f>VLOOKUP(N298,DATA_IW39!A:G,6,0)</f>
        <v>ZW03</v>
      </c>
      <c r="AM298" s="76" t="str">
        <f>VLOOKUP(N298,DATA_IW39!A:G,7,0)</f>
        <v>Z53</v>
      </c>
      <c r="AN298" s="76" t="str">
        <f>VLOOKUP(A298,Constrain!AC:AD,2,0)</f>
        <v>F095</v>
      </c>
      <c r="AO298" s="76" t="str">
        <f>VLOOKUP(A298,Constrain!AC:AE,3,0)</f>
        <v>กฟส.หนองบุญมาก</v>
      </c>
      <c r="AP298" s="76" t="str">
        <f>VLOOKUP(N298,DATA_IW39!A:AA,27,0)</f>
        <v>TELECOM</v>
      </c>
    </row>
    <row r="299" spans="1:42" x14ac:dyDescent="0.35">
      <c r="A299" s="86" t="s">
        <v>1292</v>
      </c>
      <c r="B299" s="56">
        <v>92000429667</v>
      </c>
      <c r="C299" s="56">
        <v>140001550124</v>
      </c>
      <c r="D299" s="86" t="s">
        <v>152</v>
      </c>
      <c r="E299" s="86" t="s">
        <v>171</v>
      </c>
      <c r="F299" s="86" t="s">
        <v>167</v>
      </c>
      <c r="G299" s="56">
        <v>2007979334</v>
      </c>
      <c r="H299" s="56">
        <v>9009427927</v>
      </c>
      <c r="I299" s="56">
        <v>556000321879</v>
      </c>
      <c r="J299" s="86" t="s">
        <v>154</v>
      </c>
      <c r="K299" s="86" t="s">
        <v>165</v>
      </c>
      <c r="L299" s="86" t="s">
        <v>166</v>
      </c>
      <c r="M299" s="86" t="s">
        <v>157</v>
      </c>
      <c r="N299" s="56">
        <v>130000726860</v>
      </c>
      <c r="O299" s="86" t="s">
        <v>79</v>
      </c>
      <c r="P299" s="87">
        <v>14</v>
      </c>
      <c r="Q299" s="59">
        <v>43486</v>
      </c>
      <c r="R299" s="88">
        <v>4212</v>
      </c>
      <c r="S299" s="89">
        <v>55</v>
      </c>
      <c r="T299" s="89">
        <v>55</v>
      </c>
      <c r="U299" s="89">
        <v>3.85</v>
      </c>
      <c r="V299" s="89">
        <v>231660</v>
      </c>
      <c r="W299" s="89">
        <v>231660</v>
      </c>
      <c r="X299" s="89">
        <v>16216.2</v>
      </c>
      <c r="Y299" s="89">
        <v>247876.2</v>
      </c>
      <c r="Z299" s="59">
        <v>43496</v>
      </c>
      <c r="AA299" s="59"/>
      <c r="AB299" s="76" t="str">
        <f t="shared" si="24"/>
        <v/>
      </c>
      <c r="AC299" s="76" t="str">
        <f t="shared" si="25"/>
        <v/>
      </c>
      <c r="AD299" s="76" t="str">
        <f>VLOOKUP(B299,CA!A:B,2,0)</f>
        <v>TUC</v>
      </c>
      <c r="AE299" s="77">
        <f>VLOOKUP(C299,DATA_IW39!B:B,1,0)</f>
        <v>140001550124</v>
      </c>
      <c r="AF299" s="78">
        <f t="shared" si="26"/>
        <v>1</v>
      </c>
      <c r="AG299" s="78">
        <f t="shared" si="27"/>
        <v>1</v>
      </c>
      <c r="AH299" s="78">
        <f t="shared" si="28"/>
        <v>1</v>
      </c>
      <c r="AI299" s="78" t="str">
        <f t="shared" si="29"/>
        <v>S4B3</v>
      </c>
      <c r="AJ299" s="78" t="str">
        <f>VLOOKUP(N299,DATA_IW39!A:X,24,0)</f>
        <v>TUC</v>
      </c>
      <c r="AK299" s="76" t="str">
        <f>VLOOKUP(N299,DATA_IW39!A:W,23,0)</f>
        <v>สายสื่อสาร</v>
      </c>
      <c r="AL299" s="76" t="str">
        <f>VLOOKUP(N299,DATA_IW39!A:G,6,0)</f>
        <v>ZW03</v>
      </c>
      <c r="AM299" s="76" t="str">
        <f>VLOOKUP(N299,DATA_IW39!A:G,7,0)</f>
        <v>Z53</v>
      </c>
      <c r="AN299" s="76" t="str">
        <f>VLOOKUP(A299,Constrain!AC:AD,2,0)</f>
        <v>F012</v>
      </c>
      <c r="AO299" s="76" t="str">
        <f>VLOOKUP(A299,Constrain!AC:AE,3,0)</f>
        <v>กฟส.โนนสูง</v>
      </c>
      <c r="AP299" s="76" t="str">
        <f>VLOOKUP(N299,DATA_IW39!A:AA,27,0)</f>
        <v>TELECOM</v>
      </c>
    </row>
    <row r="300" spans="1:42" x14ac:dyDescent="0.35">
      <c r="A300" s="86" t="s">
        <v>178</v>
      </c>
      <c r="B300" s="56">
        <v>92000324010</v>
      </c>
      <c r="C300" s="56">
        <v>140001542879</v>
      </c>
      <c r="D300" s="86" t="s">
        <v>152</v>
      </c>
      <c r="E300" s="86" t="s">
        <v>114</v>
      </c>
      <c r="F300" s="86" t="s">
        <v>163</v>
      </c>
      <c r="G300" s="56">
        <v>2007964838</v>
      </c>
      <c r="H300" s="56">
        <v>9009411152</v>
      </c>
      <c r="I300" s="56">
        <v>548000320632</v>
      </c>
      <c r="J300" s="86" t="s">
        <v>154</v>
      </c>
      <c r="K300" s="86" t="s">
        <v>165</v>
      </c>
      <c r="L300" s="86" t="s">
        <v>166</v>
      </c>
      <c r="M300" s="86" t="s">
        <v>157</v>
      </c>
      <c r="N300" s="56">
        <v>130000726861</v>
      </c>
      <c r="O300" s="86" t="s">
        <v>79</v>
      </c>
      <c r="P300" s="87">
        <v>19</v>
      </c>
      <c r="Q300" s="59">
        <v>43481</v>
      </c>
      <c r="R300" s="88">
        <v>2941</v>
      </c>
      <c r="S300" s="89">
        <v>100</v>
      </c>
      <c r="T300" s="89">
        <v>100</v>
      </c>
      <c r="U300" s="89">
        <v>7</v>
      </c>
      <c r="V300" s="89">
        <v>294100</v>
      </c>
      <c r="W300" s="89">
        <v>294100</v>
      </c>
      <c r="X300" s="89">
        <v>20587</v>
      </c>
      <c r="Y300" s="89">
        <v>314687</v>
      </c>
      <c r="Z300" s="59">
        <v>43496</v>
      </c>
      <c r="AA300" s="59"/>
      <c r="AB300" s="76" t="str">
        <f t="shared" si="24"/>
        <v/>
      </c>
      <c r="AC300" s="76" t="str">
        <f t="shared" si="25"/>
        <v/>
      </c>
      <c r="AD300" s="76" t="str">
        <f>VLOOKUP(B300,CA!A:B,2,0)</f>
        <v>TOT</v>
      </c>
      <c r="AE300" s="77">
        <f>VLOOKUP(C300,DATA_IW39!B:B,1,0)</f>
        <v>140001542879</v>
      </c>
      <c r="AF300" s="78">
        <f t="shared" si="26"/>
        <v>2</v>
      </c>
      <c r="AG300" s="78">
        <f t="shared" si="27"/>
        <v>2</v>
      </c>
      <c r="AH300" s="78">
        <f t="shared" si="28"/>
        <v>2</v>
      </c>
      <c r="AI300" s="78" t="str">
        <f t="shared" si="29"/>
        <v>S4B3</v>
      </c>
      <c r="AJ300" s="78" t="str">
        <f>VLOOKUP(N300,DATA_IW39!A:X,24,0)</f>
        <v>TOT/AIS</v>
      </c>
      <c r="AK300" s="76" t="str">
        <f>VLOOKUP(N300,DATA_IW39!A:W,23,0)</f>
        <v>สายสื่อสาร</v>
      </c>
      <c r="AL300" s="76" t="str">
        <f>VLOOKUP(N300,DATA_IW39!A:G,6,0)</f>
        <v>ZW03</v>
      </c>
      <c r="AM300" s="76" t="str">
        <f>VLOOKUP(N300,DATA_IW39!A:G,7,0)</f>
        <v>Z53</v>
      </c>
      <c r="AN300" s="76" t="str">
        <f>VLOOKUP(A300,Constrain!AC:AD,2,0)</f>
        <v>F061</v>
      </c>
      <c r="AO300" s="76" t="str">
        <f>VLOOKUP(A300,Constrain!AC:AE,3,0)</f>
        <v>กฟอ.ปากช่อง</v>
      </c>
      <c r="AP300" s="76" t="str">
        <f>VLOOKUP(N300,DATA_IW39!A:AA,27,0)</f>
        <v>TELECOM</v>
      </c>
    </row>
    <row r="301" spans="1:42" x14ac:dyDescent="0.35">
      <c r="A301" s="86" t="s">
        <v>178</v>
      </c>
      <c r="B301" s="56">
        <v>92000324010</v>
      </c>
      <c r="C301" s="56">
        <v>140001542879</v>
      </c>
      <c r="D301" s="86" t="s">
        <v>152</v>
      </c>
      <c r="E301" s="86" t="s">
        <v>114</v>
      </c>
      <c r="F301" s="86" t="s">
        <v>163</v>
      </c>
      <c r="G301" s="56">
        <v>2007964838</v>
      </c>
      <c r="H301" s="56">
        <v>9009411152</v>
      </c>
      <c r="I301" s="56">
        <v>548000320632</v>
      </c>
      <c r="J301" s="86" t="s">
        <v>154</v>
      </c>
      <c r="K301" s="86" t="s">
        <v>165</v>
      </c>
      <c r="L301" s="86" t="s">
        <v>166</v>
      </c>
      <c r="M301" s="86" t="s">
        <v>157</v>
      </c>
      <c r="N301" s="56">
        <v>130000726861</v>
      </c>
      <c r="O301" s="86" t="s">
        <v>79</v>
      </c>
      <c r="P301" s="87">
        <v>20</v>
      </c>
      <c r="Q301" s="59">
        <v>43481</v>
      </c>
      <c r="R301" s="88">
        <v>1524</v>
      </c>
      <c r="S301" s="89">
        <v>55</v>
      </c>
      <c r="T301" s="89">
        <v>55</v>
      </c>
      <c r="U301" s="89">
        <v>3.85</v>
      </c>
      <c r="V301" s="89">
        <v>83820</v>
      </c>
      <c r="W301" s="89">
        <v>83820</v>
      </c>
      <c r="X301" s="89">
        <v>5867.4</v>
      </c>
      <c r="Y301" s="89">
        <v>89687.4</v>
      </c>
      <c r="Z301" s="59">
        <v>43496</v>
      </c>
      <c r="AA301" s="59"/>
      <c r="AB301" s="76" t="str">
        <f t="shared" si="24"/>
        <v/>
      </c>
      <c r="AC301" s="76" t="str">
        <f t="shared" si="25"/>
        <v/>
      </c>
      <c r="AD301" s="76" t="str">
        <f>VLOOKUP(B301,CA!A:B,2,0)</f>
        <v>TOT</v>
      </c>
      <c r="AE301" s="77">
        <f>VLOOKUP(C301,DATA_IW39!B:B,1,0)</f>
        <v>140001542879</v>
      </c>
      <c r="AF301" s="78">
        <f t="shared" si="26"/>
        <v>2</v>
      </c>
      <c r="AG301" s="78">
        <f t="shared" si="27"/>
        <v>2</v>
      </c>
      <c r="AH301" s="78">
        <f t="shared" si="28"/>
        <v>2</v>
      </c>
      <c r="AI301" s="78" t="str">
        <f t="shared" si="29"/>
        <v>S4B3</v>
      </c>
      <c r="AJ301" s="78" t="str">
        <f>VLOOKUP(N301,DATA_IW39!A:X,24,0)</f>
        <v>TOT/AIS</v>
      </c>
      <c r="AK301" s="76" t="str">
        <f>VLOOKUP(N301,DATA_IW39!A:W,23,0)</f>
        <v>สายสื่อสาร</v>
      </c>
      <c r="AL301" s="76" t="str">
        <f>VLOOKUP(N301,DATA_IW39!A:G,6,0)</f>
        <v>ZW03</v>
      </c>
      <c r="AM301" s="76" t="str">
        <f>VLOOKUP(N301,DATA_IW39!A:G,7,0)</f>
        <v>Z53</v>
      </c>
      <c r="AN301" s="76" t="str">
        <f>VLOOKUP(A301,Constrain!AC:AD,2,0)</f>
        <v>F061</v>
      </c>
      <c r="AO301" s="76" t="str">
        <f>VLOOKUP(A301,Constrain!AC:AE,3,0)</f>
        <v>กฟอ.ปากช่อง</v>
      </c>
      <c r="AP301" s="76" t="str">
        <f>VLOOKUP(N301,DATA_IW39!A:AA,27,0)</f>
        <v>TELECOM</v>
      </c>
    </row>
    <row r="302" spans="1:42" x14ac:dyDescent="0.35">
      <c r="A302" s="86" t="s">
        <v>1300</v>
      </c>
      <c r="B302" s="56">
        <v>92000444210</v>
      </c>
      <c r="C302" s="56">
        <v>140001545994</v>
      </c>
      <c r="D302" s="86" t="s">
        <v>152</v>
      </c>
      <c r="E302" s="86" t="s">
        <v>171</v>
      </c>
      <c r="F302" s="86" t="s">
        <v>167</v>
      </c>
      <c r="G302" s="56">
        <v>2007970234</v>
      </c>
      <c r="H302" s="56">
        <v>9009417338</v>
      </c>
      <c r="I302" s="56">
        <v>554000320691</v>
      </c>
      <c r="J302" s="86" t="s">
        <v>154</v>
      </c>
      <c r="K302" s="86" t="s">
        <v>165</v>
      </c>
      <c r="L302" s="86" t="s">
        <v>166</v>
      </c>
      <c r="M302" s="86" t="s">
        <v>157</v>
      </c>
      <c r="N302" s="56">
        <v>130000726864</v>
      </c>
      <c r="O302" s="86" t="s">
        <v>79</v>
      </c>
      <c r="P302" s="87">
        <v>11</v>
      </c>
      <c r="Q302" s="59">
        <v>43482</v>
      </c>
      <c r="R302" s="88">
        <v>2789</v>
      </c>
      <c r="S302" s="89">
        <v>55</v>
      </c>
      <c r="T302" s="89">
        <v>55</v>
      </c>
      <c r="U302" s="89">
        <v>3.85</v>
      </c>
      <c r="V302" s="89">
        <v>153395</v>
      </c>
      <c r="W302" s="89">
        <v>153395</v>
      </c>
      <c r="X302" s="89">
        <v>10737.65</v>
      </c>
      <c r="Y302" s="89">
        <v>164132.65</v>
      </c>
      <c r="Z302" s="59">
        <v>43496</v>
      </c>
      <c r="AA302" s="59"/>
      <c r="AB302" s="76" t="str">
        <f t="shared" si="24"/>
        <v/>
      </c>
      <c r="AC302" s="76" t="str">
        <f t="shared" si="25"/>
        <v/>
      </c>
      <c r="AD302" s="76" t="str">
        <f>VLOOKUP(B302,CA!A:B,2,0)</f>
        <v>TUC</v>
      </c>
      <c r="AE302" s="77">
        <f>VLOOKUP(C302,DATA_IW39!B:B,1,0)</f>
        <v>140001545994</v>
      </c>
      <c r="AF302" s="78">
        <f t="shared" si="26"/>
        <v>1</v>
      </c>
      <c r="AG302" s="78">
        <f t="shared" si="27"/>
        <v>1</v>
      </c>
      <c r="AH302" s="78">
        <f t="shared" si="28"/>
        <v>1</v>
      </c>
      <c r="AI302" s="78" t="str">
        <f t="shared" si="29"/>
        <v>S4B3</v>
      </c>
      <c r="AJ302" s="78" t="str">
        <f>VLOOKUP(N302,DATA_IW39!A:X,24,0)</f>
        <v>TUC</v>
      </c>
      <c r="AK302" s="76" t="str">
        <f>VLOOKUP(N302,DATA_IW39!A:W,23,0)</f>
        <v>สายสื่อสาร</v>
      </c>
      <c r="AL302" s="76" t="str">
        <f>VLOOKUP(N302,DATA_IW39!A:G,6,0)</f>
        <v>ZW03</v>
      </c>
      <c r="AM302" s="76" t="str">
        <f>VLOOKUP(N302,DATA_IW39!A:G,7,0)</f>
        <v>Z53</v>
      </c>
      <c r="AN302" s="76" t="str">
        <f>VLOOKUP(A302,Constrain!AC:AD,2,0)</f>
        <v>F082</v>
      </c>
      <c r="AO302" s="76" t="str">
        <f>VLOOKUP(A302,Constrain!AC:AE,3,0)</f>
        <v>กฟส.ประทาย</v>
      </c>
      <c r="AP302" s="76" t="str">
        <f>VLOOKUP(N302,DATA_IW39!A:AA,27,0)</f>
        <v>TELECOM</v>
      </c>
    </row>
    <row r="303" spans="1:42" x14ac:dyDescent="0.35">
      <c r="A303" s="86" t="s">
        <v>178</v>
      </c>
      <c r="B303" s="56">
        <v>92000324033</v>
      </c>
      <c r="C303" s="56">
        <v>140001542720</v>
      </c>
      <c r="D303" s="86" t="s">
        <v>152</v>
      </c>
      <c r="E303" s="86" t="s">
        <v>153</v>
      </c>
      <c r="F303" s="86" t="s">
        <v>1266</v>
      </c>
      <c r="G303" s="56">
        <v>2007964563</v>
      </c>
      <c r="H303" s="56">
        <v>9009410972</v>
      </c>
      <c r="I303" s="56">
        <v>568000321698</v>
      </c>
      <c r="J303" s="86" t="s">
        <v>154</v>
      </c>
      <c r="K303" s="86" t="s">
        <v>165</v>
      </c>
      <c r="L303" s="86" t="s">
        <v>166</v>
      </c>
      <c r="M303" s="86" t="s">
        <v>157</v>
      </c>
      <c r="N303" s="56">
        <v>130000726865</v>
      </c>
      <c r="O303" s="86" t="s">
        <v>79</v>
      </c>
      <c r="P303" s="87">
        <v>23</v>
      </c>
      <c r="Q303" s="59">
        <v>43481</v>
      </c>
      <c r="R303" s="88">
        <v>28867</v>
      </c>
      <c r="S303" s="89">
        <v>55</v>
      </c>
      <c r="T303" s="89">
        <v>55</v>
      </c>
      <c r="U303" s="89">
        <v>3.85</v>
      </c>
      <c r="V303" s="89">
        <v>1587685</v>
      </c>
      <c r="W303" s="89">
        <v>1587685</v>
      </c>
      <c r="X303" s="89">
        <v>111137.95</v>
      </c>
      <c r="Y303" s="89">
        <v>1698822.95</v>
      </c>
      <c r="Z303" s="59">
        <v>43496</v>
      </c>
      <c r="AA303" s="59"/>
      <c r="AB303" s="76" t="str">
        <f t="shared" si="24"/>
        <v/>
      </c>
      <c r="AC303" s="76" t="str">
        <f t="shared" si="25"/>
        <v/>
      </c>
      <c r="AD303" s="76" t="str">
        <f>VLOOKUP(B303,CA!A:B,2,0)</f>
        <v>AWN</v>
      </c>
      <c r="AE303" s="77">
        <f>VLOOKUP(C303,DATA_IW39!B:B,1,0)</f>
        <v>140001542720</v>
      </c>
      <c r="AF303" s="78">
        <f t="shared" si="26"/>
        <v>1</v>
      </c>
      <c r="AG303" s="78">
        <f t="shared" si="27"/>
        <v>1</v>
      </c>
      <c r="AH303" s="78">
        <f t="shared" si="28"/>
        <v>1</v>
      </c>
      <c r="AI303" s="78" t="str">
        <f t="shared" si="29"/>
        <v>S4B3</v>
      </c>
      <c r="AJ303" s="78" t="str">
        <f>VLOOKUP(N303,DATA_IW39!A:X,24,0)</f>
        <v>AWN</v>
      </c>
      <c r="AK303" s="76" t="str">
        <f>VLOOKUP(N303,DATA_IW39!A:W,23,0)</f>
        <v>สายสื่อสาร</v>
      </c>
      <c r="AL303" s="76" t="str">
        <f>VLOOKUP(N303,DATA_IW39!A:G,6,0)</f>
        <v>ZW03</v>
      </c>
      <c r="AM303" s="76" t="str">
        <f>VLOOKUP(N303,DATA_IW39!A:G,7,0)</f>
        <v>Z53</v>
      </c>
      <c r="AN303" s="76" t="str">
        <f>VLOOKUP(A303,Constrain!AC:AD,2,0)</f>
        <v>F061</v>
      </c>
      <c r="AO303" s="76" t="str">
        <f>VLOOKUP(A303,Constrain!AC:AE,3,0)</f>
        <v>กฟอ.ปากช่อง</v>
      </c>
      <c r="AP303" s="76" t="str">
        <f>VLOOKUP(N303,DATA_IW39!A:AA,27,0)</f>
        <v>TELECOM</v>
      </c>
    </row>
    <row r="304" spans="1:42" x14ac:dyDescent="0.35">
      <c r="A304" s="86" t="s">
        <v>1289</v>
      </c>
      <c r="B304" s="56">
        <v>92000319917</v>
      </c>
      <c r="C304" s="56">
        <v>140001545095</v>
      </c>
      <c r="D304" s="86" t="s">
        <v>152</v>
      </c>
      <c r="E304" s="86" t="s">
        <v>153</v>
      </c>
      <c r="F304" s="86" t="s">
        <v>1266</v>
      </c>
      <c r="G304" s="56">
        <v>2007969322</v>
      </c>
      <c r="H304" s="56">
        <v>9009416224</v>
      </c>
      <c r="I304" s="56">
        <v>536000323016</v>
      </c>
      <c r="J304" s="86" t="s">
        <v>154</v>
      </c>
      <c r="K304" s="86" t="s">
        <v>165</v>
      </c>
      <c r="L304" s="86" t="s">
        <v>166</v>
      </c>
      <c r="M304" s="86" t="s">
        <v>157</v>
      </c>
      <c r="N304" s="56">
        <v>130000726866</v>
      </c>
      <c r="O304" s="86" t="s">
        <v>79</v>
      </c>
      <c r="P304" s="87">
        <v>8</v>
      </c>
      <c r="Q304" s="59">
        <v>43482</v>
      </c>
      <c r="R304" s="88">
        <v>3822</v>
      </c>
      <c r="S304" s="89">
        <v>55</v>
      </c>
      <c r="T304" s="89">
        <v>55</v>
      </c>
      <c r="U304" s="89">
        <v>3.85</v>
      </c>
      <c r="V304" s="89">
        <v>210210</v>
      </c>
      <c r="W304" s="89">
        <v>210210</v>
      </c>
      <c r="X304" s="89">
        <v>14714.7</v>
      </c>
      <c r="Y304" s="89">
        <v>224924.7</v>
      </c>
      <c r="Z304" s="59">
        <v>43496</v>
      </c>
      <c r="AA304" s="59"/>
      <c r="AB304" s="76" t="str">
        <f t="shared" si="24"/>
        <v/>
      </c>
      <c r="AC304" s="76" t="str">
        <f t="shared" si="25"/>
        <v/>
      </c>
      <c r="AD304" s="76" t="str">
        <f>VLOOKUP(B304,CA!A:B,2,0)</f>
        <v>AWN</v>
      </c>
      <c r="AE304" s="77">
        <f>VLOOKUP(C304,DATA_IW39!B:B,1,0)</f>
        <v>140001545095</v>
      </c>
      <c r="AF304" s="78">
        <f t="shared" si="26"/>
        <v>1</v>
      </c>
      <c r="AG304" s="78">
        <f t="shared" si="27"/>
        <v>1</v>
      </c>
      <c r="AH304" s="78">
        <f t="shared" si="28"/>
        <v>1</v>
      </c>
      <c r="AI304" s="78" t="str">
        <f t="shared" si="29"/>
        <v>S4B3</v>
      </c>
      <c r="AJ304" s="78" t="str">
        <f>VLOOKUP(N304,DATA_IW39!A:X,24,0)</f>
        <v>AWN</v>
      </c>
      <c r="AK304" s="76" t="str">
        <f>VLOOKUP(N304,DATA_IW39!A:W,23,0)</f>
        <v>สายสื่อสาร</v>
      </c>
      <c r="AL304" s="76" t="str">
        <f>VLOOKUP(N304,DATA_IW39!A:G,6,0)</f>
        <v>ZW03</v>
      </c>
      <c r="AM304" s="76" t="str">
        <f>VLOOKUP(N304,DATA_IW39!A:G,7,0)</f>
        <v>Z53</v>
      </c>
      <c r="AN304" s="76" t="str">
        <f>VLOOKUP(A304,Constrain!AC:AD,2,0)</f>
        <v>F053</v>
      </c>
      <c r="AO304" s="76" t="str">
        <f>VLOOKUP(A304,Constrain!AC:AE,3,0)</f>
        <v>กฟส.หนองกี่</v>
      </c>
      <c r="AP304" s="76" t="str">
        <f>VLOOKUP(N304,DATA_IW39!A:AA,27,0)</f>
        <v>TELECOM</v>
      </c>
    </row>
    <row r="305" spans="1:42" x14ac:dyDescent="0.35">
      <c r="A305" s="86" t="s">
        <v>1321</v>
      </c>
      <c r="B305" s="56">
        <v>92000323168</v>
      </c>
      <c r="C305" s="56">
        <v>140001546717</v>
      </c>
      <c r="D305" s="86" t="s">
        <v>152</v>
      </c>
      <c r="E305" s="86" t="s">
        <v>160</v>
      </c>
      <c r="F305" s="86" t="s">
        <v>161</v>
      </c>
      <c r="G305" s="56">
        <v>2007973027</v>
      </c>
      <c r="H305" s="56">
        <v>9009420298</v>
      </c>
      <c r="I305" s="56">
        <v>542000322390</v>
      </c>
      <c r="J305" s="86" t="s">
        <v>154</v>
      </c>
      <c r="K305" s="86" t="s">
        <v>165</v>
      </c>
      <c r="L305" s="86" t="s">
        <v>166</v>
      </c>
      <c r="M305" s="86" t="s">
        <v>157</v>
      </c>
      <c r="N305" s="56">
        <v>130000726867</v>
      </c>
      <c r="O305" s="86" t="s">
        <v>79</v>
      </c>
      <c r="P305" s="87">
        <v>2</v>
      </c>
      <c r="Q305" s="59">
        <v>43483</v>
      </c>
      <c r="R305" s="88">
        <v>3494</v>
      </c>
      <c r="S305" s="89">
        <v>55</v>
      </c>
      <c r="T305" s="89">
        <v>55</v>
      </c>
      <c r="U305" s="89">
        <v>3.85</v>
      </c>
      <c r="V305" s="89">
        <v>192170</v>
      </c>
      <c r="W305" s="89">
        <v>192170</v>
      </c>
      <c r="X305" s="89">
        <v>13451.9</v>
      </c>
      <c r="Y305" s="89">
        <v>205621.9</v>
      </c>
      <c r="Z305" s="59">
        <v>43496</v>
      </c>
      <c r="AA305" s="59"/>
      <c r="AB305" s="76" t="str">
        <f t="shared" si="24"/>
        <v/>
      </c>
      <c r="AC305" s="76" t="str">
        <f t="shared" si="25"/>
        <v/>
      </c>
      <c r="AD305" s="76" t="str">
        <f>VLOOKUP(B305,CA!A:B,2,0)</f>
        <v>CAT</v>
      </c>
      <c r="AE305" s="77">
        <f>VLOOKUP(C305,DATA_IW39!B:B,1,0)</f>
        <v>140001546717</v>
      </c>
      <c r="AF305" s="78">
        <f t="shared" si="26"/>
        <v>2</v>
      </c>
      <c r="AG305" s="78">
        <f t="shared" si="27"/>
        <v>2</v>
      </c>
      <c r="AH305" s="78">
        <f t="shared" si="28"/>
        <v>2</v>
      </c>
      <c r="AI305" s="78" t="str">
        <f t="shared" si="29"/>
        <v>S4B3</v>
      </c>
      <c r="AJ305" s="78" t="str">
        <f>VLOOKUP(N305,DATA_IW39!A:X,24,0)</f>
        <v>CAT</v>
      </c>
      <c r="AK305" s="76" t="str">
        <f>VLOOKUP(N305,DATA_IW39!A:W,23,0)</f>
        <v>สายสื่อสาร</v>
      </c>
      <c r="AL305" s="76" t="str">
        <f>VLOOKUP(N305,DATA_IW39!A:G,6,0)</f>
        <v>ZW03</v>
      </c>
      <c r="AM305" s="76" t="str">
        <f>VLOOKUP(N305,DATA_IW39!A:G,7,0)</f>
        <v>Z53</v>
      </c>
      <c r="AN305" s="76" t="str">
        <f>VLOOKUP(A305,Constrain!AC:AD,2,0)</f>
        <v>F095</v>
      </c>
      <c r="AO305" s="76" t="str">
        <f>VLOOKUP(A305,Constrain!AC:AE,3,0)</f>
        <v>กฟส.หนองบุญมาก</v>
      </c>
      <c r="AP305" s="76" t="str">
        <f>VLOOKUP(N305,DATA_IW39!A:AA,27,0)</f>
        <v>TELECOM</v>
      </c>
    </row>
    <row r="306" spans="1:42" x14ac:dyDescent="0.35">
      <c r="A306" s="86" t="s">
        <v>1321</v>
      </c>
      <c r="B306" s="56">
        <v>92000323168</v>
      </c>
      <c r="C306" s="56">
        <v>140001546717</v>
      </c>
      <c r="D306" s="86" t="s">
        <v>152</v>
      </c>
      <c r="E306" s="86" t="s">
        <v>160</v>
      </c>
      <c r="F306" s="86" t="s">
        <v>161</v>
      </c>
      <c r="G306" s="56">
        <v>2007973027</v>
      </c>
      <c r="H306" s="56">
        <v>9009420298</v>
      </c>
      <c r="I306" s="56">
        <v>542000322390</v>
      </c>
      <c r="J306" s="86" t="s">
        <v>154</v>
      </c>
      <c r="K306" s="86" t="s">
        <v>165</v>
      </c>
      <c r="L306" s="86" t="s">
        <v>166</v>
      </c>
      <c r="M306" s="86" t="s">
        <v>157</v>
      </c>
      <c r="N306" s="56">
        <v>130000726867</v>
      </c>
      <c r="O306" s="86" t="s">
        <v>79</v>
      </c>
      <c r="P306" s="87">
        <v>3</v>
      </c>
      <c r="Q306" s="59">
        <v>43483</v>
      </c>
      <c r="R306" s="88">
        <v>14</v>
      </c>
      <c r="S306" s="89">
        <v>100</v>
      </c>
      <c r="T306" s="89">
        <v>100</v>
      </c>
      <c r="U306" s="89">
        <v>7</v>
      </c>
      <c r="V306" s="89">
        <v>1400</v>
      </c>
      <c r="W306" s="89">
        <v>1400</v>
      </c>
      <c r="X306" s="89">
        <v>98</v>
      </c>
      <c r="Y306" s="89">
        <v>1498</v>
      </c>
      <c r="Z306" s="59">
        <v>43496</v>
      </c>
      <c r="AB306" s="76" t="str">
        <f t="shared" si="24"/>
        <v/>
      </c>
      <c r="AC306" s="76" t="str">
        <f t="shared" si="25"/>
        <v/>
      </c>
      <c r="AD306" s="76" t="str">
        <f>VLOOKUP(B306,CA!A:B,2,0)</f>
        <v>CAT</v>
      </c>
      <c r="AE306" s="77">
        <f>VLOOKUP(C306,DATA_IW39!B:B,1,0)</f>
        <v>140001546717</v>
      </c>
      <c r="AF306" s="78">
        <f t="shared" si="26"/>
        <v>2</v>
      </c>
      <c r="AG306" s="78">
        <f t="shared" si="27"/>
        <v>2</v>
      </c>
      <c r="AH306" s="78">
        <f t="shared" si="28"/>
        <v>2</v>
      </c>
      <c r="AI306" s="78" t="str">
        <f t="shared" si="29"/>
        <v>S4B3</v>
      </c>
      <c r="AJ306" s="78" t="str">
        <f>VLOOKUP(N306,DATA_IW39!A:X,24,0)</f>
        <v>CAT</v>
      </c>
      <c r="AK306" s="76" t="str">
        <f>VLOOKUP(N306,DATA_IW39!A:W,23,0)</f>
        <v>สายสื่อสาร</v>
      </c>
      <c r="AL306" s="76" t="str">
        <f>VLOOKUP(N306,DATA_IW39!A:G,6,0)</f>
        <v>ZW03</v>
      </c>
      <c r="AM306" s="76" t="str">
        <f>VLOOKUP(N306,DATA_IW39!A:G,7,0)</f>
        <v>Z53</v>
      </c>
      <c r="AN306" s="76" t="str">
        <f>VLOOKUP(A306,Constrain!AC:AD,2,0)</f>
        <v>F095</v>
      </c>
      <c r="AO306" s="76" t="str">
        <f>VLOOKUP(A306,Constrain!AC:AE,3,0)</f>
        <v>กฟส.หนองบุญมาก</v>
      </c>
      <c r="AP306" s="76" t="str">
        <f>VLOOKUP(N306,DATA_IW39!A:AA,27,0)</f>
        <v>TELECOM</v>
      </c>
    </row>
    <row r="307" spans="1:42" x14ac:dyDescent="0.35">
      <c r="A307" s="86" t="s">
        <v>1304</v>
      </c>
      <c r="B307" s="56">
        <v>92000589349</v>
      </c>
      <c r="C307" s="56">
        <v>140001542630</v>
      </c>
      <c r="D307" s="86" t="s">
        <v>152</v>
      </c>
      <c r="E307" s="86" t="s">
        <v>1257</v>
      </c>
      <c r="F307" s="86" t="s">
        <v>1271</v>
      </c>
      <c r="G307" s="56">
        <v>2007964508</v>
      </c>
      <c r="H307" s="56">
        <v>9009410668</v>
      </c>
      <c r="I307" s="56">
        <v>566000321525</v>
      </c>
      <c r="J307" s="86" t="s">
        <v>154</v>
      </c>
      <c r="K307" s="86" t="s">
        <v>165</v>
      </c>
      <c r="L307" s="86" t="s">
        <v>166</v>
      </c>
      <c r="M307" s="86" t="s">
        <v>157</v>
      </c>
      <c r="N307" s="56">
        <v>130000726868</v>
      </c>
      <c r="O307" s="86" t="s">
        <v>79</v>
      </c>
      <c r="P307" s="87">
        <v>12</v>
      </c>
      <c r="Q307" s="59">
        <v>43481</v>
      </c>
      <c r="R307" s="88">
        <v>2822</v>
      </c>
      <c r="S307" s="89">
        <v>55</v>
      </c>
      <c r="T307" s="89">
        <v>55</v>
      </c>
      <c r="U307" s="89">
        <v>3.85</v>
      </c>
      <c r="V307" s="89">
        <v>155210</v>
      </c>
      <c r="W307" s="89">
        <v>155210</v>
      </c>
      <c r="X307" s="89">
        <v>10864.7</v>
      </c>
      <c r="Y307" s="89">
        <v>166074.70000000001</v>
      </c>
      <c r="Z307" s="59">
        <v>43496</v>
      </c>
      <c r="AB307" s="76" t="str">
        <f t="shared" si="24"/>
        <v/>
      </c>
      <c r="AC307" s="76" t="str">
        <f t="shared" si="25"/>
        <v/>
      </c>
      <c r="AD307" s="76" t="str">
        <f>VLOOKUP(B307,CA!A:B,2,0)</f>
        <v>TOT(AIS)</v>
      </c>
      <c r="AE307" s="77">
        <f>VLOOKUP(C307,DATA_IW39!B:B,1,0)</f>
        <v>140001542630</v>
      </c>
      <c r="AF307" s="78">
        <f t="shared" si="26"/>
        <v>1</v>
      </c>
      <c r="AG307" s="78">
        <f t="shared" si="27"/>
        <v>1</v>
      </c>
      <c r="AH307" s="78">
        <f t="shared" si="28"/>
        <v>1</v>
      </c>
      <c r="AI307" s="78" t="str">
        <f t="shared" si="29"/>
        <v>S4B3</v>
      </c>
      <c r="AJ307" s="78" t="str">
        <f>VLOOKUP(N307,DATA_IW39!A:X,24,0)</f>
        <v>AWN/AIS</v>
      </c>
      <c r="AK307" s="76" t="str">
        <f>VLOOKUP(N307,DATA_IW39!A:W,23,0)</f>
        <v>สายสื่อสาร</v>
      </c>
      <c r="AL307" s="76" t="str">
        <f>VLOOKUP(N307,DATA_IW39!A:G,6,0)</f>
        <v>ZW03</v>
      </c>
      <c r="AM307" s="76" t="str">
        <f>VLOOKUP(N307,DATA_IW39!A:G,7,0)</f>
        <v>Z53</v>
      </c>
      <c r="AN307" s="76" t="str">
        <f>VLOOKUP(A307,Constrain!AC:AD,2,0)</f>
        <v>F121</v>
      </c>
      <c r="AO307" s="76" t="str">
        <f>VLOOKUP(A307,Constrain!AC:AE,3,0)</f>
        <v>กฟอ.ปราสาท</v>
      </c>
      <c r="AP307" s="76" t="str">
        <f>VLOOKUP(N307,DATA_IW39!A:AA,27,0)</f>
        <v>TELECOM</v>
      </c>
    </row>
    <row r="308" spans="1:42" x14ac:dyDescent="0.35">
      <c r="A308" s="86" t="s">
        <v>1292</v>
      </c>
      <c r="B308" s="56">
        <v>92000538859</v>
      </c>
      <c r="C308" s="56">
        <v>140001550119</v>
      </c>
      <c r="D308" s="86" t="s">
        <v>152</v>
      </c>
      <c r="E308" s="86" t="s">
        <v>194</v>
      </c>
      <c r="F308" s="86" t="s">
        <v>195</v>
      </c>
      <c r="G308" s="56">
        <v>2007979132</v>
      </c>
      <c r="H308" s="56">
        <v>9009427745</v>
      </c>
      <c r="I308" s="56">
        <v>532000322543</v>
      </c>
      <c r="J308" s="86" t="s">
        <v>154</v>
      </c>
      <c r="K308" s="86" t="s">
        <v>165</v>
      </c>
      <c r="L308" s="86" t="s">
        <v>166</v>
      </c>
      <c r="M308" s="86" t="s">
        <v>157</v>
      </c>
      <c r="N308" s="56">
        <v>130000726869</v>
      </c>
      <c r="O308" s="86" t="s">
        <v>79</v>
      </c>
      <c r="P308" s="87">
        <v>16</v>
      </c>
      <c r="Q308" s="59">
        <v>43486</v>
      </c>
      <c r="R308" s="88">
        <v>6771</v>
      </c>
      <c r="S308" s="89">
        <v>55</v>
      </c>
      <c r="T308" s="89">
        <v>55</v>
      </c>
      <c r="U308" s="89">
        <v>3.85</v>
      </c>
      <c r="V308" s="89">
        <v>372405</v>
      </c>
      <c r="W308" s="89">
        <v>372405</v>
      </c>
      <c r="X308" s="89">
        <v>26068.35</v>
      </c>
      <c r="Y308" s="89">
        <v>398473.35</v>
      </c>
      <c r="Z308" s="59">
        <v>43496</v>
      </c>
      <c r="AA308" s="59"/>
      <c r="AB308" s="76" t="str">
        <f t="shared" si="24"/>
        <v/>
      </c>
      <c r="AC308" s="76" t="str">
        <f t="shared" si="25"/>
        <v/>
      </c>
      <c r="AD308" s="76" t="str">
        <f>VLOOKUP(B308,CA!A:B,2,0)</f>
        <v>TCC</v>
      </c>
      <c r="AE308" s="77">
        <f>VLOOKUP(C308,DATA_IW39!B:B,1,0)</f>
        <v>140001550119</v>
      </c>
      <c r="AF308" s="78">
        <f t="shared" si="26"/>
        <v>1</v>
      </c>
      <c r="AG308" s="78">
        <f t="shared" si="27"/>
        <v>1</v>
      </c>
      <c r="AH308" s="78">
        <f t="shared" si="28"/>
        <v>1</v>
      </c>
      <c r="AI308" s="78" t="str">
        <f t="shared" si="29"/>
        <v>S4B3</v>
      </c>
      <c r="AJ308" s="78" t="str">
        <f>VLOOKUP(N308,DATA_IW39!A:X,24,0)</f>
        <v>TCC</v>
      </c>
      <c r="AK308" s="76" t="str">
        <f>VLOOKUP(N308,DATA_IW39!A:W,23,0)</f>
        <v>สายสื่อสาร</v>
      </c>
      <c r="AL308" s="76" t="str">
        <f>VLOOKUP(N308,DATA_IW39!A:G,6,0)</f>
        <v>ZW03</v>
      </c>
      <c r="AM308" s="76" t="str">
        <f>VLOOKUP(N308,DATA_IW39!A:G,7,0)</f>
        <v>Z53</v>
      </c>
      <c r="AN308" s="76" t="str">
        <f>VLOOKUP(A308,Constrain!AC:AD,2,0)</f>
        <v>F012</v>
      </c>
      <c r="AO308" s="76" t="str">
        <f>VLOOKUP(A308,Constrain!AC:AE,3,0)</f>
        <v>กฟส.โนนสูง</v>
      </c>
      <c r="AP308" s="76" t="str">
        <f>VLOOKUP(N308,DATA_IW39!A:AA,27,0)</f>
        <v>TELECOM</v>
      </c>
    </row>
    <row r="309" spans="1:42" x14ac:dyDescent="0.35">
      <c r="A309" s="86" t="s">
        <v>170</v>
      </c>
      <c r="B309" s="56">
        <v>92000320892</v>
      </c>
      <c r="C309" s="56">
        <v>140001548203</v>
      </c>
      <c r="D309" s="86" t="s">
        <v>152</v>
      </c>
      <c r="E309" s="86" t="s">
        <v>114</v>
      </c>
      <c r="F309" s="86" t="s">
        <v>163</v>
      </c>
      <c r="G309" s="56">
        <v>2007974513</v>
      </c>
      <c r="H309" s="56">
        <v>9009422349</v>
      </c>
      <c r="I309" s="56">
        <v>532000323088</v>
      </c>
      <c r="J309" s="86" t="s">
        <v>154</v>
      </c>
      <c r="K309" s="86" t="s">
        <v>165</v>
      </c>
      <c r="L309" s="86" t="s">
        <v>166</v>
      </c>
      <c r="M309" s="86" t="s">
        <v>157</v>
      </c>
      <c r="N309" s="56">
        <v>130000726870</v>
      </c>
      <c r="O309" s="86" t="s">
        <v>79</v>
      </c>
      <c r="P309" s="87">
        <v>8</v>
      </c>
      <c r="Q309" s="59">
        <v>43483</v>
      </c>
      <c r="R309" s="88">
        <v>8550</v>
      </c>
      <c r="S309" s="89">
        <v>55</v>
      </c>
      <c r="T309" s="89">
        <v>55</v>
      </c>
      <c r="U309" s="89">
        <v>3.85</v>
      </c>
      <c r="V309" s="89">
        <v>470250</v>
      </c>
      <c r="W309" s="89">
        <v>470250</v>
      </c>
      <c r="X309" s="89">
        <v>32917.5</v>
      </c>
      <c r="Y309" s="89">
        <v>503167.5</v>
      </c>
      <c r="Z309" s="59">
        <v>43496</v>
      </c>
      <c r="AA309" s="59"/>
      <c r="AB309" s="76" t="str">
        <f t="shared" si="24"/>
        <v/>
      </c>
      <c r="AC309" s="76" t="str">
        <f t="shared" si="25"/>
        <v/>
      </c>
      <c r="AD309" s="76" t="str">
        <f>VLOOKUP(B309,CA!A:B,2,0)</f>
        <v>TOT</v>
      </c>
      <c r="AE309" s="77">
        <f>VLOOKUP(C309,DATA_IW39!B:B,1,0)</f>
        <v>140001548203</v>
      </c>
      <c r="AF309" s="78">
        <f t="shared" si="26"/>
        <v>2</v>
      </c>
      <c r="AG309" s="78">
        <f t="shared" si="27"/>
        <v>2</v>
      </c>
      <c r="AH309" s="78">
        <f t="shared" si="28"/>
        <v>2</v>
      </c>
      <c r="AI309" s="78" t="str">
        <f t="shared" si="29"/>
        <v>S4B3</v>
      </c>
      <c r="AJ309" s="78" t="str">
        <f>VLOOKUP(N309,DATA_IW39!A:X,24,0)</f>
        <v>TOT</v>
      </c>
      <c r="AK309" s="76" t="str">
        <f>VLOOKUP(N309,DATA_IW39!A:W,23,0)</f>
        <v>สายสื่อสาร</v>
      </c>
      <c r="AL309" s="76" t="str">
        <f>VLOOKUP(N309,DATA_IW39!A:G,6,0)</f>
        <v>ZW03</v>
      </c>
      <c r="AM309" s="76" t="str">
        <f>VLOOKUP(N309,DATA_IW39!A:G,7,0)</f>
        <v>Z53</v>
      </c>
      <c r="AN309" s="76" t="str">
        <f>VLOOKUP(A309,Constrain!AC:AD,2,0)</f>
        <v>F081</v>
      </c>
      <c r="AO309" s="76" t="str">
        <f>VLOOKUP(A309,Constrain!AC:AE,3,0)</f>
        <v>กฟอ.บัวใหญ่</v>
      </c>
      <c r="AP309" s="76" t="str">
        <f>VLOOKUP(N309,DATA_IW39!A:AA,27,0)</f>
        <v>TELECOM</v>
      </c>
    </row>
    <row r="310" spans="1:42" x14ac:dyDescent="0.35">
      <c r="A310" s="86" t="s">
        <v>170</v>
      </c>
      <c r="B310" s="56">
        <v>92000320892</v>
      </c>
      <c r="C310" s="56">
        <v>140001548203</v>
      </c>
      <c r="D310" s="86" t="s">
        <v>152</v>
      </c>
      <c r="E310" s="86" t="s">
        <v>114</v>
      </c>
      <c r="F310" s="86" t="s">
        <v>163</v>
      </c>
      <c r="G310" s="56">
        <v>2007974513</v>
      </c>
      <c r="H310" s="56">
        <v>9009422349</v>
      </c>
      <c r="I310" s="56">
        <v>532000323088</v>
      </c>
      <c r="J310" s="86" t="s">
        <v>154</v>
      </c>
      <c r="K310" s="86" t="s">
        <v>165</v>
      </c>
      <c r="L310" s="86" t="s">
        <v>166</v>
      </c>
      <c r="M310" s="86" t="s">
        <v>157</v>
      </c>
      <c r="N310" s="56">
        <v>130000726870</v>
      </c>
      <c r="O310" s="86" t="s">
        <v>79</v>
      </c>
      <c r="P310" s="87">
        <v>9</v>
      </c>
      <c r="Q310" s="59">
        <v>43483</v>
      </c>
      <c r="R310" s="88">
        <v>2899</v>
      </c>
      <c r="S310" s="89">
        <v>100</v>
      </c>
      <c r="T310" s="89">
        <v>100</v>
      </c>
      <c r="U310" s="89">
        <v>7</v>
      </c>
      <c r="V310" s="89">
        <v>289900</v>
      </c>
      <c r="W310" s="89">
        <v>289900</v>
      </c>
      <c r="X310" s="89">
        <v>20293</v>
      </c>
      <c r="Y310" s="89">
        <v>310193</v>
      </c>
      <c r="Z310" s="59">
        <v>43496</v>
      </c>
      <c r="AA310" s="59"/>
      <c r="AB310" s="76" t="str">
        <f t="shared" si="24"/>
        <v/>
      </c>
      <c r="AC310" s="76" t="str">
        <f t="shared" si="25"/>
        <v/>
      </c>
      <c r="AD310" s="76" t="str">
        <f>VLOOKUP(B310,CA!A:B,2,0)</f>
        <v>TOT</v>
      </c>
      <c r="AE310" s="77">
        <f>VLOOKUP(C310,DATA_IW39!B:B,1,0)</f>
        <v>140001548203</v>
      </c>
      <c r="AF310" s="78">
        <f t="shared" si="26"/>
        <v>2</v>
      </c>
      <c r="AG310" s="78">
        <f t="shared" si="27"/>
        <v>2</v>
      </c>
      <c r="AH310" s="78">
        <f t="shared" si="28"/>
        <v>2</v>
      </c>
      <c r="AI310" s="78" t="str">
        <f t="shared" si="29"/>
        <v>S4B3</v>
      </c>
      <c r="AJ310" s="78" t="str">
        <f>VLOOKUP(N310,DATA_IW39!A:X,24,0)</f>
        <v>TOT</v>
      </c>
      <c r="AK310" s="76" t="str">
        <f>VLOOKUP(N310,DATA_IW39!A:W,23,0)</f>
        <v>สายสื่อสาร</v>
      </c>
      <c r="AL310" s="76" t="str">
        <f>VLOOKUP(N310,DATA_IW39!A:G,6,0)</f>
        <v>ZW03</v>
      </c>
      <c r="AM310" s="76" t="str">
        <f>VLOOKUP(N310,DATA_IW39!A:G,7,0)</f>
        <v>Z53</v>
      </c>
      <c r="AN310" s="76" t="str">
        <f>VLOOKUP(A310,Constrain!AC:AD,2,0)</f>
        <v>F081</v>
      </c>
      <c r="AO310" s="76" t="str">
        <f>VLOOKUP(A310,Constrain!AC:AE,3,0)</f>
        <v>กฟอ.บัวใหญ่</v>
      </c>
      <c r="AP310" s="76" t="str">
        <f>VLOOKUP(N310,DATA_IW39!A:AA,27,0)</f>
        <v>TELECOM</v>
      </c>
    </row>
    <row r="311" spans="1:42" x14ac:dyDescent="0.35">
      <c r="A311" s="86" t="s">
        <v>178</v>
      </c>
      <c r="B311" s="56">
        <v>92000589331</v>
      </c>
      <c r="C311" s="56">
        <v>140001542658</v>
      </c>
      <c r="D311" s="86" t="s">
        <v>152</v>
      </c>
      <c r="E311" s="86" t="s">
        <v>1257</v>
      </c>
      <c r="F311" s="86" t="s">
        <v>1271</v>
      </c>
      <c r="G311" s="56">
        <v>2007964608</v>
      </c>
      <c r="H311" s="56">
        <v>9009410801</v>
      </c>
      <c r="I311" s="56">
        <v>522000321538</v>
      </c>
      <c r="J311" s="86" t="s">
        <v>154</v>
      </c>
      <c r="K311" s="86" t="s">
        <v>165</v>
      </c>
      <c r="L311" s="86" t="s">
        <v>166</v>
      </c>
      <c r="M311" s="86" t="s">
        <v>157</v>
      </c>
      <c r="N311" s="56">
        <v>130000726871</v>
      </c>
      <c r="O311" s="86" t="s">
        <v>79</v>
      </c>
      <c r="P311" s="87">
        <v>31</v>
      </c>
      <c r="Q311" s="59">
        <v>43481</v>
      </c>
      <c r="R311" s="88">
        <v>2814</v>
      </c>
      <c r="S311" s="89">
        <v>55</v>
      </c>
      <c r="T311" s="89">
        <v>55</v>
      </c>
      <c r="U311" s="89">
        <v>3.85</v>
      </c>
      <c r="V311" s="89">
        <v>154770</v>
      </c>
      <c r="W311" s="89">
        <v>154770</v>
      </c>
      <c r="X311" s="89">
        <v>10833.9</v>
      </c>
      <c r="Y311" s="89">
        <v>165603.9</v>
      </c>
      <c r="Z311" s="59">
        <v>43496</v>
      </c>
      <c r="AA311" s="59"/>
      <c r="AB311" s="76" t="str">
        <f t="shared" si="24"/>
        <v/>
      </c>
      <c r="AC311" s="76" t="str">
        <f t="shared" si="25"/>
        <v/>
      </c>
      <c r="AD311" s="76" t="str">
        <f>VLOOKUP(B311,CA!A:B,2,0)</f>
        <v>TOT(AIS)</v>
      </c>
      <c r="AE311" s="77">
        <f>VLOOKUP(C311,DATA_IW39!B:B,1,0)</f>
        <v>140001542658</v>
      </c>
      <c r="AF311" s="78">
        <f t="shared" si="26"/>
        <v>1</v>
      </c>
      <c r="AG311" s="78">
        <f t="shared" si="27"/>
        <v>1</v>
      </c>
      <c r="AH311" s="78">
        <f t="shared" si="28"/>
        <v>1</v>
      </c>
      <c r="AI311" s="78" t="str">
        <f t="shared" si="29"/>
        <v>S4B3</v>
      </c>
      <c r="AJ311" s="78" t="str">
        <f>VLOOKUP(N311,DATA_IW39!A:X,24,0)</f>
        <v>AWN/AIS</v>
      </c>
      <c r="AK311" s="76" t="str">
        <f>VLOOKUP(N311,DATA_IW39!A:W,23,0)</f>
        <v>สายสื่อสาร</v>
      </c>
      <c r="AL311" s="76" t="str">
        <f>VLOOKUP(N311,DATA_IW39!A:G,6,0)</f>
        <v>ZW03</v>
      </c>
      <c r="AM311" s="76" t="str">
        <f>VLOOKUP(N311,DATA_IW39!A:G,7,0)</f>
        <v>Z53</v>
      </c>
      <c r="AN311" s="76" t="str">
        <f>VLOOKUP(A311,Constrain!AC:AD,2,0)</f>
        <v>F061</v>
      </c>
      <c r="AO311" s="76" t="str">
        <f>VLOOKUP(A311,Constrain!AC:AE,3,0)</f>
        <v>กฟอ.ปากช่อง</v>
      </c>
      <c r="AP311" s="76" t="str">
        <f>VLOOKUP(N311,DATA_IW39!A:AA,27,0)</f>
        <v>TELECOM</v>
      </c>
    </row>
    <row r="312" spans="1:42" x14ac:dyDescent="0.35">
      <c r="A312" s="86" t="s">
        <v>1291</v>
      </c>
      <c r="B312" s="56">
        <v>92000320906</v>
      </c>
      <c r="C312" s="56">
        <v>140001545465</v>
      </c>
      <c r="D312" s="86" t="s">
        <v>152</v>
      </c>
      <c r="E312" s="86" t="s">
        <v>114</v>
      </c>
      <c r="F312" s="86" t="s">
        <v>163</v>
      </c>
      <c r="G312" s="56">
        <v>2007969644</v>
      </c>
      <c r="H312" s="56">
        <v>9009416653</v>
      </c>
      <c r="I312" s="56">
        <v>554000320982</v>
      </c>
      <c r="J312" s="86" t="s">
        <v>154</v>
      </c>
      <c r="K312" s="86" t="s">
        <v>165</v>
      </c>
      <c r="L312" s="86" t="s">
        <v>166</v>
      </c>
      <c r="M312" s="86" t="s">
        <v>157</v>
      </c>
      <c r="N312" s="56">
        <v>130000726872</v>
      </c>
      <c r="O312" s="86" t="s">
        <v>79</v>
      </c>
      <c r="P312" s="87">
        <v>2</v>
      </c>
      <c r="Q312" s="59">
        <v>43482</v>
      </c>
      <c r="R312" s="88">
        <v>729</v>
      </c>
      <c r="S312" s="89">
        <v>55</v>
      </c>
      <c r="T312" s="89">
        <v>55</v>
      </c>
      <c r="U312" s="89">
        <v>3.85</v>
      </c>
      <c r="V312" s="89">
        <v>40095</v>
      </c>
      <c r="W312" s="89">
        <v>40095</v>
      </c>
      <c r="X312" s="89">
        <v>2806.65</v>
      </c>
      <c r="Y312" s="89">
        <v>42901.65</v>
      </c>
      <c r="Z312" s="59">
        <v>43496</v>
      </c>
      <c r="AA312" s="59"/>
      <c r="AB312" s="76" t="str">
        <f t="shared" si="24"/>
        <v/>
      </c>
      <c r="AC312" s="76" t="str">
        <f t="shared" si="25"/>
        <v/>
      </c>
      <c r="AD312" s="76" t="str">
        <f>VLOOKUP(B312,CA!A:B,2,0)</f>
        <v>TOT</v>
      </c>
      <c r="AE312" s="77">
        <f>VLOOKUP(C312,DATA_IW39!B:B,1,0)</f>
        <v>140001545465</v>
      </c>
      <c r="AF312" s="78">
        <f t="shared" si="26"/>
        <v>1</v>
      </c>
      <c r="AG312" s="78">
        <f t="shared" si="27"/>
        <v>1</v>
      </c>
      <c r="AH312" s="78">
        <f t="shared" si="28"/>
        <v>1</v>
      </c>
      <c r="AI312" s="78" t="str">
        <f t="shared" si="29"/>
        <v>S4B3</v>
      </c>
      <c r="AJ312" s="78" t="str">
        <f>VLOOKUP(N312,DATA_IW39!A:X,24,0)</f>
        <v>TOT/PTT</v>
      </c>
      <c r="AK312" s="76" t="str">
        <f>VLOOKUP(N312,DATA_IW39!A:W,23,0)</f>
        <v>สายสื่อสาร</v>
      </c>
      <c r="AL312" s="76" t="str">
        <f>VLOOKUP(N312,DATA_IW39!A:G,6,0)</f>
        <v>ZW03</v>
      </c>
      <c r="AM312" s="76" t="str">
        <f>VLOOKUP(N312,DATA_IW39!A:G,7,0)</f>
        <v>Z53</v>
      </c>
      <c r="AN312" s="76" t="str">
        <f>VLOOKUP(A312,Constrain!AC:AD,2,0)</f>
        <v>F071</v>
      </c>
      <c r="AO312" s="76" t="str">
        <f>VLOOKUP(A312,Constrain!AC:AE,3,0)</f>
        <v>กฟอ.สีคิ้ว</v>
      </c>
      <c r="AP312" s="76" t="str">
        <f>VLOOKUP(N312,DATA_IW39!A:AA,27,0)</f>
        <v>TELECOM</v>
      </c>
    </row>
    <row r="313" spans="1:42" x14ac:dyDescent="0.35">
      <c r="A313" s="86" t="s">
        <v>1321</v>
      </c>
      <c r="B313" s="56">
        <v>92000589343</v>
      </c>
      <c r="C313" s="56">
        <v>140001545422</v>
      </c>
      <c r="D313" s="86" t="s">
        <v>152</v>
      </c>
      <c r="E313" s="86" t="s">
        <v>1257</v>
      </c>
      <c r="F313" s="86" t="s">
        <v>1271</v>
      </c>
      <c r="G313" s="56">
        <v>2007969625</v>
      </c>
      <c r="H313" s="56">
        <v>9009416548</v>
      </c>
      <c r="I313" s="56">
        <v>526000322476</v>
      </c>
      <c r="J313" s="86" t="s">
        <v>154</v>
      </c>
      <c r="K313" s="86" t="s">
        <v>165</v>
      </c>
      <c r="L313" s="86" t="s">
        <v>166</v>
      </c>
      <c r="M313" s="86" t="s">
        <v>157</v>
      </c>
      <c r="N313" s="56">
        <v>130000726873</v>
      </c>
      <c r="O313" s="86" t="s">
        <v>79</v>
      </c>
      <c r="P313" s="87">
        <v>13</v>
      </c>
      <c r="Q313" s="59">
        <v>43482</v>
      </c>
      <c r="R313" s="88">
        <v>651</v>
      </c>
      <c r="S313" s="89">
        <v>55</v>
      </c>
      <c r="T313" s="89">
        <v>55</v>
      </c>
      <c r="U313" s="89">
        <v>3.85</v>
      </c>
      <c r="V313" s="89">
        <v>35805</v>
      </c>
      <c r="W313" s="89">
        <v>35805</v>
      </c>
      <c r="X313" s="89">
        <v>2506.35</v>
      </c>
      <c r="Y313" s="89">
        <v>38311.35</v>
      </c>
      <c r="Z313" s="59">
        <v>43496</v>
      </c>
      <c r="AA313" s="59"/>
      <c r="AB313" s="76" t="str">
        <f t="shared" si="24"/>
        <v/>
      </c>
      <c r="AC313" s="76" t="str">
        <f t="shared" si="25"/>
        <v/>
      </c>
      <c r="AD313" s="76" t="str">
        <f>VLOOKUP(B313,CA!A:B,2,0)</f>
        <v>TOT(AIS)</v>
      </c>
      <c r="AE313" s="77">
        <f>VLOOKUP(C313,DATA_IW39!B:B,1,0)</f>
        <v>140001545422</v>
      </c>
      <c r="AF313" s="78">
        <f t="shared" si="26"/>
        <v>1</v>
      </c>
      <c r="AG313" s="78">
        <f t="shared" si="27"/>
        <v>1</v>
      </c>
      <c r="AH313" s="78">
        <f t="shared" si="28"/>
        <v>1</v>
      </c>
      <c r="AI313" s="78" t="str">
        <f t="shared" si="29"/>
        <v>S4B3</v>
      </c>
      <c r="AJ313" s="78" t="str">
        <f>VLOOKUP(N313,DATA_IW39!A:X,24,0)</f>
        <v>AWN/AIS</v>
      </c>
      <c r="AK313" s="76" t="str">
        <f>VLOOKUP(N313,DATA_IW39!A:W,23,0)</f>
        <v>สายสื่อสาร</v>
      </c>
      <c r="AL313" s="76" t="str">
        <f>VLOOKUP(N313,DATA_IW39!A:G,6,0)</f>
        <v>ZW03</v>
      </c>
      <c r="AM313" s="76" t="str">
        <f>VLOOKUP(N313,DATA_IW39!A:G,7,0)</f>
        <v>Z53</v>
      </c>
      <c r="AN313" s="76" t="str">
        <f>VLOOKUP(A313,Constrain!AC:AD,2,0)</f>
        <v>F095</v>
      </c>
      <c r="AO313" s="76" t="str">
        <f>VLOOKUP(A313,Constrain!AC:AE,3,0)</f>
        <v>กฟส.หนองบุญมาก</v>
      </c>
      <c r="AP313" s="76" t="str">
        <f>VLOOKUP(N313,DATA_IW39!A:AA,27,0)</f>
        <v>TELECOM</v>
      </c>
    </row>
    <row r="314" spans="1:42" x14ac:dyDescent="0.35">
      <c r="A314" s="86" t="s">
        <v>1292</v>
      </c>
      <c r="B314" s="56">
        <v>92000322808</v>
      </c>
      <c r="C314" s="56">
        <v>140001550142</v>
      </c>
      <c r="D314" s="86" t="s">
        <v>152</v>
      </c>
      <c r="E314" s="86" t="s">
        <v>168</v>
      </c>
      <c r="F314" s="86" t="s">
        <v>169</v>
      </c>
      <c r="G314" s="56">
        <v>2007979337</v>
      </c>
      <c r="H314" s="56">
        <v>9009427990</v>
      </c>
      <c r="I314" s="56">
        <v>500000320790</v>
      </c>
      <c r="J314" s="86" t="s">
        <v>154</v>
      </c>
      <c r="K314" s="86" t="s">
        <v>165</v>
      </c>
      <c r="L314" s="86" t="s">
        <v>166</v>
      </c>
      <c r="M314" s="86" t="s">
        <v>157</v>
      </c>
      <c r="N314" s="56">
        <v>130000726875</v>
      </c>
      <c r="O314" s="86" t="s">
        <v>79</v>
      </c>
      <c r="P314" s="87">
        <v>11</v>
      </c>
      <c r="Q314" s="59">
        <v>43486</v>
      </c>
      <c r="R314" s="88">
        <v>1639</v>
      </c>
      <c r="S314" s="89">
        <v>55</v>
      </c>
      <c r="T314" s="89">
        <v>55</v>
      </c>
      <c r="U314" s="89">
        <v>3.85</v>
      </c>
      <c r="V314" s="89">
        <v>90145</v>
      </c>
      <c r="W314" s="89">
        <v>90145</v>
      </c>
      <c r="X314" s="89">
        <v>6310.15</v>
      </c>
      <c r="Y314" s="89">
        <v>96455.15</v>
      </c>
      <c r="Z314" s="59">
        <v>43496</v>
      </c>
      <c r="AA314" s="59"/>
      <c r="AB314" s="76" t="str">
        <f t="shared" si="24"/>
        <v/>
      </c>
      <c r="AC314" s="76" t="str">
        <f t="shared" si="25"/>
        <v/>
      </c>
      <c r="AD314" s="76" t="str">
        <f>VLOOKUP(B314,CA!A:B,2,0)</f>
        <v>UIH</v>
      </c>
      <c r="AE314" s="77">
        <f>VLOOKUP(C314,DATA_IW39!B:B,1,0)</f>
        <v>140001550142</v>
      </c>
      <c r="AF314" s="78">
        <f t="shared" si="26"/>
        <v>1</v>
      </c>
      <c r="AG314" s="78">
        <f t="shared" si="27"/>
        <v>1</v>
      </c>
      <c r="AH314" s="78">
        <f t="shared" si="28"/>
        <v>1</v>
      </c>
      <c r="AI314" s="78" t="str">
        <f t="shared" si="29"/>
        <v>S4B3</v>
      </c>
      <c r="AJ314" s="78" t="str">
        <f>VLOOKUP(N314,DATA_IW39!A:X,24,0)</f>
        <v>UIH</v>
      </c>
      <c r="AK314" s="76" t="str">
        <f>VLOOKUP(N314,DATA_IW39!A:W,23,0)</f>
        <v>สายสื่อสาร</v>
      </c>
      <c r="AL314" s="76" t="str">
        <f>VLOOKUP(N314,DATA_IW39!A:G,6,0)</f>
        <v>ZW03</v>
      </c>
      <c r="AM314" s="76" t="str">
        <f>VLOOKUP(N314,DATA_IW39!A:G,7,0)</f>
        <v>Z53</v>
      </c>
      <c r="AN314" s="76" t="str">
        <f>VLOOKUP(A314,Constrain!AC:AD,2,0)</f>
        <v>F012</v>
      </c>
      <c r="AO314" s="76" t="str">
        <f>VLOOKUP(A314,Constrain!AC:AE,3,0)</f>
        <v>กฟส.โนนสูง</v>
      </c>
      <c r="AP314" s="76" t="str">
        <f>VLOOKUP(N314,DATA_IW39!A:AA,27,0)</f>
        <v>TELECOM</v>
      </c>
    </row>
    <row r="315" spans="1:42" x14ac:dyDescent="0.35">
      <c r="A315" s="86" t="s">
        <v>1304</v>
      </c>
      <c r="B315" s="56">
        <v>92000318923</v>
      </c>
      <c r="C315" s="56">
        <v>140001542728</v>
      </c>
      <c r="D315" s="86" t="s">
        <v>152</v>
      </c>
      <c r="E315" s="86" t="s">
        <v>153</v>
      </c>
      <c r="F315" s="86" t="s">
        <v>1266</v>
      </c>
      <c r="G315" s="56">
        <v>2007964715</v>
      </c>
      <c r="H315" s="56">
        <v>9009410916</v>
      </c>
      <c r="I315" s="56">
        <v>524000322124</v>
      </c>
      <c r="J315" s="86" t="s">
        <v>154</v>
      </c>
      <c r="K315" s="86" t="s">
        <v>165</v>
      </c>
      <c r="L315" s="86" t="s">
        <v>166</v>
      </c>
      <c r="M315" s="86" t="s">
        <v>157</v>
      </c>
      <c r="N315" s="56">
        <v>130000726876</v>
      </c>
      <c r="O315" s="86" t="s">
        <v>79</v>
      </c>
      <c r="P315" s="87">
        <v>7</v>
      </c>
      <c r="Q315" s="59">
        <v>43481</v>
      </c>
      <c r="R315" s="88">
        <v>9825</v>
      </c>
      <c r="S315" s="89">
        <v>55</v>
      </c>
      <c r="T315" s="89">
        <v>55</v>
      </c>
      <c r="U315" s="89">
        <v>3.85</v>
      </c>
      <c r="V315" s="89">
        <v>540375</v>
      </c>
      <c r="W315" s="89">
        <v>540375</v>
      </c>
      <c r="X315" s="89">
        <v>37826.25</v>
      </c>
      <c r="Y315" s="89">
        <v>578201.25</v>
      </c>
      <c r="Z315" s="59">
        <v>43496</v>
      </c>
      <c r="AA315" s="59"/>
      <c r="AB315" s="76" t="str">
        <f t="shared" si="24"/>
        <v/>
      </c>
      <c r="AC315" s="76" t="str">
        <f t="shared" si="25"/>
        <v/>
      </c>
      <c r="AD315" s="76" t="str">
        <f>VLOOKUP(B315,CA!A:B,2,0)</f>
        <v>AWN</v>
      </c>
      <c r="AE315" s="77">
        <f>VLOOKUP(C315,DATA_IW39!B:B,1,0)</f>
        <v>140001542728</v>
      </c>
      <c r="AF315" s="78">
        <f t="shared" si="26"/>
        <v>1</v>
      </c>
      <c r="AG315" s="78">
        <f t="shared" si="27"/>
        <v>1</v>
      </c>
      <c r="AH315" s="78">
        <f t="shared" si="28"/>
        <v>1</v>
      </c>
      <c r="AI315" s="78" t="str">
        <f t="shared" si="29"/>
        <v>S4B3</v>
      </c>
      <c r="AJ315" s="78" t="str">
        <f>VLOOKUP(N315,DATA_IW39!A:X,24,0)</f>
        <v>AWN</v>
      </c>
      <c r="AK315" s="76" t="str">
        <f>VLOOKUP(N315,DATA_IW39!A:W,23,0)</f>
        <v>สายสื่อสาร</v>
      </c>
      <c r="AL315" s="76" t="str">
        <f>VLOOKUP(N315,DATA_IW39!A:G,6,0)</f>
        <v>ZW03</v>
      </c>
      <c r="AM315" s="76" t="str">
        <f>VLOOKUP(N315,DATA_IW39!A:G,7,0)</f>
        <v>Z53</v>
      </c>
      <c r="AN315" s="76" t="str">
        <f>VLOOKUP(A315,Constrain!AC:AD,2,0)</f>
        <v>F121</v>
      </c>
      <c r="AO315" s="76" t="str">
        <f>VLOOKUP(A315,Constrain!AC:AE,3,0)</f>
        <v>กฟอ.ปราสาท</v>
      </c>
      <c r="AP315" s="76" t="str">
        <f>VLOOKUP(N315,DATA_IW39!A:AA,27,0)</f>
        <v>TELECOM</v>
      </c>
    </row>
    <row r="316" spans="1:42" x14ac:dyDescent="0.35">
      <c r="A316" s="86" t="s">
        <v>178</v>
      </c>
      <c r="B316" s="56">
        <v>92000324006</v>
      </c>
      <c r="C316" s="56">
        <v>140001543005</v>
      </c>
      <c r="D316" s="86" t="s">
        <v>152</v>
      </c>
      <c r="E316" s="86" t="s">
        <v>160</v>
      </c>
      <c r="F316" s="86" t="s">
        <v>161</v>
      </c>
      <c r="G316" s="56">
        <v>2007964975</v>
      </c>
      <c r="H316" s="56">
        <v>9009411311</v>
      </c>
      <c r="I316" s="56">
        <v>532000322509</v>
      </c>
      <c r="J316" s="86" t="s">
        <v>154</v>
      </c>
      <c r="K316" s="86" t="s">
        <v>165</v>
      </c>
      <c r="L316" s="86" t="s">
        <v>166</v>
      </c>
      <c r="M316" s="86" t="s">
        <v>157</v>
      </c>
      <c r="N316" s="56">
        <v>130000726877</v>
      </c>
      <c r="O316" s="86" t="s">
        <v>79</v>
      </c>
      <c r="P316" s="87">
        <v>13</v>
      </c>
      <c r="Q316" s="59">
        <v>43481</v>
      </c>
      <c r="R316" s="88">
        <v>7179</v>
      </c>
      <c r="S316" s="89">
        <v>55</v>
      </c>
      <c r="T316" s="89">
        <v>55</v>
      </c>
      <c r="U316" s="89">
        <v>3.85</v>
      </c>
      <c r="V316" s="89">
        <v>394845</v>
      </c>
      <c r="W316" s="89">
        <v>394845</v>
      </c>
      <c r="X316" s="89">
        <v>27639.15</v>
      </c>
      <c r="Y316" s="89">
        <v>422484.15</v>
      </c>
      <c r="Z316" s="59">
        <v>43496</v>
      </c>
      <c r="AA316" s="59"/>
      <c r="AB316" s="76" t="str">
        <f t="shared" si="24"/>
        <v/>
      </c>
      <c r="AC316" s="76" t="str">
        <f t="shared" si="25"/>
        <v/>
      </c>
      <c r="AD316" s="76" t="str">
        <f>VLOOKUP(B316,CA!A:B,2,0)</f>
        <v>CAT</v>
      </c>
      <c r="AE316" s="77">
        <f>VLOOKUP(C316,DATA_IW39!B:B,1,0)</f>
        <v>140001543005</v>
      </c>
      <c r="AF316" s="78">
        <f t="shared" si="26"/>
        <v>2</v>
      </c>
      <c r="AG316" s="78">
        <f t="shared" si="27"/>
        <v>2</v>
      </c>
      <c r="AH316" s="78">
        <f t="shared" si="28"/>
        <v>2</v>
      </c>
      <c r="AI316" s="78" t="str">
        <f t="shared" si="29"/>
        <v>S4B3</v>
      </c>
      <c r="AJ316" s="78" t="str">
        <f>VLOOKUP(N316,DATA_IW39!A:X,24,0)</f>
        <v>CAT/TAC</v>
      </c>
      <c r="AK316" s="76" t="str">
        <f>VLOOKUP(N316,DATA_IW39!A:W,23,0)</f>
        <v>สายสื่อสาร</v>
      </c>
      <c r="AL316" s="76" t="str">
        <f>VLOOKUP(N316,DATA_IW39!A:G,6,0)</f>
        <v>ZW03</v>
      </c>
      <c r="AM316" s="76" t="str">
        <f>VLOOKUP(N316,DATA_IW39!A:G,7,0)</f>
        <v>Z53</v>
      </c>
      <c r="AN316" s="76" t="str">
        <f>VLOOKUP(A316,Constrain!AC:AD,2,0)</f>
        <v>F061</v>
      </c>
      <c r="AO316" s="76" t="str">
        <f>VLOOKUP(A316,Constrain!AC:AE,3,0)</f>
        <v>กฟอ.ปากช่อง</v>
      </c>
      <c r="AP316" s="76" t="str">
        <f>VLOOKUP(N316,DATA_IW39!A:AA,27,0)</f>
        <v>TELECOM</v>
      </c>
    </row>
    <row r="317" spans="1:42" x14ac:dyDescent="0.35">
      <c r="A317" s="86" t="s">
        <v>178</v>
      </c>
      <c r="B317" s="56">
        <v>92000324006</v>
      </c>
      <c r="C317" s="56">
        <v>140001543005</v>
      </c>
      <c r="D317" s="86" t="s">
        <v>152</v>
      </c>
      <c r="E317" s="86" t="s">
        <v>160</v>
      </c>
      <c r="F317" s="86" t="s">
        <v>161</v>
      </c>
      <c r="G317" s="56">
        <v>2007964975</v>
      </c>
      <c r="H317" s="56">
        <v>9009411311</v>
      </c>
      <c r="I317" s="56">
        <v>532000322509</v>
      </c>
      <c r="J317" s="86" t="s">
        <v>154</v>
      </c>
      <c r="K317" s="86" t="s">
        <v>165</v>
      </c>
      <c r="L317" s="86" t="s">
        <v>166</v>
      </c>
      <c r="M317" s="86" t="s">
        <v>157</v>
      </c>
      <c r="N317" s="56">
        <v>130000726877</v>
      </c>
      <c r="O317" s="86" t="s">
        <v>79</v>
      </c>
      <c r="P317" s="87">
        <v>14</v>
      </c>
      <c r="Q317" s="59">
        <v>43481</v>
      </c>
      <c r="R317" s="88">
        <v>1263</v>
      </c>
      <c r="S317" s="89">
        <v>100</v>
      </c>
      <c r="T317" s="89">
        <v>100</v>
      </c>
      <c r="U317" s="89">
        <v>7</v>
      </c>
      <c r="V317" s="89">
        <v>126300</v>
      </c>
      <c r="W317" s="89">
        <v>126300</v>
      </c>
      <c r="X317" s="89">
        <v>8841</v>
      </c>
      <c r="Y317" s="89">
        <v>135141</v>
      </c>
      <c r="Z317" s="59">
        <v>43496</v>
      </c>
      <c r="AA317" s="59"/>
      <c r="AB317" s="76" t="str">
        <f t="shared" si="24"/>
        <v/>
      </c>
      <c r="AC317" s="76" t="str">
        <f t="shared" si="25"/>
        <v/>
      </c>
      <c r="AD317" s="76" t="str">
        <f>VLOOKUP(B317,CA!A:B,2,0)</f>
        <v>CAT</v>
      </c>
      <c r="AE317" s="77">
        <f>VLOOKUP(C317,DATA_IW39!B:B,1,0)</f>
        <v>140001543005</v>
      </c>
      <c r="AF317" s="78">
        <f t="shared" si="26"/>
        <v>2</v>
      </c>
      <c r="AG317" s="78">
        <f t="shared" si="27"/>
        <v>2</v>
      </c>
      <c r="AH317" s="78">
        <f t="shared" si="28"/>
        <v>2</v>
      </c>
      <c r="AI317" s="78" t="str">
        <f t="shared" si="29"/>
        <v>S4B3</v>
      </c>
      <c r="AJ317" s="78" t="str">
        <f>VLOOKUP(N317,DATA_IW39!A:X,24,0)</f>
        <v>CAT/TAC</v>
      </c>
      <c r="AK317" s="76" t="str">
        <f>VLOOKUP(N317,DATA_IW39!A:W,23,0)</f>
        <v>สายสื่อสาร</v>
      </c>
      <c r="AL317" s="76" t="str">
        <f>VLOOKUP(N317,DATA_IW39!A:G,6,0)</f>
        <v>ZW03</v>
      </c>
      <c r="AM317" s="76" t="str">
        <f>VLOOKUP(N317,DATA_IW39!A:G,7,0)</f>
        <v>Z53</v>
      </c>
      <c r="AN317" s="76" t="str">
        <f>VLOOKUP(A317,Constrain!AC:AD,2,0)</f>
        <v>F061</v>
      </c>
      <c r="AO317" s="76" t="str">
        <f>VLOOKUP(A317,Constrain!AC:AE,3,0)</f>
        <v>กฟอ.ปากช่อง</v>
      </c>
      <c r="AP317" s="76" t="str">
        <f>VLOOKUP(N317,DATA_IW39!A:AA,27,0)</f>
        <v>TELECOM</v>
      </c>
    </row>
    <row r="318" spans="1:42" x14ac:dyDescent="0.35">
      <c r="A318" s="86" t="s">
        <v>1323</v>
      </c>
      <c r="B318" s="56">
        <v>92000481963</v>
      </c>
      <c r="C318" s="56">
        <v>140001547753</v>
      </c>
      <c r="D318" s="86" t="s">
        <v>152</v>
      </c>
      <c r="E318" s="86" t="s">
        <v>171</v>
      </c>
      <c r="F318" s="86" t="s">
        <v>167</v>
      </c>
      <c r="G318" s="56">
        <v>2007974106</v>
      </c>
      <c r="H318" s="56">
        <v>9009421799</v>
      </c>
      <c r="I318" s="56">
        <v>538000322117</v>
      </c>
      <c r="J318" s="86" t="s">
        <v>154</v>
      </c>
      <c r="K318" s="86" t="s">
        <v>165</v>
      </c>
      <c r="L318" s="86" t="s">
        <v>166</v>
      </c>
      <c r="M318" s="86" t="s">
        <v>157</v>
      </c>
      <c r="N318" s="56">
        <v>130000726878</v>
      </c>
      <c r="O318" s="86" t="s">
        <v>79</v>
      </c>
      <c r="P318" s="87">
        <v>10</v>
      </c>
      <c r="Q318" s="59">
        <v>43483</v>
      </c>
      <c r="R318" s="88">
        <v>2322</v>
      </c>
      <c r="S318" s="89">
        <v>55</v>
      </c>
      <c r="T318" s="89">
        <v>55</v>
      </c>
      <c r="U318" s="89">
        <v>3.85</v>
      </c>
      <c r="V318" s="89">
        <v>127710</v>
      </c>
      <c r="W318" s="89">
        <v>127710</v>
      </c>
      <c r="X318" s="89">
        <v>8939.7000000000007</v>
      </c>
      <c r="Y318" s="89">
        <v>136649.70000000001</v>
      </c>
      <c r="Z318" s="59">
        <v>43496</v>
      </c>
      <c r="AA318" s="59"/>
      <c r="AB318" s="76" t="str">
        <f t="shared" si="24"/>
        <v/>
      </c>
      <c r="AC318" s="76" t="str">
        <f t="shared" si="25"/>
        <v/>
      </c>
      <c r="AD318" s="76" t="str">
        <f>VLOOKUP(B318,CA!A:B,2,0)</f>
        <v>TUC</v>
      </c>
      <c r="AE318" s="77">
        <f>VLOOKUP(C318,DATA_IW39!B:B,1,0)</f>
        <v>140001547753</v>
      </c>
      <c r="AF318" s="78">
        <f t="shared" si="26"/>
        <v>1</v>
      </c>
      <c r="AG318" s="78">
        <f t="shared" si="27"/>
        <v>1</v>
      </c>
      <c r="AH318" s="78">
        <f t="shared" si="28"/>
        <v>1</v>
      </c>
      <c r="AI318" s="78" t="str">
        <f t="shared" si="29"/>
        <v>S4B3</v>
      </c>
      <c r="AJ318" s="78" t="str">
        <f>VLOOKUP(N318,DATA_IW39!A:X,24,0)</f>
        <v>TUC</v>
      </c>
      <c r="AK318" s="76" t="str">
        <f>VLOOKUP(N318,DATA_IW39!A:W,23,0)</f>
        <v>สายสื่อสาร</v>
      </c>
      <c r="AL318" s="76" t="str">
        <f>VLOOKUP(N318,DATA_IW39!A:G,6,0)</f>
        <v>ZW03</v>
      </c>
      <c r="AM318" s="76" t="str">
        <f>VLOOKUP(N318,DATA_IW39!A:G,7,0)</f>
        <v>Z53</v>
      </c>
      <c r="AN318" s="76" t="str">
        <f>VLOOKUP(A318,Constrain!AC:AD,2,0)</f>
        <v>F093</v>
      </c>
      <c r="AO318" s="76" t="str">
        <f>VLOOKUP(A318,Constrain!AC:AE,3,0)</f>
        <v>กฟส.ครบุรี</v>
      </c>
      <c r="AP318" s="76" t="str">
        <f>VLOOKUP(N318,DATA_IW39!A:AA,27,0)</f>
        <v>TELECOM</v>
      </c>
    </row>
    <row r="319" spans="1:42" x14ac:dyDescent="0.35">
      <c r="A319" s="86" t="s">
        <v>1300</v>
      </c>
      <c r="B319" s="56">
        <v>92000320925</v>
      </c>
      <c r="C319" s="56">
        <v>140001545136</v>
      </c>
      <c r="D319" s="86" t="s">
        <v>152</v>
      </c>
      <c r="E319" s="86" t="s">
        <v>168</v>
      </c>
      <c r="F319" s="86" t="s">
        <v>169</v>
      </c>
      <c r="G319" s="56">
        <v>2007969343</v>
      </c>
      <c r="H319" s="56">
        <v>9009416280</v>
      </c>
      <c r="I319" s="56">
        <v>558000321508</v>
      </c>
      <c r="J319" s="86" t="s">
        <v>154</v>
      </c>
      <c r="K319" s="86" t="s">
        <v>165</v>
      </c>
      <c r="L319" s="86" t="s">
        <v>166</v>
      </c>
      <c r="M319" s="86" t="s">
        <v>157</v>
      </c>
      <c r="N319" s="56">
        <v>130000726880</v>
      </c>
      <c r="O319" s="86" t="s">
        <v>79</v>
      </c>
      <c r="P319" s="87">
        <v>7</v>
      </c>
      <c r="Q319" s="59">
        <v>43482</v>
      </c>
      <c r="R319" s="88">
        <v>1432</v>
      </c>
      <c r="S319" s="89">
        <v>55</v>
      </c>
      <c r="T319" s="89">
        <v>55</v>
      </c>
      <c r="U319" s="89">
        <v>3.85</v>
      </c>
      <c r="V319" s="89">
        <v>78760</v>
      </c>
      <c r="W319" s="89">
        <v>78760</v>
      </c>
      <c r="X319" s="89">
        <v>5513.2</v>
      </c>
      <c r="Y319" s="89">
        <v>84273.2</v>
      </c>
      <c r="Z319" s="59">
        <v>43496</v>
      </c>
      <c r="AA319" s="59"/>
      <c r="AB319" s="76" t="str">
        <f t="shared" si="24"/>
        <v/>
      </c>
      <c r="AC319" s="76" t="str">
        <f t="shared" si="25"/>
        <v/>
      </c>
      <c r="AD319" s="76" t="str">
        <f>VLOOKUP(B319,CA!A:B,2,0)</f>
        <v>UIH</v>
      </c>
      <c r="AE319" s="77">
        <f>VLOOKUP(C319,DATA_IW39!B:B,1,0)</f>
        <v>140001545136</v>
      </c>
      <c r="AF319" s="78">
        <f t="shared" si="26"/>
        <v>1</v>
      </c>
      <c r="AG319" s="78">
        <f t="shared" si="27"/>
        <v>1</v>
      </c>
      <c r="AH319" s="78">
        <f t="shared" si="28"/>
        <v>1</v>
      </c>
      <c r="AI319" s="78" t="str">
        <f t="shared" si="29"/>
        <v>S4B3</v>
      </c>
      <c r="AJ319" s="78" t="str">
        <f>VLOOKUP(N319,DATA_IW39!A:X,24,0)</f>
        <v>UIH</v>
      </c>
      <c r="AK319" s="76" t="str">
        <f>VLOOKUP(N319,DATA_IW39!A:W,23,0)</f>
        <v>สายสื่อสาร</v>
      </c>
      <c r="AL319" s="76" t="str">
        <f>VLOOKUP(N319,DATA_IW39!A:G,6,0)</f>
        <v>ZW03</v>
      </c>
      <c r="AM319" s="76" t="str">
        <f>VLOOKUP(N319,DATA_IW39!A:G,7,0)</f>
        <v>Z53</v>
      </c>
      <c r="AN319" s="76" t="str">
        <f>VLOOKUP(A319,Constrain!AC:AD,2,0)</f>
        <v>F082</v>
      </c>
      <c r="AO319" s="76" t="str">
        <f>VLOOKUP(A319,Constrain!AC:AE,3,0)</f>
        <v>กฟส.ประทาย</v>
      </c>
      <c r="AP319" s="76" t="str">
        <f>VLOOKUP(N319,DATA_IW39!A:AA,27,0)</f>
        <v>TELECOM</v>
      </c>
    </row>
    <row r="320" spans="1:42" x14ac:dyDescent="0.35">
      <c r="A320" s="86" t="s">
        <v>178</v>
      </c>
      <c r="B320" s="56">
        <v>92000324006</v>
      </c>
      <c r="C320" s="56">
        <v>140001542987</v>
      </c>
      <c r="D320" s="86" t="s">
        <v>152</v>
      </c>
      <c r="E320" s="86" t="s">
        <v>160</v>
      </c>
      <c r="F320" s="86" t="s">
        <v>161</v>
      </c>
      <c r="G320" s="56">
        <v>2007964850</v>
      </c>
      <c r="H320" s="56">
        <v>9009411165</v>
      </c>
      <c r="I320" s="56">
        <v>544000322389</v>
      </c>
      <c r="J320" s="86" t="s">
        <v>154</v>
      </c>
      <c r="K320" s="86" t="s">
        <v>165</v>
      </c>
      <c r="L320" s="86" t="s">
        <v>166</v>
      </c>
      <c r="M320" s="86" t="s">
        <v>157</v>
      </c>
      <c r="N320" s="56">
        <v>130000726882</v>
      </c>
      <c r="O320" s="86" t="s">
        <v>79</v>
      </c>
      <c r="P320" s="87">
        <v>12</v>
      </c>
      <c r="Q320" s="59">
        <v>43481</v>
      </c>
      <c r="R320" s="88">
        <v>8639</v>
      </c>
      <c r="S320" s="89">
        <v>55</v>
      </c>
      <c r="T320" s="89">
        <v>55</v>
      </c>
      <c r="U320" s="89">
        <v>3.85</v>
      </c>
      <c r="V320" s="89">
        <v>475145</v>
      </c>
      <c r="W320" s="89">
        <v>475145</v>
      </c>
      <c r="X320" s="89">
        <v>33260.15</v>
      </c>
      <c r="Y320" s="89">
        <v>508405.15</v>
      </c>
      <c r="Z320" s="59">
        <v>43496</v>
      </c>
      <c r="AA320" s="59"/>
      <c r="AB320" s="76" t="str">
        <f t="shared" si="24"/>
        <v/>
      </c>
      <c r="AC320" s="76" t="str">
        <f t="shared" si="25"/>
        <v/>
      </c>
      <c r="AD320" s="76" t="str">
        <f>VLOOKUP(B320,CA!A:B,2,0)</f>
        <v>CAT</v>
      </c>
      <c r="AE320" s="77">
        <f>VLOOKUP(C320,DATA_IW39!B:B,1,0)</f>
        <v>140001542987</v>
      </c>
      <c r="AF320" s="78">
        <f t="shared" si="26"/>
        <v>1</v>
      </c>
      <c r="AG320" s="78">
        <f t="shared" si="27"/>
        <v>1</v>
      </c>
      <c r="AH320" s="78">
        <f t="shared" si="28"/>
        <v>1</v>
      </c>
      <c r="AI320" s="78" t="str">
        <f t="shared" si="29"/>
        <v>S4B3</v>
      </c>
      <c r="AJ320" s="78" t="str">
        <f>VLOOKUP(N320,DATA_IW39!A:X,24,0)</f>
        <v>CAT/BFKT</v>
      </c>
      <c r="AK320" s="76" t="str">
        <f>VLOOKUP(N320,DATA_IW39!A:W,23,0)</f>
        <v>สายสื่อสาร</v>
      </c>
      <c r="AL320" s="76" t="str">
        <f>VLOOKUP(N320,DATA_IW39!A:G,6,0)</f>
        <v>ZW03</v>
      </c>
      <c r="AM320" s="76" t="str">
        <f>VLOOKUP(N320,DATA_IW39!A:G,7,0)</f>
        <v>Z53</v>
      </c>
      <c r="AN320" s="76" t="str">
        <f>VLOOKUP(A320,Constrain!AC:AD,2,0)</f>
        <v>F061</v>
      </c>
      <c r="AO320" s="76" t="str">
        <f>VLOOKUP(A320,Constrain!AC:AE,3,0)</f>
        <v>กฟอ.ปากช่อง</v>
      </c>
      <c r="AP320" s="76" t="str">
        <f>VLOOKUP(N320,DATA_IW39!A:AA,27,0)</f>
        <v>TELECOM</v>
      </c>
    </row>
    <row r="321" spans="1:42" x14ac:dyDescent="0.35">
      <c r="A321" s="86" t="s">
        <v>1292</v>
      </c>
      <c r="B321" s="56">
        <v>92000520679</v>
      </c>
      <c r="C321" s="56">
        <v>140001550102</v>
      </c>
      <c r="D321" s="86" t="s">
        <v>152</v>
      </c>
      <c r="E321" s="86" t="s">
        <v>162</v>
      </c>
      <c r="F321" s="86" t="s">
        <v>1388</v>
      </c>
      <c r="G321" s="56">
        <v>2007979127</v>
      </c>
      <c r="H321" s="56">
        <v>9009427740</v>
      </c>
      <c r="I321" s="56">
        <v>548000320669</v>
      </c>
      <c r="J321" s="86" t="s">
        <v>154</v>
      </c>
      <c r="K321" s="86" t="s">
        <v>165</v>
      </c>
      <c r="L321" s="86" t="s">
        <v>166</v>
      </c>
      <c r="M321" s="86" t="s">
        <v>157</v>
      </c>
      <c r="N321" s="56">
        <v>130000726884</v>
      </c>
      <c r="O321" s="86" t="s">
        <v>79</v>
      </c>
      <c r="P321" s="87">
        <v>15</v>
      </c>
      <c r="Q321" s="59">
        <v>43486</v>
      </c>
      <c r="R321" s="88">
        <v>1437</v>
      </c>
      <c r="S321" s="89">
        <v>55</v>
      </c>
      <c r="T321" s="89">
        <v>55</v>
      </c>
      <c r="U321" s="89">
        <v>3.85</v>
      </c>
      <c r="V321" s="89">
        <v>79035</v>
      </c>
      <c r="W321" s="89">
        <v>79035</v>
      </c>
      <c r="X321" s="89">
        <v>5532.45</v>
      </c>
      <c r="Y321" s="89">
        <v>84567.45</v>
      </c>
      <c r="Z321" s="59">
        <v>43496</v>
      </c>
      <c r="AA321" s="59"/>
      <c r="AB321" s="76" t="str">
        <f t="shared" si="24"/>
        <v/>
      </c>
      <c r="AC321" s="76" t="str">
        <f t="shared" si="25"/>
        <v/>
      </c>
      <c r="AD321" s="76" t="str">
        <f>VLOOKUP(B321,CA!A:B,2,0)</f>
        <v>DTN</v>
      </c>
      <c r="AE321" s="77">
        <f>VLOOKUP(C321,DATA_IW39!B:B,1,0)</f>
        <v>140001550102</v>
      </c>
      <c r="AF321" s="78">
        <f t="shared" si="26"/>
        <v>1</v>
      </c>
      <c r="AG321" s="78">
        <f t="shared" si="27"/>
        <v>1</v>
      </c>
      <c r="AH321" s="78">
        <f t="shared" si="28"/>
        <v>1</v>
      </c>
      <c r="AI321" s="78" t="str">
        <f t="shared" si="29"/>
        <v>S4B3</v>
      </c>
      <c r="AJ321" s="78" t="str">
        <f>VLOOKUP(N321,DATA_IW39!A:X,24,0)</f>
        <v>DTN</v>
      </c>
      <c r="AK321" s="76" t="str">
        <f>VLOOKUP(N321,DATA_IW39!A:W,23,0)</f>
        <v>สายสื่อสาร</v>
      </c>
      <c r="AL321" s="76" t="str">
        <f>VLOOKUP(N321,DATA_IW39!A:G,6,0)</f>
        <v>ZW03</v>
      </c>
      <c r="AM321" s="76" t="str">
        <f>VLOOKUP(N321,DATA_IW39!A:G,7,0)</f>
        <v>Z53</v>
      </c>
      <c r="AN321" s="76" t="str">
        <f>VLOOKUP(A321,Constrain!AC:AD,2,0)</f>
        <v>F012</v>
      </c>
      <c r="AO321" s="76" t="str">
        <f>VLOOKUP(A321,Constrain!AC:AE,3,0)</f>
        <v>กฟส.โนนสูง</v>
      </c>
      <c r="AP321" s="76" t="str">
        <f>VLOOKUP(N321,DATA_IW39!A:AA,27,0)</f>
        <v>TELECOM</v>
      </c>
    </row>
    <row r="322" spans="1:42" x14ac:dyDescent="0.35">
      <c r="A322" s="86" t="s">
        <v>178</v>
      </c>
      <c r="B322" s="56">
        <v>92000324006</v>
      </c>
      <c r="C322" s="56">
        <v>140001542972</v>
      </c>
      <c r="D322" s="86" t="s">
        <v>152</v>
      </c>
      <c r="E322" s="86" t="s">
        <v>160</v>
      </c>
      <c r="F322" s="86" t="s">
        <v>161</v>
      </c>
      <c r="G322" s="56">
        <v>2007964848</v>
      </c>
      <c r="H322" s="56">
        <v>9009411163</v>
      </c>
      <c r="I322" s="56">
        <v>550000321748</v>
      </c>
      <c r="J322" s="86" t="s">
        <v>154</v>
      </c>
      <c r="K322" s="86" t="s">
        <v>165</v>
      </c>
      <c r="L322" s="86" t="s">
        <v>166</v>
      </c>
      <c r="M322" s="86" t="s">
        <v>157</v>
      </c>
      <c r="N322" s="56">
        <v>130000726886</v>
      </c>
      <c r="O322" s="86" t="s">
        <v>79</v>
      </c>
      <c r="P322" s="87">
        <v>10</v>
      </c>
      <c r="Q322" s="59">
        <v>43481</v>
      </c>
      <c r="R322" s="88">
        <v>63</v>
      </c>
      <c r="S322" s="89">
        <v>100</v>
      </c>
      <c r="T322" s="89">
        <v>100</v>
      </c>
      <c r="U322" s="89">
        <v>7</v>
      </c>
      <c r="V322" s="89">
        <v>6300</v>
      </c>
      <c r="W322" s="89">
        <v>6300</v>
      </c>
      <c r="X322" s="89">
        <v>441</v>
      </c>
      <c r="Y322" s="89">
        <v>6741</v>
      </c>
      <c r="Z322" s="59">
        <v>43496</v>
      </c>
      <c r="AA322" s="59"/>
      <c r="AB322" s="76" t="str">
        <f t="shared" ref="AB322:AB385" si="30">check_CorSerMat181(D322,K322)</f>
        <v/>
      </c>
      <c r="AC322" s="76" t="str">
        <f t="shared" ref="AC322:AC385" si="31">IF(R322=1,IF(OR(S322=55,S322=100,S322=410),"","แก้ไขจำนวน"),"")</f>
        <v/>
      </c>
      <c r="AD322" s="76" t="str">
        <f>VLOOKUP(B322,CA!A:B,2,0)</f>
        <v>CAT</v>
      </c>
      <c r="AE322" s="77">
        <f>VLOOKUP(C322,DATA_IW39!B:B,1,0)</f>
        <v>140001542972</v>
      </c>
      <c r="AF322" s="78">
        <f t="shared" ref="AF322:AF385" si="32">COUNTIF(N:N,N:N)</f>
        <v>2</v>
      </c>
      <c r="AG322" s="78">
        <f t="shared" ref="AG322:AG385" si="33">COUNTIF(C:C,C:C)</f>
        <v>2</v>
      </c>
      <c r="AH322" s="78">
        <f t="shared" ref="AH322:AH385" si="34">COUNTIF(H:H,H:H)</f>
        <v>2</v>
      </c>
      <c r="AI322" s="78" t="str">
        <f t="shared" ref="AI322:AI385" si="35">LEFT(D322,4)</f>
        <v>S4B3</v>
      </c>
      <c r="AJ322" s="78" t="str">
        <f>VLOOKUP(N322,DATA_IW39!A:X,24,0)</f>
        <v>CAT</v>
      </c>
      <c r="AK322" s="76" t="str">
        <f>VLOOKUP(N322,DATA_IW39!A:W,23,0)</f>
        <v>สายสื่อสาร</v>
      </c>
      <c r="AL322" s="76" t="str">
        <f>VLOOKUP(N322,DATA_IW39!A:G,6,0)</f>
        <v>ZW03</v>
      </c>
      <c r="AM322" s="76" t="str">
        <f>VLOOKUP(N322,DATA_IW39!A:G,7,0)</f>
        <v>Z53</v>
      </c>
      <c r="AN322" s="76" t="str">
        <f>VLOOKUP(A322,Constrain!AC:AD,2,0)</f>
        <v>F061</v>
      </c>
      <c r="AO322" s="76" t="str">
        <f>VLOOKUP(A322,Constrain!AC:AE,3,0)</f>
        <v>กฟอ.ปากช่อง</v>
      </c>
      <c r="AP322" s="76" t="str">
        <f>VLOOKUP(N322,DATA_IW39!A:AA,27,0)</f>
        <v>TELECOM</v>
      </c>
    </row>
    <row r="323" spans="1:42" x14ac:dyDescent="0.35">
      <c r="A323" s="86" t="s">
        <v>178</v>
      </c>
      <c r="B323" s="56">
        <v>92000324006</v>
      </c>
      <c r="C323" s="56">
        <v>140001542972</v>
      </c>
      <c r="D323" s="86" t="s">
        <v>152</v>
      </c>
      <c r="E323" s="86" t="s">
        <v>160</v>
      </c>
      <c r="F323" s="86" t="s">
        <v>161</v>
      </c>
      <c r="G323" s="56">
        <v>2007964848</v>
      </c>
      <c r="H323" s="56">
        <v>9009411163</v>
      </c>
      <c r="I323" s="56">
        <v>550000321748</v>
      </c>
      <c r="J323" s="86" t="s">
        <v>154</v>
      </c>
      <c r="K323" s="86" t="s">
        <v>165</v>
      </c>
      <c r="L323" s="86" t="s">
        <v>166</v>
      </c>
      <c r="M323" s="86" t="s">
        <v>157</v>
      </c>
      <c r="N323" s="56">
        <v>130000726886</v>
      </c>
      <c r="O323" s="86" t="s">
        <v>79</v>
      </c>
      <c r="P323" s="87">
        <v>11</v>
      </c>
      <c r="Q323" s="59">
        <v>43481</v>
      </c>
      <c r="R323" s="88">
        <v>7659</v>
      </c>
      <c r="S323" s="89">
        <v>55</v>
      </c>
      <c r="T323" s="89">
        <v>55</v>
      </c>
      <c r="U323" s="89">
        <v>3.85</v>
      </c>
      <c r="V323" s="89">
        <v>421245</v>
      </c>
      <c r="W323" s="89">
        <v>421245</v>
      </c>
      <c r="X323" s="89">
        <v>29487.15</v>
      </c>
      <c r="Y323" s="89">
        <v>450732.15</v>
      </c>
      <c r="Z323" s="59">
        <v>43496</v>
      </c>
      <c r="AA323" s="59"/>
      <c r="AB323" s="76" t="str">
        <f t="shared" si="30"/>
        <v/>
      </c>
      <c r="AC323" s="76" t="str">
        <f t="shared" si="31"/>
        <v/>
      </c>
      <c r="AD323" s="76" t="str">
        <f>VLOOKUP(B323,CA!A:B,2,0)</f>
        <v>CAT</v>
      </c>
      <c r="AE323" s="77">
        <f>VLOOKUP(C323,DATA_IW39!B:B,1,0)</f>
        <v>140001542972</v>
      </c>
      <c r="AF323" s="78">
        <f t="shared" si="32"/>
        <v>2</v>
      </c>
      <c r="AG323" s="78">
        <f t="shared" si="33"/>
        <v>2</v>
      </c>
      <c r="AH323" s="78">
        <f t="shared" si="34"/>
        <v>2</v>
      </c>
      <c r="AI323" s="78" t="str">
        <f t="shared" si="35"/>
        <v>S4B3</v>
      </c>
      <c r="AJ323" s="78" t="str">
        <f>VLOOKUP(N323,DATA_IW39!A:X,24,0)</f>
        <v>CAT</v>
      </c>
      <c r="AK323" s="76" t="str">
        <f>VLOOKUP(N323,DATA_IW39!A:W,23,0)</f>
        <v>สายสื่อสาร</v>
      </c>
      <c r="AL323" s="76" t="str">
        <f>VLOOKUP(N323,DATA_IW39!A:G,6,0)</f>
        <v>ZW03</v>
      </c>
      <c r="AM323" s="76" t="str">
        <f>VLOOKUP(N323,DATA_IW39!A:G,7,0)</f>
        <v>Z53</v>
      </c>
      <c r="AN323" s="76" t="str">
        <f>VLOOKUP(A323,Constrain!AC:AD,2,0)</f>
        <v>F061</v>
      </c>
      <c r="AO323" s="76" t="str">
        <f>VLOOKUP(A323,Constrain!AC:AE,3,0)</f>
        <v>กฟอ.ปากช่อง</v>
      </c>
      <c r="AP323" s="76" t="str">
        <f>VLOOKUP(N323,DATA_IW39!A:AA,27,0)</f>
        <v>TELECOM</v>
      </c>
    </row>
    <row r="324" spans="1:42" x14ac:dyDescent="0.35">
      <c r="A324" s="86" t="s">
        <v>1292</v>
      </c>
      <c r="B324" s="56">
        <v>92000322741</v>
      </c>
      <c r="C324" s="56">
        <v>140001550059</v>
      </c>
      <c r="D324" s="86" t="s">
        <v>152</v>
      </c>
      <c r="E324" s="86" t="s">
        <v>160</v>
      </c>
      <c r="F324" s="86" t="s">
        <v>161</v>
      </c>
      <c r="G324" s="56">
        <v>2007979115</v>
      </c>
      <c r="H324" s="56">
        <v>9009427730</v>
      </c>
      <c r="I324" s="56">
        <v>518000321165</v>
      </c>
      <c r="J324" s="86" t="s">
        <v>154</v>
      </c>
      <c r="K324" s="86" t="s">
        <v>165</v>
      </c>
      <c r="L324" s="86" t="s">
        <v>166</v>
      </c>
      <c r="M324" s="86" t="s">
        <v>157</v>
      </c>
      <c r="N324" s="56">
        <v>130000726887</v>
      </c>
      <c r="O324" s="86" t="s">
        <v>79</v>
      </c>
      <c r="P324" s="87">
        <v>4</v>
      </c>
      <c r="Q324" s="59">
        <v>43486</v>
      </c>
      <c r="R324" s="88">
        <v>699</v>
      </c>
      <c r="S324" s="89">
        <v>55</v>
      </c>
      <c r="T324" s="89">
        <v>55</v>
      </c>
      <c r="U324" s="89">
        <v>3.85</v>
      </c>
      <c r="V324" s="89">
        <v>38445</v>
      </c>
      <c r="W324" s="89">
        <v>38445</v>
      </c>
      <c r="X324" s="89">
        <v>2691.15</v>
      </c>
      <c r="Y324" s="89">
        <v>41136.15</v>
      </c>
      <c r="Z324" s="59">
        <v>43496</v>
      </c>
      <c r="AA324" s="59"/>
      <c r="AB324" s="76" t="str">
        <f t="shared" si="30"/>
        <v/>
      </c>
      <c r="AC324" s="76" t="str">
        <f t="shared" si="31"/>
        <v/>
      </c>
      <c r="AD324" s="76" t="str">
        <f>VLOOKUP(B324,CA!A:B,2,0)</f>
        <v>CAT</v>
      </c>
      <c r="AE324" s="77">
        <f>VLOOKUP(C324,DATA_IW39!B:B,1,0)</f>
        <v>140001550059</v>
      </c>
      <c r="AF324" s="78">
        <f t="shared" si="32"/>
        <v>2</v>
      </c>
      <c r="AG324" s="78">
        <f t="shared" si="33"/>
        <v>2</v>
      </c>
      <c r="AH324" s="78">
        <f t="shared" si="34"/>
        <v>2</v>
      </c>
      <c r="AI324" s="78" t="str">
        <f t="shared" si="35"/>
        <v>S4B3</v>
      </c>
      <c r="AJ324" s="78" t="str">
        <f>VLOOKUP(N324,DATA_IW39!A:X,24,0)</f>
        <v>CAT/TAC</v>
      </c>
      <c r="AK324" s="76" t="str">
        <f>VLOOKUP(N324,DATA_IW39!A:W,23,0)</f>
        <v>สายสื่อสาร</v>
      </c>
      <c r="AL324" s="76" t="str">
        <f>VLOOKUP(N324,DATA_IW39!A:G,6,0)</f>
        <v>ZW03</v>
      </c>
      <c r="AM324" s="76" t="str">
        <f>VLOOKUP(N324,DATA_IW39!A:G,7,0)</f>
        <v>Z53</v>
      </c>
      <c r="AN324" s="76" t="str">
        <f>VLOOKUP(A324,Constrain!AC:AD,2,0)</f>
        <v>F012</v>
      </c>
      <c r="AO324" s="76" t="str">
        <f>VLOOKUP(A324,Constrain!AC:AE,3,0)</f>
        <v>กฟส.โนนสูง</v>
      </c>
      <c r="AP324" s="76" t="str">
        <f>VLOOKUP(N324,DATA_IW39!A:AA,27,0)</f>
        <v>TELECOM</v>
      </c>
    </row>
    <row r="325" spans="1:42" x14ac:dyDescent="0.35">
      <c r="A325" s="86" t="s">
        <v>1292</v>
      </c>
      <c r="B325" s="56">
        <v>92000322741</v>
      </c>
      <c r="C325" s="56">
        <v>140001550059</v>
      </c>
      <c r="D325" s="86" t="s">
        <v>152</v>
      </c>
      <c r="E325" s="86" t="s">
        <v>160</v>
      </c>
      <c r="F325" s="86" t="s">
        <v>161</v>
      </c>
      <c r="G325" s="56">
        <v>2007979115</v>
      </c>
      <c r="H325" s="56">
        <v>9009427730</v>
      </c>
      <c r="I325" s="56">
        <v>518000321165</v>
      </c>
      <c r="J325" s="86" t="s">
        <v>154</v>
      </c>
      <c r="K325" s="86" t="s">
        <v>165</v>
      </c>
      <c r="L325" s="86" t="s">
        <v>166</v>
      </c>
      <c r="M325" s="86" t="s">
        <v>157</v>
      </c>
      <c r="N325" s="56">
        <v>130000726887</v>
      </c>
      <c r="O325" s="86" t="s">
        <v>79</v>
      </c>
      <c r="P325" s="87">
        <v>5</v>
      </c>
      <c r="Q325" s="59">
        <v>43486</v>
      </c>
      <c r="R325" s="88">
        <v>1777</v>
      </c>
      <c r="S325" s="89">
        <v>55</v>
      </c>
      <c r="T325" s="89">
        <v>55</v>
      </c>
      <c r="U325" s="89">
        <v>3.85</v>
      </c>
      <c r="V325" s="89">
        <v>97735</v>
      </c>
      <c r="W325" s="89">
        <v>97735</v>
      </c>
      <c r="X325" s="89">
        <v>6841.45</v>
      </c>
      <c r="Y325" s="89">
        <v>104576.45</v>
      </c>
      <c r="Z325" s="59">
        <v>43496</v>
      </c>
      <c r="AA325" s="59"/>
      <c r="AB325" s="76" t="str">
        <f t="shared" si="30"/>
        <v/>
      </c>
      <c r="AC325" s="76" t="str">
        <f t="shared" si="31"/>
        <v/>
      </c>
      <c r="AD325" s="76" t="str">
        <f>VLOOKUP(B325,CA!A:B,2,0)</f>
        <v>CAT</v>
      </c>
      <c r="AE325" s="77">
        <f>VLOOKUP(C325,DATA_IW39!B:B,1,0)</f>
        <v>140001550059</v>
      </c>
      <c r="AF325" s="78">
        <f t="shared" si="32"/>
        <v>2</v>
      </c>
      <c r="AG325" s="78">
        <f t="shared" si="33"/>
        <v>2</v>
      </c>
      <c r="AH325" s="78">
        <f t="shared" si="34"/>
        <v>2</v>
      </c>
      <c r="AI325" s="78" t="str">
        <f t="shared" si="35"/>
        <v>S4B3</v>
      </c>
      <c r="AJ325" s="78" t="str">
        <f>VLOOKUP(N325,DATA_IW39!A:X,24,0)</f>
        <v>CAT/TAC</v>
      </c>
      <c r="AK325" s="76" t="str">
        <f>VLOOKUP(N325,DATA_IW39!A:W,23,0)</f>
        <v>สายสื่อสาร</v>
      </c>
      <c r="AL325" s="76" t="str">
        <f>VLOOKUP(N325,DATA_IW39!A:G,6,0)</f>
        <v>ZW03</v>
      </c>
      <c r="AM325" s="76" t="str">
        <f>VLOOKUP(N325,DATA_IW39!A:G,7,0)</f>
        <v>Z53</v>
      </c>
      <c r="AN325" s="76" t="str">
        <f>VLOOKUP(A325,Constrain!AC:AD,2,0)</f>
        <v>F012</v>
      </c>
      <c r="AO325" s="76" t="str">
        <f>VLOOKUP(A325,Constrain!AC:AE,3,0)</f>
        <v>กฟส.โนนสูง</v>
      </c>
      <c r="AP325" s="76" t="str">
        <f>VLOOKUP(N325,DATA_IW39!A:AA,27,0)</f>
        <v>TELECOM</v>
      </c>
    </row>
    <row r="326" spans="1:42" x14ac:dyDescent="0.35">
      <c r="A326" s="86" t="s">
        <v>1292</v>
      </c>
      <c r="B326" s="56">
        <v>92000322741</v>
      </c>
      <c r="C326" s="56">
        <v>140001550023</v>
      </c>
      <c r="D326" s="86" t="s">
        <v>152</v>
      </c>
      <c r="E326" s="86" t="s">
        <v>160</v>
      </c>
      <c r="F326" s="86" t="s">
        <v>161</v>
      </c>
      <c r="G326" s="56">
        <v>2007978989</v>
      </c>
      <c r="H326" s="56">
        <v>9009427605</v>
      </c>
      <c r="I326" s="56">
        <v>514000320480</v>
      </c>
      <c r="J326" s="86" t="s">
        <v>154</v>
      </c>
      <c r="K326" s="86" t="s">
        <v>165</v>
      </c>
      <c r="L326" s="86" t="s">
        <v>166</v>
      </c>
      <c r="M326" s="86" t="s">
        <v>157</v>
      </c>
      <c r="N326" s="56">
        <v>130000726890</v>
      </c>
      <c r="O326" s="86" t="s">
        <v>79</v>
      </c>
      <c r="P326" s="87">
        <v>3</v>
      </c>
      <c r="Q326" s="59">
        <v>43486</v>
      </c>
      <c r="R326" s="88">
        <v>4439</v>
      </c>
      <c r="S326" s="89">
        <v>55</v>
      </c>
      <c r="T326" s="89">
        <v>55</v>
      </c>
      <c r="U326" s="89">
        <v>3.85</v>
      </c>
      <c r="V326" s="89">
        <v>244145</v>
      </c>
      <c r="W326" s="89">
        <v>244145</v>
      </c>
      <c r="X326" s="89">
        <v>17090.150000000001</v>
      </c>
      <c r="Y326" s="89">
        <v>261235.15</v>
      </c>
      <c r="Z326" s="59">
        <v>43496</v>
      </c>
      <c r="AA326" s="59"/>
      <c r="AB326" s="76" t="str">
        <f t="shared" si="30"/>
        <v/>
      </c>
      <c r="AC326" s="76" t="str">
        <f t="shared" si="31"/>
        <v/>
      </c>
      <c r="AD326" s="76" t="str">
        <f>VLOOKUP(B326,CA!A:B,2,0)</f>
        <v>CAT</v>
      </c>
      <c r="AE326" s="77">
        <f>VLOOKUP(C326,DATA_IW39!B:B,1,0)</f>
        <v>140001550023</v>
      </c>
      <c r="AF326" s="78">
        <f t="shared" si="32"/>
        <v>1</v>
      </c>
      <c r="AG326" s="78">
        <f t="shared" si="33"/>
        <v>1</v>
      </c>
      <c r="AH326" s="78">
        <f t="shared" si="34"/>
        <v>1</v>
      </c>
      <c r="AI326" s="78" t="str">
        <f t="shared" si="35"/>
        <v>S4B3</v>
      </c>
      <c r="AJ326" s="78" t="str">
        <f>VLOOKUP(N326,DATA_IW39!A:X,24,0)</f>
        <v>CAT/BFKT</v>
      </c>
      <c r="AK326" s="76" t="str">
        <f>VLOOKUP(N326,DATA_IW39!A:W,23,0)</f>
        <v>สายสื่อสาร</v>
      </c>
      <c r="AL326" s="76" t="str">
        <f>VLOOKUP(N326,DATA_IW39!A:G,6,0)</f>
        <v>ZW03</v>
      </c>
      <c r="AM326" s="76" t="str">
        <f>VLOOKUP(N326,DATA_IW39!A:G,7,0)</f>
        <v>Z53</v>
      </c>
      <c r="AN326" s="76" t="str">
        <f>VLOOKUP(A326,Constrain!AC:AD,2,0)</f>
        <v>F012</v>
      </c>
      <c r="AO326" s="76" t="str">
        <f>VLOOKUP(A326,Constrain!AC:AE,3,0)</f>
        <v>กฟส.โนนสูง</v>
      </c>
      <c r="AP326" s="76" t="str">
        <f>VLOOKUP(N326,DATA_IW39!A:AA,27,0)</f>
        <v>TELECOM</v>
      </c>
    </row>
    <row r="327" spans="1:42" x14ac:dyDescent="0.35">
      <c r="A327" s="86" t="s">
        <v>1300</v>
      </c>
      <c r="B327" s="56">
        <v>92000320936</v>
      </c>
      <c r="C327" s="56">
        <v>140001545286</v>
      </c>
      <c r="D327" s="86" t="s">
        <v>152</v>
      </c>
      <c r="E327" s="86" t="s">
        <v>153</v>
      </c>
      <c r="F327" s="86" t="s">
        <v>1266</v>
      </c>
      <c r="G327" s="56">
        <v>2007969506</v>
      </c>
      <c r="H327" s="56">
        <v>9009416494</v>
      </c>
      <c r="I327" s="56">
        <v>550000321603</v>
      </c>
      <c r="J327" s="86" t="s">
        <v>154</v>
      </c>
      <c r="K327" s="86" t="s">
        <v>165</v>
      </c>
      <c r="L327" s="86" t="s">
        <v>166</v>
      </c>
      <c r="M327" s="86" t="s">
        <v>157</v>
      </c>
      <c r="N327" s="56">
        <v>130000726891</v>
      </c>
      <c r="O327" s="86" t="s">
        <v>79</v>
      </c>
      <c r="P327" s="87">
        <v>8</v>
      </c>
      <c r="Q327" s="59">
        <v>43482</v>
      </c>
      <c r="R327" s="88">
        <v>6102</v>
      </c>
      <c r="S327" s="89">
        <v>55</v>
      </c>
      <c r="T327" s="89">
        <v>55</v>
      </c>
      <c r="U327" s="89">
        <v>3.85</v>
      </c>
      <c r="V327" s="89">
        <v>335610</v>
      </c>
      <c r="W327" s="89">
        <v>335610</v>
      </c>
      <c r="X327" s="89">
        <v>23492.7</v>
      </c>
      <c r="Y327" s="89">
        <v>359102.7</v>
      </c>
      <c r="Z327" s="59">
        <v>43496</v>
      </c>
      <c r="AA327" s="59"/>
      <c r="AB327" s="76" t="str">
        <f t="shared" si="30"/>
        <v/>
      </c>
      <c r="AC327" s="76" t="str">
        <f t="shared" si="31"/>
        <v/>
      </c>
      <c r="AD327" s="76" t="str">
        <f>VLOOKUP(B327,CA!A:B,2,0)</f>
        <v>AWN</v>
      </c>
      <c r="AE327" s="77">
        <f>VLOOKUP(C327,DATA_IW39!B:B,1,0)</f>
        <v>140001545286</v>
      </c>
      <c r="AF327" s="78">
        <f t="shared" si="32"/>
        <v>1</v>
      </c>
      <c r="AG327" s="78">
        <f t="shared" si="33"/>
        <v>1</v>
      </c>
      <c r="AH327" s="78">
        <f t="shared" si="34"/>
        <v>1</v>
      </c>
      <c r="AI327" s="78" t="str">
        <f t="shared" si="35"/>
        <v>S4B3</v>
      </c>
      <c r="AJ327" s="78" t="str">
        <f>VLOOKUP(N327,DATA_IW39!A:X,24,0)</f>
        <v>AWN</v>
      </c>
      <c r="AK327" s="76" t="str">
        <f>VLOOKUP(N327,DATA_IW39!A:W,23,0)</f>
        <v>สายสื่อสาร</v>
      </c>
      <c r="AL327" s="76" t="str">
        <f>VLOOKUP(N327,DATA_IW39!A:G,6,0)</f>
        <v>ZW03</v>
      </c>
      <c r="AM327" s="76" t="str">
        <f>VLOOKUP(N327,DATA_IW39!A:G,7,0)</f>
        <v>Z53</v>
      </c>
      <c r="AN327" s="76" t="str">
        <f>VLOOKUP(A327,Constrain!AC:AD,2,0)</f>
        <v>F082</v>
      </c>
      <c r="AO327" s="76" t="str">
        <f>VLOOKUP(A327,Constrain!AC:AE,3,0)</f>
        <v>กฟส.ประทาย</v>
      </c>
      <c r="AP327" s="76" t="str">
        <f>VLOOKUP(N327,DATA_IW39!A:AA,27,0)</f>
        <v>TELECOM</v>
      </c>
    </row>
    <row r="328" spans="1:42" x14ac:dyDescent="0.35">
      <c r="A328" s="86" t="s">
        <v>1292</v>
      </c>
      <c r="B328" s="56">
        <v>92000589309</v>
      </c>
      <c r="C328" s="56">
        <v>140001550129</v>
      </c>
      <c r="D328" s="86" t="s">
        <v>152</v>
      </c>
      <c r="E328" s="86" t="s">
        <v>1257</v>
      </c>
      <c r="F328" s="86" t="s">
        <v>1271</v>
      </c>
      <c r="G328" s="56">
        <v>2007979335</v>
      </c>
      <c r="H328" s="56">
        <v>9009427928</v>
      </c>
      <c r="I328" s="56">
        <v>512000321119</v>
      </c>
      <c r="J328" s="86" t="s">
        <v>154</v>
      </c>
      <c r="K328" s="86" t="s">
        <v>165</v>
      </c>
      <c r="L328" s="86" t="s">
        <v>166</v>
      </c>
      <c r="M328" s="86" t="s">
        <v>157</v>
      </c>
      <c r="N328" s="56">
        <v>130000726893</v>
      </c>
      <c r="O328" s="86" t="s">
        <v>79</v>
      </c>
      <c r="P328" s="87">
        <v>17</v>
      </c>
      <c r="Q328" s="59">
        <v>43486</v>
      </c>
      <c r="R328" s="88">
        <v>1085</v>
      </c>
      <c r="S328" s="89">
        <v>55</v>
      </c>
      <c r="T328" s="89">
        <v>55</v>
      </c>
      <c r="U328" s="89">
        <v>3.85</v>
      </c>
      <c r="V328" s="89">
        <v>59675</v>
      </c>
      <c r="W328" s="89">
        <v>59675</v>
      </c>
      <c r="X328" s="89">
        <v>4177.25</v>
      </c>
      <c r="Y328" s="89">
        <v>63852.25</v>
      </c>
      <c r="Z328" s="59">
        <v>43496</v>
      </c>
      <c r="AA328" s="59"/>
      <c r="AB328" s="76" t="str">
        <f t="shared" si="30"/>
        <v/>
      </c>
      <c r="AC328" s="76" t="str">
        <f t="shared" si="31"/>
        <v/>
      </c>
      <c r="AD328" s="76" t="str">
        <f>VLOOKUP(B328,CA!A:B,2,0)</f>
        <v>TOT(AIS)</v>
      </c>
      <c r="AE328" s="77">
        <f>VLOOKUP(C328,DATA_IW39!B:B,1,0)</f>
        <v>140001550129</v>
      </c>
      <c r="AF328" s="78">
        <f t="shared" si="32"/>
        <v>1</v>
      </c>
      <c r="AG328" s="78">
        <f t="shared" si="33"/>
        <v>1</v>
      </c>
      <c r="AH328" s="78">
        <f t="shared" si="34"/>
        <v>1</v>
      </c>
      <c r="AI328" s="78" t="str">
        <f t="shared" si="35"/>
        <v>S4B3</v>
      </c>
      <c r="AJ328" s="78" t="str">
        <f>VLOOKUP(N328,DATA_IW39!A:X,24,0)</f>
        <v>AWN/AIS</v>
      </c>
      <c r="AK328" s="76" t="str">
        <f>VLOOKUP(N328,DATA_IW39!A:W,23,0)</f>
        <v>สายสื่อสาร</v>
      </c>
      <c r="AL328" s="76" t="str">
        <f>VLOOKUP(N328,DATA_IW39!A:G,6,0)</f>
        <v>ZW03</v>
      </c>
      <c r="AM328" s="76" t="str">
        <f>VLOOKUP(N328,DATA_IW39!A:G,7,0)</f>
        <v>Z53</v>
      </c>
      <c r="AN328" s="76" t="str">
        <f>VLOOKUP(A328,Constrain!AC:AD,2,0)</f>
        <v>F012</v>
      </c>
      <c r="AO328" s="76" t="str">
        <f>VLOOKUP(A328,Constrain!AC:AE,3,0)</f>
        <v>กฟส.โนนสูง</v>
      </c>
      <c r="AP328" s="76" t="str">
        <f>VLOOKUP(N328,DATA_IW39!A:AA,27,0)</f>
        <v>TELECOM</v>
      </c>
    </row>
    <row r="329" spans="1:42" x14ac:dyDescent="0.35">
      <c r="A329" s="86" t="s">
        <v>1292</v>
      </c>
      <c r="B329" s="56">
        <v>92000185335</v>
      </c>
      <c r="C329" s="56">
        <v>140001550183</v>
      </c>
      <c r="D329" s="86" t="s">
        <v>152</v>
      </c>
      <c r="E329" s="86" t="s">
        <v>188</v>
      </c>
      <c r="F329" s="86" t="s">
        <v>3228</v>
      </c>
      <c r="G329" s="56">
        <v>2007979341</v>
      </c>
      <c r="H329" s="56">
        <v>9009427994</v>
      </c>
      <c r="I329" s="56">
        <v>536000322371</v>
      </c>
      <c r="J329" s="86" t="s">
        <v>154</v>
      </c>
      <c r="K329" s="86" t="s">
        <v>1273</v>
      </c>
      <c r="L329" s="86" t="s">
        <v>177</v>
      </c>
      <c r="M329" s="86" t="s">
        <v>157</v>
      </c>
      <c r="N329" s="56">
        <v>130000726895</v>
      </c>
      <c r="O329" s="86" t="s">
        <v>79</v>
      </c>
      <c r="P329" s="87">
        <v>1</v>
      </c>
      <c r="Q329" s="59">
        <v>43486</v>
      </c>
      <c r="R329" s="88">
        <v>821</v>
      </c>
      <c r="S329" s="89">
        <v>32</v>
      </c>
      <c r="T329" s="89">
        <v>32</v>
      </c>
      <c r="U329" s="89">
        <v>2.2400000000000002</v>
      </c>
      <c r="V329" s="89">
        <v>26272</v>
      </c>
      <c r="W329" s="89">
        <v>26272</v>
      </c>
      <c r="X329" s="89">
        <v>1839.04</v>
      </c>
      <c r="Y329" s="89">
        <v>28111.040000000001</v>
      </c>
      <c r="Z329" s="59">
        <v>43496</v>
      </c>
      <c r="AA329" s="59"/>
      <c r="AB329" s="76" t="str">
        <f t="shared" si="30"/>
        <v/>
      </c>
      <c r="AC329" s="76" t="str">
        <f t="shared" si="31"/>
        <v/>
      </c>
      <c r="AD329" s="76" t="str">
        <f>VLOOKUP(B329,CA!A:B,2,0)</f>
        <v>NOSTV</v>
      </c>
      <c r="AE329" s="77">
        <f>VLOOKUP(C329,DATA_IW39!B:B,1,0)</f>
        <v>140001550183</v>
      </c>
      <c r="AF329" s="78">
        <f t="shared" si="32"/>
        <v>1</v>
      </c>
      <c r="AG329" s="78">
        <f t="shared" si="33"/>
        <v>1</v>
      </c>
      <c r="AH329" s="78">
        <f t="shared" si="34"/>
        <v>1</v>
      </c>
      <c r="AI329" s="78" t="str">
        <f t="shared" si="35"/>
        <v>S4B3</v>
      </c>
      <c r="AJ329" s="78" t="str">
        <f>VLOOKUP(N329,DATA_IW39!A:X,24,0)</f>
        <v>NOSTV</v>
      </c>
      <c r="AK329" s="76" t="str">
        <f>VLOOKUP(N329,DATA_IW39!A:W,23,0)</f>
        <v>สายสื่อสาร</v>
      </c>
      <c r="AL329" s="76" t="str">
        <f>VLOOKUP(N329,DATA_IW39!A:G,6,0)</f>
        <v>ZW03</v>
      </c>
      <c r="AM329" s="76" t="str">
        <f>VLOOKUP(N329,DATA_IW39!A:G,7,0)</f>
        <v>Z53</v>
      </c>
      <c r="AN329" s="76" t="str">
        <f>VLOOKUP(A329,Constrain!AC:AD,2,0)</f>
        <v>F012</v>
      </c>
      <c r="AO329" s="76" t="str">
        <f>VLOOKUP(A329,Constrain!AC:AE,3,0)</f>
        <v>กฟส.โนนสูง</v>
      </c>
      <c r="AP329" s="76" t="str">
        <f>VLOOKUP(N329,DATA_IW39!A:AA,27,0)</f>
        <v>CABLE TV</v>
      </c>
    </row>
    <row r="330" spans="1:42" x14ac:dyDescent="0.35">
      <c r="A330" s="86" t="s">
        <v>1288</v>
      </c>
      <c r="B330" s="56">
        <v>92000446302</v>
      </c>
      <c r="C330" s="56">
        <v>140001545606</v>
      </c>
      <c r="D330" s="86" t="s">
        <v>152</v>
      </c>
      <c r="E330" s="86" t="s">
        <v>172</v>
      </c>
      <c r="F330" s="86" t="s">
        <v>173</v>
      </c>
      <c r="G330" s="56">
        <v>2007969752</v>
      </c>
      <c r="H330" s="56">
        <v>9009416749</v>
      </c>
      <c r="I330" s="56">
        <v>562000322234</v>
      </c>
      <c r="J330" s="86" t="s">
        <v>154</v>
      </c>
      <c r="K330" s="86" t="s">
        <v>165</v>
      </c>
      <c r="L330" s="86" t="s">
        <v>166</v>
      </c>
      <c r="M330" s="86" t="s">
        <v>157</v>
      </c>
      <c r="N330" s="56">
        <v>130000726906</v>
      </c>
      <c r="O330" s="86" t="s">
        <v>79</v>
      </c>
      <c r="P330" s="87">
        <v>9</v>
      </c>
      <c r="Q330" s="59">
        <v>43482</v>
      </c>
      <c r="R330" s="88">
        <v>551</v>
      </c>
      <c r="S330" s="89">
        <v>55</v>
      </c>
      <c r="T330" s="89">
        <v>55</v>
      </c>
      <c r="U330" s="89">
        <v>3.85</v>
      </c>
      <c r="V330" s="89">
        <v>30305</v>
      </c>
      <c r="W330" s="89">
        <v>30305</v>
      </c>
      <c r="X330" s="89">
        <v>2121.35</v>
      </c>
      <c r="Y330" s="89">
        <v>32426.35</v>
      </c>
      <c r="Z330" s="59">
        <v>43496</v>
      </c>
      <c r="AA330" s="59"/>
      <c r="AB330" s="76" t="str">
        <f t="shared" si="30"/>
        <v/>
      </c>
      <c r="AC330" s="76" t="str">
        <f t="shared" si="31"/>
        <v/>
      </c>
      <c r="AD330" s="76" t="str">
        <f>VLOOKUP(B330,CA!A:B,2,0)</f>
        <v>ITEL</v>
      </c>
      <c r="AE330" s="77">
        <f>VLOOKUP(C330,DATA_IW39!B:B,1,0)</f>
        <v>140001545606</v>
      </c>
      <c r="AF330" s="78">
        <f t="shared" si="32"/>
        <v>1</v>
      </c>
      <c r="AG330" s="78">
        <f t="shared" si="33"/>
        <v>1</v>
      </c>
      <c r="AH330" s="78">
        <f t="shared" si="34"/>
        <v>1</v>
      </c>
      <c r="AI330" s="78" t="str">
        <f t="shared" si="35"/>
        <v>S4B3</v>
      </c>
      <c r="AJ330" s="78" t="str">
        <f>VLOOKUP(N330,DATA_IW39!A:X,24,0)</f>
        <v>ITEL</v>
      </c>
      <c r="AK330" s="76" t="str">
        <f>VLOOKUP(N330,DATA_IW39!A:W,23,0)</f>
        <v>สายสื่อสาร</v>
      </c>
      <c r="AL330" s="76" t="str">
        <f>VLOOKUP(N330,DATA_IW39!A:G,6,0)</f>
        <v>ZW03</v>
      </c>
      <c r="AM330" s="76" t="str">
        <f>VLOOKUP(N330,DATA_IW39!A:G,7,0)</f>
        <v>Z53</v>
      </c>
      <c r="AN330" s="76" t="str">
        <f>VLOOKUP(A330,Constrain!AC:AD,2,0)</f>
        <v>F043</v>
      </c>
      <c r="AO330" s="76" t="str">
        <f>VLOOKUP(A330,Constrain!AC:AE,3,0)</f>
        <v>กฟส.ศีขรภูมิ</v>
      </c>
      <c r="AP330" s="76" t="str">
        <f>VLOOKUP(N330,DATA_IW39!A:AA,27,0)</f>
        <v>TELECOM</v>
      </c>
    </row>
    <row r="331" spans="1:42" x14ac:dyDescent="0.35">
      <c r="A331" s="86" t="s">
        <v>1311</v>
      </c>
      <c r="B331" s="56">
        <v>92000320887</v>
      </c>
      <c r="C331" s="56">
        <v>140001545967</v>
      </c>
      <c r="D331" s="86" t="s">
        <v>152</v>
      </c>
      <c r="E331" s="86" t="s">
        <v>160</v>
      </c>
      <c r="F331" s="86" t="s">
        <v>161</v>
      </c>
      <c r="G331" s="56">
        <v>2007970164</v>
      </c>
      <c r="H331" s="56">
        <v>9009417318</v>
      </c>
      <c r="I331" s="56">
        <v>564000322011</v>
      </c>
      <c r="J331" s="86" t="s">
        <v>154</v>
      </c>
      <c r="K331" s="86" t="s">
        <v>165</v>
      </c>
      <c r="L331" s="86" t="s">
        <v>166</v>
      </c>
      <c r="M331" s="86" t="s">
        <v>157</v>
      </c>
      <c r="N331" s="56">
        <v>130000726907</v>
      </c>
      <c r="O331" s="86" t="s">
        <v>79</v>
      </c>
      <c r="P331" s="87">
        <v>4</v>
      </c>
      <c r="Q331" s="59">
        <v>43482</v>
      </c>
      <c r="R331" s="88">
        <v>3922</v>
      </c>
      <c r="S331" s="89">
        <v>55</v>
      </c>
      <c r="T331" s="89">
        <v>55</v>
      </c>
      <c r="U331" s="89">
        <v>3.85</v>
      </c>
      <c r="V331" s="89">
        <v>215710</v>
      </c>
      <c r="W331" s="89">
        <v>215710</v>
      </c>
      <c r="X331" s="89">
        <v>15099.7</v>
      </c>
      <c r="Y331" s="89">
        <v>230809.7</v>
      </c>
      <c r="Z331" s="59">
        <v>43496</v>
      </c>
      <c r="AA331" s="59"/>
      <c r="AB331" s="76" t="str">
        <f t="shared" si="30"/>
        <v/>
      </c>
      <c r="AC331" s="76" t="str">
        <f t="shared" si="31"/>
        <v/>
      </c>
      <c r="AD331" s="76" t="str">
        <f>VLOOKUP(B331,CA!A:B,2,0)</f>
        <v>CAT</v>
      </c>
      <c r="AE331" s="77">
        <f>VLOOKUP(C331,DATA_IW39!B:B,1,0)</f>
        <v>140001545967</v>
      </c>
      <c r="AF331" s="78">
        <f t="shared" si="32"/>
        <v>1</v>
      </c>
      <c r="AG331" s="78">
        <f t="shared" si="33"/>
        <v>1</v>
      </c>
      <c r="AH331" s="78">
        <f t="shared" si="34"/>
        <v>1</v>
      </c>
      <c r="AI331" s="78" t="str">
        <f t="shared" si="35"/>
        <v>S4B3</v>
      </c>
      <c r="AJ331" s="78" t="str">
        <f>VLOOKUP(N331,DATA_IW39!A:X,24,0)</f>
        <v>CAT</v>
      </c>
      <c r="AK331" s="76" t="str">
        <f>VLOOKUP(N331,DATA_IW39!A:W,23,0)</f>
        <v>สายสื่อสาร</v>
      </c>
      <c r="AL331" s="76" t="str">
        <f>VLOOKUP(N331,DATA_IW39!A:G,6,0)</f>
        <v>ZW03</v>
      </c>
      <c r="AM331" s="76" t="str">
        <f>VLOOKUP(N331,DATA_IW39!A:G,7,0)</f>
        <v>Z53</v>
      </c>
      <c r="AN331" s="76" t="str">
        <f>VLOOKUP(A331,Constrain!AC:AD,2,0)</f>
        <v>F083</v>
      </c>
      <c r="AO331" s="76" t="str">
        <f>VLOOKUP(A331,Constrain!AC:AE,3,0)</f>
        <v>กฟส.คง</v>
      </c>
      <c r="AP331" s="76" t="str">
        <f>VLOOKUP(N331,DATA_IW39!A:AA,27,0)</f>
        <v>TELECOM</v>
      </c>
    </row>
    <row r="332" spans="1:42" x14ac:dyDescent="0.35">
      <c r="A332" s="86" t="s">
        <v>1300</v>
      </c>
      <c r="B332" s="56">
        <v>92000189149</v>
      </c>
      <c r="C332" s="56">
        <v>140001546740</v>
      </c>
      <c r="D332" s="86" t="s">
        <v>152</v>
      </c>
      <c r="E332" s="86" t="s">
        <v>176</v>
      </c>
      <c r="F332" s="86" t="s">
        <v>3192</v>
      </c>
      <c r="G332" s="56">
        <v>2007973033</v>
      </c>
      <c r="H332" s="56">
        <v>9009420304</v>
      </c>
      <c r="I332" s="56">
        <v>512000321331</v>
      </c>
      <c r="J332" s="86" t="s">
        <v>154</v>
      </c>
      <c r="K332" s="86" t="s">
        <v>1273</v>
      </c>
      <c r="L332" s="86" t="s">
        <v>177</v>
      </c>
      <c r="M332" s="86" t="s">
        <v>157</v>
      </c>
      <c r="N332" s="56">
        <v>130000726908</v>
      </c>
      <c r="O332" s="86" t="s">
        <v>79</v>
      </c>
      <c r="P332" s="87">
        <v>1</v>
      </c>
      <c r="Q332" s="59">
        <v>43483</v>
      </c>
      <c r="R332" s="88">
        <v>518</v>
      </c>
      <c r="S332" s="89">
        <v>32</v>
      </c>
      <c r="T332" s="89">
        <v>32</v>
      </c>
      <c r="U332" s="89">
        <v>2.2400000000000002</v>
      </c>
      <c r="V332" s="89">
        <v>16576</v>
      </c>
      <c r="W332" s="89">
        <v>16576</v>
      </c>
      <c r="X332" s="89">
        <v>1160.32</v>
      </c>
      <c r="Y332" s="89">
        <v>17736.32</v>
      </c>
      <c r="Z332" s="59">
        <v>43496</v>
      </c>
      <c r="AA332" s="59"/>
      <c r="AB332" s="76" t="str">
        <f t="shared" si="30"/>
        <v/>
      </c>
      <c r="AC332" s="76" t="str">
        <f t="shared" si="31"/>
        <v/>
      </c>
      <c r="AD332" s="76" t="str">
        <f>VLOOKUP(B332,CA!A:B,2,0)</f>
        <v>BYITV</v>
      </c>
      <c r="AE332" s="77">
        <f>VLOOKUP(C332,DATA_IW39!B:B,1,0)</f>
        <v>140001546740</v>
      </c>
      <c r="AF332" s="78">
        <f t="shared" si="32"/>
        <v>1</v>
      </c>
      <c r="AG332" s="78">
        <f t="shared" si="33"/>
        <v>1</v>
      </c>
      <c r="AH332" s="78">
        <f t="shared" si="34"/>
        <v>1</v>
      </c>
      <c r="AI332" s="78" t="str">
        <f t="shared" si="35"/>
        <v>S4B3</v>
      </c>
      <c r="AJ332" s="78" t="str">
        <f>VLOOKUP(N332,DATA_IW39!A:X,24,0)</f>
        <v>BYITV</v>
      </c>
      <c r="AK332" s="76" t="str">
        <f>VLOOKUP(N332,DATA_IW39!A:W,23,0)</f>
        <v>สายสื่อสาร</v>
      </c>
      <c r="AL332" s="76" t="str">
        <f>VLOOKUP(N332,DATA_IW39!A:G,6,0)</f>
        <v>ZW03</v>
      </c>
      <c r="AM332" s="76" t="str">
        <f>VLOOKUP(N332,DATA_IW39!A:G,7,0)</f>
        <v>Z53</v>
      </c>
      <c r="AN332" s="76" t="str">
        <f>VLOOKUP(A332,Constrain!AC:AD,2,0)</f>
        <v>F082</v>
      </c>
      <c r="AO332" s="76" t="str">
        <f>VLOOKUP(A332,Constrain!AC:AE,3,0)</f>
        <v>กฟส.ประทาย</v>
      </c>
      <c r="AP332" s="76" t="str">
        <f>VLOOKUP(N332,DATA_IW39!A:AA,27,0)</f>
        <v>CABLE TV</v>
      </c>
    </row>
    <row r="333" spans="1:42" x14ac:dyDescent="0.35">
      <c r="A333" s="86" t="s">
        <v>178</v>
      </c>
      <c r="B333" s="56">
        <v>92000324006</v>
      </c>
      <c r="C333" s="56">
        <v>140001542946</v>
      </c>
      <c r="D333" s="86" t="s">
        <v>152</v>
      </c>
      <c r="E333" s="86" t="s">
        <v>160</v>
      </c>
      <c r="F333" s="86" t="s">
        <v>161</v>
      </c>
      <c r="G333" s="56">
        <v>2007964845</v>
      </c>
      <c r="H333" s="56">
        <v>9009411160</v>
      </c>
      <c r="I333" s="56">
        <v>530000321180</v>
      </c>
      <c r="J333" s="86" t="s">
        <v>154</v>
      </c>
      <c r="K333" s="86" t="s">
        <v>165</v>
      </c>
      <c r="L333" s="86" t="s">
        <v>166</v>
      </c>
      <c r="M333" s="86" t="s">
        <v>157</v>
      </c>
      <c r="N333" s="56">
        <v>130000726914</v>
      </c>
      <c r="O333" s="86" t="s">
        <v>79</v>
      </c>
      <c r="P333" s="87">
        <v>8</v>
      </c>
      <c r="Q333" s="59">
        <v>43481</v>
      </c>
      <c r="R333" s="88">
        <v>59</v>
      </c>
      <c r="S333" s="89">
        <v>55</v>
      </c>
      <c r="T333" s="89">
        <v>55</v>
      </c>
      <c r="U333" s="89">
        <v>3.85</v>
      </c>
      <c r="V333" s="89">
        <v>3245</v>
      </c>
      <c r="W333" s="89">
        <v>3245</v>
      </c>
      <c r="X333" s="89">
        <v>227.15</v>
      </c>
      <c r="Y333" s="89">
        <v>3472.15</v>
      </c>
      <c r="Z333" s="59">
        <v>43496</v>
      </c>
      <c r="AA333" s="59"/>
      <c r="AB333" s="76" t="str">
        <f t="shared" si="30"/>
        <v/>
      </c>
      <c r="AC333" s="76" t="str">
        <f t="shared" si="31"/>
        <v/>
      </c>
      <c r="AD333" s="76" t="str">
        <f>VLOOKUP(B333,CA!A:B,2,0)</f>
        <v>CAT</v>
      </c>
      <c r="AE333" s="77">
        <f>VLOOKUP(C333,DATA_IW39!B:B,1,0)</f>
        <v>140001542946</v>
      </c>
      <c r="AF333" s="78">
        <f t="shared" si="32"/>
        <v>2</v>
      </c>
      <c r="AG333" s="78">
        <f t="shared" si="33"/>
        <v>2</v>
      </c>
      <c r="AH333" s="78">
        <f t="shared" si="34"/>
        <v>2</v>
      </c>
      <c r="AI333" s="78" t="str">
        <f t="shared" si="35"/>
        <v>S4B3</v>
      </c>
      <c r="AJ333" s="78" t="str">
        <f>VLOOKUP(N333,DATA_IW39!A:X,24,0)</f>
        <v>CATSTAC</v>
      </c>
      <c r="AK333" s="76" t="str">
        <f>VLOOKUP(N333,DATA_IW39!A:W,23,0)</f>
        <v>สายสื่อสาร</v>
      </c>
      <c r="AL333" s="76" t="str">
        <f>VLOOKUP(N333,DATA_IW39!A:G,6,0)</f>
        <v>ZW03</v>
      </c>
      <c r="AM333" s="76" t="str">
        <f>VLOOKUP(N333,DATA_IW39!A:G,7,0)</f>
        <v>Z53</v>
      </c>
      <c r="AN333" s="76" t="str">
        <f>VLOOKUP(A333,Constrain!AC:AD,2,0)</f>
        <v>F061</v>
      </c>
      <c r="AO333" s="76" t="str">
        <f>VLOOKUP(A333,Constrain!AC:AE,3,0)</f>
        <v>กฟอ.ปากช่อง</v>
      </c>
      <c r="AP333" s="76" t="str">
        <f>VLOOKUP(N333,DATA_IW39!A:AA,27,0)</f>
        <v>TELECOM</v>
      </c>
    </row>
    <row r="334" spans="1:42" x14ac:dyDescent="0.35">
      <c r="A334" s="86" t="s">
        <v>178</v>
      </c>
      <c r="B334" s="56">
        <v>92000324006</v>
      </c>
      <c r="C334" s="56">
        <v>140001542946</v>
      </c>
      <c r="D334" s="86" t="s">
        <v>152</v>
      </c>
      <c r="E334" s="86" t="s">
        <v>160</v>
      </c>
      <c r="F334" s="86" t="s">
        <v>161</v>
      </c>
      <c r="G334" s="56">
        <v>2007964845</v>
      </c>
      <c r="H334" s="56">
        <v>9009411160</v>
      </c>
      <c r="I334" s="56">
        <v>530000321180</v>
      </c>
      <c r="J334" s="86" t="s">
        <v>154</v>
      </c>
      <c r="K334" s="86" t="s">
        <v>165</v>
      </c>
      <c r="L334" s="86" t="s">
        <v>166</v>
      </c>
      <c r="M334" s="86" t="s">
        <v>157</v>
      </c>
      <c r="N334" s="56">
        <v>130000726914</v>
      </c>
      <c r="O334" s="86" t="s">
        <v>79</v>
      </c>
      <c r="P334" s="87">
        <v>9</v>
      </c>
      <c r="Q334" s="59">
        <v>43481</v>
      </c>
      <c r="R334" s="88">
        <v>326</v>
      </c>
      <c r="S334" s="89">
        <v>100</v>
      </c>
      <c r="T334" s="89">
        <v>100</v>
      </c>
      <c r="U334" s="89">
        <v>7</v>
      </c>
      <c r="V334" s="89">
        <v>32600</v>
      </c>
      <c r="W334" s="89">
        <v>32600</v>
      </c>
      <c r="X334" s="89">
        <v>2282</v>
      </c>
      <c r="Y334" s="89">
        <v>34882</v>
      </c>
      <c r="Z334" s="59">
        <v>43496</v>
      </c>
      <c r="AA334" s="59"/>
      <c r="AB334" s="76" t="str">
        <f t="shared" si="30"/>
        <v/>
      </c>
      <c r="AC334" s="76" t="str">
        <f t="shared" si="31"/>
        <v/>
      </c>
      <c r="AD334" s="76" t="str">
        <f>VLOOKUP(B334,CA!A:B,2,0)</f>
        <v>CAT</v>
      </c>
      <c r="AE334" s="77">
        <f>VLOOKUP(C334,DATA_IW39!B:B,1,0)</f>
        <v>140001542946</v>
      </c>
      <c r="AF334" s="78">
        <f t="shared" si="32"/>
        <v>2</v>
      </c>
      <c r="AG334" s="78">
        <f t="shared" si="33"/>
        <v>2</v>
      </c>
      <c r="AH334" s="78">
        <f t="shared" si="34"/>
        <v>2</v>
      </c>
      <c r="AI334" s="78" t="str">
        <f t="shared" si="35"/>
        <v>S4B3</v>
      </c>
      <c r="AJ334" s="78" t="str">
        <f>VLOOKUP(N334,DATA_IW39!A:X,24,0)</f>
        <v>CATSTAC</v>
      </c>
      <c r="AK334" s="76" t="str">
        <f>VLOOKUP(N334,DATA_IW39!A:W,23,0)</f>
        <v>สายสื่อสาร</v>
      </c>
      <c r="AL334" s="76" t="str">
        <f>VLOOKUP(N334,DATA_IW39!A:G,6,0)</f>
        <v>ZW03</v>
      </c>
      <c r="AM334" s="76" t="str">
        <f>VLOOKUP(N334,DATA_IW39!A:G,7,0)</f>
        <v>Z53</v>
      </c>
      <c r="AN334" s="76" t="str">
        <f>VLOOKUP(A334,Constrain!AC:AD,2,0)</f>
        <v>F061</v>
      </c>
      <c r="AO334" s="76" t="str">
        <f>VLOOKUP(A334,Constrain!AC:AE,3,0)</f>
        <v>กฟอ.ปากช่อง</v>
      </c>
      <c r="AP334" s="76" t="str">
        <f>VLOOKUP(N334,DATA_IW39!A:AA,27,0)</f>
        <v>TELECOM</v>
      </c>
    </row>
    <row r="335" spans="1:42" x14ac:dyDescent="0.35">
      <c r="A335" s="86" t="s">
        <v>178</v>
      </c>
      <c r="B335" s="56">
        <v>92000324006</v>
      </c>
      <c r="C335" s="56">
        <v>140001542929</v>
      </c>
      <c r="D335" s="86" t="s">
        <v>152</v>
      </c>
      <c r="E335" s="86" t="s">
        <v>160</v>
      </c>
      <c r="F335" s="86" t="s">
        <v>161</v>
      </c>
      <c r="G335" s="56">
        <v>2007964843</v>
      </c>
      <c r="H335" s="56">
        <v>9009411159</v>
      </c>
      <c r="I335" s="56">
        <v>534000320381</v>
      </c>
      <c r="J335" s="86" t="s">
        <v>154</v>
      </c>
      <c r="K335" s="86" t="s">
        <v>165</v>
      </c>
      <c r="L335" s="86" t="s">
        <v>166</v>
      </c>
      <c r="M335" s="86" t="s">
        <v>157</v>
      </c>
      <c r="N335" s="56">
        <v>130000726916</v>
      </c>
      <c r="O335" s="86" t="s">
        <v>79</v>
      </c>
      <c r="P335" s="87">
        <v>7</v>
      </c>
      <c r="Q335" s="59">
        <v>43481</v>
      </c>
      <c r="R335" s="88">
        <v>533</v>
      </c>
      <c r="S335" s="89">
        <v>55</v>
      </c>
      <c r="T335" s="89">
        <v>55</v>
      </c>
      <c r="U335" s="89">
        <v>3.85</v>
      </c>
      <c r="V335" s="89">
        <v>29315</v>
      </c>
      <c r="W335" s="89">
        <v>29315</v>
      </c>
      <c r="X335" s="89">
        <v>2052.0500000000002</v>
      </c>
      <c r="Y335" s="89">
        <v>31367.05</v>
      </c>
      <c r="Z335" s="59">
        <v>43496</v>
      </c>
      <c r="AA335" s="59"/>
      <c r="AB335" s="76" t="str">
        <f t="shared" si="30"/>
        <v/>
      </c>
      <c r="AC335" s="76" t="str">
        <f t="shared" si="31"/>
        <v/>
      </c>
      <c r="AD335" s="76" t="str">
        <f>VLOOKUP(B335,CA!A:B,2,0)</f>
        <v>CAT</v>
      </c>
      <c r="AE335" s="77">
        <f>VLOOKUP(C335,DATA_IW39!B:B,1,0)</f>
        <v>140001542929</v>
      </c>
      <c r="AF335" s="78">
        <f t="shared" si="32"/>
        <v>1</v>
      </c>
      <c r="AG335" s="78">
        <f t="shared" si="33"/>
        <v>1</v>
      </c>
      <c r="AH335" s="78">
        <f t="shared" si="34"/>
        <v>1</v>
      </c>
      <c r="AI335" s="78" t="str">
        <f t="shared" si="35"/>
        <v>S4B3</v>
      </c>
      <c r="AJ335" s="78" t="str">
        <f>VLOOKUP(N335,DATA_IW39!A:X,24,0)</f>
        <v>CATSBFKT</v>
      </c>
      <c r="AK335" s="76" t="str">
        <f>VLOOKUP(N335,DATA_IW39!A:W,23,0)</f>
        <v>สายสื่อสาร</v>
      </c>
      <c r="AL335" s="76" t="str">
        <f>VLOOKUP(N335,DATA_IW39!A:G,6,0)</f>
        <v>ZW03</v>
      </c>
      <c r="AM335" s="76" t="str">
        <f>VLOOKUP(N335,DATA_IW39!A:G,7,0)</f>
        <v>Z53</v>
      </c>
      <c r="AN335" s="76" t="str">
        <f>VLOOKUP(A335,Constrain!AC:AD,2,0)</f>
        <v>F061</v>
      </c>
      <c r="AO335" s="76" t="str">
        <f>VLOOKUP(A335,Constrain!AC:AE,3,0)</f>
        <v>กฟอ.ปากช่อง</v>
      </c>
      <c r="AP335" s="76" t="str">
        <f>VLOOKUP(N335,DATA_IW39!A:AA,27,0)</f>
        <v>TELECOM</v>
      </c>
    </row>
    <row r="336" spans="1:42" x14ac:dyDescent="0.35">
      <c r="A336" s="86" t="s">
        <v>178</v>
      </c>
      <c r="B336" s="56">
        <v>92000324006</v>
      </c>
      <c r="C336" s="56">
        <v>140001542908</v>
      </c>
      <c r="D336" s="86" t="s">
        <v>152</v>
      </c>
      <c r="E336" s="86" t="s">
        <v>160</v>
      </c>
      <c r="F336" s="86" t="s">
        <v>161</v>
      </c>
      <c r="G336" s="56">
        <v>2007964841</v>
      </c>
      <c r="H336" s="56">
        <v>9009411157</v>
      </c>
      <c r="I336" s="56">
        <v>526000322036</v>
      </c>
      <c r="J336" s="86" t="s">
        <v>154</v>
      </c>
      <c r="K336" s="86" t="s">
        <v>165</v>
      </c>
      <c r="L336" s="86" t="s">
        <v>166</v>
      </c>
      <c r="M336" s="86" t="s">
        <v>157</v>
      </c>
      <c r="N336" s="56">
        <v>130000726919</v>
      </c>
      <c r="O336" s="86" t="s">
        <v>79</v>
      </c>
      <c r="P336" s="87">
        <v>6</v>
      </c>
      <c r="Q336" s="59">
        <v>43481</v>
      </c>
      <c r="R336" s="88">
        <v>234</v>
      </c>
      <c r="S336" s="89">
        <v>55</v>
      </c>
      <c r="T336" s="89">
        <v>55</v>
      </c>
      <c r="U336" s="89">
        <v>3.85</v>
      </c>
      <c r="V336" s="89">
        <v>12870</v>
      </c>
      <c r="W336" s="89">
        <v>12870</v>
      </c>
      <c r="X336" s="89">
        <v>900.9</v>
      </c>
      <c r="Y336" s="89">
        <v>13770.9</v>
      </c>
      <c r="Z336" s="59">
        <v>43496</v>
      </c>
      <c r="AA336" s="59"/>
      <c r="AB336" s="76" t="str">
        <f t="shared" si="30"/>
        <v/>
      </c>
      <c r="AC336" s="76" t="str">
        <f t="shared" si="31"/>
        <v/>
      </c>
      <c r="AD336" s="76" t="str">
        <f>VLOOKUP(B336,CA!A:B,2,0)</f>
        <v>CAT</v>
      </c>
      <c r="AE336" s="77">
        <f>VLOOKUP(C336,DATA_IW39!B:B,1,0)</f>
        <v>140001542908</v>
      </c>
      <c r="AF336" s="78">
        <f t="shared" si="32"/>
        <v>1</v>
      </c>
      <c r="AG336" s="78">
        <f t="shared" si="33"/>
        <v>1</v>
      </c>
      <c r="AH336" s="78">
        <f t="shared" si="34"/>
        <v>1</v>
      </c>
      <c r="AI336" s="78" t="str">
        <f t="shared" si="35"/>
        <v>S4B3</v>
      </c>
      <c r="AJ336" s="78" t="str">
        <f>VLOOKUP(N336,DATA_IW39!A:X,24,0)</f>
        <v>CATSB</v>
      </c>
      <c r="AK336" s="76" t="str">
        <f>VLOOKUP(N336,DATA_IW39!A:W,23,0)</f>
        <v>สายสื่อสาร</v>
      </c>
      <c r="AL336" s="76" t="str">
        <f>VLOOKUP(N336,DATA_IW39!A:G,6,0)</f>
        <v>ZW03</v>
      </c>
      <c r="AM336" s="76" t="str">
        <f>VLOOKUP(N336,DATA_IW39!A:G,7,0)</f>
        <v>Z53</v>
      </c>
      <c r="AN336" s="76" t="str">
        <f>VLOOKUP(A336,Constrain!AC:AD,2,0)</f>
        <v>F061</v>
      </c>
      <c r="AO336" s="76" t="str">
        <f>VLOOKUP(A336,Constrain!AC:AE,3,0)</f>
        <v>กฟอ.ปากช่อง</v>
      </c>
      <c r="AP336" s="76" t="str">
        <f>VLOOKUP(N336,DATA_IW39!A:AA,27,0)</f>
        <v>TELECOM</v>
      </c>
    </row>
    <row r="337" spans="1:42" x14ac:dyDescent="0.35">
      <c r="A337" s="86" t="s">
        <v>178</v>
      </c>
      <c r="B337" s="56">
        <v>92000571410</v>
      </c>
      <c r="C337" s="56">
        <v>140001542473</v>
      </c>
      <c r="D337" s="86" t="s">
        <v>152</v>
      </c>
      <c r="E337" s="86" t="s">
        <v>194</v>
      </c>
      <c r="F337" s="86" t="s">
        <v>195</v>
      </c>
      <c r="G337" s="56">
        <v>2007964251</v>
      </c>
      <c r="H337" s="56">
        <v>9009410690</v>
      </c>
      <c r="I337" s="56">
        <v>522000321887</v>
      </c>
      <c r="J337" s="86" t="s">
        <v>154</v>
      </c>
      <c r="K337" s="86" t="s">
        <v>155</v>
      </c>
      <c r="L337" s="86" t="s">
        <v>156</v>
      </c>
      <c r="M337" s="86" t="s">
        <v>157</v>
      </c>
      <c r="N337" s="56">
        <v>130000726920</v>
      </c>
      <c r="O337" s="86" t="s">
        <v>79</v>
      </c>
      <c r="P337" s="87">
        <v>30</v>
      </c>
      <c r="Q337" s="59">
        <v>43481</v>
      </c>
      <c r="R337" s="88">
        <v>77</v>
      </c>
      <c r="S337" s="89">
        <v>410</v>
      </c>
      <c r="T337" s="89">
        <v>410</v>
      </c>
      <c r="U337" s="89">
        <v>28.7</v>
      </c>
      <c r="V337" s="89">
        <v>31570</v>
      </c>
      <c r="W337" s="89">
        <v>31570</v>
      </c>
      <c r="X337" s="89">
        <v>2209.9</v>
      </c>
      <c r="Y337" s="89">
        <v>33779.9</v>
      </c>
      <c r="Z337" s="59">
        <v>43496</v>
      </c>
      <c r="AA337" s="59"/>
      <c r="AB337" s="76" t="str">
        <f t="shared" si="30"/>
        <v/>
      </c>
      <c r="AC337" s="76" t="str">
        <f t="shared" si="31"/>
        <v/>
      </c>
      <c r="AD337" s="76" t="str">
        <f>VLOOKUP(B337,CA!A:B,2,0)</f>
        <v>TCC</v>
      </c>
      <c r="AE337" s="77">
        <f>VLOOKUP(C337,DATA_IW39!B:B,1,0)</f>
        <v>140001542473</v>
      </c>
      <c r="AF337" s="78">
        <f t="shared" si="32"/>
        <v>1</v>
      </c>
      <c r="AG337" s="78">
        <f t="shared" si="33"/>
        <v>1</v>
      </c>
      <c r="AH337" s="78">
        <f t="shared" si="34"/>
        <v>1</v>
      </c>
      <c r="AI337" s="78" t="str">
        <f t="shared" si="35"/>
        <v>S4B3</v>
      </c>
      <c r="AJ337" s="78" t="str">
        <f>VLOOKUP(N337,DATA_IW39!A:X,24,0)</f>
        <v>TCC</v>
      </c>
      <c r="AK337" s="76" t="str">
        <f>VLOOKUP(N337,DATA_IW39!A:W,23,0)</f>
        <v>อุปกรณ์</v>
      </c>
      <c r="AL337" s="76" t="str">
        <f>VLOOKUP(N337,DATA_IW39!A:G,6,0)</f>
        <v>ZW03</v>
      </c>
      <c r="AM337" s="76" t="str">
        <f>VLOOKUP(N337,DATA_IW39!A:G,7,0)</f>
        <v>Z53</v>
      </c>
      <c r="AN337" s="76" t="str">
        <f>VLOOKUP(A337,Constrain!AC:AD,2,0)</f>
        <v>F061</v>
      </c>
      <c r="AO337" s="76" t="str">
        <f>VLOOKUP(A337,Constrain!AC:AE,3,0)</f>
        <v>กฟอ.ปากช่อง</v>
      </c>
      <c r="AP337" s="76" t="str">
        <f>VLOOKUP(N337,DATA_IW39!A:AA,27,0)</f>
        <v>TELECOM</v>
      </c>
    </row>
    <row r="338" spans="1:42" x14ac:dyDescent="0.35">
      <c r="A338" s="86" t="s">
        <v>178</v>
      </c>
      <c r="B338" s="56">
        <v>92000571410</v>
      </c>
      <c r="C338" s="56">
        <v>140001542435</v>
      </c>
      <c r="D338" s="86" t="s">
        <v>152</v>
      </c>
      <c r="E338" s="86" t="s">
        <v>194</v>
      </c>
      <c r="F338" s="86" t="s">
        <v>195</v>
      </c>
      <c r="G338" s="56">
        <v>2007964248</v>
      </c>
      <c r="H338" s="56">
        <v>9009410267</v>
      </c>
      <c r="I338" s="56">
        <v>566000321189</v>
      </c>
      <c r="J338" s="86" t="s">
        <v>154</v>
      </c>
      <c r="K338" s="86" t="s">
        <v>165</v>
      </c>
      <c r="L338" s="86" t="s">
        <v>166</v>
      </c>
      <c r="M338" s="86" t="s">
        <v>157</v>
      </c>
      <c r="N338" s="56">
        <v>130000726921</v>
      </c>
      <c r="O338" s="86" t="s">
        <v>79</v>
      </c>
      <c r="P338" s="87">
        <v>29</v>
      </c>
      <c r="Q338" s="59">
        <v>43481</v>
      </c>
      <c r="R338" s="88">
        <v>23316</v>
      </c>
      <c r="S338" s="89">
        <v>55</v>
      </c>
      <c r="T338" s="89">
        <v>55</v>
      </c>
      <c r="U338" s="89">
        <v>3.85</v>
      </c>
      <c r="V338" s="89">
        <v>1282380</v>
      </c>
      <c r="W338" s="89">
        <v>1282380</v>
      </c>
      <c r="X338" s="89">
        <v>89766.6</v>
      </c>
      <c r="Y338" s="89">
        <v>1372146.6</v>
      </c>
      <c r="Z338" s="59">
        <v>43496</v>
      </c>
      <c r="AA338" s="59"/>
      <c r="AB338" s="76" t="str">
        <f t="shared" si="30"/>
        <v/>
      </c>
      <c r="AC338" s="76" t="str">
        <f t="shared" si="31"/>
        <v/>
      </c>
      <c r="AD338" s="76" t="str">
        <f>VLOOKUP(B338,CA!A:B,2,0)</f>
        <v>TCC</v>
      </c>
      <c r="AE338" s="77">
        <f>VLOOKUP(C338,DATA_IW39!B:B,1,0)</f>
        <v>140001542435</v>
      </c>
      <c r="AF338" s="78">
        <f t="shared" si="32"/>
        <v>1</v>
      </c>
      <c r="AG338" s="78">
        <f t="shared" si="33"/>
        <v>1</v>
      </c>
      <c r="AH338" s="78">
        <f t="shared" si="34"/>
        <v>1</v>
      </c>
      <c r="AI338" s="78" t="str">
        <f t="shared" si="35"/>
        <v>S4B3</v>
      </c>
      <c r="AJ338" s="78" t="str">
        <f>VLOOKUP(N338,DATA_IW39!A:X,24,0)</f>
        <v>TCC</v>
      </c>
      <c r="AK338" s="76" t="str">
        <f>VLOOKUP(N338,DATA_IW39!A:W,23,0)</f>
        <v>สายสื่อสาร</v>
      </c>
      <c r="AL338" s="76" t="str">
        <f>VLOOKUP(N338,DATA_IW39!A:G,6,0)</f>
        <v>ZW03</v>
      </c>
      <c r="AM338" s="76" t="str">
        <f>VLOOKUP(N338,DATA_IW39!A:G,7,0)</f>
        <v>Z53</v>
      </c>
      <c r="AN338" s="76" t="str">
        <f>VLOOKUP(A338,Constrain!AC:AD,2,0)</f>
        <v>F061</v>
      </c>
      <c r="AO338" s="76" t="str">
        <f>VLOOKUP(A338,Constrain!AC:AE,3,0)</f>
        <v>กฟอ.ปากช่อง</v>
      </c>
      <c r="AP338" s="76" t="str">
        <f>VLOOKUP(N338,DATA_IW39!A:AA,27,0)</f>
        <v>TELECOM</v>
      </c>
    </row>
    <row r="339" spans="1:42" x14ac:dyDescent="0.35">
      <c r="A339" s="86" t="s">
        <v>178</v>
      </c>
      <c r="B339" s="56">
        <v>92000429669</v>
      </c>
      <c r="C339" s="56">
        <v>140001542590</v>
      </c>
      <c r="D339" s="86" t="s">
        <v>152</v>
      </c>
      <c r="E339" s="86" t="s">
        <v>171</v>
      </c>
      <c r="F339" s="86" t="s">
        <v>167</v>
      </c>
      <c r="G339" s="56">
        <v>2007964600</v>
      </c>
      <c r="H339" s="56">
        <v>9009410793</v>
      </c>
      <c r="I339" s="56">
        <v>560000322701</v>
      </c>
      <c r="J339" s="86" t="s">
        <v>154</v>
      </c>
      <c r="K339" s="86" t="s">
        <v>155</v>
      </c>
      <c r="L339" s="86" t="s">
        <v>156</v>
      </c>
      <c r="M339" s="86" t="s">
        <v>157</v>
      </c>
      <c r="N339" s="56">
        <v>130000726924</v>
      </c>
      <c r="O339" s="86" t="s">
        <v>79</v>
      </c>
      <c r="P339" s="87">
        <v>28</v>
      </c>
      <c r="Q339" s="59">
        <v>43481</v>
      </c>
      <c r="R339" s="88">
        <v>118</v>
      </c>
      <c r="S339" s="89">
        <v>410</v>
      </c>
      <c r="T339" s="89">
        <v>410</v>
      </c>
      <c r="U339" s="89">
        <v>28.7</v>
      </c>
      <c r="V339" s="89">
        <v>48380</v>
      </c>
      <c r="W339" s="89">
        <v>48380</v>
      </c>
      <c r="X339" s="89">
        <v>3386.6</v>
      </c>
      <c r="Y339" s="89">
        <v>51766.6</v>
      </c>
      <c r="Z339" s="59">
        <v>43496</v>
      </c>
      <c r="AA339" s="59"/>
      <c r="AB339" s="76" t="str">
        <f t="shared" si="30"/>
        <v/>
      </c>
      <c r="AC339" s="76" t="str">
        <f t="shared" si="31"/>
        <v/>
      </c>
      <c r="AD339" s="76" t="str">
        <f>VLOOKUP(B339,CA!A:B,2,0)</f>
        <v>TUC</v>
      </c>
      <c r="AE339" s="77">
        <f>VLOOKUP(C339,DATA_IW39!B:B,1,0)</f>
        <v>140001542590</v>
      </c>
      <c r="AF339" s="78">
        <f t="shared" si="32"/>
        <v>1</v>
      </c>
      <c r="AG339" s="78">
        <f t="shared" si="33"/>
        <v>1</v>
      </c>
      <c r="AH339" s="78">
        <f t="shared" si="34"/>
        <v>1</v>
      </c>
      <c r="AI339" s="78" t="str">
        <f t="shared" si="35"/>
        <v>S4B3</v>
      </c>
      <c r="AJ339" s="78" t="str">
        <f>VLOOKUP(N339,DATA_IW39!A:X,24,0)</f>
        <v>TUC</v>
      </c>
      <c r="AK339" s="76" t="str">
        <f>VLOOKUP(N339,DATA_IW39!A:W,23,0)</f>
        <v>อุปกรณ์</v>
      </c>
      <c r="AL339" s="76" t="str">
        <f>VLOOKUP(N339,DATA_IW39!A:G,6,0)</f>
        <v>ZW03</v>
      </c>
      <c r="AM339" s="76" t="str">
        <f>VLOOKUP(N339,DATA_IW39!A:G,7,0)</f>
        <v>Z53</v>
      </c>
      <c r="AN339" s="76" t="str">
        <f>VLOOKUP(A339,Constrain!AC:AD,2,0)</f>
        <v>F061</v>
      </c>
      <c r="AO339" s="76" t="str">
        <f>VLOOKUP(A339,Constrain!AC:AE,3,0)</f>
        <v>กฟอ.ปากช่อง</v>
      </c>
      <c r="AP339" s="76" t="str">
        <f>VLOOKUP(N339,DATA_IW39!A:AA,27,0)</f>
        <v>TELECOM</v>
      </c>
    </row>
    <row r="340" spans="1:42" x14ac:dyDescent="0.35">
      <c r="A340" s="86" t="s">
        <v>178</v>
      </c>
      <c r="B340" s="56">
        <v>92000429669</v>
      </c>
      <c r="C340" s="56">
        <v>140001542579</v>
      </c>
      <c r="D340" s="86" t="s">
        <v>152</v>
      </c>
      <c r="E340" s="86" t="s">
        <v>171</v>
      </c>
      <c r="F340" s="86" t="s">
        <v>167</v>
      </c>
      <c r="G340" s="56">
        <v>2007964596</v>
      </c>
      <c r="H340" s="56">
        <v>9009410790</v>
      </c>
      <c r="I340" s="56">
        <v>522000321537</v>
      </c>
      <c r="J340" s="86" t="s">
        <v>154</v>
      </c>
      <c r="K340" s="86" t="s">
        <v>165</v>
      </c>
      <c r="L340" s="86" t="s">
        <v>166</v>
      </c>
      <c r="M340" s="86" t="s">
        <v>157</v>
      </c>
      <c r="N340" s="56">
        <v>130000726926</v>
      </c>
      <c r="O340" s="86" t="s">
        <v>79</v>
      </c>
      <c r="P340" s="87">
        <v>27</v>
      </c>
      <c r="Q340" s="59">
        <v>43481</v>
      </c>
      <c r="R340" s="88">
        <v>13339</v>
      </c>
      <c r="S340" s="89">
        <v>55</v>
      </c>
      <c r="T340" s="89">
        <v>55</v>
      </c>
      <c r="U340" s="89">
        <v>3.85</v>
      </c>
      <c r="V340" s="89">
        <v>733645</v>
      </c>
      <c r="W340" s="89">
        <v>733645</v>
      </c>
      <c r="X340" s="89">
        <v>51355.15</v>
      </c>
      <c r="Y340" s="89">
        <v>785000.15</v>
      </c>
      <c r="Z340" s="59">
        <v>43496</v>
      </c>
      <c r="AA340" s="59"/>
      <c r="AB340" s="76" t="str">
        <f t="shared" si="30"/>
        <v/>
      </c>
      <c r="AC340" s="76" t="str">
        <f t="shared" si="31"/>
        <v/>
      </c>
      <c r="AD340" s="76" t="str">
        <f>VLOOKUP(B340,CA!A:B,2,0)</f>
        <v>TUC</v>
      </c>
      <c r="AE340" s="77">
        <f>VLOOKUP(C340,DATA_IW39!B:B,1,0)</f>
        <v>140001542579</v>
      </c>
      <c r="AF340" s="78">
        <f t="shared" si="32"/>
        <v>1</v>
      </c>
      <c r="AG340" s="78">
        <f t="shared" si="33"/>
        <v>1</v>
      </c>
      <c r="AH340" s="78">
        <f t="shared" si="34"/>
        <v>1</v>
      </c>
      <c r="AI340" s="78" t="str">
        <f t="shared" si="35"/>
        <v>S4B3</v>
      </c>
      <c r="AJ340" s="78" t="str">
        <f>VLOOKUP(N340,DATA_IW39!A:X,24,0)</f>
        <v>TUC</v>
      </c>
      <c r="AK340" s="76" t="str">
        <f>VLOOKUP(N340,DATA_IW39!A:W,23,0)</f>
        <v>สายสื่อสาร</v>
      </c>
      <c r="AL340" s="76" t="str">
        <f>VLOOKUP(N340,DATA_IW39!A:G,6,0)</f>
        <v>ZW03</v>
      </c>
      <c r="AM340" s="76" t="str">
        <f>VLOOKUP(N340,DATA_IW39!A:G,7,0)</f>
        <v>Z53</v>
      </c>
      <c r="AN340" s="76" t="str">
        <f>VLOOKUP(A340,Constrain!AC:AD,2,0)</f>
        <v>F061</v>
      </c>
      <c r="AO340" s="76" t="str">
        <f>VLOOKUP(A340,Constrain!AC:AE,3,0)</f>
        <v>กฟอ.ปากช่อง</v>
      </c>
      <c r="AP340" s="76" t="str">
        <f>VLOOKUP(N340,DATA_IW39!A:AA,27,0)</f>
        <v>TELECOM</v>
      </c>
    </row>
    <row r="341" spans="1:42" x14ac:dyDescent="0.35">
      <c r="A341" s="86" t="s">
        <v>178</v>
      </c>
      <c r="B341" s="56">
        <v>92000404751</v>
      </c>
      <c r="C341" s="56">
        <v>140001542618</v>
      </c>
      <c r="D341" s="86" t="s">
        <v>152</v>
      </c>
      <c r="E341" s="86" t="s">
        <v>180</v>
      </c>
      <c r="F341" s="86" t="s">
        <v>159</v>
      </c>
      <c r="G341" s="56">
        <v>2007964605</v>
      </c>
      <c r="H341" s="56">
        <v>9009410798</v>
      </c>
      <c r="I341" s="56">
        <v>526000322450</v>
      </c>
      <c r="J341" s="86" t="s">
        <v>154</v>
      </c>
      <c r="K341" s="86" t="s">
        <v>155</v>
      </c>
      <c r="L341" s="86" t="s">
        <v>156</v>
      </c>
      <c r="M341" s="86" t="s">
        <v>157</v>
      </c>
      <c r="N341" s="56">
        <v>130000726929</v>
      </c>
      <c r="O341" s="86" t="s">
        <v>79</v>
      </c>
      <c r="P341" s="87">
        <v>26</v>
      </c>
      <c r="Q341" s="59">
        <v>43481</v>
      </c>
      <c r="R341" s="88">
        <v>14</v>
      </c>
      <c r="S341" s="89">
        <v>410</v>
      </c>
      <c r="T341" s="89">
        <v>410</v>
      </c>
      <c r="U341" s="89">
        <v>28.7</v>
      </c>
      <c r="V341" s="89">
        <v>5740</v>
      </c>
      <c r="W341" s="89">
        <v>5740</v>
      </c>
      <c r="X341" s="89">
        <v>401.8</v>
      </c>
      <c r="Y341" s="89">
        <v>6141.8</v>
      </c>
      <c r="Z341" s="59">
        <v>43496</v>
      </c>
      <c r="AA341" s="59"/>
      <c r="AB341" s="76" t="str">
        <f t="shared" si="30"/>
        <v/>
      </c>
      <c r="AC341" s="76" t="str">
        <f t="shared" si="31"/>
        <v/>
      </c>
      <c r="AD341" s="76" t="str">
        <f>VLOOKUP(B341,CA!A:B,2,0)</f>
        <v>TTTIN</v>
      </c>
      <c r="AE341" s="77">
        <f>VLOOKUP(C341,DATA_IW39!B:B,1,0)</f>
        <v>140001542618</v>
      </c>
      <c r="AF341" s="78">
        <f t="shared" si="32"/>
        <v>1</v>
      </c>
      <c r="AG341" s="78">
        <f t="shared" si="33"/>
        <v>1</v>
      </c>
      <c r="AH341" s="78">
        <f t="shared" si="34"/>
        <v>1</v>
      </c>
      <c r="AI341" s="78" t="str">
        <f t="shared" si="35"/>
        <v>S4B3</v>
      </c>
      <c r="AJ341" s="78" t="str">
        <f>VLOOKUP(N341,DATA_IW39!A:X,24,0)</f>
        <v>TTTIN</v>
      </c>
      <c r="AK341" s="76" t="str">
        <f>VLOOKUP(N341,DATA_IW39!A:W,23,0)</f>
        <v>อุปกรณ์</v>
      </c>
      <c r="AL341" s="76" t="str">
        <f>VLOOKUP(N341,DATA_IW39!A:G,6,0)</f>
        <v>ZW03</v>
      </c>
      <c r="AM341" s="76" t="str">
        <f>VLOOKUP(N341,DATA_IW39!A:G,7,0)</f>
        <v>Z53</v>
      </c>
      <c r="AN341" s="76" t="str">
        <f>VLOOKUP(A341,Constrain!AC:AD,2,0)</f>
        <v>F061</v>
      </c>
      <c r="AO341" s="76" t="str">
        <f>VLOOKUP(A341,Constrain!AC:AE,3,0)</f>
        <v>กฟอ.ปากช่อง</v>
      </c>
      <c r="AP341" s="76" t="str">
        <f>VLOOKUP(N341,DATA_IW39!A:AA,27,0)</f>
        <v>TELECOM</v>
      </c>
    </row>
    <row r="342" spans="1:42" x14ac:dyDescent="0.35">
      <c r="A342" s="86" t="s">
        <v>178</v>
      </c>
      <c r="B342" s="56">
        <v>92000312972</v>
      </c>
      <c r="C342" s="56">
        <v>140001542611</v>
      </c>
      <c r="D342" s="86" t="s">
        <v>152</v>
      </c>
      <c r="E342" s="86" t="s">
        <v>158</v>
      </c>
      <c r="F342" s="86" t="s">
        <v>159</v>
      </c>
      <c r="G342" s="56">
        <v>2007964604</v>
      </c>
      <c r="H342" s="56">
        <v>9009410797</v>
      </c>
      <c r="I342" s="56">
        <v>518000321524</v>
      </c>
      <c r="J342" s="86" t="s">
        <v>154</v>
      </c>
      <c r="K342" s="86" t="s">
        <v>165</v>
      </c>
      <c r="L342" s="86" t="s">
        <v>166</v>
      </c>
      <c r="M342" s="86" t="s">
        <v>157</v>
      </c>
      <c r="N342" s="56">
        <v>130000726930</v>
      </c>
      <c r="O342" s="86" t="s">
        <v>79</v>
      </c>
      <c r="P342" s="87">
        <v>1</v>
      </c>
      <c r="Q342" s="59">
        <v>43481</v>
      </c>
      <c r="R342" s="88">
        <v>12846</v>
      </c>
      <c r="S342" s="89">
        <v>55</v>
      </c>
      <c r="T342" s="89">
        <v>55</v>
      </c>
      <c r="U342" s="89">
        <v>3.85</v>
      </c>
      <c r="V342" s="89">
        <v>706530</v>
      </c>
      <c r="W342" s="89">
        <v>706530</v>
      </c>
      <c r="X342" s="89">
        <v>49457.1</v>
      </c>
      <c r="Y342" s="89">
        <v>755987.1</v>
      </c>
      <c r="Z342" s="59">
        <v>43496</v>
      </c>
      <c r="AA342" s="59"/>
      <c r="AB342" s="76" t="str">
        <f t="shared" si="30"/>
        <v/>
      </c>
      <c r="AC342" s="76" t="str">
        <f t="shared" si="31"/>
        <v/>
      </c>
      <c r="AD342" s="76" t="str">
        <f>VLOOKUP(B342,CA!A:B,2,0)</f>
        <v>TTT</v>
      </c>
      <c r="AE342" s="77">
        <f>VLOOKUP(C342,DATA_IW39!B:B,1,0)</f>
        <v>140001542611</v>
      </c>
      <c r="AF342" s="78">
        <f t="shared" si="32"/>
        <v>1</v>
      </c>
      <c r="AG342" s="78">
        <f t="shared" si="33"/>
        <v>1</v>
      </c>
      <c r="AH342" s="78">
        <f t="shared" si="34"/>
        <v>1</v>
      </c>
      <c r="AI342" s="78" t="str">
        <f t="shared" si="35"/>
        <v>S4B3</v>
      </c>
      <c r="AJ342" s="78" t="str">
        <f>VLOOKUP(N342,DATA_IW39!A:X,24,0)</f>
        <v>TTT</v>
      </c>
      <c r="AK342" s="76" t="str">
        <f>VLOOKUP(N342,DATA_IW39!A:W,23,0)</f>
        <v>สายสื่อสาร</v>
      </c>
      <c r="AL342" s="76" t="str">
        <f>VLOOKUP(N342,DATA_IW39!A:G,6,0)</f>
        <v>ZW03</v>
      </c>
      <c r="AM342" s="76" t="str">
        <f>VLOOKUP(N342,DATA_IW39!A:G,7,0)</f>
        <v>Z53</v>
      </c>
      <c r="AN342" s="76" t="str">
        <f>VLOOKUP(A342,Constrain!AC:AD,2,0)</f>
        <v>F061</v>
      </c>
      <c r="AO342" s="76" t="str">
        <f>VLOOKUP(A342,Constrain!AC:AE,3,0)</f>
        <v>กฟอ.ปากช่อง</v>
      </c>
      <c r="AP342" s="76" t="str">
        <f>VLOOKUP(N342,DATA_IW39!A:AA,27,0)</f>
        <v>TELECOM</v>
      </c>
    </row>
    <row r="343" spans="1:42" x14ac:dyDescent="0.35">
      <c r="A343" s="86" t="s">
        <v>178</v>
      </c>
      <c r="B343" s="56">
        <v>92000324033</v>
      </c>
      <c r="C343" s="56">
        <v>140001542636</v>
      </c>
      <c r="D343" s="86" t="s">
        <v>152</v>
      </c>
      <c r="E343" s="86" t="s">
        <v>153</v>
      </c>
      <c r="F343" s="86" t="s">
        <v>1266</v>
      </c>
      <c r="G343" s="56">
        <v>2007964606</v>
      </c>
      <c r="H343" s="56">
        <v>9009410708</v>
      </c>
      <c r="I343" s="56">
        <v>562000321910</v>
      </c>
      <c r="J343" s="86" t="s">
        <v>154</v>
      </c>
      <c r="K343" s="86" t="s">
        <v>155</v>
      </c>
      <c r="L343" s="86" t="s">
        <v>156</v>
      </c>
      <c r="M343" s="86" t="s">
        <v>157</v>
      </c>
      <c r="N343" s="56">
        <v>130000726932</v>
      </c>
      <c r="O343" s="86" t="s">
        <v>79</v>
      </c>
      <c r="P343" s="87">
        <v>22</v>
      </c>
      <c r="Q343" s="59">
        <v>43481</v>
      </c>
      <c r="R343" s="88">
        <v>3</v>
      </c>
      <c r="S343" s="89">
        <v>410</v>
      </c>
      <c r="T343" s="89">
        <v>410</v>
      </c>
      <c r="U343" s="89">
        <v>28.7</v>
      </c>
      <c r="V343" s="89">
        <v>1230</v>
      </c>
      <c r="W343" s="89">
        <v>1230</v>
      </c>
      <c r="X343" s="89">
        <v>86.1</v>
      </c>
      <c r="Y343" s="89">
        <v>1316.1</v>
      </c>
      <c r="Z343" s="59">
        <v>43496</v>
      </c>
      <c r="AA343" s="59"/>
      <c r="AB343" s="76" t="str">
        <f t="shared" si="30"/>
        <v/>
      </c>
      <c r="AC343" s="76" t="str">
        <f t="shared" si="31"/>
        <v/>
      </c>
      <c r="AD343" s="76" t="str">
        <f>VLOOKUP(B343,CA!A:B,2,0)</f>
        <v>AWN</v>
      </c>
      <c r="AE343" s="77">
        <f>VLOOKUP(C343,DATA_IW39!B:B,1,0)</f>
        <v>140001542636</v>
      </c>
      <c r="AF343" s="78">
        <f t="shared" si="32"/>
        <v>1</v>
      </c>
      <c r="AG343" s="78">
        <f t="shared" si="33"/>
        <v>1</v>
      </c>
      <c r="AH343" s="78">
        <f t="shared" si="34"/>
        <v>1</v>
      </c>
      <c r="AI343" s="78" t="str">
        <f t="shared" si="35"/>
        <v>S4B3</v>
      </c>
      <c r="AJ343" s="78" t="str">
        <f>VLOOKUP(N343,DATA_IW39!A:X,24,0)</f>
        <v>AWN</v>
      </c>
      <c r="AK343" s="76" t="str">
        <f>VLOOKUP(N343,DATA_IW39!A:W,23,0)</f>
        <v>อุปกรณ์</v>
      </c>
      <c r="AL343" s="76" t="str">
        <f>VLOOKUP(N343,DATA_IW39!A:G,6,0)</f>
        <v>ZW03</v>
      </c>
      <c r="AM343" s="76" t="str">
        <f>VLOOKUP(N343,DATA_IW39!A:G,7,0)</f>
        <v>Z53</v>
      </c>
      <c r="AN343" s="76" t="str">
        <f>VLOOKUP(A343,Constrain!AC:AD,2,0)</f>
        <v>F061</v>
      </c>
      <c r="AO343" s="76" t="str">
        <f>VLOOKUP(A343,Constrain!AC:AE,3,0)</f>
        <v>กฟอ.ปากช่อง</v>
      </c>
      <c r="AP343" s="76" t="str">
        <f>VLOOKUP(N343,DATA_IW39!A:AA,27,0)</f>
        <v>TELECOM</v>
      </c>
    </row>
    <row r="344" spans="1:42" x14ac:dyDescent="0.35">
      <c r="A344" s="86" t="s">
        <v>178</v>
      </c>
      <c r="B344" s="56">
        <v>92000324010</v>
      </c>
      <c r="C344" s="56">
        <v>140001542791</v>
      </c>
      <c r="D344" s="86" t="s">
        <v>152</v>
      </c>
      <c r="E344" s="86" t="s">
        <v>114</v>
      </c>
      <c r="F344" s="86" t="s">
        <v>163</v>
      </c>
      <c r="G344" s="56">
        <v>2007964566</v>
      </c>
      <c r="H344" s="56">
        <v>9009410980</v>
      </c>
      <c r="I344" s="56">
        <v>558000321664</v>
      </c>
      <c r="J344" s="86" t="s">
        <v>154</v>
      </c>
      <c r="K344" s="86" t="s">
        <v>165</v>
      </c>
      <c r="L344" s="86" t="s">
        <v>166</v>
      </c>
      <c r="M344" s="86" t="s">
        <v>157</v>
      </c>
      <c r="N344" s="56">
        <v>130000726935</v>
      </c>
      <c r="O344" s="86" t="s">
        <v>79</v>
      </c>
      <c r="P344" s="87">
        <v>15</v>
      </c>
      <c r="Q344" s="59">
        <v>43481</v>
      </c>
      <c r="R344" s="88">
        <v>6807</v>
      </c>
      <c r="S344" s="89">
        <v>55</v>
      </c>
      <c r="T344" s="89">
        <v>55</v>
      </c>
      <c r="U344" s="89">
        <v>3.85</v>
      </c>
      <c r="V344" s="89">
        <v>374385</v>
      </c>
      <c r="W344" s="89">
        <v>374385</v>
      </c>
      <c r="X344" s="89">
        <v>26206.95</v>
      </c>
      <c r="Y344" s="89">
        <v>400591.95</v>
      </c>
      <c r="Z344" s="59">
        <v>43496</v>
      </c>
      <c r="AA344" s="59"/>
      <c r="AB344" s="76" t="str">
        <f t="shared" si="30"/>
        <v/>
      </c>
      <c r="AC344" s="76" t="str">
        <f t="shared" si="31"/>
        <v/>
      </c>
      <c r="AD344" s="76" t="str">
        <f>VLOOKUP(B344,CA!A:B,2,0)</f>
        <v>TOT</v>
      </c>
      <c r="AE344" s="77">
        <f>VLOOKUP(C344,DATA_IW39!B:B,1,0)</f>
        <v>140001542791</v>
      </c>
      <c r="AF344" s="78">
        <f t="shared" si="32"/>
        <v>2</v>
      </c>
      <c r="AG344" s="78">
        <f t="shared" si="33"/>
        <v>2</v>
      </c>
      <c r="AH344" s="78">
        <f t="shared" si="34"/>
        <v>2</v>
      </c>
      <c r="AI344" s="78" t="str">
        <f t="shared" si="35"/>
        <v>S4B3</v>
      </c>
      <c r="AJ344" s="78" t="str">
        <f>VLOOKUP(N344,DATA_IW39!A:X,24,0)</f>
        <v>TOT</v>
      </c>
      <c r="AK344" s="76" t="str">
        <f>VLOOKUP(N344,DATA_IW39!A:W,23,0)</f>
        <v>สายสื่อสาร</v>
      </c>
      <c r="AL344" s="76" t="str">
        <f>VLOOKUP(N344,DATA_IW39!A:G,6,0)</f>
        <v>ZW03</v>
      </c>
      <c r="AM344" s="76" t="str">
        <f>VLOOKUP(N344,DATA_IW39!A:G,7,0)</f>
        <v>Z53</v>
      </c>
      <c r="AN344" s="76" t="str">
        <f>VLOOKUP(A344,Constrain!AC:AD,2,0)</f>
        <v>F061</v>
      </c>
      <c r="AO344" s="76" t="str">
        <f>VLOOKUP(A344,Constrain!AC:AE,3,0)</f>
        <v>กฟอ.ปากช่อง</v>
      </c>
      <c r="AP344" s="76" t="str">
        <f>VLOOKUP(N344,DATA_IW39!A:AA,27,0)</f>
        <v>TELECOM</v>
      </c>
    </row>
    <row r="345" spans="1:42" x14ac:dyDescent="0.35">
      <c r="A345" s="86" t="s">
        <v>178</v>
      </c>
      <c r="B345" s="56">
        <v>92000324010</v>
      </c>
      <c r="C345" s="56">
        <v>140001542791</v>
      </c>
      <c r="D345" s="86" t="s">
        <v>152</v>
      </c>
      <c r="E345" s="86" t="s">
        <v>114</v>
      </c>
      <c r="F345" s="86" t="s">
        <v>163</v>
      </c>
      <c r="G345" s="56">
        <v>2007964566</v>
      </c>
      <c r="H345" s="56">
        <v>9009410980</v>
      </c>
      <c r="I345" s="56">
        <v>558000321664</v>
      </c>
      <c r="J345" s="86" t="s">
        <v>154</v>
      </c>
      <c r="K345" s="86" t="s">
        <v>165</v>
      </c>
      <c r="L345" s="86" t="s">
        <v>166</v>
      </c>
      <c r="M345" s="86" t="s">
        <v>157</v>
      </c>
      <c r="N345" s="56">
        <v>130000726935</v>
      </c>
      <c r="O345" s="86" t="s">
        <v>79</v>
      </c>
      <c r="P345" s="87">
        <v>16</v>
      </c>
      <c r="Q345" s="59">
        <v>43481</v>
      </c>
      <c r="R345" s="88">
        <v>401</v>
      </c>
      <c r="S345" s="89">
        <v>100</v>
      </c>
      <c r="T345" s="89">
        <v>100</v>
      </c>
      <c r="U345" s="89">
        <v>7</v>
      </c>
      <c r="V345" s="89">
        <v>40100</v>
      </c>
      <c r="W345" s="89">
        <v>40100</v>
      </c>
      <c r="X345" s="89">
        <v>2807</v>
      </c>
      <c r="Y345" s="89">
        <v>42907</v>
      </c>
      <c r="Z345" s="59">
        <v>43496</v>
      </c>
      <c r="AA345" s="59"/>
      <c r="AB345" s="76" t="str">
        <f t="shared" si="30"/>
        <v/>
      </c>
      <c r="AC345" s="76" t="str">
        <f t="shared" si="31"/>
        <v/>
      </c>
      <c r="AD345" s="76" t="str">
        <f>VLOOKUP(B345,CA!A:B,2,0)</f>
        <v>TOT</v>
      </c>
      <c r="AE345" s="77">
        <f>VLOOKUP(C345,DATA_IW39!B:B,1,0)</f>
        <v>140001542791</v>
      </c>
      <c r="AF345" s="78">
        <f t="shared" si="32"/>
        <v>2</v>
      </c>
      <c r="AG345" s="78">
        <f t="shared" si="33"/>
        <v>2</v>
      </c>
      <c r="AH345" s="78">
        <f t="shared" si="34"/>
        <v>2</v>
      </c>
      <c r="AI345" s="78" t="str">
        <f t="shared" si="35"/>
        <v>S4B3</v>
      </c>
      <c r="AJ345" s="78" t="str">
        <f>VLOOKUP(N345,DATA_IW39!A:X,24,0)</f>
        <v>TOT</v>
      </c>
      <c r="AK345" s="76" t="str">
        <f>VLOOKUP(N345,DATA_IW39!A:W,23,0)</f>
        <v>สายสื่อสาร</v>
      </c>
      <c r="AL345" s="76" t="str">
        <f>VLOOKUP(N345,DATA_IW39!A:G,6,0)</f>
        <v>ZW03</v>
      </c>
      <c r="AM345" s="76" t="str">
        <f>VLOOKUP(N345,DATA_IW39!A:G,7,0)</f>
        <v>Z53</v>
      </c>
      <c r="AN345" s="76" t="str">
        <f>VLOOKUP(A345,Constrain!AC:AD,2,0)</f>
        <v>F061</v>
      </c>
      <c r="AO345" s="76" t="str">
        <f>VLOOKUP(A345,Constrain!AC:AE,3,0)</f>
        <v>กฟอ.ปากช่อง</v>
      </c>
      <c r="AP345" s="76" t="str">
        <f>VLOOKUP(N345,DATA_IW39!A:AA,27,0)</f>
        <v>TELECOM</v>
      </c>
    </row>
    <row r="346" spans="1:42" x14ac:dyDescent="0.35">
      <c r="A346" s="86" t="s">
        <v>1289</v>
      </c>
      <c r="B346" s="56">
        <v>92000319896</v>
      </c>
      <c r="C346" s="56">
        <v>140001545128</v>
      </c>
      <c r="D346" s="86" t="s">
        <v>152</v>
      </c>
      <c r="E346" s="86" t="s">
        <v>160</v>
      </c>
      <c r="F346" s="86" t="s">
        <v>161</v>
      </c>
      <c r="G346" s="56">
        <v>2007969332</v>
      </c>
      <c r="H346" s="56">
        <v>9009416295</v>
      </c>
      <c r="I346" s="56">
        <v>542000322551</v>
      </c>
      <c r="J346" s="86" t="s">
        <v>154</v>
      </c>
      <c r="K346" s="86" t="s">
        <v>165</v>
      </c>
      <c r="L346" s="86" t="s">
        <v>166</v>
      </c>
      <c r="M346" s="86" t="s">
        <v>157</v>
      </c>
      <c r="N346" s="56">
        <v>130000726978</v>
      </c>
      <c r="O346" s="86" t="s">
        <v>79</v>
      </c>
      <c r="P346" s="87">
        <v>1</v>
      </c>
      <c r="Q346" s="59">
        <v>43482</v>
      </c>
      <c r="R346" s="88">
        <v>2258</v>
      </c>
      <c r="S346" s="89">
        <v>55</v>
      </c>
      <c r="T346" s="89">
        <v>55</v>
      </c>
      <c r="U346" s="89">
        <v>3.85</v>
      </c>
      <c r="V346" s="89">
        <v>124190</v>
      </c>
      <c r="W346" s="89">
        <v>124190</v>
      </c>
      <c r="X346" s="89">
        <v>8693.2999999999993</v>
      </c>
      <c r="Y346" s="89">
        <v>132883.29999999999</v>
      </c>
      <c r="Z346" s="59">
        <v>43496</v>
      </c>
      <c r="AA346" s="59"/>
      <c r="AB346" s="76" t="str">
        <f t="shared" si="30"/>
        <v/>
      </c>
      <c r="AC346" s="76" t="str">
        <f t="shared" si="31"/>
        <v/>
      </c>
      <c r="AD346" s="76" t="str">
        <f>VLOOKUP(B346,CA!A:B,2,0)</f>
        <v>CAT</v>
      </c>
      <c r="AE346" s="77">
        <f>VLOOKUP(C346,DATA_IW39!B:B,1,0)</f>
        <v>140001545128</v>
      </c>
      <c r="AF346" s="78">
        <f t="shared" si="32"/>
        <v>1</v>
      </c>
      <c r="AG346" s="78">
        <f t="shared" si="33"/>
        <v>1</v>
      </c>
      <c r="AH346" s="78">
        <f t="shared" si="34"/>
        <v>1</v>
      </c>
      <c r="AI346" s="78" t="str">
        <f t="shared" si="35"/>
        <v>S4B3</v>
      </c>
      <c r="AJ346" s="78" t="str">
        <f>VLOOKUP(N346,DATA_IW39!A:X,24,0)</f>
        <v>CAT/BFKT</v>
      </c>
      <c r="AK346" s="76" t="str">
        <f>VLOOKUP(N346,DATA_IW39!A:W,23,0)</f>
        <v>สายสื่อสาร</v>
      </c>
      <c r="AL346" s="76" t="str">
        <f>VLOOKUP(N346,DATA_IW39!A:G,6,0)</f>
        <v>ZW03</v>
      </c>
      <c r="AM346" s="76" t="str">
        <f>VLOOKUP(N346,DATA_IW39!A:G,7,0)</f>
        <v>Z53</v>
      </c>
      <c r="AN346" s="76" t="str">
        <f>VLOOKUP(A346,Constrain!AC:AD,2,0)</f>
        <v>F053</v>
      </c>
      <c r="AO346" s="76" t="str">
        <f>VLOOKUP(A346,Constrain!AC:AE,3,0)</f>
        <v>กฟส.หนองกี่</v>
      </c>
      <c r="AP346" s="76" t="str">
        <f>VLOOKUP(N346,DATA_IW39!A:AA,27,0)</f>
        <v>TELECOM</v>
      </c>
    </row>
    <row r="347" spans="1:42" x14ac:dyDescent="0.35">
      <c r="A347" s="86" t="s">
        <v>1289</v>
      </c>
      <c r="B347" s="56">
        <v>92000319896</v>
      </c>
      <c r="C347" s="56">
        <v>140001545183</v>
      </c>
      <c r="D347" s="86" t="s">
        <v>152</v>
      </c>
      <c r="E347" s="86" t="s">
        <v>160</v>
      </c>
      <c r="F347" s="86" t="s">
        <v>161</v>
      </c>
      <c r="G347" s="56">
        <v>2007969422</v>
      </c>
      <c r="H347" s="56">
        <v>9009416305</v>
      </c>
      <c r="I347" s="56">
        <v>540000321914</v>
      </c>
      <c r="J347" s="86" t="s">
        <v>154</v>
      </c>
      <c r="K347" s="86" t="s">
        <v>165</v>
      </c>
      <c r="L347" s="86" t="s">
        <v>166</v>
      </c>
      <c r="M347" s="86" t="s">
        <v>157</v>
      </c>
      <c r="N347" s="56">
        <v>130000726979</v>
      </c>
      <c r="O347" s="86" t="s">
        <v>79</v>
      </c>
      <c r="P347" s="87">
        <v>2</v>
      </c>
      <c r="Q347" s="59">
        <v>43482</v>
      </c>
      <c r="R347" s="88">
        <v>4041</v>
      </c>
      <c r="S347" s="89">
        <v>55</v>
      </c>
      <c r="T347" s="89">
        <v>55</v>
      </c>
      <c r="U347" s="89">
        <v>3.85</v>
      </c>
      <c r="V347" s="89">
        <v>222255</v>
      </c>
      <c r="W347" s="89">
        <v>222255</v>
      </c>
      <c r="X347" s="89">
        <v>15557.85</v>
      </c>
      <c r="Y347" s="89">
        <v>237812.85</v>
      </c>
      <c r="Z347" s="59">
        <v>43496</v>
      </c>
      <c r="AA347" s="59"/>
      <c r="AB347" s="76" t="str">
        <f t="shared" si="30"/>
        <v/>
      </c>
      <c r="AC347" s="76" t="str">
        <f t="shared" si="31"/>
        <v/>
      </c>
      <c r="AD347" s="76" t="str">
        <f>VLOOKUP(B347,CA!A:B,2,0)</f>
        <v>CAT</v>
      </c>
      <c r="AE347" s="77">
        <f>VLOOKUP(C347,DATA_IW39!B:B,1,0)</f>
        <v>140001545183</v>
      </c>
      <c r="AF347" s="78">
        <f t="shared" si="32"/>
        <v>1</v>
      </c>
      <c r="AG347" s="78">
        <f t="shared" si="33"/>
        <v>1</v>
      </c>
      <c r="AH347" s="78">
        <f t="shared" si="34"/>
        <v>1</v>
      </c>
      <c r="AI347" s="78" t="str">
        <f t="shared" si="35"/>
        <v>S4B3</v>
      </c>
      <c r="AJ347" s="78" t="str">
        <f>VLOOKUP(N347,DATA_IW39!A:X,24,0)</f>
        <v>CAT</v>
      </c>
      <c r="AK347" s="76" t="str">
        <f>VLOOKUP(N347,DATA_IW39!A:W,23,0)</f>
        <v>สายสื่อสาร</v>
      </c>
      <c r="AL347" s="76" t="str">
        <f>VLOOKUP(N347,DATA_IW39!A:G,6,0)</f>
        <v>ZW03</v>
      </c>
      <c r="AM347" s="76" t="str">
        <f>VLOOKUP(N347,DATA_IW39!A:G,7,0)</f>
        <v>Z53</v>
      </c>
      <c r="AN347" s="76" t="str">
        <f>VLOOKUP(A347,Constrain!AC:AD,2,0)</f>
        <v>F053</v>
      </c>
      <c r="AO347" s="76" t="str">
        <f>VLOOKUP(A347,Constrain!AC:AE,3,0)</f>
        <v>กฟส.หนองกี่</v>
      </c>
      <c r="AP347" s="76" t="str">
        <f>VLOOKUP(N347,DATA_IW39!A:AA,27,0)</f>
        <v>TELECOM</v>
      </c>
    </row>
    <row r="348" spans="1:42" x14ac:dyDescent="0.35">
      <c r="A348" s="86" t="s">
        <v>1298</v>
      </c>
      <c r="B348" s="56">
        <v>92000589346</v>
      </c>
      <c r="C348" s="56">
        <v>140001545952</v>
      </c>
      <c r="D348" s="86" t="s">
        <v>152</v>
      </c>
      <c r="E348" s="86" t="s">
        <v>1257</v>
      </c>
      <c r="F348" s="86" t="s">
        <v>1271</v>
      </c>
      <c r="G348" s="56">
        <v>2007970219</v>
      </c>
      <c r="H348" s="56">
        <v>9009417306</v>
      </c>
      <c r="I348" s="56">
        <v>516000320249</v>
      </c>
      <c r="J348" s="86" t="s">
        <v>154</v>
      </c>
      <c r="K348" s="86" t="s">
        <v>165</v>
      </c>
      <c r="L348" s="86" t="s">
        <v>166</v>
      </c>
      <c r="M348" s="86" t="s">
        <v>157</v>
      </c>
      <c r="N348" s="56">
        <v>130000726980</v>
      </c>
      <c r="O348" s="86" t="s">
        <v>79</v>
      </c>
      <c r="P348" s="87">
        <v>9</v>
      </c>
      <c r="Q348" s="59">
        <v>43482</v>
      </c>
      <c r="R348" s="88">
        <v>1991</v>
      </c>
      <c r="S348" s="89">
        <v>55</v>
      </c>
      <c r="T348" s="89">
        <v>55</v>
      </c>
      <c r="U348" s="89">
        <v>3.85</v>
      </c>
      <c r="V348" s="89">
        <v>109505</v>
      </c>
      <c r="W348" s="89">
        <v>109505</v>
      </c>
      <c r="X348" s="89">
        <v>7665.35</v>
      </c>
      <c r="Y348" s="89">
        <v>117170.35</v>
      </c>
      <c r="Z348" s="59">
        <v>43496</v>
      </c>
      <c r="AA348" s="59"/>
      <c r="AB348" s="76" t="str">
        <f t="shared" si="30"/>
        <v/>
      </c>
      <c r="AC348" s="76" t="str">
        <f t="shared" si="31"/>
        <v/>
      </c>
      <c r="AD348" s="76" t="str">
        <f>VLOOKUP(B348,CA!A:B,2,0)</f>
        <v>TOT(AIS)</v>
      </c>
      <c r="AE348" s="77">
        <f>VLOOKUP(C348,DATA_IW39!B:B,1,0)</f>
        <v>140001545952</v>
      </c>
      <c r="AF348" s="78">
        <f t="shared" si="32"/>
        <v>1</v>
      </c>
      <c r="AG348" s="78">
        <f t="shared" si="33"/>
        <v>1</v>
      </c>
      <c r="AH348" s="78">
        <f t="shared" si="34"/>
        <v>1</v>
      </c>
      <c r="AI348" s="78" t="str">
        <f t="shared" si="35"/>
        <v>S4B3</v>
      </c>
      <c r="AJ348" s="78" t="str">
        <f>VLOOKUP(N348,DATA_IW39!A:X,24,0)</f>
        <v>AWN/AIS</v>
      </c>
      <c r="AK348" s="76" t="str">
        <f>VLOOKUP(N348,DATA_IW39!A:W,23,0)</f>
        <v>สายสื่อสาร</v>
      </c>
      <c r="AL348" s="76" t="str">
        <f>VLOOKUP(N348,DATA_IW39!A:G,6,0)</f>
        <v>ZW03</v>
      </c>
      <c r="AM348" s="76" t="str">
        <f>VLOOKUP(N348,DATA_IW39!A:G,7,0)</f>
        <v>Z53</v>
      </c>
      <c r="AN348" s="76" t="str">
        <f>VLOOKUP(A348,Constrain!AC:AD,2,0)</f>
        <v>F102</v>
      </c>
      <c r="AO348" s="76" t="str">
        <f>VLOOKUP(A348,Constrain!AC:AE,3,0)</f>
        <v>กฟส.ชุมพวง</v>
      </c>
      <c r="AP348" s="76" t="str">
        <f>VLOOKUP(N348,DATA_IW39!A:AA,27,0)</f>
        <v>TELECOM</v>
      </c>
    </row>
    <row r="349" spans="1:42" x14ac:dyDescent="0.35">
      <c r="A349" s="86" t="s">
        <v>1298</v>
      </c>
      <c r="B349" s="56">
        <v>92000318908</v>
      </c>
      <c r="C349" s="56">
        <v>140001545546</v>
      </c>
      <c r="D349" s="86" t="s">
        <v>152</v>
      </c>
      <c r="E349" s="86" t="s">
        <v>153</v>
      </c>
      <c r="F349" s="86" t="s">
        <v>1266</v>
      </c>
      <c r="G349" s="56">
        <v>2007969693</v>
      </c>
      <c r="H349" s="56">
        <v>9009416774</v>
      </c>
      <c r="I349" s="56">
        <v>560000322255</v>
      </c>
      <c r="J349" s="86" t="s">
        <v>154</v>
      </c>
      <c r="K349" s="86" t="s">
        <v>165</v>
      </c>
      <c r="L349" s="86" t="s">
        <v>166</v>
      </c>
      <c r="M349" s="86" t="s">
        <v>157</v>
      </c>
      <c r="N349" s="56">
        <v>130000726981</v>
      </c>
      <c r="O349" s="86" t="s">
        <v>79</v>
      </c>
      <c r="P349" s="87">
        <v>5</v>
      </c>
      <c r="Q349" s="59">
        <v>43482</v>
      </c>
      <c r="R349" s="88">
        <v>6834</v>
      </c>
      <c r="S349" s="89">
        <v>55</v>
      </c>
      <c r="T349" s="89">
        <v>55</v>
      </c>
      <c r="U349" s="89">
        <v>3.85</v>
      </c>
      <c r="V349" s="89">
        <v>375870</v>
      </c>
      <c r="W349" s="89">
        <v>375870</v>
      </c>
      <c r="X349" s="89">
        <v>26310.9</v>
      </c>
      <c r="Y349" s="89">
        <v>402180.9</v>
      </c>
      <c r="Z349" s="59">
        <v>43496</v>
      </c>
      <c r="AA349" s="59"/>
      <c r="AB349" s="76" t="str">
        <f t="shared" si="30"/>
        <v/>
      </c>
      <c r="AC349" s="76" t="str">
        <f t="shared" si="31"/>
        <v/>
      </c>
      <c r="AD349" s="76" t="str">
        <f>VLOOKUP(B349,CA!A:B,2,0)</f>
        <v>AWN</v>
      </c>
      <c r="AE349" s="77">
        <f>VLOOKUP(C349,DATA_IW39!B:B,1,0)</f>
        <v>140001545546</v>
      </c>
      <c r="AF349" s="78">
        <f t="shared" si="32"/>
        <v>1</v>
      </c>
      <c r="AG349" s="78">
        <f t="shared" si="33"/>
        <v>1</v>
      </c>
      <c r="AH349" s="78">
        <f t="shared" si="34"/>
        <v>1</v>
      </c>
      <c r="AI349" s="78" t="str">
        <f t="shared" si="35"/>
        <v>S4B3</v>
      </c>
      <c r="AJ349" s="78" t="str">
        <f>VLOOKUP(N349,DATA_IW39!A:X,24,0)</f>
        <v>AWN</v>
      </c>
      <c r="AK349" s="76" t="str">
        <f>VLOOKUP(N349,DATA_IW39!A:W,23,0)</f>
        <v>สายสื่อสาร</v>
      </c>
      <c r="AL349" s="76" t="str">
        <f>VLOOKUP(N349,DATA_IW39!A:G,6,0)</f>
        <v>ZW03</v>
      </c>
      <c r="AM349" s="76" t="str">
        <f>VLOOKUP(N349,DATA_IW39!A:G,7,0)</f>
        <v>Z53</v>
      </c>
      <c r="AN349" s="76" t="str">
        <f>VLOOKUP(A349,Constrain!AC:AD,2,0)</f>
        <v>F102</v>
      </c>
      <c r="AO349" s="76" t="str">
        <f>VLOOKUP(A349,Constrain!AC:AE,3,0)</f>
        <v>กฟส.ชุมพวง</v>
      </c>
      <c r="AP349" s="76" t="str">
        <f>VLOOKUP(N349,DATA_IW39!A:AA,27,0)</f>
        <v>TELECOM</v>
      </c>
    </row>
    <row r="350" spans="1:42" x14ac:dyDescent="0.35">
      <c r="A350" s="86" t="s">
        <v>1289</v>
      </c>
      <c r="B350" s="56">
        <v>92000319896</v>
      </c>
      <c r="C350" s="56">
        <v>140001545256</v>
      </c>
      <c r="D350" s="86" t="s">
        <v>152</v>
      </c>
      <c r="E350" s="86" t="s">
        <v>160</v>
      </c>
      <c r="F350" s="86" t="s">
        <v>161</v>
      </c>
      <c r="G350" s="56">
        <v>2007969515</v>
      </c>
      <c r="H350" s="56">
        <v>9009416400</v>
      </c>
      <c r="I350" s="56">
        <v>554000320980</v>
      </c>
      <c r="J350" s="86" t="s">
        <v>154</v>
      </c>
      <c r="K350" s="86" t="s">
        <v>165</v>
      </c>
      <c r="L350" s="86" t="s">
        <v>166</v>
      </c>
      <c r="M350" s="86" t="s">
        <v>157</v>
      </c>
      <c r="N350" s="56">
        <v>130000726982</v>
      </c>
      <c r="O350" s="86" t="s">
        <v>79</v>
      </c>
      <c r="P350" s="87">
        <v>3</v>
      </c>
      <c r="Q350" s="59">
        <v>43482</v>
      </c>
      <c r="R350" s="88">
        <v>585</v>
      </c>
      <c r="S350" s="89">
        <v>100</v>
      </c>
      <c r="T350" s="89">
        <v>100</v>
      </c>
      <c r="U350" s="89">
        <v>7</v>
      </c>
      <c r="V350" s="89">
        <v>58500</v>
      </c>
      <c r="W350" s="89">
        <v>58500</v>
      </c>
      <c r="X350" s="89">
        <v>4095</v>
      </c>
      <c r="Y350" s="89">
        <v>62595</v>
      </c>
      <c r="Z350" s="59">
        <v>43496</v>
      </c>
      <c r="AA350" s="59"/>
      <c r="AB350" s="76" t="str">
        <f t="shared" si="30"/>
        <v/>
      </c>
      <c r="AC350" s="76" t="str">
        <f t="shared" si="31"/>
        <v/>
      </c>
      <c r="AD350" s="76" t="str">
        <f>VLOOKUP(B350,CA!A:B,2,0)</f>
        <v>CAT</v>
      </c>
      <c r="AE350" s="77">
        <f>VLOOKUP(C350,DATA_IW39!B:B,1,0)</f>
        <v>140001545256</v>
      </c>
      <c r="AF350" s="78">
        <f t="shared" si="32"/>
        <v>2</v>
      </c>
      <c r="AG350" s="78">
        <f t="shared" si="33"/>
        <v>2</v>
      </c>
      <c r="AH350" s="78">
        <f t="shared" si="34"/>
        <v>2</v>
      </c>
      <c r="AI350" s="78" t="str">
        <f t="shared" si="35"/>
        <v>S4B3</v>
      </c>
      <c r="AJ350" s="78" t="str">
        <f>VLOOKUP(N350,DATA_IW39!A:X,24,0)</f>
        <v>CAT/TAC</v>
      </c>
      <c r="AK350" s="76" t="str">
        <f>VLOOKUP(N350,DATA_IW39!A:W,23,0)</f>
        <v>สายสื่อสาร</v>
      </c>
      <c r="AL350" s="76" t="str">
        <f>VLOOKUP(N350,DATA_IW39!A:G,6,0)</f>
        <v>ZW03</v>
      </c>
      <c r="AM350" s="76" t="str">
        <f>VLOOKUP(N350,DATA_IW39!A:G,7,0)</f>
        <v>Z53</v>
      </c>
      <c r="AN350" s="76" t="str">
        <f>VLOOKUP(A350,Constrain!AC:AD,2,0)</f>
        <v>F053</v>
      </c>
      <c r="AO350" s="76" t="str">
        <f>VLOOKUP(A350,Constrain!AC:AE,3,0)</f>
        <v>กฟส.หนองกี่</v>
      </c>
      <c r="AP350" s="76" t="str">
        <f>VLOOKUP(N350,DATA_IW39!A:AA,27,0)</f>
        <v>TELECOM</v>
      </c>
    </row>
    <row r="351" spans="1:42" x14ac:dyDescent="0.35">
      <c r="A351" s="86" t="s">
        <v>1289</v>
      </c>
      <c r="B351" s="56">
        <v>92000319896</v>
      </c>
      <c r="C351" s="56">
        <v>140001545256</v>
      </c>
      <c r="D351" s="86" t="s">
        <v>152</v>
      </c>
      <c r="E351" s="86" t="s">
        <v>160</v>
      </c>
      <c r="F351" s="86" t="s">
        <v>161</v>
      </c>
      <c r="G351" s="56">
        <v>2007969515</v>
      </c>
      <c r="H351" s="56">
        <v>9009416400</v>
      </c>
      <c r="I351" s="56">
        <v>554000320980</v>
      </c>
      <c r="J351" s="86" t="s">
        <v>154</v>
      </c>
      <c r="K351" s="86" t="s">
        <v>165</v>
      </c>
      <c r="L351" s="86" t="s">
        <v>166</v>
      </c>
      <c r="M351" s="86" t="s">
        <v>157</v>
      </c>
      <c r="N351" s="56">
        <v>130000726982</v>
      </c>
      <c r="O351" s="86" t="s">
        <v>79</v>
      </c>
      <c r="P351" s="87">
        <v>4</v>
      </c>
      <c r="Q351" s="59">
        <v>43482</v>
      </c>
      <c r="R351" s="88">
        <v>526</v>
      </c>
      <c r="S351" s="89">
        <v>55</v>
      </c>
      <c r="T351" s="89">
        <v>55</v>
      </c>
      <c r="U351" s="89">
        <v>3.85</v>
      </c>
      <c r="V351" s="89">
        <v>28930</v>
      </c>
      <c r="W351" s="89">
        <v>28930</v>
      </c>
      <c r="X351" s="89">
        <v>2025.1</v>
      </c>
      <c r="Y351" s="89">
        <v>30955.1</v>
      </c>
      <c r="Z351" s="59">
        <v>43496</v>
      </c>
      <c r="AA351" s="59"/>
      <c r="AB351" s="76" t="str">
        <f t="shared" si="30"/>
        <v/>
      </c>
      <c r="AC351" s="76" t="str">
        <f t="shared" si="31"/>
        <v/>
      </c>
      <c r="AD351" s="76" t="str">
        <f>VLOOKUP(B351,CA!A:B,2,0)</f>
        <v>CAT</v>
      </c>
      <c r="AE351" s="77">
        <f>VLOOKUP(C351,DATA_IW39!B:B,1,0)</f>
        <v>140001545256</v>
      </c>
      <c r="AF351" s="78">
        <f t="shared" si="32"/>
        <v>2</v>
      </c>
      <c r="AG351" s="78">
        <f t="shared" si="33"/>
        <v>2</v>
      </c>
      <c r="AH351" s="78">
        <f t="shared" si="34"/>
        <v>2</v>
      </c>
      <c r="AI351" s="78" t="str">
        <f t="shared" si="35"/>
        <v>S4B3</v>
      </c>
      <c r="AJ351" s="78" t="str">
        <f>VLOOKUP(N351,DATA_IW39!A:X,24,0)</f>
        <v>CAT/TAC</v>
      </c>
      <c r="AK351" s="76" t="str">
        <f>VLOOKUP(N351,DATA_IW39!A:W,23,0)</f>
        <v>สายสื่อสาร</v>
      </c>
      <c r="AL351" s="76" t="str">
        <f>VLOOKUP(N351,DATA_IW39!A:G,6,0)</f>
        <v>ZW03</v>
      </c>
      <c r="AM351" s="76" t="str">
        <f>VLOOKUP(N351,DATA_IW39!A:G,7,0)</f>
        <v>Z53</v>
      </c>
      <c r="AN351" s="76" t="str">
        <f>VLOOKUP(A351,Constrain!AC:AD,2,0)</f>
        <v>F053</v>
      </c>
      <c r="AO351" s="76" t="str">
        <f>VLOOKUP(A351,Constrain!AC:AE,3,0)</f>
        <v>กฟส.หนองกี่</v>
      </c>
      <c r="AP351" s="76" t="str">
        <f>VLOOKUP(N351,DATA_IW39!A:AA,27,0)</f>
        <v>TELECOM</v>
      </c>
    </row>
    <row r="352" spans="1:42" x14ac:dyDescent="0.35">
      <c r="A352" s="86" t="s">
        <v>1298</v>
      </c>
      <c r="B352" s="56">
        <v>92000318871</v>
      </c>
      <c r="C352" s="56">
        <v>140001545889</v>
      </c>
      <c r="D352" s="86" t="s">
        <v>152</v>
      </c>
      <c r="E352" s="86" t="s">
        <v>160</v>
      </c>
      <c r="F352" s="86" t="s">
        <v>161</v>
      </c>
      <c r="G352" s="56">
        <v>2007970101</v>
      </c>
      <c r="H352" s="56">
        <v>9009417220</v>
      </c>
      <c r="I352" s="56">
        <v>540000321707</v>
      </c>
      <c r="J352" s="86" t="s">
        <v>154</v>
      </c>
      <c r="K352" s="86" t="s">
        <v>165</v>
      </c>
      <c r="L352" s="86" t="s">
        <v>166</v>
      </c>
      <c r="M352" s="86" t="s">
        <v>157</v>
      </c>
      <c r="N352" s="56">
        <v>130000726983</v>
      </c>
      <c r="O352" s="86" t="s">
        <v>79</v>
      </c>
      <c r="P352" s="87">
        <v>3</v>
      </c>
      <c r="Q352" s="59">
        <v>43482</v>
      </c>
      <c r="R352" s="88">
        <v>8997</v>
      </c>
      <c r="S352" s="89">
        <v>55</v>
      </c>
      <c r="T352" s="89">
        <v>55</v>
      </c>
      <c r="U352" s="89">
        <v>3.85</v>
      </c>
      <c r="V352" s="89">
        <v>494835</v>
      </c>
      <c r="W352" s="89">
        <v>494835</v>
      </c>
      <c r="X352" s="89">
        <v>34638.449999999997</v>
      </c>
      <c r="Y352" s="89">
        <v>529473.44999999995</v>
      </c>
      <c r="Z352" s="59">
        <v>43496</v>
      </c>
      <c r="AA352" s="59"/>
      <c r="AB352" s="76" t="str">
        <f t="shared" si="30"/>
        <v/>
      </c>
      <c r="AC352" s="76" t="str">
        <f t="shared" si="31"/>
        <v/>
      </c>
      <c r="AD352" s="76" t="str">
        <f>VLOOKUP(B352,CA!A:B,2,0)</f>
        <v>CAT</v>
      </c>
      <c r="AE352" s="77">
        <f>VLOOKUP(C352,DATA_IW39!B:B,1,0)</f>
        <v>140001545889</v>
      </c>
      <c r="AF352" s="78">
        <f t="shared" si="32"/>
        <v>1</v>
      </c>
      <c r="AG352" s="78">
        <f t="shared" si="33"/>
        <v>1</v>
      </c>
      <c r="AH352" s="78">
        <f t="shared" si="34"/>
        <v>1</v>
      </c>
      <c r="AI352" s="78" t="str">
        <f t="shared" si="35"/>
        <v>S4B3</v>
      </c>
      <c r="AJ352" s="78" t="str">
        <f>VLOOKUP(N352,DATA_IW39!A:X,24,0)</f>
        <v>CAT</v>
      </c>
      <c r="AK352" s="76" t="str">
        <f>VLOOKUP(N352,DATA_IW39!A:W,23,0)</f>
        <v>สายสื่อสาร</v>
      </c>
      <c r="AL352" s="76" t="str">
        <f>VLOOKUP(N352,DATA_IW39!A:G,6,0)</f>
        <v>ZW03</v>
      </c>
      <c r="AM352" s="76" t="str">
        <f>VLOOKUP(N352,DATA_IW39!A:G,7,0)</f>
        <v>Z53</v>
      </c>
      <c r="AN352" s="76" t="str">
        <f>VLOOKUP(A352,Constrain!AC:AD,2,0)</f>
        <v>F102</v>
      </c>
      <c r="AO352" s="76" t="str">
        <f>VLOOKUP(A352,Constrain!AC:AE,3,0)</f>
        <v>กฟส.ชุมพวง</v>
      </c>
      <c r="AP352" s="76" t="str">
        <f>VLOOKUP(N352,DATA_IW39!A:AA,27,0)</f>
        <v>TELECOM</v>
      </c>
    </row>
    <row r="353" spans="1:42" x14ac:dyDescent="0.35">
      <c r="A353" s="86" t="s">
        <v>1289</v>
      </c>
      <c r="B353" s="56">
        <v>92000571408</v>
      </c>
      <c r="C353" s="56">
        <v>140001545324</v>
      </c>
      <c r="D353" s="86" t="s">
        <v>152</v>
      </c>
      <c r="E353" s="86" t="s">
        <v>194</v>
      </c>
      <c r="F353" s="86" t="s">
        <v>195</v>
      </c>
      <c r="G353" s="56">
        <v>2007969521</v>
      </c>
      <c r="H353" s="56">
        <v>9009416409</v>
      </c>
      <c r="I353" s="56">
        <v>550000322089</v>
      </c>
      <c r="J353" s="86" t="s">
        <v>154</v>
      </c>
      <c r="K353" s="86" t="s">
        <v>165</v>
      </c>
      <c r="L353" s="86" t="s">
        <v>166</v>
      </c>
      <c r="M353" s="86" t="s">
        <v>157</v>
      </c>
      <c r="N353" s="56">
        <v>130000726984</v>
      </c>
      <c r="O353" s="86" t="s">
        <v>79</v>
      </c>
      <c r="P353" s="87">
        <v>11</v>
      </c>
      <c r="Q353" s="59">
        <v>43482</v>
      </c>
      <c r="R353" s="88">
        <v>10728</v>
      </c>
      <c r="S353" s="89">
        <v>55</v>
      </c>
      <c r="T353" s="89">
        <v>55</v>
      </c>
      <c r="U353" s="89">
        <v>3.85</v>
      </c>
      <c r="V353" s="89">
        <v>590040</v>
      </c>
      <c r="W353" s="89">
        <v>590040</v>
      </c>
      <c r="X353" s="89">
        <v>41302.800000000003</v>
      </c>
      <c r="Y353" s="89">
        <v>631342.80000000005</v>
      </c>
      <c r="Z353" s="59">
        <v>43496</v>
      </c>
      <c r="AA353" s="59"/>
      <c r="AB353" s="76" t="str">
        <f t="shared" si="30"/>
        <v/>
      </c>
      <c r="AC353" s="76" t="str">
        <f t="shared" si="31"/>
        <v/>
      </c>
      <c r="AD353" s="76" t="str">
        <f>VLOOKUP(B353,CA!A:B,2,0)</f>
        <v>TCC</v>
      </c>
      <c r="AE353" s="77">
        <f>VLOOKUP(C353,DATA_IW39!B:B,1,0)</f>
        <v>140001545324</v>
      </c>
      <c r="AF353" s="78">
        <f t="shared" si="32"/>
        <v>1</v>
      </c>
      <c r="AG353" s="78">
        <f t="shared" si="33"/>
        <v>1</v>
      </c>
      <c r="AH353" s="78">
        <f t="shared" si="34"/>
        <v>1</v>
      </c>
      <c r="AI353" s="78" t="str">
        <f t="shared" si="35"/>
        <v>S4B3</v>
      </c>
      <c r="AJ353" s="78" t="str">
        <f>VLOOKUP(N353,DATA_IW39!A:X,24,0)</f>
        <v>TCC</v>
      </c>
      <c r="AK353" s="76" t="str">
        <f>VLOOKUP(N353,DATA_IW39!A:W,23,0)</f>
        <v>สายสื่อสาร</v>
      </c>
      <c r="AL353" s="76" t="str">
        <f>VLOOKUP(N353,DATA_IW39!A:G,6,0)</f>
        <v>ZW03</v>
      </c>
      <c r="AM353" s="76" t="str">
        <f>VLOOKUP(N353,DATA_IW39!A:G,7,0)</f>
        <v>Z53</v>
      </c>
      <c r="AN353" s="76" t="str">
        <f>VLOOKUP(A353,Constrain!AC:AD,2,0)</f>
        <v>F053</v>
      </c>
      <c r="AO353" s="76" t="str">
        <f>VLOOKUP(A353,Constrain!AC:AE,3,0)</f>
        <v>กฟส.หนองกี่</v>
      </c>
      <c r="AP353" s="76" t="str">
        <f>VLOOKUP(N353,DATA_IW39!A:AA,27,0)</f>
        <v>TELECOM</v>
      </c>
    </row>
    <row r="354" spans="1:42" x14ac:dyDescent="0.35">
      <c r="A354" s="86" t="s">
        <v>1298</v>
      </c>
      <c r="B354" s="56">
        <v>92000571416</v>
      </c>
      <c r="C354" s="56">
        <v>140001546059</v>
      </c>
      <c r="D354" s="86" t="s">
        <v>152</v>
      </c>
      <c r="E354" s="86" t="s">
        <v>194</v>
      </c>
      <c r="F354" s="86" t="s">
        <v>195</v>
      </c>
      <c r="G354" s="56">
        <v>2007970277</v>
      </c>
      <c r="H354" s="56">
        <v>9009417450</v>
      </c>
      <c r="I354" s="56">
        <v>550000321505</v>
      </c>
      <c r="J354" s="86" t="s">
        <v>154</v>
      </c>
      <c r="K354" s="86" t="s">
        <v>165</v>
      </c>
      <c r="L354" s="86" t="s">
        <v>166</v>
      </c>
      <c r="M354" s="86" t="s">
        <v>157</v>
      </c>
      <c r="N354" s="56">
        <v>130000726985</v>
      </c>
      <c r="O354" s="86" t="s">
        <v>79</v>
      </c>
      <c r="P354" s="87">
        <v>8</v>
      </c>
      <c r="Q354" s="59">
        <v>43482</v>
      </c>
      <c r="R354" s="88">
        <v>2673</v>
      </c>
      <c r="S354" s="89">
        <v>55</v>
      </c>
      <c r="T354" s="89">
        <v>55</v>
      </c>
      <c r="U354" s="89">
        <v>3.85</v>
      </c>
      <c r="V354" s="89">
        <v>147015</v>
      </c>
      <c r="W354" s="89">
        <v>147015</v>
      </c>
      <c r="X354" s="89">
        <v>10291.049999999999</v>
      </c>
      <c r="Y354" s="89">
        <v>157306.04999999999</v>
      </c>
      <c r="Z354" s="59">
        <v>43496</v>
      </c>
      <c r="AA354" s="59"/>
      <c r="AB354" s="76" t="str">
        <f t="shared" si="30"/>
        <v/>
      </c>
      <c r="AC354" s="76" t="str">
        <f t="shared" si="31"/>
        <v/>
      </c>
      <c r="AD354" s="76" t="str">
        <f>VLOOKUP(B354,CA!A:B,2,0)</f>
        <v>TCC</v>
      </c>
      <c r="AE354" s="77">
        <f>VLOOKUP(C354,DATA_IW39!B:B,1,0)</f>
        <v>140001546059</v>
      </c>
      <c r="AF354" s="78">
        <f t="shared" si="32"/>
        <v>1</v>
      </c>
      <c r="AG354" s="78">
        <f t="shared" si="33"/>
        <v>1</v>
      </c>
      <c r="AH354" s="78">
        <f t="shared" si="34"/>
        <v>1</v>
      </c>
      <c r="AI354" s="78" t="str">
        <f t="shared" si="35"/>
        <v>S4B3</v>
      </c>
      <c r="AJ354" s="78" t="str">
        <f>VLOOKUP(N354,DATA_IW39!A:X,24,0)</f>
        <v>TCC</v>
      </c>
      <c r="AK354" s="76" t="str">
        <f>VLOOKUP(N354,DATA_IW39!A:W,23,0)</f>
        <v>สายสื่อสาร</v>
      </c>
      <c r="AL354" s="76" t="str">
        <f>VLOOKUP(N354,DATA_IW39!A:G,6,0)</f>
        <v>ZW03</v>
      </c>
      <c r="AM354" s="76" t="str">
        <f>VLOOKUP(N354,DATA_IW39!A:G,7,0)</f>
        <v>Z53</v>
      </c>
      <c r="AN354" s="76" t="str">
        <f>VLOOKUP(A354,Constrain!AC:AD,2,0)</f>
        <v>F102</v>
      </c>
      <c r="AO354" s="76" t="str">
        <f>VLOOKUP(A354,Constrain!AC:AE,3,0)</f>
        <v>กฟส.ชุมพวง</v>
      </c>
      <c r="AP354" s="76" t="str">
        <f>VLOOKUP(N354,DATA_IW39!A:AA,27,0)</f>
        <v>TELECOM</v>
      </c>
    </row>
    <row r="355" spans="1:42" x14ac:dyDescent="0.35">
      <c r="A355" s="86" t="s">
        <v>1298</v>
      </c>
      <c r="B355" s="56">
        <v>92000318867</v>
      </c>
      <c r="C355" s="56">
        <v>140001545283</v>
      </c>
      <c r="D355" s="86" t="s">
        <v>152</v>
      </c>
      <c r="E355" s="86" t="s">
        <v>114</v>
      </c>
      <c r="F355" s="86" t="s">
        <v>163</v>
      </c>
      <c r="G355" s="56">
        <v>2007969505</v>
      </c>
      <c r="H355" s="56">
        <v>9009416612</v>
      </c>
      <c r="I355" s="56">
        <v>530000321321</v>
      </c>
      <c r="J355" s="86" t="s">
        <v>154</v>
      </c>
      <c r="K355" s="86" t="s">
        <v>165</v>
      </c>
      <c r="L355" s="86" t="s">
        <v>166</v>
      </c>
      <c r="M355" s="86" t="s">
        <v>157</v>
      </c>
      <c r="N355" s="56">
        <v>130000726986</v>
      </c>
      <c r="O355" s="86" t="s">
        <v>79</v>
      </c>
      <c r="P355" s="87">
        <v>1</v>
      </c>
      <c r="Q355" s="59">
        <v>43482</v>
      </c>
      <c r="R355" s="88">
        <v>6996</v>
      </c>
      <c r="S355" s="89">
        <v>55</v>
      </c>
      <c r="T355" s="89">
        <v>55</v>
      </c>
      <c r="U355" s="89">
        <v>3.85</v>
      </c>
      <c r="V355" s="89">
        <v>384780</v>
      </c>
      <c r="W355" s="89">
        <v>384780</v>
      </c>
      <c r="X355" s="89">
        <v>26934.6</v>
      </c>
      <c r="Y355" s="89">
        <v>411714.6</v>
      </c>
      <c r="Z355" s="59">
        <v>43496</v>
      </c>
      <c r="AA355" s="59"/>
      <c r="AB355" s="76" t="str">
        <f t="shared" si="30"/>
        <v/>
      </c>
      <c r="AC355" s="76" t="str">
        <f t="shared" si="31"/>
        <v/>
      </c>
      <c r="AD355" s="76" t="str">
        <f>VLOOKUP(B355,CA!A:B,2,0)</f>
        <v>TOT</v>
      </c>
      <c r="AE355" s="77">
        <f>VLOOKUP(C355,DATA_IW39!B:B,1,0)</f>
        <v>140001545283</v>
      </c>
      <c r="AF355" s="78">
        <f t="shared" si="32"/>
        <v>2</v>
      </c>
      <c r="AG355" s="78">
        <f t="shared" si="33"/>
        <v>2</v>
      </c>
      <c r="AH355" s="78">
        <f t="shared" si="34"/>
        <v>2</v>
      </c>
      <c r="AI355" s="78" t="str">
        <f t="shared" si="35"/>
        <v>S4B3</v>
      </c>
      <c r="AJ355" s="78" t="str">
        <f>VLOOKUP(N355,DATA_IW39!A:X,24,0)</f>
        <v>TOT</v>
      </c>
      <c r="AK355" s="76" t="str">
        <f>VLOOKUP(N355,DATA_IW39!A:W,23,0)</f>
        <v>สายสื่อสาร</v>
      </c>
      <c r="AL355" s="76" t="str">
        <f>VLOOKUP(N355,DATA_IW39!A:G,6,0)</f>
        <v>ZW03</v>
      </c>
      <c r="AM355" s="76" t="str">
        <f>VLOOKUP(N355,DATA_IW39!A:G,7,0)</f>
        <v>Z53</v>
      </c>
      <c r="AN355" s="76" t="str">
        <f>VLOOKUP(A355,Constrain!AC:AD,2,0)</f>
        <v>F102</v>
      </c>
      <c r="AO355" s="76" t="str">
        <f>VLOOKUP(A355,Constrain!AC:AE,3,0)</f>
        <v>กฟส.ชุมพวง</v>
      </c>
      <c r="AP355" s="76" t="str">
        <f>VLOOKUP(N355,DATA_IW39!A:AA,27,0)</f>
        <v>TELECOM</v>
      </c>
    </row>
    <row r="356" spans="1:42" x14ac:dyDescent="0.35">
      <c r="A356" s="86" t="s">
        <v>1298</v>
      </c>
      <c r="B356" s="56">
        <v>92000318867</v>
      </c>
      <c r="C356" s="56">
        <v>140001545283</v>
      </c>
      <c r="D356" s="86" t="s">
        <v>152</v>
      </c>
      <c r="E356" s="86" t="s">
        <v>114</v>
      </c>
      <c r="F356" s="86" t="s">
        <v>163</v>
      </c>
      <c r="G356" s="56">
        <v>2007969505</v>
      </c>
      <c r="H356" s="56">
        <v>9009416612</v>
      </c>
      <c r="I356" s="56">
        <v>530000321321</v>
      </c>
      <c r="J356" s="86" t="s">
        <v>154</v>
      </c>
      <c r="K356" s="86" t="s">
        <v>165</v>
      </c>
      <c r="L356" s="86" t="s">
        <v>166</v>
      </c>
      <c r="M356" s="86" t="s">
        <v>157</v>
      </c>
      <c r="N356" s="56">
        <v>130000726986</v>
      </c>
      <c r="O356" s="86" t="s">
        <v>79</v>
      </c>
      <c r="P356" s="87">
        <v>2</v>
      </c>
      <c r="Q356" s="59">
        <v>43482</v>
      </c>
      <c r="R356" s="88">
        <v>1035</v>
      </c>
      <c r="S356" s="89">
        <v>100</v>
      </c>
      <c r="T356" s="89">
        <v>100</v>
      </c>
      <c r="U356" s="89">
        <v>7</v>
      </c>
      <c r="V356" s="89">
        <v>103500</v>
      </c>
      <c r="W356" s="89">
        <v>103500</v>
      </c>
      <c r="X356" s="89">
        <v>7245</v>
      </c>
      <c r="Y356" s="89">
        <v>110745</v>
      </c>
      <c r="Z356" s="59">
        <v>43496</v>
      </c>
      <c r="AA356" s="59"/>
      <c r="AB356" s="76" t="str">
        <f t="shared" si="30"/>
        <v/>
      </c>
      <c r="AC356" s="76" t="str">
        <f t="shared" si="31"/>
        <v/>
      </c>
      <c r="AD356" s="76" t="str">
        <f>VLOOKUP(B356,CA!A:B,2,0)</f>
        <v>TOT</v>
      </c>
      <c r="AE356" s="77">
        <f>VLOOKUP(C356,DATA_IW39!B:B,1,0)</f>
        <v>140001545283</v>
      </c>
      <c r="AF356" s="78">
        <f t="shared" si="32"/>
        <v>2</v>
      </c>
      <c r="AG356" s="78">
        <f t="shared" si="33"/>
        <v>2</v>
      </c>
      <c r="AH356" s="78">
        <f t="shared" si="34"/>
        <v>2</v>
      </c>
      <c r="AI356" s="78" t="str">
        <f t="shared" si="35"/>
        <v>S4B3</v>
      </c>
      <c r="AJ356" s="78" t="str">
        <f>VLOOKUP(N356,DATA_IW39!A:X,24,0)</f>
        <v>TOT</v>
      </c>
      <c r="AK356" s="76" t="str">
        <f>VLOOKUP(N356,DATA_IW39!A:W,23,0)</f>
        <v>สายสื่อสาร</v>
      </c>
      <c r="AL356" s="76" t="str">
        <f>VLOOKUP(N356,DATA_IW39!A:G,6,0)</f>
        <v>ZW03</v>
      </c>
      <c r="AM356" s="76" t="str">
        <f>VLOOKUP(N356,DATA_IW39!A:G,7,0)</f>
        <v>Z53</v>
      </c>
      <c r="AN356" s="76" t="str">
        <f>VLOOKUP(A356,Constrain!AC:AD,2,0)</f>
        <v>F102</v>
      </c>
      <c r="AO356" s="76" t="str">
        <f>VLOOKUP(A356,Constrain!AC:AE,3,0)</f>
        <v>กฟส.ชุมพวง</v>
      </c>
      <c r="AP356" s="76" t="str">
        <f>VLOOKUP(N356,DATA_IW39!A:AA,27,0)</f>
        <v>TELECOM</v>
      </c>
    </row>
    <row r="357" spans="1:42" x14ac:dyDescent="0.35">
      <c r="A357" s="86" t="s">
        <v>1298</v>
      </c>
      <c r="B357" s="56">
        <v>92000318881</v>
      </c>
      <c r="C357" s="56">
        <v>140001546024</v>
      </c>
      <c r="D357" s="86" t="s">
        <v>152</v>
      </c>
      <c r="E357" s="86" t="s">
        <v>158</v>
      </c>
      <c r="F357" s="86" t="s">
        <v>159</v>
      </c>
      <c r="G357" s="56">
        <v>2007970228</v>
      </c>
      <c r="H357" s="56">
        <v>9009417398</v>
      </c>
      <c r="I357" s="56">
        <v>526000322271</v>
      </c>
      <c r="J357" s="86" t="s">
        <v>154</v>
      </c>
      <c r="K357" s="86" t="s">
        <v>165</v>
      </c>
      <c r="L357" s="86" t="s">
        <v>166</v>
      </c>
      <c r="M357" s="86" t="s">
        <v>157</v>
      </c>
      <c r="N357" s="56">
        <v>130000726987</v>
      </c>
      <c r="O357" s="86" t="s">
        <v>79</v>
      </c>
      <c r="P357" s="87">
        <v>4</v>
      </c>
      <c r="Q357" s="59">
        <v>43482</v>
      </c>
      <c r="R357" s="88">
        <v>5348</v>
      </c>
      <c r="S357" s="89">
        <v>55</v>
      </c>
      <c r="T357" s="89">
        <v>55</v>
      </c>
      <c r="U357" s="89">
        <v>3.85</v>
      </c>
      <c r="V357" s="89">
        <v>294140</v>
      </c>
      <c r="W357" s="89">
        <v>294140</v>
      </c>
      <c r="X357" s="89">
        <v>20589.8</v>
      </c>
      <c r="Y357" s="89">
        <v>314729.8</v>
      </c>
      <c r="Z357" s="59">
        <v>43496</v>
      </c>
      <c r="AA357" s="59"/>
      <c r="AB357" s="76" t="str">
        <f t="shared" si="30"/>
        <v/>
      </c>
      <c r="AC357" s="76" t="str">
        <f t="shared" si="31"/>
        <v/>
      </c>
      <c r="AD357" s="76" t="str">
        <f>VLOOKUP(B357,CA!A:B,2,0)</f>
        <v>TTT</v>
      </c>
      <c r="AE357" s="77">
        <f>VLOOKUP(C357,DATA_IW39!B:B,1,0)</f>
        <v>140001546024</v>
      </c>
      <c r="AF357" s="78">
        <f t="shared" si="32"/>
        <v>1</v>
      </c>
      <c r="AG357" s="78">
        <f t="shared" si="33"/>
        <v>1</v>
      </c>
      <c r="AH357" s="78">
        <f t="shared" si="34"/>
        <v>1</v>
      </c>
      <c r="AI357" s="78" t="str">
        <f t="shared" si="35"/>
        <v>S4B3</v>
      </c>
      <c r="AJ357" s="78" t="str">
        <f>VLOOKUP(N357,DATA_IW39!A:X,24,0)</f>
        <v>TTT</v>
      </c>
      <c r="AK357" s="76" t="str">
        <f>VLOOKUP(N357,DATA_IW39!A:W,23,0)</f>
        <v>สายสื่อสาร</v>
      </c>
      <c r="AL357" s="76" t="str">
        <f>VLOOKUP(N357,DATA_IW39!A:G,6,0)</f>
        <v>ZW03</v>
      </c>
      <c r="AM357" s="76" t="str">
        <f>VLOOKUP(N357,DATA_IW39!A:G,7,0)</f>
        <v>Z53</v>
      </c>
      <c r="AN357" s="76" t="str">
        <f>VLOOKUP(A357,Constrain!AC:AD,2,0)</f>
        <v>F102</v>
      </c>
      <c r="AO357" s="76" t="str">
        <f>VLOOKUP(A357,Constrain!AC:AE,3,0)</f>
        <v>กฟส.ชุมพวง</v>
      </c>
      <c r="AP357" s="76" t="str">
        <f>VLOOKUP(N357,DATA_IW39!A:AA,27,0)</f>
        <v>TELECOM</v>
      </c>
    </row>
    <row r="358" spans="1:42" x14ac:dyDescent="0.35">
      <c r="A358" s="86" t="s">
        <v>1298</v>
      </c>
      <c r="B358" s="56">
        <v>92000481960</v>
      </c>
      <c r="C358" s="56">
        <v>140001546142</v>
      </c>
      <c r="D358" s="86" t="s">
        <v>152</v>
      </c>
      <c r="E358" s="86" t="s">
        <v>171</v>
      </c>
      <c r="F358" s="86" t="s">
        <v>167</v>
      </c>
      <c r="G358" s="56">
        <v>2007970293</v>
      </c>
      <c r="H358" s="56">
        <v>9009417469</v>
      </c>
      <c r="I358" s="56">
        <v>500000321225</v>
      </c>
      <c r="J358" s="86" t="s">
        <v>154</v>
      </c>
      <c r="K358" s="86" t="s">
        <v>165</v>
      </c>
      <c r="L358" s="86" t="s">
        <v>166</v>
      </c>
      <c r="M358" s="86" t="s">
        <v>157</v>
      </c>
      <c r="N358" s="56">
        <v>130000726988</v>
      </c>
      <c r="O358" s="86" t="s">
        <v>79</v>
      </c>
      <c r="P358" s="87">
        <v>7</v>
      </c>
      <c r="Q358" s="59">
        <v>43482</v>
      </c>
      <c r="R358" s="88">
        <v>5973</v>
      </c>
      <c r="S358" s="89">
        <v>55</v>
      </c>
      <c r="T358" s="89">
        <v>55</v>
      </c>
      <c r="U358" s="89">
        <v>3.85</v>
      </c>
      <c r="V358" s="89">
        <v>328515</v>
      </c>
      <c r="W358" s="89">
        <v>328515</v>
      </c>
      <c r="X358" s="89">
        <v>22996.05</v>
      </c>
      <c r="Y358" s="89">
        <v>351511.05</v>
      </c>
      <c r="Z358" s="59">
        <v>43496</v>
      </c>
      <c r="AA358" s="59"/>
      <c r="AB358" s="76" t="str">
        <f t="shared" si="30"/>
        <v/>
      </c>
      <c r="AC358" s="76" t="str">
        <f t="shared" si="31"/>
        <v/>
      </c>
      <c r="AD358" s="76" t="str">
        <f>VLOOKUP(B358,CA!A:B,2,0)</f>
        <v>TUC</v>
      </c>
      <c r="AE358" s="77">
        <f>VLOOKUP(C358,DATA_IW39!B:B,1,0)</f>
        <v>140001546142</v>
      </c>
      <c r="AF358" s="78">
        <f t="shared" si="32"/>
        <v>1</v>
      </c>
      <c r="AG358" s="78">
        <f t="shared" si="33"/>
        <v>1</v>
      </c>
      <c r="AH358" s="78">
        <f t="shared" si="34"/>
        <v>1</v>
      </c>
      <c r="AI358" s="78" t="str">
        <f t="shared" si="35"/>
        <v>S4B3</v>
      </c>
      <c r="AJ358" s="78" t="str">
        <f>VLOOKUP(N358,DATA_IW39!A:X,24,0)</f>
        <v>TUC</v>
      </c>
      <c r="AK358" s="76" t="str">
        <f>VLOOKUP(N358,DATA_IW39!A:W,23,0)</f>
        <v>สายสื่อสาร</v>
      </c>
      <c r="AL358" s="76" t="str">
        <f>VLOOKUP(N358,DATA_IW39!A:G,6,0)</f>
        <v>ZW03</v>
      </c>
      <c r="AM358" s="76" t="str">
        <f>VLOOKUP(N358,DATA_IW39!A:G,7,0)</f>
        <v>Z53</v>
      </c>
      <c r="AN358" s="76" t="str">
        <f>VLOOKUP(A358,Constrain!AC:AD,2,0)</f>
        <v>F102</v>
      </c>
      <c r="AO358" s="76" t="str">
        <f>VLOOKUP(A358,Constrain!AC:AE,3,0)</f>
        <v>กฟส.ชุมพวง</v>
      </c>
      <c r="AP358" s="76" t="str">
        <f>VLOOKUP(N358,DATA_IW39!A:AA,27,0)</f>
        <v>TELECOM</v>
      </c>
    </row>
    <row r="359" spans="1:42" x14ac:dyDescent="0.35">
      <c r="A359" s="86" t="s">
        <v>1298</v>
      </c>
      <c r="B359" s="56">
        <v>92000320872</v>
      </c>
      <c r="C359" s="56">
        <v>140001546090</v>
      </c>
      <c r="D359" s="86" t="s">
        <v>152</v>
      </c>
      <c r="E359" s="86" t="s">
        <v>168</v>
      </c>
      <c r="F359" s="86" t="s">
        <v>169</v>
      </c>
      <c r="G359" s="56">
        <v>2007970281</v>
      </c>
      <c r="H359" s="56">
        <v>9009417455</v>
      </c>
      <c r="I359" s="56">
        <v>564000321924</v>
      </c>
      <c r="J359" s="86" t="s">
        <v>154</v>
      </c>
      <c r="K359" s="86" t="s">
        <v>165</v>
      </c>
      <c r="L359" s="86" t="s">
        <v>166</v>
      </c>
      <c r="M359" s="86" t="s">
        <v>157</v>
      </c>
      <c r="N359" s="56">
        <v>130000726990</v>
      </c>
      <c r="O359" s="86" t="s">
        <v>79</v>
      </c>
      <c r="P359" s="87">
        <v>6</v>
      </c>
      <c r="Q359" s="59">
        <v>43482</v>
      </c>
      <c r="R359" s="88">
        <v>204</v>
      </c>
      <c r="S359" s="89">
        <v>55</v>
      </c>
      <c r="T359" s="89">
        <v>55</v>
      </c>
      <c r="U359" s="89">
        <v>3.85</v>
      </c>
      <c r="V359" s="89">
        <v>11220</v>
      </c>
      <c r="W359" s="89">
        <v>11220</v>
      </c>
      <c r="X359" s="89">
        <v>785.4</v>
      </c>
      <c r="Y359" s="89">
        <v>12005.4</v>
      </c>
      <c r="Z359" s="59">
        <v>43496</v>
      </c>
      <c r="AA359" s="59"/>
      <c r="AB359" s="76" t="str">
        <f t="shared" si="30"/>
        <v/>
      </c>
      <c r="AC359" s="76" t="str">
        <f t="shared" si="31"/>
        <v/>
      </c>
      <c r="AD359" s="76" t="str">
        <f>VLOOKUP(B359,CA!A:B,2,0)</f>
        <v>UIH</v>
      </c>
      <c r="AE359" s="77">
        <f>VLOOKUP(C359,DATA_IW39!B:B,1,0)</f>
        <v>140001546090</v>
      </c>
      <c r="AF359" s="78">
        <f t="shared" si="32"/>
        <v>1</v>
      </c>
      <c r="AG359" s="78">
        <f t="shared" si="33"/>
        <v>1</v>
      </c>
      <c r="AH359" s="78">
        <f t="shared" si="34"/>
        <v>1</v>
      </c>
      <c r="AI359" s="78" t="str">
        <f t="shared" si="35"/>
        <v>S4B3</v>
      </c>
      <c r="AJ359" s="78" t="str">
        <f>VLOOKUP(N359,DATA_IW39!A:X,24,0)</f>
        <v>UIH</v>
      </c>
      <c r="AK359" s="76" t="str">
        <f>VLOOKUP(N359,DATA_IW39!A:W,23,0)</f>
        <v>สายสื่อสาร</v>
      </c>
      <c r="AL359" s="76" t="str">
        <f>VLOOKUP(N359,DATA_IW39!A:G,6,0)</f>
        <v>ZW03</v>
      </c>
      <c r="AM359" s="76" t="str">
        <f>VLOOKUP(N359,DATA_IW39!A:G,7,0)</f>
        <v>Z53</v>
      </c>
      <c r="AN359" s="76" t="str">
        <f>VLOOKUP(A359,Constrain!AC:AD,2,0)</f>
        <v>F102</v>
      </c>
      <c r="AO359" s="76" t="str">
        <f>VLOOKUP(A359,Constrain!AC:AE,3,0)</f>
        <v>กฟส.ชุมพวง</v>
      </c>
      <c r="AP359" s="76" t="str">
        <f>VLOOKUP(N359,DATA_IW39!A:AA,27,0)</f>
        <v>TELECOM</v>
      </c>
    </row>
    <row r="360" spans="1:42" x14ac:dyDescent="0.35">
      <c r="A360" s="86" t="s">
        <v>1289</v>
      </c>
      <c r="B360" s="56">
        <v>92000319910</v>
      </c>
      <c r="C360" s="56">
        <v>140001545361</v>
      </c>
      <c r="D360" s="86" t="s">
        <v>152</v>
      </c>
      <c r="E360" s="86" t="s">
        <v>114</v>
      </c>
      <c r="F360" s="86" t="s">
        <v>163</v>
      </c>
      <c r="G360" s="56">
        <v>2007969525</v>
      </c>
      <c r="H360" s="56">
        <v>9009416512</v>
      </c>
      <c r="I360" s="56">
        <v>522000322330</v>
      </c>
      <c r="J360" s="86" t="s">
        <v>154</v>
      </c>
      <c r="K360" s="86" t="s">
        <v>165</v>
      </c>
      <c r="L360" s="86" t="s">
        <v>166</v>
      </c>
      <c r="M360" s="86" t="s">
        <v>157</v>
      </c>
      <c r="N360" s="56">
        <v>130000726996</v>
      </c>
      <c r="O360" s="86" t="s">
        <v>79</v>
      </c>
      <c r="P360" s="87">
        <v>6</v>
      </c>
      <c r="Q360" s="59">
        <v>43482</v>
      </c>
      <c r="R360" s="88">
        <v>1924</v>
      </c>
      <c r="S360" s="89">
        <v>100</v>
      </c>
      <c r="T360" s="89">
        <v>100</v>
      </c>
      <c r="U360" s="89">
        <v>7</v>
      </c>
      <c r="V360" s="89">
        <v>192400</v>
      </c>
      <c r="W360" s="89">
        <v>192400</v>
      </c>
      <c r="X360" s="89">
        <v>13468</v>
      </c>
      <c r="Y360" s="89">
        <v>205868</v>
      </c>
      <c r="Z360" s="59">
        <v>43496</v>
      </c>
      <c r="AA360" s="59"/>
      <c r="AB360" s="76" t="str">
        <f t="shared" si="30"/>
        <v/>
      </c>
      <c r="AC360" s="76" t="str">
        <f t="shared" si="31"/>
        <v/>
      </c>
      <c r="AD360" s="76" t="str">
        <f>VLOOKUP(B360,CA!A:B,2,0)</f>
        <v>TOT</v>
      </c>
      <c r="AE360" s="77">
        <f>VLOOKUP(C360,DATA_IW39!B:B,1,0)</f>
        <v>140001545361</v>
      </c>
      <c r="AF360" s="78">
        <f t="shared" si="32"/>
        <v>2</v>
      </c>
      <c r="AG360" s="78">
        <f t="shared" si="33"/>
        <v>2</v>
      </c>
      <c r="AH360" s="78">
        <f t="shared" si="34"/>
        <v>2</v>
      </c>
      <c r="AI360" s="78" t="str">
        <f t="shared" si="35"/>
        <v>S4B3</v>
      </c>
      <c r="AJ360" s="78" t="str">
        <f>VLOOKUP(N360,DATA_IW39!A:X,24,0)</f>
        <v>TOT</v>
      </c>
      <c r="AK360" s="76" t="str">
        <f>VLOOKUP(N360,DATA_IW39!A:W,23,0)</f>
        <v>สายสื่อสาร</v>
      </c>
      <c r="AL360" s="76" t="str">
        <f>VLOOKUP(N360,DATA_IW39!A:G,6,0)</f>
        <v>ZW03</v>
      </c>
      <c r="AM360" s="76" t="str">
        <f>VLOOKUP(N360,DATA_IW39!A:G,7,0)</f>
        <v>Z53</v>
      </c>
      <c r="AN360" s="76" t="str">
        <f>VLOOKUP(A360,Constrain!AC:AD,2,0)</f>
        <v>F053</v>
      </c>
      <c r="AO360" s="76" t="str">
        <f>VLOOKUP(A360,Constrain!AC:AE,3,0)</f>
        <v>กฟส.หนองกี่</v>
      </c>
      <c r="AP360" s="76" t="str">
        <f>VLOOKUP(N360,DATA_IW39!A:AA,27,0)</f>
        <v>TELECOM</v>
      </c>
    </row>
    <row r="361" spans="1:42" x14ac:dyDescent="0.35">
      <c r="A361" s="86" t="s">
        <v>1289</v>
      </c>
      <c r="B361" s="56">
        <v>92000319910</v>
      </c>
      <c r="C361" s="56">
        <v>140001545361</v>
      </c>
      <c r="D361" s="86" t="s">
        <v>152</v>
      </c>
      <c r="E361" s="86" t="s">
        <v>114</v>
      </c>
      <c r="F361" s="86" t="s">
        <v>163</v>
      </c>
      <c r="G361" s="56">
        <v>2007969525</v>
      </c>
      <c r="H361" s="56">
        <v>9009416512</v>
      </c>
      <c r="I361" s="56">
        <v>522000322330</v>
      </c>
      <c r="J361" s="86" t="s">
        <v>154</v>
      </c>
      <c r="K361" s="86" t="s">
        <v>165</v>
      </c>
      <c r="L361" s="86" t="s">
        <v>166</v>
      </c>
      <c r="M361" s="86" t="s">
        <v>157</v>
      </c>
      <c r="N361" s="56">
        <v>130000726996</v>
      </c>
      <c r="O361" s="86" t="s">
        <v>79</v>
      </c>
      <c r="P361" s="87">
        <v>7</v>
      </c>
      <c r="Q361" s="59">
        <v>43482</v>
      </c>
      <c r="R361" s="88">
        <v>5519</v>
      </c>
      <c r="S361" s="89">
        <v>55</v>
      </c>
      <c r="T361" s="89">
        <v>55</v>
      </c>
      <c r="U361" s="89">
        <v>3.85</v>
      </c>
      <c r="V361" s="89">
        <v>303545</v>
      </c>
      <c r="W361" s="89">
        <v>303545</v>
      </c>
      <c r="X361" s="89">
        <v>21248.15</v>
      </c>
      <c r="Y361" s="89">
        <v>324793.15000000002</v>
      </c>
      <c r="Z361" s="59">
        <v>43496</v>
      </c>
      <c r="AA361" s="59"/>
      <c r="AB361" s="76" t="str">
        <f t="shared" si="30"/>
        <v/>
      </c>
      <c r="AC361" s="76" t="str">
        <f t="shared" si="31"/>
        <v/>
      </c>
      <c r="AD361" s="76" t="str">
        <f>VLOOKUP(B361,CA!A:B,2,0)</f>
        <v>TOT</v>
      </c>
      <c r="AE361" s="77">
        <f>VLOOKUP(C361,DATA_IW39!B:B,1,0)</f>
        <v>140001545361</v>
      </c>
      <c r="AF361" s="78">
        <f t="shared" si="32"/>
        <v>2</v>
      </c>
      <c r="AG361" s="78">
        <f t="shared" si="33"/>
        <v>2</v>
      </c>
      <c r="AH361" s="78">
        <f t="shared" si="34"/>
        <v>2</v>
      </c>
      <c r="AI361" s="78" t="str">
        <f t="shared" si="35"/>
        <v>S4B3</v>
      </c>
      <c r="AJ361" s="78" t="str">
        <f>VLOOKUP(N361,DATA_IW39!A:X,24,0)</f>
        <v>TOT</v>
      </c>
      <c r="AK361" s="76" t="str">
        <f>VLOOKUP(N361,DATA_IW39!A:W,23,0)</f>
        <v>สายสื่อสาร</v>
      </c>
      <c r="AL361" s="76" t="str">
        <f>VLOOKUP(N361,DATA_IW39!A:G,6,0)</f>
        <v>ZW03</v>
      </c>
      <c r="AM361" s="76" t="str">
        <f>VLOOKUP(N361,DATA_IW39!A:G,7,0)</f>
        <v>Z53</v>
      </c>
      <c r="AN361" s="76" t="str">
        <f>VLOOKUP(A361,Constrain!AC:AD,2,0)</f>
        <v>F053</v>
      </c>
      <c r="AO361" s="76" t="str">
        <f>VLOOKUP(A361,Constrain!AC:AE,3,0)</f>
        <v>กฟส.หนองกี่</v>
      </c>
      <c r="AP361" s="76" t="str">
        <f>VLOOKUP(N361,DATA_IW39!A:AA,27,0)</f>
        <v>TELECOM</v>
      </c>
    </row>
    <row r="362" spans="1:42" x14ac:dyDescent="0.35">
      <c r="A362" s="86" t="s">
        <v>1289</v>
      </c>
      <c r="B362" s="56">
        <v>92000322777</v>
      </c>
      <c r="C362" s="56">
        <v>140001545407</v>
      </c>
      <c r="D362" s="86" t="s">
        <v>152</v>
      </c>
      <c r="E362" s="86" t="s">
        <v>158</v>
      </c>
      <c r="F362" s="86" t="s">
        <v>159</v>
      </c>
      <c r="G362" s="56">
        <v>2007969636</v>
      </c>
      <c r="H362" s="56">
        <v>9009416523</v>
      </c>
      <c r="I362" s="56">
        <v>546000322708</v>
      </c>
      <c r="J362" s="86" t="s">
        <v>154</v>
      </c>
      <c r="K362" s="86" t="s">
        <v>165</v>
      </c>
      <c r="L362" s="86" t="s">
        <v>166</v>
      </c>
      <c r="M362" s="86" t="s">
        <v>157</v>
      </c>
      <c r="N362" s="56">
        <v>130000726997</v>
      </c>
      <c r="O362" s="86" t="s">
        <v>79</v>
      </c>
      <c r="P362" s="87">
        <v>9</v>
      </c>
      <c r="Q362" s="59">
        <v>43482</v>
      </c>
      <c r="R362" s="88">
        <v>4012</v>
      </c>
      <c r="S362" s="89">
        <v>55</v>
      </c>
      <c r="T362" s="89">
        <v>55</v>
      </c>
      <c r="U362" s="89">
        <v>3.85</v>
      </c>
      <c r="V362" s="89">
        <v>220660</v>
      </c>
      <c r="W362" s="89">
        <v>220660</v>
      </c>
      <c r="X362" s="89">
        <v>15446.2</v>
      </c>
      <c r="Y362" s="89">
        <v>236106.2</v>
      </c>
      <c r="Z362" s="59">
        <v>43496</v>
      </c>
      <c r="AA362" s="59"/>
      <c r="AB362" s="76" t="str">
        <f t="shared" si="30"/>
        <v/>
      </c>
      <c r="AC362" s="76" t="str">
        <f t="shared" si="31"/>
        <v/>
      </c>
      <c r="AD362" s="76" t="str">
        <f>VLOOKUP(B362,CA!A:B,2,0)</f>
        <v>TTT</v>
      </c>
      <c r="AE362" s="77">
        <f>VLOOKUP(C362,DATA_IW39!B:B,1,0)</f>
        <v>140001545407</v>
      </c>
      <c r="AF362" s="78">
        <f t="shared" si="32"/>
        <v>1</v>
      </c>
      <c r="AG362" s="78">
        <f t="shared" si="33"/>
        <v>1</v>
      </c>
      <c r="AH362" s="78">
        <f t="shared" si="34"/>
        <v>1</v>
      </c>
      <c r="AI362" s="78" t="str">
        <f t="shared" si="35"/>
        <v>S4B3</v>
      </c>
      <c r="AJ362" s="78" t="str">
        <f>VLOOKUP(N362,DATA_IW39!A:X,24,0)</f>
        <v>TTT</v>
      </c>
      <c r="AK362" s="76" t="str">
        <f>VLOOKUP(N362,DATA_IW39!A:W,23,0)</f>
        <v>สายสื่อสาร</v>
      </c>
      <c r="AL362" s="76" t="str">
        <f>VLOOKUP(N362,DATA_IW39!A:G,6,0)</f>
        <v>ZW03</v>
      </c>
      <c r="AM362" s="76" t="str">
        <f>VLOOKUP(N362,DATA_IW39!A:G,7,0)</f>
        <v>Z53</v>
      </c>
      <c r="AN362" s="76" t="str">
        <f>VLOOKUP(A362,Constrain!AC:AD,2,0)</f>
        <v>F053</v>
      </c>
      <c r="AO362" s="76" t="str">
        <f>VLOOKUP(A362,Constrain!AC:AE,3,0)</f>
        <v>กฟส.หนองกี่</v>
      </c>
      <c r="AP362" s="76" t="str">
        <f>VLOOKUP(N362,DATA_IW39!A:AA,27,0)</f>
        <v>TELECOM</v>
      </c>
    </row>
    <row r="363" spans="1:42" x14ac:dyDescent="0.35">
      <c r="A363" s="86" t="s">
        <v>1289</v>
      </c>
      <c r="B363" s="56">
        <v>92000319908</v>
      </c>
      <c r="C363" s="56">
        <v>140001545440</v>
      </c>
      <c r="D363" s="86" t="s">
        <v>152</v>
      </c>
      <c r="E363" s="86" t="s">
        <v>168</v>
      </c>
      <c r="F363" s="86" t="s">
        <v>169</v>
      </c>
      <c r="G363" s="56">
        <v>2007969640</v>
      </c>
      <c r="H363" s="56">
        <v>9009416529</v>
      </c>
      <c r="I363" s="56">
        <v>518000321669</v>
      </c>
      <c r="J363" s="86" t="s">
        <v>154</v>
      </c>
      <c r="K363" s="86" t="s">
        <v>165</v>
      </c>
      <c r="L363" s="86" t="s">
        <v>166</v>
      </c>
      <c r="M363" s="86" t="s">
        <v>157</v>
      </c>
      <c r="N363" s="56">
        <v>130000726998</v>
      </c>
      <c r="O363" s="86" t="s">
        <v>79</v>
      </c>
      <c r="P363" s="87">
        <v>5</v>
      </c>
      <c r="Q363" s="59">
        <v>43482</v>
      </c>
      <c r="R363" s="88">
        <v>353</v>
      </c>
      <c r="S363" s="89">
        <v>55</v>
      </c>
      <c r="T363" s="89">
        <v>55</v>
      </c>
      <c r="U363" s="89">
        <v>3.85</v>
      </c>
      <c r="V363" s="89">
        <v>19415</v>
      </c>
      <c r="W363" s="89">
        <v>19415</v>
      </c>
      <c r="X363" s="89">
        <v>1359.05</v>
      </c>
      <c r="Y363" s="89">
        <v>20774.05</v>
      </c>
      <c r="Z363" s="59">
        <v>43496</v>
      </c>
      <c r="AA363" s="59"/>
      <c r="AB363" s="76" t="str">
        <f t="shared" si="30"/>
        <v/>
      </c>
      <c r="AC363" s="76" t="str">
        <f t="shared" si="31"/>
        <v/>
      </c>
      <c r="AD363" s="76" t="str">
        <f>VLOOKUP(B363,CA!A:B,2,0)</f>
        <v>UIH</v>
      </c>
      <c r="AE363" s="77">
        <f>VLOOKUP(C363,DATA_IW39!B:B,1,0)</f>
        <v>140001545440</v>
      </c>
      <c r="AF363" s="78">
        <f t="shared" si="32"/>
        <v>1</v>
      </c>
      <c r="AG363" s="78">
        <f t="shared" si="33"/>
        <v>1</v>
      </c>
      <c r="AH363" s="78">
        <f t="shared" si="34"/>
        <v>1</v>
      </c>
      <c r="AI363" s="78" t="str">
        <f t="shared" si="35"/>
        <v>S4B3</v>
      </c>
      <c r="AJ363" s="78" t="str">
        <f>VLOOKUP(N363,DATA_IW39!A:X,24,0)</f>
        <v>UIH</v>
      </c>
      <c r="AK363" s="76" t="str">
        <f>VLOOKUP(N363,DATA_IW39!A:W,23,0)</f>
        <v>สายสื่อสาร</v>
      </c>
      <c r="AL363" s="76" t="str">
        <f>VLOOKUP(N363,DATA_IW39!A:G,6,0)</f>
        <v>ZW03</v>
      </c>
      <c r="AM363" s="76" t="str">
        <f>VLOOKUP(N363,DATA_IW39!A:G,7,0)</f>
        <v>Z53</v>
      </c>
      <c r="AN363" s="76" t="str">
        <f>VLOOKUP(A363,Constrain!AC:AD,2,0)</f>
        <v>F053</v>
      </c>
      <c r="AO363" s="76" t="str">
        <f>VLOOKUP(A363,Constrain!AC:AE,3,0)</f>
        <v>กฟส.หนองกี่</v>
      </c>
      <c r="AP363" s="76" t="str">
        <f>VLOOKUP(N363,DATA_IW39!A:AA,27,0)</f>
        <v>TELECOM</v>
      </c>
    </row>
    <row r="364" spans="1:42" x14ac:dyDescent="0.35">
      <c r="A364" s="86" t="s">
        <v>1315</v>
      </c>
      <c r="B364" s="56">
        <v>92000320977</v>
      </c>
      <c r="C364" s="56">
        <v>140001545380</v>
      </c>
      <c r="D364" s="86" t="s">
        <v>152</v>
      </c>
      <c r="E364" s="86" t="s">
        <v>153</v>
      </c>
      <c r="F364" s="86" t="s">
        <v>1266</v>
      </c>
      <c r="G364" s="56">
        <v>2007969621</v>
      </c>
      <c r="H364" s="56">
        <v>9009420469</v>
      </c>
      <c r="I364" s="56">
        <v>562000322249</v>
      </c>
      <c r="J364" s="86" t="s">
        <v>154</v>
      </c>
      <c r="K364" s="86" t="s">
        <v>165</v>
      </c>
      <c r="L364" s="86" t="s">
        <v>166</v>
      </c>
      <c r="M364" s="86" t="s">
        <v>157</v>
      </c>
      <c r="N364" s="56">
        <v>130000727056</v>
      </c>
      <c r="O364" s="86" t="s">
        <v>79</v>
      </c>
      <c r="P364" s="87">
        <v>8</v>
      </c>
      <c r="Q364" s="59">
        <v>43482</v>
      </c>
      <c r="R364" s="88">
        <v>37</v>
      </c>
      <c r="S364" s="89">
        <v>100</v>
      </c>
      <c r="T364" s="89">
        <v>100</v>
      </c>
      <c r="U364" s="89">
        <v>7</v>
      </c>
      <c r="V364" s="89">
        <v>3700</v>
      </c>
      <c r="W364" s="89">
        <v>3700</v>
      </c>
      <c r="X364" s="89">
        <v>259</v>
      </c>
      <c r="Y364" s="89">
        <v>3959</v>
      </c>
      <c r="Z364" s="59">
        <v>43496</v>
      </c>
      <c r="AA364" s="59"/>
      <c r="AB364" s="76" t="str">
        <f t="shared" si="30"/>
        <v/>
      </c>
      <c r="AC364" s="76" t="str">
        <f t="shared" si="31"/>
        <v/>
      </c>
      <c r="AD364" s="76" t="str">
        <f>VLOOKUP(B364,CA!A:B,2,0)</f>
        <v>AWN</v>
      </c>
      <c r="AE364" s="77">
        <f>VLOOKUP(C364,DATA_IW39!B:B,1,0)</f>
        <v>140001545380</v>
      </c>
      <c r="AF364" s="78">
        <f t="shared" si="32"/>
        <v>2</v>
      </c>
      <c r="AG364" s="78">
        <f t="shared" si="33"/>
        <v>2</v>
      </c>
      <c r="AH364" s="78">
        <f t="shared" si="34"/>
        <v>2</v>
      </c>
      <c r="AI364" s="78" t="str">
        <f t="shared" si="35"/>
        <v>S4B3</v>
      </c>
      <c r="AJ364" s="78" t="str">
        <f>VLOOKUP(N364,DATA_IW39!A:X,24,0)</f>
        <v>AWN</v>
      </c>
      <c r="AK364" s="76" t="str">
        <f>VLOOKUP(N364,DATA_IW39!A:W,23,0)</f>
        <v>สายสื่อสาร</v>
      </c>
      <c r="AL364" s="76" t="str">
        <f>VLOOKUP(N364,DATA_IW39!A:G,6,0)</f>
        <v>ZW03</v>
      </c>
      <c r="AM364" s="76" t="str">
        <f>VLOOKUP(N364,DATA_IW39!A:G,7,0)</f>
        <v>Z53</v>
      </c>
      <c r="AN364" s="76" t="str">
        <f>VLOOKUP(A364,Constrain!AC:AD,2,0)</f>
        <v>F141</v>
      </c>
      <c r="AO364" s="76" t="str">
        <f>VLOOKUP(A364,Constrain!AC:AE,3,0)</f>
        <v>กฟฟ.สุรนารี</v>
      </c>
      <c r="AP364" s="76" t="str">
        <f>VLOOKUP(N364,DATA_IW39!A:AA,27,0)</f>
        <v>TELECOM</v>
      </c>
    </row>
    <row r="365" spans="1:42" x14ac:dyDescent="0.35">
      <c r="A365" s="86" t="s">
        <v>1315</v>
      </c>
      <c r="B365" s="56">
        <v>92000320977</v>
      </c>
      <c r="C365" s="56">
        <v>140001545380</v>
      </c>
      <c r="D365" s="86" t="s">
        <v>152</v>
      </c>
      <c r="E365" s="86" t="s">
        <v>153</v>
      </c>
      <c r="F365" s="86" t="s">
        <v>1266</v>
      </c>
      <c r="G365" s="56">
        <v>2007969621</v>
      </c>
      <c r="H365" s="56">
        <v>9009420469</v>
      </c>
      <c r="I365" s="56">
        <v>562000322249</v>
      </c>
      <c r="J365" s="86" t="s">
        <v>154</v>
      </c>
      <c r="K365" s="86" t="s">
        <v>165</v>
      </c>
      <c r="L365" s="86" t="s">
        <v>166</v>
      </c>
      <c r="M365" s="86" t="s">
        <v>157</v>
      </c>
      <c r="N365" s="56">
        <v>130000727056</v>
      </c>
      <c r="O365" s="86" t="s">
        <v>79</v>
      </c>
      <c r="P365" s="87">
        <v>9</v>
      </c>
      <c r="Q365" s="59">
        <v>43482</v>
      </c>
      <c r="R365" s="88">
        <v>13093</v>
      </c>
      <c r="S365" s="89">
        <v>55</v>
      </c>
      <c r="T365" s="89">
        <v>55</v>
      </c>
      <c r="U365" s="89">
        <v>3.85</v>
      </c>
      <c r="V365" s="89">
        <v>720115</v>
      </c>
      <c r="W365" s="89">
        <v>720115</v>
      </c>
      <c r="X365" s="89">
        <v>50408.05</v>
      </c>
      <c r="Y365" s="89">
        <v>770523.05</v>
      </c>
      <c r="Z365" s="59">
        <v>43496</v>
      </c>
      <c r="AA365" s="59"/>
      <c r="AB365" s="76" t="str">
        <f t="shared" si="30"/>
        <v/>
      </c>
      <c r="AC365" s="76" t="str">
        <f t="shared" si="31"/>
        <v/>
      </c>
      <c r="AD365" s="76" t="str">
        <f>VLOOKUP(B365,CA!A:B,2,0)</f>
        <v>AWN</v>
      </c>
      <c r="AE365" s="77">
        <f>VLOOKUP(C365,DATA_IW39!B:B,1,0)</f>
        <v>140001545380</v>
      </c>
      <c r="AF365" s="78">
        <f t="shared" si="32"/>
        <v>2</v>
      </c>
      <c r="AG365" s="78">
        <f t="shared" si="33"/>
        <v>2</v>
      </c>
      <c r="AH365" s="78">
        <f t="shared" si="34"/>
        <v>2</v>
      </c>
      <c r="AI365" s="78" t="str">
        <f t="shared" si="35"/>
        <v>S4B3</v>
      </c>
      <c r="AJ365" s="78" t="str">
        <f>VLOOKUP(N365,DATA_IW39!A:X,24,0)</f>
        <v>AWN</v>
      </c>
      <c r="AK365" s="76" t="str">
        <f>VLOOKUP(N365,DATA_IW39!A:W,23,0)</f>
        <v>สายสื่อสาร</v>
      </c>
      <c r="AL365" s="76" t="str">
        <f>VLOOKUP(N365,DATA_IW39!A:G,6,0)</f>
        <v>ZW03</v>
      </c>
      <c r="AM365" s="76" t="str">
        <f>VLOOKUP(N365,DATA_IW39!A:G,7,0)</f>
        <v>Z53</v>
      </c>
      <c r="AN365" s="76" t="str">
        <f>VLOOKUP(A365,Constrain!AC:AD,2,0)</f>
        <v>F141</v>
      </c>
      <c r="AO365" s="76" t="str">
        <f>VLOOKUP(A365,Constrain!AC:AE,3,0)</f>
        <v>กฟฟ.สุรนารี</v>
      </c>
      <c r="AP365" s="76" t="str">
        <f>VLOOKUP(N365,DATA_IW39!A:AA,27,0)</f>
        <v>TELECOM</v>
      </c>
    </row>
    <row r="366" spans="1:42" x14ac:dyDescent="0.35">
      <c r="A366" s="86" t="s">
        <v>1308</v>
      </c>
      <c r="B366" s="56">
        <v>92000326098</v>
      </c>
      <c r="C366" s="56">
        <v>140001546767</v>
      </c>
      <c r="D366" s="86" t="s">
        <v>152</v>
      </c>
      <c r="E366" s="86" t="s">
        <v>160</v>
      </c>
      <c r="F366" s="86" t="s">
        <v>161</v>
      </c>
      <c r="G366" s="56">
        <v>2007973066</v>
      </c>
      <c r="H366" s="56">
        <v>9009420383</v>
      </c>
      <c r="I366" s="56">
        <v>532000322163</v>
      </c>
      <c r="J366" s="86" t="s">
        <v>154</v>
      </c>
      <c r="K366" s="86" t="s">
        <v>165</v>
      </c>
      <c r="L366" s="86" t="s">
        <v>166</v>
      </c>
      <c r="M366" s="86" t="s">
        <v>157</v>
      </c>
      <c r="N366" s="56">
        <v>130000727155</v>
      </c>
      <c r="O366" s="86" t="s">
        <v>79</v>
      </c>
      <c r="P366" s="87">
        <v>11</v>
      </c>
      <c r="Q366" s="59">
        <v>43483</v>
      </c>
      <c r="R366" s="88">
        <v>4732</v>
      </c>
      <c r="S366" s="89">
        <v>55</v>
      </c>
      <c r="T366" s="89">
        <v>55</v>
      </c>
      <c r="U366" s="89">
        <v>3.85</v>
      </c>
      <c r="V366" s="89">
        <v>260260</v>
      </c>
      <c r="W366" s="89">
        <v>260260</v>
      </c>
      <c r="X366" s="89">
        <v>18218.2</v>
      </c>
      <c r="Y366" s="89">
        <v>278478.2</v>
      </c>
      <c r="Z366" s="59">
        <v>43496</v>
      </c>
      <c r="AA366" s="59"/>
      <c r="AB366" s="76" t="str">
        <f t="shared" si="30"/>
        <v/>
      </c>
      <c r="AC366" s="76" t="str">
        <f t="shared" si="31"/>
        <v/>
      </c>
      <c r="AD366" s="76" t="str">
        <f>VLOOKUP(B366,CA!A:B,2,0)</f>
        <v>CAT</v>
      </c>
      <c r="AE366" s="77">
        <f>VLOOKUP(C366,DATA_IW39!B:B,1,0)</f>
        <v>140001546767</v>
      </c>
      <c r="AF366" s="78">
        <f t="shared" si="32"/>
        <v>1</v>
      </c>
      <c r="AG366" s="78">
        <f t="shared" si="33"/>
        <v>1</v>
      </c>
      <c r="AH366" s="78">
        <f t="shared" si="34"/>
        <v>1</v>
      </c>
      <c r="AI366" s="78" t="str">
        <f t="shared" si="35"/>
        <v>S4B3</v>
      </c>
      <c r="AJ366" s="78" t="str">
        <f>VLOOKUP(N366,DATA_IW39!A:X,24,0)</f>
        <v>CAT</v>
      </c>
      <c r="AK366" s="76" t="str">
        <f>VLOOKUP(N366,DATA_IW39!A:W,23,0)</f>
        <v>สายสื่อสาร</v>
      </c>
      <c r="AL366" s="76" t="str">
        <f>VLOOKUP(N366,DATA_IW39!A:G,6,0)</f>
        <v>ZW03</v>
      </c>
      <c r="AM366" s="76" t="str">
        <f>VLOOKUP(N366,DATA_IW39!A:G,7,0)</f>
        <v>Z53</v>
      </c>
      <c r="AN366" s="76" t="str">
        <f>VLOOKUP(A366,Constrain!AC:AD,2,0)</f>
        <v>F023</v>
      </c>
      <c r="AO366" s="76" t="str">
        <f>VLOOKUP(A366,Constrain!AC:AE,3,0)</f>
        <v>กฟส.จัตุรัส</v>
      </c>
      <c r="AP366" s="76" t="str">
        <f>VLOOKUP(N366,DATA_IW39!A:AA,27,0)</f>
        <v>TELECOM</v>
      </c>
    </row>
    <row r="367" spans="1:42" x14ac:dyDescent="0.35">
      <c r="A367" s="86" t="s">
        <v>1308</v>
      </c>
      <c r="B367" s="56">
        <v>92000319932</v>
      </c>
      <c r="C367" s="56">
        <v>140001546169</v>
      </c>
      <c r="D367" s="86" t="s">
        <v>152</v>
      </c>
      <c r="E367" s="86" t="s">
        <v>114</v>
      </c>
      <c r="F367" s="86" t="s">
        <v>163</v>
      </c>
      <c r="G367" s="56">
        <v>2007970395</v>
      </c>
      <c r="H367" s="56">
        <v>9009417578</v>
      </c>
      <c r="I367" s="56">
        <v>538000321721</v>
      </c>
      <c r="J367" s="86" t="s">
        <v>154</v>
      </c>
      <c r="K367" s="86" t="s">
        <v>165</v>
      </c>
      <c r="L367" s="86" t="s">
        <v>166</v>
      </c>
      <c r="M367" s="86" t="s">
        <v>157</v>
      </c>
      <c r="N367" s="56">
        <v>130000727156</v>
      </c>
      <c r="O367" s="86" t="s">
        <v>79</v>
      </c>
      <c r="P367" s="87">
        <v>6</v>
      </c>
      <c r="Q367" s="59">
        <v>43482</v>
      </c>
      <c r="R367" s="88">
        <v>1933</v>
      </c>
      <c r="S367" s="89">
        <v>100</v>
      </c>
      <c r="T367" s="89">
        <v>100</v>
      </c>
      <c r="U367" s="89">
        <v>7</v>
      </c>
      <c r="V367" s="89">
        <v>193300</v>
      </c>
      <c r="W367" s="89">
        <v>193300</v>
      </c>
      <c r="X367" s="89">
        <v>13531</v>
      </c>
      <c r="Y367" s="89">
        <v>206831</v>
      </c>
      <c r="Z367" s="59">
        <v>43496</v>
      </c>
      <c r="AA367" s="59"/>
      <c r="AB367" s="76" t="str">
        <f t="shared" si="30"/>
        <v/>
      </c>
      <c r="AC367" s="76" t="str">
        <f t="shared" si="31"/>
        <v/>
      </c>
      <c r="AD367" s="76" t="str">
        <f>VLOOKUP(B367,CA!A:B,2,0)</f>
        <v>TOT</v>
      </c>
      <c r="AE367" s="77">
        <f>VLOOKUP(C367,DATA_IW39!B:B,1,0)</f>
        <v>140001546169</v>
      </c>
      <c r="AF367" s="78">
        <f t="shared" si="32"/>
        <v>2</v>
      </c>
      <c r="AG367" s="78">
        <f t="shared" si="33"/>
        <v>2</v>
      </c>
      <c r="AH367" s="78">
        <f t="shared" si="34"/>
        <v>2</v>
      </c>
      <c r="AI367" s="78" t="str">
        <f t="shared" si="35"/>
        <v>S4B3</v>
      </c>
      <c r="AJ367" s="78" t="str">
        <f>VLOOKUP(N367,DATA_IW39!A:X,24,0)</f>
        <v>TOT</v>
      </c>
      <c r="AK367" s="76" t="str">
        <f>VLOOKUP(N367,DATA_IW39!A:W,23,0)</f>
        <v>สายสื่อสาร</v>
      </c>
      <c r="AL367" s="76" t="str">
        <f>VLOOKUP(N367,DATA_IW39!A:G,6,0)</f>
        <v>ZW03</v>
      </c>
      <c r="AM367" s="76" t="str">
        <f>VLOOKUP(N367,DATA_IW39!A:G,7,0)</f>
        <v>Z53</v>
      </c>
      <c r="AN367" s="76" t="str">
        <f>VLOOKUP(A367,Constrain!AC:AD,2,0)</f>
        <v>F023</v>
      </c>
      <c r="AO367" s="76" t="str">
        <f>VLOOKUP(A367,Constrain!AC:AE,3,0)</f>
        <v>กฟส.จัตุรัส</v>
      </c>
      <c r="AP367" s="76" t="str">
        <f>VLOOKUP(N367,DATA_IW39!A:AA,27,0)</f>
        <v>TELECOM</v>
      </c>
    </row>
    <row r="368" spans="1:42" x14ac:dyDescent="0.35">
      <c r="A368" s="86" t="s">
        <v>1308</v>
      </c>
      <c r="B368" s="56">
        <v>92000319932</v>
      </c>
      <c r="C368" s="56">
        <v>140001546169</v>
      </c>
      <c r="D368" s="86" t="s">
        <v>152</v>
      </c>
      <c r="E368" s="86" t="s">
        <v>114</v>
      </c>
      <c r="F368" s="86" t="s">
        <v>163</v>
      </c>
      <c r="G368" s="56">
        <v>2007970395</v>
      </c>
      <c r="H368" s="56">
        <v>9009417578</v>
      </c>
      <c r="I368" s="56">
        <v>538000321721</v>
      </c>
      <c r="J368" s="86" t="s">
        <v>154</v>
      </c>
      <c r="K368" s="86" t="s">
        <v>165</v>
      </c>
      <c r="L368" s="86" t="s">
        <v>166</v>
      </c>
      <c r="M368" s="86" t="s">
        <v>157</v>
      </c>
      <c r="N368" s="56">
        <v>130000727156</v>
      </c>
      <c r="O368" s="86" t="s">
        <v>79</v>
      </c>
      <c r="P368" s="87">
        <v>7</v>
      </c>
      <c r="Q368" s="59">
        <v>43482</v>
      </c>
      <c r="R368" s="88">
        <v>9542</v>
      </c>
      <c r="S368" s="89">
        <v>55</v>
      </c>
      <c r="T368" s="89">
        <v>55</v>
      </c>
      <c r="U368" s="89">
        <v>3.85</v>
      </c>
      <c r="V368" s="89">
        <v>524810</v>
      </c>
      <c r="W368" s="89">
        <v>524810</v>
      </c>
      <c r="X368" s="89">
        <v>36736.699999999997</v>
      </c>
      <c r="Y368" s="89">
        <v>561546.69999999995</v>
      </c>
      <c r="Z368" s="59">
        <v>43496</v>
      </c>
      <c r="AA368" s="59"/>
      <c r="AB368" s="76" t="str">
        <f t="shared" si="30"/>
        <v/>
      </c>
      <c r="AC368" s="76" t="str">
        <f t="shared" si="31"/>
        <v/>
      </c>
      <c r="AD368" s="76" t="str">
        <f>VLOOKUP(B368,CA!A:B,2,0)</f>
        <v>TOT</v>
      </c>
      <c r="AE368" s="77">
        <f>VLOOKUP(C368,DATA_IW39!B:B,1,0)</f>
        <v>140001546169</v>
      </c>
      <c r="AF368" s="78">
        <f t="shared" si="32"/>
        <v>2</v>
      </c>
      <c r="AG368" s="78">
        <f t="shared" si="33"/>
        <v>2</v>
      </c>
      <c r="AH368" s="78">
        <f t="shared" si="34"/>
        <v>2</v>
      </c>
      <c r="AI368" s="78" t="str">
        <f t="shared" si="35"/>
        <v>S4B3</v>
      </c>
      <c r="AJ368" s="78" t="str">
        <f>VLOOKUP(N368,DATA_IW39!A:X,24,0)</f>
        <v>TOT</v>
      </c>
      <c r="AK368" s="76" t="str">
        <f>VLOOKUP(N368,DATA_IW39!A:W,23,0)</f>
        <v>สายสื่อสาร</v>
      </c>
      <c r="AL368" s="76" t="str">
        <f>VLOOKUP(N368,DATA_IW39!A:G,6,0)</f>
        <v>ZW03</v>
      </c>
      <c r="AM368" s="76" t="str">
        <f>VLOOKUP(N368,DATA_IW39!A:G,7,0)</f>
        <v>Z53</v>
      </c>
      <c r="AN368" s="76" t="str">
        <f>VLOOKUP(A368,Constrain!AC:AD,2,0)</f>
        <v>F023</v>
      </c>
      <c r="AO368" s="76" t="str">
        <f>VLOOKUP(A368,Constrain!AC:AE,3,0)</f>
        <v>กฟส.จัตุรัส</v>
      </c>
      <c r="AP368" s="76" t="str">
        <f>VLOOKUP(N368,DATA_IW39!A:AA,27,0)</f>
        <v>TELECOM</v>
      </c>
    </row>
    <row r="369" spans="1:42" x14ac:dyDescent="0.35">
      <c r="A369" s="86" t="s">
        <v>1308</v>
      </c>
      <c r="B369" s="56">
        <v>92000319941</v>
      </c>
      <c r="C369" s="56">
        <v>140001546290</v>
      </c>
      <c r="D369" s="86" t="s">
        <v>152</v>
      </c>
      <c r="E369" s="86" t="s">
        <v>153</v>
      </c>
      <c r="F369" s="86" t="s">
        <v>1266</v>
      </c>
      <c r="G369" s="56">
        <v>2007970519</v>
      </c>
      <c r="H369" s="56">
        <v>9009417700</v>
      </c>
      <c r="I369" s="56">
        <v>544000322243</v>
      </c>
      <c r="J369" s="86" t="s">
        <v>154</v>
      </c>
      <c r="K369" s="86" t="s">
        <v>165</v>
      </c>
      <c r="L369" s="86" t="s">
        <v>166</v>
      </c>
      <c r="M369" s="86" t="s">
        <v>157</v>
      </c>
      <c r="N369" s="56">
        <v>130000727157</v>
      </c>
      <c r="O369" s="86" t="s">
        <v>79</v>
      </c>
      <c r="P369" s="87">
        <v>10</v>
      </c>
      <c r="Q369" s="59">
        <v>43482</v>
      </c>
      <c r="R369" s="88">
        <v>5663</v>
      </c>
      <c r="S369" s="89">
        <v>55</v>
      </c>
      <c r="T369" s="89">
        <v>55</v>
      </c>
      <c r="U369" s="89">
        <v>3.85</v>
      </c>
      <c r="V369" s="89">
        <v>311465</v>
      </c>
      <c r="W369" s="89">
        <v>311465</v>
      </c>
      <c r="X369" s="89">
        <v>21802.55</v>
      </c>
      <c r="Y369" s="89">
        <v>333267.55</v>
      </c>
      <c r="Z369" s="59">
        <v>43496</v>
      </c>
      <c r="AA369" s="59"/>
      <c r="AB369" s="76" t="str">
        <f t="shared" si="30"/>
        <v/>
      </c>
      <c r="AC369" s="76" t="str">
        <f t="shared" si="31"/>
        <v/>
      </c>
      <c r="AD369" s="76" t="str">
        <f>VLOOKUP(B369,CA!A:B,2,0)</f>
        <v>AWN</v>
      </c>
      <c r="AE369" s="77">
        <f>VLOOKUP(C369,DATA_IW39!B:B,1,0)</f>
        <v>140001546290</v>
      </c>
      <c r="AF369" s="78">
        <f t="shared" si="32"/>
        <v>1</v>
      </c>
      <c r="AG369" s="78">
        <f t="shared" si="33"/>
        <v>1</v>
      </c>
      <c r="AH369" s="78">
        <f t="shared" si="34"/>
        <v>1</v>
      </c>
      <c r="AI369" s="78" t="str">
        <f t="shared" si="35"/>
        <v>S4B3</v>
      </c>
      <c r="AJ369" s="78" t="str">
        <f>VLOOKUP(N369,DATA_IW39!A:X,24,0)</f>
        <v>AWN</v>
      </c>
      <c r="AK369" s="76" t="str">
        <f>VLOOKUP(N369,DATA_IW39!A:W,23,0)</f>
        <v>สายสื่อสาร</v>
      </c>
      <c r="AL369" s="76" t="str">
        <f>VLOOKUP(N369,DATA_IW39!A:G,6,0)</f>
        <v>ZW03</v>
      </c>
      <c r="AM369" s="76" t="str">
        <f>VLOOKUP(N369,DATA_IW39!A:G,7,0)</f>
        <v>Z53</v>
      </c>
      <c r="AN369" s="76" t="str">
        <f>VLOOKUP(A369,Constrain!AC:AD,2,0)</f>
        <v>F023</v>
      </c>
      <c r="AO369" s="76" t="str">
        <f>VLOOKUP(A369,Constrain!AC:AE,3,0)</f>
        <v>กฟส.จัตุรัส</v>
      </c>
      <c r="AP369" s="76" t="str">
        <f>VLOOKUP(N369,DATA_IW39!A:AA,27,0)</f>
        <v>TELECOM</v>
      </c>
    </row>
    <row r="370" spans="1:42" x14ac:dyDescent="0.35">
      <c r="A370" s="86" t="s">
        <v>1308</v>
      </c>
      <c r="B370" s="56">
        <v>92000481967</v>
      </c>
      <c r="C370" s="56">
        <v>140001547199</v>
      </c>
      <c r="D370" s="86" t="s">
        <v>152</v>
      </c>
      <c r="E370" s="86" t="s">
        <v>171</v>
      </c>
      <c r="F370" s="86" t="s">
        <v>167</v>
      </c>
      <c r="G370" s="56">
        <v>2007973517</v>
      </c>
      <c r="H370" s="56">
        <v>9009420954</v>
      </c>
      <c r="I370" s="56">
        <v>548000320766</v>
      </c>
      <c r="J370" s="86" t="s">
        <v>154</v>
      </c>
      <c r="K370" s="86" t="s">
        <v>165</v>
      </c>
      <c r="L370" s="86" t="s">
        <v>166</v>
      </c>
      <c r="M370" s="86" t="s">
        <v>157</v>
      </c>
      <c r="N370" s="56">
        <v>130000727158</v>
      </c>
      <c r="O370" s="86" t="s">
        <v>79</v>
      </c>
      <c r="P370" s="87">
        <v>15</v>
      </c>
      <c r="Q370" s="59">
        <v>43483</v>
      </c>
      <c r="R370" s="88">
        <v>3252</v>
      </c>
      <c r="S370" s="89">
        <v>55</v>
      </c>
      <c r="T370" s="89">
        <v>55</v>
      </c>
      <c r="U370" s="89">
        <v>3.85</v>
      </c>
      <c r="V370" s="89">
        <v>178860</v>
      </c>
      <c r="W370" s="89">
        <v>178860</v>
      </c>
      <c r="X370" s="89">
        <v>12520.2</v>
      </c>
      <c r="Y370" s="89">
        <v>191380.2</v>
      </c>
      <c r="Z370" s="59">
        <v>43496</v>
      </c>
      <c r="AA370" s="59"/>
      <c r="AB370" s="76" t="str">
        <f t="shared" si="30"/>
        <v/>
      </c>
      <c r="AC370" s="76" t="str">
        <f t="shared" si="31"/>
        <v/>
      </c>
      <c r="AD370" s="76" t="str">
        <f>VLOOKUP(B370,CA!A:B,2,0)</f>
        <v>TUC</v>
      </c>
      <c r="AE370" s="77">
        <f>VLOOKUP(C370,DATA_IW39!B:B,1,0)</f>
        <v>140001547199</v>
      </c>
      <c r="AF370" s="78">
        <f t="shared" si="32"/>
        <v>1</v>
      </c>
      <c r="AG370" s="78">
        <f t="shared" si="33"/>
        <v>1</v>
      </c>
      <c r="AH370" s="78">
        <f t="shared" si="34"/>
        <v>1</v>
      </c>
      <c r="AI370" s="78" t="str">
        <f t="shared" si="35"/>
        <v>S4B3</v>
      </c>
      <c r="AJ370" s="78" t="str">
        <f>VLOOKUP(N370,DATA_IW39!A:X,24,0)</f>
        <v>TUC</v>
      </c>
      <c r="AK370" s="76" t="str">
        <f>VLOOKUP(N370,DATA_IW39!A:W,23,0)</f>
        <v>สายสื่อสาร</v>
      </c>
      <c r="AL370" s="76" t="str">
        <f>VLOOKUP(N370,DATA_IW39!A:G,6,0)</f>
        <v>ZW03</v>
      </c>
      <c r="AM370" s="76" t="str">
        <f>VLOOKUP(N370,DATA_IW39!A:G,7,0)</f>
        <v>Z53</v>
      </c>
      <c r="AN370" s="76" t="str">
        <f>VLOOKUP(A370,Constrain!AC:AD,2,0)</f>
        <v>F023</v>
      </c>
      <c r="AO370" s="76" t="str">
        <f>VLOOKUP(A370,Constrain!AC:AE,3,0)</f>
        <v>กฟส.จัตุรัส</v>
      </c>
      <c r="AP370" s="76" t="str">
        <f>VLOOKUP(N370,DATA_IW39!A:AA,27,0)</f>
        <v>TELECOM</v>
      </c>
    </row>
    <row r="371" spans="1:42" x14ac:dyDescent="0.35">
      <c r="A371" s="86" t="s">
        <v>1308</v>
      </c>
      <c r="B371" s="56">
        <v>92000571092</v>
      </c>
      <c r="C371" s="56">
        <v>140001547167</v>
      </c>
      <c r="D371" s="86" t="s">
        <v>152</v>
      </c>
      <c r="E371" s="86" t="s">
        <v>194</v>
      </c>
      <c r="F371" s="86" t="s">
        <v>195</v>
      </c>
      <c r="G371" s="56">
        <v>2007973514</v>
      </c>
      <c r="H371" s="56">
        <v>9009420950</v>
      </c>
      <c r="I371" s="56">
        <v>556000321678</v>
      </c>
      <c r="J371" s="86" t="s">
        <v>154</v>
      </c>
      <c r="K371" s="86" t="s">
        <v>165</v>
      </c>
      <c r="L371" s="86" t="s">
        <v>166</v>
      </c>
      <c r="M371" s="86" t="s">
        <v>157</v>
      </c>
      <c r="N371" s="56">
        <v>130000727159</v>
      </c>
      <c r="O371" s="86" t="s">
        <v>79</v>
      </c>
      <c r="P371" s="87">
        <v>16</v>
      </c>
      <c r="Q371" s="59">
        <v>43483</v>
      </c>
      <c r="R371" s="88">
        <v>1341</v>
      </c>
      <c r="S371" s="89">
        <v>55</v>
      </c>
      <c r="T371" s="89">
        <v>55</v>
      </c>
      <c r="U371" s="89">
        <v>3.85</v>
      </c>
      <c r="V371" s="89">
        <v>73755</v>
      </c>
      <c r="W371" s="89">
        <v>73755</v>
      </c>
      <c r="X371" s="89">
        <v>5162.8500000000004</v>
      </c>
      <c r="Y371" s="89">
        <v>78917.850000000006</v>
      </c>
      <c r="Z371" s="59">
        <v>43496</v>
      </c>
      <c r="AA371" s="59"/>
      <c r="AB371" s="76" t="str">
        <f t="shared" si="30"/>
        <v/>
      </c>
      <c r="AC371" s="76" t="str">
        <f t="shared" si="31"/>
        <v/>
      </c>
      <c r="AD371" s="76" t="str">
        <f>VLOOKUP(B371,CA!A:B,2,0)</f>
        <v>TCC</v>
      </c>
      <c r="AE371" s="77">
        <f>VLOOKUP(C371,DATA_IW39!B:B,1,0)</f>
        <v>140001547167</v>
      </c>
      <c r="AF371" s="78">
        <f t="shared" si="32"/>
        <v>1</v>
      </c>
      <c r="AG371" s="78">
        <f t="shared" si="33"/>
        <v>1</v>
      </c>
      <c r="AH371" s="78">
        <f t="shared" si="34"/>
        <v>1</v>
      </c>
      <c r="AI371" s="78" t="str">
        <f t="shared" si="35"/>
        <v>S4B3</v>
      </c>
      <c r="AJ371" s="78" t="str">
        <f>VLOOKUP(N371,DATA_IW39!A:X,24,0)</f>
        <v>TCC</v>
      </c>
      <c r="AK371" s="76" t="str">
        <f>VLOOKUP(N371,DATA_IW39!A:W,23,0)</f>
        <v>สายสื่อสาร</v>
      </c>
      <c r="AL371" s="76" t="str">
        <f>VLOOKUP(N371,DATA_IW39!A:G,6,0)</f>
        <v>ZW03</v>
      </c>
      <c r="AM371" s="76" t="str">
        <f>VLOOKUP(N371,DATA_IW39!A:G,7,0)</f>
        <v>Z53</v>
      </c>
      <c r="AN371" s="76" t="str">
        <f>VLOOKUP(A371,Constrain!AC:AD,2,0)</f>
        <v>F023</v>
      </c>
      <c r="AO371" s="76" t="str">
        <f>VLOOKUP(A371,Constrain!AC:AE,3,0)</f>
        <v>กฟส.จัตุรัส</v>
      </c>
      <c r="AP371" s="76" t="str">
        <f>VLOOKUP(N371,DATA_IW39!A:AA,27,0)</f>
        <v>TELECOM</v>
      </c>
    </row>
    <row r="372" spans="1:42" x14ac:dyDescent="0.35">
      <c r="A372" s="86" t="s">
        <v>1308</v>
      </c>
      <c r="B372" s="56">
        <v>92000319928</v>
      </c>
      <c r="C372" s="56">
        <v>140001546981</v>
      </c>
      <c r="D372" s="86" t="s">
        <v>152</v>
      </c>
      <c r="E372" s="86" t="s">
        <v>158</v>
      </c>
      <c r="F372" s="86" t="s">
        <v>159</v>
      </c>
      <c r="G372" s="56">
        <v>2007973292</v>
      </c>
      <c r="H372" s="56">
        <v>9009420677</v>
      </c>
      <c r="I372" s="56">
        <v>538000322187</v>
      </c>
      <c r="J372" s="86" t="s">
        <v>154</v>
      </c>
      <c r="K372" s="86" t="s">
        <v>165</v>
      </c>
      <c r="L372" s="86" t="s">
        <v>166</v>
      </c>
      <c r="M372" s="86" t="s">
        <v>157</v>
      </c>
      <c r="N372" s="56">
        <v>130000727160</v>
      </c>
      <c r="O372" s="86" t="s">
        <v>79</v>
      </c>
      <c r="P372" s="87">
        <v>1</v>
      </c>
      <c r="Q372" s="59">
        <v>43483</v>
      </c>
      <c r="R372" s="88">
        <v>2691</v>
      </c>
      <c r="S372" s="89">
        <v>55</v>
      </c>
      <c r="T372" s="89">
        <v>55</v>
      </c>
      <c r="U372" s="89">
        <v>3.85</v>
      </c>
      <c r="V372" s="89">
        <v>148005</v>
      </c>
      <c r="W372" s="89">
        <v>148005</v>
      </c>
      <c r="X372" s="89">
        <v>10360.35</v>
      </c>
      <c r="Y372" s="89">
        <v>158365.35</v>
      </c>
      <c r="Z372" s="59">
        <v>43496</v>
      </c>
      <c r="AA372" s="59"/>
      <c r="AB372" s="76" t="str">
        <f t="shared" si="30"/>
        <v/>
      </c>
      <c r="AC372" s="76" t="str">
        <f t="shared" si="31"/>
        <v/>
      </c>
      <c r="AD372" s="76" t="str">
        <f>VLOOKUP(B372,CA!A:B,2,0)</f>
        <v>TTT</v>
      </c>
      <c r="AE372" s="77">
        <f>VLOOKUP(C372,DATA_IW39!B:B,1,0)</f>
        <v>140001546981</v>
      </c>
      <c r="AF372" s="78">
        <f t="shared" si="32"/>
        <v>1</v>
      </c>
      <c r="AG372" s="78">
        <f t="shared" si="33"/>
        <v>1</v>
      </c>
      <c r="AH372" s="78">
        <f t="shared" si="34"/>
        <v>1</v>
      </c>
      <c r="AI372" s="78" t="str">
        <f t="shared" si="35"/>
        <v>S4B3</v>
      </c>
      <c r="AJ372" s="78" t="str">
        <f>VLOOKUP(N372,DATA_IW39!A:X,24,0)</f>
        <v>TTT</v>
      </c>
      <c r="AK372" s="76" t="str">
        <f>VLOOKUP(N372,DATA_IW39!A:W,23,0)</f>
        <v>สายสื่อสาร</v>
      </c>
      <c r="AL372" s="76" t="str">
        <f>VLOOKUP(N372,DATA_IW39!A:G,6,0)</f>
        <v>ZW03</v>
      </c>
      <c r="AM372" s="76" t="str">
        <f>VLOOKUP(N372,DATA_IW39!A:G,7,0)</f>
        <v>Z53</v>
      </c>
      <c r="AN372" s="76" t="str">
        <f>VLOOKUP(A372,Constrain!AC:AD,2,0)</f>
        <v>F023</v>
      </c>
      <c r="AO372" s="76" t="str">
        <f>VLOOKUP(A372,Constrain!AC:AE,3,0)</f>
        <v>กฟส.จัตุรัส</v>
      </c>
      <c r="AP372" s="76" t="str">
        <f>VLOOKUP(N372,DATA_IW39!A:AA,27,0)</f>
        <v>TELECOM</v>
      </c>
    </row>
    <row r="373" spans="1:42" x14ac:dyDescent="0.35">
      <c r="A373" s="86" t="s">
        <v>1308</v>
      </c>
      <c r="B373" s="56">
        <v>92000319935</v>
      </c>
      <c r="C373" s="56">
        <v>140001546231</v>
      </c>
      <c r="D373" s="86" t="s">
        <v>152</v>
      </c>
      <c r="E373" s="86" t="s">
        <v>168</v>
      </c>
      <c r="F373" s="86" t="s">
        <v>169</v>
      </c>
      <c r="G373" s="56">
        <v>2007970406</v>
      </c>
      <c r="H373" s="56">
        <v>9009417587</v>
      </c>
      <c r="I373" s="56">
        <v>560000322262</v>
      </c>
      <c r="J373" s="86" t="s">
        <v>154</v>
      </c>
      <c r="K373" s="86" t="s">
        <v>165</v>
      </c>
      <c r="L373" s="86" t="s">
        <v>166</v>
      </c>
      <c r="M373" s="86" t="s">
        <v>157</v>
      </c>
      <c r="N373" s="56">
        <v>130000727161</v>
      </c>
      <c r="O373" s="86" t="s">
        <v>79</v>
      </c>
      <c r="P373" s="87">
        <v>8</v>
      </c>
      <c r="Q373" s="59">
        <v>43482</v>
      </c>
      <c r="R373" s="88">
        <v>443</v>
      </c>
      <c r="S373" s="89">
        <v>55</v>
      </c>
      <c r="T373" s="89">
        <v>55</v>
      </c>
      <c r="U373" s="89">
        <v>3.85</v>
      </c>
      <c r="V373" s="89">
        <v>24365</v>
      </c>
      <c r="W373" s="89">
        <v>24365</v>
      </c>
      <c r="X373" s="89">
        <v>1705.55</v>
      </c>
      <c r="Y373" s="89">
        <v>26070.55</v>
      </c>
      <c r="Z373" s="59">
        <v>43496</v>
      </c>
      <c r="AA373" s="59"/>
      <c r="AB373" s="76" t="str">
        <f t="shared" si="30"/>
        <v/>
      </c>
      <c r="AC373" s="76" t="str">
        <f t="shared" si="31"/>
        <v/>
      </c>
      <c r="AD373" s="76" t="str">
        <f>VLOOKUP(B373,CA!A:B,2,0)</f>
        <v>UIH</v>
      </c>
      <c r="AE373" s="77">
        <f>VLOOKUP(C373,DATA_IW39!B:B,1,0)</f>
        <v>140001546231</v>
      </c>
      <c r="AF373" s="78">
        <f t="shared" si="32"/>
        <v>2</v>
      </c>
      <c r="AG373" s="78">
        <f t="shared" si="33"/>
        <v>2</v>
      </c>
      <c r="AH373" s="78">
        <f t="shared" si="34"/>
        <v>2</v>
      </c>
      <c r="AI373" s="78" t="str">
        <f t="shared" si="35"/>
        <v>S4B3</v>
      </c>
      <c r="AJ373" s="78" t="str">
        <f>VLOOKUP(N373,DATA_IW39!A:X,24,0)</f>
        <v>UIH</v>
      </c>
      <c r="AK373" s="76" t="str">
        <f>VLOOKUP(N373,DATA_IW39!A:W,23,0)</f>
        <v>สายสื่อสาร</v>
      </c>
      <c r="AL373" s="76" t="str">
        <f>VLOOKUP(N373,DATA_IW39!A:G,6,0)</f>
        <v>ZW03</v>
      </c>
      <c r="AM373" s="76" t="str">
        <f>VLOOKUP(N373,DATA_IW39!A:G,7,0)</f>
        <v>Z53</v>
      </c>
      <c r="AN373" s="76" t="str">
        <f>VLOOKUP(A373,Constrain!AC:AD,2,0)</f>
        <v>F023</v>
      </c>
      <c r="AO373" s="76" t="str">
        <f>VLOOKUP(A373,Constrain!AC:AE,3,0)</f>
        <v>กฟส.จัตุรัส</v>
      </c>
      <c r="AP373" s="76" t="str">
        <f>VLOOKUP(N373,DATA_IW39!A:AA,27,0)</f>
        <v>TELECOM</v>
      </c>
    </row>
    <row r="374" spans="1:42" x14ac:dyDescent="0.35">
      <c r="A374" s="86" t="s">
        <v>1308</v>
      </c>
      <c r="B374" s="56">
        <v>92000319935</v>
      </c>
      <c r="C374" s="56">
        <v>140001546231</v>
      </c>
      <c r="D374" s="86" t="s">
        <v>152</v>
      </c>
      <c r="E374" s="86" t="s">
        <v>168</v>
      </c>
      <c r="F374" s="86" t="s">
        <v>169</v>
      </c>
      <c r="G374" s="56">
        <v>2007970406</v>
      </c>
      <c r="H374" s="56">
        <v>9009417587</v>
      </c>
      <c r="I374" s="56">
        <v>560000322262</v>
      </c>
      <c r="J374" s="86" t="s">
        <v>154</v>
      </c>
      <c r="K374" s="86" t="s">
        <v>165</v>
      </c>
      <c r="L374" s="86" t="s">
        <v>166</v>
      </c>
      <c r="M374" s="86" t="s">
        <v>157</v>
      </c>
      <c r="N374" s="56">
        <v>130000727161</v>
      </c>
      <c r="O374" s="86" t="s">
        <v>79</v>
      </c>
      <c r="P374" s="87">
        <v>9</v>
      </c>
      <c r="Q374" s="59">
        <v>43482</v>
      </c>
      <c r="R374" s="88">
        <v>54</v>
      </c>
      <c r="S374" s="89">
        <v>100</v>
      </c>
      <c r="T374" s="89">
        <v>100</v>
      </c>
      <c r="U374" s="89">
        <v>7</v>
      </c>
      <c r="V374" s="89">
        <v>5400</v>
      </c>
      <c r="W374" s="89">
        <v>5400</v>
      </c>
      <c r="X374" s="89">
        <v>378</v>
      </c>
      <c r="Y374" s="89">
        <v>5778</v>
      </c>
      <c r="Z374" s="59">
        <v>43496</v>
      </c>
      <c r="AA374" s="59"/>
      <c r="AB374" s="76" t="str">
        <f t="shared" si="30"/>
        <v/>
      </c>
      <c r="AC374" s="76" t="str">
        <f t="shared" si="31"/>
        <v/>
      </c>
      <c r="AD374" s="76" t="str">
        <f>VLOOKUP(B374,CA!A:B,2,0)</f>
        <v>UIH</v>
      </c>
      <c r="AE374" s="77">
        <f>VLOOKUP(C374,DATA_IW39!B:B,1,0)</f>
        <v>140001546231</v>
      </c>
      <c r="AF374" s="78">
        <f t="shared" si="32"/>
        <v>2</v>
      </c>
      <c r="AG374" s="78">
        <f t="shared" si="33"/>
        <v>2</v>
      </c>
      <c r="AH374" s="78">
        <f t="shared" si="34"/>
        <v>2</v>
      </c>
      <c r="AI374" s="78" t="str">
        <f t="shared" si="35"/>
        <v>S4B3</v>
      </c>
      <c r="AJ374" s="78" t="str">
        <f>VLOOKUP(N374,DATA_IW39!A:X,24,0)</f>
        <v>UIH</v>
      </c>
      <c r="AK374" s="76" t="str">
        <f>VLOOKUP(N374,DATA_IW39!A:W,23,0)</f>
        <v>สายสื่อสาร</v>
      </c>
      <c r="AL374" s="76" t="str">
        <f>VLOOKUP(N374,DATA_IW39!A:G,6,0)</f>
        <v>ZW03</v>
      </c>
      <c r="AM374" s="76" t="str">
        <f>VLOOKUP(N374,DATA_IW39!A:G,7,0)</f>
        <v>Z53</v>
      </c>
      <c r="AN374" s="76" t="str">
        <f>VLOOKUP(A374,Constrain!AC:AD,2,0)</f>
        <v>F023</v>
      </c>
      <c r="AO374" s="76" t="str">
        <f>VLOOKUP(A374,Constrain!AC:AE,3,0)</f>
        <v>กฟส.จัตุรัส</v>
      </c>
      <c r="AP374" s="76" t="str">
        <f>VLOOKUP(N374,DATA_IW39!A:AA,27,0)</f>
        <v>TELECOM</v>
      </c>
    </row>
    <row r="375" spans="1:42" x14ac:dyDescent="0.35">
      <c r="A375" s="86" t="s">
        <v>1308</v>
      </c>
      <c r="B375" s="56">
        <v>92000326098</v>
      </c>
      <c r="C375" s="56">
        <v>140001546828</v>
      </c>
      <c r="D375" s="86" t="s">
        <v>152</v>
      </c>
      <c r="E375" s="86" t="s">
        <v>160</v>
      </c>
      <c r="F375" s="86" t="s">
        <v>161</v>
      </c>
      <c r="G375" s="56">
        <v>2007973138</v>
      </c>
      <c r="H375" s="56">
        <v>9009420458</v>
      </c>
      <c r="I375" s="56">
        <v>516000320053</v>
      </c>
      <c r="J375" s="86" t="s">
        <v>154</v>
      </c>
      <c r="K375" s="86" t="s">
        <v>165</v>
      </c>
      <c r="L375" s="86" t="s">
        <v>166</v>
      </c>
      <c r="M375" s="86" t="s">
        <v>157</v>
      </c>
      <c r="N375" s="56">
        <v>130000727162</v>
      </c>
      <c r="O375" s="86" t="s">
        <v>79</v>
      </c>
      <c r="P375" s="87">
        <v>12</v>
      </c>
      <c r="Q375" s="59">
        <v>43483</v>
      </c>
      <c r="R375" s="88">
        <v>3580</v>
      </c>
      <c r="S375" s="89">
        <v>55</v>
      </c>
      <c r="T375" s="89">
        <v>55</v>
      </c>
      <c r="U375" s="89">
        <v>3.85</v>
      </c>
      <c r="V375" s="89">
        <v>196900</v>
      </c>
      <c r="W375" s="89">
        <v>196900</v>
      </c>
      <c r="X375" s="89">
        <v>13783</v>
      </c>
      <c r="Y375" s="89">
        <v>210683</v>
      </c>
      <c r="Z375" s="59">
        <v>43496</v>
      </c>
      <c r="AA375" s="59"/>
      <c r="AB375" s="76" t="str">
        <f t="shared" si="30"/>
        <v/>
      </c>
      <c r="AC375" s="76" t="str">
        <f t="shared" si="31"/>
        <v/>
      </c>
      <c r="AD375" s="76" t="str">
        <f>VLOOKUP(B375,CA!A:B,2,0)</f>
        <v>CAT</v>
      </c>
      <c r="AE375" s="77">
        <f>VLOOKUP(C375,DATA_IW39!B:B,1,0)</f>
        <v>140001546828</v>
      </c>
      <c r="AF375" s="78">
        <f t="shared" si="32"/>
        <v>1</v>
      </c>
      <c r="AG375" s="78">
        <f t="shared" si="33"/>
        <v>1</v>
      </c>
      <c r="AH375" s="78">
        <f t="shared" si="34"/>
        <v>1</v>
      </c>
      <c r="AI375" s="78" t="str">
        <f t="shared" si="35"/>
        <v>S4B3</v>
      </c>
      <c r="AJ375" s="78" t="str">
        <f>VLOOKUP(N375,DATA_IW39!A:X,24,0)</f>
        <v>CAT/TAC</v>
      </c>
      <c r="AK375" s="76" t="str">
        <f>VLOOKUP(N375,DATA_IW39!A:W,23,0)</f>
        <v>สายสื่อสาร</v>
      </c>
      <c r="AL375" s="76" t="str">
        <f>VLOOKUP(N375,DATA_IW39!A:G,6,0)</f>
        <v>ZW03</v>
      </c>
      <c r="AM375" s="76" t="str">
        <f>VLOOKUP(N375,DATA_IW39!A:G,7,0)</f>
        <v>Z53</v>
      </c>
      <c r="AN375" s="76" t="str">
        <f>VLOOKUP(A375,Constrain!AC:AD,2,0)</f>
        <v>F023</v>
      </c>
      <c r="AO375" s="76" t="str">
        <f>VLOOKUP(A375,Constrain!AC:AE,3,0)</f>
        <v>กฟส.จัตุรัส</v>
      </c>
      <c r="AP375" s="76" t="str">
        <f>VLOOKUP(N375,DATA_IW39!A:AA,27,0)</f>
        <v>TELECOM</v>
      </c>
    </row>
    <row r="376" spans="1:42" x14ac:dyDescent="0.35">
      <c r="A376" s="86" t="s">
        <v>1308</v>
      </c>
      <c r="B376" s="56">
        <v>92000326098</v>
      </c>
      <c r="C376" s="56">
        <v>140001546875</v>
      </c>
      <c r="D376" s="86" t="s">
        <v>152</v>
      </c>
      <c r="E376" s="86" t="s">
        <v>160</v>
      </c>
      <c r="F376" s="86" t="s">
        <v>161</v>
      </c>
      <c r="G376" s="56">
        <v>2007973150</v>
      </c>
      <c r="H376" s="56">
        <v>9009420542</v>
      </c>
      <c r="I376" s="56">
        <v>532000322166</v>
      </c>
      <c r="J376" s="86" t="s">
        <v>154</v>
      </c>
      <c r="K376" s="86" t="s">
        <v>165</v>
      </c>
      <c r="L376" s="86" t="s">
        <v>166</v>
      </c>
      <c r="M376" s="86" t="s">
        <v>157</v>
      </c>
      <c r="N376" s="56">
        <v>130000727163</v>
      </c>
      <c r="O376" s="86" t="s">
        <v>79</v>
      </c>
      <c r="P376" s="87">
        <v>13</v>
      </c>
      <c r="Q376" s="59">
        <v>43483</v>
      </c>
      <c r="R376" s="88">
        <v>4954</v>
      </c>
      <c r="S376" s="89">
        <v>55</v>
      </c>
      <c r="T376" s="89">
        <v>55</v>
      </c>
      <c r="U376" s="89">
        <v>3.85</v>
      </c>
      <c r="V376" s="89">
        <v>272470</v>
      </c>
      <c r="W376" s="89">
        <v>272470</v>
      </c>
      <c r="X376" s="89">
        <v>19072.900000000001</v>
      </c>
      <c r="Y376" s="89">
        <v>291542.90000000002</v>
      </c>
      <c r="Z376" s="59">
        <v>43496</v>
      </c>
      <c r="AA376" s="59"/>
      <c r="AB376" s="76" t="str">
        <f t="shared" si="30"/>
        <v/>
      </c>
      <c r="AC376" s="76" t="str">
        <f t="shared" si="31"/>
        <v/>
      </c>
      <c r="AD376" s="76" t="str">
        <f>VLOOKUP(B376,CA!A:B,2,0)</f>
        <v>CAT</v>
      </c>
      <c r="AE376" s="77">
        <f>VLOOKUP(C376,DATA_IW39!B:B,1,0)</f>
        <v>140001546875</v>
      </c>
      <c r="AF376" s="78">
        <f t="shared" si="32"/>
        <v>1</v>
      </c>
      <c r="AG376" s="78">
        <f t="shared" si="33"/>
        <v>1</v>
      </c>
      <c r="AH376" s="78">
        <f t="shared" si="34"/>
        <v>1</v>
      </c>
      <c r="AI376" s="78" t="str">
        <f t="shared" si="35"/>
        <v>S4B3</v>
      </c>
      <c r="AJ376" s="78" t="str">
        <f>VLOOKUP(N376,DATA_IW39!A:X,24,0)</f>
        <v>CAT/BFKT</v>
      </c>
      <c r="AK376" s="76" t="str">
        <f>VLOOKUP(N376,DATA_IW39!A:W,23,0)</f>
        <v>สายสื่อสาร</v>
      </c>
      <c r="AL376" s="76" t="str">
        <f>VLOOKUP(N376,DATA_IW39!A:G,6,0)</f>
        <v>ZW03</v>
      </c>
      <c r="AM376" s="76" t="str">
        <f>VLOOKUP(N376,DATA_IW39!A:G,7,0)</f>
        <v>Z53</v>
      </c>
      <c r="AN376" s="76" t="str">
        <f>VLOOKUP(A376,Constrain!AC:AD,2,0)</f>
        <v>F023</v>
      </c>
      <c r="AO376" s="76" t="str">
        <f>VLOOKUP(A376,Constrain!AC:AE,3,0)</f>
        <v>กฟส.จัตุรัส</v>
      </c>
      <c r="AP376" s="76" t="str">
        <f>VLOOKUP(N376,DATA_IW39!A:AA,27,0)</f>
        <v>TELECOM</v>
      </c>
    </row>
    <row r="377" spans="1:42" x14ac:dyDescent="0.35">
      <c r="A377" s="86" t="s">
        <v>1308</v>
      </c>
      <c r="B377" s="56">
        <v>92000589313</v>
      </c>
      <c r="C377" s="56">
        <v>140001546272</v>
      </c>
      <c r="D377" s="86" t="s">
        <v>152</v>
      </c>
      <c r="E377" s="86" t="s">
        <v>1257</v>
      </c>
      <c r="F377" s="86" t="s">
        <v>1271</v>
      </c>
      <c r="G377" s="56">
        <v>2007970516</v>
      </c>
      <c r="H377" s="56">
        <v>9009417697</v>
      </c>
      <c r="I377" s="56">
        <v>550000321509</v>
      </c>
      <c r="J377" s="86" t="s">
        <v>154</v>
      </c>
      <c r="K377" s="86" t="s">
        <v>165</v>
      </c>
      <c r="L377" s="86" t="s">
        <v>166</v>
      </c>
      <c r="M377" s="86" t="s">
        <v>157</v>
      </c>
      <c r="N377" s="56">
        <v>130000727164</v>
      </c>
      <c r="O377" s="86" t="s">
        <v>79</v>
      </c>
      <c r="P377" s="87">
        <v>17</v>
      </c>
      <c r="Q377" s="59">
        <v>43482</v>
      </c>
      <c r="R377" s="88">
        <v>1017</v>
      </c>
      <c r="S377" s="89">
        <v>55</v>
      </c>
      <c r="T377" s="89">
        <v>55</v>
      </c>
      <c r="U377" s="89">
        <v>3.85</v>
      </c>
      <c r="V377" s="89">
        <v>55935</v>
      </c>
      <c r="W377" s="89">
        <v>55935</v>
      </c>
      <c r="X377" s="89">
        <v>3915.45</v>
      </c>
      <c r="Y377" s="89">
        <v>59850.45</v>
      </c>
      <c r="Z377" s="59">
        <v>43496</v>
      </c>
      <c r="AA377" s="59"/>
      <c r="AB377" s="76" t="str">
        <f t="shared" si="30"/>
        <v/>
      </c>
      <c r="AC377" s="76" t="str">
        <f t="shared" si="31"/>
        <v/>
      </c>
      <c r="AD377" s="76" t="str">
        <f>VLOOKUP(B377,CA!A:B,2,0)</f>
        <v>TOT(AIS)</v>
      </c>
      <c r="AE377" s="77">
        <f>VLOOKUP(C377,DATA_IW39!B:B,1,0)</f>
        <v>140001546272</v>
      </c>
      <c r="AF377" s="78">
        <f t="shared" si="32"/>
        <v>1</v>
      </c>
      <c r="AG377" s="78">
        <f t="shared" si="33"/>
        <v>1</v>
      </c>
      <c r="AH377" s="78">
        <f t="shared" si="34"/>
        <v>1</v>
      </c>
      <c r="AI377" s="78" t="str">
        <f t="shared" si="35"/>
        <v>S4B3</v>
      </c>
      <c r="AJ377" s="78" t="str">
        <f>VLOOKUP(N377,DATA_IW39!A:X,24,0)</f>
        <v>AWN/AIS</v>
      </c>
      <c r="AK377" s="76" t="str">
        <f>VLOOKUP(N377,DATA_IW39!A:W,23,0)</f>
        <v>สายสื่อสาร</v>
      </c>
      <c r="AL377" s="76" t="str">
        <f>VLOOKUP(N377,DATA_IW39!A:G,6,0)</f>
        <v>ZW03</v>
      </c>
      <c r="AM377" s="76" t="str">
        <f>VLOOKUP(N377,DATA_IW39!A:G,7,0)</f>
        <v>Z53</v>
      </c>
      <c r="AN377" s="76" t="str">
        <f>VLOOKUP(A377,Constrain!AC:AD,2,0)</f>
        <v>F023</v>
      </c>
      <c r="AO377" s="76" t="str">
        <f>VLOOKUP(A377,Constrain!AC:AE,3,0)</f>
        <v>กฟส.จัตุรัส</v>
      </c>
      <c r="AP377" s="76" t="str">
        <f>VLOOKUP(N377,DATA_IW39!A:AA,27,0)</f>
        <v>TELECOM</v>
      </c>
    </row>
    <row r="378" spans="1:42" x14ac:dyDescent="0.35">
      <c r="A378" s="86" t="s">
        <v>1308</v>
      </c>
      <c r="B378" s="56">
        <v>92000319932</v>
      </c>
      <c r="C378" s="56">
        <v>140001546056</v>
      </c>
      <c r="D378" s="86" t="s">
        <v>152</v>
      </c>
      <c r="E378" s="86" t="s">
        <v>114</v>
      </c>
      <c r="F378" s="86" t="s">
        <v>163</v>
      </c>
      <c r="G378" s="56">
        <v>2007970276</v>
      </c>
      <c r="H378" s="56">
        <v>9009417453</v>
      </c>
      <c r="I378" s="56">
        <v>554000320230</v>
      </c>
      <c r="J378" s="86" t="s">
        <v>154</v>
      </c>
      <c r="K378" s="86" t="s">
        <v>165</v>
      </c>
      <c r="L378" s="86" t="s">
        <v>166</v>
      </c>
      <c r="M378" s="86" t="s">
        <v>157</v>
      </c>
      <c r="N378" s="56">
        <v>130000727165</v>
      </c>
      <c r="O378" s="86" t="s">
        <v>79</v>
      </c>
      <c r="P378" s="87">
        <v>4</v>
      </c>
      <c r="Q378" s="59">
        <v>43482</v>
      </c>
      <c r="R378" s="88">
        <v>1477</v>
      </c>
      <c r="S378" s="89">
        <v>100</v>
      </c>
      <c r="T378" s="89">
        <v>100</v>
      </c>
      <c r="U378" s="89">
        <v>7</v>
      </c>
      <c r="V378" s="89">
        <v>147700</v>
      </c>
      <c r="W378" s="89">
        <v>147700</v>
      </c>
      <c r="X378" s="89">
        <v>10339</v>
      </c>
      <c r="Y378" s="89">
        <v>158039</v>
      </c>
      <c r="Z378" s="59">
        <v>43496</v>
      </c>
      <c r="AA378" s="59"/>
      <c r="AB378" s="76" t="str">
        <f t="shared" si="30"/>
        <v/>
      </c>
      <c r="AC378" s="76" t="str">
        <f t="shared" si="31"/>
        <v/>
      </c>
      <c r="AD378" s="76" t="str">
        <f>VLOOKUP(B378,CA!A:B,2,0)</f>
        <v>TOT</v>
      </c>
      <c r="AE378" s="77">
        <f>VLOOKUP(C378,DATA_IW39!B:B,1,0)</f>
        <v>140001546056</v>
      </c>
      <c r="AF378" s="78">
        <f t="shared" si="32"/>
        <v>2</v>
      </c>
      <c r="AG378" s="78">
        <f t="shared" si="33"/>
        <v>2</v>
      </c>
      <c r="AH378" s="78">
        <f t="shared" si="34"/>
        <v>2</v>
      </c>
      <c r="AI378" s="78" t="str">
        <f t="shared" si="35"/>
        <v>S4B3</v>
      </c>
      <c r="AJ378" s="78" t="str">
        <f>VLOOKUP(N378,DATA_IW39!A:X,24,0)</f>
        <v>TOT/TT&amp;T</v>
      </c>
      <c r="AK378" s="76" t="str">
        <f>VLOOKUP(N378,DATA_IW39!A:W,23,0)</f>
        <v>สายสื่อสาร</v>
      </c>
      <c r="AL378" s="76" t="str">
        <f>VLOOKUP(N378,DATA_IW39!A:G,6,0)</f>
        <v>ZW03</v>
      </c>
      <c r="AM378" s="76" t="str">
        <f>VLOOKUP(N378,DATA_IW39!A:G,7,0)</f>
        <v>Z53</v>
      </c>
      <c r="AN378" s="76" t="str">
        <f>VLOOKUP(A378,Constrain!AC:AD,2,0)</f>
        <v>F023</v>
      </c>
      <c r="AO378" s="76" t="str">
        <f>VLOOKUP(A378,Constrain!AC:AE,3,0)</f>
        <v>กฟส.จัตุรัส</v>
      </c>
      <c r="AP378" s="76" t="str">
        <f>VLOOKUP(N378,DATA_IW39!A:AA,27,0)</f>
        <v>TELECOM</v>
      </c>
    </row>
    <row r="379" spans="1:42" x14ac:dyDescent="0.35">
      <c r="A379" s="86" t="s">
        <v>1308</v>
      </c>
      <c r="B379" s="56">
        <v>92000319932</v>
      </c>
      <c r="C379" s="56">
        <v>140001546056</v>
      </c>
      <c r="D379" s="86" t="s">
        <v>152</v>
      </c>
      <c r="E379" s="86" t="s">
        <v>114</v>
      </c>
      <c r="F379" s="86" t="s">
        <v>163</v>
      </c>
      <c r="G379" s="56">
        <v>2007970276</v>
      </c>
      <c r="H379" s="56">
        <v>9009417453</v>
      </c>
      <c r="I379" s="56">
        <v>554000320230</v>
      </c>
      <c r="J379" s="86" t="s">
        <v>154</v>
      </c>
      <c r="K379" s="86" t="s">
        <v>165</v>
      </c>
      <c r="L379" s="86" t="s">
        <v>166</v>
      </c>
      <c r="M379" s="86" t="s">
        <v>157</v>
      </c>
      <c r="N379" s="56">
        <v>130000727165</v>
      </c>
      <c r="O379" s="86" t="s">
        <v>79</v>
      </c>
      <c r="P379" s="87">
        <v>5</v>
      </c>
      <c r="Q379" s="59">
        <v>43482</v>
      </c>
      <c r="R379" s="88">
        <v>6378</v>
      </c>
      <c r="S379" s="89">
        <v>55</v>
      </c>
      <c r="T379" s="89">
        <v>55</v>
      </c>
      <c r="U379" s="89">
        <v>3.85</v>
      </c>
      <c r="V379" s="89">
        <v>350790</v>
      </c>
      <c r="W379" s="89">
        <v>350790</v>
      </c>
      <c r="X379" s="89">
        <v>24555.3</v>
      </c>
      <c r="Y379" s="89">
        <v>375345.3</v>
      </c>
      <c r="Z379" s="59">
        <v>43496</v>
      </c>
      <c r="AA379" s="59"/>
      <c r="AB379" s="76" t="str">
        <f t="shared" si="30"/>
        <v/>
      </c>
      <c r="AC379" s="76" t="str">
        <f t="shared" si="31"/>
        <v/>
      </c>
      <c r="AD379" s="76" t="str">
        <f>VLOOKUP(B379,CA!A:B,2,0)</f>
        <v>TOT</v>
      </c>
      <c r="AE379" s="77">
        <f>VLOOKUP(C379,DATA_IW39!B:B,1,0)</f>
        <v>140001546056</v>
      </c>
      <c r="AF379" s="78">
        <f t="shared" si="32"/>
        <v>2</v>
      </c>
      <c r="AG379" s="78">
        <f t="shared" si="33"/>
        <v>2</v>
      </c>
      <c r="AH379" s="78">
        <f t="shared" si="34"/>
        <v>2</v>
      </c>
      <c r="AI379" s="78" t="str">
        <f t="shared" si="35"/>
        <v>S4B3</v>
      </c>
      <c r="AJ379" s="78" t="str">
        <f>VLOOKUP(N379,DATA_IW39!A:X,24,0)</f>
        <v>TOT/TT&amp;T</v>
      </c>
      <c r="AK379" s="76" t="str">
        <f>VLOOKUP(N379,DATA_IW39!A:W,23,0)</f>
        <v>สายสื่อสาร</v>
      </c>
      <c r="AL379" s="76" t="str">
        <f>VLOOKUP(N379,DATA_IW39!A:G,6,0)</f>
        <v>ZW03</v>
      </c>
      <c r="AM379" s="76" t="str">
        <f>VLOOKUP(N379,DATA_IW39!A:G,7,0)</f>
        <v>Z53</v>
      </c>
      <c r="AN379" s="76" t="str">
        <f>VLOOKUP(A379,Constrain!AC:AD,2,0)</f>
        <v>F023</v>
      </c>
      <c r="AO379" s="76" t="str">
        <f>VLOOKUP(A379,Constrain!AC:AE,3,0)</f>
        <v>กฟส.จัตุรัส</v>
      </c>
      <c r="AP379" s="76" t="str">
        <f>VLOOKUP(N379,DATA_IW39!A:AA,27,0)</f>
        <v>TELECOM</v>
      </c>
    </row>
    <row r="380" spans="1:42" x14ac:dyDescent="0.35">
      <c r="A380" s="86" t="s">
        <v>1308</v>
      </c>
      <c r="B380" s="56">
        <v>92000319932</v>
      </c>
      <c r="C380" s="56">
        <v>140001545773</v>
      </c>
      <c r="D380" s="86" t="s">
        <v>152</v>
      </c>
      <c r="E380" s="86" t="s">
        <v>114</v>
      </c>
      <c r="F380" s="86" t="s">
        <v>163</v>
      </c>
      <c r="G380" s="56">
        <v>2007969941</v>
      </c>
      <c r="H380" s="56">
        <v>9009417292</v>
      </c>
      <c r="I380" s="56">
        <v>516000320248</v>
      </c>
      <c r="J380" s="86" t="s">
        <v>154</v>
      </c>
      <c r="K380" s="86" t="s">
        <v>165</v>
      </c>
      <c r="L380" s="86" t="s">
        <v>166</v>
      </c>
      <c r="M380" s="86" t="s">
        <v>157</v>
      </c>
      <c r="N380" s="56">
        <v>130000727166</v>
      </c>
      <c r="O380" s="86" t="s">
        <v>79</v>
      </c>
      <c r="P380" s="87">
        <v>2</v>
      </c>
      <c r="Q380" s="59">
        <v>43482</v>
      </c>
      <c r="R380" s="88">
        <v>4008</v>
      </c>
      <c r="S380" s="89">
        <v>55</v>
      </c>
      <c r="T380" s="89">
        <v>55</v>
      </c>
      <c r="U380" s="89">
        <v>3.85</v>
      </c>
      <c r="V380" s="89">
        <v>220440</v>
      </c>
      <c r="W380" s="89">
        <v>220440</v>
      </c>
      <c r="X380" s="89">
        <v>15430.8</v>
      </c>
      <c r="Y380" s="89">
        <v>235870.8</v>
      </c>
      <c r="Z380" s="59">
        <v>43496</v>
      </c>
      <c r="AA380" s="59"/>
      <c r="AB380" s="76" t="str">
        <f t="shared" si="30"/>
        <v/>
      </c>
      <c r="AC380" s="76" t="str">
        <f t="shared" si="31"/>
        <v/>
      </c>
      <c r="AD380" s="76" t="str">
        <f>VLOOKUP(B380,CA!A:B,2,0)</f>
        <v>TOT</v>
      </c>
      <c r="AE380" s="77">
        <f>VLOOKUP(C380,DATA_IW39!B:B,1,0)</f>
        <v>140001545773</v>
      </c>
      <c r="AF380" s="78">
        <f t="shared" si="32"/>
        <v>2</v>
      </c>
      <c r="AG380" s="78">
        <f t="shared" si="33"/>
        <v>2</v>
      </c>
      <c r="AH380" s="78">
        <f t="shared" si="34"/>
        <v>2</v>
      </c>
      <c r="AI380" s="78" t="str">
        <f t="shared" si="35"/>
        <v>S4B3</v>
      </c>
      <c r="AJ380" s="78" t="str">
        <f>VLOOKUP(N380,DATA_IW39!A:X,24,0)</f>
        <v>TOT/AIS</v>
      </c>
      <c r="AK380" s="76" t="str">
        <f>VLOOKUP(N380,DATA_IW39!A:W,23,0)</f>
        <v>สายสื่อสาร</v>
      </c>
      <c r="AL380" s="76" t="str">
        <f>VLOOKUP(N380,DATA_IW39!A:G,6,0)</f>
        <v>ZW03</v>
      </c>
      <c r="AM380" s="76" t="str">
        <f>VLOOKUP(N380,DATA_IW39!A:G,7,0)</f>
        <v>Z53</v>
      </c>
      <c r="AN380" s="76" t="str">
        <f>VLOOKUP(A380,Constrain!AC:AD,2,0)</f>
        <v>F023</v>
      </c>
      <c r="AO380" s="76" t="str">
        <f>VLOOKUP(A380,Constrain!AC:AE,3,0)</f>
        <v>กฟส.จัตุรัส</v>
      </c>
      <c r="AP380" s="76" t="str">
        <f>VLOOKUP(N380,DATA_IW39!A:AA,27,0)</f>
        <v>TELECOM</v>
      </c>
    </row>
    <row r="381" spans="1:42" x14ac:dyDescent="0.35">
      <c r="A381" s="86" t="s">
        <v>1308</v>
      </c>
      <c r="B381" s="56">
        <v>92000319932</v>
      </c>
      <c r="C381" s="56">
        <v>140001545773</v>
      </c>
      <c r="D381" s="86" t="s">
        <v>152</v>
      </c>
      <c r="E381" s="86" t="s">
        <v>114</v>
      </c>
      <c r="F381" s="86" t="s">
        <v>163</v>
      </c>
      <c r="G381" s="56">
        <v>2007969941</v>
      </c>
      <c r="H381" s="56">
        <v>9009417292</v>
      </c>
      <c r="I381" s="56">
        <v>516000320248</v>
      </c>
      <c r="J381" s="86" t="s">
        <v>154</v>
      </c>
      <c r="K381" s="86" t="s">
        <v>165</v>
      </c>
      <c r="L381" s="86" t="s">
        <v>166</v>
      </c>
      <c r="M381" s="86" t="s">
        <v>157</v>
      </c>
      <c r="N381" s="56">
        <v>130000727166</v>
      </c>
      <c r="O381" s="86" t="s">
        <v>79</v>
      </c>
      <c r="P381" s="87">
        <v>3</v>
      </c>
      <c r="Q381" s="59">
        <v>43482</v>
      </c>
      <c r="R381" s="88">
        <v>645</v>
      </c>
      <c r="S381" s="89">
        <v>100</v>
      </c>
      <c r="T381" s="89">
        <v>100</v>
      </c>
      <c r="U381" s="89">
        <v>7</v>
      </c>
      <c r="V381" s="89">
        <v>64500</v>
      </c>
      <c r="W381" s="89">
        <v>64500</v>
      </c>
      <c r="X381" s="89">
        <v>4515</v>
      </c>
      <c r="Y381" s="89">
        <v>69015</v>
      </c>
      <c r="Z381" s="59">
        <v>43496</v>
      </c>
      <c r="AA381" s="59"/>
      <c r="AB381" s="76" t="str">
        <f t="shared" si="30"/>
        <v/>
      </c>
      <c r="AC381" s="76" t="str">
        <f t="shared" si="31"/>
        <v/>
      </c>
      <c r="AD381" s="76" t="str">
        <f>VLOOKUP(B381,CA!A:B,2,0)</f>
        <v>TOT</v>
      </c>
      <c r="AE381" s="77">
        <f>VLOOKUP(C381,DATA_IW39!B:B,1,0)</f>
        <v>140001545773</v>
      </c>
      <c r="AF381" s="78">
        <f t="shared" si="32"/>
        <v>2</v>
      </c>
      <c r="AG381" s="78">
        <f t="shared" si="33"/>
        <v>2</v>
      </c>
      <c r="AH381" s="78">
        <f t="shared" si="34"/>
        <v>2</v>
      </c>
      <c r="AI381" s="78" t="str">
        <f t="shared" si="35"/>
        <v>S4B3</v>
      </c>
      <c r="AJ381" s="78" t="str">
        <f>VLOOKUP(N381,DATA_IW39!A:X,24,0)</f>
        <v>TOT/AIS</v>
      </c>
      <c r="AK381" s="76" t="str">
        <f>VLOOKUP(N381,DATA_IW39!A:W,23,0)</f>
        <v>สายสื่อสาร</v>
      </c>
      <c r="AL381" s="76" t="str">
        <f>VLOOKUP(N381,DATA_IW39!A:G,6,0)</f>
        <v>ZW03</v>
      </c>
      <c r="AM381" s="76" t="str">
        <f>VLOOKUP(N381,DATA_IW39!A:G,7,0)</f>
        <v>Z53</v>
      </c>
      <c r="AN381" s="76" t="str">
        <f>VLOOKUP(A381,Constrain!AC:AD,2,0)</f>
        <v>F023</v>
      </c>
      <c r="AO381" s="76" t="str">
        <f>VLOOKUP(A381,Constrain!AC:AE,3,0)</f>
        <v>กฟส.จัตุรัส</v>
      </c>
      <c r="AP381" s="76" t="str">
        <f>VLOOKUP(N381,DATA_IW39!A:AA,27,0)</f>
        <v>TELECOM</v>
      </c>
    </row>
    <row r="382" spans="1:42" x14ac:dyDescent="0.35">
      <c r="A382" s="86" t="s">
        <v>1308</v>
      </c>
      <c r="B382" s="56">
        <v>92000449978</v>
      </c>
      <c r="C382" s="56">
        <v>140001545510</v>
      </c>
      <c r="D382" s="86" t="s">
        <v>152</v>
      </c>
      <c r="E382" s="86" t="s">
        <v>172</v>
      </c>
      <c r="F382" s="86" t="s">
        <v>173</v>
      </c>
      <c r="G382" s="56">
        <v>2007969685</v>
      </c>
      <c r="H382" s="56">
        <v>9009416709</v>
      </c>
      <c r="I382" s="56">
        <v>558000321395</v>
      </c>
      <c r="J382" s="86" t="s">
        <v>154</v>
      </c>
      <c r="K382" s="86" t="s">
        <v>165</v>
      </c>
      <c r="L382" s="86" t="s">
        <v>166</v>
      </c>
      <c r="M382" s="86" t="s">
        <v>157</v>
      </c>
      <c r="N382" s="56">
        <v>130000727167</v>
      </c>
      <c r="O382" s="86" t="s">
        <v>79</v>
      </c>
      <c r="P382" s="87">
        <v>14</v>
      </c>
      <c r="Q382" s="59">
        <v>43482</v>
      </c>
      <c r="R382" s="88">
        <v>1314</v>
      </c>
      <c r="S382" s="89">
        <v>55</v>
      </c>
      <c r="T382" s="89">
        <v>55</v>
      </c>
      <c r="U382" s="89">
        <v>3.85</v>
      </c>
      <c r="V382" s="89">
        <v>72270</v>
      </c>
      <c r="W382" s="89">
        <v>72270</v>
      </c>
      <c r="X382" s="89">
        <v>5058.8999999999996</v>
      </c>
      <c r="Y382" s="89">
        <v>77328.899999999994</v>
      </c>
      <c r="Z382" s="59">
        <v>43496</v>
      </c>
      <c r="AA382" s="59"/>
      <c r="AB382" s="76" t="str">
        <f t="shared" si="30"/>
        <v/>
      </c>
      <c r="AC382" s="76" t="str">
        <f t="shared" si="31"/>
        <v/>
      </c>
      <c r="AD382" s="76" t="str">
        <f>VLOOKUP(B382,CA!A:B,2,0)</f>
        <v>ITEL</v>
      </c>
      <c r="AE382" s="77">
        <f>VLOOKUP(C382,DATA_IW39!B:B,1,0)</f>
        <v>140001545510</v>
      </c>
      <c r="AF382" s="78">
        <f t="shared" si="32"/>
        <v>1</v>
      </c>
      <c r="AG382" s="78">
        <f t="shared" si="33"/>
        <v>1</v>
      </c>
      <c r="AH382" s="78">
        <f t="shared" si="34"/>
        <v>1</v>
      </c>
      <c r="AI382" s="78" t="str">
        <f t="shared" si="35"/>
        <v>S4B3</v>
      </c>
      <c r="AJ382" s="78" t="str">
        <f>VLOOKUP(N382,DATA_IW39!A:X,24,0)</f>
        <v>ITEL</v>
      </c>
      <c r="AK382" s="76" t="str">
        <f>VLOOKUP(N382,DATA_IW39!A:W,23,0)</f>
        <v>สายสื่อสาร</v>
      </c>
      <c r="AL382" s="76" t="str">
        <f>VLOOKUP(N382,DATA_IW39!A:G,6,0)</f>
        <v>ZW03</v>
      </c>
      <c r="AM382" s="76" t="str">
        <f>VLOOKUP(N382,DATA_IW39!A:G,7,0)</f>
        <v>Z53</v>
      </c>
      <c r="AN382" s="76" t="str">
        <f>VLOOKUP(A382,Constrain!AC:AD,2,0)</f>
        <v>F023</v>
      </c>
      <c r="AO382" s="76" t="str">
        <f>VLOOKUP(A382,Constrain!AC:AE,3,0)</f>
        <v>กฟส.จัตุรัส</v>
      </c>
      <c r="AP382" s="76" t="str">
        <f>VLOOKUP(N382,DATA_IW39!A:AA,27,0)</f>
        <v>TELECOM</v>
      </c>
    </row>
    <row r="383" spans="1:42" x14ac:dyDescent="0.35">
      <c r="A383" s="86" t="s">
        <v>1288</v>
      </c>
      <c r="B383" s="56">
        <v>92000320911</v>
      </c>
      <c r="C383" s="56">
        <v>140001545753</v>
      </c>
      <c r="D383" s="86" t="s">
        <v>152</v>
      </c>
      <c r="E383" s="86" t="s">
        <v>114</v>
      </c>
      <c r="F383" s="86" t="s">
        <v>163</v>
      </c>
      <c r="G383" s="56">
        <v>2007969959</v>
      </c>
      <c r="H383" s="56">
        <v>9009416997</v>
      </c>
      <c r="I383" s="56">
        <v>556000321662</v>
      </c>
      <c r="J383" s="86" t="s">
        <v>154</v>
      </c>
      <c r="K383" s="86" t="s">
        <v>165</v>
      </c>
      <c r="L383" s="86" t="s">
        <v>166</v>
      </c>
      <c r="M383" s="86" t="s">
        <v>157</v>
      </c>
      <c r="N383" s="56">
        <v>130000727189</v>
      </c>
      <c r="O383" s="86" t="s">
        <v>79</v>
      </c>
      <c r="P383" s="87">
        <v>4</v>
      </c>
      <c r="Q383" s="59">
        <v>43482</v>
      </c>
      <c r="R383" s="88">
        <v>1102</v>
      </c>
      <c r="S383" s="89">
        <v>100</v>
      </c>
      <c r="T383" s="89">
        <v>100</v>
      </c>
      <c r="U383" s="89">
        <v>7</v>
      </c>
      <c r="V383" s="89">
        <v>110200</v>
      </c>
      <c r="W383" s="89">
        <v>110200</v>
      </c>
      <c r="X383" s="89">
        <v>7714</v>
      </c>
      <c r="Y383" s="89">
        <v>117914</v>
      </c>
      <c r="Z383" s="59">
        <v>43496</v>
      </c>
      <c r="AA383" s="59"/>
      <c r="AB383" s="76" t="str">
        <f t="shared" si="30"/>
        <v/>
      </c>
      <c r="AC383" s="76" t="str">
        <f t="shared" si="31"/>
        <v/>
      </c>
      <c r="AD383" s="76" t="str">
        <f>VLOOKUP(B383,CA!A:B,2,0)</f>
        <v>TOT</v>
      </c>
      <c r="AE383" s="77">
        <f>VLOOKUP(C383,DATA_IW39!B:B,1,0)</f>
        <v>140001545753</v>
      </c>
      <c r="AF383" s="78">
        <f t="shared" si="32"/>
        <v>2</v>
      </c>
      <c r="AG383" s="78">
        <f t="shared" si="33"/>
        <v>2</v>
      </c>
      <c r="AH383" s="78">
        <f t="shared" si="34"/>
        <v>2</v>
      </c>
      <c r="AI383" s="78" t="str">
        <f t="shared" si="35"/>
        <v>S4B3</v>
      </c>
      <c r="AJ383" s="78" t="str">
        <f>VLOOKUP(N383,DATA_IW39!A:X,24,0)</f>
        <v>TOT</v>
      </c>
      <c r="AK383" s="76" t="str">
        <f>VLOOKUP(N383,DATA_IW39!A:W,23,0)</f>
        <v>สายสื่อสาร</v>
      </c>
      <c r="AL383" s="76" t="str">
        <f>VLOOKUP(N383,DATA_IW39!A:G,6,0)</f>
        <v>ZW03</v>
      </c>
      <c r="AM383" s="76" t="str">
        <f>VLOOKUP(N383,DATA_IW39!A:G,7,0)</f>
        <v>Z53</v>
      </c>
      <c r="AN383" s="76" t="str">
        <f>VLOOKUP(A383,Constrain!AC:AD,2,0)</f>
        <v>F043</v>
      </c>
      <c r="AO383" s="76" t="str">
        <f>VLOOKUP(A383,Constrain!AC:AE,3,0)</f>
        <v>กฟส.ศีขรภูมิ</v>
      </c>
      <c r="AP383" s="76" t="str">
        <f>VLOOKUP(N383,DATA_IW39!A:AA,27,0)</f>
        <v>TELECOM</v>
      </c>
    </row>
    <row r="384" spans="1:42" x14ac:dyDescent="0.35">
      <c r="A384" s="86" t="s">
        <v>1288</v>
      </c>
      <c r="B384" s="56">
        <v>92000320911</v>
      </c>
      <c r="C384" s="56">
        <v>140001545753</v>
      </c>
      <c r="D384" s="86" t="s">
        <v>152</v>
      </c>
      <c r="E384" s="86" t="s">
        <v>114</v>
      </c>
      <c r="F384" s="86" t="s">
        <v>163</v>
      </c>
      <c r="G384" s="56">
        <v>2007969959</v>
      </c>
      <c r="H384" s="56">
        <v>9009416997</v>
      </c>
      <c r="I384" s="56">
        <v>556000321662</v>
      </c>
      <c r="J384" s="86" t="s">
        <v>154</v>
      </c>
      <c r="K384" s="86" t="s">
        <v>165</v>
      </c>
      <c r="L384" s="86" t="s">
        <v>166</v>
      </c>
      <c r="M384" s="86" t="s">
        <v>157</v>
      </c>
      <c r="N384" s="56">
        <v>130000727189</v>
      </c>
      <c r="O384" s="86" t="s">
        <v>79</v>
      </c>
      <c r="P384" s="87">
        <v>5</v>
      </c>
      <c r="Q384" s="59">
        <v>43482</v>
      </c>
      <c r="R384" s="88">
        <v>8938</v>
      </c>
      <c r="S384" s="89">
        <v>55</v>
      </c>
      <c r="T384" s="89">
        <v>55</v>
      </c>
      <c r="U384" s="89">
        <v>3.85</v>
      </c>
      <c r="V384" s="89">
        <v>491590</v>
      </c>
      <c r="W384" s="89">
        <v>491590</v>
      </c>
      <c r="X384" s="89">
        <v>34411.300000000003</v>
      </c>
      <c r="Y384" s="89">
        <v>526001.30000000005</v>
      </c>
      <c r="Z384" s="59">
        <v>43496</v>
      </c>
      <c r="AA384" s="59"/>
      <c r="AB384" s="76" t="str">
        <f t="shared" si="30"/>
        <v/>
      </c>
      <c r="AC384" s="76" t="str">
        <f t="shared" si="31"/>
        <v/>
      </c>
      <c r="AD384" s="76" t="str">
        <f>VLOOKUP(B384,CA!A:B,2,0)</f>
        <v>TOT</v>
      </c>
      <c r="AE384" s="77">
        <f>VLOOKUP(C384,DATA_IW39!B:B,1,0)</f>
        <v>140001545753</v>
      </c>
      <c r="AF384" s="78">
        <f t="shared" si="32"/>
        <v>2</v>
      </c>
      <c r="AG384" s="78">
        <f t="shared" si="33"/>
        <v>2</v>
      </c>
      <c r="AH384" s="78">
        <f t="shared" si="34"/>
        <v>2</v>
      </c>
      <c r="AI384" s="78" t="str">
        <f t="shared" si="35"/>
        <v>S4B3</v>
      </c>
      <c r="AJ384" s="78" t="str">
        <f>VLOOKUP(N384,DATA_IW39!A:X,24,0)</f>
        <v>TOT</v>
      </c>
      <c r="AK384" s="76" t="str">
        <f>VLOOKUP(N384,DATA_IW39!A:W,23,0)</f>
        <v>สายสื่อสาร</v>
      </c>
      <c r="AL384" s="76" t="str">
        <f>VLOOKUP(N384,DATA_IW39!A:G,6,0)</f>
        <v>ZW03</v>
      </c>
      <c r="AM384" s="76" t="str">
        <f>VLOOKUP(N384,DATA_IW39!A:G,7,0)</f>
        <v>Z53</v>
      </c>
      <c r="AN384" s="76" t="str">
        <f>VLOOKUP(A384,Constrain!AC:AD,2,0)</f>
        <v>F043</v>
      </c>
      <c r="AO384" s="76" t="str">
        <f>VLOOKUP(A384,Constrain!AC:AE,3,0)</f>
        <v>กฟส.ศีขรภูมิ</v>
      </c>
      <c r="AP384" s="76" t="str">
        <f>VLOOKUP(N384,DATA_IW39!A:AA,27,0)</f>
        <v>TELECOM</v>
      </c>
    </row>
    <row r="385" spans="1:42" x14ac:dyDescent="0.35">
      <c r="A385" s="86" t="s">
        <v>1288</v>
      </c>
      <c r="B385" s="56">
        <v>92000320903</v>
      </c>
      <c r="C385" s="56">
        <v>140001545406</v>
      </c>
      <c r="D385" s="86" t="s">
        <v>152</v>
      </c>
      <c r="E385" s="86" t="s">
        <v>160</v>
      </c>
      <c r="F385" s="86" t="s">
        <v>161</v>
      </c>
      <c r="G385" s="56">
        <v>2007969564</v>
      </c>
      <c r="H385" s="56">
        <v>9009416572</v>
      </c>
      <c r="I385" s="56">
        <v>532000322153</v>
      </c>
      <c r="J385" s="86" t="s">
        <v>154</v>
      </c>
      <c r="K385" s="86" t="s">
        <v>165</v>
      </c>
      <c r="L385" s="86" t="s">
        <v>166</v>
      </c>
      <c r="M385" s="86" t="s">
        <v>157</v>
      </c>
      <c r="N385" s="56">
        <v>130000727190</v>
      </c>
      <c r="O385" s="86" t="s">
        <v>79</v>
      </c>
      <c r="P385" s="87">
        <v>2</v>
      </c>
      <c r="Q385" s="59">
        <v>43482</v>
      </c>
      <c r="R385" s="88">
        <v>3527</v>
      </c>
      <c r="S385" s="89">
        <v>55</v>
      </c>
      <c r="T385" s="89">
        <v>55</v>
      </c>
      <c r="U385" s="89">
        <v>3.85</v>
      </c>
      <c r="V385" s="89">
        <v>193985</v>
      </c>
      <c r="W385" s="89">
        <v>193985</v>
      </c>
      <c r="X385" s="89">
        <v>13578.95</v>
      </c>
      <c r="Y385" s="89">
        <v>207563.95</v>
      </c>
      <c r="Z385" s="59">
        <v>43496</v>
      </c>
      <c r="AA385" s="59"/>
      <c r="AB385" s="76" t="str">
        <f t="shared" si="30"/>
        <v/>
      </c>
      <c r="AC385" s="76" t="str">
        <f t="shared" si="31"/>
        <v/>
      </c>
      <c r="AD385" s="76" t="str">
        <f>VLOOKUP(B385,CA!A:B,2,0)</f>
        <v>CAT</v>
      </c>
      <c r="AE385" s="77">
        <f>VLOOKUP(C385,DATA_IW39!B:B,1,0)</f>
        <v>140001545406</v>
      </c>
      <c r="AF385" s="78">
        <f t="shared" si="32"/>
        <v>1</v>
      </c>
      <c r="AG385" s="78">
        <f t="shared" si="33"/>
        <v>1</v>
      </c>
      <c r="AH385" s="78">
        <f t="shared" si="34"/>
        <v>1</v>
      </c>
      <c r="AI385" s="78" t="str">
        <f t="shared" si="35"/>
        <v>S4B3</v>
      </c>
      <c r="AJ385" s="78" t="str">
        <f>VLOOKUP(N385,DATA_IW39!A:X,24,0)</f>
        <v>CAT/BFKT</v>
      </c>
      <c r="AK385" s="76" t="str">
        <f>VLOOKUP(N385,DATA_IW39!A:W,23,0)</f>
        <v>สายสื่อสาร</v>
      </c>
      <c r="AL385" s="76" t="str">
        <f>VLOOKUP(N385,DATA_IW39!A:G,6,0)</f>
        <v>ZW03</v>
      </c>
      <c r="AM385" s="76" t="str">
        <f>VLOOKUP(N385,DATA_IW39!A:G,7,0)</f>
        <v>Z53</v>
      </c>
      <c r="AN385" s="76" t="str">
        <f>VLOOKUP(A385,Constrain!AC:AD,2,0)</f>
        <v>F043</v>
      </c>
      <c r="AO385" s="76" t="str">
        <f>VLOOKUP(A385,Constrain!AC:AE,3,0)</f>
        <v>กฟส.ศีขรภูมิ</v>
      </c>
      <c r="AP385" s="76" t="str">
        <f>VLOOKUP(N385,DATA_IW39!A:AA,27,0)</f>
        <v>TELECOM</v>
      </c>
    </row>
    <row r="386" spans="1:42" x14ac:dyDescent="0.35">
      <c r="A386" s="86" t="s">
        <v>1288</v>
      </c>
      <c r="B386" s="56">
        <v>92000320903</v>
      </c>
      <c r="C386" s="56">
        <v>140001545460</v>
      </c>
      <c r="D386" s="86" t="s">
        <v>152</v>
      </c>
      <c r="E386" s="86" t="s">
        <v>160</v>
      </c>
      <c r="F386" s="86" t="s">
        <v>161</v>
      </c>
      <c r="G386" s="56">
        <v>2007969570</v>
      </c>
      <c r="H386" s="56">
        <v>9009416585</v>
      </c>
      <c r="I386" s="56">
        <v>518000320973</v>
      </c>
      <c r="J386" s="86" t="s">
        <v>154</v>
      </c>
      <c r="K386" s="86" t="s">
        <v>165</v>
      </c>
      <c r="L386" s="86" t="s">
        <v>166</v>
      </c>
      <c r="M386" s="86" t="s">
        <v>157</v>
      </c>
      <c r="N386" s="56">
        <v>130000727192</v>
      </c>
      <c r="O386" s="86" t="s">
        <v>79</v>
      </c>
      <c r="P386" s="87">
        <v>3</v>
      </c>
      <c r="Q386" s="59">
        <v>43482</v>
      </c>
      <c r="R386" s="88">
        <v>821</v>
      </c>
      <c r="S386" s="89">
        <v>55</v>
      </c>
      <c r="T386" s="89">
        <v>55</v>
      </c>
      <c r="U386" s="89">
        <v>3.85</v>
      </c>
      <c r="V386" s="89">
        <v>45155</v>
      </c>
      <c r="W386" s="89">
        <v>45155</v>
      </c>
      <c r="X386" s="89">
        <v>3160.85</v>
      </c>
      <c r="Y386" s="89">
        <v>48315.85</v>
      </c>
      <c r="Z386" s="59">
        <v>43496</v>
      </c>
      <c r="AA386" s="59"/>
      <c r="AB386" s="76" t="str">
        <f t="shared" ref="AB386:AB449" si="36">check_CorSerMat181(D386,K386)</f>
        <v/>
      </c>
      <c r="AC386" s="76" t="str">
        <f t="shared" ref="AC386:AC449" si="37">IF(R386=1,IF(OR(S386=55,S386=100,S386=410),"","แก้ไขจำนวน"),"")</f>
        <v/>
      </c>
      <c r="AD386" s="76" t="str">
        <f>VLOOKUP(B386,CA!A:B,2,0)</f>
        <v>CAT</v>
      </c>
      <c r="AE386" s="77">
        <f>VLOOKUP(C386,DATA_IW39!B:B,1,0)</f>
        <v>140001545460</v>
      </c>
      <c r="AF386" s="78">
        <f t="shared" ref="AF386:AF449" si="38">COUNTIF(N:N,N:N)</f>
        <v>1</v>
      </c>
      <c r="AG386" s="78">
        <f t="shared" ref="AG386:AG449" si="39">COUNTIF(C:C,C:C)</f>
        <v>1</v>
      </c>
      <c r="AH386" s="78">
        <f t="shared" ref="AH386:AH449" si="40">COUNTIF(H:H,H:H)</f>
        <v>1</v>
      </c>
      <c r="AI386" s="78" t="str">
        <f t="shared" ref="AI386:AI449" si="41">LEFT(D386,4)</f>
        <v>S4B3</v>
      </c>
      <c r="AJ386" s="78" t="str">
        <f>VLOOKUP(N386,DATA_IW39!A:X,24,0)</f>
        <v>CAT/TAC</v>
      </c>
      <c r="AK386" s="76" t="str">
        <f>VLOOKUP(N386,DATA_IW39!A:W,23,0)</f>
        <v>สายสื่อสาร</v>
      </c>
      <c r="AL386" s="76" t="str">
        <f>VLOOKUP(N386,DATA_IW39!A:G,6,0)</f>
        <v>ZW03</v>
      </c>
      <c r="AM386" s="76" t="str">
        <f>VLOOKUP(N386,DATA_IW39!A:G,7,0)</f>
        <v>Z53</v>
      </c>
      <c r="AN386" s="76" t="str">
        <f>VLOOKUP(A386,Constrain!AC:AD,2,0)</f>
        <v>F043</v>
      </c>
      <c r="AO386" s="76" t="str">
        <f>VLOOKUP(A386,Constrain!AC:AE,3,0)</f>
        <v>กฟส.ศีขรภูมิ</v>
      </c>
      <c r="AP386" s="76" t="str">
        <f>VLOOKUP(N386,DATA_IW39!A:AA,27,0)</f>
        <v>TELECOM</v>
      </c>
    </row>
    <row r="387" spans="1:42" x14ac:dyDescent="0.35">
      <c r="A387" s="86" t="s">
        <v>1288</v>
      </c>
      <c r="B387" s="56">
        <v>92000539532</v>
      </c>
      <c r="C387" s="56">
        <v>140001545167</v>
      </c>
      <c r="D387" s="86" t="s">
        <v>152</v>
      </c>
      <c r="E387" s="86" t="s">
        <v>194</v>
      </c>
      <c r="F387" s="86" t="s">
        <v>195</v>
      </c>
      <c r="G387" s="56">
        <v>2007969364</v>
      </c>
      <c r="H387" s="56">
        <v>9009416262</v>
      </c>
      <c r="I387" s="56">
        <v>562000321925</v>
      </c>
      <c r="J387" s="86" t="s">
        <v>154</v>
      </c>
      <c r="K387" s="86" t="s">
        <v>165</v>
      </c>
      <c r="L387" s="86" t="s">
        <v>166</v>
      </c>
      <c r="M387" s="86" t="s">
        <v>157</v>
      </c>
      <c r="N387" s="56">
        <v>130000727193</v>
      </c>
      <c r="O387" s="86" t="s">
        <v>79</v>
      </c>
      <c r="P387" s="87">
        <v>11</v>
      </c>
      <c r="Q387" s="59">
        <v>43482</v>
      </c>
      <c r="R387" s="88">
        <v>6727</v>
      </c>
      <c r="S387" s="89">
        <v>55</v>
      </c>
      <c r="T387" s="89">
        <v>55</v>
      </c>
      <c r="U387" s="89">
        <v>3.85</v>
      </c>
      <c r="V387" s="89">
        <v>369985</v>
      </c>
      <c r="W387" s="89">
        <v>369985</v>
      </c>
      <c r="X387" s="89">
        <v>25898.95</v>
      </c>
      <c r="Y387" s="89">
        <v>395883.95</v>
      </c>
      <c r="Z387" s="59">
        <v>43496</v>
      </c>
      <c r="AA387" s="59"/>
      <c r="AB387" s="76" t="str">
        <f t="shared" si="36"/>
        <v/>
      </c>
      <c r="AC387" s="76" t="str">
        <f t="shared" si="37"/>
        <v/>
      </c>
      <c r="AD387" s="76" t="str">
        <f>VLOOKUP(B387,CA!A:B,2,0)</f>
        <v>TCC</v>
      </c>
      <c r="AE387" s="77">
        <f>VLOOKUP(C387,DATA_IW39!B:B,1,0)</f>
        <v>140001545167</v>
      </c>
      <c r="AF387" s="78">
        <f t="shared" si="38"/>
        <v>1</v>
      </c>
      <c r="AG387" s="78">
        <f t="shared" si="39"/>
        <v>1</v>
      </c>
      <c r="AH387" s="78">
        <f t="shared" si="40"/>
        <v>1</v>
      </c>
      <c r="AI387" s="78" t="str">
        <f t="shared" si="41"/>
        <v>S4B3</v>
      </c>
      <c r="AJ387" s="78" t="str">
        <f>VLOOKUP(N387,DATA_IW39!A:X,24,0)</f>
        <v>TCC</v>
      </c>
      <c r="AK387" s="76" t="str">
        <f>VLOOKUP(N387,DATA_IW39!A:W,23,0)</f>
        <v>สายสื่อสาร</v>
      </c>
      <c r="AL387" s="76" t="str">
        <f>VLOOKUP(N387,DATA_IW39!A:G,6,0)</f>
        <v>ZW03</v>
      </c>
      <c r="AM387" s="76" t="str">
        <f>VLOOKUP(N387,DATA_IW39!A:G,7,0)</f>
        <v>Z53</v>
      </c>
      <c r="AN387" s="76" t="str">
        <f>VLOOKUP(A387,Constrain!AC:AD,2,0)</f>
        <v>F043</v>
      </c>
      <c r="AO387" s="76" t="str">
        <f>VLOOKUP(A387,Constrain!AC:AE,3,0)</f>
        <v>กฟส.ศีขรภูมิ</v>
      </c>
      <c r="AP387" s="76" t="str">
        <f>VLOOKUP(N387,DATA_IW39!A:AA,27,0)</f>
        <v>TELECOM</v>
      </c>
    </row>
    <row r="388" spans="1:42" x14ac:dyDescent="0.35">
      <c r="A388" s="86" t="s">
        <v>1288</v>
      </c>
      <c r="B388" s="56">
        <v>92000322761</v>
      </c>
      <c r="C388" s="56">
        <v>140001545676</v>
      </c>
      <c r="D388" s="86" t="s">
        <v>152</v>
      </c>
      <c r="E388" s="86" t="s">
        <v>158</v>
      </c>
      <c r="F388" s="86" t="s">
        <v>159</v>
      </c>
      <c r="G388" s="56">
        <v>2007969864</v>
      </c>
      <c r="H388" s="56">
        <v>9009416865</v>
      </c>
      <c r="I388" s="56">
        <v>500000320868</v>
      </c>
      <c r="J388" s="86" t="s">
        <v>154</v>
      </c>
      <c r="K388" s="86" t="s">
        <v>165</v>
      </c>
      <c r="L388" s="86" t="s">
        <v>166</v>
      </c>
      <c r="M388" s="86" t="s">
        <v>157</v>
      </c>
      <c r="N388" s="56">
        <v>130000727194</v>
      </c>
      <c r="O388" s="86" t="s">
        <v>79</v>
      </c>
      <c r="P388" s="87">
        <v>8</v>
      </c>
      <c r="Q388" s="59">
        <v>43482</v>
      </c>
      <c r="R388" s="88">
        <v>1179</v>
      </c>
      <c r="S388" s="89">
        <v>55</v>
      </c>
      <c r="T388" s="89">
        <v>55</v>
      </c>
      <c r="U388" s="89">
        <v>3.85</v>
      </c>
      <c r="V388" s="89">
        <v>64845</v>
      </c>
      <c r="W388" s="89">
        <v>64845</v>
      </c>
      <c r="X388" s="89">
        <v>4539.1499999999996</v>
      </c>
      <c r="Y388" s="89">
        <v>69384.149999999994</v>
      </c>
      <c r="Z388" s="59">
        <v>43496</v>
      </c>
      <c r="AA388" s="59"/>
      <c r="AB388" s="76" t="str">
        <f t="shared" si="36"/>
        <v/>
      </c>
      <c r="AC388" s="76" t="str">
        <f t="shared" si="37"/>
        <v/>
      </c>
      <c r="AD388" s="76" t="str">
        <f>VLOOKUP(B388,CA!A:B,2,0)</f>
        <v>TTT</v>
      </c>
      <c r="AE388" s="77">
        <f>VLOOKUP(C388,DATA_IW39!B:B,1,0)</f>
        <v>140001545676</v>
      </c>
      <c r="AF388" s="78">
        <f t="shared" si="38"/>
        <v>1</v>
      </c>
      <c r="AG388" s="78">
        <f t="shared" si="39"/>
        <v>1</v>
      </c>
      <c r="AH388" s="78">
        <f t="shared" si="40"/>
        <v>1</v>
      </c>
      <c r="AI388" s="78" t="str">
        <f t="shared" si="41"/>
        <v>S4B3</v>
      </c>
      <c r="AJ388" s="78" t="str">
        <f>VLOOKUP(N388,DATA_IW39!A:X,24,0)</f>
        <v>TTT</v>
      </c>
      <c r="AK388" s="76" t="str">
        <f>VLOOKUP(N388,DATA_IW39!A:W,23,0)</f>
        <v>สายสื่อสาร</v>
      </c>
      <c r="AL388" s="76" t="str">
        <f>VLOOKUP(N388,DATA_IW39!A:G,6,0)</f>
        <v>ZW03</v>
      </c>
      <c r="AM388" s="76" t="str">
        <f>VLOOKUP(N388,DATA_IW39!A:G,7,0)</f>
        <v>Z53</v>
      </c>
      <c r="AN388" s="76" t="str">
        <f>VLOOKUP(A388,Constrain!AC:AD,2,0)</f>
        <v>F043</v>
      </c>
      <c r="AO388" s="76" t="str">
        <f>VLOOKUP(A388,Constrain!AC:AE,3,0)</f>
        <v>กฟส.ศีขรภูมิ</v>
      </c>
      <c r="AP388" s="76" t="str">
        <f>VLOOKUP(N388,DATA_IW39!A:AA,27,0)</f>
        <v>TELECOM</v>
      </c>
    </row>
    <row r="389" spans="1:42" x14ac:dyDescent="0.35">
      <c r="A389" s="86" t="s">
        <v>1288</v>
      </c>
      <c r="B389" s="56">
        <v>92000488006</v>
      </c>
      <c r="C389" s="56">
        <v>140001545097</v>
      </c>
      <c r="D389" s="86" t="s">
        <v>152</v>
      </c>
      <c r="E389" s="86" t="s">
        <v>171</v>
      </c>
      <c r="F389" s="86" t="s">
        <v>167</v>
      </c>
      <c r="G389" s="56">
        <v>2007969357</v>
      </c>
      <c r="H389" s="56">
        <v>9009416254</v>
      </c>
      <c r="I389" s="56">
        <v>532000322516</v>
      </c>
      <c r="J389" s="86" t="s">
        <v>154</v>
      </c>
      <c r="K389" s="86" t="s">
        <v>165</v>
      </c>
      <c r="L389" s="86" t="s">
        <v>166</v>
      </c>
      <c r="M389" s="86" t="s">
        <v>157</v>
      </c>
      <c r="N389" s="56">
        <v>130000727195</v>
      </c>
      <c r="O389" s="86" t="s">
        <v>79</v>
      </c>
      <c r="P389" s="87">
        <v>10</v>
      </c>
      <c r="Q389" s="59">
        <v>43482</v>
      </c>
      <c r="R389" s="88">
        <v>2925</v>
      </c>
      <c r="S389" s="89">
        <v>55</v>
      </c>
      <c r="T389" s="89">
        <v>55</v>
      </c>
      <c r="U389" s="89">
        <v>3.85</v>
      </c>
      <c r="V389" s="89">
        <v>160875</v>
      </c>
      <c r="W389" s="89">
        <v>160875</v>
      </c>
      <c r="X389" s="89">
        <v>11261.25</v>
      </c>
      <c r="Y389" s="89">
        <v>172136.25</v>
      </c>
      <c r="Z389" s="59">
        <v>43496</v>
      </c>
      <c r="AA389" s="59"/>
      <c r="AB389" s="76" t="str">
        <f t="shared" si="36"/>
        <v/>
      </c>
      <c r="AC389" s="76" t="str">
        <f t="shared" si="37"/>
        <v/>
      </c>
      <c r="AD389" s="76" t="str">
        <f>VLOOKUP(B389,CA!A:B,2,0)</f>
        <v>TUC</v>
      </c>
      <c r="AE389" s="77">
        <f>VLOOKUP(C389,DATA_IW39!B:B,1,0)</f>
        <v>140001545097</v>
      </c>
      <c r="AF389" s="78">
        <f t="shared" si="38"/>
        <v>1</v>
      </c>
      <c r="AG389" s="78">
        <f t="shared" si="39"/>
        <v>1</v>
      </c>
      <c r="AH389" s="78">
        <f t="shared" si="40"/>
        <v>1</v>
      </c>
      <c r="AI389" s="78" t="str">
        <f t="shared" si="41"/>
        <v>S4B3</v>
      </c>
      <c r="AJ389" s="78" t="str">
        <f>VLOOKUP(N389,DATA_IW39!A:X,24,0)</f>
        <v>TUC</v>
      </c>
      <c r="AK389" s="76" t="str">
        <f>VLOOKUP(N389,DATA_IW39!A:W,23,0)</f>
        <v>สายสื่อสาร</v>
      </c>
      <c r="AL389" s="76" t="str">
        <f>VLOOKUP(N389,DATA_IW39!A:G,6,0)</f>
        <v>ZW03</v>
      </c>
      <c r="AM389" s="76" t="str">
        <f>VLOOKUP(N389,DATA_IW39!A:G,7,0)</f>
        <v>Z53</v>
      </c>
      <c r="AN389" s="76" t="str">
        <f>VLOOKUP(A389,Constrain!AC:AD,2,0)</f>
        <v>F043</v>
      </c>
      <c r="AO389" s="76" t="str">
        <f>VLOOKUP(A389,Constrain!AC:AE,3,0)</f>
        <v>กฟส.ศีขรภูมิ</v>
      </c>
      <c r="AP389" s="76" t="str">
        <f>VLOOKUP(N389,DATA_IW39!A:AA,27,0)</f>
        <v>TELECOM</v>
      </c>
    </row>
    <row r="390" spans="1:42" x14ac:dyDescent="0.35">
      <c r="A390" s="86" t="s">
        <v>184</v>
      </c>
      <c r="B390" s="56">
        <v>92000589329</v>
      </c>
      <c r="C390" s="56">
        <v>140001542514</v>
      </c>
      <c r="D390" s="86" t="s">
        <v>152</v>
      </c>
      <c r="E390" s="86" t="s">
        <v>1257</v>
      </c>
      <c r="F390" s="86" t="s">
        <v>1271</v>
      </c>
      <c r="G390" s="56">
        <v>2007964453</v>
      </c>
      <c r="H390" s="56">
        <v>9009410685</v>
      </c>
      <c r="I390" s="56">
        <v>560000322700</v>
      </c>
      <c r="J390" s="86" t="s">
        <v>154</v>
      </c>
      <c r="K390" s="86" t="s">
        <v>165</v>
      </c>
      <c r="L390" s="86" t="s">
        <v>166</v>
      </c>
      <c r="M390" s="86" t="s">
        <v>157</v>
      </c>
      <c r="N390" s="56">
        <v>130000727197</v>
      </c>
      <c r="O390" s="86" t="s">
        <v>79</v>
      </c>
      <c r="P390" s="87">
        <v>12</v>
      </c>
      <c r="Q390" s="59">
        <v>43481</v>
      </c>
      <c r="R390" s="88">
        <v>2547</v>
      </c>
      <c r="S390" s="89">
        <v>55</v>
      </c>
      <c r="T390" s="89">
        <v>55</v>
      </c>
      <c r="U390" s="89">
        <v>3.85</v>
      </c>
      <c r="V390" s="89">
        <v>140085</v>
      </c>
      <c r="W390" s="89">
        <v>140085</v>
      </c>
      <c r="X390" s="89">
        <v>9805.9500000000007</v>
      </c>
      <c r="Y390" s="89">
        <v>149890.95000000001</v>
      </c>
      <c r="Z390" s="59">
        <v>43496</v>
      </c>
      <c r="AA390" s="59"/>
      <c r="AB390" s="76" t="str">
        <f t="shared" si="36"/>
        <v/>
      </c>
      <c r="AC390" s="76" t="str">
        <f t="shared" si="37"/>
        <v/>
      </c>
      <c r="AD390" s="76" t="str">
        <f>VLOOKUP(B390,CA!A:B,2,0)</f>
        <v>TOT(AIS)</v>
      </c>
      <c r="AE390" s="77">
        <f>VLOOKUP(C390,DATA_IW39!B:B,1,0)</f>
        <v>140001542514</v>
      </c>
      <c r="AF390" s="78">
        <f t="shared" si="38"/>
        <v>1</v>
      </c>
      <c r="AG390" s="78">
        <f t="shared" si="39"/>
        <v>1</v>
      </c>
      <c r="AH390" s="78">
        <f t="shared" si="40"/>
        <v>1</v>
      </c>
      <c r="AI390" s="78" t="str">
        <f t="shared" si="41"/>
        <v>S4B3</v>
      </c>
      <c r="AJ390" s="78" t="str">
        <f>VLOOKUP(N390,DATA_IW39!A:X,24,0)</f>
        <v>AWN/AIS</v>
      </c>
      <c r="AK390" s="76" t="str">
        <f>VLOOKUP(N390,DATA_IW39!A:W,23,0)</f>
        <v>สายสื่อสาร</v>
      </c>
      <c r="AL390" s="76" t="str">
        <f>VLOOKUP(N390,DATA_IW39!A:G,6,0)</f>
        <v>ZW03</v>
      </c>
      <c r="AM390" s="76" t="str">
        <f>VLOOKUP(N390,DATA_IW39!A:G,7,0)</f>
        <v>Z53</v>
      </c>
      <c r="AN390" s="76" t="str">
        <f>VLOOKUP(A390,Constrain!AC:AD,2,0)</f>
        <v>F054</v>
      </c>
      <c r="AO390" s="76" t="str">
        <f>VLOOKUP(A390,Constrain!AC:AE,3,0)</f>
        <v>กฟส.ละหานทราย</v>
      </c>
      <c r="AP390" s="76" t="str">
        <f>VLOOKUP(N390,DATA_IW39!A:AA,27,0)</f>
        <v>TELECOM</v>
      </c>
    </row>
    <row r="391" spans="1:42" x14ac:dyDescent="0.35">
      <c r="A391" s="86" t="s">
        <v>1288</v>
      </c>
      <c r="B391" s="56">
        <v>92000320918</v>
      </c>
      <c r="C391" s="56">
        <v>140001544259</v>
      </c>
      <c r="D391" s="86" t="s">
        <v>152</v>
      </c>
      <c r="E391" s="86" t="s">
        <v>168</v>
      </c>
      <c r="F391" s="86" t="s">
        <v>169</v>
      </c>
      <c r="G391" s="56">
        <v>2007968537</v>
      </c>
      <c r="H391" s="56">
        <v>9009415240</v>
      </c>
      <c r="I391" s="56">
        <v>542000322368</v>
      </c>
      <c r="J391" s="86" t="s">
        <v>154</v>
      </c>
      <c r="K391" s="86" t="s">
        <v>165</v>
      </c>
      <c r="L391" s="86" t="s">
        <v>166</v>
      </c>
      <c r="M391" s="86" t="s">
        <v>157</v>
      </c>
      <c r="N391" s="56">
        <v>130000727199</v>
      </c>
      <c r="O391" s="86" t="s">
        <v>79</v>
      </c>
      <c r="P391" s="87">
        <v>6</v>
      </c>
      <c r="Q391" s="59">
        <v>43482</v>
      </c>
      <c r="R391" s="88">
        <v>1590</v>
      </c>
      <c r="S391" s="89">
        <v>55</v>
      </c>
      <c r="T391" s="89">
        <v>55</v>
      </c>
      <c r="U391" s="89">
        <v>3.85</v>
      </c>
      <c r="V391" s="89">
        <v>87450</v>
      </c>
      <c r="W391" s="89">
        <v>87450</v>
      </c>
      <c r="X391" s="89">
        <v>6121.5</v>
      </c>
      <c r="Y391" s="89">
        <v>93571.5</v>
      </c>
      <c r="Z391" s="59">
        <v>43496</v>
      </c>
      <c r="AB391" s="76" t="str">
        <f t="shared" si="36"/>
        <v/>
      </c>
      <c r="AC391" s="76" t="str">
        <f t="shared" si="37"/>
        <v/>
      </c>
      <c r="AD391" s="76" t="str">
        <f>VLOOKUP(B391,CA!A:B,2,0)</f>
        <v>UIH</v>
      </c>
      <c r="AE391" s="77">
        <f>VLOOKUP(C391,DATA_IW39!B:B,1,0)</f>
        <v>140001544259</v>
      </c>
      <c r="AF391" s="78">
        <f t="shared" si="38"/>
        <v>1</v>
      </c>
      <c r="AG391" s="78">
        <f t="shared" si="39"/>
        <v>1</v>
      </c>
      <c r="AH391" s="78">
        <f t="shared" si="40"/>
        <v>1</v>
      </c>
      <c r="AI391" s="78" t="str">
        <f t="shared" si="41"/>
        <v>S4B3</v>
      </c>
      <c r="AJ391" s="78" t="str">
        <f>VLOOKUP(N391,DATA_IW39!A:X,24,0)</f>
        <v>UIH</v>
      </c>
      <c r="AK391" s="76" t="str">
        <f>VLOOKUP(N391,DATA_IW39!A:W,23,0)</f>
        <v>สายสื่อสาร</v>
      </c>
      <c r="AL391" s="76" t="str">
        <f>VLOOKUP(N391,DATA_IW39!A:G,6,0)</f>
        <v>ZW03</v>
      </c>
      <c r="AM391" s="76" t="str">
        <f>VLOOKUP(N391,DATA_IW39!A:G,7,0)</f>
        <v>Z53</v>
      </c>
      <c r="AN391" s="76" t="str">
        <f>VLOOKUP(A391,Constrain!AC:AD,2,0)</f>
        <v>F043</v>
      </c>
      <c r="AO391" s="76" t="str">
        <f>VLOOKUP(A391,Constrain!AC:AE,3,0)</f>
        <v>กฟส.ศีขรภูมิ</v>
      </c>
      <c r="AP391" s="76" t="str">
        <f>VLOOKUP(N391,DATA_IW39!A:AA,27,0)</f>
        <v>TELECOM</v>
      </c>
    </row>
    <row r="392" spans="1:42" x14ac:dyDescent="0.35">
      <c r="A392" s="86" t="s">
        <v>184</v>
      </c>
      <c r="B392" s="56">
        <v>92000318918</v>
      </c>
      <c r="C392" s="56">
        <v>140001542495</v>
      </c>
      <c r="D392" s="86" t="s">
        <v>152</v>
      </c>
      <c r="E392" s="86" t="s">
        <v>153</v>
      </c>
      <c r="F392" s="86" t="s">
        <v>1266</v>
      </c>
      <c r="G392" s="56">
        <v>2007964449</v>
      </c>
      <c r="H392" s="56">
        <v>9009410680</v>
      </c>
      <c r="I392" s="56">
        <v>522000321535</v>
      </c>
      <c r="J392" s="86" t="s">
        <v>154</v>
      </c>
      <c r="K392" s="86" t="s">
        <v>165</v>
      </c>
      <c r="L392" s="86" t="s">
        <v>166</v>
      </c>
      <c r="M392" s="86" t="s">
        <v>157</v>
      </c>
      <c r="N392" s="56">
        <v>130000727200</v>
      </c>
      <c r="O392" s="86" t="s">
        <v>79</v>
      </c>
      <c r="P392" s="87">
        <v>7</v>
      </c>
      <c r="Q392" s="59">
        <v>43481</v>
      </c>
      <c r="R392" s="88">
        <v>5919</v>
      </c>
      <c r="S392" s="89">
        <v>55</v>
      </c>
      <c r="T392" s="89">
        <v>55</v>
      </c>
      <c r="U392" s="89">
        <v>3.85</v>
      </c>
      <c r="V392" s="89">
        <v>325545</v>
      </c>
      <c r="W392" s="89">
        <v>325545</v>
      </c>
      <c r="X392" s="89">
        <v>22788.15</v>
      </c>
      <c r="Y392" s="89">
        <v>348333.15</v>
      </c>
      <c r="Z392" s="59">
        <v>43496</v>
      </c>
      <c r="AB392" s="76" t="str">
        <f t="shared" si="36"/>
        <v/>
      </c>
      <c r="AC392" s="76" t="str">
        <f t="shared" si="37"/>
        <v/>
      </c>
      <c r="AD392" s="76" t="str">
        <f>VLOOKUP(B392,CA!A:B,2,0)</f>
        <v>AWN</v>
      </c>
      <c r="AE392" s="77">
        <f>VLOOKUP(C392,DATA_IW39!B:B,1,0)</f>
        <v>140001542495</v>
      </c>
      <c r="AF392" s="78">
        <f t="shared" si="38"/>
        <v>1</v>
      </c>
      <c r="AG392" s="78">
        <f t="shared" si="39"/>
        <v>1</v>
      </c>
      <c r="AH392" s="78">
        <f t="shared" si="40"/>
        <v>1</v>
      </c>
      <c r="AI392" s="78" t="str">
        <f t="shared" si="41"/>
        <v>S4B3</v>
      </c>
      <c r="AJ392" s="78" t="str">
        <f>VLOOKUP(N392,DATA_IW39!A:X,24,0)</f>
        <v>AWN</v>
      </c>
      <c r="AK392" s="76" t="str">
        <f>VLOOKUP(N392,DATA_IW39!A:W,23,0)</f>
        <v>สายสื่อสาร</v>
      </c>
      <c r="AL392" s="76" t="str">
        <f>VLOOKUP(N392,DATA_IW39!A:G,6,0)</f>
        <v>ZW03</v>
      </c>
      <c r="AM392" s="76" t="str">
        <f>VLOOKUP(N392,DATA_IW39!A:G,7,0)</f>
        <v>Z53</v>
      </c>
      <c r="AN392" s="76" t="str">
        <f>VLOOKUP(A392,Constrain!AC:AD,2,0)</f>
        <v>F054</v>
      </c>
      <c r="AO392" s="76" t="str">
        <f>VLOOKUP(A392,Constrain!AC:AE,3,0)</f>
        <v>กฟส.ละหานทราย</v>
      </c>
      <c r="AP392" s="76" t="str">
        <f>VLOOKUP(N392,DATA_IW39!A:AA,27,0)</f>
        <v>TELECOM</v>
      </c>
    </row>
    <row r="393" spans="1:42" x14ac:dyDescent="0.35">
      <c r="A393" s="86" t="s">
        <v>184</v>
      </c>
      <c r="B393" s="56">
        <v>92000318870</v>
      </c>
      <c r="C393" s="56">
        <v>140001542571</v>
      </c>
      <c r="D393" s="86" t="s">
        <v>152</v>
      </c>
      <c r="E393" s="86" t="s">
        <v>160</v>
      </c>
      <c r="F393" s="86" t="s">
        <v>161</v>
      </c>
      <c r="G393" s="56">
        <v>2007964594</v>
      </c>
      <c r="H393" s="56">
        <v>9009410788</v>
      </c>
      <c r="I393" s="56">
        <v>538000321883</v>
      </c>
      <c r="J393" s="86" t="s">
        <v>154</v>
      </c>
      <c r="K393" s="86" t="s">
        <v>165</v>
      </c>
      <c r="L393" s="86" t="s">
        <v>166</v>
      </c>
      <c r="M393" s="86" t="s">
        <v>157</v>
      </c>
      <c r="N393" s="56">
        <v>130000727201</v>
      </c>
      <c r="O393" s="86" t="s">
        <v>79</v>
      </c>
      <c r="P393" s="87">
        <v>3</v>
      </c>
      <c r="Q393" s="59">
        <v>43481</v>
      </c>
      <c r="R393" s="88">
        <v>2184</v>
      </c>
      <c r="S393" s="89">
        <v>55</v>
      </c>
      <c r="T393" s="89">
        <v>55</v>
      </c>
      <c r="U393" s="89">
        <v>3.85</v>
      </c>
      <c r="V393" s="89">
        <v>120120</v>
      </c>
      <c r="W393" s="89">
        <v>120120</v>
      </c>
      <c r="X393" s="89">
        <v>8408.4</v>
      </c>
      <c r="Y393" s="89">
        <v>128528.4</v>
      </c>
      <c r="Z393" s="59">
        <v>43496</v>
      </c>
      <c r="AA393" s="59"/>
      <c r="AB393" s="76" t="str">
        <f t="shared" si="36"/>
        <v/>
      </c>
      <c r="AC393" s="76" t="str">
        <f t="shared" si="37"/>
        <v/>
      </c>
      <c r="AD393" s="76" t="str">
        <f>VLOOKUP(B393,CA!A:B,2,0)</f>
        <v>CAT</v>
      </c>
      <c r="AE393" s="77">
        <f>VLOOKUP(C393,DATA_IW39!B:B,1,0)</f>
        <v>140001542571</v>
      </c>
      <c r="AF393" s="78">
        <f t="shared" si="38"/>
        <v>1</v>
      </c>
      <c r="AG393" s="78">
        <f t="shared" si="39"/>
        <v>1</v>
      </c>
      <c r="AH393" s="78">
        <f t="shared" si="40"/>
        <v>1</v>
      </c>
      <c r="AI393" s="78" t="str">
        <f t="shared" si="41"/>
        <v>S4B3</v>
      </c>
      <c r="AJ393" s="78" t="str">
        <f>VLOOKUP(N393,DATA_IW39!A:X,24,0)</f>
        <v>CAT/BFKT</v>
      </c>
      <c r="AK393" s="76" t="str">
        <f>VLOOKUP(N393,DATA_IW39!A:W,23,0)</f>
        <v>สายสื่อสาร</v>
      </c>
      <c r="AL393" s="76" t="str">
        <f>VLOOKUP(N393,DATA_IW39!A:G,6,0)</f>
        <v>ZW03</v>
      </c>
      <c r="AM393" s="76" t="str">
        <f>VLOOKUP(N393,DATA_IW39!A:G,7,0)</f>
        <v>Z53</v>
      </c>
      <c r="AN393" s="76" t="str">
        <f>VLOOKUP(A393,Constrain!AC:AD,2,0)</f>
        <v>F054</v>
      </c>
      <c r="AO393" s="76" t="str">
        <f>VLOOKUP(A393,Constrain!AC:AE,3,0)</f>
        <v>กฟส.ละหานทราย</v>
      </c>
      <c r="AP393" s="76" t="str">
        <f>VLOOKUP(N393,DATA_IW39!A:AA,27,0)</f>
        <v>TELECOM</v>
      </c>
    </row>
    <row r="394" spans="1:42" x14ac:dyDescent="0.35">
      <c r="A394" s="86" t="s">
        <v>184</v>
      </c>
      <c r="B394" s="56">
        <v>92000318870</v>
      </c>
      <c r="C394" s="56">
        <v>140001542550</v>
      </c>
      <c r="D394" s="86" t="s">
        <v>152</v>
      </c>
      <c r="E394" s="86" t="s">
        <v>160</v>
      </c>
      <c r="F394" s="86" t="s">
        <v>161</v>
      </c>
      <c r="G394" s="56">
        <v>2007964543</v>
      </c>
      <c r="H394" s="56">
        <v>9009410776</v>
      </c>
      <c r="I394" s="56">
        <v>516000320514</v>
      </c>
      <c r="J394" s="86" t="s">
        <v>154</v>
      </c>
      <c r="K394" s="86" t="s">
        <v>165</v>
      </c>
      <c r="L394" s="86" t="s">
        <v>166</v>
      </c>
      <c r="M394" s="86" t="s">
        <v>157</v>
      </c>
      <c r="N394" s="56">
        <v>130000727202</v>
      </c>
      <c r="O394" s="86" t="s">
        <v>79</v>
      </c>
      <c r="P394" s="87">
        <v>1</v>
      </c>
      <c r="Q394" s="59">
        <v>43481</v>
      </c>
      <c r="R394" s="88">
        <v>3349</v>
      </c>
      <c r="S394" s="89">
        <v>55</v>
      </c>
      <c r="T394" s="89">
        <v>55</v>
      </c>
      <c r="U394" s="89">
        <v>3.85</v>
      </c>
      <c r="V394" s="89">
        <v>184195</v>
      </c>
      <c r="W394" s="89">
        <v>184195</v>
      </c>
      <c r="X394" s="89">
        <v>12893.65</v>
      </c>
      <c r="Y394" s="89">
        <v>197088.65</v>
      </c>
      <c r="Z394" s="59">
        <v>43496</v>
      </c>
      <c r="AA394" s="59"/>
      <c r="AB394" s="76" t="str">
        <f t="shared" si="36"/>
        <v/>
      </c>
      <c r="AC394" s="76" t="str">
        <f t="shared" si="37"/>
        <v/>
      </c>
      <c r="AD394" s="76" t="str">
        <f>VLOOKUP(B394,CA!A:B,2,0)</f>
        <v>CAT</v>
      </c>
      <c r="AE394" s="77">
        <f>VLOOKUP(C394,DATA_IW39!B:B,1,0)</f>
        <v>140001542550</v>
      </c>
      <c r="AF394" s="78">
        <f t="shared" si="38"/>
        <v>1</v>
      </c>
      <c r="AG394" s="78">
        <f t="shared" si="39"/>
        <v>1</v>
      </c>
      <c r="AH394" s="78">
        <f t="shared" si="40"/>
        <v>1</v>
      </c>
      <c r="AI394" s="78" t="str">
        <f t="shared" si="41"/>
        <v>S4B3</v>
      </c>
      <c r="AJ394" s="78" t="str">
        <f>VLOOKUP(N394,DATA_IW39!A:X,24,0)</f>
        <v>CAT</v>
      </c>
      <c r="AK394" s="76" t="str">
        <f>VLOOKUP(N394,DATA_IW39!A:W,23,0)</f>
        <v>สายสื่อสาร</v>
      </c>
      <c r="AL394" s="76" t="str">
        <f>VLOOKUP(N394,DATA_IW39!A:G,6,0)</f>
        <v>ZW03</v>
      </c>
      <c r="AM394" s="76" t="str">
        <f>VLOOKUP(N394,DATA_IW39!A:G,7,0)</f>
        <v>Z53</v>
      </c>
      <c r="AN394" s="76" t="str">
        <f>VLOOKUP(A394,Constrain!AC:AD,2,0)</f>
        <v>F054</v>
      </c>
      <c r="AO394" s="76" t="str">
        <f>VLOOKUP(A394,Constrain!AC:AE,3,0)</f>
        <v>กฟส.ละหานทราย</v>
      </c>
      <c r="AP394" s="76" t="str">
        <f>VLOOKUP(N394,DATA_IW39!A:AA,27,0)</f>
        <v>TELECOM</v>
      </c>
    </row>
    <row r="395" spans="1:42" x14ac:dyDescent="0.35">
      <c r="A395" s="86" t="s">
        <v>184</v>
      </c>
      <c r="B395" s="56">
        <v>92000318870</v>
      </c>
      <c r="C395" s="56">
        <v>140001542559</v>
      </c>
      <c r="D395" s="86" t="s">
        <v>152</v>
      </c>
      <c r="E395" s="86" t="s">
        <v>160</v>
      </c>
      <c r="F395" s="86" t="s">
        <v>161</v>
      </c>
      <c r="G395" s="56">
        <v>2007964549</v>
      </c>
      <c r="H395" s="56">
        <v>9009410782</v>
      </c>
      <c r="I395" s="56">
        <v>542000322178</v>
      </c>
      <c r="J395" s="86" t="s">
        <v>154</v>
      </c>
      <c r="K395" s="86" t="s">
        <v>165</v>
      </c>
      <c r="L395" s="86" t="s">
        <v>166</v>
      </c>
      <c r="M395" s="86" t="s">
        <v>157</v>
      </c>
      <c r="N395" s="56">
        <v>130000727204</v>
      </c>
      <c r="O395" s="86" t="s">
        <v>79</v>
      </c>
      <c r="P395" s="87">
        <v>2</v>
      </c>
      <c r="Q395" s="59">
        <v>43481</v>
      </c>
      <c r="R395" s="88">
        <v>925</v>
      </c>
      <c r="S395" s="89">
        <v>55</v>
      </c>
      <c r="T395" s="89">
        <v>55</v>
      </c>
      <c r="U395" s="89">
        <v>3.85</v>
      </c>
      <c r="V395" s="89">
        <v>50875</v>
      </c>
      <c r="W395" s="89">
        <v>50875</v>
      </c>
      <c r="X395" s="89">
        <v>3561.25</v>
      </c>
      <c r="Y395" s="89">
        <v>54436.25</v>
      </c>
      <c r="Z395" s="59">
        <v>43496</v>
      </c>
      <c r="AA395" s="59"/>
      <c r="AB395" s="76" t="str">
        <f t="shared" si="36"/>
        <v/>
      </c>
      <c r="AC395" s="76" t="str">
        <f t="shared" si="37"/>
        <v/>
      </c>
      <c r="AD395" s="76" t="str">
        <f>VLOOKUP(B395,CA!A:B,2,0)</f>
        <v>CAT</v>
      </c>
      <c r="AE395" s="77">
        <f>VLOOKUP(C395,DATA_IW39!B:B,1,0)</f>
        <v>140001542559</v>
      </c>
      <c r="AF395" s="78">
        <f t="shared" si="38"/>
        <v>1</v>
      </c>
      <c r="AG395" s="78">
        <f t="shared" si="39"/>
        <v>1</v>
      </c>
      <c r="AH395" s="78">
        <f t="shared" si="40"/>
        <v>1</v>
      </c>
      <c r="AI395" s="78" t="str">
        <f t="shared" si="41"/>
        <v>S4B3</v>
      </c>
      <c r="AJ395" s="78" t="str">
        <f>VLOOKUP(N395,DATA_IW39!A:X,24,0)</f>
        <v>CAT/TAC</v>
      </c>
      <c r="AK395" s="76" t="str">
        <f>VLOOKUP(N395,DATA_IW39!A:W,23,0)</f>
        <v>สายสื่อสาร</v>
      </c>
      <c r="AL395" s="76" t="str">
        <f>VLOOKUP(N395,DATA_IW39!A:G,6,0)</f>
        <v>ZW03</v>
      </c>
      <c r="AM395" s="76" t="str">
        <f>VLOOKUP(N395,DATA_IW39!A:G,7,0)</f>
        <v>Z53</v>
      </c>
      <c r="AN395" s="76" t="str">
        <f>VLOOKUP(A395,Constrain!AC:AD,2,0)</f>
        <v>F054</v>
      </c>
      <c r="AO395" s="76" t="str">
        <f>VLOOKUP(A395,Constrain!AC:AE,3,0)</f>
        <v>กฟส.ละหานทราย</v>
      </c>
      <c r="AP395" s="76" t="str">
        <f>VLOOKUP(N395,DATA_IW39!A:AA,27,0)</f>
        <v>TELECOM</v>
      </c>
    </row>
    <row r="396" spans="1:42" x14ac:dyDescent="0.35">
      <c r="A396" s="86" t="s">
        <v>1288</v>
      </c>
      <c r="B396" s="56">
        <v>92000589323</v>
      </c>
      <c r="C396" s="56">
        <v>140001545030</v>
      </c>
      <c r="D396" s="86" t="s">
        <v>152</v>
      </c>
      <c r="E396" s="86" t="s">
        <v>1257</v>
      </c>
      <c r="F396" s="86" t="s">
        <v>1271</v>
      </c>
      <c r="G396" s="56">
        <v>2007969243</v>
      </c>
      <c r="H396" s="56">
        <v>9009416079</v>
      </c>
      <c r="I396" s="56">
        <v>560000322512</v>
      </c>
      <c r="J396" s="86" t="s">
        <v>154</v>
      </c>
      <c r="K396" s="86" t="s">
        <v>165</v>
      </c>
      <c r="L396" s="86" t="s">
        <v>166</v>
      </c>
      <c r="M396" s="86" t="s">
        <v>157</v>
      </c>
      <c r="N396" s="56">
        <v>130000727205</v>
      </c>
      <c r="O396" s="86" t="s">
        <v>79</v>
      </c>
      <c r="P396" s="87">
        <v>12</v>
      </c>
      <c r="Q396" s="59">
        <v>43482</v>
      </c>
      <c r="R396" s="88">
        <v>3097</v>
      </c>
      <c r="S396" s="89">
        <v>55</v>
      </c>
      <c r="T396" s="89">
        <v>55</v>
      </c>
      <c r="U396" s="89">
        <v>3.85</v>
      </c>
      <c r="V396" s="89">
        <v>170335</v>
      </c>
      <c r="W396" s="89">
        <v>170335</v>
      </c>
      <c r="X396" s="89">
        <v>11923.45</v>
      </c>
      <c r="Y396" s="89">
        <v>182258.45</v>
      </c>
      <c r="Z396" s="59">
        <v>43496</v>
      </c>
      <c r="AA396" s="59"/>
      <c r="AB396" s="76" t="str">
        <f t="shared" si="36"/>
        <v/>
      </c>
      <c r="AC396" s="76" t="str">
        <f t="shared" si="37"/>
        <v/>
      </c>
      <c r="AD396" s="76" t="str">
        <f>VLOOKUP(B396,CA!A:B,2,0)</f>
        <v>TOT(AIS)</v>
      </c>
      <c r="AE396" s="77">
        <f>VLOOKUP(C396,DATA_IW39!B:B,1,0)</f>
        <v>140001545030</v>
      </c>
      <c r="AF396" s="78">
        <f t="shared" si="38"/>
        <v>1</v>
      </c>
      <c r="AG396" s="78">
        <f t="shared" si="39"/>
        <v>1</v>
      </c>
      <c r="AH396" s="78">
        <f t="shared" si="40"/>
        <v>1</v>
      </c>
      <c r="AI396" s="78" t="str">
        <f t="shared" si="41"/>
        <v>S4B3</v>
      </c>
      <c r="AJ396" s="78" t="str">
        <f>VLOOKUP(N396,DATA_IW39!A:X,24,0)</f>
        <v>AWN/AIS</v>
      </c>
      <c r="AK396" s="76" t="str">
        <f>VLOOKUP(N396,DATA_IW39!A:W,23,0)</f>
        <v>สายสื่อสาร</v>
      </c>
      <c r="AL396" s="76" t="str">
        <f>VLOOKUP(N396,DATA_IW39!A:G,6,0)</f>
        <v>ZW03</v>
      </c>
      <c r="AM396" s="76" t="str">
        <f>VLOOKUP(N396,DATA_IW39!A:G,7,0)</f>
        <v>Z53</v>
      </c>
      <c r="AN396" s="76" t="str">
        <f>VLOOKUP(A396,Constrain!AC:AD,2,0)</f>
        <v>F043</v>
      </c>
      <c r="AO396" s="76" t="str">
        <f>VLOOKUP(A396,Constrain!AC:AE,3,0)</f>
        <v>กฟส.ศีขรภูมิ</v>
      </c>
      <c r="AP396" s="76" t="str">
        <f>VLOOKUP(N396,DATA_IW39!A:AA,27,0)</f>
        <v>TELECOM</v>
      </c>
    </row>
    <row r="397" spans="1:42" x14ac:dyDescent="0.35">
      <c r="A397" s="86" t="s">
        <v>184</v>
      </c>
      <c r="B397" s="56">
        <v>92000546542</v>
      </c>
      <c r="C397" s="56">
        <v>140001542583</v>
      </c>
      <c r="D397" s="86" t="s">
        <v>152</v>
      </c>
      <c r="E397" s="86" t="s">
        <v>194</v>
      </c>
      <c r="F397" s="86" t="s">
        <v>195</v>
      </c>
      <c r="G397" s="56">
        <v>2007964599</v>
      </c>
      <c r="H397" s="56">
        <v>9009462497</v>
      </c>
      <c r="I397" s="56">
        <v>560000324035</v>
      </c>
      <c r="J397" s="86" t="s">
        <v>154</v>
      </c>
      <c r="K397" s="86" t="s">
        <v>165</v>
      </c>
      <c r="L397" s="86" t="s">
        <v>166</v>
      </c>
      <c r="M397" s="86" t="s">
        <v>157</v>
      </c>
      <c r="N397" s="56">
        <v>130000727207</v>
      </c>
      <c r="O397" s="86" t="s">
        <v>79</v>
      </c>
      <c r="P397" s="87">
        <v>10</v>
      </c>
      <c r="Q397" s="59">
        <v>43481</v>
      </c>
      <c r="R397" s="88">
        <v>5789</v>
      </c>
      <c r="S397" s="89">
        <v>55</v>
      </c>
      <c r="T397" s="89">
        <v>55</v>
      </c>
      <c r="U397" s="89">
        <v>3.85</v>
      </c>
      <c r="V397" s="89">
        <v>318395</v>
      </c>
      <c r="W397" s="89">
        <v>318395</v>
      </c>
      <c r="X397" s="89">
        <v>22287.65</v>
      </c>
      <c r="Y397" s="89">
        <v>340682.65</v>
      </c>
      <c r="Z397" s="59">
        <v>43496</v>
      </c>
      <c r="AA397" s="59"/>
      <c r="AB397" s="76" t="str">
        <f t="shared" si="36"/>
        <v/>
      </c>
      <c r="AC397" s="76" t="str">
        <f t="shared" si="37"/>
        <v/>
      </c>
      <c r="AD397" s="76" t="str">
        <f>VLOOKUP(B397,CA!A:B,2,0)</f>
        <v>TCC</v>
      </c>
      <c r="AE397" s="77">
        <f>VLOOKUP(C397,DATA_IW39!B:B,1,0)</f>
        <v>140001542583</v>
      </c>
      <c r="AF397" s="78">
        <f t="shared" si="38"/>
        <v>1</v>
      </c>
      <c r="AG397" s="78">
        <f t="shared" si="39"/>
        <v>1</v>
      </c>
      <c r="AH397" s="78">
        <f t="shared" si="40"/>
        <v>1</v>
      </c>
      <c r="AI397" s="78" t="str">
        <f t="shared" si="41"/>
        <v>S4B3</v>
      </c>
      <c r="AJ397" s="78" t="str">
        <f>VLOOKUP(N397,DATA_IW39!A:X,24,0)</f>
        <v>TCC</v>
      </c>
      <c r="AK397" s="76" t="str">
        <f>VLOOKUP(N397,DATA_IW39!A:W,23,0)</f>
        <v>สายสื่อสาร</v>
      </c>
      <c r="AL397" s="76" t="str">
        <f>VLOOKUP(N397,DATA_IW39!A:G,6,0)</f>
        <v>ZW03</v>
      </c>
      <c r="AM397" s="76" t="str">
        <f>VLOOKUP(N397,DATA_IW39!A:G,7,0)</f>
        <v>Z53</v>
      </c>
      <c r="AN397" s="76" t="str">
        <f>VLOOKUP(A397,Constrain!AC:AD,2,0)</f>
        <v>F054</v>
      </c>
      <c r="AO397" s="76" t="str">
        <f>VLOOKUP(A397,Constrain!AC:AE,3,0)</f>
        <v>กฟส.ละหานทราย</v>
      </c>
      <c r="AP397" s="76" t="str">
        <f>VLOOKUP(N397,DATA_IW39!A:AA,27,0)</f>
        <v>TELECOM</v>
      </c>
    </row>
    <row r="398" spans="1:42" x14ac:dyDescent="0.35">
      <c r="A398" s="86" t="s">
        <v>184</v>
      </c>
      <c r="B398" s="56">
        <v>92000318880</v>
      </c>
      <c r="C398" s="56">
        <v>140001542530</v>
      </c>
      <c r="D398" s="86" t="s">
        <v>152</v>
      </c>
      <c r="E398" s="86" t="s">
        <v>114</v>
      </c>
      <c r="F398" s="86" t="s">
        <v>163</v>
      </c>
      <c r="G398" s="56">
        <v>2007964537</v>
      </c>
      <c r="H398" s="56">
        <v>9009410770</v>
      </c>
      <c r="I398" s="56">
        <v>546000322243</v>
      </c>
      <c r="J398" s="86" t="s">
        <v>154</v>
      </c>
      <c r="K398" s="86" t="s">
        <v>165</v>
      </c>
      <c r="L398" s="86" t="s">
        <v>166</v>
      </c>
      <c r="M398" s="86" t="s">
        <v>157</v>
      </c>
      <c r="N398" s="56">
        <v>130000727208</v>
      </c>
      <c r="O398" s="86" t="s">
        <v>79</v>
      </c>
      <c r="P398" s="87">
        <v>4</v>
      </c>
      <c r="Q398" s="59">
        <v>43481</v>
      </c>
      <c r="R398" s="88">
        <v>6341</v>
      </c>
      <c r="S398" s="89">
        <v>55</v>
      </c>
      <c r="T398" s="89">
        <v>55</v>
      </c>
      <c r="U398" s="89">
        <v>3.85</v>
      </c>
      <c r="V398" s="89">
        <v>348755</v>
      </c>
      <c r="W398" s="89">
        <v>348755</v>
      </c>
      <c r="X398" s="89">
        <v>24412.85</v>
      </c>
      <c r="Y398" s="89">
        <v>373167.85</v>
      </c>
      <c r="Z398" s="59">
        <v>43496</v>
      </c>
      <c r="AA398" s="59"/>
      <c r="AB398" s="76" t="str">
        <f t="shared" si="36"/>
        <v/>
      </c>
      <c r="AC398" s="76" t="str">
        <f t="shared" si="37"/>
        <v/>
      </c>
      <c r="AD398" s="76" t="str">
        <f>VLOOKUP(B398,CA!A:B,2,0)</f>
        <v>TOT</v>
      </c>
      <c r="AE398" s="77">
        <f>VLOOKUP(C398,DATA_IW39!B:B,1,0)</f>
        <v>140001542530</v>
      </c>
      <c r="AF398" s="78">
        <f t="shared" si="38"/>
        <v>2</v>
      </c>
      <c r="AG398" s="78">
        <f t="shared" si="39"/>
        <v>2</v>
      </c>
      <c r="AH398" s="78">
        <f t="shared" si="40"/>
        <v>2</v>
      </c>
      <c r="AI398" s="78" t="str">
        <f t="shared" si="41"/>
        <v>S4B3</v>
      </c>
      <c r="AJ398" s="78" t="str">
        <f>VLOOKUP(N398,DATA_IW39!A:X,24,0)</f>
        <v>TOT</v>
      </c>
      <c r="AK398" s="76" t="str">
        <f>VLOOKUP(N398,DATA_IW39!A:W,23,0)</f>
        <v>สายสื่อสาร</v>
      </c>
      <c r="AL398" s="76" t="str">
        <f>VLOOKUP(N398,DATA_IW39!A:G,6,0)</f>
        <v>ZW03</v>
      </c>
      <c r="AM398" s="76" t="str">
        <f>VLOOKUP(N398,DATA_IW39!A:G,7,0)</f>
        <v>Z53</v>
      </c>
      <c r="AN398" s="76" t="str">
        <f>VLOOKUP(A398,Constrain!AC:AD,2,0)</f>
        <v>F054</v>
      </c>
      <c r="AO398" s="76" t="str">
        <f>VLOOKUP(A398,Constrain!AC:AE,3,0)</f>
        <v>กฟส.ละหานทราย</v>
      </c>
      <c r="AP398" s="76" t="str">
        <f>VLOOKUP(N398,DATA_IW39!A:AA,27,0)</f>
        <v>TELECOM</v>
      </c>
    </row>
    <row r="399" spans="1:42" x14ac:dyDescent="0.35">
      <c r="A399" s="86" t="s">
        <v>184</v>
      </c>
      <c r="B399" s="56">
        <v>92000318880</v>
      </c>
      <c r="C399" s="56">
        <v>140001542530</v>
      </c>
      <c r="D399" s="86" t="s">
        <v>152</v>
      </c>
      <c r="E399" s="86" t="s">
        <v>114</v>
      </c>
      <c r="F399" s="86" t="s">
        <v>163</v>
      </c>
      <c r="G399" s="56">
        <v>2007964537</v>
      </c>
      <c r="H399" s="56">
        <v>9009410770</v>
      </c>
      <c r="I399" s="56">
        <v>546000322243</v>
      </c>
      <c r="J399" s="86" t="s">
        <v>154</v>
      </c>
      <c r="K399" s="86" t="s">
        <v>165</v>
      </c>
      <c r="L399" s="86" t="s">
        <v>166</v>
      </c>
      <c r="M399" s="86" t="s">
        <v>157</v>
      </c>
      <c r="N399" s="56">
        <v>130000727208</v>
      </c>
      <c r="O399" s="86" t="s">
        <v>79</v>
      </c>
      <c r="P399" s="87">
        <v>5</v>
      </c>
      <c r="Q399" s="59">
        <v>43481</v>
      </c>
      <c r="R399" s="88">
        <v>1987</v>
      </c>
      <c r="S399" s="89">
        <v>100</v>
      </c>
      <c r="T399" s="89">
        <v>100</v>
      </c>
      <c r="U399" s="89">
        <v>7</v>
      </c>
      <c r="V399" s="89">
        <v>198700</v>
      </c>
      <c r="W399" s="89">
        <v>198700</v>
      </c>
      <c r="X399" s="89">
        <v>13909</v>
      </c>
      <c r="Y399" s="89">
        <v>212609</v>
      </c>
      <c r="Z399" s="59">
        <v>43496</v>
      </c>
      <c r="AA399" s="59"/>
      <c r="AB399" s="76" t="str">
        <f t="shared" si="36"/>
        <v/>
      </c>
      <c r="AC399" s="76" t="str">
        <f t="shared" si="37"/>
        <v/>
      </c>
      <c r="AD399" s="76" t="str">
        <f>VLOOKUP(B399,CA!A:B,2,0)</f>
        <v>TOT</v>
      </c>
      <c r="AE399" s="77">
        <f>VLOOKUP(C399,DATA_IW39!B:B,1,0)</f>
        <v>140001542530</v>
      </c>
      <c r="AF399" s="78">
        <f t="shared" si="38"/>
        <v>2</v>
      </c>
      <c r="AG399" s="78">
        <f t="shared" si="39"/>
        <v>2</v>
      </c>
      <c r="AH399" s="78">
        <f t="shared" si="40"/>
        <v>2</v>
      </c>
      <c r="AI399" s="78" t="str">
        <f t="shared" si="41"/>
        <v>S4B3</v>
      </c>
      <c r="AJ399" s="78" t="str">
        <f>VLOOKUP(N399,DATA_IW39!A:X,24,0)</f>
        <v>TOT</v>
      </c>
      <c r="AK399" s="76" t="str">
        <f>VLOOKUP(N399,DATA_IW39!A:W,23,0)</f>
        <v>สายสื่อสาร</v>
      </c>
      <c r="AL399" s="76" t="str">
        <f>VLOOKUP(N399,DATA_IW39!A:G,6,0)</f>
        <v>ZW03</v>
      </c>
      <c r="AM399" s="76" t="str">
        <f>VLOOKUP(N399,DATA_IW39!A:G,7,0)</f>
        <v>Z53</v>
      </c>
      <c r="AN399" s="76" t="str">
        <f>VLOOKUP(A399,Constrain!AC:AD,2,0)</f>
        <v>F054</v>
      </c>
      <c r="AO399" s="76" t="str">
        <f>VLOOKUP(A399,Constrain!AC:AE,3,0)</f>
        <v>กฟส.ละหานทราย</v>
      </c>
      <c r="AP399" s="76" t="str">
        <f>VLOOKUP(N399,DATA_IW39!A:AA,27,0)</f>
        <v>TELECOM</v>
      </c>
    </row>
    <row r="400" spans="1:42" x14ac:dyDescent="0.35">
      <c r="A400" s="86" t="s">
        <v>184</v>
      </c>
      <c r="B400" s="56">
        <v>92000322778</v>
      </c>
      <c r="C400" s="56">
        <v>140001542438</v>
      </c>
      <c r="D400" s="86" t="s">
        <v>152</v>
      </c>
      <c r="E400" s="86" t="s">
        <v>158</v>
      </c>
      <c r="F400" s="86" t="s">
        <v>159</v>
      </c>
      <c r="G400" s="56">
        <v>2007964412</v>
      </c>
      <c r="H400" s="56">
        <v>9009410600</v>
      </c>
      <c r="I400" s="56">
        <v>500000320664</v>
      </c>
      <c r="J400" s="86" t="s">
        <v>154</v>
      </c>
      <c r="K400" s="86" t="s">
        <v>165</v>
      </c>
      <c r="L400" s="86" t="s">
        <v>166</v>
      </c>
      <c r="M400" s="86" t="s">
        <v>157</v>
      </c>
      <c r="N400" s="56">
        <v>130000727211</v>
      </c>
      <c r="O400" s="86" t="s">
        <v>79</v>
      </c>
      <c r="P400" s="87">
        <v>8</v>
      </c>
      <c r="Q400" s="59">
        <v>43481</v>
      </c>
      <c r="R400" s="88">
        <v>2608</v>
      </c>
      <c r="S400" s="89">
        <v>55</v>
      </c>
      <c r="T400" s="89">
        <v>55</v>
      </c>
      <c r="U400" s="89">
        <v>3.85</v>
      </c>
      <c r="V400" s="89">
        <v>143440</v>
      </c>
      <c r="W400" s="89">
        <v>143440</v>
      </c>
      <c r="X400" s="89">
        <v>10040.799999999999</v>
      </c>
      <c r="Y400" s="89">
        <v>153480.79999999999</v>
      </c>
      <c r="Z400" s="59">
        <v>43496</v>
      </c>
      <c r="AA400" s="59"/>
      <c r="AB400" s="76" t="str">
        <f t="shared" si="36"/>
        <v/>
      </c>
      <c r="AC400" s="76" t="str">
        <f t="shared" si="37"/>
        <v/>
      </c>
      <c r="AD400" s="76" t="str">
        <f>VLOOKUP(B400,CA!A:B,2,0)</f>
        <v>TTT</v>
      </c>
      <c r="AE400" s="77">
        <f>VLOOKUP(C400,DATA_IW39!B:B,1,0)</f>
        <v>140001542438</v>
      </c>
      <c r="AF400" s="78">
        <f t="shared" si="38"/>
        <v>1</v>
      </c>
      <c r="AG400" s="78">
        <f t="shared" si="39"/>
        <v>1</v>
      </c>
      <c r="AH400" s="78">
        <f t="shared" si="40"/>
        <v>1</v>
      </c>
      <c r="AI400" s="78" t="str">
        <f t="shared" si="41"/>
        <v>S4B3</v>
      </c>
      <c r="AJ400" s="78" t="str">
        <f>VLOOKUP(N400,DATA_IW39!A:X,24,0)</f>
        <v>TTT</v>
      </c>
      <c r="AK400" s="76" t="str">
        <f>VLOOKUP(N400,DATA_IW39!A:W,23,0)</f>
        <v>สายสื่อสาร</v>
      </c>
      <c r="AL400" s="76" t="str">
        <f>VLOOKUP(N400,DATA_IW39!A:G,6,0)</f>
        <v>ZW03</v>
      </c>
      <c r="AM400" s="76" t="str">
        <f>VLOOKUP(N400,DATA_IW39!A:G,7,0)</f>
        <v>Z53</v>
      </c>
      <c r="AN400" s="76" t="str">
        <f>VLOOKUP(A400,Constrain!AC:AD,2,0)</f>
        <v>F054</v>
      </c>
      <c r="AO400" s="76" t="str">
        <f>VLOOKUP(A400,Constrain!AC:AE,3,0)</f>
        <v>กฟส.ละหานทราย</v>
      </c>
      <c r="AP400" s="76" t="str">
        <f>VLOOKUP(N400,DATA_IW39!A:AA,27,0)</f>
        <v>TELECOM</v>
      </c>
    </row>
    <row r="401" spans="1:42" x14ac:dyDescent="0.35">
      <c r="A401" s="86" t="s">
        <v>184</v>
      </c>
      <c r="B401" s="56">
        <v>92000488008</v>
      </c>
      <c r="C401" s="56">
        <v>140001542594</v>
      </c>
      <c r="D401" s="86" t="s">
        <v>152</v>
      </c>
      <c r="E401" s="86" t="s">
        <v>171</v>
      </c>
      <c r="F401" s="86" t="s">
        <v>167</v>
      </c>
      <c r="G401" s="56">
        <v>2007964601</v>
      </c>
      <c r="H401" s="56">
        <v>9009410794</v>
      </c>
      <c r="I401" s="56">
        <v>542000322179</v>
      </c>
      <c r="J401" s="86" t="s">
        <v>154</v>
      </c>
      <c r="K401" s="86" t="s">
        <v>165</v>
      </c>
      <c r="L401" s="86" t="s">
        <v>166</v>
      </c>
      <c r="M401" s="86" t="s">
        <v>157</v>
      </c>
      <c r="N401" s="56">
        <v>130000727213</v>
      </c>
      <c r="O401" s="86" t="s">
        <v>79</v>
      </c>
      <c r="P401" s="87">
        <v>9</v>
      </c>
      <c r="Q401" s="59">
        <v>43481</v>
      </c>
      <c r="R401" s="88">
        <v>3428</v>
      </c>
      <c r="S401" s="89">
        <v>55</v>
      </c>
      <c r="T401" s="89">
        <v>55</v>
      </c>
      <c r="U401" s="89">
        <v>3.85</v>
      </c>
      <c r="V401" s="89">
        <v>188540</v>
      </c>
      <c r="W401" s="89">
        <v>188540</v>
      </c>
      <c r="X401" s="89">
        <v>13197.8</v>
      </c>
      <c r="Y401" s="89">
        <v>201737.8</v>
      </c>
      <c r="Z401" s="59">
        <v>43496</v>
      </c>
      <c r="AA401" s="59"/>
      <c r="AB401" s="76" t="str">
        <f t="shared" si="36"/>
        <v/>
      </c>
      <c r="AC401" s="76" t="str">
        <f t="shared" si="37"/>
        <v/>
      </c>
      <c r="AD401" s="76" t="str">
        <f>VLOOKUP(B401,CA!A:B,2,0)</f>
        <v>TUC</v>
      </c>
      <c r="AE401" s="77">
        <f>VLOOKUP(C401,DATA_IW39!B:B,1,0)</f>
        <v>140001542594</v>
      </c>
      <c r="AF401" s="78">
        <f t="shared" si="38"/>
        <v>1</v>
      </c>
      <c r="AG401" s="78">
        <f t="shared" si="39"/>
        <v>1</v>
      </c>
      <c r="AH401" s="78">
        <f t="shared" si="40"/>
        <v>1</v>
      </c>
      <c r="AI401" s="78" t="str">
        <f t="shared" si="41"/>
        <v>S4B3</v>
      </c>
      <c r="AJ401" s="78" t="str">
        <f>VLOOKUP(N401,DATA_IW39!A:X,24,0)</f>
        <v>TUC</v>
      </c>
      <c r="AK401" s="76" t="str">
        <f>VLOOKUP(N401,DATA_IW39!A:W,23,0)</f>
        <v>สายสื่อสาร</v>
      </c>
      <c r="AL401" s="76" t="str">
        <f>VLOOKUP(N401,DATA_IW39!A:G,6,0)</f>
        <v>ZW03</v>
      </c>
      <c r="AM401" s="76" t="str">
        <f>VLOOKUP(N401,DATA_IW39!A:G,7,0)</f>
        <v>Z53</v>
      </c>
      <c r="AN401" s="76" t="str">
        <f>VLOOKUP(A401,Constrain!AC:AD,2,0)</f>
        <v>F054</v>
      </c>
      <c r="AO401" s="76" t="str">
        <f>VLOOKUP(A401,Constrain!AC:AE,3,0)</f>
        <v>กฟส.ละหานทราย</v>
      </c>
      <c r="AP401" s="76" t="str">
        <f>VLOOKUP(N401,DATA_IW39!A:AA,27,0)</f>
        <v>TELECOM</v>
      </c>
    </row>
    <row r="402" spans="1:42" x14ac:dyDescent="0.35">
      <c r="A402" s="86" t="s">
        <v>184</v>
      </c>
      <c r="B402" s="56">
        <v>92000318895</v>
      </c>
      <c r="C402" s="56">
        <v>140001542606</v>
      </c>
      <c r="D402" s="86" t="s">
        <v>152</v>
      </c>
      <c r="E402" s="86" t="s">
        <v>168</v>
      </c>
      <c r="F402" s="86" t="s">
        <v>169</v>
      </c>
      <c r="G402" s="56">
        <v>2007964603</v>
      </c>
      <c r="H402" s="56">
        <v>9009410796</v>
      </c>
      <c r="I402" s="56">
        <v>564000321990</v>
      </c>
      <c r="J402" s="86" t="s">
        <v>154</v>
      </c>
      <c r="K402" s="86" t="s">
        <v>165</v>
      </c>
      <c r="L402" s="86" t="s">
        <v>166</v>
      </c>
      <c r="M402" s="86" t="s">
        <v>157</v>
      </c>
      <c r="N402" s="56">
        <v>130000727216</v>
      </c>
      <c r="O402" s="86" t="s">
        <v>79</v>
      </c>
      <c r="P402" s="87">
        <v>6</v>
      </c>
      <c r="Q402" s="59">
        <v>43481</v>
      </c>
      <c r="R402" s="88">
        <v>1000</v>
      </c>
      <c r="S402" s="89">
        <v>55</v>
      </c>
      <c r="T402" s="89">
        <v>55</v>
      </c>
      <c r="U402" s="89">
        <v>3.85</v>
      </c>
      <c r="V402" s="89">
        <v>55000</v>
      </c>
      <c r="W402" s="89">
        <v>55000</v>
      </c>
      <c r="X402" s="89">
        <v>3850</v>
      </c>
      <c r="Y402" s="89">
        <v>58850</v>
      </c>
      <c r="Z402" s="59">
        <v>43496</v>
      </c>
      <c r="AA402" s="59"/>
      <c r="AB402" s="76" t="str">
        <f t="shared" si="36"/>
        <v/>
      </c>
      <c r="AC402" s="76" t="str">
        <f t="shared" si="37"/>
        <v/>
      </c>
      <c r="AD402" s="76" t="str">
        <f>VLOOKUP(B402,CA!A:B,2,0)</f>
        <v>UIH</v>
      </c>
      <c r="AE402" s="77">
        <f>VLOOKUP(C402,DATA_IW39!B:B,1,0)</f>
        <v>140001542606</v>
      </c>
      <c r="AF402" s="78">
        <f t="shared" si="38"/>
        <v>1</v>
      </c>
      <c r="AG402" s="78">
        <f t="shared" si="39"/>
        <v>1</v>
      </c>
      <c r="AH402" s="78">
        <f t="shared" si="40"/>
        <v>1</v>
      </c>
      <c r="AI402" s="78" t="str">
        <f t="shared" si="41"/>
        <v>S4B3</v>
      </c>
      <c r="AJ402" s="78" t="str">
        <f>VLOOKUP(N402,DATA_IW39!A:X,24,0)</f>
        <v>UIH</v>
      </c>
      <c r="AK402" s="76" t="str">
        <f>VLOOKUP(N402,DATA_IW39!A:W,23,0)</f>
        <v>สายสื่อสาร</v>
      </c>
      <c r="AL402" s="76" t="str">
        <f>VLOOKUP(N402,DATA_IW39!A:G,6,0)</f>
        <v>ZW03</v>
      </c>
      <c r="AM402" s="76" t="str">
        <f>VLOOKUP(N402,DATA_IW39!A:G,7,0)</f>
        <v>Z53</v>
      </c>
      <c r="AN402" s="76" t="str">
        <f>VLOOKUP(A402,Constrain!AC:AD,2,0)</f>
        <v>F054</v>
      </c>
      <c r="AO402" s="76" t="str">
        <f>VLOOKUP(A402,Constrain!AC:AE,3,0)</f>
        <v>กฟส.ละหานทราย</v>
      </c>
      <c r="AP402" s="76" t="str">
        <f>VLOOKUP(N402,DATA_IW39!A:AA,27,0)</f>
        <v>TELECOM</v>
      </c>
    </row>
    <row r="403" spans="1:42" x14ac:dyDescent="0.35">
      <c r="A403" s="86" t="s">
        <v>1304</v>
      </c>
      <c r="B403" s="56">
        <v>92000318853</v>
      </c>
      <c r="C403" s="56">
        <v>140001542518</v>
      </c>
      <c r="D403" s="86" t="s">
        <v>152</v>
      </c>
      <c r="E403" s="86" t="s">
        <v>114</v>
      </c>
      <c r="F403" s="86" t="s">
        <v>163</v>
      </c>
      <c r="G403" s="56">
        <v>2007964499</v>
      </c>
      <c r="H403" s="56">
        <v>9009410657</v>
      </c>
      <c r="I403" s="56">
        <v>544000322813</v>
      </c>
      <c r="J403" s="86" t="s">
        <v>154</v>
      </c>
      <c r="K403" s="86" t="s">
        <v>165</v>
      </c>
      <c r="L403" s="86" t="s">
        <v>166</v>
      </c>
      <c r="M403" s="86" t="s">
        <v>157</v>
      </c>
      <c r="N403" s="56">
        <v>130000727451</v>
      </c>
      <c r="O403" s="86" t="s">
        <v>79</v>
      </c>
      <c r="P403" s="87">
        <v>1</v>
      </c>
      <c r="Q403" s="59">
        <v>43481</v>
      </c>
      <c r="R403" s="88">
        <v>12695</v>
      </c>
      <c r="S403" s="89">
        <v>55</v>
      </c>
      <c r="T403" s="89">
        <v>55</v>
      </c>
      <c r="U403" s="89">
        <v>3.85</v>
      </c>
      <c r="V403" s="89">
        <v>698225</v>
      </c>
      <c r="W403" s="89">
        <v>698225</v>
      </c>
      <c r="X403" s="89">
        <v>48875.75</v>
      </c>
      <c r="Y403" s="89">
        <v>747100.75</v>
      </c>
      <c r="Z403" s="59">
        <v>43496</v>
      </c>
      <c r="AA403" s="59"/>
      <c r="AB403" s="76" t="str">
        <f t="shared" si="36"/>
        <v/>
      </c>
      <c r="AC403" s="76" t="str">
        <f t="shared" si="37"/>
        <v/>
      </c>
      <c r="AD403" s="76" t="str">
        <f>VLOOKUP(B403,CA!A:B,2,0)</f>
        <v>TOT</v>
      </c>
      <c r="AE403" s="77">
        <f>VLOOKUP(C403,DATA_IW39!B:B,1,0)</f>
        <v>140001542518</v>
      </c>
      <c r="AF403" s="78">
        <f t="shared" si="38"/>
        <v>2</v>
      </c>
      <c r="AG403" s="78">
        <f t="shared" si="39"/>
        <v>2</v>
      </c>
      <c r="AH403" s="78">
        <f t="shared" si="40"/>
        <v>2</v>
      </c>
      <c r="AI403" s="78" t="str">
        <f t="shared" si="41"/>
        <v>S4B3</v>
      </c>
      <c r="AJ403" s="78" t="str">
        <f>VLOOKUP(N403,DATA_IW39!A:X,24,0)</f>
        <v>TOT</v>
      </c>
      <c r="AK403" s="76" t="str">
        <f>VLOOKUP(N403,DATA_IW39!A:W,23,0)</f>
        <v>สายสื่อสาร</v>
      </c>
      <c r="AL403" s="76" t="str">
        <f>VLOOKUP(N403,DATA_IW39!A:G,6,0)</f>
        <v>ZW03</v>
      </c>
      <c r="AM403" s="76" t="str">
        <f>VLOOKUP(N403,DATA_IW39!A:G,7,0)</f>
        <v>Z53</v>
      </c>
      <c r="AN403" s="76" t="str">
        <f>VLOOKUP(A403,Constrain!AC:AD,2,0)</f>
        <v>F121</v>
      </c>
      <c r="AO403" s="76" t="str">
        <f>VLOOKUP(A403,Constrain!AC:AE,3,0)</f>
        <v>กฟอ.ปราสาท</v>
      </c>
      <c r="AP403" s="76" t="str">
        <f>VLOOKUP(N403,DATA_IW39!A:AA,27,0)</f>
        <v>TELECOM</v>
      </c>
    </row>
    <row r="404" spans="1:42" x14ac:dyDescent="0.35">
      <c r="A404" s="86" t="s">
        <v>1304</v>
      </c>
      <c r="B404" s="56">
        <v>92000318853</v>
      </c>
      <c r="C404" s="56">
        <v>140001542518</v>
      </c>
      <c r="D404" s="86" t="s">
        <v>152</v>
      </c>
      <c r="E404" s="86" t="s">
        <v>114</v>
      </c>
      <c r="F404" s="86" t="s">
        <v>163</v>
      </c>
      <c r="G404" s="56">
        <v>2007964499</v>
      </c>
      <c r="H404" s="56">
        <v>9009410657</v>
      </c>
      <c r="I404" s="56">
        <v>544000322813</v>
      </c>
      <c r="J404" s="86" t="s">
        <v>154</v>
      </c>
      <c r="K404" s="86" t="s">
        <v>165</v>
      </c>
      <c r="L404" s="86" t="s">
        <v>166</v>
      </c>
      <c r="M404" s="86" t="s">
        <v>157</v>
      </c>
      <c r="N404" s="56">
        <v>130000727451</v>
      </c>
      <c r="O404" s="86" t="s">
        <v>79</v>
      </c>
      <c r="P404" s="87">
        <v>2</v>
      </c>
      <c r="Q404" s="59">
        <v>43481</v>
      </c>
      <c r="R404" s="88">
        <v>1597</v>
      </c>
      <c r="S404" s="89">
        <v>100</v>
      </c>
      <c r="T404" s="89">
        <v>100</v>
      </c>
      <c r="U404" s="89">
        <v>7</v>
      </c>
      <c r="V404" s="89">
        <v>159700</v>
      </c>
      <c r="W404" s="89">
        <v>159700</v>
      </c>
      <c r="X404" s="89">
        <v>11179</v>
      </c>
      <c r="Y404" s="89">
        <v>170879</v>
      </c>
      <c r="Z404" s="59">
        <v>43496</v>
      </c>
      <c r="AA404" s="59"/>
      <c r="AB404" s="76" t="str">
        <f t="shared" si="36"/>
        <v/>
      </c>
      <c r="AC404" s="76" t="str">
        <f t="shared" si="37"/>
        <v/>
      </c>
      <c r="AD404" s="76" t="str">
        <f>VLOOKUP(B404,CA!A:B,2,0)</f>
        <v>TOT</v>
      </c>
      <c r="AE404" s="77">
        <f>VLOOKUP(C404,DATA_IW39!B:B,1,0)</f>
        <v>140001542518</v>
      </c>
      <c r="AF404" s="78">
        <f t="shared" si="38"/>
        <v>2</v>
      </c>
      <c r="AG404" s="78">
        <f t="shared" si="39"/>
        <v>2</v>
      </c>
      <c r="AH404" s="78">
        <f t="shared" si="40"/>
        <v>2</v>
      </c>
      <c r="AI404" s="78" t="str">
        <f t="shared" si="41"/>
        <v>S4B3</v>
      </c>
      <c r="AJ404" s="78" t="str">
        <f>VLOOKUP(N404,DATA_IW39!A:X,24,0)</f>
        <v>TOT</v>
      </c>
      <c r="AK404" s="76" t="str">
        <f>VLOOKUP(N404,DATA_IW39!A:W,23,0)</f>
        <v>สายสื่อสาร</v>
      </c>
      <c r="AL404" s="76" t="str">
        <f>VLOOKUP(N404,DATA_IW39!A:G,6,0)</f>
        <v>ZW03</v>
      </c>
      <c r="AM404" s="76" t="str">
        <f>VLOOKUP(N404,DATA_IW39!A:G,7,0)</f>
        <v>Z53</v>
      </c>
      <c r="AN404" s="76" t="str">
        <f>VLOOKUP(A404,Constrain!AC:AD,2,0)</f>
        <v>F121</v>
      </c>
      <c r="AO404" s="76" t="str">
        <f>VLOOKUP(A404,Constrain!AC:AE,3,0)</f>
        <v>กฟอ.ปราสาท</v>
      </c>
      <c r="AP404" s="76" t="str">
        <f>VLOOKUP(N404,DATA_IW39!A:AA,27,0)</f>
        <v>TELECOM</v>
      </c>
    </row>
    <row r="405" spans="1:42" x14ac:dyDescent="0.35">
      <c r="A405" s="86" t="s">
        <v>1304</v>
      </c>
      <c r="B405" s="56">
        <v>92000441432</v>
      </c>
      <c r="C405" s="56">
        <v>140001542615</v>
      </c>
      <c r="D405" s="86" t="s">
        <v>152</v>
      </c>
      <c r="E405" s="86" t="s">
        <v>171</v>
      </c>
      <c r="F405" s="86" t="s">
        <v>167</v>
      </c>
      <c r="G405" s="56">
        <v>2007964506</v>
      </c>
      <c r="H405" s="56">
        <v>9009410665</v>
      </c>
      <c r="I405" s="56">
        <v>522000322048</v>
      </c>
      <c r="J405" s="86" t="s">
        <v>154</v>
      </c>
      <c r="K405" s="86" t="s">
        <v>165</v>
      </c>
      <c r="L405" s="86" t="s">
        <v>166</v>
      </c>
      <c r="M405" s="86" t="s">
        <v>157</v>
      </c>
      <c r="N405" s="56">
        <v>130000727452</v>
      </c>
      <c r="O405" s="86" t="s">
        <v>79</v>
      </c>
      <c r="P405" s="87">
        <v>9</v>
      </c>
      <c r="Q405" s="59">
        <v>43481</v>
      </c>
      <c r="R405" s="88">
        <v>4271</v>
      </c>
      <c r="S405" s="89">
        <v>55</v>
      </c>
      <c r="T405" s="89">
        <v>55</v>
      </c>
      <c r="U405" s="89">
        <v>3.85</v>
      </c>
      <c r="V405" s="89">
        <v>234905</v>
      </c>
      <c r="W405" s="89">
        <v>234905</v>
      </c>
      <c r="X405" s="89">
        <v>16443.349999999999</v>
      </c>
      <c r="Y405" s="89">
        <v>251348.35</v>
      </c>
      <c r="Z405" s="59">
        <v>43496</v>
      </c>
      <c r="AA405" s="59"/>
      <c r="AB405" s="76" t="str">
        <f t="shared" si="36"/>
        <v/>
      </c>
      <c r="AC405" s="76" t="str">
        <f t="shared" si="37"/>
        <v/>
      </c>
      <c r="AD405" s="76" t="str">
        <f>VLOOKUP(B405,CA!A:B,2,0)</f>
        <v>TUC</v>
      </c>
      <c r="AE405" s="77">
        <f>VLOOKUP(C405,DATA_IW39!B:B,1,0)</f>
        <v>140001542615</v>
      </c>
      <c r="AF405" s="78">
        <f t="shared" si="38"/>
        <v>1</v>
      </c>
      <c r="AG405" s="78">
        <f t="shared" si="39"/>
        <v>1</v>
      </c>
      <c r="AH405" s="78">
        <f t="shared" si="40"/>
        <v>1</v>
      </c>
      <c r="AI405" s="78" t="str">
        <f t="shared" si="41"/>
        <v>S4B3</v>
      </c>
      <c r="AJ405" s="78" t="str">
        <f>VLOOKUP(N405,DATA_IW39!A:X,24,0)</f>
        <v>TUC</v>
      </c>
      <c r="AK405" s="76" t="str">
        <f>VLOOKUP(N405,DATA_IW39!A:W,23,0)</f>
        <v>สายสื่อสาร</v>
      </c>
      <c r="AL405" s="76" t="str">
        <f>VLOOKUP(N405,DATA_IW39!A:G,6,0)</f>
        <v>ZW03</v>
      </c>
      <c r="AM405" s="76" t="str">
        <f>VLOOKUP(N405,DATA_IW39!A:G,7,0)</f>
        <v>Z53</v>
      </c>
      <c r="AN405" s="76" t="str">
        <f>VLOOKUP(A405,Constrain!AC:AD,2,0)</f>
        <v>F121</v>
      </c>
      <c r="AO405" s="76" t="str">
        <f>VLOOKUP(A405,Constrain!AC:AE,3,0)</f>
        <v>กฟอ.ปราสาท</v>
      </c>
      <c r="AP405" s="76" t="str">
        <f>VLOOKUP(N405,DATA_IW39!A:AA,27,0)</f>
        <v>TELECOM</v>
      </c>
    </row>
    <row r="406" spans="1:42" x14ac:dyDescent="0.35">
      <c r="A406" s="86" t="s">
        <v>1291</v>
      </c>
      <c r="B406" s="56">
        <v>92000320906</v>
      </c>
      <c r="C406" s="56">
        <v>140001545902</v>
      </c>
      <c r="D406" s="86" t="s">
        <v>152</v>
      </c>
      <c r="E406" s="86" t="s">
        <v>114</v>
      </c>
      <c r="F406" s="86" t="s">
        <v>163</v>
      </c>
      <c r="G406" s="56">
        <v>2007970116</v>
      </c>
      <c r="H406" s="56">
        <v>9009417183</v>
      </c>
      <c r="I406" s="56">
        <v>548000321334</v>
      </c>
      <c r="J406" s="86" t="s">
        <v>154</v>
      </c>
      <c r="K406" s="86" t="s">
        <v>165</v>
      </c>
      <c r="L406" s="86" t="s">
        <v>166</v>
      </c>
      <c r="M406" s="86" t="s">
        <v>157</v>
      </c>
      <c r="N406" s="56">
        <v>130000727467</v>
      </c>
      <c r="O406" s="86" t="s">
        <v>79</v>
      </c>
      <c r="P406" s="87">
        <v>3</v>
      </c>
      <c r="Q406" s="59">
        <v>43482</v>
      </c>
      <c r="R406" s="88">
        <v>2570</v>
      </c>
      <c r="S406" s="89">
        <v>100</v>
      </c>
      <c r="T406" s="89">
        <v>100</v>
      </c>
      <c r="U406" s="89">
        <v>7</v>
      </c>
      <c r="V406" s="89">
        <v>257000</v>
      </c>
      <c r="W406" s="89">
        <v>257000</v>
      </c>
      <c r="X406" s="89">
        <v>17990</v>
      </c>
      <c r="Y406" s="89">
        <v>274990</v>
      </c>
      <c r="Z406" s="59">
        <v>43496</v>
      </c>
      <c r="AA406" s="59"/>
      <c r="AB406" s="76" t="str">
        <f t="shared" si="36"/>
        <v/>
      </c>
      <c r="AC406" s="76" t="str">
        <f t="shared" si="37"/>
        <v/>
      </c>
      <c r="AD406" s="76" t="str">
        <f>VLOOKUP(B406,CA!A:B,2,0)</f>
        <v>TOT</v>
      </c>
      <c r="AE406" s="77">
        <f>VLOOKUP(C406,DATA_IW39!B:B,1,0)</f>
        <v>140001545902</v>
      </c>
      <c r="AF406" s="78">
        <f t="shared" si="38"/>
        <v>2</v>
      </c>
      <c r="AG406" s="78">
        <f t="shared" si="39"/>
        <v>2</v>
      </c>
      <c r="AH406" s="78">
        <f t="shared" si="40"/>
        <v>2</v>
      </c>
      <c r="AI406" s="78" t="str">
        <f t="shared" si="41"/>
        <v>S4B3</v>
      </c>
      <c r="AJ406" s="78" t="str">
        <f>VLOOKUP(N406,DATA_IW39!A:X,24,0)</f>
        <v>TOT</v>
      </c>
      <c r="AK406" s="76" t="str">
        <f>VLOOKUP(N406,DATA_IW39!A:W,23,0)</f>
        <v>สายสื่อสาร</v>
      </c>
      <c r="AL406" s="76" t="str">
        <f>VLOOKUP(N406,DATA_IW39!A:G,6,0)</f>
        <v>ZW03</v>
      </c>
      <c r="AM406" s="76" t="str">
        <f>VLOOKUP(N406,DATA_IW39!A:G,7,0)</f>
        <v>Z53</v>
      </c>
      <c r="AN406" s="76" t="str">
        <f>VLOOKUP(A406,Constrain!AC:AD,2,0)</f>
        <v>F071</v>
      </c>
      <c r="AO406" s="76" t="str">
        <f>VLOOKUP(A406,Constrain!AC:AE,3,0)</f>
        <v>กฟอ.สีคิ้ว</v>
      </c>
      <c r="AP406" s="76" t="str">
        <f>VLOOKUP(N406,DATA_IW39!A:AA,27,0)</f>
        <v>TELECOM</v>
      </c>
    </row>
    <row r="407" spans="1:42" x14ac:dyDescent="0.35">
      <c r="A407" s="86" t="s">
        <v>1291</v>
      </c>
      <c r="B407" s="56">
        <v>92000320906</v>
      </c>
      <c r="C407" s="56">
        <v>140001545902</v>
      </c>
      <c r="D407" s="86" t="s">
        <v>152</v>
      </c>
      <c r="E407" s="86" t="s">
        <v>114</v>
      </c>
      <c r="F407" s="86" t="s">
        <v>163</v>
      </c>
      <c r="G407" s="56">
        <v>2007970116</v>
      </c>
      <c r="H407" s="56">
        <v>9009417183</v>
      </c>
      <c r="I407" s="56">
        <v>548000321334</v>
      </c>
      <c r="J407" s="86" t="s">
        <v>154</v>
      </c>
      <c r="K407" s="86" t="s">
        <v>165</v>
      </c>
      <c r="L407" s="86" t="s">
        <v>166</v>
      </c>
      <c r="M407" s="86" t="s">
        <v>157</v>
      </c>
      <c r="N407" s="56">
        <v>130000727467</v>
      </c>
      <c r="O407" s="86" t="s">
        <v>79</v>
      </c>
      <c r="P407" s="87">
        <v>4</v>
      </c>
      <c r="Q407" s="59">
        <v>43482</v>
      </c>
      <c r="R407" s="88">
        <v>9288</v>
      </c>
      <c r="S407" s="89">
        <v>55</v>
      </c>
      <c r="T407" s="89">
        <v>55</v>
      </c>
      <c r="U407" s="89">
        <v>3.85</v>
      </c>
      <c r="V407" s="89">
        <v>510840</v>
      </c>
      <c r="W407" s="89">
        <v>510840</v>
      </c>
      <c r="X407" s="89">
        <v>35758.800000000003</v>
      </c>
      <c r="Y407" s="89">
        <v>546598.80000000005</v>
      </c>
      <c r="Z407" s="59">
        <v>43496</v>
      </c>
      <c r="AB407" s="76" t="str">
        <f t="shared" si="36"/>
        <v/>
      </c>
      <c r="AC407" s="76" t="str">
        <f t="shared" si="37"/>
        <v/>
      </c>
      <c r="AD407" s="76" t="str">
        <f>VLOOKUP(B407,CA!A:B,2,0)</f>
        <v>TOT</v>
      </c>
      <c r="AE407" s="77">
        <f>VLOOKUP(C407,DATA_IW39!B:B,1,0)</f>
        <v>140001545902</v>
      </c>
      <c r="AF407" s="78">
        <f t="shared" si="38"/>
        <v>2</v>
      </c>
      <c r="AG407" s="78">
        <f t="shared" si="39"/>
        <v>2</v>
      </c>
      <c r="AH407" s="78">
        <f t="shared" si="40"/>
        <v>2</v>
      </c>
      <c r="AI407" s="78" t="str">
        <f t="shared" si="41"/>
        <v>S4B3</v>
      </c>
      <c r="AJ407" s="78" t="str">
        <f>VLOOKUP(N407,DATA_IW39!A:X,24,0)</f>
        <v>TOT</v>
      </c>
      <c r="AK407" s="76" t="str">
        <f>VLOOKUP(N407,DATA_IW39!A:W,23,0)</f>
        <v>สายสื่อสาร</v>
      </c>
      <c r="AL407" s="76" t="str">
        <f>VLOOKUP(N407,DATA_IW39!A:G,6,0)</f>
        <v>ZW03</v>
      </c>
      <c r="AM407" s="76" t="str">
        <f>VLOOKUP(N407,DATA_IW39!A:G,7,0)</f>
        <v>Z53</v>
      </c>
      <c r="AN407" s="76" t="str">
        <f>VLOOKUP(A407,Constrain!AC:AD,2,0)</f>
        <v>F071</v>
      </c>
      <c r="AO407" s="76" t="str">
        <f>VLOOKUP(A407,Constrain!AC:AE,3,0)</f>
        <v>กฟอ.สีคิ้ว</v>
      </c>
      <c r="AP407" s="76" t="str">
        <f>VLOOKUP(N407,DATA_IW39!A:AA,27,0)</f>
        <v>TELECOM</v>
      </c>
    </row>
    <row r="408" spans="1:42" x14ac:dyDescent="0.35">
      <c r="A408" s="86" t="s">
        <v>1291</v>
      </c>
      <c r="B408" s="56">
        <v>92000320923</v>
      </c>
      <c r="C408" s="56">
        <v>140001545740</v>
      </c>
      <c r="D408" s="86" t="s">
        <v>152</v>
      </c>
      <c r="E408" s="86" t="s">
        <v>174</v>
      </c>
      <c r="F408" s="86" t="s">
        <v>175</v>
      </c>
      <c r="G408" s="56">
        <v>2007969910</v>
      </c>
      <c r="H408" s="56">
        <v>9009417014</v>
      </c>
      <c r="I408" s="56">
        <v>566000321805</v>
      </c>
      <c r="J408" s="86" t="s">
        <v>154</v>
      </c>
      <c r="K408" s="86" t="s">
        <v>165</v>
      </c>
      <c r="L408" s="86" t="s">
        <v>166</v>
      </c>
      <c r="M408" s="86" t="s">
        <v>157</v>
      </c>
      <c r="N408" s="56">
        <v>130000727468</v>
      </c>
      <c r="O408" s="86" t="s">
        <v>79</v>
      </c>
      <c r="P408" s="87">
        <v>7</v>
      </c>
      <c r="Q408" s="59">
        <v>43482</v>
      </c>
      <c r="R408" s="88">
        <v>801</v>
      </c>
      <c r="S408" s="89">
        <v>55</v>
      </c>
      <c r="T408" s="89">
        <v>55</v>
      </c>
      <c r="U408" s="89">
        <v>3.85</v>
      </c>
      <c r="V408" s="89">
        <v>44055</v>
      </c>
      <c r="W408" s="89">
        <v>44055</v>
      </c>
      <c r="X408" s="89">
        <v>3083.85</v>
      </c>
      <c r="Y408" s="89">
        <v>47138.85</v>
      </c>
      <c r="Z408" s="59">
        <v>43496</v>
      </c>
      <c r="AB408" s="76" t="str">
        <f t="shared" si="36"/>
        <v/>
      </c>
      <c r="AC408" s="76" t="str">
        <f t="shared" si="37"/>
        <v/>
      </c>
      <c r="AD408" s="76" t="str">
        <f>VLOOKUP(B408,CA!A:B,2,0)</f>
        <v>SYM</v>
      </c>
      <c r="AE408" s="77">
        <f>VLOOKUP(C408,DATA_IW39!B:B,1,0)</f>
        <v>140001545740</v>
      </c>
      <c r="AF408" s="78">
        <f t="shared" si="38"/>
        <v>1</v>
      </c>
      <c r="AG408" s="78">
        <f t="shared" si="39"/>
        <v>1</v>
      </c>
      <c r="AH408" s="78">
        <f t="shared" si="40"/>
        <v>1</v>
      </c>
      <c r="AI408" s="78" t="str">
        <f t="shared" si="41"/>
        <v>S4B3</v>
      </c>
      <c r="AJ408" s="78" t="str">
        <f>VLOOKUP(N408,DATA_IW39!A:X,24,0)</f>
        <v>SYM</v>
      </c>
      <c r="AK408" s="76" t="str">
        <f>VLOOKUP(N408,DATA_IW39!A:W,23,0)</f>
        <v>สายสื่อสาร</v>
      </c>
      <c r="AL408" s="76" t="str">
        <f>VLOOKUP(N408,DATA_IW39!A:G,6,0)</f>
        <v>ZW03</v>
      </c>
      <c r="AM408" s="76" t="str">
        <f>VLOOKUP(N408,DATA_IW39!A:G,7,0)</f>
        <v>Z53</v>
      </c>
      <c r="AN408" s="76" t="str">
        <f>VLOOKUP(A408,Constrain!AC:AD,2,0)</f>
        <v>F071</v>
      </c>
      <c r="AO408" s="76" t="str">
        <f>VLOOKUP(A408,Constrain!AC:AE,3,0)</f>
        <v>กฟอ.สีคิ้ว</v>
      </c>
      <c r="AP408" s="76" t="str">
        <f>VLOOKUP(N408,DATA_IW39!A:AA,27,0)</f>
        <v>TELECOM</v>
      </c>
    </row>
    <row r="409" spans="1:42" x14ac:dyDescent="0.35">
      <c r="A409" s="86" t="s">
        <v>1291</v>
      </c>
      <c r="B409" s="56">
        <v>92000431293</v>
      </c>
      <c r="C409" s="56">
        <v>140001545367</v>
      </c>
      <c r="D409" s="86" t="s">
        <v>152</v>
      </c>
      <c r="E409" s="86" t="s">
        <v>153</v>
      </c>
      <c r="F409" s="86" t="s">
        <v>1266</v>
      </c>
      <c r="G409" s="56">
        <v>2007969528</v>
      </c>
      <c r="H409" s="56">
        <v>9009416520</v>
      </c>
      <c r="I409" s="56">
        <v>516000320905</v>
      </c>
      <c r="J409" s="86" t="s">
        <v>154</v>
      </c>
      <c r="K409" s="86" t="s">
        <v>165</v>
      </c>
      <c r="L409" s="86" t="s">
        <v>166</v>
      </c>
      <c r="M409" s="86" t="s">
        <v>157</v>
      </c>
      <c r="N409" s="56">
        <v>130000727470</v>
      </c>
      <c r="O409" s="86" t="s">
        <v>79</v>
      </c>
      <c r="P409" s="87">
        <v>11</v>
      </c>
      <c r="Q409" s="59">
        <v>43482</v>
      </c>
      <c r="R409" s="88">
        <v>11723</v>
      </c>
      <c r="S409" s="89">
        <v>55</v>
      </c>
      <c r="T409" s="89">
        <v>55</v>
      </c>
      <c r="U409" s="89">
        <v>3.85</v>
      </c>
      <c r="V409" s="89">
        <v>644765</v>
      </c>
      <c r="W409" s="89">
        <v>644765</v>
      </c>
      <c r="X409" s="89">
        <v>45133.55</v>
      </c>
      <c r="Y409" s="89">
        <v>689898.55</v>
      </c>
      <c r="Z409" s="59">
        <v>43496</v>
      </c>
      <c r="AB409" s="76" t="str">
        <f t="shared" si="36"/>
        <v/>
      </c>
      <c r="AC409" s="76" t="str">
        <f t="shared" si="37"/>
        <v/>
      </c>
      <c r="AD409" s="76" t="str">
        <f>VLOOKUP(B409,CA!A:B,2,0)</f>
        <v>AWN</v>
      </c>
      <c r="AE409" s="77">
        <f>VLOOKUP(C409,DATA_IW39!B:B,1,0)</f>
        <v>140001545367</v>
      </c>
      <c r="AF409" s="78">
        <f t="shared" si="38"/>
        <v>1</v>
      </c>
      <c r="AG409" s="78">
        <f t="shared" si="39"/>
        <v>1</v>
      </c>
      <c r="AH409" s="78">
        <f t="shared" si="40"/>
        <v>1</v>
      </c>
      <c r="AI409" s="78" t="str">
        <f t="shared" si="41"/>
        <v>S4B3</v>
      </c>
      <c r="AJ409" s="78" t="str">
        <f>VLOOKUP(N409,DATA_IW39!A:X,24,0)</f>
        <v>AWN</v>
      </c>
      <c r="AK409" s="76" t="str">
        <f>VLOOKUP(N409,DATA_IW39!A:W,23,0)</f>
        <v>สายสื่อสาร</v>
      </c>
      <c r="AL409" s="76" t="str">
        <f>VLOOKUP(N409,DATA_IW39!A:G,6,0)</f>
        <v>ZW03</v>
      </c>
      <c r="AM409" s="76" t="str">
        <f>VLOOKUP(N409,DATA_IW39!A:G,7,0)</f>
        <v>Z53</v>
      </c>
      <c r="AN409" s="76" t="str">
        <f>VLOOKUP(A409,Constrain!AC:AD,2,0)</f>
        <v>F071</v>
      </c>
      <c r="AO409" s="76" t="str">
        <f>VLOOKUP(A409,Constrain!AC:AE,3,0)</f>
        <v>กฟอ.สีคิ้ว</v>
      </c>
      <c r="AP409" s="76" t="str">
        <f>VLOOKUP(N409,DATA_IW39!A:AA,27,0)</f>
        <v>TELECOM</v>
      </c>
    </row>
    <row r="410" spans="1:42" x14ac:dyDescent="0.35">
      <c r="A410" s="86" t="s">
        <v>1293</v>
      </c>
      <c r="B410" s="56">
        <v>92000193087</v>
      </c>
      <c r="C410" s="56">
        <v>140001546215</v>
      </c>
      <c r="D410" s="86" t="s">
        <v>152</v>
      </c>
      <c r="E410" s="86" t="s">
        <v>3175</v>
      </c>
      <c r="F410" s="86" t="s">
        <v>3176</v>
      </c>
      <c r="G410" s="56">
        <v>2007970435</v>
      </c>
      <c r="H410" s="56">
        <v>9009417651</v>
      </c>
      <c r="I410" s="56">
        <v>536000322690</v>
      </c>
      <c r="J410" s="86" t="s">
        <v>154</v>
      </c>
      <c r="K410" s="86" t="s">
        <v>165</v>
      </c>
      <c r="L410" s="86" t="s">
        <v>166</v>
      </c>
      <c r="M410" s="86" t="s">
        <v>157</v>
      </c>
      <c r="N410" s="56">
        <v>130000727472</v>
      </c>
      <c r="O410" s="86" t="s">
        <v>79</v>
      </c>
      <c r="P410" s="87">
        <v>2</v>
      </c>
      <c r="Q410" s="59">
        <v>43482</v>
      </c>
      <c r="R410" s="88">
        <v>5</v>
      </c>
      <c r="S410" s="89">
        <v>55</v>
      </c>
      <c r="T410" s="89">
        <v>55</v>
      </c>
      <c r="U410" s="89">
        <v>3.85</v>
      </c>
      <c r="V410" s="89">
        <v>275</v>
      </c>
      <c r="W410" s="89">
        <v>275</v>
      </c>
      <c r="X410" s="89">
        <v>19.25</v>
      </c>
      <c r="Y410" s="89">
        <v>294.25</v>
      </c>
      <c r="Z410" s="59">
        <v>43496</v>
      </c>
      <c r="AB410" s="76" t="str">
        <f t="shared" si="36"/>
        <v/>
      </c>
      <c r="AC410" s="76" t="str">
        <f t="shared" si="37"/>
        <v/>
      </c>
      <c r="AD410" s="76" t="str">
        <f>VLOOKUP(B410,CA!A:B,2,0)</f>
        <v>GOLD</v>
      </c>
      <c r="AE410" s="77">
        <f>VLOOKUP(C410,DATA_IW39!B:B,1,0)</f>
        <v>140001546215</v>
      </c>
      <c r="AF410" s="78">
        <f t="shared" si="38"/>
        <v>1</v>
      </c>
      <c r="AG410" s="78">
        <f t="shared" si="39"/>
        <v>1</v>
      </c>
      <c r="AH410" s="78">
        <f t="shared" si="40"/>
        <v>1</v>
      </c>
      <c r="AI410" s="78" t="str">
        <f t="shared" si="41"/>
        <v>S4B3</v>
      </c>
      <c r="AJ410" s="78" t="str">
        <f>VLOOKUP(N410,DATA_IW39!A:X,24,0)</f>
        <v>GOLD</v>
      </c>
      <c r="AK410" s="76" t="str">
        <f>VLOOKUP(N410,DATA_IW39!A:W,23,0)</f>
        <v>สายสื่อสาร</v>
      </c>
      <c r="AL410" s="76" t="str">
        <f>VLOOKUP(N410,DATA_IW39!A:G,6,0)</f>
        <v>ZW03</v>
      </c>
      <c r="AM410" s="76" t="str">
        <f>VLOOKUP(N410,DATA_IW39!A:G,7,0)</f>
        <v>Z53</v>
      </c>
      <c r="AN410" s="76" t="str">
        <f>VLOOKUP(A410,Constrain!AC:AD,2,0)</f>
        <v>F101</v>
      </c>
      <c r="AO410" s="76" t="str">
        <f>VLOOKUP(A410,Constrain!AC:AE,3,0)</f>
        <v>กฟอ.พิมาย</v>
      </c>
      <c r="AP410" s="76" t="str">
        <f>VLOOKUP(N410,DATA_IW39!A:AA,27,0)</f>
        <v>GOLD</v>
      </c>
    </row>
    <row r="411" spans="1:42" x14ac:dyDescent="0.35">
      <c r="A411" s="86" t="s">
        <v>1291</v>
      </c>
      <c r="B411" s="56">
        <v>92000546546</v>
      </c>
      <c r="C411" s="56">
        <v>140001546779</v>
      </c>
      <c r="D411" s="86" t="s">
        <v>152</v>
      </c>
      <c r="E411" s="86" t="s">
        <v>194</v>
      </c>
      <c r="F411" s="86" t="s">
        <v>195</v>
      </c>
      <c r="G411" s="56">
        <v>2007973084</v>
      </c>
      <c r="H411" s="56">
        <v>9009420346</v>
      </c>
      <c r="I411" s="56">
        <v>500000320706</v>
      </c>
      <c r="J411" s="86" t="s">
        <v>154</v>
      </c>
      <c r="K411" s="86" t="s">
        <v>165</v>
      </c>
      <c r="L411" s="86" t="s">
        <v>166</v>
      </c>
      <c r="M411" s="86" t="s">
        <v>157</v>
      </c>
      <c r="N411" s="56">
        <v>130000727473</v>
      </c>
      <c r="O411" s="86" t="s">
        <v>79</v>
      </c>
      <c r="P411" s="87">
        <v>12</v>
      </c>
      <c r="Q411" s="59">
        <v>43483</v>
      </c>
      <c r="R411" s="88">
        <v>7431</v>
      </c>
      <c r="S411" s="89">
        <v>55</v>
      </c>
      <c r="T411" s="89">
        <v>55</v>
      </c>
      <c r="U411" s="89">
        <v>3.85</v>
      </c>
      <c r="V411" s="89">
        <v>408705</v>
      </c>
      <c r="W411" s="89">
        <v>408705</v>
      </c>
      <c r="X411" s="89">
        <v>28609.35</v>
      </c>
      <c r="Y411" s="89">
        <v>437314.35</v>
      </c>
      <c r="Z411" s="59">
        <v>43496</v>
      </c>
      <c r="AB411" s="76" t="str">
        <f t="shared" si="36"/>
        <v/>
      </c>
      <c r="AC411" s="76" t="str">
        <f t="shared" si="37"/>
        <v/>
      </c>
      <c r="AD411" s="76" t="str">
        <f>VLOOKUP(B411,CA!A:B,2,0)</f>
        <v>TCC</v>
      </c>
      <c r="AE411" s="77">
        <f>VLOOKUP(C411,DATA_IW39!B:B,1,0)</f>
        <v>140001546779</v>
      </c>
      <c r="AF411" s="78">
        <f t="shared" si="38"/>
        <v>1</v>
      </c>
      <c r="AG411" s="78">
        <f t="shared" si="39"/>
        <v>1</v>
      </c>
      <c r="AH411" s="78">
        <f t="shared" si="40"/>
        <v>1</v>
      </c>
      <c r="AI411" s="78" t="str">
        <f t="shared" si="41"/>
        <v>S4B3</v>
      </c>
      <c r="AJ411" s="78" t="str">
        <f>VLOOKUP(N411,DATA_IW39!A:X,24,0)</f>
        <v>TCC</v>
      </c>
      <c r="AK411" s="76" t="str">
        <f>VLOOKUP(N411,DATA_IW39!A:W,23,0)</f>
        <v>สายสื่อสาร</v>
      </c>
      <c r="AL411" s="76" t="str">
        <f>VLOOKUP(N411,DATA_IW39!A:G,6,0)</f>
        <v>ZW03</v>
      </c>
      <c r="AM411" s="76" t="str">
        <f>VLOOKUP(N411,DATA_IW39!A:G,7,0)</f>
        <v>Z53</v>
      </c>
      <c r="AN411" s="76" t="str">
        <f>VLOOKUP(A411,Constrain!AC:AD,2,0)</f>
        <v>F071</v>
      </c>
      <c r="AO411" s="76" t="str">
        <f>VLOOKUP(A411,Constrain!AC:AE,3,0)</f>
        <v>กฟอ.สีคิ้ว</v>
      </c>
      <c r="AP411" s="76" t="str">
        <f>VLOOKUP(N411,DATA_IW39!A:AA,27,0)</f>
        <v>TELECOM</v>
      </c>
    </row>
    <row r="412" spans="1:42" x14ac:dyDescent="0.35">
      <c r="A412" s="86" t="s">
        <v>1291</v>
      </c>
      <c r="B412" s="56">
        <v>92000320915</v>
      </c>
      <c r="C412" s="56">
        <v>140001546137</v>
      </c>
      <c r="D412" s="86" t="s">
        <v>152</v>
      </c>
      <c r="E412" s="86" t="s">
        <v>160</v>
      </c>
      <c r="F412" s="86" t="s">
        <v>161</v>
      </c>
      <c r="G412" s="56">
        <v>2007970301</v>
      </c>
      <c r="H412" s="56">
        <v>9009417388</v>
      </c>
      <c r="I412" s="56">
        <v>532000322937</v>
      </c>
      <c r="J412" s="86" t="s">
        <v>154</v>
      </c>
      <c r="K412" s="86" t="s">
        <v>165</v>
      </c>
      <c r="L412" s="86" t="s">
        <v>166</v>
      </c>
      <c r="M412" s="86" t="s">
        <v>157</v>
      </c>
      <c r="N412" s="56">
        <v>130000727475</v>
      </c>
      <c r="O412" s="86" t="s">
        <v>79</v>
      </c>
      <c r="P412" s="87">
        <v>5</v>
      </c>
      <c r="Q412" s="59">
        <v>43482</v>
      </c>
      <c r="R412" s="88">
        <v>90</v>
      </c>
      <c r="S412" s="89">
        <v>100</v>
      </c>
      <c r="T412" s="89">
        <v>100</v>
      </c>
      <c r="U412" s="89">
        <v>7</v>
      </c>
      <c r="V412" s="89">
        <v>9000</v>
      </c>
      <c r="W412" s="89">
        <v>9000</v>
      </c>
      <c r="X412" s="89">
        <v>630</v>
      </c>
      <c r="Y412" s="89">
        <v>9630</v>
      </c>
      <c r="Z412" s="59">
        <v>43496</v>
      </c>
      <c r="AB412" s="76" t="str">
        <f t="shared" si="36"/>
        <v/>
      </c>
      <c r="AC412" s="76" t="str">
        <f t="shared" si="37"/>
        <v/>
      </c>
      <c r="AD412" s="76" t="str">
        <f>VLOOKUP(B412,CA!A:B,2,0)</f>
        <v>CAT</v>
      </c>
      <c r="AE412" s="77">
        <f>VLOOKUP(C412,DATA_IW39!B:B,1,0)</f>
        <v>140001546137</v>
      </c>
      <c r="AF412" s="78">
        <f t="shared" si="38"/>
        <v>2</v>
      </c>
      <c r="AG412" s="78">
        <f t="shared" si="39"/>
        <v>2</v>
      </c>
      <c r="AH412" s="78">
        <f t="shared" si="40"/>
        <v>2</v>
      </c>
      <c r="AI412" s="78" t="str">
        <f t="shared" si="41"/>
        <v>S4B3</v>
      </c>
      <c r="AJ412" s="78" t="str">
        <f>VLOOKUP(N412,DATA_IW39!A:X,24,0)</f>
        <v>CAT</v>
      </c>
      <c r="AK412" s="76" t="str">
        <f>VLOOKUP(N412,DATA_IW39!A:W,23,0)</f>
        <v>สายสื่อสาร</v>
      </c>
      <c r="AL412" s="76" t="str">
        <f>VLOOKUP(N412,DATA_IW39!A:G,6,0)</f>
        <v>ZW03</v>
      </c>
      <c r="AM412" s="76" t="str">
        <f>VLOOKUP(N412,DATA_IW39!A:G,7,0)</f>
        <v>Z53</v>
      </c>
      <c r="AN412" s="76" t="str">
        <f>VLOOKUP(A412,Constrain!AC:AD,2,0)</f>
        <v>F071</v>
      </c>
      <c r="AO412" s="76" t="str">
        <f>VLOOKUP(A412,Constrain!AC:AE,3,0)</f>
        <v>กฟอ.สีคิ้ว</v>
      </c>
      <c r="AP412" s="76" t="str">
        <f>VLOOKUP(N412,DATA_IW39!A:AA,27,0)</f>
        <v>TELECOM</v>
      </c>
    </row>
    <row r="413" spans="1:42" x14ac:dyDescent="0.35">
      <c r="A413" s="86" t="s">
        <v>1291</v>
      </c>
      <c r="B413" s="56">
        <v>92000320915</v>
      </c>
      <c r="C413" s="56">
        <v>140001546137</v>
      </c>
      <c r="D413" s="86" t="s">
        <v>152</v>
      </c>
      <c r="E413" s="86" t="s">
        <v>160</v>
      </c>
      <c r="F413" s="86" t="s">
        <v>161</v>
      </c>
      <c r="G413" s="56">
        <v>2007970301</v>
      </c>
      <c r="H413" s="56">
        <v>9009417388</v>
      </c>
      <c r="I413" s="56">
        <v>532000322937</v>
      </c>
      <c r="J413" s="86" t="s">
        <v>154</v>
      </c>
      <c r="K413" s="86" t="s">
        <v>165</v>
      </c>
      <c r="L413" s="86" t="s">
        <v>166</v>
      </c>
      <c r="M413" s="86" t="s">
        <v>157</v>
      </c>
      <c r="N413" s="56">
        <v>130000727475</v>
      </c>
      <c r="O413" s="86" t="s">
        <v>79</v>
      </c>
      <c r="P413" s="87">
        <v>6</v>
      </c>
      <c r="Q413" s="59">
        <v>43482</v>
      </c>
      <c r="R413" s="88">
        <v>5713</v>
      </c>
      <c r="S413" s="89">
        <v>55</v>
      </c>
      <c r="T413" s="89">
        <v>55</v>
      </c>
      <c r="U413" s="89">
        <v>3.85</v>
      </c>
      <c r="V413" s="89">
        <v>314215</v>
      </c>
      <c r="W413" s="89">
        <v>314215</v>
      </c>
      <c r="X413" s="89">
        <v>21995.05</v>
      </c>
      <c r="Y413" s="89">
        <v>336210.05</v>
      </c>
      <c r="Z413" s="59">
        <v>43496</v>
      </c>
      <c r="AA413" s="59"/>
      <c r="AB413" s="76" t="str">
        <f t="shared" si="36"/>
        <v/>
      </c>
      <c r="AC413" s="76" t="str">
        <f t="shared" si="37"/>
        <v/>
      </c>
      <c r="AD413" s="76" t="str">
        <f>VLOOKUP(B413,CA!A:B,2,0)</f>
        <v>CAT</v>
      </c>
      <c r="AE413" s="77">
        <f>VLOOKUP(C413,DATA_IW39!B:B,1,0)</f>
        <v>140001546137</v>
      </c>
      <c r="AF413" s="78">
        <f t="shared" si="38"/>
        <v>2</v>
      </c>
      <c r="AG413" s="78">
        <f t="shared" si="39"/>
        <v>2</v>
      </c>
      <c r="AH413" s="78">
        <f t="shared" si="40"/>
        <v>2</v>
      </c>
      <c r="AI413" s="78" t="str">
        <f t="shared" si="41"/>
        <v>S4B3</v>
      </c>
      <c r="AJ413" s="78" t="str">
        <f>VLOOKUP(N413,DATA_IW39!A:X,24,0)</f>
        <v>CAT</v>
      </c>
      <c r="AK413" s="76" t="str">
        <f>VLOOKUP(N413,DATA_IW39!A:W,23,0)</f>
        <v>สายสื่อสาร</v>
      </c>
      <c r="AL413" s="76" t="str">
        <f>VLOOKUP(N413,DATA_IW39!A:G,6,0)</f>
        <v>ZW03</v>
      </c>
      <c r="AM413" s="76" t="str">
        <f>VLOOKUP(N413,DATA_IW39!A:G,7,0)</f>
        <v>Z53</v>
      </c>
      <c r="AN413" s="76" t="str">
        <f>VLOOKUP(A413,Constrain!AC:AD,2,0)</f>
        <v>F071</v>
      </c>
      <c r="AO413" s="76" t="str">
        <f>VLOOKUP(A413,Constrain!AC:AE,3,0)</f>
        <v>กฟอ.สีคิ้ว</v>
      </c>
      <c r="AP413" s="76" t="str">
        <f>VLOOKUP(N413,DATA_IW39!A:AA,27,0)</f>
        <v>TELECOM</v>
      </c>
    </row>
    <row r="414" spans="1:42" x14ac:dyDescent="0.35">
      <c r="A414" s="86" t="s">
        <v>1291</v>
      </c>
      <c r="B414" s="56">
        <v>92000320929</v>
      </c>
      <c r="C414" s="56">
        <v>140001545833</v>
      </c>
      <c r="D414" s="86" t="s">
        <v>152</v>
      </c>
      <c r="E414" s="86" t="s">
        <v>168</v>
      </c>
      <c r="F414" s="86" t="s">
        <v>169</v>
      </c>
      <c r="G414" s="56">
        <v>2007969983</v>
      </c>
      <c r="H414" s="56">
        <v>9009417027</v>
      </c>
      <c r="I414" s="56">
        <v>520000322695</v>
      </c>
      <c r="J414" s="86" t="s">
        <v>154</v>
      </c>
      <c r="K414" s="86" t="s">
        <v>165</v>
      </c>
      <c r="L414" s="86" t="s">
        <v>166</v>
      </c>
      <c r="M414" s="86" t="s">
        <v>157</v>
      </c>
      <c r="N414" s="56">
        <v>130000727476</v>
      </c>
      <c r="O414" s="86" t="s">
        <v>79</v>
      </c>
      <c r="P414" s="87">
        <v>8</v>
      </c>
      <c r="Q414" s="59">
        <v>43482</v>
      </c>
      <c r="R414" s="88">
        <v>1066</v>
      </c>
      <c r="S414" s="89">
        <v>55</v>
      </c>
      <c r="T414" s="89">
        <v>55</v>
      </c>
      <c r="U414" s="89">
        <v>3.85</v>
      </c>
      <c r="V414" s="89">
        <v>58630</v>
      </c>
      <c r="W414" s="89">
        <v>58630</v>
      </c>
      <c r="X414" s="89">
        <v>4104.1000000000004</v>
      </c>
      <c r="Y414" s="89">
        <v>62734.1</v>
      </c>
      <c r="Z414" s="59">
        <v>43496</v>
      </c>
      <c r="AA414" s="59"/>
      <c r="AB414" s="76" t="str">
        <f t="shared" si="36"/>
        <v/>
      </c>
      <c r="AC414" s="76" t="str">
        <f t="shared" si="37"/>
        <v/>
      </c>
      <c r="AD414" s="76" t="str">
        <f>VLOOKUP(B414,CA!A:B,2,0)</f>
        <v>UIH</v>
      </c>
      <c r="AE414" s="77">
        <f>VLOOKUP(C414,DATA_IW39!B:B,1,0)</f>
        <v>140001545833</v>
      </c>
      <c r="AF414" s="78">
        <f t="shared" si="38"/>
        <v>1</v>
      </c>
      <c r="AG414" s="78">
        <f t="shared" si="39"/>
        <v>1</v>
      </c>
      <c r="AH414" s="78">
        <f t="shared" si="40"/>
        <v>1</v>
      </c>
      <c r="AI414" s="78" t="str">
        <f t="shared" si="41"/>
        <v>S4B3</v>
      </c>
      <c r="AJ414" s="78" t="str">
        <f>VLOOKUP(N414,DATA_IW39!A:X,24,0)</f>
        <v>UIH</v>
      </c>
      <c r="AK414" s="76" t="str">
        <f>VLOOKUP(N414,DATA_IW39!A:W,23,0)</f>
        <v>สายสื่อสาร</v>
      </c>
      <c r="AL414" s="76" t="str">
        <f>VLOOKUP(N414,DATA_IW39!A:G,6,0)</f>
        <v>ZW03</v>
      </c>
      <c r="AM414" s="76" t="str">
        <f>VLOOKUP(N414,DATA_IW39!A:G,7,0)</f>
        <v>Z53</v>
      </c>
      <c r="AN414" s="76" t="str">
        <f>VLOOKUP(A414,Constrain!AC:AD,2,0)</f>
        <v>F071</v>
      </c>
      <c r="AO414" s="76" t="str">
        <f>VLOOKUP(A414,Constrain!AC:AE,3,0)</f>
        <v>กฟอ.สีคิ้ว</v>
      </c>
      <c r="AP414" s="76" t="str">
        <f>VLOOKUP(N414,DATA_IW39!A:AA,27,0)</f>
        <v>TELECOM</v>
      </c>
    </row>
    <row r="415" spans="1:42" x14ac:dyDescent="0.35">
      <c r="A415" s="86" t="s">
        <v>1324</v>
      </c>
      <c r="B415" s="56">
        <v>92000324056</v>
      </c>
      <c r="C415" s="56">
        <v>140001544928</v>
      </c>
      <c r="D415" s="86" t="s">
        <v>152</v>
      </c>
      <c r="E415" s="86" t="s">
        <v>160</v>
      </c>
      <c r="F415" s="86" t="s">
        <v>161</v>
      </c>
      <c r="G415" s="56">
        <v>2007969157</v>
      </c>
      <c r="H415" s="56">
        <v>9009416052</v>
      </c>
      <c r="I415" s="56">
        <v>514000320667</v>
      </c>
      <c r="J415" s="86" t="s">
        <v>154</v>
      </c>
      <c r="K415" s="86" t="s">
        <v>165</v>
      </c>
      <c r="L415" s="86" t="s">
        <v>166</v>
      </c>
      <c r="M415" s="86" t="s">
        <v>157</v>
      </c>
      <c r="N415" s="56">
        <v>130000727477</v>
      </c>
      <c r="O415" s="86" t="s">
        <v>79</v>
      </c>
      <c r="P415" s="87">
        <v>5</v>
      </c>
      <c r="Q415" s="59">
        <v>43482</v>
      </c>
      <c r="R415" s="88">
        <v>803</v>
      </c>
      <c r="S415" s="89">
        <v>55</v>
      </c>
      <c r="T415" s="89">
        <v>55</v>
      </c>
      <c r="U415" s="89">
        <v>3.85</v>
      </c>
      <c r="V415" s="89">
        <v>44165</v>
      </c>
      <c r="W415" s="89">
        <v>44165</v>
      </c>
      <c r="X415" s="89">
        <v>3091.55</v>
      </c>
      <c r="Y415" s="89">
        <v>47256.55</v>
      </c>
      <c r="Z415" s="59">
        <v>43496</v>
      </c>
      <c r="AA415" s="59"/>
      <c r="AB415" s="76" t="str">
        <f t="shared" si="36"/>
        <v/>
      </c>
      <c r="AC415" s="76" t="str">
        <f t="shared" si="37"/>
        <v/>
      </c>
      <c r="AD415" s="76" t="str">
        <f>VLOOKUP(B415,CA!A:B,2,0)</f>
        <v>CAT</v>
      </c>
      <c r="AE415" s="77">
        <f>VLOOKUP(C415,DATA_IW39!B:B,1,0)</f>
        <v>140001544928</v>
      </c>
      <c r="AF415" s="78">
        <f t="shared" si="38"/>
        <v>2</v>
      </c>
      <c r="AG415" s="78">
        <f t="shared" si="39"/>
        <v>2</v>
      </c>
      <c r="AH415" s="78">
        <f t="shared" si="40"/>
        <v>2</v>
      </c>
      <c r="AI415" s="78" t="str">
        <f t="shared" si="41"/>
        <v>S4B3</v>
      </c>
      <c r="AJ415" s="78" t="str">
        <f>VLOOKUP(N415,DATA_IW39!A:X,24,0)</f>
        <v>CAT</v>
      </c>
      <c r="AK415" s="76" t="str">
        <f>VLOOKUP(N415,DATA_IW39!A:W,23,0)</f>
        <v>สายสื่อสาร</v>
      </c>
      <c r="AL415" s="76" t="str">
        <f>VLOOKUP(N415,DATA_IW39!A:G,6,0)</f>
        <v>ZW03</v>
      </c>
      <c r="AM415" s="76" t="str">
        <f>VLOOKUP(N415,DATA_IW39!A:G,7,0)</f>
        <v>Z53</v>
      </c>
      <c r="AN415" s="76" t="str">
        <f>VLOOKUP(A415,Constrain!AC:AD,2,0)</f>
        <v>F062</v>
      </c>
      <c r="AO415" s="76" t="str">
        <f>VLOOKUP(A415,Constrain!AC:AE,3,0)</f>
        <v>กฟส.หมูสี</v>
      </c>
      <c r="AP415" s="76" t="str">
        <f>VLOOKUP(N415,DATA_IW39!A:AA,27,0)</f>
        <v>TELECOM</v>
      </c>
    </row>
    <row r="416" spans="1:42" x14ac:dyDescent="0.35">
      <c r="A416" s="86" t="s">
        <v>1324</v>
      </c>
      <c r="B416" s="56">
        <v>92000324056</v>
      </c>
      <c r="C416" s="56">
        <v>140001544928</v>
      </c>
      <c r="D416" s="86" t="s">
        <v>152</v>
      </c>
      <c r="E416" s="86" t="s">
        <v>160</v>
      </c>
      <c r="F416" s="86" t="s">
        <v>161</v>
      </c>
      <c r="G416" s="56">
        <v>2007969157</v>
      </c>
      <c r="H416" s="56">
        <v>9009416052</v>
      </c>
      <c r="I416" s="56">
        <v>514000320667</v>
      </c>
      <c r="J416" s="86" t="s">
        <v>154</v>
      </c>
      <c r="K416" s="86" t="s">
        <v>165</v>
      </c>
      <c r="L416" s="86" t="s">
        <v>166</v>
      </c>
      <c r="M416" s="86" t="s">
        <v>157</v>
      </c>
      <c r="N416" s="56">
        <v>130000727477</v>
      </c>
      <c r="O416" s="86" t="s">
        <v>79</v>
      </c>
      <c r="P416" s="87">
        <v>6</v>
      </c>
      <c r="Q416" s="59">
        <v>43482</v>
      </c>
      <c r="R416" s="88">
        <v>8</v>
      </c>
      <c r="S416" s="89">
        <v>100</v>
      </c>
      <c r="T416" s="89">
        <v>100</v>
      </c>
      <c r="U416" s="89">
        <v>7</v>
      </c>
      <c r="V416" s="89">
        <v>800</v>
      </c>
      <c r="W416" s="89">
        <v>800</v>
      </c>
      <c r="X416" s="89">
        <v>56</v>
      </c>
      <c r="Y416" s="89">
        <v>856</v>
      </c>
      <c r="Z416" s="59">
        <v>43496</v>
      </c>
      <c r="AA416" s="59"/>
      <c r="AB416" s="76" t="str">
        <f t="shared" si="36"/>
        <v/>
      </c>
      <c r="AC416" s="76" t="str">
        <f t="shared" si="37"/>
        <v/>
      </c>
      <c r="AD416" s="76" t="str">
        <f>VLOOKUP(B416,CA!A:B,2,0)</f>
        <v>CAT</v>
      </c>
      <c r="AE416" s="77">
        <f>VLOOKUP(C416,DATA_IW39!B:B,1,0)</f>
        <v>140001544928</v>
      </c>
      <c r="AF416" s="78">
        <f t="shared" si="38"/>
        <v>2</v>
      </c>
      <c r="AG416" s="78">
        <f t="shared" si="39"/>
        <v>2</v>
      </c>
      <c r="AH416" s="78">
        <f t="shared" si="40"/>
        <v>2</v>
      </c>
      <c r="AI416" s="78" t="str">
        <f t="shared" si="41"/>
        <v>S4B3</v>
      </c>
      <c r="AJ416" s="78" t="str">
        <f>VLOOKUP(N416,DATA_IW39!A:X,24,0)</f>
        <v>CAT</v>
      </c>
      <c r="AK416" s="76" t="str">
        <f>VLOOKUP(N416,DATA_IW39!A:W,23,0)</f>
        <v>สายสื่อสาร</v>
      </c>
      <c r="AL416" s="76" t="str">
        <f>VLOOKUP(N416,DATA_IW39!A:G,6,0)</f>
        <v>ZW03</v>
      </c>
      <c r="AM416" s="76" t="str">
        <f>VLOOKUP(N416,DATA_IW39!A:G,7,0)</f>
        <v>Z53</v>
      </c>
      <c r="AN416" s="76" t="str">
        <f>VLOOKUP(A416,Constrain!AC:AD,2,0)</f>
        <v>F062</v>
      </c>
      <c r="AO416" s="76" t="str">
        <f>VLOOKUP(A416,Constrain!AC:AE,3,0)</f>
        <v>กฟส.หมูสี</v>
      </c>
      <c r="AP416" s="76" t="str">
        <f>VLOOKUP(N416,DATA_IW39!A:AA,27,0)</f>
        <v>TELECOM</v>
      </c>
    </row>
    <row r="417" spans="1:42" x14ac:dyDescent="0.35">
      <c r="A417" s="86" t="s">
        <v>1293</v>
      </c>
      <c r="B417" s="56">
        <v>92000319883</v>
      </c>
      <c r="C417" s="56">
        <v>140001545246</v>
      </c>
      <c r="D417" s="86" t="s">
        <v>152</v>
      </c>
      <c r="E417" s="86" t="s">
        <v>153</v>
      </c>
      <c r="F417" s="86" t="s">
        <v>1266</v>
      </c>
      <c r="G417" s="56">
        <v>2007969458</v>
      </c>
      <c r="H417" s="56">
        <v>9009416388</v>
      </c>
      <c r="I417" s="56">
        <v>568000321547</v>
      </c>
      <c r="J417" s="86" t="s">
        <v>154</v>
      </c>
      <c r="K417" s="86" t="s">
        <v>165</v>
      </c>
      <c r="L417" s="86" t="s">
        <v>166</v>
      </c>
      <c r="M417" s="86" t="s">
        <v>157</v>
      </c>
      <c r="N417" s="56">
        <v>130000727479</v>
      </c>
      <c r="O417" s="86" t="s">
        <v>79</v>
      </c>
      <c r="P417" s="87">
        <v>10</v>
      </c>
      <c r="Q417" s="59">
        <v>43482</v>
      </c>
      <c r="R417" s="88">
        <v>8599</v>
      </c>
      <c r="S417" s="89">
        <v>55</v>
      </c>
      <c r="T417" s="89">
        <v>55</v>
      </c>
      <c r="U417" s="89">
        <v>3.85</v>
      </c>
      <c r="V417" s="89">
        <v>472945</v>
      </c>
      <c r="W417" s="89">
        <v>472945</v>
      </c>
      <c r="X417" s="89">
        <v>33106.15</v>
      </c>
      <c r="Y417" s="89">
        <v>506051.15</v>
      </c>
      <c r="Z417" s="59">
        <v>43496</v>
      </c>
      <c r="AA417" s="59"/>
      <c r="AB417" s="76" t="str">
        <f t="shared" si="36"/>
        <v/>
      </c>
      <c r="AC417" s="76" t="str">
        <f t="shared" si="37"/>
        <v/>
      </c>
      <c r="AD417" s="76" t="str">
        <f>VLOOKUP(B417,CA!A:B,2,0)</f>
        <v>AWN</v>
      </c>
      <c r="AE417" s="77">
        <f>VLOOKUP(C417,DATA_IW39!B:B,1,0)</f>
        <v>140001545246</v>
      </c>
      <c r="AF417" s="78">
        <f t="shared" si="38"/>
        <v>1</v>
      </c>
      <c r="AG417" s="78">
        <f t="shared" si="39"/>
        <v>1</v>
      </c>
      <c r="AH417" s="78">
        <f t="shared" si="40"/>
        <v>1</v>
      </c>
      <c r="AI417" s="78" t="str">
        <f t="shared" si="41"/>
        <v>S4B3</v>
      </c>
      <c r="AJ417" s="78" t="str">
        <f>VLOOKUP(N417,DATA_IW39!A:X,24,0)</f>
        <v>AWN</v>
      </c>
      <c r="AK417" s="76" t="str">
        <f>VLOOKUP(N417,DATA_IW39!A:W,23,0)</f>
        <v>สายสื่อสาร</v>
      </c>
      <c r="AL417" s="76" t="str">
        <f>VLOOKUP(N417,DATA_IW39!A:G,6,0)</f>
        <v>ZW03</v>
      </c>
      <c r="AM417" s="76" t="str">
        <f>VLOOKUP(N417,DATA_IW39!A:G,7,0)</f>
        <v>Z53</v>
      </c>
      <c r="AN417" s="76" t="str">
        <f>VLOOKUP(A417,Constrain!AC:AD,2,0)</f>
        <v>F101</v>
      </c>
      <c r="AO417" s="76" t="str">
        <f>VLOOKUP(A417,Constrain!AC:AE,3,0)</f>
        <v>กฟอ.พิมาย</v>
      </c>
      <c r="AP417" s="76" t="str">
        <f>VLOOKUP(N417,DATA_IW39!A:AA,27,0)</f>
        <v>TELECOM</v>
      </c>
    </row>
    <row r="418" spans="1:42" x14ac:dyDescent="0.35">
      <c r="A418" s="86" t="s">
        <v>1291</v>
      </c>
      <c r="B418" s="56">
        <v>92000374538</v>
      </c>
      <c r="C418" s="56">
        <v>140001545569</v>
      </c>
      <c r="D418" s="86" t="s">
        <v>152</v>
      </c>
      <c r="E418" s="86" t="s">
        <v>172</v>
      </c>
      <c r="F418" s="86" t="s">
        <v>173</v>
      </c>
      <c r="G418" s="56">
        <v>2007969794</v>
      </c>
      <c r="H418" s="56">
        <v>9009416665</v>
      </c>
      <c r="I418" s="56">
        <v>556000322205</v>
      </c>
      <c r="J418" s="86" t="s">
        <v>154</v>
      </c>
      <c r="K418" s="86" t="s">
        <v>165</v>
      </c>
      <c r="L418" s="86" t="s">
        <v>166</v>
      </c>
      <c r="M418" s="86" t="s">
        <v>157</v>
      </c>
      <c r="N418" s="56">
        <v>130000727482</v>
      </c>
      <c r="O418" s="86" t="s">
        <v>79</v>
      </c>
      <c r="P418" s="87">
        <v>10</v>
      </c>
      <c r="Q418" s="59">
        <v>43482</v>
      </c>
      <c r="R418" s="88">
        <v>2470</v>
      </c>
      <c r="S418" s="89">
        <v>55</v>
      </c>
      <c r="T418" s="89">
        <v>55</v>
      </c>
      <c r="U418" s="89">
        <v>3.85</v>
      </c>
      <c r="V418" s="89">
        <v>135850</v>
      </c>
      <c r="W418" s="89">
        <v>135850</v>
      </c>
      <c r="X418" s="89">
        <v>9509.5</v>
      </c>
      <c r="Y418" s="89">
        <v>145359.5</v>
      </c>
      <c r="Z418" s="59">
        <v>43496</v>
      </c>
      <c r="AA418" s="59"/>
      <c r="AB418" s="76" t="str">
        <f t="shared" si="36"/>
        <v/>
      </c>
      <c r="AC418" s="76" t="str">
        <f t="shared" si="37"/>
        <v/>
      </c>
      <c r="AD418" s="76" t="str">
        <f>VLOOKUP(B418,CA!A:B,2,0)</f>
        <v>ITEL</v>
      </c>
      <c r="AE418" s="77">
        <f>VLOOKUP(C418,DATA_IW39!B:B,1,0)</f>
        <v>140001545569</v>
      </c>
      <c r="AF418" s="78">
        <f t="shared" si="38"/>
        <v>1</v>
      </c>
      <c r="AG418" s="78">
        <f t="shared" si="39"/>
        <v>1</v>
      </c>
      <c r="AH418" s="78">
        <f t="shared" si="40"/>
        <v>1</v>
      </c>
      <c r="AI418" s="78" t="str">
        <f t="shared" si="41"/>
        <v>S4B3</v>
      </c>
      <c r="AJ418" s="78" t="str">
        <f>VLOOKUP(N418,DATA_IW39!A:X,24,0)</f>
        <v>ITEL</v>
      </c>
      <c r="AK418" s="76" t="str">
        <f>VLOOKUP(N418,DATA_IW39!A:W,23,0)</f>
        <v>สายสื่อสาร</v>
      </c>
      <c r="AL418" s="76" t="str">
        <f>VLOOKUP(N418,DATA_IW39!A:G,6,0)</f>
        <v>ZW03</v>
      </c>
      <c r="AM418" s="76" t="str">
        <f>VLOOKUP(N418,DATA_IW39!A:G,7,0)</f>
        <v>Z53</v>
      </c>
      <c r="AN418" s="76" t="str">
        <f>VLOOKUP(A418,Constrain!AC:AD,2,0)</f>
        <v>F071</v>
      </c>
      <c r="AO418" s="76" t="str">
        <f>VLOOKUP(A418,Constrain!AC:AE,3,0)</f>
        <v>กฟอ.สีคิ้ว</v>
      </c>
      <c r="AP418" s="76" t="str">
        <f>VLOOKUP(N418,DATA_IW39!A:AA,27,0)</f>
        <v>TELECOM</v>
      </c>
    </row>
    <row r="419" spans="1:42" x14ac:dyDescent="0.35">
      <c r="A419" s="86" t="s">
        <v>1293</v>
      </c>
      <c r="B419" s="56">
        <v>92000497355</v>
      </c>
      <c r="C419" s="56">
        <v>140001545371</v>
      </c>
      <c r="D419" s="86" t="s">
        <v>152</v>
      </c>
      <c r="E419" s="86" t="s">
        <v>172</v>
      </c>
      <c r="F419" s="86" t="s">
        <v>173</v>
      </c>
      <c r="G419" s="56">
        <v>2007969607</v>
      </c>
      <c r="H419" s="56">
        <v>9009416563</v>
      </c>
      <c r="I419" s="56">
        <v>564000322208</v>
      </c>
      <c r="J419" s="86" t="s">
        <v>154</v>
      </c>
      <c r="K419" s="86" t="s">
        <v>165</v>
      </c>
      <c r="L419" s="86" t="s">
        <v>166</v>
      </c>
      <c r="M419" s="86" t="s">
        <v>157</v>
      </c>
      <c r="N419" s="56">
        <v>130000727484</v>
      </c>
      <c r="O419" s="86" t="s">
        <v>79</v>
      </c>
      <c r="P419" s="87">
        <v>12</v>
      </c>
      <c r="Q419" s="59">
        <v>43482</v>
      </c>
      <c r="R419" s="88">
        <v>912</v>
      </c>
      <c r="S419" s="89">
        <v>55</v>
      </c>
      <c r="T419" s="89">
        <v>55</v>
      </c>
      <c r="U419" s="89">
        <v>3.85</v>
      </c>
      <c r="V419" s="89">
        <v>50160</v>
      </c>
      <c r="W419" s="89">
        <v>50160</v>
      </c>
      <c r="X419" s="89">
        <v>3511.2</v>
      </c>
      <c r="Y419" s="89">
        <v>53671.199999999997</v>
      </c>
      <c r="Z419" s="59">
        <v>43496</v>
      </c>
      <c r="AA419" s="59"/>
      <c r="AB419" s="76" t="str">
        <f t="shared" si="36"/>
        <v/>
      </c>
      <c r="AC419" s="76" t="str">
        <f t="shared" si="37"/>
        <v/>
      </c>
      <c r="AD419" s="76" t="str">
        <f>VLOOKUP(B419,CA!A:B,2,0)</f>
        <v>ITEL</v>
      </c>
      <c r="AE419" s="77">
        <f>VLOOKUP(C419,DATA_IW39!B:B,1,0)</f>
        <v>140001545371</v>
      </c>
      <c r="AF419" s="78">
        <f t="shared" si="38"/>
        <v>1</v>
      </c>
      <c r="AG419" s="78">
        <f t="shared" si="39"/>
        <v>1</v>
      </c>
      <c r="AH419" s="78">
        <f t="shared" si="40"/>
        <v>1</v>
      </c>
      <c r="AI419" s="78" t="str">
        <f t="shared" si="41"/>
        <v>S4B3</v>
      </c>
      <c r="AJ419" s="78" t="str">
        <f>VLOOKUP(N419,DATA_IW39!A:X,24,0)</f>
        <v>ITEL</v>
      </c>
      <c r="AK419" s="76" t="str">
        <f>VLOOKUP(N419,DATA_IW39!A:W,23,0)</f>
        <v>สายสื่อสาร</v>
      </c>
      <c r="AL419" s="76" t="str">
        <f>VLOOKUP(N419,DATA_IW39!A:G,6,0)</f>
        <v>ZW03</v>
      </c>
      <c r="AM419" s="76" t="str">
        <f>VLOOKUP(N419,DATA_IW39!A:G,7,0)</f>
        <v>Z53</v>
      </c>
      <c r="AN419" s="76" t="str">
        <f>VLOOKUP(A419,Constrain!AC:AD,2,0)</f>
        <v>F101</v>
      </c>
      <c r="AO419" s="76" t="str">
        <f>VLOOKUP(A419,Constrain!AC:AE,3,0)</f>
        <v>กฟอ.พิมาย</v>
      </c>
      <c r="AP419" s="76" t="str">
        <f>VLOOKUP(N419,DATA_IW39!A:AA,27,0)</f>
        <v>TELECOM</v>
      </c>
    </row>
    <row r="420" spans="1:42" x14ac:dyDescent="0.35">
      <c r="A420" s="86" t="s">
        <v>1291</v>
      </c>
      <c r="B420" s="56">
        <v>92000322768</v>
      </c>
      <c r="C420" s="56">
        <v>140001546052</v>
      </c>
      <c r="D420" s="86" t="s">
        <v>152</v>
      </c>
      <c r="E420" s="86" t="s">
        <v>158</v>
      </c>
      <c r="F420" s="86" t="s">
        <v>159</v>
      </c>
      <c r="G420" s="56">
        <v>2007970131</v>
      </c>
      <c r="H420" s="56">
        <v>9009462498</v>
      </c>
      <c r="I420" s="56">
        <v>560000324036</v>
      </c>
      <c r="J420" s="86" t="s">
        <v>154</v>
      </c>
      <c r="K420" s="86" t="s">
        <v>165</v>
      </c>
      <c r="L420" s="86" t="s">
        <v>166</v>
      </c>
      <c r="M420" s="86" t="s">
        <v>157</v>
      </c>
      <c r="N420" s="56">
        <v>130000727485</v>
      </c>
      <c r="O420" s="86" t="s">
        <v>79</v>
      </c>
      <c r="P420" s="87">
        <v>9</v>
      </c>
      <c r="Q420" s="59">
        <v>43482</v>
      </c>
      <c r="R420" s="88">
        <v>2863</v>
      </c>
      <c r="S420" s="89">
        <v>55</v>
      </c>
      <c r="T420" s="89">
        <v>55</v>
      </c>
      <c r="U420" s="89">
        <v>3.85</v>
      </c>
      <c r="V420" s="89">
        <v>157465</v>
      </c>
      <c r="W420" s="89">
        <v>157465</v>
      </c>
      <c r="X420" s="89">
        <v>11022.55</v>
      </c>
      <c r="Y420" s="89">
        <v>168487.55</v>
      </c>
      <c r="Z420" s="59">
        <v>43496</v>
      </c>
      <c r="AA420" s="59"/>
      <c r="AB420" s="76" t="str">
        <f t="shared" si="36"/>
        <v/>
      </c>
      <c r="AC420" s="76" t="str">
        <f t="shared" si="37"/>
        <v/>
      </c>
      <c r="AD420" s="76" t="str">
        <f>VLOOKUP(B420,CA!A:B,2,0)</f>
        <v>TTT</v>
      </c>
      <c r="AE420" s="77">
        <f>VLOOKUP(C420,DATA_IW39!B:B,1,0)</f>
        <v>140001546052</v>
      </c>
      <c r="AF420" s="78">
        <f t="shared" si="38"/>
        <v>1</v>
      </c>
      <c r="AG420" s="78">
        <f t="shared" si="39"/>
        <v>1</v>
      </c>
      <c r="AH420" s="78">
        <f t="shared" si="40"/>
        <v>1</v>
      </c>
      <c r="AI420" s="78" t="str">
        <f t="shared" si="41"/>
        <v>S4B3</v>
      </c>
      <c r="AJ420" s="78" t="str">
        <f>VLOOKUP(N420,DATA_IW39!A:X,24,0)</f>
        <v>TTT</v>
      </c>
      <c r="AK420" s="76" t="str">
        <f>VLOOKUP(N420,DATA_IW39!A:W,23,0)</f>
        <v>สายสื่อสาร</v>
      </c>
      <c r="AL420" s="76" t="str">
        <f>VLOOKUP(N420,DATA_IW39!A:G,6,0)</f>
        <v>ZW03</v>
      </c>
      <c r="AM420" s="76" t="str">
        <f>VLOOKUP(N420,DATA_IW39!A:G,7,0)</f>
        <v>Z53</v>
      </c>
      <c r="AN420" s="76" t="str">
        <f>VLOOKUP(A420,Constrain!AC:AD,2,0)</f>
        <v>F071</v>
      </c>
      <c r="AO420" s="76" t="str">
        <f>VLOOKUP(A420,Constrain!AC:AE,3,0)</f>
        <v>กฟอ.สีคิ้ว</v>
      </c>
      <c r="AP420" s="76" t="str">
        <f>VLOOKUP(N420,DATA_IW39!A:AA,27,0)</f>
        <v>TELECOM</v>
      </c>
    </row>
    <row r="421" spans="1:42" x14ac:dyDescent="0.35">
      <c r="A421" s="86" t="s">
        <v>1324</v>
      </c>
      <c r="B421" s="56">
        <v>92000324056</v>
      </c>
      <c r="C421" s="56">
        <v>140001545590</v>
      </c>
      <c r="D421" s="86" t="s">
        <v>152</v>
      </c>
      <c r="E421" s="86" t="s">
        <v>160</v>
      </c>
      <c r="F421" s="86" t="s">
        <v>161</v>
      </c>
      <c r="G421" s="56">
        <v>2007969782</v>
      </c>
      <c r="H421" s="56">
        <v>9009416762</v>
      </c>
      <c r="I421" s="56">
        <v>548000321062</v>
      </c>
      <c r="J421" s="86" t="s">
        <v>154</v>
      </c>
      <c r="K421" s="86" t="s">
        <v>165</v>
      </c>
      <c r="L421" s="86" t="s">
        <v>166</v>
      </c>
      <c r="M421" s="86" t="s">
        <v>157</v>
      </c>
      <c r="N421" s="56">
        <v>130000727486</v>
      </c>
      <c r="O421" s="86" t="s">
        <v>79</v>
      </c>
      <c r="P421" s="87">
        <v>7</v>
      </c>
      <c r="Q421" s="59">
        <v>43482</v>
      </c>
      <c r="R421" s="88">
        <v>3096</v>
      </c>
      <c r="S421" s="89">
        <v>55</v>
      </c>
      <c r="T421" s="89">
        <v>55</v>
      </c>
      <c r="U421" s="89">
        <v>3.85</v>
      </c>
      <c r="V421" s="89">
        <v>170280</v>
      </c>
      <c r="W421" s="89">
        <v>170280</v>
      </c>
      <c r="X421" s="89">
        <v>11919.6</v>
      </c>
      <c r="Y421" s="89">
        <v>182199.6</v>
      </c>
      <c r="Z421" s="59">
        <v>43496</v>
      </c>
      <c r="AA421" s="59"/>
      <c r="AB421" s="76" t="str">
        <f t="shared" si="36"/>
        <v/>
      </c>
      <c r="AC421" s="76" t="str">
        <f t="shared" si="37"/>
        <v/>
      </c>
      <c r="AD421" s="76" t="str">
        <f>VLOOKUP(B421,CA!A:B,2,0)</f>
        <v>CAT</v>
      </c>
      <c r="AE421" s="77">
        <f>VLOOKUP(C421,DATA_IW39!B:B,1,0)</f>
        <v>140001545590</v>
      </c>
      <c r="AF421" s="78">
        <f t="shared" si="38"/>
        <v>1</v>
      </c>
      <c r="AG421" s="78">
        <f t="shared" si="39"/>
        <v>1</v>
      </c>
      <c r="AH421" s="78">
        <f t="shared" si="40"/>
        <v>1</v>
      </c>
      <c r="AI421" s="78" t="str">
        <f t="shared" si="41"/>
        <v>S4B3</v>
      </c>
      <c r="AJ421" s="78" t="str">
        <f>VLOOKUP(N421,DATA_IW39!A:X,24,0)</f>
        <v>CAT/BFKT</v>
      </c>
      <c r="AK421" s="76" t="str">
        <f>VLOOKUP(N421,DATA_IW39!A:W,23,0)</f>
        <v>สายสื่อสาร</v>
      </c>
      <c r="AL421" s="76" t="str">
        <f>VLOOKUP(N421,DATA_IW39!A:G,6,0)</f>
        <v>ZW03</v>
      </c>
      <c r="AM421" s="76" t="str">
        <f>VLOOKUP(N421,DATA_IW39!A:G,7,0)</f>
        <v>Z53</v>
      </c>
      <c r="AN421" s="76" t="str">
        <f>VLOOKUP(A421,Constrain!AC:AD,2,0)</f>
        <v>F062</v>
      </c>
      <c r="AO421" s="76" t="str">
        <f>VLOOKUP(A421,Constrain!AC:AE,3,0)</f>
        <v>กฟส.หมูสี</v>
      </c>
      <c r="AP421" s="76" t="str">
        <f>VLOOKUP(N421,DATA_IW39!A:AA,27,0)</f>
        <v>TELECOM</v>
      </c>
    </row>
    <row r="422" spans="1:42" x14ac:dyDescent="0.35">
      <c r="A422" s="86" t="s">
        <v>1291</v>
      </c>
      <c r="B422" s="56">
        <v>92000181397</v>
      </c>
      <c r="C422" s="56">
        <v>140001546702</v>
      </c>
      <c r="D422" s="86" t="s">
        <v>152</v>
      </c>
      <c r="E422" s="86" t="s">
        <v>191</v>
      </c>
      <c r="F422" s="86" t="s">
        <v>3193</v>
      </c>
      <c r="G422" s="56">
        <v>2007973008</v>
      </c>
      <c r="H422" s="56">
        <v>9009420331</v>
      </c>
      <c r="I422" s="56">
        <v>500000320705</v>
      </c>
      <c r="J422" s="86" t="s">
        <v>154</v>
      </c>
      <c r="K422" s="86" t="s">
        <v>1273</v>
      </c>
      <c r="L422" s="86" t="s">
        <v>177</v>
      </c>
      <c r="M422" s="86" t="s">
        <v>157</v>
      </c>
      <c r="N422" s="56">
        <v>130000727488</v>
      </c>
      <c r="O422" s="86" t="s">
        <v>79</v>
      </c>
      <c r="P422" s="87">
        <v>1</v>
      </c>
      <c r="Q422" s="59">
        <v>43483</v>
      </c>
      <c r="R422" s="88">
        <v>778</v>
      </c>
      <c r="S422" s="89">
        <v>32</v>
      </c>
      <c r="T422" s="89">
        <v>32</v>
      </c>
      <c r="U422" s="89">
        <v>2.2400000000000002</v>
      </c>
      <c r="V422" s="89">
        <v>24896</v>
      </c>
      <c r="W422" s="89">
        <v>24896</v>
      </c>
      <c r="X422" s="89">
        <v>1742.72</v>
      </c>
      <c r="Y422" s="89">
        <v>26638.720000000001</v>
      </c>
      <c r="Z422" s="59">
        <v>43496</v>
      </c>
      <c r="AA422" s="59"/>
      <c r="AB422" s="76" t="str">
        <f t="shared" si="36"/>
        <v/>
      </c>
      <c r="AC422" s="76" t="str">
        <f t="shared" si="37"/>
        <v/>
      </c>
      <c r="AD422" s="76" t="str">
        <f>VLOOKUP(B422,CA!A:B,2,0)</f>
        <v>SETV</v>
      </c>
      <c r="AE422" s="77">
        <f>VLOOKUP(C422,DATA_IW39!B:B,1,0)</f>
        <v>140001546702</v>
      </c>
      <c r="AF422" s="78">
        <f t="shared" si="38"/>
        <v>1</v>
      </c>
      <c r="AG422" s="78">
        <f t="shared" si="39"/>
        <v>1</v>
      </c>
      <c r="AH422" s="78">
        <f t="shared" si="40"/>
        <v>1</v>
      </c>
      <c r="AI422" s="78" t="str">
        <f t="shared" si="41"/>
        <v>S4B3</v>
      </c>
      <c r="AJ422" s="78" t="str">
        <f>VLOOKUP(N422,DATA_IW39!A:X,24,0)</f>
        <v>SETV</v>
      </c>
      <c r="AK422" s="76" t="str">
        <f>VLOOKUP(N422,DATA_IW39!A:W,23,0)</f>
        <v>สายสื่อสาร</v>
      </c>
      <c r="AL422" s="76" t="str">
        <f>VLOOKUP(N422,DATA_IW39!A:G,6,0)</f>
        <v>ZW03</v>
      </c>
      <c r="AM422" s="76" t="str">
        <f>VLOOKUP(N422,DATA_IW39!A:G,7,0)</f>
        <v>Z53</v>
      </c>
      <c r="AN422" s="76" t="str">
        <f>VLOOKUP(A422,Constrain!AC:AD,2,0)</f>
        <v>F071</v>
      </c>
      <c r="AO422" s="76" t="str">
        <f>VLOOKUP(A422,Constrain!AC:AE,3,0)</f>
        <v>กฟอ.สีคิ้ว</v>
      </c>
      <c r="AP422" s="76" t="str">
        <f>VLOOKUP(N422,DATA_IW39!A:AA,27,0)</f>
        <v>CABLE TV</v>
      </c>
    </row>
    <row r="423" spans="1:42" x14ac:dyDescent="0.35">
      <c r="A423" s="86" t="s">
        <v>1324</v>
      </c>
      <c r="B423" s="56">
        <v>92000573119</v>
      </c>
      <c r="C423" s="56">
        <v>140001545267</v>
      </c>
      <c r="D423" s="86" t="s">
        <v>152</v>
      </c>
      <c r="E423" s="86" t="s">
        <v>194</v>
      </c>
      <c r="F423" s="86" t="s">
        <v>195</v>
      </c>
      <c r="G423" s="56">
        <v>2007969440</v>
      </c>
      <c r="H423" s="56">
        <v>9009416450</v>
      </c>
      <c r="I423" s="56">
        <v>544000322723</v>
      </c>
      <c r="J423" s="86" t="s">
        <v>154</v>
      </c>
      <c r="K423" s="86" t="s">
        <v>165</v>
      </c>
      <c r="L423" s="86" t="s">
        <v>166</v>
      </c>
      <c r="M423" s="86" t="s">
        <v>157</v>
      </c>
      <c r="N423" s="56">
        <v>130000727490</v>
      </c>
      <c r="O423" s="86" t="s">
        <v>79</v>
      </c>
      <c r="P423" s="87">
        <v>20</v>
      </c>
      <c r="Q423" s="59">
        <v>43482</v>
      </c>
      <c r="R423" s="88">
        <v>2838</v>
      </c>
      <c r="S423" s="89">
        <v>55</v>
      </c>
      <c r="T423" s="89">
        <v>55</v>
      </c>
      <c r="U423" s="89">
        <v>3.85</v>
      </c>
      <c r="V423" s="89">
        <v>156090</v>
      </c>
      <c r="W423" s="89">
        <v>156090</v>
      </c>
      <c r="X423" s="89">
        <v>10926.3</v>
      </c>
      <c r="Y423" s="89">
        <v>167016.29999999999</v>
      </c>
      <c r="Z423" s="59">
        <v>43496</v>
      </c>
      <c r="AA423" s="59"/>
      <c r="AB423" s="76" t="str">
        <f t="shared" si="36"/>
        <v/>
      </c>
      <c r="AC423" s="76" t="str">
        <f t="shared" si="37"/>
        <v/>
      </c>
      <c r="AD423" s="76" t="str">
        <f>VLOOKUP(B423,CA!A:B,2,0)</f>
        <v>TCC</v>
      </c>
      <c r="AE423" s="77">
        <f>VLOOKUP(C423,DATA_IW39!B:B,1,0)</f>
        <v>140001545267</v>
      </c>
      <c r="AF423" s="78">
        <f t="shared" si="38"/>
        <v>1</v>
      </c>
      <c r="AG423" s="78">
        <f t="shared" si="39"/>
        <v>1</v>
      </c>
      <c r="AH423" s="78">
        <f t="shared" si="40"/>
        <v>1</v>
      </c>
      <c r="AI423" s="78" t="str">
        <f t="shared" si="41"/>
        <v>S4B3</v>
      </c>
      <c r="AJ423" s="78" t="str">
        <f>VLOOKUP(N423,DATA_IW39!A:X,24,0)</f>
        <v>TCC</v>
      </c>
      <c r="AK423" s="76" t="str">
        <f>VLOOKUP(N423,DATA_IW39!A:W,23,0)</f>
        <v>สายสื่อสาร</v>
      </c>
      <c r="AL423" s="76" t="str">
        <f>VLOOKUP(N423,DATA_IW39!A:G,6,0)</f>
        <v>ZW03</v>
      </c>
      <c r="AM423" s="76" t="str">
        <f>VLOOKUP(N423,DATA_IW39!A:G,7,0)</f>
        <v>Z53</v>
      </c>
      <c r="AN423" s="76" t="str">
        <f>VLOOKUP(A423,Constrain!AC:AD,2,0)</f>
        <v>F062</v>
      </c>
      <c r="AO423" s="76" t="str">
        <f>VLOOKUP(A423,Constrain!AC:AE,3,0)</f>
        <v>กฟส.หมูสี</v>
      </c>
      <c r="AP423" s="76" t="str">
        <f>VLOOKUP(N423,DATA_IW39!A:AA,27,0)</f>
        <v>TELECOM</v>
      </c>
    </row>
    <row r="424" spans="1:42" x14ac:dyDescent="0.35">
      <c r="A424" s="86" t="s">
        <v>1300</v>
      </c>
      <c r="B424" s="56">
        <v>92000589337</v>
      </c>
      <c r="C424" s="56">
        <v>140001545449</v>
      </c>
      <c r="D424" s="86" t="s">
        <v>152</v>
      </c>
      <c r="E424" s="86" t="s">
        <v>1257</v>
      </c>
      <c r="F424" s="86" t="s">
        <v>1271</v>
      </c>
      <c r="G424" s="56">
        <v>2007969667</v>
      </c>
      <c r="H424" s="56">
        <v>9009416606</v>
      </c>
      <c r="I424" s="56">
        <v>514000321222</v>
      </c>
      <c r="J424" s="86" t="s">
        <v>154</v>
      </c>
      <c r="K424" s="86" t="s">
        <v>165</v>
      </c>
      <c r="L424" s="86" t="s">
        <v>166</v>
      </c>
      <c r="M424" s="86" t="s">
        <v>157</v>
      </c>
      <c r="N424" s="56">
        <v>130000727492</v>
      </c>
      <c r="O424" s="86" t="s">
        <v>79</v>
      </c>
      <c r="P424" s="87">
        <v>13</v>
      </c>
      <c r="Q424" s="59">
        <v>43482</v>
      </c>
      <c r="R424" s="88">
        <v>427</v>
      </c>
      <c r="S424" s="89">
        <v>55</v>
      </c>
      <c r="T424" s="89">
        <v>55</v>
      </c>
      <c r="U424" s="89">
        <v>3.85</v>
      </c>
      <c r="V424" s="89">
        <v>23485</v>
      </c>
      <c r="W424" s="89">
        <v>23485</v>
      </c>
      <c r="X424" s="89">
        <v>1643.95</v>
      </c>
      <c r="Y424" s="89">
        <v>25128.95</v>
      </c>
      <c r="Z424" s="59">
        <v>43496</v>
      </c>
      <c r="AA424" s="59"/>
      <c r="AB424" s="76" t="str">
        <f t="shared" si="36"/>
        <v/>
      </c>
      <c r="AC424" s="76" t="str">
        <f t="shared" si="37"/>
        <v/>
      </c>
      <c r="AD424" s="76" t="str">
        <f>VLOOKUP(B424,CA!A:B,2,0)</f>
        <v>TOT(AIS)</v>
      </c>
      <c r="AE424" s="77">
        <f>VLOOKUP(C424,DATA_IW39!B:B,1,0)</f>
        <v>140001545449</v>
      </c>
      <c r="AF424" s="78">
        <f t="shared" si="38"/>
        <v>1</v>
      </c>
      <c r="AG424" s="78">
        <f t="shared" si="39"/>
        <v>1</v>
      </c>
      <c r="AH424" s="78">
        <f t="shared" si="40"/>
        <v>1</v>
      </c>
      <c r="AI424" s="78" t="str">
        <f t="shared" si="41"/>
        <v>S4B3</v>
      </c>
      <c r="AJ424" s="78" t="str">
        <f>VLOOKUP(N424,DATA_IW39!A:X,24,0)</f>
        <v>AWN/AIS</v>
      </c>
      <c r="AK424" s="76" t="str">
        <f>VLOOKUP(N424,DATA_IW39!A:W,23,0)</f>
        <v>สายสื่อสาร</v>
      </c>
      <c r="AL424" s="76" t="str">
        <f>VLOOKUP(N424,DATA_IW39!A:G,6,0)</f>
        <v>ZW03</v>
      </c>
      <c r="AM424" s="76" t="str">
        <f>VLOOKUP(N424,DATA_IW39!A:G,7,0)</f>
        <v>Z53</v>
      </c>
      <c r="AN424" s="76" t="str">
        <f>VLOOKUP(A424,Constrain!AC:AD,2,0)</f>
        <v>F082</v>
      </c>
      <c r="AO424" s="76" t="str">
        <f>VLOOKUP(A424,Constrain!AC:AE,3,0)</f>
        <v>กฟส.ประทาย</v>
      </c>
      <c r="AP424" s="76" t="str">
        <f>VLOOKUP(N424,DATA_IW39!A:AA,27,0)</f>
        <v>TELECOM</v>
      </c>
    </row>
    <row r="425" spans="1:42" x14ac:dyDescent="0.35">
      <c r="A425" s="86" t="s">
        <v>1302</v>
      </c>
      <c r="B425" s="56">
        <v>92000589325</v>
      </c>
      <c r="C425" s="56">
        <v>140001545829</v>
      </c>
      <c r="D425" s="86" t="s">
        <v>152</v>
      </c>
      <c r="E425" s="86" t="s">
        <v>1257</v>
      </c>
      <c r="F425" s="86" t="s">
        <v>1271</v>
      </c>
      <c r="G425" s="56">
        <v>2007970023</v>
      </c>
      <c r="H425" s="56">
        <v>9009417095</v>
      </c>
      <c r="I425" s="56">
        <v>554000321064</v>
      </c>
      <c r="J425" s="86" t="s">
        <v>154</v>
      </c>
      <c r="K425" s="86" t="s">
        <v>165</v>
      </c>
      <c r="L425" s="86" t="s">
        <v>166</v>
      </c>
      <c r="M425" s="86" t="s">
        <v>157</v>
      </c>
      <c r="N425" s="56">
        <v>130000727498</v>
      </c>
      <c r="O425" s="86" t="s">
        <v>79</v>
      </c>
      <c r="P425" s="87">
        <v>13</v>
      </c>
      <c r="Q425" s="59">
        <v>43482</v>
      </c>
      <c r="R425" s="88">
        <v>966</v>
      </c>
      <c r="S425" s="89">
        <v>55</v>
      </c>
      <c r="T425" s="89">
        <v>55</v>
      </c>
      <c r="U425" s="89">
        <v>3.85</v>
      </c>
      <c r="V425" s="89">
        <v>53130</v>
      </c>
      <c r="W425" s="89">
        <v>53130</v>
      </c>
      <c r="X425" s="89">
        <v>3719.1</v>
      </c>
      <c r="Y425" s="89">
        <v>56849.1</v>
      </c>
      <c r="Z425" s="59">
        <v>43496</v>
      </c>
      <c r="AA425" s="59"/>
      <c r="AB425" s="76" t="str">
        <f t="shared" si="36"/>
        <v/>
      </c>
      <c r="AC425" s="76" t="str">
        <f t="shared" si="37"/>
        <v/>
      </c>
      <c r="AD425" s="76" t="str">
        <f>VLOOKUP(B425,CA!A:B,2,0)</f>
        <v>TOT(AIS)</v>
      </c>
      <c r="AE425" s="77">
        <f>VLOOKUP(C425,DATA_IW39!B:B,1,0)</f>
        <v>140001545829</v>
      </c>
      <c r="AF425" s="78">
        <f t="shared" si="38"/>
        <v>1</v>
      </c>
      <c r="AG425" s="78">
        <f t="shared" si="39"/>
        <v>1</v>
      </c>
      <c r="AH425" s="78">
        <f t="shared" si="40"/>
        <v>1</v>
      </c>
      <c r="AI425" s="78" t="str">
        <f t="shared" si="41"/>
        <v>S4B3</v>
      </c>
      <c r="AJ425" s="78" t="str">
        <f>VLOOKUP(N425,DATA_IW39!A:X,24,0)</f>
        <v>AWN/AIS</v>
      </c>
      <c r="AK425" s="76" t="str">
        <f>VLOOKUP(N425,DATA_IW39!A:W,23,0)</f>
        <v>สายสื่อสาร</v>
      </c>
      <c r="AL425" s="76" t="str">
        <f>VLOOKUP(N425,DATA_IW39!A:G,6,0)</f>
        <v>ZW03</v>
      </c>
      <c r="AM425" s="76" t="str">
        <f>VLOOKUP(N425,DATA_IW39!A:G,7,0)</f>
        <v>Z53</v>
      </c>
      <c r="AN425" s="76" t="str">
        <f>VLOOKUP(A425,Constrain!AC:AD,2,0)</f>
        <v>F046</v>
      </c>
      <c r="AO425" s="76" t="str">
        <f>VLOOKUP(A425,Constrain!AC:AE,3,0)</f>
        <v>กฟส.รัตนบุรี</v>
      </c>
      <c r="AP425" s="76" t="str">
        <f>VLOOKUP(N425,DATA_IW39!A:AA,27,0)</f>
        <v>TELECOM</v>
      </c>
    </row>
    <row r="426" spans="1:42" x14ac:dyDescent="0.35">
      <c r="A426" s="86" t="s">
        <v>1302</v>
      </c>
      <c r="B426" s="56">
        <v>92000318896</v>
      </c>
      <c r="C426" s="56">
        <v>140001545768</v>
      </c>
      <c r="D426" s="86" t="s">
        <v>152</v>
      </c>
      <c r="E426" s="86" t="s">
        <v>153</v>
      </c>
      <c r="F426" s="86" t="s">
        <v>1266</v>
      </c>
      <c r="G426" s="56">
        <v>2007969833</v>
      </c>
      <c r="H426" s="56">
        <v>9009417047</v>
      </c>
      <c r="I426" s="56">
        <v>556000321574</v>
      </c>
      <c r="J426" s="86" t="s">
        <v>154</v>
      </c>
      <c r="K426" s="86" t="s">
        <v>165</v>
      </c>
      <c r="L426" s="86" t="s">
        <v>166</v>
      </c>
      <c r="M426" s="86" t="s">
        <v>157</v>
      </c>
      <c r="N426" s="56">
        <v>130000727500</v>
      </c>
      <c r="O426" s="86" t="s">
        <v>79</v>
      </c>
      <c r="P426" s="87">
        <v>7</v>
      </c>
      <c r="Q426" s="59">
        <v>43482</v>
      </c>
      <c r="R426" s="88">
        <v>2463</v>
      </c>
      <c r="S426" s="89">
        <v>55</v>
      </c>
      <c r="T426" s="89">
        <v>55</v>
      </c>
      <c r="U426" s="89">
        <v>3.85</v>
      </c>
      <c r="V426" s="89">
        <v>135465</v>
      </c>
      <c r="W426" s="89">
        <v>135465</v>
      </c>
      <c r="X426" s="89">
        <v>9482.5499999999993</v>
      </c>
      <c r="Y426" s="89">
        <v>144947.54999999999</v>
      </c>
      <c r="Z426" s="59">
        <v>43496</v>
      </c>
      <c r="AA426" s="59"/>
      <c r="AB426" s="76" t="str">
        <f t="shared" si="36"/>
        <v/>
      </c>
      <c r="AC426" s="76" t="str">
        <f t="shared" si="37"/>
        <v/>
      </c>
      <c r="AD426" s="76" t="str">
        <f>VLOOKUP(B426,CA!A:B,2,0)</f>
        <v>AWN</v>
      </c>
      <c r="AE426" s="77">
        <f>VLOOKUP(C426,DATA_IW39!B:B,1,0)</f>
        <v>140001545768</v>
      </c>
      <c r="AF426" s="78">
        <f t="shared" si="38"/>
        <v>1</v>
      </c>
      <c r="AG426" s="78">
        <f t="shared" si="39"/>
        <v>1</v>
      </c>
      <c r="AH426" s="78">
        <f t="shared" si="40"/>
        <v>1</v>
      </c>
      <c r="AI426" s="78" t="str">
        <f t="shared" si="41"/>
        <v>S4B3</v>
      </c>
      <c r="AJ426" s="78" t="str">
        <f>VLOOKUP(N426,DATA_IW39!A:X,24,0)</f>
        <v>AWN</v>
      </c>
      <c r="AK426" s="76" t="str">
        <f>VLOOKUP(N426,DATA_IW39!A:W,23,0)</f>
        <v>สายสื่อสาร</v>
      </c>
      <c r="AL426" s="76" t="str">
        <f>VLOOKUP(N426,DATA_IW39!A:G,6,0)</f>
        <v>ZW03</v>
      </c>
      <c r="AM426" s="76" t="str">
        <f>VLOOKUP(N426,DATA_IW39!A:G,7,0)</f>
        <v>Z53</v>
      </c>
      <c r="AN426" s="76" t="str">
        <f>VLOOKUP(A426,Constrain!AC:AD,2,0)</f>
        <v>F046</v>
      </c>
      <c r="AO426" s="76" t="str">
        <f>VLOOKUP(A426,Constrain!AC:AE,3,0)</f>
        <v>กฟส.รัตนบุรี</v>
      </c>
      <c r="AP426" s="76" t="str">
        <f>VLOOKUP(N426,DATA_IW39!A:AA,27,0)</f>
        <v>TELECOM</v>
      </c>
    </row>
    <row r="427" spans="1:42" x14ac:dyDescent="0.35">
      <c r="A427" s="86" t="s">
        <v>1302</v>
      </c>
      <c r="B427" s="56">
        <v>92000318848</v>
      </c>
      <c r="C427" s="56">
        <v>140001545695</v>
      </c>
      <c r="D427" s="86" t="s">
        <v>152</v>
      </c>
      <c r="E427" s="86" t="s">
        <v>160</v>
      </c>
      <c r="F427" s="86" t="s">
        <v>161</v>
      </c>
      <c r="G427" s="56">
        <v>2007969824</v>
      </c>
      <c r="H427" s="56">
        <v>9009416920</v>
      </c>
      <c r="I427" s="56">
        <v>514000320870</v>
      </c>
      <c r="J427" s="86" t="s">
        <v>154</v>
      </c>
      <c r="K427" s="86" t="s">
        <v>165</v>
      </c>
      <c r="L427" s="86" t="s">
        <v>166</v>
      </c>
      <c r="M427" s="86" t="s">
        <v>157</v>
      </c>
      <c r="N427" s="56">
        <v>130000727502</v>
      </c>
      <c r="O427" s="86" t="s">
        <v>79</v>
      </c>
      <c r="P427" s="87">
        <v>3</v>
      </c>
      <c r="Q427" s="59">
        <v>43482</v>
      </c>
      <c r="R427" s="88">
        <v>764</v>
      </c>
      <c r="S427" s="89">
        <v>55</v>
      </c>
      <c r="T427" s="89">
        <v>55</v>
      </c>
      <c r="U427" s="89">
        <v>3.85</v>
      </c>
      <c r="V427" s="89">
        <v>42020</v>
      </c>
      <c r="W427" s="89">
        <v>42020</v>
      </c>
      <c r="X427" s="89">
        <v>2941.4</v>
      </c>
      <c r="Y427" s="89">
        <v>44961.4</v>
      </c>
      <c r="Z427" s="59">
        <v>43496</v>
      </c>
      <c r="AA427" s="59"/>
      <c r="AB427" s="76" t="str">
        <f t="shared" si="36"/>
        <v/>
      </c>
      <c r="AC427" s="76" t="str">
        <f t="shared" si="37"/>
        <v/>
      </c>
      <c r="AD427" s="76" t="str">
        <f>VLOOKUP(B427,CA!A:B,2,0)</f>
        <v>CAT</v>
      </c>
      <c r="AE427" s="77">
        <f>VLOOKUP(C427,DATA_IW39!B:B,1,0)</f>
        <v>140001545695</v>
      </c>
      <c r="AF427" s="78">
        <f t="shared" si="38"/>
        <v>1</v>
      </c>
      <c r="AG427" s="78">
        <f t="shared" si="39"/>
        <v>1</v>
      </c>
      <c r="AH427" s="78">
        <f t="shared" si="40"/>
        <v>1</v>
      </c>
      <c r="AI427" s="78" t="str">
        <f t="shared" si="41"/>
        <v>S4B3</v>
      </c>
      <c r="AJ427" s="78" t="str">
        <f>VLOOKUP(N427,DATA_IW39!A:X,24,0)</f>
        <v>CAT/BFKT</v>
      </c>
      <c r="AK427" s="76" t="str">
        <f>VLOOKUP(N427,DATA_IW39!A:W,23,0)</f>
        <v>สายสื่อสาร</v>
      </c>
      <c r="AL427" s="76" t="str">
        <f>VLOOKUP(N427,DATA_IW39!A:G,6,0)</f>
        <v>ZW03</v>
      </c>
      <c r="AM427" s="76" t="str">
        <f>VLOOKUP(N427,DATA_IW39!A:G,7,0)</f>
        <v>Z53</v>
      </c>
      <c r="AN427" s="76" t="str">
        <f>VLOOKUP(A427,Constrain!AC:AD,2,0)</f>
        <v>F046</v>
      </c>
      <c r="AO427" s="76" t="str">
        <f>VLOOKUP(A427,Constrain!AC:AE,3,0)</f>
        <v>กฟส.รัตนบุรี</v>
      </c>
      <c r="AP427" s="76" t="str">
        <f>VLOOKUP(N427,DATA_IW39!A:AA,27,0)</f>
        <v>TELECOM</v>
      </c>
    </row>
    <row r="428" spans="1:42" x14ac:dyDescent="0.35">
      <c r="A428" s="86" t="s">
        <v>1302</v>
      </c>
      <c r="B428" s="56">
        <v>92000318848</v>
      </c>
      <c r="C428" s="56">
        <v>140001545684</v>
      </c>
      <c r="D428" s="86" t="s">
        <v>152</v>
      </c>
      <c r="E428" s="86" t="s">
        <v>160</v>
      </c>
      <c r="F428" s="86" t="s">
        <v>161</v>
      </c>
      <c r="G428" s="56">
        <v>2007969823</v>
      </c>
      <c r="H428" s="56">
        <v>9009416918</v>
      </c>
      <c r="I428" s="56">
        <v>500000320695</v>
      </c>
      <c r="J428" s="86" t="s">
        <v>154</v>
      </c>
      <c r="K428" s="86" t="s">
        <v>165</v>
      </c>
      <c r="L428" s="86" t="s">
        <v>166</v>
      </c>
      <c r="M428" s="86" t="s">
        <v>157</v>
      </c>
      <c r="N428" s="56">
        <v>130000727504</v>
      </c>
      <c r="O428" s="86" t="s">
        <v>79</v>
      </c>
      <c r="P428" s="87">
        <v>2</v>
      </c>
      <c r="Q428" s="59">
        <v>43482</v>
      </c>
      <c r="R428" s="88">
        <v>3716</v>
      </c>
      <c r="S428" s="89">
        <v>55</v>
      </c>
      <c r="T428" s="89">
        <v>55</v>
      </c>
      <c r="U428" s="89">
        <v>3.85</v>
      </c>
      <c r="V428" s="89">
        <v>204380</v>
      </c>
      <c r="W428" s="89">
        <v>204380</v>
      </c>
      <c r="X428" s="89">
        <v>14306.6</v>
      </c>
      <c r="Y428" s="89">
        <v>218686.6</v>
      </c>
      <c r="Z428" s="59">
        <v>43496</v>
      </c>
      <c r="AA428" s="59"/>
      <c r="AB428" s="76" t="str">
        <f t="shared" si="36"/>
        <v/>
      </c>
      <c r="AC428" s="76" t="str">
        <f t="shared" si="37"/>
        <v/>
      </c>
      <c r="AD428" s="76" t="str">
        <f>VLOOKUP(B428,CA!A:B,2,0)</f>
        <v>CAT</v>
      </c>
      <c r="AE428" s="77">
        <f>VLOOKUP(C428,DATA_IW39!B:B,1,0)</f>
        <v>140001545684</v>
      </c>
      <c r="AF428" s="78">
        <f t="shared" si="38"/>
        <v>1</v>
      </c>
      <c r="AG428" s="78">
        <f t="shared" si="39"/>
        <v>1</v>
      </c>
      <c r="AH428" s="78">
        <f t="shared" si="40"/>
        <v>1</v>
      </c>
      <c r="AI428" s="78" t="str">
        <f t="shared" si="41"/>
        <v>S4B3</v>
      </c>
      <c r="AJ428" s="78" t="str">
        <f>VLOOKUP(N428,DATA_IW39!A:X,24,0)</f>
        <v>CAT</v>
      </c>
      <c r="AK428" s="76" t="str">
        <f>VLOOKUP(N428,DATA_IW39!A:W,23,0)</f>
        <v>สายสื่อสาร</v>
      </c>
      <c r="AL428" s="76" t="str">
        <f>VLOOKUP(N428,DATA_IW39!A:G,6,0)</f>
        <v>ZW03</v>
      </c>
      <c r="AM428" s="76" t="str">
        <f>VLOOKUP(N428,DATA_IW39!A:G,7,0)</f>
        <v>Z53</v>
      </c>
      <c r="AN428" s="76" t="str">
        <f>VLOOKUP(A428,Constrain!AC:AD,2,0)</f>
        <v>F046</v>
      </c>
      <c r="AO428" s="76" t="str">
        <f>VLOOKUP(A428,Constrain!AC:AE,3,0)</f>
        <v>กฟส.รัตนบุรี</v>
      </c>
      <c r="AP428" s="76" t="str">
        <f>VLOOKUP(N428,DATA_IW39!A:AA,27,0)</f>
        <v>TELECOM</v>
      </c>
    </row>
    <row r="429" spans="1:42" x14ac:dyDescent="0.35">
      <c r="A429" s="86" t="s">
        <v>1302</v>
      </c>
      <c r="B429" s="56">
        <v>92000318848</v>
      </c>
      <c r="C429" s="56">
        <v>140001545669</v>
      </c>
      <c r="D429" s="86" t="s">
        <v>152</v>
      </c>
      <c r="E429" s="86" t="s">
        <v>160</v>
      </c>
      <c r="F429" s="86" t="s">
        <v>161</v>
      </c>
      <c r="G429" s="56">
        <v>2007969821</v>
      </c>
      <c r="H429" s="56">
        <v>9009416916</v>
      </c>
      <c r="I429" s="56">
        <v>558000321779</v>
      </c>
      <c r="J429" s="86" t="s">
        <v>154</v>
      </c>
      <c r="K429" s="86" t="s">
        <v>165</v>
      </c>
      <c r="L429" s="86" t="s">
        <v>166</v>
      </c>
      <c r="M429" s="86" t="s">
        <v>157</v>
      </c>
      <c r="N429" s="56">
        <v>130000727505</v>
      </c>
      <c r="O429" s="86" t="s">
        <v>79</v>
      </c>
      <c r="P429" s="87">
        <v>1</v>
      </c>
      <c r="Q429" s="59">
        <v>43482</v>
      </c>
      <c r="R429" s="88">
        <v>990</v>
      </c>
      <c r="S429" s="89">
        <v>55</v>
      </c>
      <c r="T429" s="89">
        <v>55</v>
      </c>
      <c r="U429" s="89">
        <v>3.85</v>
      </c>
      <c r="V429" s="89">
        <v>54450</v>
      </c>
      <c r="W429" s="89">
        <v>54450</v>
      </c>
      <c r="X429" s="89">
        <v>3811.5</v>
      </c>
      <c r="Y429" s="89">
        <v>58261.5</v>
      </c>
      <c r="Z429" s="59">
        <v>43496</v>
      </c>
      <c r="AA429" s="59"/>
      <c r="AB429" s="76" t="str">
        <f t="shared" si="36"/>
        <v/>
      </c>
      <c r="AC429" s="76" t="str">
        <f t="shared" si="37"/>
        <v/>
      </c>
      <c r="AD429" s="76" t="str">
        <f>VLOOKUP(B429,CA!A:B,2,0)</f>
        <v>CAT</v>
      </c>
      <c r="AE429" s="77">
        <f>VLOOKUP(C429,DATA_IW39!B:B,1,0)</f>
        <v>140001545669</v>
      </c>
      <c r="AF429" s="78">
        <f t="shared" si="38"/>
        <v>1</v>
      </c>
      <c r="AG429" s="78">
        <f t="shared" si="39"/>
        <v>1</v>
      </c>
      <c r="AH429" s="78">
        <f t="shared" si="40"/>
        <v>1</v>
      </c>
      <c r="AI429" s="78" t="str">
        <f t="shared" si="41"/>
        <v>S4B3</v>
      </c>
      <c r="AJ429" s="78" t="str">
        <f>VLOOKUP(N429,DATA_IW39!A:X,24,0)</f>
        <v>CAT/TAC</v>
      </c>
      <c r="AK429" s="76" t="str">
        <f>VLOOKUP(N429,DATA_IW39!A:W,23,0)</f>
        <v>สายสื่อสาร</v>
      </c>
      <c r="AL429" s="76" t="str">
        <f>VLOOKUP(N429,DATA_IW39!A:G,6,0)</f>
        <v>ZW03</v>
      </c>
      <c r="AM429" s="76" t="str">
        <f>VLOOKUP(N429,DATA_IW39!A:G,7,0)</f>
        <v>Z53</v>
      </c>
      <c r="AN429" s="76" t="str">
        <f>VLOOKUP(A429,Constrain!AC:AD,2,0)</f>
        <v>F046</v>
      </c>
      <c r="AO429" s="76" t="str">
        <f>VLOOKUP(A429,Constrain!AC:AE,3,0)</f>
        <v>กฟส.รัตนบุรี</v>
      </c>
      <c r="AP429" s="76" t="str">
        <f>VLOOKUP(N429,DATA_IW39!A:AA,27,0)</f>
        <v>TELECOM</v>
      </c>
    </row>
    <row r="430" spans="1:42" x14ac:dyDescent="0.35">
      <c r="A430" s="86" t="s">
        <v>1302</v>
      </c>
      <c r="B430" s="56">
        <v>92000533068</v>
      </c>
      <c r="C430" s="56">
        <v>140001545643</v>
      </c>
      <c r="D430" s="86" t="s">
        <v>152</v>
      </c>
      <c r="E430" s="86" t="s">
        <v>162</v>
      </c>
      <c r="F430" s="86" t="s">
        <v>1388</v>
      </c>
      <c r="G430" s="56">
        <v>2007969817</v>
      </c>
      <c r="H430" s="56">
        <v>9009416808</v>
      </c>
      <c r="I430" s="56">
        <v>536000322552</v>
      </c>
      <c r="J430" s="86" t="s">
        <v>154</v>
      </c>
      <c r="K430" s="86" t="s">
        <v>165</v>
      </c>
      <c r="L430" s="86" t="s">
        <v>166</v>
      </c>
      <c r="M430" s="86" t="s">
        <v>157</v>
      </c>
      <c r="N430" s="56">
        <v>130000727507</v>
      </c>
      <c r="O430" s="86" t="s">
        <v>79</v>
      </c>
      <c r="P430" s="87">
        <v>11</v>
      </c>
      <c r="Q430" s="59">
        <v>43482</v>
      </c>
      <c r="R430" s="88">
        <v>316</v>
      </c>
      <c r="S430" s="89">
        <v>55</v>
      </c>
      <c r="T430" s="89">
        <v>55</v>
      </c>
      <c r="U430" s="89">
        <v>3.85</v>
      </c>
      <c r="V430" s="89">
        <v>17380</v>
      </c>
      <c r="W430" s="89">
        <v>17380</v>
      </c>
      <c r="X430" s="89">
        <v>1216.5999999999999</v>
      </c>
      <c r="Y430" s="89">
        <v>18596.599999999999</v>
      </c>
      <c r="Z430" s="59">
        <v>43496</v>
      </c>
      <c r="AA430" s="59"/>
      <c r="AB430" s="76" t="str">
        <f t="shared" si="36"/>
        <v/>
      </c>
      <c r="AC430" s="76" t="str">
        <f t="shared" si="37"/>
        <v/>
      </c>
      <c r="AD430" s="76" t="str">
        <f>VLOOKUP(B430,CA!A:B,2,0)</f>
        <v>DTN</v>
      </c>
      <c r="AE430" s="77">
        <f>VLOOKUP(C430,DATA_IW39!B:B,1,0)</f>
        <v>140001545643</v>
      </c>
      <c r="AF430" s="78">
        <f t="shared" si="38"/>
        <v>1</v>
      </c>
      <c r="AG430" s="78">
        <f t="shared" si="39"/>
        <v>1</v>
      </c>
      <c r="AH430" s="78">
        <f t="shared" si="40"/>
        <v>1</v>
      </c>
      <c r="AI430" s="78" t="str">
        <f t="shared" si="41"/>
        <v>S4B3</v>
      </c>
      <c r="AJ430" s="78" t="str">
        <f>VLOOKUP(N430,DATA_IW39!A:X,24,0)</f>
        <v>DTN</v>
      </c>
      <c r="AK430" s="76" t="str">
        <f>VLOOKUP(N430,DATA_IW39!A:W,23,0)</f>
        <v>สายสื่อสาร</v>
      </c>
      <c r="AL430" s="76" t="str">
        <f>VLOOKUP(N430,DATA_IW39!A:G,6,0)</f>
        <v>ZW03</v>
      </c>
      <c r="AM430" s="76" t="str">
        <f>VLOOKUP(N430,DATA_IW39!A:G,7,0)</f>
        <v>Z53</v>
      </c>
      <c r="AN430" s="76" t="str">
        <f>VLOOKUP(A430,Constrain!AC:AD,2,0)</f>
        <v>F046</v>
      </c>
      <c r="AO430" s="76" t="str">
        <f>VLOOKUP(A430,Constrain!AC:AE,3,0)</f>
        <v>กฟส.รัตนบุรี</v>
      </c>
      <c r="AP430" s="76" t="str">
        <f>VLOOKUP(N430,DATA_IW39!A:AA,27,0)</f>
        <v>TELECOM</v>
      </c>
    </row>
    <row r="431" spans="1:42" x14ac:dyDescent="0.35">
      <c r="A431" s="86" t="s">
        <v>1302</v>
      </c>
      <c r="B431" s="56">
        <v>92000515094</v>
      </c>
      <c r="C431" s="56">
        <v>140001545629</v>
      </c>
      <c r="D431" s="86" t="s">
        <v>152</v>
      </c>
      <c r="E431" s="86" t="s">
        <v>172</v>
      </c>
      <c r="F431" s="86" t="s">
        <v>173</v>
      </c>
      <c r="G431" s="56">
        <v>2007969816</v>
      </c>
      <c r="H431" s="56">
        <v>9009416805</v>
      </c>
      <c r="I431" s="56">
        <v>536000322551</v>
      </c>
      <c r="J431" s="86" t="s">
        <v>154</v>
      </c>
      <c r="K431" s="86" t="s">
        <v>165</v>
      </c>
      <c r="L431" s="86" t="s">
        <v>166</v>
      </c>
      <c r="M431" s="86" t="s">
        <v>157</v>
      </c>
      <c r="N431" s="56">
        <v>130000727508</v>
      </c>
      <c r="O431" s="86" t="s">
        <v>79</v>
      </c>
      <c r="P431" s="87">
        <v>10</v>
      </c>
      <c r="Q431" s="59">
        <v>43482</v>
      </c>
      <c r="R431" s="88">
        <v>405</v>
      </c>
      <c r="S431" s="89">
        <v>55</v>
      </c>
      <c r="T431" s="89">
        <v>55</v>
      </c>
      <c r="U431" s="89">
        <v>3.85</v>
      </c>
      <c r="V431" s="89">
        <v>22275</v>
      </c>
      <c r="W431" s="89">
        <v>22275</v>
      </c>
      <c r="X431" s="89">
        <v>1559.25</v>
      </c>
      <c r="Y431" s="89">
        <v>23834.25</v>
      </c>
      <c r="Z431" s="59">
        <v>43496</v>
      </c>
      <c r="AB431" s="76" t="str">
        <f t="shared" si="36"/>
        <v/>
      </c>
      <c r="AC431" s="76" t="str">
        <f t="shared" si="37"/>
        <v/>
      </c>
      <c r="AD431" s="76" t="str">
        <f>VLOOKUP(B431,CA!A:B,2,0)</f>
        <v>ITEL</v>
      </c>
      <c r="AE431" s="77">
        <f>VLOOKUP(C431,DATA_IW39!B:B,1,0)</f>
        <v>140001545629</v>
      </c>
      <c r="AF431" s="78">
        <f t="shared" si="38"/>
        <v>1</v>
      </c>
      <c r="AG431" s="78">
        <f t="shared" si="39"/>
        <v>1</v>
      </c>
      <c r="AH431" s="78">
        <f t="shared" si="40"/>
        <v>1</v>
      </c>
      <c r="AI431" s="78" t="str">
        <f t="shared" si="41"/>
        <v>S4B3</v>
      </c>
      <c r="AJ431" s="78" t="str">
        <f>VLOOKUP(N431,DATA_IW39!A:X,24,0)</f>
        <v>ITEL</v>
      </c>
      <c r="AK431" s="76" t="str">
        <f>VLOOKUP(N431,DATA_IW39!A:W,23,0)</f>
        <v>สายสื่อสาร</v>
      </c>
      <c r="AL431" s="76" t="str">
        <f>VLOOKUP(N431,DATA_IW39!A:G,6,0)</f>
        <v>ZW03</v>
      </c>
      <c r="AM431" s="76" t="str">
        <f>VLOOKUP(N431,DATA_IW39!A:G,7,0)</f>
        <v>Z53</v>
      </c>
      <c r="AN431" s="76" t="str">
        <f>VLOOKUP(A431,Constrain!AC:AD,2,0)</f>
        <v>F046</v>
      </c>
      <c r="AO431" s="76" t="str">
        <f>VLOOKUP(A431,Constrain!AC:AE,3,0)</f>
        <v>กฟส.รัตนบุรี</v>
      </c>
      <c r="AP431" s="76" t="str">
        <f>VLOOKUP(N431,DATA_IW39!A:AA,27,0)</f>
        <v>TELECOM</v>
      </c>
    </row>
    <row r="432" spans="1:42" x14ac:dyDescent="0.35">
      <c r="A432" s="86" t="s">
        <v>1302</v>
      </c>
      <c r="B432" s="56">
        <v>92000539542</v>
      </c>
      <c r="C432" s="56">
        <v>140001545608</v>
      </c>
      <c r="D432" s="86" t="s">
        <v>152</v>
      </c>
      <c r="E432" s="86" t="s">
        <v>194</v>
      </c>
      <c r="F432" s="86" t="s">
        <v>195</v>
      </c>
      <c r="G432" s="56">
        <v>2007969733</v>
      </c>
      <c r="H432" s="56">
        <v>9009416800</v>
      </c>
      <c r="I432" s="56">
        <v>542000322200</v>
      </c>
      <c r="J432" s="86" t="s">
        <v>154</v>
      </c>
      <c r="K432" s="86" t="s">
        <v>165</v>
      </c>
      <c r="L432" s="86" t="s">
        <v>166</v>
      </c>
      <c r="M432" s="86" t="s">
        <v>157</v>
      </c>
      <c r="N432" s="56">
        <v>130000727510</v>
      </c>
      <c r="O432" s="86" t="s">
        <v>79</v>
      </c>
      <c r="P432" s="87">
        <v>12</v>
      </c>
      <c r="Q432" s="59">
        <v>43482</v>
      </c>
      <c r="R432" s="88">
        <v>119</v>
      </c>
      <c r="S432" s="89">
        <v>55</v>
      </c>
      <c r="T432" s="89">
        <v>55</v>
      </c>
      <c r="U432" s="89">
        <v>3.85</v>
      </c>
      <c r="V432" s="89">
        <v>6545</v>
      </c>
      <c r="W432" s="89">
        <v>6545</v>
      </c>
      <c r="X432" s="89">
        <v>458.15</v>
      </c>
      <c r="Y432" s="89">
        <v>7003.15</v>
      </c>
      <c r="Z432" s="59">
        <v>43496</v>
      </c>
      <c r="AB432" s="76" t="str">
        <f t="shared" si="36"/>
        <v/>
      </c>
      <c r="AC432" s="76" t="str">
        <f t="shared" si="37"/>
        <v/>
      </c>
      <c r="AD432" s="76" t="str">
        <f>VLOOKUP(B432,CA!A:B,2,0)</f>
        <v>TCC</v>
      </c>
      <c r="AE432" s="77">
        <f>VLOOKUP(C432,DATA_IW39!B:B,1,0)</f>
        <v>140001545608</v>
      </c>
      <c r="AF432" s="78">
        <f t="shared" si="38"/>
        <v>1</v>
      </c>
      <c r="AG432" s="78">
        <f t="shared" si="39"/>
        <v>1</v>
      </c>
      <c r="AH432" s="78">
        <f t="shared" si="40"/>
        <v>1</v>
      </c>
      <c r="AI432" s="78" t="str">
        <f t="shared" si="41"/>
        <v>S4B3</v>
      </c>
      <c r="AJ432" s="78" t="str">
        <f>VLOOKUP(N432,DATA_IW39!A:X,24,0)</f>
        <v>TCC</v>
      </c>
      <c r="AK432" s="76" t="str">
        <f>VLOOKUP(N432,DATA_IW39!A:W,23,0)</f>
        <v>สายสื่อสาร</v>
      </c>
      <c r="AL432" s="76" t="str">
        <f>VLOOKUP(N432,DATA_IW39!A:G,6,0)</f>
        <v>ZW03</v>
      </c>
      <c r="AM432" s="76" t="str">
        <f>VLOOKUP(N432,DATA_IW39!A:G,7,0)</f>
        <v>Z53</v>
      </c>
      <c r="AN432" s="76" t="str">
        <f>VLOOKUP(A432,Constrain!AC:AD,2,0)</f>
        <v>F046</v>
      </c>
      <c r="AO432" s="76" t="str">
        <f>VLOOKUP(A432,Constrain!AC:AE,3,0)</f>
        <v>กฟส.รัตนบุรี</v>
      </c>
      <c r="AP432" s="76" t="str">
        <f>VLOOKUP(N432,DATA_IW39!A:AA,27,0)</f>
        <v>TELECOM</v>
      </c>
    </row>
    <row r="433" spans="1:42" x14ac:dyDescent="0.35">
      <c r="A433" s="86" t="s">
        <v>1302</v>
      </c>
      <c r="B433" s="56">
        <v>92000318852</v>
      </c>
      <c r="C433" s="56">
        <v>140001545578</v>
      </c>
      <c r="D433" s="86" t="s">
        <v>152</v>
      </c>
      <c r="E433" s="86" t="s">
        <v>114</v>
      </c>
      <c r="F433" s="86" t="s">
        <v>163</v>
      </c>
      <c r="G433" s="56">
        <v>2007969725</v>
      </c>
      <c r="H433" s="56">
        <v>9009416790</v>
      </c>
      <c r="I433" s="56">
        <v>530000321947</v>
      </c>
      <c r="J433" s="86" t="s">
        <v>154</v>
      </c>
      <c r="K433" s="86" t="s">
        <v>165</v>
      </c>
      <c r="L433" s="86" t="s">
        <v>166</v>
      </c>
      <c r="M433" s="86" t="s">
        <v>157</v>
      </c>
      <c r="N433" s="56">
        <v>130000727511</v>
      </c>
      <c r="O433" s="86" t="s">
        <v>79</v>
      </c>
      <c r="P433" s="87">
        <v>4</v>
      </c>
      <c r="Q433" s="59">
        <v>43482</v>
      </c>
      <c r="R433" s="88">
        <v>1134</v>
      </c>
      <c r="S433" s="89">
        <v>100</v>
      </c>
      <c r="T433" s="89">
        <v>100</v>
      </c>
      <c r="U433" s="89">
        <v>7</v>
      </c>
      <c r="V433" s="89">
        <v>113400</v>
      </c>
      <c r="W433" s="89">
        <v>113400</v>
      </c>
      <c r="X433" s="89">
        <v>7938</v>
      </c>
      <c r="Y433" s="89">
        <v>121338</v>
      </c>
      <c r="Z433" s="59">
        <v>43496</v>
      </c>
      <c r="AA433" s="59"/>
      <c r="AB433" s="76" t="str">
        <f t="shared" si="36"/>
        <v/>
      </c>
      <c r="AC433" s="76" t="str">
        <f t="shared" si="37"/>
        <v/>
      </c>
      <c r="AD433" s="76" t="str">
        <f>VLOOKUP(B433,CA!A:B,2,0)</f>
        <v>TOT</v>
      </c>
      <c r="AE433" s="77">
        <f>VLOOKUP(C433,DATA_IW39!B:B,1,0)</f>
        <v>140001545578</v>
      </c>
      <c r="AF433" s="78">
        <f t="shared" si="38"/>
        <v>2</v>
      </c>
      <c r="AG433" s="78">
        <f t="shared" si="39"/>
        <v>2</v>
      </c>
      <c r="AH433" s="78">
        <f t="shared" si="40"/>
        <v>2</v>
      </c>
      <c r="AI433" s="78" t="str">
        <f t="shared" si="41"/>
        <v>S4B3</v>
      </c>
      <c r="AJ433" s="78" t="str">
        <f>VLOOKUP(N433,DATA_IW39!A:X,24,0)</f>
        <v>TOT</v>
      </c>
      <c r="AK433" s="76" t="str">
        <f>VLOOKUP(N433,DATA_IW39!A:W,23,0)</f>
        <v>สายสื่อสาร</v>
      </c>
      <c r="AL433" s="76" t="str">
        <f>VLOOKUP(N433,DATA_IW39!A:G,6,0)</f>
        <v>ZW03</v>
      </c>
      <c r="AM433" s="76" t="str">
        <f>VLOOKUP(N433,DATA_IW39!A:G,7,0)</f>
        <v>Z53</v>
      </c>
      <c r="AN433" s="76" t="str">
        <f>VLOOKUP(A433,Constrain!AC:AD,2,0)</f>
        <v>F046</v>
      </c>
      <c r="AO433" s="76" t="str">
        <f>VLOOKUP(A433,Constrain!AC:AE,3,0)</f>
        <v>กฟส.รัตนบุรี</v>
      </c>
      <c r="AP433" s="76" t="str">
        <f>VLOOKUP(N433,DATA_IW39!A:AA,27,0)</f>
        <v>TELECOM</v>
      </c>
    </row>
    <row r="434" spans="1:42" x14ac:dyDescent="0.35">
      <c r="A434" s="86" t="s">
        <v>1302</v>
      </c>
      <c r="B434" s="56">
        <v>92000318852</v>
      </c>
      <c r="C434" s="56">
        <v>140001545578</v>
      </c>
      <c r="D434" s="86" t="s">
        <v>152</v>
      </c>
      <c r="E434" s="86" t="s">
        <v>114</v>
      </c>
      <c r="F434" s="86" t="s">
        <v>163</v>
      </c>
      <c r="G434" s="56">
        <v>2007969725</v>
      </c>
      <c r="H434" s="56">
        <v>9009416790</v>
      </c>
      <c r="I434" s="56">
        <v>530000321947</v>
      </c>
      <c r="J434" s="86" t="s">
        <v>154</v>
      </c>
      <c r="K434" s="86" t="s">
        <v>165</v>
      </c>
      <c r="L434" s="86" t="s">
        <v>166</v>
      </c>
      <c r="M434" s="86" t="s">
        <v>157</v>
      </c>
      <c r="N434" s="56">
        <v>130000727511</v>
      </c>
      <c r="O434" s="86" t="s">
        <v>79</v>
      </c>
      <c r="P434" s="87">
        <v>5</v>
      </c>
      <c r="Q434" s="59">
        <v>43482</v>
      </c>
      <c r="R434" s="88">
        <v>2712</v>
      </c>
      <c r="S434" s="89">
        <v>55</v>
      </c>
      <c r="T434" s="89">
        <v>55</v>
      </c>
      <c r="U434" s="89">
        <v>3.85</v>
      </c>
      <c r="V434" s="89">
        <v>149160</v>
      </c>
      <c r="W434" s="89">
        <v>149160</v>
      </c>
      <c r="X434" s="89">
        <v>10441.200000000001</v>
      </c>
      <c r="Y434" s="89">
        <v>159601.20000000001</v>
      </c>
      <c r="Z434" s="59">
        <v>43496</v>
      </c>
      <c r="AA434" s="59"/>
      <c r="AB434" s="76" t="str">
        <f t="shared" si="36"/>
        <v/>
      </c>
      <c r="AC434" s="76" t="str">
        <f t="shared" si="37"/>
        <v/>
      </c>
      <c r="AD434" s="76" t="str">
        <f>VLOOKUP(B434,CA!A:B,2,0)</f>
        <v>TOT</v>
      </c>
      <c r="AE434" s="77">
        <f>VLOOKUP(C434,DATA_IW39!B:B,1,0)</f>
        <v>140001545578</v>
      </c>
      <c r="AF434" s="78">
        <f t="shared" si="38"/>
        <v>2</v>
      </c>
      <c r="AG434" s="78">
        <f t="shared" si="39"/>
        <v>2</v>
      </c>
      <c r="AH434" s="78">
        <f t="shared" si="40"/>
        <v>2</v>
      </c>
      <c r="AI434" s="78" t="str">
        <f t="shared" si="41"/>
        <v>S4B3</v>
      </c>
      <c r="AJ434" s="78" t="str">
        <f>VLOOKUP(N434,DATA_IW39!A:X,24,0)</f>
        <v>TOT</v>
      </c>
      <c r="AK434" s="76" t="str">
        <f>VLOOKUP(N434,DATA_IW39!A:W,23,0)</f>
        <v>สายสื่อสาร</v>
      </c>
      <c r="AL434" s="76" t="str">
        <f>VLOOKUP(N434,DATA_IW39!A:G,6,0)</f>
        <v>ZW03</v>
      </c>
      <c r="AM434" s="76" t="str">
        <f>VLOOKUP(N434,DATA_IW39!A:G,7,0)</f>
        <v>Z53</v>
      </c>
      <c r="AN434" s="76" t="str">
        <f>VLOOKUP(A434,Constrain!AC:AD,2,0)</f>
        <v>F046</v>
      </c>
      <c r="AO434" s="76" t="str">
        <f>VLOOKUP(A434,Constrain!AC:AE,3,0)</f>
        <v>กฟส.รัตนบุรี</v>
      </c>
      <c r="AP434" s="76" t="str">
        <f>VLOOKUP(N434,DATA_IW39!A:AA,27,0)</f>
        <v>TELECOM</v>
      </c>
    </row>
    <row r="435" spans="1:42" x14ac:dyDescent="0.35">
      <c r="A435" s="86" t="s">
        <v>1302</v>
      </c>
      <c r="B435" s="56">
        <v>92000322763</v>
      </c>
      <c r="C435" s="56">
        <v>140001545535</v>
      </c>
      <c r="D435" s="86" t="s">
        <v>152</v>
      </c>
      <c r="E435" s="86" t="s">
        <v>158</v>
      </c>
      <c r="F435" s="86" t="s">
        <v>159</v>
      </c>
      <c r="G435" s="56">
        <v>2007969721</v>
      </c>
      <c r="H435" s="56">
        <v>9009416646</v>
      </c>
      <c r="I435" s="56">
        <v>518000321546</v>
      </c>
      <c r="J435" s="86" t="s">
        <v>154</v>
      </c>
      <c r="K435" s="86" t="s">
        <v>165</v>
      </c>
      <c r="L435" s="86" t="s">
        <v>166</v>
      </c>
      <c r="M435" s="86" t="s">
        <v>157</v>
      </c>
      <c r="N435" s="56">
        <v>130000727512</v>
      </c>
      <c r="O435" s="86" t="s">
        <v>79</v>
      </c>
      <c r="P435" s="87">
        <v>8</v>
      </c>
      <c r="Q435" s="59">
        <v>43482</v>
      </c>
      <c r="R435" s="88">
        <v>331</v>
      </c>
      <c r="S435" s="89">
        <v>55</v>
      </c>
      <c r="T435" s="89">
        <v>55</v>
      </c>
      <c r="U435" s="89">
        <v>3.85</v>
      </c>
      <c r="V435" s="89">
        <v>18205</v>
      </c>
      <c r="W435" s="89">
        <v>18205</v>
      </c>
      <c r="X435" s="89">
        <v>1274.3499999999999</v>
      </c>
      <c r="Y435" s="89">
        <v>19479.349999999999</v>
      </c>
      <c r="Z435" s="59">
        <v>43496</v>
      </c>
      <c r="AA435" s="59"/>
      <c r="AB435" s="76" t="str">
        <f t="shared" si="36"/>
        <v/>
      </c>
      <c r="AC435" s="76" t="str">
        <f t="shared" si="37"/>
        <v/>
      </c>
      <c r="AD435" s="76" t="str">
        <f>VLOOKUP(B435,CA!A:B,2,0)</f>
        <v>TTT</v>
      </c>
      <c r="AE435" s="77">
        <f>VLOOKUP(C435,DATA_IW39!B:B,1,0)</f>
        <v>140001545535</v>
      </c>
      <c r="AF435" s="78">
        <f t="shared" si="38"/>
        <v>1</v>
      </c>
      <c r="AG435" s="78">
        <f t="shared" si="39"/>
        <v>1</v>
      </c>
      <c r="AH435" s="78">
        <f t="shared" si="40"/>
        <v>1</v>
      </c>
      <c r="AI435" s="78" t="str">
        <f t="shared" si="41"/>
        <v>S4B3</v>
      </c>
      <c r="AJ435" s="78" t="str">
        <f>VLOOKUP(N435,DATA_IW39!A:X,24,0)</f>
        <v>TTT</v>
      </c>
      <c r="AK435" s="76" t="str">
        <f>VLOOKUP(N435,DATA_IW39!A:W,23,0)</f>
        <v>สายสื่อสาร</v>
      </c>
      <c r="AL435" s="76" t="str">
        <f>VLOOKUP(N435,DATA_IW39!A:G,6,0)</f>
        <v>ZW03</v>
      </c>
      <c r="AM435" s="76" t="str">
        <f>VLOOKUP(N435,DATA_IW39!A:G,7,0)</f>
        <v>Z53</v>
      </c>
      <c r="AN435" s="76" t="str">
        <f>VLOOKUP(A435,Constrain!AC:AD,2,0)</f>
        <v>F046</v>
      </c>
      <c r="AO435" s="76" t="str">
        <f>VLOOKUP(A435,Constrain!AC:AE,3,0)</f>
        <v>กฟส.รัตนบุรี</v>
      </c>
      <c r="AP435" s="76" t="str">
        <f>VLOOKUP(N435,DATA_IW39!A:AA,27,0)</f>
        <v>TELECOM</v>
      </c>
    </row>
    <row r="436" spans="1:42" x14ac:dyDescent="0.35">
      <c r="A436" s="86" t="s">
        <v>1302</v>
      </c>
      <c r="B436" s="56">
        <v>92000441431</v>
      </c>
      <c r="C436" s="56">
        <v>140001545417</v>
      </c>
      <c r="D436" s="86" t="s">
        <v>152</v>
      </c>
      <c r="E436" s="86" t="s">
        <v>171</v>
      </c>
      <c r="F436" s="86" t="s">
        <v>167</v>
      </c>
      <c r="G436" s="56">
        <v>2007969623</v>
      </c>
      <c r="H436" s="56">
        <v>9009416543</v>
      </c>
      <c r="I436" s="56">
        <v>556000321571</v>
      </c>
      <c r="J436" s="86" t="s">
        <v>154</v>
      </c>
      <c r="K436" s="86" t="s">
        <v>165</v>
      </c>
      <c r="L436" s="86" t="s">
        <v>166</v>
      </c>
      <c r="M436" s="86" t="s">
        <v>157</v>
      </c>
      <c r="N436" s="56">
        <v>130000727513</v>
      </c>
      <c r="O436" s="86" t="s">
        <v>79</v>
      </c>
      <c r="P436" s="87">
        <v>9</v>
      </c>
      <c r="Q436" s="59">
        <v>43482</v>
      </c>
      <c r="R436" s="88">
        <v>2485</v>
      </c>
      <c r="S436" s="89">
        <v>55</v>
      </c>
      <c r="T436" s="89">
        <v>55</v>
      </c>
      <c r="U436" s="89">
        <v>3.85</v>
      </c>
      <c r="V436" s="89">
        <v>136675</v>
      </c>
      <c r="W436" s="89">
        <v>136675</v>
      </c>
      <c r="X436" s="89">
        <v>9567.25</v>
      </c>
      <c r="Y436" s="89">
        <v>146242.25</v>
      </c>
      <c r="Z436" s="59">
        <v>43496</v>
      </c>
      <c r="AA436" s="59"/>
      <c r="AB436" s="76" t="str">
        <f t="shared" si="36"/>
        <v/>
      </c>
      <c r="AC436" s="76" t="str">
        <f t="shared" si="37"/>
        <v/>
      </c>
      <c r="AD436" s="76" t="str">
        <f>VLOOKUP(B436,CA!A:B,2,0)</f>
        <v>TUC</v>
      </c>
      <c r="AE436" s="77">
        <f>VLOOKUP(C436,DATA_IW39!B:B,1,0)</f>
        <v>140001545417</v>
      </c>
      <c r="AF436" s="78">
        <f t="shared" si="38"/>
        <v>1</v>
      </c>
      <c r="AG436" s="78">
        <f t="shared" si="39"/>
        <v>1</v>
      </c>
      <c r="AH436" s="78">
        <f t="shared" si="40"/>
        <v>1</v>
      </c>
      <c r="AI436" s="78" t="str">
        <f t="shared" si="41"/>
        <v>S4B3</v>
      </c>
      <c r="AJ436" s="78" t="str">
        <f>VLOOKUP(N436,DATA_IW39!A:X,24,0)</f>
        <v>TUC</v>
      </c>
      <c r="AK436" s="76" t="str">
        <f>VLOOKUP(N436,DATA_IW39!A:W,23,0)</f>
        <v>สายสื่อสาร</v>
      </c>
      <c r="AL436" s="76" t="str">
        <f>VLOOKUP(N436,DATA_IW39!A:G,6,0)</f>
        <v>ZW03</v>
      </c>
      <c r="AM436" s="76" t="str">
        <f>VLOOKUP(N436,DATA_IW39!A:G,7,0)</f>
        <v>Z53</v>
      </c>
      <c r="AN436" s="76" t="str">
        <f>VLOOKUP(A436,Constrain!AC:AD,2,0)</f>
        <v>F046</v>
      </c>
      <c r="AO436" s="76" t="str">
        <f>VLOOKUP(A436,Constrain!AC:AE,3,0)</f>
        <v>กฟส.รัตนบุรี</v>
      </c>
      <c r="AP436" s="76" t="str">
        <f>VLOOKUP(N436,DATA_IW39!A:AA,27,0)</f>
        <v>TELECOM</v>
      </c>
    </row>
    <row r="437" spans="1:42" x14ac:dyDescent="0.35">
      <c r="A437" s="86" t="s">
        <v>1302</v>
      </c>
      <c r="B437" s="56">
        <v>92000318869</v>
      </c>
      <c r="C437" s="56">
        <v>140001545278</v>
      </c>
      <c r="D437" s="86" t="s">
        <v>152</v>
      </c>
      <c r="E437" s="86" t="s">
        <v>168</v>
      </c>
      <c r="F437" s="86" t="s">
        <v>169</v>
      </c>
      <c r="G437" s="56">
        <v>2007969488</v>
      </c>
      <c r="H437" s="56">
        <v>9009416537</v>
      </c>
      <c r="I437" s="56">
        <v>524000321949</v>
      </c>
      <c r="J437" s="86" t="s">
        <v>154</v>
      </c>
      <c r="K437" s="86" t="s">
        <v>165</v>
      </c>
      <c r="L437" s="86" t="s">
        <v>166</v>
      </c>
      <c r="M437" s="86" t="s">
        <v>157</v>
      </c>
      <c r="N437" s="56">
        <v>130000727514</v>
      </c>
      <c r="O437" s="86" t="s">
        <v>79</v>
      </c>
      <c r="P437" s="87">
        <v>6</v>
      </c>
      <c r="Q437" s="59">
        <v>43482</v>
      </c>
      <c r="R437" s="88">
        <v>458</v>
      </c>
      <c r="S437" s="89">
        <v>55</v>
      </c>
      <c r="T437" s="89">
        <v>55</v>
      </c>
      <c r="U437" s="89">
        <v>3.85</v>
      </c>
      <c r="V437" s="89">
        <v>25190</v>
      </c>
      <c r="W437" s="89">
        <v>25190</v>
      </c>
      <c r="X437" s="89">
        <v>1763.3</v>
      </c>
      <c r="Y437" s="89">
        <v>26953.3</v>
      </c>
      <c r="Z437" s="59">
        <v>43496</v>
      </c>
      <c r="AA437" s="59"/>
      <c r="AB437" s="76" t="str">
        <f t="shared" si="36"/>
        <v/>
      </c>
      <c r="AC437" s="76" t="str">
        <f t="shared" si="37"/>
        <v/>
      </c>
      <c r="AD437" s="76" t="str">
        <f>VLOOKUP(B437,CA!A:B,2,0)</f>
        <v>UIH</v>
      </c>
      <c r="AE437" s="77">
        <f>VLOOKUP(C437,DATA_IW39!B:B,1,0)</f>
        <v>140001545278</v>
      </c>
      <c r="AF437" s="78">
        <f t="shared" si="38"/>
        <v>1</v>
      </c>
      <c r="AG437" s="78">
        <f t="shared" si="39"/>
        <v>1</v>
      </c>
      <c r="AH437" s="78">
        <f t="shared" si="40"/>
        <v>1</v>
      </c>
      <c r="AI437" s="78" t="str">
        <f t="shared" si="41"/>
        <v>S4B3</v>
      </c>
      <c r="AJ437" s="78" t="str">
        <f>VLOOKUP(N437,DATA_IW39!A:X,24,0)</f>
        <v>UIH</v>
      </c>
      <c r="AK437" s="76" t="str">
        <f>VLOOKUP(N437,DATA_IW39!A:W,23,0)</f>
        <v>สายสื่อสาร</v>
      </c>
      <c r="AL437" s="76" t="str">
        <f>VLOOKUP(N437,DATA_IW39!A:G,6,0)</f>
        <v>ZW03</v>
      </c>
      <c r="AM437" s="76" t="str">
        <f>VLOOKUP(N437,DATA_IW39!A:G,7,0)</f>
        <v>Z53</v>
      </c>
      <c r="AN437" s="76" t="str">
        <f>VLOOKUP(A437,Constrain!AC:AD,2,0)</f>
        <v>F046</v>
      </c>
      <c r="AO437" s="76" t="str">
        <f>VLOOKUP(A437,Constrain!AC:AE,3,0)</f>
        <v>กฟส.รัตนบุรี</v>
      </c>
      <c r="AP437" s="76" t="str">
        <f>VLOOKUP(N437,DATA_IW39!A:AA,27,0)</f>
        <v>TELECOM</v>
      </c>
    </row>
    <row r="438" spans="1:42" x14ac:dyDescent="0.35">
      <c r="A438" s="86" t="s">
        <v>1324</v>
      </c>
      <c r="B438" s="56">
        <v>92000322771</v>
      </c>
      <c r="C438" s="56">
        <v>140001545900</v>
      </c>
      <c r="D438" s="86" t="s">
        <v>152</v>
      </c>
      <c r="E438" s="86" t="s">
        <v>158</v>
      </c>
      <c r="F438" s="86" t="s">
        <v>159</v>
      </c>
      <c r="G438" s="56">
        <v>2007970070</v>
      </c>
      <c r="H438" s="56">
        <v>9009417234</v>
      </c>
      <c r="I438" s="56">
        <v>564000322212</v>
      </c>
      <c r="J438" s="86" t="s">
        <v>154</v>
      </c>
      <c r="K438" s="86" t="s">
        <v>165</v>
      </c>
      <c r="L438" s="86" t="s">
        <v>166</v>
      </c>
      <c r="M438" s="86" t="s">
        <v>157</v>
      </c>
      <c r="N438" s="56">
        <v>130000727517</v>
      </c>
      <c r="O438" s="86" t="s">
        <v>79</v>
      </c>
      <c r="P438" s="87">
        <v>1</v>
      </c>
      <c r="Q438" s="59">
        <v>43482</v>
      </c>
      <c r="R438" s="88">
        <v>3920</v>
      </c>
      <c r="S438" s="89">
        <v>55</v>
      </c>
      <c r="T438" s="89">
        <v>55</v>
      </c>
      <c r="U438" s="89">
        <v>3.85</v>
      </c>
      <c r="V438" s="89">
        <v>215600</v>
      </c>
      <c r="W438" s="89">
        <v>215600</v>
      </c>
      <c r="X438" s="89">
        <v>15092</v>
      </c>
      <c r="Y438" s="89">
        <v>230692</v>
      </c>
      <c r="Z438" s="59">
        <v>43496</v>
      </c>
      <c r="AA438" s="59"/>
      <c r="AB438" s="76" t="str">
        <f t="shared" si="36"/>
        <v/>
      </c>
      <c r="AC438" s="76" t="str">
        <f t="shared" si="37"/>
        <v/>
      </c>
      <c r="AD438" s="76" t="str">
        <f>VLOOKUP(B438,CA!A:B,2,0)</f>
        <v>TTT</v>
      </c>
      <c r="AE438" s="77">
        <f>VLOOKUP(C438,DATA_IW39!B:B,1,0)</f>
        <v>140001545900</v>
      </c>
      <c r="AF438" s="78">
        <f t="shared" si="38"/>
        <v>1</v>
      </c>
      <c r="AG438" s="78">
        <f t="shared" si="39"/>
        <v>1</v>
      </c>
      <c r="AH438" s="78">
        <f t="shared" si="40"/>
        <v>1</v>
      </c>
      <c r="AI438" s="78" t="str">
        <f t="shared" si="41"/>
        <v>S4B3</v>
      </c>
      <c r="AJ438" s="78" t="str">
        <f>VLOOKUP(N438,DATA_IW39!A:X,24,0)</f>
        <v>TTT</v>
      </c>
      <c r="AK438" s="76" t="str">
        <f>VLOOKUP(N438,DATA_IW39!A:W,23,0)</f>
        <v>สายสื่อสาร</v>
      </c>
      <c r="AL438" s="76" t="str">
        <f>VLOOKUP(N438,DATA_IW39!A:G,6,0)</f>
        <v>ZW03</v>
      </c>
      <c r="AM438" s="76" t="str">
        <f>VLOOKUP(N438,DATA_IW39!A:G,7,0)</f>
        <v>Z53</v>
      </c>
      <c r="AN438" s="76" t="str">
        <f>VLOOKUP(A438,Constrain!AC:AD,2,0)</f>
        <v>F062</v>
      </c>
      <c r="AO438" s="76" t="str">
        <f>VLOOKUP(A438,Constrain!AC:AE,3,0)</f>
        <v>กฟส.หมูสี</v>
      </c>
      <c r="AP438" s="76" t="str">
        <f>VLOOKUP(N438,DATA_IW39!A:AA,27,0)</f>
        <v>TELECOM</v>
      </c>
    </row>
    <row r="439" spans="1:42" x14ac:dyDescent="0.35">
      <c r="A439" s="86" t="s">
        <v>1324</v>
      </c>
      <c r="B439" s="56">
        <v>92000429670</v>
      </c>
      <c r="C439" s="56">
        <v>140001544825</v>
      </c>
      <c r="D439" s="86" t="s">
        <v>152</v>
      </c>
      <c r="E439" s="86" t="s">
        <v>171</v>
      </c>
      <c r="F439" s="86" t="s">
        <v>167</v>
      </c>
      <c r="G439" s="56">
        <v>2007969074</v>
      </c>
      <c r="H439" s="56">
        <v>9009415871</v>
      </c>
      <c r="I439" s="56">
        <v>558000321389</v>
      </c>
      <c r="J439" s="86" t="s">
        <v>154</v>
      </c>
      <c r="K439" s="86" t="s">
        <v>165</v>
      </c>
      <c r="L439" s="86" t="s">
        <v>166</v>
      </c>
      <c r="M439" s="86" t="s">
        <v>157</v>
      </c>
      <c r="N439" s="56">
        <v>130000727518</v>
      </c>
      <c r="O439" s="86" t="s">
        <v>79</v>
      </c>
      <c r="P439" s="87">
        <v>17</v>
      </c>
      <c r="Q439" s="59">
        <v>43482</v>
      </c>
      <c r="R439" s="88">
        <v>3466</v>
      </c>
      <c r="S439" s="89">
        <v>55</v>
      </c>
      <c r="T439" s="89">
        <v>55</v>
      </c>
      <c r="U439" s="89">
        <v>3.85</v>
      </c>
      <c r="V439" s="89">
        <v>190630</v>
      </c>
      <c r="W439" s="89">
        <v>190630</v>
      </c>
      <c r="X439" s="89">
        <v>13344.1</v>
      </c>
      <c r="Y439" s="89">
        <v>203974.1</v>
      </c>
      <c r="Z439" s="59">
        <v>43496</v>
      </c>
      <c r="AA439" s="59"/>
      <c r="AB439" s="76" t="str">
        <f t="shared" si="36"/>
        <v/>
      </c>
      <c r="AC439" s="76" t="str">
        <f t="shared" si="37"/>
        <v/>
      </c>
      <c r="AD439" s="76" t="str">
        <f>VLOOKUP(B439,CA!A:B,2,0)</f>
        <v>TUC</v>
      </c>
      <c r="AE439" s="77">
        <f>VLOOKUP(C439,DATA_IW39!B:B,1,0)</f>
        <v>140001544825</v>
      </c>
      <c r="AF439" s="78">
        <f t="shared" si="38"/>
        <v>1</v>
      </c>
      <c r="AG439" s="78">
        <f t="shared" si="39"/>
        <v>1</v>
      </c>
      <c r="AH439" s="78">
        <f t="shared" si="40"/>
        <v>1</v>
      </c>
      <c r="AI439" s="78" t="str">
        <f t="shared" si="41"/>
        <v>S4B3</v>
      </c>
      <c r="AJ439" s="78" t="str">
        <f>VLOOKUP(N439,DATA_IW39!A:X,24,0)</f>
        <v>TUC</v>
      </c>
      <c r="AK439" s="76" t="str">
        <f>VLOOKUP(N439,DATA_IW39!A:W,23,0)</f>
        <v>สายสื่อสาร</v>
      </c>
      <c r="AL439" s="76" t="str">
        <f>VLOOKUP(N439,DATA_IW39!A:G,6,0)</f>
        <v>ZW03</v>
      </c>
      <c r="AM439" s="76" t="str">
        <f>VLOOKUP(N439,DATA_IW39!A:G,7,0)</f>
        <v>Z53</v>
      </c>
      <c r="AN439" s="76" t="str">
        <f>VLOOKUP(A439,Constrain!AC:AD,2,0)</f>
        <v>F062</v>
      </c>
      <c r="AO439" s="76" t="str">
        <f>VLOOKUP(A439,Constrain!AC:AE,3,0)</f>
        <v>กฟส.หมูสี</v>
      </c>
      <c r="AP439" s="76" t="str">
        <f>VLOOKUP(N439,DATA_IW39!A:AA,27,0)</f>
        <v>TELECOM</v>
      </c>
    </row>
    <row r="440" spans="1:42" x14ac:dyDescent="0.35">
      <c r="A440" s="86" t="s">
        <v>1309</v>
      </c>
      <c r="B440" s="56">
        <v>92000589334</v>
      </c>
      <c r="C440" s="56">
        <v>140001546906</v>
      </c>
      <c r="D440" s="86" t="s">
        <v>152</v>
      </c>
      <c r="E440" s="86" t="s">
        <v>1257</v>
      </c>
      <c r="F440" s="86" t="s">
        <v>1271</v>
      </c>
      <c r="G440" s="56">
        <v>2007973199</v>
      </c>
      <c r="H440" s="56">
        <v>9009420598</v>
      </c>
      <c r="I440" s="56">
        <v>524000321733</v>
      </c>
      <c r="J440" s="86" t="s">
        <v>154</v>
      </c>
      <c r="K440" s="86" t="s">
        <v>165</v>
      </c>
      <c r="L440" s="86" t="s">
        <v>166</v>
      </c>
      <c r="M440" s="86" t="s">
        <v>157</v>
      </c>
      <c r="N440" s="56">
        <v>130000727541</v>
      </c>
      <c r="O440" s="86" t="s">
        <v>79</v>
      </c>
      <c r="P440" s="87">
        <v>19</v>
      </c>
      <c r="Q440" s="59">
        <v>43483</v>
      </c>
      <c r="R440" s="88">
        <v>1575</v>
      </c>
      <c r="S440" s="89">
        <v>55</v>
      </c>
      <c r="T440" s="89">
        <v>55</v>
      </c>
      <c r="U440" s="89">
        <v>3.85</v>
      </c>
      <c r="V440" s="89">
        <v>86625</v>
      </c>
      <c r="W440" s="89">
        <v>86625</v>
      </c>
      <c r="X440" s="89">
        <v>6063.75</v>
      </c>
      <c r="Y440" s="89">
        <v>92688.75</v>
      </c>
      <c r="Z440" s="59">
        <v>43496</v>
      </c>
      <c r="AA440" s="59"/>
      <c r="AB440" s="76" t="str">
        <f t="shared" si="36"/>
        <v/>
      </c>
      <c r="AC440" s="76" t="str">
        <f t="shared" si="37"/>
        <v/>
      </c>
      <c r="AD440" s="76" t="str">
        <f>VLOOKUP(B440,CA!A:B,2,0)</f>
        <v>TOT(AIS)</v>
      </c>
      <c r="AE440" s="77">
        <f>VLOOKUP(C440,DATA_IW39!B:B,1,0)</f>
        <v>140001546906</v>
      </c>
      <c r="AF440" s="78">
        <f t="shared" si="38"/>
        <v>1</v>
      </c>
      <c r="AG440" s="78">
        <f t="shared" si="39"/>
        <v>1</v>
      </c>
      <c r="AH440" s="78">
        <f t="shared" si="40"/>
        <v>1</v>
      </c>
      <c r="AI440" s="78" t="str">
        <f t="shared" si="41"/>
        <v>S4B3</v>
      </c>
      <c r="AJ440" s="78" t="str">
        <f>VLOOKUP(N440,DATA_IW39!A:X,24,0)</f>
        <v>AWN/AIS</v>
      </c>
      <c r="AK440" s="76" t="str">
        <f>VLOOKUP(N440,DATA_IW39!A:W,23,0)</f>
        <v>สายสื่อสาร</v>
      </c>
      <c r="AL440" s="76" t="str">
        <f>VLOOKUP(N440,DATA_IW39!A:G,6,0)</f>
        <v>ZW03</v>
      </c>
      <c r="AM440" s="76" t="str">
        <f>VLOOKUP(N440,DATA_IW39!A:G,7,0)</f>
        <v>Z53</v>
      </c>
      <c r="AN440" s="76" t="str">
        <f>VLOOKUP(A440,Constrain!AC:AD,2,0)</f>
        <v>F072</v>
      </c>
      <c r="AO440" s="76" t="str">
        <f>VLOOKUP(A440,Constrain!AC:AE,3,0)</f>
        <v>กฟส.สูงเนิน</v>
      </c>
      <c r="AP440" s="76" t="str">
        <f>VLOOKUP(N440,DATA_IW39!A:AA,27,0)</f>
        <v>TELECOM</v>
      </c>
    </row>
    <row r="441" spans="1:42" x14ac:dyDescent="0.35">
      <c r="A441" s="86" t="s">
        <v>1324</v>
      </c>
      <c r="B441" s="56">
        <v>92000324058</v>
      </c>
      <c r="C441" s="56">
        <v>140001545420</v>
      </c>
      <c r="D441" s="86" t="s">
        <v>152</v>
      </c>
      <c r="E441" s="86" t="s">
        <v>114</v>
      </c>
      <c r="F441" s="86" t="s">
        <v>163</v>
      </c>
      <c r="G441" s="56">
        <v>2007969664</v>
      </c>
      <c r="H441" s="56">
        <v>9009416596</v>
      </c>
      <c r="I441" s="56">
        <v>538000322084</v>
      </c>
      <c r="J441" s="86" t="s">
        <v>154</v>
      </c>
      <c r="K441" s="86" t="s">
        <v>165</v>
      </c>
      <c r="L441" s="86" t="s">
        <v>166</v>
      </c>
      <c r="M441" s="86" t="s">
        <v>157</v>
      </c>
      <c r="N441" s="56">
        <v>130000727544</v>
      </c>
      <c r="O441" s="86" t="s">
        <v>79</v>
      </c>
      <c r="P441" s="87">
        <v>12</v>
      </c>
      <c r="Q441" s="59">
        <v>43482</v>
      </c>
      <c r="R441" s="88">
        <v>1595</v>
      </c>
      <c r="S441" s="89">
        <v>55</v>
      </c>
      <c r="T441" s="89">
        <v>55</v>
      </c>
      <c r="U441" s="89">
        <v>3.85</v>
      </c>
      <c r="V441" s="89">
        <v>87725</v>
      </c>
      <c r="W441" s="89">
        <v>87725</v>
      </c>
      <c r="X441" s="89">
        <v>6140.75</v>
      </c>
      <c r="Y441" s="89">
        <v>93865.75</v>
      </c>
      <c r="Z441" s="59">
        <v>43496</v>
      </c>
      <c r="AA441" s="59"/>
      <c r="AB441" s="76" t="str">
        <f t="shared" si="36"/>
        <v/>
      </c>
      <c r="AC441" s="76" t="str">
        <f t="shared" si="37"/>
        <v/>
      </c>
      <c r="AD441" s="76" t="str">
        <f>VLOOKUP(B441,CA!A:B,2,0)</f>
        <v>TOT</v>
      </c>
      <c r="AE441" s="77">
        <f>VLOOKUP(C441,DATA_IW39!B:B,1,0)</f>
        <v>140001545420</v>
      </c>
      <c r="AF441" s="78">
        <f t="shared" si="38"/>
        <v>1</v>
      </c>
      <c r="AG441" s="78">
        <f t="shared" si="39"/>
        <v>1</v>
      </c>
      <c r="AH441" s="78">
        <f t="shared" si="40"/>
        <v>1</v>
      </c>
      <c r="AI441" s="78" t="str">
        <f t="shared" si="41"/>
        <v>S4B3</v>
      </c>
      <c r="AJ441" s="78" t="str">
        <f>VLOOKUP(N441,DATA_IW39!A:X,24,0)</f>
        <v>TOT</v>
      </c>
      <c r="AK441" s="76" t="str">
        <f>VLOOKUP(N441,DATA_IW39!A:W,23,0)</f>
        <v>สายสื่อสาร</v>
      </c>
      <c r="AL441" s="76" t="str">
        <f>VLOOKUP(N441,DATA_IW39!A:G,6,0)</f>
        <v>ZW03</v>
      </c>
      <c r="AM441" s="76" t="str">
        <f>VLOOKUP(N441,DATA_IW39!A:G,7,0)</f>
        <v>Z53</v>
      </c>
      <c r="AN441" s="76" t="str">
        <f>VLOOKUP(A441,Constrain!AC:AD,2,0)</f>
        <v>F062</v>
      </c>
      <c r="AO441" s="76" t="str">
        <f>VLOOKUP(A441,Constrain!AC:AE,3,0)</f>
        <v>กฟส.หมูสี</v>
      </c>
      <c r="AP441" s="76" t="str">
        <f>VLOOKUP(N441,DATA_IW39!A:AA,27,0)</f>
        <v>TELECOM</v>
      </c>
    </row>
    <row r="442" spans="1:42" x14ac:dyDescent="0.35">
      <c r="A442" s="86" t="s">
        <v>1300</v>
      </c>
      <c r="B442" s="56">
        <v>92000320868</v>
      </c>
      <c r="C442" s="56">
        <v>140001545697</v>
      </c>
      <c r="D442" s="86" t="s">
        <v>152</v>
      </c>
      <c r="E442" s="86" t="s">
        <v>160</v>
      </c>
      <c r="F442" s="86" t="s">
        <v>161</v>
      </c>
      <c r="G442" s="56">
        <v>2007969919</v>
      </c>
      <c r="H442" s="56">
        <v>9009416971</v>
      </c>
      <c r="I442" s="56">
        <v>500000320989</v>
      </c>
      <c r="J442" s="86" t="s">
        <v>154</v>
      </c>
      <c r="K442" s="86" t="s">
        <v>165</v>
      </c>
      <c r="L442" s="86" t="s">
        <v>166</v>
      </c>
      <c r="M442" s="86" t="s">
        <v>157</v>
      </c>
      <c r="N442" s="56">
        <v>130000727550</v>
      </c>
      <c r="O442" s="86" t="s">
        <v>79</v>
      </c>
      <c r="P442" s="87">
        <v>3</v>
      </c>
      <c r="Q442" s="59">
        <v>43482</v>
      </c>
      <c r="R442" s="88">
        <v>2441</v>
      </c>
      <c r="S442" s="89">
        <v>55</v>
      </c>
      <c r="T442" s="89">
        <v>55</v>
      </c>
      <c r="U442" s="89">
        <v>3.85</v>
      </c>
      <c r="V442" s="89">
        <v>134255</v>
      </c>
      <c r="W442" s="89">
        <v>134255</v>
      </c>
      <c r="X442" s="89">
        <v>9397.85</v>
      </c>
      <c r="Y442" s="89">
        <v>143652.85</v>
      </c>
      <c r="Z442" s="59">
        <v>43496</v>
      </c>
      <c r="AA442" s="59"/>
      <c r="AB442" s="76" t="str">
        <f t="shared" si="36"/>
        <v/>
      </c>
      <c r="AC442" s="76" t="str">
        <f t="shared" si="37"/>
        <v/>
      </c>
      <c r="AD442" s="76" t="str">
        <f>VLOOKUP(B442,CA!A:B,2,0)</f>
        <v>CAT</v>
      </c>
      <c r="AE442" s="77">
        <f>VLOOKUP(C442,DATA_IW39!B:B,1,0)</f>
        <v>140001545697</v>
      </c>
      <c r="AF442" s="78">
        <f t="shared" si="38"/>
        <v>1</v>
      </c>
      <c r="AG442" s="78">
        <f t="shared" si="39"/>
        <v>1</v>
      </c>
      <c r="AH442" s="78">
        <f t="shared" si="40"/>
        <v>1</v>
      </c>
      <c r="AI442" s="78" t="str">
        <f t="shared" si="41"/>
        <v>S4B3</v>
      </c>
      <c r="AJ442" s="78" t="str">
        <f>VLOOKUP(N442,DATA_IW39!A:X,24,0)</f>
        <v>CAT/BFKT</v>
      </c>
      <c r="AK442" s="76" t="str">
        <f>VLOOKUP(N442,DATA_IW39!A:W,23,0)</f>
        <v>สายสื่อสาร</v>
      </c>
      <c r="AL442" s="76" t="str">
        <f>VLOOKUP(N442,DATA_IW39!A:G,6,0)</f>
        <v>ZW03</v>
      </c>
      <c r="AM442" s="76" t="str">
        <f>VLOOKUP(N442,DATA_IW39!A:G,7,0)</f>
        <v>Z53</v>
      </c>
      <c r="AN442" s="76" t="str">
        <f>VLOOKUP(A442,Constrain!AC:AD,2,0)</f>
        <v>F082</v>
      </c>
      <c r="AO442" s="76" t="str">
        <f>VLOOKUP(A442,Constrain!AC:AE,3,0)</f>
        <v>กฟส.ประทาย</v>
      </c>
      <c r="AP442" s="76" t="str">
        <f>VLOOKUP(N442,DATA_IW39!A:AA,27,0)</f>
        <v>TELECOM</v>
      </c>
    </row>
    <row r="443" spans="1:42" x14ac:dyDescent="0.35">
      <c r="A443" s="86" t="s">
        <v>1289</v>
      </c>
      <c r="B443" s="56">
        <v>92000503003</v>
      </c>
      <c r="C443" s="56">
        <v>140001545506</v>
      </c>
      <c r="D443" s="86" t="s">
        <v>152</v>
      </c>
      <c r="E443" s="86" t="s">
        <v>171</v>
      </c>
      <c r="F443" s="86" t="s">
        <v>167</v>
      </c>
      <c r="G443" s="56">
        <v>2007969649</v>
      </c>
      <c r="H443" s="56">
        <v>9009416657</v>
      </c>
      <c r="I443" s="56">
        <v>566000321802</v>
      </c>
      <c r="J443" s="86" t="s">
        <v>154</v>
      </c>
      <c r="K443" s="86" t="s">
        <v>165</v>
      </c>
      <c r="L443" s="86" t="s">
        <v>166</v>
      </c>
      <c r="M443" s="86" t="s">
        <v>157</v>
      </c>
      <c r="N443" s="56">
        <v>130000727552</v>
      </c>
      <c r="O443" s="86" t="s">
        <v>79</v>
      </c>
      <c r="P443" s="87">
        <v>10</v>
      </c>
      <c r="Q443" s="59">
        <v>43482</v>
      </c>
      <c r="R443" s="88">
        <v>278</v>
      </c>
      <c r="S443" s="89">
        <v>55</v>
      </c>
      <c r="T443" s="89">
        <v>55</v>
      </c>
      <c r="U443" s="89">
        <v>3.85</v>
      </c>
      <c r="V443" s="89">
        <v>15290</v>
      </c>
      <c r="W443" s="89">
        <v>15290</v>
      </c>
      <c r="X443" s="89">
        <v>1070.3</v>
      </c>
      <c r="Y443" s="89">
        <v>16360.3</v>
      </c>
      <c r="Z443" s="59">
        <v>43496</v>
      </c>
      <c r="AA443" s="59"/>
      <c r="AB443" s="76" t="str">
        <f t="shared" si="36"/>
        <v/>
      </c>
      <c r="AC443" s="76" t="str">
        <f t="shared" si="37"/>
        <v/>
      </c>
      <c r="AD443" s="76" t="str">
        <f>VLOOKUP(B443,CA!A:B,2,0)</f>
        <v>TUC</v>
      </c>
      <c r="AE443" s="77">
        <f>VLOOKUP(C443,DATA_IW39!B:B,1,0)</f>
        <v>140001545506</v>
      </c>
      <c r="AF443" s="78">
        <f t="shared" si="38"/>
        <v>1</v>
      </c>
      <c r="AG443" s="78">
        <f t="shared" si="39"/>
        <v>1</v>
      </c>
      <c r="AH443" s="78">
        <f t="shared" si="40"/>
        <v>1</v>
      </c>
      <c r="AI443" s="78" t="str">
        <f t="shared" si="41"/>
        <v>S4B3</v>
      </c>
      <c r="AJ443" s="78" t="str">
        <f>VLOOKUP(N443,DATA_IW39!A:X,24,0)</f>
        <v>TUC</v>
      </c>
      <c r="AK443" s="76" t="str">
        <f>VLOOKUP(N443,DATA_IW39!A:W,23,0)</f>
        <v>สายสื่อสาร</v>
      </c>
      <c r="AL443" s="76" t="str">
        <f>VLOOKUP(N443,DATA_IW39!A:G,6,0)</f>
        <v>ZW03</v>
      </c>
      <c r="AM443" s="76" t="str">
        <f>VLOOKUP(N443,DATA_IW39!A:G,7,0)</f>
        <v>Z53</v>
      </c>
      <c r="AN443" s="76" t="str">
        <f>VLOOKUP(A443,Constrain!AC:AD,2,0)</f>
        <v>F053</v>
      </c>
      <c r="AO443" s="76" t="str">
        <f>VLOOKUP(A443,Constrain!AC:AE,3,0)</f>
        <v>กฟส.หนองกี่</v>
      </c>
      <c r="AP443" s="76" t="str">
        <f>VLOOKUP(N443,DATA_IW39!A:AA,27,0)</f>
        <v>TELECOM</v>
      </c>
    </row>
    <row r="444" spans="1:42" x14ac:dyDescent="0.35">
      <c r="A444" s="86" t="s">
        <v>1315</v>
      </c>
      <c r="B444" s="56">
        <v>92000589353</v>
      </c>
      <c r="C444" s="56">
        <v>140001545270</v>
      </c>
      <c r="D444" s="86" t="s">
        <v>152</v>
      </c>
      <c r="E444" s="86" t="s">
        <v>1257</v>
      </c>
      <c r="F444" s="86" t="s">
        <v>1271</v>
      </c>
      <c r="G444" s="56">
        <v>2007969485</v>
      </c>
      <c r="H444" s="56">
        <v>9009416424</v>
      </c>
      <c r="I444" s="56">
        <v>562000322679</v>
      </c>
      <c r="J444" s="86" t="s">
        <v>154</v>
      </c>
      <c r="K444" s="86" t="s">
        <v>165</v>
      </c>
      <c r="L444" s="86" t="s">
        <v>166</v>
      </c>
      <c r="M444" s="86" t="s">
        <v>157</v>
      </c>
      <c r="N444" s="56">
        <v>130000727556</v>
      </c>
      <c r="O444" s="86" t="s">
        <v>79</v>
      </c>
      <c r="P444" s="87">
        <v>21</v>
      </c>
      <c r="Q444" s="59">
        <v>43482</v>
      </c>
      <c r="R444" s="88">
        <v>739</v>
      </c>
      <c r="S444" s="89">
        <v>55</v>
      </c>
      <c r="T444" s="89">
        <v>55</v>
      </c>
      <c r="U444" s="89">
        <v>3.85</v>
      </c>
      <c r="V444" s="89">
        <v>40645</v>
      </c>
      <c r="W444" s="89">
        <v>40645</v>
      </c>
      <c r="X444" s="89">
        <v>2845.15</v>
      </c>
      <c r="Y444" s="89">
        <v>43490.15</v>
      </c>
      <c r="Z444" s="59">
        <v>43482</v>
      </c>
      <c r="AA444" s="59"/>
      <c r="AB444" s="76" t="str">
        <f t="shared" si="36"/>
        <v/>
      </c>
      <c r="AC444" s="76" t="str">
        <f t="shared" si="37"/>
        <v/>
      </c>
      <c r="AD444" s="76" t="str">
        <f>VLOOKUP(B444,CA!A:B,2,0)</f>
        <v>TOT(AIS)</v>
      </c>
      <c r="AE444" s="77">
        <f>VLOOKUP(C444,DATA_IW39!B:B,1,0)</f>
        <v>140001545270</v>
      </c>
      <c r="AF444" s="78">
        <f t="shared" si="38"/>
        <v>1</v>
      </c>
      <c r="AG444" s="78">
        <f t="shared" si="39"/>
        <v>1</v>
      </c>
      <c r="AH444" s="78">
        <f t="shared" si="40"/>
        <v>1</v>
      </c>
      <c r="AI444" s="78" t="str">
        <f t="shared" si="41"/>
        <v>S4B3</v>
      </c>
      <c r="AJ444" s="78" t="str">
        <f>VLOOKUP(N444,DATA_IW39!A:X,24,0)</f>
        <v>AWN/AIS</v>
      </c>
      <c r="AK444" s="76" t="str">
        <f>VLOOKUP(N444,DATA_IW39!A:W,23,0)</f>
        <v>สายสื่อสาร</v>
      </c>
      <c r="AL444" s="76" t="str">
        <f>VLOOKUP(N444,DATA_IW39!A:G,6,0)</f>
        <v>ZW03</v>
      </c>
      <c r="AM444" s="76" t="str">
        <f>VLOOKUP(N444,DATA_IW39!A:G,7,0)</f>
        <v>Z53</v>
      </c>
      <c r="AN444" s="76" t="str">
        <f>VLOOKUP(A444,Constrain!AC:AD,2,0)</f>
        <v>F141</v>
      </c>
      <c r="AO444" s="76" t="str">
        <f>VLOOKUP(A444,Constrain!AC:AE,3,0)</f>
        <v>กฟฟ.สุรนารี</v>
      </c>
      <c r="AP444" s="76" t="str">
        <f>VLOOKUP(N444,DATA_IW39!A:AA,27,0)</f>
        <v>TELECOM</v>
      </c>
    </row>
    <row r="445" spans="1:42" x14ac:dyDescent="0.35">
      <c r="A445" s="86" t="s">
        <v>1300</v>
      </c>
      <c r="B445" s="56">
        <v>92000320868</v>
      </c>
      <c r="C445" s="56">
        <v>140001545925</v>
      </c>
      <c r="D445" s="86" t="s">
        <v>152</v>
      </c>
      <c r="E445" s="86" t="s">
        <v>160</v>
      </c>
      <c r="F445" s="86" t="s">
        <v>161</v>
      </c>
      <c r="G445" s="56">
        <v>2007970136</v>
      </c>
      <c r="H445" s="56">
        <v>9009417237</v>
      </c>
      <c r="I445" s="56">
        <v>534000320702</v>
      </c>
      <c r="J445" s="86" t="s">
        <v>154</v>
      </c>
      <c r="K445" s="86" t="s">
        <v>165</v>
      </c>
      <c r="L445" s="86" t="s">
        <v>166</v>
      </c>
      <c r="M445" s="86" t="s">
        <v>157</v>
      </c>
      <c r="N445" s="56">
        <v>130000727557</v>
      </c>
      <c r="O445" s="86" t="s">
        <v>79</v>
      </c>
      <c r="P445" s="87">
        <v>5</v>
      </c>
      <c r="Q445" s="59">
        <v>43482</v>
      </c>
      <c r="R445" s="88">
        <v>1842</v>
      </c>
      <c r="S445" s="89">
        <v>55</v>
      </c>
      <c r="T445" s="89">
        <v>55</v>
      </c>
      <c r="U445" s="89">
        <v>3.85</v>
      </c>
      <c r="V445" s="89">
        <v>101310</v>
      </c>
      <c r="W445" s="89">
        <v>101310</v>
      </c>
      <c r="X445" s="89">
        <v>7091.7</v>
      </c>
      <c r="Y445" s="89">
        <v>108401.7</v>
      </c>
      <c r="Z445" s="59">
        <v>43496</v>
      </c>
      <c r="AA445" s="59"/>
      <c r="AB445" s="76" t="str">
        <f t="shared" si="36"/>
        <v/>
      </c>
      <c r="AC445" s="76" t="str">
        <f t="shared" si="37"/>
        <v/>
      </c>
      <c r="AD445" s="76" t="str">
        <f>VLOOKUP(B445,CA!A:B,2,0)</f>
        <v>CAT</v>
      </c>
      <c r="AE445" s="77">
        <f>VLOOKUP(C445,DATA_IW39!B:B,1,0)</f>
        <v>140001545925</v>
      </c>
      <c r="AF445" s="78">
        <f t="shared" si="38"/>
        <v>1</v>
      </c>
      <c r="AG445" s="78">
        <f t="shared" si="39"/>
        <v>1</v>
      </c>
      <c r="AH445" s="78">
        <f t="shared" si="40"/>
        <v>1</v>
      </c>
      <c r="AI445" s="78" t="str">
        <f t="shared" si="41"/>
        <v>S4B3</v>
      </c>
      <c r="AJ445" s="78" t="str">
        <f>VLOOKUP(N445,DATA_IW39!A:X,24,0)</f>
        <v>CAT/TAC</v>
      </c>
      <c r="AK445" s="76" t="str">
        <f>VLOOKUP(N445,DATA_IW39!A:W,23,0)</f>
        <v>สายสื่อสาร</v>
      </c>
      <c r="AL445" s="76" t="str">
        <f>VLOOKUP(N445,DATA_IW39!A:G,6,0)</f>
        <v>ZW03</v>
      </c>
      <c r="AM445" s="76" t="str">
        <f>VLOOKUP(N445,DATA_IW39!A:G,7,0)</f>
        <v>Z53</v>
      </c>
      <c r="AN445" s="76" t="str">
        <f>VLOOKUP(A445,Constrain!AC:AD,2,0)</f>
        <v>F082</v>
      </c>
      <c r="AO445" s="76" t="str">
        <f>VLOOKUP(A445,Constrain!AC:AE,3,0)</f>
        <v>กฟส.ประทาย</v>
      </c>
      <c r="AP445" s="76" t="str">
        <f>VLOOKUP(N445,DATA_IW39!A:AA,27,0)</f>
        <v>TELECOM</v>
      </c>
    </row>
    <row r="446" spans="1:42" x14ac:dyDescent="0.35">
      <c r="A446" s="86" t="s">
        <v>1311</v>
      </c>
      <c r="B446" s="56">
        <v>92000320887</v>
      </c>
      <c r="C446" s="56">
        <v>140001545931</v>
      </c>
      <c r="D446" s="86" t="s">
        <v>152</v>
      </c>
      <c r="E446" s="86" t="s">
        <v>160</v>
      </c>
      <c r="F446" s="86" t="s">
        <v>161</v>
      </c>
      <c r="G446" s="56">
        <v>2007970156</v>
      </c>
      <c r="H446" s="56">
        <v>9009417207</v>
      </c>
      <c r="I446" s="56">
        <v>522000321559</v>
      </c>
      <c r="J446" s="86" t="s">
        <v>154</v>
      </c>
      <c r="K446" s="86" t="s">
        <v>165</v>
      </c>
      <c r="L446" s="86" t="s">
        <v>166</v>
      </c>
      <c r="M446" s="86" t="s">
        <v>157</v>
      </c>
      <c r="N446" s="56">
        <v>130000727560</v>
      </c>
      <c r="O446" s="86" t="s">
        <v>79</v>
      </c>
      <c r="P446" s="87">
        <v>3</v>
      </c>
      <c r="Q446" s="59">
        <v>43482</v>
      </c>
      <c r="R446" s="88">
        <v>1774</v>
      </c>
      <c r="S446" s="89">
        <v>55</v>
      </c>
      <c r="T446" s="89">
        <v>55</v>
      </c>
      <c r="U446" s="89">
        <v>3.85</v>
      </c>
      <c r="V446" s="89">
        <v>97570</v>
      </c>
      <c r="W446" s="89">
        <v>97570</v>
      </c>
      <c r="X446" s="89">
        <v>6829.9</v>
      </c>
      <c r="Y446" s="89">
        <v>104399.9</v>
      </c>
      <c r="Z446" s="59">
        <v>43496</v>
      </c>
      <c r="AA446" s="59"/>
      <c r="AB446" s="76" t="str">
        <f t="shared" si="36"/>
        <v/>
      </c>
      <c r="AC446" s="76" t="str">
        <f t="shared" si="37"/>
        <v/>
      </c>
      <c r="AD446" s="76" t="str">
        <f>VLOOKUP(B446,CA!A:B,2,0)</f>
        <v>CAT</v>
      </c>
      <c r="AE446" s="77">
        <f>VLOOKUP(C446,DATA_IW39!B:B,1,0)</f>
        <v>140001545931</v>
      </c>
      <c r="AF446" s="78">
        <f t="shared" si="38"/>
        <v>1</v>
      </c>
      <c r="AG446" s="78">
        <f t="shared" si="39"/>
        <v>1</v>
      </c>
      <c r="AH446" s="78">
        <f t="shared" si="40"/>
        <v>1</v>
      </c>
      <c r="AI446" s="78" t="str">
        <f t="shared" si="41"/>
        <v>S4B3</v>
      </c>
      <c r="AJ446" s="78" t="str">
        <f>VLOOKUP(N446,DATA_IW39!A:X,24,0)</f>
        <v>CAT/BFKT</v>
      </c>
      <c r="AK446" s="76" t="str">
        <f>VLOOKUP(N446,DATA_IW39!A:W,23,0)</f>
        <v>สายสื่อสาร</v>
      </c>
      <c r="AL446" s="76" t="str">
        <f>VLOOKUP(N446,DATA_IW39!A:G,6,0)</f>
        <v>ZW03</v>
      </c>
      <c r="AM446" s="76" t="str">
        <f>VLOOKUP(N446,DATA_IW39!A:G,7,0)</f>
        <v>Z53</v>
      </c>
      <c r="AN446" s="76" t="str">
        <f>VLOOKUP(A446,Constrain!AC:AD,2,0)</f>
        <v>F083</v>
      </c>
      <c r="AO446" s="76" t="str">
        <f>VLOOKUP(A446,Constrain!AC:AE,3,0)</f>
        <v>กฟส.คง</v>
      </c>
      <c r="AP446" s="76" t="str">
        <f>VLOOKUP(N446,DATA_IW39!A:AA,27,0)</f>
        <v>TELECOM</v>
      </c>
    </row>
    <row r="447" spans="1:42" x14ac:dyDescent="0.35">
      <c r="A447" s="86" t="s">
        <v>1315</v>
      </c>
      <c r="B447" s="56">
        <v>92000322747</v>
      </c>
      <c r="C447" s="56">
        <v>140001545518</v>
      </c>
      <c r="D447" s="86" t="s">
        <v>152</v>
      </c>
      <c r="E447" s="86" t="s">
        <v>160</v>
      </c>
      <c r="F447" s="86" t="s">
        <v>161</v>
      </c>
      <c r="G447" s="56">
        <v>2007969718</v>
      </c>
      <c r="H447" s="56">
        <v>9009416644</v>
      </c>
      <c r="I447" s="56">
        <v>566000321592</v>
      </c>
      <c r="J447" s="86" t="s">
        <v>154</v>
      </c>
      <c r="K447" s="86" t="s">
        <v>165</v>
      </c>
      <c r="L447" s="86" t="s">
        <v>166</v>
      </c>
      <c r="M447" s="86" t="s">
        <v>157</v>
      </c>
      <c r="N447" s="56">
        <v>130000727562</v>
      </c>
      <c r="O447" s="86" t="s">
        <v>79</v>
      </c>
      <c r="P447" s="87">
        <v>11</v>
      </c>
      <c r="Q447" s="59">
        <v>43482</v>
      </c>
      <c r="R447" s="88">
        <v>1831</v>
      </c>
      <c r="S447" s="89">
        <v>55</v>
      </c>
      <c r="T447" s="89">
        <v>55</v>
      </c>
      <c r="U447" s="89">
        <v>3.85</v>
      </c>
      <c r="V447" s="89">
        <v>100705</v>
      </c>
      <c r="W447" s="89">
        <v>100705</v>
      </c>
      <c r="X447" s="89">
        <v>7049.35</v>
      </c>
      <c r="Y447" s="89">
        <v>107754.35</v>
      </c>
      <c r="Z447" s="59">
        <v>43496</v>
      </c>
      <c r="AA447" s="59"/>
      <c r="AB447" s="76" t="str">
        <f t="shared" si="36"/>
        <v/>
      </c>
      <c r="AC447" s="76" t="str">
        <f t="shared" si="37"/>
        <v/>
      </c>
      <c r="AD447" s="76" t="str">
        <f>VLOOKUP(B447,CA!A:B,2,0)</f>
        <v>CAT</v>
      </c>
      <c r="AE447" s="77">
        <f>VLOOKUP(C447,DATA_IW39!B:B,1,0)</f>
        <v>140001545518</v>
      </c>
      <c r="AF447" s="78">
        <f t="shared" si="38"/>
        <v>1</v>
      </c>
      <c r="AG447" s="78">
        <f t="shared" si="39"/>
        <v>1</v>
      </c>
      <c r="AH447" s="78">
        <f t="shared" si="40"/>
        <v>1</v>
      </c>
      <c r="AI447" s="78" t="str">
        <f t="shared" si="41"/>
        <v>S4B3</v>
      </c>
      <c r="AJ447" s="78" t="str">
        <f>VLOOKUP(N447,DATA_IW39!A:X,24,0)</f>
        <v>CAT/BFKT</v>
      </c>
      <c r="AK447" s="76" t="str">
        <f>VLOOKUP(N447,DATA_IW39!A:W,23,0)</f>
        <v>สายสื่อสาร</v>
      </c>
      <c r="AL447" s="76" t="str">
        <f>VLOOKUP(N447,DATA_IW39!A:G,6,0)</f>
        <v>ZW03</v>
      </c>
      <c r="AM447" s="76" t="str">
        <f>VLOOKUP(N447,DATA_IW39!A:G,7,0)</f>
        <v>Z53</v>
      </c>
      <c r="AN447" s="76" t="str">
        <f>VLOOKUP(A447,Constrain!AC:AD,2,0)</f>
        <v>F141</v>
      </c>
      <c r="AO447" s="76" t="str">
        <f>VLOOKUP(A447,Constrain!AC:AE,3,0)</f>
        <v>กฟฟ.สุรนารี</v>
      </c>
      <c r="AP447" s="76" t="str">
        <f>VLOOKUP(N447,DATA_IW39!A:AA,27,0)</f>
        <v>TELECOM</v>
      </c>
    </row>
    <row r="448" spans="1:42" x14ac:dyDescent="0.35">
      <c r="A448" s="86" t="s">
        <v>1324</v>
      </c>
      <c r="B448" s="56">
        <v>92000324097</v>
      </c>
      <c r="C448" s="56">
        <v>140001545805</v>
      </c>
      <c r="D448" s="86" t="s">
        <v>152</v>
      </c>
      <c r="E448" s="86" t="s">
        <v>153</v>
      </c>
      <c r="F448" s="86" t="s">
        <v>1266</v>
      </c>
      <c r="G448" s="56">
        <v>2007970003</v>
      </c>
      <c r="H448" s="56">
        <v>9009417066</v>
      </c>
      <c r="I448" s="56">
        <v>556000321960</v>
      </c>
      <c r="J448" s="86" t="s">
        <v>154</v>
      </c>
      <c r="K448" s="86" t="s">
        <v>165</v>
      </c>
      <c r="L448" s="86" t="s">
        <v>166</v>
      </c>
      <c r="M448" s="86" t="s">
        <v>157</v>
      </c>
      <c r="N448" s="56">
        <v>130000727567</v>
      </c>
      <c r="O448" s="86" t="s">
        <v>79</v>
      </c>
      <c r="P448" s="87">
        <v>16</v>
      </c>
      <c r="Q448" s="59">
        <v>43482</v>
      </c>
      <c r="R448" s="88">
        <v>7570</v>
      </c>
      <c r="S448" s="89">
        <v>55</v>
      </c>
      <c r="T448" s="89">
        <v>55</v>
      </c>
      <c r="U448" s="89">
        <v>3.85</v>
      </c>
      <c r="V448" s="89">
        <v>416350</v>
      </c>
      <c r="W448" s="89">
        <v>416350</v>
      </c>
      <c r="X448" s="89">
        <v>29144.5</v>
      </c>
      <c r="Y448" s="89">
        <v>445494.5</v>
      </c>
      <c r="Z448" s="59">
        <v>43496</v>
      </c>
      <c r="AA448" s="59"/>
      <c r="AB448" s="76" t="str">
        <f t="shared" si="36"/>
        <v/>
      </c>
      <c r="AC448" s="76" t="str">
        <f t="shared" si="37"/>
        <v/>
      </c>
      <c r="AD448" s="76" t="str">
        <f>VLOOKUP(B448,CA!A:B,2,0)</f>
        <v>AWN</v>
      </c>
      <c r="AE448" s="77">
        <f>VLOOKUP(C448,DATA_IW39!B:B,1,0)</f>
        <v>140001545805</v>
      </c>
      <c r="AF448" s="78">
        <f t="shared" si="38"/>
        <v>1</v>
      </c>
      <c r="AG448" s="78">
        <f t="shared" si="39"/>
        <v>1</v>
      </c>
      <c r="AH448" s="78">
        <f t="shared" si="40"/>
        <v>1</v>
      </c>
      <c r="AI448" s="78" t="str">
        <f t="shared" si="41"/>
        <v>S4B3</v>
      </c>
      <c r="AJ448" s="78" t="str">
        <f>VLOOKUP(N448,DATA_IW39!A:X,24,0)</f>
        <v>AWN</v>
      </c>
      <c r="AK448" s="76" t="str">
        <f>VLOOKUP(N448,DATA_IW39!A:W,23,0)</f>
        <v>สายสื่อสาร</v>
      </c>
      <c r="AL448" s="76" t="str">
        <f>VLOOKUP(N448,DATA_IW39!A:G,6,0)</f>
        <v>ZW03</v>
      </c>
      <c r="AM448" s="76" t="str">
        <f>VLOOKUP(N448,DATA_IW39!A:G,7,0)</f>
        <v>Z53</v>
      </c>
      <c r="AN448" s="76" t="str">
        <f>VLOOKUP(A448,Constrain!AC:AD,2,0)</f>
        <v>F062</v>
      </c>
      <c r="AO448" s="76" t="str">
        <f>VLOOKUP(A448,Constrain!AC:AE,3,0)</f>
        <v>กฟส.หมูสี</v>
      </c>
      <c r="AP448" s="76" t="str">
        <f>VLOOKUP(N448,DATA_IW39!A:AA,27,0)</f>
        <v>TELECOM</v>
      </c>
    </row>
    <row r="449" spans="1:42" x14ac:dyDescent="0.35">
      <c r="A449" s="86" t="s">
        <v>1315</v>
      </c>
      <c r="B449" s="56">
        <v>92000322747</v>
      </c>
      <c r="C449" s="56">
        <v>140001545712</v>
      </c>
      <c r="D449" s="86" t="s">
        <v>152</v>
      </c>
      <c r="E449" s="86" t="s">
        <v>160</v>
      </c>
      <c r="F449" s="86" t="s">
        <v>161</v>
      </c>
      <c r="G449" s="56">
        <v>2007969891</v>
      </c>
      <c r="H449" s="56">
        <v>9009416961</v>
      </c>
      <c r="I449" s="56">
        <v>532000322059</v>
      </c>
      <c r="J449" s="86" t="s">
        <v>154</v>
      </c>
      <c r="K449" s="86" t="s">
        <v>165</v>
      </c>
      <c r="L449" s="86" t="s">
        <v>166</v>
      </c>
      <c r="M449" s="86" t="s">
        <v>157</v>
      </c>
      <c r="N449" s="56">
        <v>130000727568</v>
      </c>
      <c r="O449" s="86" t="s">
        <v>79</v>
      </c>
      <c r="P449" s="87">
        <v>12</v>
      </c>
      <c r="Q449" s="59">
        <v>43482</v>
      </c>
      <c r="R449" s="88">
        <v>7661</v>
      </c>
      <c r="S449" s="89">
        <v>55</v>
      </c>
      <c r="T449" s="89">
        <v>55</v>
      </c>
      <c r="U449" s="89">
        <v>3.85</v>
      </c>
      <c r="V449" s="89">
        <v>421355</v>
      </c>
      <c r="W449" s="89">
        <v>421355</v>
      </c>
      <c r="X449" s="89">
        <v>29494.85</v>
      </c>
      <c r="Y449" s="89">
        <v>450849.85</v>
      </c>
      <c r="Z449" s="59">
        <v>43496</v>
      </c>
      <c r="AA449" s="59"/>
      <c r="AB449" s="76" t="str">
        <f t="shared" si="36"/>
        <v/>
      </c>
      <c r="AC449" s="76" t="str">
        <f t="shared" si="37"/>
        <v/>
      </c>
      <c r="AD449" s="76" t="str">
        <f>VLOOKUP(B449,CA!A:B,2,0)</f>
        <v>CAT</v>
      </c>
      <c r="AE449" s="77">
        <f>VLOOKUP(C449,DATA_IW39!B:B,1,0)</f>
        <v>140001545712</v>
      </c>
      <c r="AF449" s="78">
        <f t="shared" si="38"/>
        <v>1</v>
      </c>
      <c r="AG449" s="78">
        <f t="shared" si="39"/>
        <v>1</v>
      </c>
      <c r="AH449" s="78">
        <f t="shared" si="40"/>
        <v>1</v>
      </c>
      <c r="AI449" s="78" t="str">
        <f t="shared" si="41"/>
        <v>S4B3</v>
      </c>
      <c r="AJ449" s="78" t="str">
        <f>VLOOKUP(N449,DATA_IW39!A:X,24,0)</f>
        <v>CAT</v>
      </c>
      <c r="AK449" s="76" t="str">
        <f>VLOOKUP(N449,DATA_IW39!A:W,23,0)</f>
        <v>สายสื่อสาร</v>
      </c>
      <c r="AL449" s="76" t="str">
        <f>VLOOKUP(N449,DATA_IW39!A:G,6,0)</f>
        <v>ZW03</v>
      </c>
      <c r="AM449" s="76" t="str">
        <f>VLOOKUP(N449,DATA_IW39!A:G,7,0)</f>
        <v>Z53</v>
      </c>
      <c r="AN449" s="76" t="str">
        <f>VLOOKUP(A449,Constrain!AC:AD,2,0)</f>
        <v>F141</v>
      </c>
      <c r="AO449" s="76" t="str">
        <f>VLOOKUP(A449,Constrain!AC:AE,3,0)</f>
        <v>กฟฟ.สุรนารี</v>
      </c>
      <c r="AP449" s="76" t="str">
        <f>VLOOKUP(N449,DATA_IW39!A:AA,27,0)</f>
        <v>TELECOM</v>
      </c>
    </row>
    <row r="450" spans="1:42" x14ac:dyDescent="0.35">
      <c r="A450" s="86" t="s">
        <v>1315</v>
      </c>
      <c r="B450" s="56">
        <v>92000322747</v>
      </c>
      <c r="C450" s="56">
        <v>140001545886</v>
      </c>
      <c r="D450" s="86" t="s">
        <v>152</v>
      </c>
      <c r="E450" s="86" t="s">
        <v>160</v>
      </c>
      <c r="F450" s="86" t="s">
        <v>161</v>
      </c>
      <c r="G450" s="56">
        <v>2007970099</v>
      </c>
      <c r="H450" s="56">
        <v>9009417219</v>
      </c>
      <c r="I450" s="56">
        <v>550000321500</v>
      </c>
      <c r="J450" s="86" t="s">
        <v>154</v>
      </c>
      <c r="K450" s="86" t="s">
        <v>165</v>
      </c>
      <c r="L450" s="86" t="s">
        <v>166</v>
      </c>
      <c r="M450" s="86" t="s">
        <v>157</v>
      </c>
      <c r="N450" s="56">
        <v>130000727577</v>
      </c>
      <c r="O450" s="86" t="s">
        <v>79</v>
      </c>
      <c r="P450" s="87">
        <v>13</v>
      </c>
      <c r="Q450" s="59">
        <v>43482</v>
      </c>
      <c r="R450" s="88">
        <v>1864</v>
      </c>
      <c r="S450" s="89">
        <v>55</v>
      </c>
      <c r="T450" s="89">
        <v>55</v>
      </c>
      <c r="U450" s="89">
        <v>3.85</v>
      </c>
      <c r="V450" s="89">
        <v>102520</v>
      </c>
      <c r="W450" s="89">
        <v>102520</v>
      </c>
      <c r="X450" s="89">
        <v>7176.4</v>
      </c>
      <c r="Y450" s="89">
        <v>109696.4</v>
      </c>
      <c r="Z450" s="59">
        <v>43496</v>
      </c>
      <c r="AA450" s="59"/>
      <c r="AB450" s="76" t="str">
        <f t="shared" ref="AB450:AB513" si="42">check_CorSerMat181(D450,K450)</f>
        <v/>
      </c>
      <c r="AC450" s="76" t="str">
        <f t="shared" ref="AC450:AC513" si="43">IF(R450=1,IF(OR(S450=55,S450=100,S450=410),"","แก้ไขจำนวน"),"")</f>
        <v/>
      </c>
      <c r="AD450" s="76" t="str">
        <f>VLOOKUP(B450,CA!A:B,2,0)</f>
        <v>CAT</v>
      </c>
      <c r="AE450" s="77">
        <f>VLOOKUP(C450,DATA_IW39!B:B,1,0)</f>
        <v>140001545886</v>
      </c>
      <c r="AF450" s="78">
        <f t="shared" ref="AF450:AF513" si="44">COUNTIF(N:N,N:N)</f>
        <v>1</v>
      </c>
      <c r="AG450" s="78">
        <f t="shared" ref="AG450:AG513" si="45">COUNTIF(C:C,C:C)</f>
        <v>1</v>
      </c>
      <c r="AH450" s="78">
        <f t="shared" ref="AH450:AH513" si="46">COUNTIF(H:H,H:H)</f>
        <v>1</v>
      </c>
      <c r="AI450" s="78" t="str">
        <f t="shared" ref="AI450:AI513" si="47">LEFT(D450,4)</f>
        <v>S4B3</v>
      </c>
      <c r="AJ450" s="78" t="str">
        <f>VLOOKUP(N450,DATA_IW39!A:X,24,0)</f>
        <v>CAT/TAC</v>
      </c>
      <c r="AK450" s="76" t="str">
        <f>VLOOKUP(N450,DATA_IW39!A:W,23,0)</f>
        <v>สายสื่อสาร</v>
      </c>
      <c r="AL450" s="76" t="str">
        <f>VLOOKUP(N450,DATA_IW39!A:G,6,0)</f>
        <v>ZW03</v>
      </c>
      <c r="AM450" s="76" t="str">
        <f>VLOOKUP(N450,DATA_IW39!A:G,7,0)</f>
        <v>Z53</v>
      </c>
      <c r="AN450" s="76" t="str">
        <f>VLOOKUP(A450,Constrain!AC:AD,2,0)</f>
        <v>F141</v>
      </c>
      <c r="AO450" s="76" t="str">
        <f>VLOOKUP(A450,Constrain!AC:AE,3,0)</f>
        <v>กฟฟ.สุรนารี</v>
      </c>
      <c r="AP450" s="76" t="str">
        <f>VLOOKUP(N450,DATA_IW39!A:AA,27,0)</f>
        <v>TELECOM</v>
      </c>
    </row>
    <row r="451" spans="1:42" x14ac:dyDescent="0.35">
      <c r="A451" s="86" t="s">
        <v>1324</v>
      </c>
      <c r="B451" s="56">
        <v>92000589332</v>
      </c>
      <c r="C451" s="56">
        <v>140001545381</v>
      </c>
      <c r="D451" s="86" t="s">
        <v>152</v>
      </c>
      <c r="E451" s="86" t="s">
        <v>1257</v>
      </c>
      <c r="F451" s="86" t="s">
        <v>1271</v>
      </c>
      <c r="G451" s="56">
        <v>2007969610</v>
      </c>
      <c r="H451" s="56">
        <v>9009416559</v>
      </c>
      <c r="I451" s="56">
        <v>536000322683</v>
      </c>
      <c r="J451" s="86" t="s">
        <v>154</v>
      </c>
      <c r="K451" s="86" t="s">
        <v>165</v>
      </c>
      <c r="L451" s="86" t="s">
        <v>166</v>
      </c>
      <c r="M451" s="86" t="s">
        <v>157</v>
      </c>
      <c r="N451" s="56">
        <v>130000727580</v>
      </c>
      <c r="O451" s="86" t="s">
        <v>79</v>
      </c>
      <c r="P451" s="87">
        <v>21</v>
      </c>
      <c r="Q451" s="59">
        <v>43482</v>
      </c>
      <c r="R451" s="88">
        <v>1186</v>
      </c>
      <c r="S451" s="89">
        <v>55</v>
      </c>
      <c r="T451" s="89">
        <v>55</v>
      </c>
      <c r="U451" s="89">
        <v>3.85</v>
      </c>
      <c r="V451" s="89">
        <v>65230</v>
      </c>
      <c r="W451" s="89">
        <v>65230</v>
      </c>
      <c r="X451" s="89">
        <v>4566.1000000000004</v>
      </c>
      <c r="Y451" s="89">
        <v>69796.100000000006</v>
      </c>
      <c r="Z451" s="59">
        <v>43496</v>
      </c>
      <c r="AA451" s="59"/>
      <c r="AB451" s="76" t="str">
        <f t="shared" si="42"/>
        <v/>
      </c>
      <c r="AC451" s="76" t="str">
        <f t="shared" si="43"/>
        <v/>
      </c>
      <c r="AD451" s="76" t="str">
        <f>VLOOKUP(B451,CA!A:B,2,0)</f>
        <v>TOT(AIS)</v>
      </c>
      <c r="AE451" s="77">
        <f>VLOOKUP(C451,DATA_IW39!B:B,1,0)</f>
        <v>140001545381</v>
      </c>
      <c r="AF451" s="78">
        <f t="shared" si="44"/>
        <v>1</v>
      </c>
      <c r="AG451" s="78">
        <f t="shared" si="45"/>
        <v>1</v>
      </c>
      <c r="AH451" s="78">
        <f t="shared" si="46"/>
        <v>1</v>
      </c>
      <c r="AI451" s="78" t="str">
        <f t="shared" si="47"/>
        <v>S4B3</v>
      </c>
      <c r="AJ451" s="78" t="str">
        <f>VLOOKUP(N451,DATA_IW39!A:X,24,0)</f>
        <v>AWN/AIS</v>
      </c>
      <c r="AK451" s="76" t="str">
        <f>VLOOKUP(N451,DATA_IW39!A:W,23,0)</f>
        <v>สายสื่อสาร</v>
      </c>
      <c r="AL451" s="76" t="str">
        <f>VLOOKUP(N451,DATA_IW39!A:G,6,0)</f>
        <v>ZW03</v>
      </c>
      <c r="AM451" s="76" t="str">
        <f>VLOOKUP(N451,DATA_IW39!A:G,7,0)</f>
        <v>Z53</v>
      </c>
      <c r="AN451" s="76" t="str">
        <f>VLOOKUP(A451,Constrain!AC:AD,2,0)</f>
        <v>F062</v>
      </c>
      <c r="AO451" s="76" t="str">
        <f>VLOOKUP(A451,Constrain!AC:AE,3,0)</f>
        <v>กฟส.หมูสี</v>
      </c>
      <c r="AP451" s="76" t="str">
        <f>VLOOKUP(N451,DATA_IW39!A:AA,27,0)</f>
        <v>TELECOM</v>
      </c>
    </row>
    <row r="452" spans="1:42" x14ac:dyDescent="0.35">
      <c r="A452" s="86" t="s">
        <v>1315</v>
      </c>
      <c r="B452" s="56">
        <v>92000264773</v>
      </c>
      <c r="C452" s="56">
        <v>140001546615</v>
      </c>
      <c r="D452" s="86" t="s">
        <v>152</v>
      </c>
      <c r="E452" s="86" t="s">
        <v>3187</v>
      </c>
      <c r="F452" s="86" t="s">
        <v>3188</v>
      </c>
      <c r="G452" s="56">
        <v>2007972918</v>
      </c>
      <c r="H452" s="56">
        <v>9009441378</v>
      </c>
      <c r="I452" s="56">
        <v>566000322458</v>
      </c>
      <c r="J452" s="86" t="s">
        <v>154</v>
      </c>
      <c r="K452" s="86" t="s">
        <v>1273</v>
      </c>
      <c r="L452" s="86" t="s">
        <v>177</v>
      </c>
      <c r="M452" s="86" t="s">
        <v>157</v>
      </c>
      <c r="N452" s="56">
        <v>130000727585</v>
      </c>
      <c r="O452" s="86" t="s">
        <v>79</v>
      </c>
      <c r="P452" s="87">
        <v>1</v>
      </c>
      <c r="Q452" s="59">
        <v>43483</v>
      </c>
      <c r="R452" s="88">
        <v>814</v>
      </c>
      <c r="S452" s="89">
        <v>32</v>
      </c>
      <c r="T452" s="89">
        <v>32</v>
      </c>
      <c r="U452" s="89">
        <v>2.2400000000000002</v>
      </c>
      <c r="V452" s="89">
        <v>26048</v>
      </c>
      <c r="W452" s="89">
        <v>26048</v>
      </c>
      <c r="X452" s="89">
        <v>1823.36</v>
      </c>
      <c r="Y452" s="89">
        <v>27871.360000000001</v>
      </c>
      <c r="Z452" s="59">
        <v>43496</v>
      </c>
      <c r="AA452" s="59"/>
      <c r="AB452" s="76" t="str">
        <f t="shared" si="42"/>
        <v/>
      </c>
      <c r="AC452" s="76" t="str">
        <f t="shared" si="43"/>
        <v/>
      </c>
      <c r="AD452" s="76" t="str">
        <f>VLOOKUP(B452,CA!A:B,2,0)</f>
        <v>DNTV</v>
      </c>
      <c r="AE452" s="77">
        <f>VLOOKUP(C452,DATA_IW39!B:B,1,0)</f>
        <v>140001546615</v>
      </c>
      <c r="AF452" s="78">
        <f t="shared" si="44"/>
        <v>1</v>
      </c>
      <c r="AG452" s="78">
        <f t="shared" si="45"/>
        <v>1</v>
      </c>
      <c r="AH452" s="78">
        <f t="shared" si="46"/>
        <v>1</v>
      </c>
      <c r="AI452" s="78" t="str">
        <f t="shared" si="47"/>
        <v>S4B3</v>
      </c>
      <c r="AJ452" s="78" t="str">
        <f>VLOOKUP(N452,DATA_IW39!A:X,24,0)</f>
        <v>DNTV</v>
      </c>
      <c r="AK452" s="76" t="str">
        <f>VLOOKUP(N452,DATA_IW39!A:W,23,0)</f>
        <v>สายสื่อสาร</v>
      </c>
      <c r="AL452" s="76" t="str">
        <f>VLOOKUP(N452,DATA_IW39!A:G,6,0)</f>
        <v>ZW03</v>
      </c>
      <c r="AM452" s="76" t="str">
        <f>VLOOKUP(N452,DATA_IW39!A:G,7,0)</f>
        <v>Z53</v>
      </c>
      <c r="AN452" s="76" t="str">
        <f>VLOOKUP(A452,Constrain!AC:AD,2,0)</f>
        <v>F141</v>
      </c>
      <c r="AO452" s="76" t="str">
        <f>VLOOKUP(A452,Constrain!AC:AE,3,0)</f>
        <v>กฟฟ.สุรนารี</v>
      </c>
      <c r="AP452" s="76" t="str">
        <f>VLOOKUP(N452,DATA_IW39!A:AA,27,0)</f>
        <v>CABLE TV</v>
      </c>
    </row>
    <row r="453" spans="1:42" x14ac:dyDescent="0.35">
      <c r="A453" s="86" t="s">
        <v>1315</v>
      </c>
      <c r="B453" s="56">
        <v>92000372577</v>
      </c>
      <c r="C453" s="56">
        <v>140001546171</v>
      </c>
      <c r="D453" s="86" t="s">
        <v>152</v>
      </c>
      <c r="E453" s="86" t="s">
        <v>172</v>
      </c>
      <c r="F453" s="86" t="s">
        <v>173</v>
      </c>
      <c r="G453" s="56">
        <v>2007970364</v>
      </c>
      <c r="H453" s="56">
        <v>9009417536</v>
      </c>
      <c r="I453" s="56">
        <v>536000322556</v>
      </c>
      <c r="J453" s="86" t="s">
        <v>154</v>
      </c>
      <c r="K453" s="86" t="s">
        <v>165</v>
      </c>
      <c r="L453" s="86" t="s">
        <v>166</v>
      </c>
      <c r="M453" s="86" t="s">
        <v>157</v>
      </c>
      <c r="N453" s="56">
        <v>130000727587</v>
      </c>
      <c r="O453" s="86" t="s">
        <v>79</v>
      </c>
      <c r="P453" s="87">
        <v>15</v>
      </c>
      <c r="Q453" s="59">
        <v>43482</v>
      </c>
      <c r="R453" s="88">
        <v>1866</v>
      </c>
      <c r="S453" s="89">
        <v>55</v>
      </c>
      <c r="T453" s="89">
        <v>55</v>
      </c>
      <c r="U453" s="89">
        <v>3.85</v>
      </c>
      <c r="V453" s="89">
        <v>102630</v>
      </c>
      <c r="W453" s="89">
        <v>102630</v>
      </c>
      <c r="X453" s="89">
        <v>7184.1</v>
      </c>
      <c r="Y453" s="89">
        <v>109814.1</v>
      </c>
      <c r="Z453" s="59">
        <v>43496</v>
      </c>
      <c r="AA453" s="59"/>
      <c r="AB453" s="76" t="str">
        <f t="shared" si="42"/>
        <v/>
      </c>
      <c r="AC453" s="76" t="str">
        <f t="shared" si="43"/>
        <v/>
      </c>
      <c r="AD453" s="76" t="str">
        <f>VLOOKUP(B453,CA!A:B,2,0)</f>
        <v>ITEL</v>
      </c>
      <c r="AE453" s="77">
        <f>VLOOKUP(C453,DATA_IW39!B:B,1,0)</f>
        <v>140001546171</v>
      </c>
      <c r="AF453" s="78">
        <f t="shared" si="44"/>
        <v>1</v>
      </c>
      <c r="AG453" s="78">
        <f t="shared" si="45"/>
        <v>1</v>
      </c>
      <c r="AH453" s="78">
        <f t="shared" si="46"/>
        <v>1</v>
      </c>
      <c r="AI453" s="78" t="str">
        <f t="shared" si="47"/>
        <v>S4B3</v>
      </c>
      <c r="AJ453" s="78" t="str">
        <f>VLOOKUP(N453,DATA_IW39!A:X,24,0)</f>
        <v>ITEL</v>
      </c>
      <c r="AK453" s="76" t="str">
        <f>VLOOKUP(N453,DATA_IW39!A:W,23,0)</f>
        <v>สายสื่อสาร</v>
      </c>
      <c r="AL453" s="76" t="str">
        <f>VLOOKUP(N453,DATA_IW39!A:G,6,0)</f>
        <v>ZW03</v>
      </c>
      <c r="AM453" s="76" t="str">
        <f>VLOOKUP(N453,DATA_IW39!A:G,7,0)</f>
        <v>Z53</v>
      </c>
      <c r="AN453" s="76" t="str">
        <f>VLOOKUP(A453,Constrain!AC:AD,2,0)</f>
        <v>F141</v>
      </c>
      <c r="AO453" s="76" t="str">
        <f>VLOOKUP(A453,Constrain!AC:AE,3,0)</f>
        <v>กฟฟ.สุรนารี</v>
      </c>
      <c r="AP453" s="76" t="str">
        <f>VLOOKUP(N453,DATA_IW39!A:AA,27,0)</f>
        <v>TELECOM</v>
      </c>
    </row>
    <row r="454" spans="1:42" x14ac:dyDescent="0.35">
      <c r="A454" s="86" t="s">
        <v>1315</v>
      </c>
      <c r="B454" s="56">
        <v>92000326055</v>
      </c>
      <c r="C454" s="56">
        <v>140001546629</v>
      </c>
      <c r="D454" s="86" t="s">
        <v>152</v>
      </c>
      <c r="E454" s="86" t="s">
        <v>3185</v>
      </c>
      <c r="F454" s="86" t="s">
        <v>3186</v>
      </c>
      <c r="G454" s="56">
        <v>2007972920</v>
      </c>
      <c r="H454" s="56">
        <v>9009420164</v>
      </c>
      <c r="I454" s="56">
        <v>514000321039</v>
      </c>
      <c r="J454" s="86" t="s">
        <v>154</v>
      </c>
      <c r="K454" s="86" t="s">
        <v>1273</v>
      </c>
      <c r="L454" s="86" t="s">
        <v>177</v>
      </c>
      <c r="M454" s="86" t="s">
        <v>157</v>
      </c>
      <c r="N454" s="56">
        <v>130000727588</v>
      </c>
      <c r="O454" s="86" t="s">
        <v>79</v>
      </c>
      <c r="P454" s="87">
        <v>14</v>
      </c>
      <c r="Q454" s="59">
        <v>43483</v>
      </c>
      <c r="R454" s="88">
        <v>2064</v>
      </c>
      <c r="S454" s="89">
        <v>32</v>
      </c>
      <c r="T454" s="89">
        <v>32</v>
      </c>
      <c r="U454" s="89">
        <v>2.2400000000000002</v>
      </c>
      <c r="V454" s="89">
        <v>66048</v>
      </c>
      <c r="W454" s="89">
        <v>66048</v>
      </c>
      <c r="X454" s="89">
        <v>4623.3599999999997</v>
      </c>
      <c r="Y454" s="89">
        <v>70671.360000000001</v>
      </c>
      <c r="Z454" s="59">
        <v>43496</v>
      </c>
      <c r="AA454" s="59"/>
      <c r="AB454" s="76" t="str">
        <f t="shared" si="42"/>
        <v/>
      </c>
      <c r="AC454" s="76" t="str">
        <f t="shared" si="43"/>
        <v/>
      </c>
      <c r="AD454" s="76" t="str">
        <f>VLOOKUP(B454,CA!A:B,2,0)</f>
        <v>KCTV</v>
      </c>
      <c r="AE454" s="77">
        <f>VLOOKUP(C454,DATA_IW39!B:B,1,0)</f>
        <v>140001546629</v>
      </c>
      <c r="AF454" s="78">
        <f t="shared" si="44"/>
        <v>1</v>
      </c>
      <c r="AG454" s="78">
        <f t="shared" si="45"/>
        <v>1</v>
      </c>
      <c r="AH454" s="78">
        <f t="shared" si="46"/>
        <v>1</v>
      </c>
      <c r="AI454" s="78" t="str">
        <f t="shared" si="47"/>
        <v>S4B3</v>
      </c>
      <c r="AJ454" s="78" t="str">
        <f>VLOOKUP(N454,DATA_IW39!A:X,24,0)</f>
        <v>KCTV</v>
      </c>
      <c r="AK454" s="76" t="str">
        <f>VLOOKUP(N454,DATA_IW39!A:W,23,0)</f>
        <v>สายสื่อสาร</v>
      </c>
      <c r="AL454" s="76" t="str">
        <f>VLOOKUP(N454,DATA_IW39!A:G,6,0)</f>
        <v>ZW03</v>
      </c>
      <c r="AM454" s="76" t="str">
        <f>VLOOKUP(N454,DATA_IW39!A:G,7,0)</f>
        <v>Z53</v>
      </c>
      <c r="AN454" s="76" t="str">
        <f>VLOOKUP(A454,Constrain!AC:AD,2,0)</f>
        <v>F141</v>
      </c>
      <c r="AO454" s="76" t="str">
        <f>VLOOKUP(A454,Constrain!AC:AE,3,0)</f>
        <v>กฟฟ.สุรนารี</v>
      </c>
      <c r="AP454" s="76" t="str">
        <f>VLOOKUP(N454,DATA_IW39!A:AA,27,0)</f>
        <v>CABLE TV</v>
      </c>
    </row>
    <row r="455" spans="1:42" x14ac:dyDescent="0.35">
      <c r="A455" s="86" t="s">
        <v>1315</v>
      </c>
      <c r="B455" s="56">
        <v>92000314488</v>
      </c>
      <c r="C455" s="56">
        <v>140001546195</v>
      </c>
      <c r="D455" s="86" t="s">
        <v>152</v>
      </c>
      <c r="E455" s="86" t="s">
        <v>1316</v>
      </c>
      <c r="F455" s="86" t="s">
        <v>1317</v>
      </c>
      <c r="G455" s="56">
        <v>2007970372</v>
      </c>
      <c r="H455" s="56">
        <v>9009417544</v>
      </c>
      <c r="I455" s="56">
        <v>526000322480</v>
      </c>
      <c r="J455" s="86" t="s">
        <v>154</v>
      </c>
      <c r="K455" s="86" t="s">
        <v>165</v>
      </c>
      <c r="L455" s="86" t="s">
        <v>166</v>
      </c>
      <c r="M455" s="86" t="s">
        <v>157</v>
      </c>
      <c r="N455" s="56">
        <v>130000727589</v>
      </c>
      <c r="O455" s="86" t="s">
        <v>79</v>
      </c>
      <c r="P455" s="87">
        <v>3</v>
      </c>
      <c r="Q455" s="59">
        <v>43482</v>
      </c>
      <c r="R455" s="88">
        <v>1505</v>
      </c>
      <c r="S455" s="89">
        <v>55</v>
      </c>
      <c r="T455" s="89">
        <v>55</v>
      </c>
      <c r="U455" s="89">
        <v>3.85</v>
      </c>
      <c r="V455" s="89">
        <v>82775</v>
      </c>
      <c r="W455" s="89">
        <v>82775</v>
      </c>
      <c r="X455" s="89">
        <v>5794.25</v>
      </c>
      <c r="Y455" s="89">
        <v>88569.25</v>
      </c>
      <c r="Z455" s="59">
        <v>43496</v>
      </c>
      <c r="AA455" s="59"/>
      <c r="AB455" s="76" t="str">
        <f t="shared" si="42"/>
        <v/>
      </c>
      <c r="AC455" s="76" t="str">
        <f t="shared" si="43"/>
        <v/>
      </c>
      <c r="AD455" s="76" t="str">
        <f>VLOOKUP(B455,CA!A:B,2,0)</f>
        <v>SIMAT</v>
      </c>
      <c r="AE455" s="77">
        <f>VLOOKUP(C455,DATA_IW39!B:B,1,0)</f>
        <v>140001546195</v>
      </c>
      <c r="AF455" s="78">
        <f t="shared" si="44"/>
        <v>1</v>
      </c>
      <c r="AG455" s="78">
        <f t="shared" si="45"/>
        <v>1</v>
      </c>
      <c r="AH455" s="78">
        <f t="shared" si="46"/>
        <v>1</v>
      </c>
      <c r="AI455" s="78" t="str">
        <f t="shared" si="47"/>
        <v>S4B3</v>
      </c>
      <c r="AJ455" s="78" t="str">
        <f>VLOOKUP(N455,DATA_IW39!A:X,24,0)</f>
        <v>SIMAT</v>
      </c>
      <c r="AK455" s="76" t="str">
        <f>VLOOKUP(N455,DATA_IW39!A:W,23,0)</f>
        <v>สายสื่อสาร</v>
      </c>
      <c r="AL455" s="76" t="str">
        <f>VLOOKUP(N455,DATA_IW39!A:G,6,0)</f>
        <v>ZW03</v>
      </c>
      <c r="AM455" s="76" t="str">
        <f>VLOOKUP(N455,DATA_IW39!A:G,7,0)</f>
        <v>Z53</v>
      </c>
      <c r="AN455" s="76" t="str">
        <f>VLOOKUP(A455,Constrain!AC:AD,2,0)</f>
        <v>F141</v>
      </c>
      <c r="AO455" s="76" t="str">
        <f>VLOOKUP(A455,Constrain!AC:AE,3,0)</f>
        <v>กฟฟ.สุรนารี</v>
      </c>
      <c r="AP455" s="76" t="str">
        <f>VLOOKUP(N455,DATA_IW39!A:AA,27,0)</f>
        <v>TELECOM</v>
      </c>
    </row>
    <row r="456" spans="1:42" x14ac:dyDescent="0.35">
      <c r="A456" s="86" t="s">
        <v>1315</v>
      </c>
      <c r="B456" s="56">
        <v>92000320893</v>
      </c>
      <c r="C456" s="56">
        <v>140001546204</v>
      </c>
      <c r="D456" s="86" t="s">
        <v>152</v>
      </c>
      <c r="E456" s="86" t="s">
        <v>174</v>
      </c>
      <c r="F456" s="86" t="s">
        <v>175</v>
      </c>
      <c r="G456" s="56">
        <v>2007970414</v>
      </c>
      <c r="H456" s="56">
        <v>9009417632</v>
      </c>
      <c r="I456" s="56">
        <v>530000321953</v>
      </c>
      <c r="J456" s="86" t="s">
        <v>154</v>
      </c>
      <c r="K456" s="86" t="s">
        <v>165</v>
      </c>
      <c r="L456" s="86" t="s">
        <v>166</v>
      </c>
      <c r="M456" s="86" t="s">
        <v>157</v>
      </c>
      <c r="N456" s="56">
        <v>130000727591</v>
      </c>
      <c r="O456" s="86" t="s">
        <v>79</v>
      </c>
      <c r="P456" s="87">
        <v>6</v>
      </c>
      <c r="Q456" s="59">
        <v>43482</v>
      </c>
      <c r="R456" s="88">
        <v>1332</v>
      </c>
      <c r="S456" s="89">
        <v>55</v>
      </c>
      <c r="T456" s="89">
        <v>55</v>
      </c>
      <c r="U456" s="89">
        <v>3.85</v>
      </c>
      <c r="V456" s="89">
        <v>73260</v>
      </c>
      <c r="W456" s="89">
        <v>73260</v>
      </c>
      <c r="X456" s="89">
        <v>5128.2</v>
      </c>
      <c r="Y456" s="89">
        <v>78388.2</v>
      </c>
      <c r="Z456" s="59">
        <v>43496</v>
      </c>
      <c r="AA456" s="59"/>
      <c r="AB456" s="76" t="str">
        <f t="shared" si="42"/>
        <v/>
      </c>
      <c r="AC456" s="76" t="str">
        <f t="shared" si="43"/>
        <v/>
      </c>
      <c r="AD456" s="76" t="str">
        <f>VLOOKUP(B456,CA!A:B,2,0)</f>
        <v>SYM</v>
      </c>
      <c r="AE456" s="77">
        <f>VLOOKUP(C456,DATA_IW39!B:B,1,0)</f>
        <v>140001546204</v>
      </c>
      <c r="AF456" s="78">
        <f t="shared" si="44"/>
        <v>1</v>
      </c>
      <c r="AG456" s="78">
        <f t="shared" si="45"/>
        <v>1</v>
      </c>
      <c r="AH456" s="78">
        <f t="shared" si="46"/>
        <v>1</v>
      </c>
      <c r="AI456" s="78" t="str">
        <f t="shared" si="47"/>
        <v>S4B3</v>
      </c>
      <c r="AJ456" s="78" t="str">
        <f>VLOOKUP(N456,DATA_IW39!A:X,24,0)</f>
        <v>SYM</v>
      </c>
      <c r="AK456" s="76" t="str">
        <f>VLOOKUP(N456,DATA_IW39!A:W,23,0)</f>
        <v>สายสื่อสาร</v>
      </c>
      <c r="AL456" s="76" t="str">
        <f>VLOOKUP(N456,DATA_IW39!A:G,6,0)</f>
        <v>ZW03</v>
      </c>
      <c r="AM456" s="76" t="str">
        <f>VLOOKUP(N456,DATA_IW39!A:G,7,0)</f>
        <v>Z53</v>
      </c>
      <c r="AN456" s="76" t="str">
        <f>VLOOKUP(A456,Constrain!AC:AD,2,0)</f>
        <v>F141</v>
      </c>
      <c r="AO456" s="76" t="str">
        <f>VLOOKUP(A456,Constrain!AC:AE,3,0)</f>
        <v>กฟฟ.สุรนารี</v>
      </c>
      <c r="AP456" s="76" t="str">
        <f>VLOOKUP(N456,DATA_IW39!A:AA,27,0)</f>
        <v>TELECOM</v>
      </c>
    </row>
    <row r="457" spans="1:42" x14ac:dyDescent="0.35">
      <c r="A457" s="86" t="s">
        <v>1315</v>
      </c>
      <c r="B457" s="56">
        <v>92000539545</v>
      </c>
      <c r="C457" s="56">
        <v>140001546226</v>
      </c>
      <c r="D457" s="86" t="s">
        <v>152</v>
      </c>
      <c r="E457" s="86" t="s">
        <v>194</v>
      </c>
      <c r="F457" s="86" t="s">
        <v>195</v>
      </c>
      <c r="G457" s="56">
        <v>2007970418</v>
      </c>
      <c r="H457" s="56">
        <v>9009417642</v>
      </c>
      <c r="I457" s="56">
        <v>500000320701</v>
      </c>
      <c r="J457" s="86" t="s">
        <v>154</v>
      </c>
      <c r="K457" s="86" t="s">
        <v>165</v>
      </c>
      <c r="L457" s="86" t="s">
        <v>166</v>
      </c>
      <c r="M457" s="86" t="s">
        <v>157</v>
      </c>
      <c r="N457" s="56">
        <v>130000727592</v>
      </c>
      <c r="O457" s="86" t="s">
        <v>79</v>
      </c>
      <c r="P457" s="87">
        <v>19</v>
      </c>
      <c r="Q457" s="59">
        <v>43482</v>
      </c>
      <c r="R457" s="88">
        <v>15407</v>
      </c>
      <c r="S457" s="89">
        <v>55</v>
      </c>
      <c r="T457" s="89">
        <v>55</v>
      </c>
      <c r="U457" s="89">
        <v>3.85</v>
      </c>
      <c r="V457" s="89">
        <v>847385</v>
      </c>
      <c r="W457" s="89">
        <v>847385</v>
      </c>
      <c r="X457" s="89">
        <v>59316.95</v>
      </c>
      <c r="Y457" s="89">
        <v>906701.95</v>
      </c>
      <c r="Z457" s="59">
        <v>43496</v>
      </c>
      <c r="AA457" s="59"/>
      <c r="AB457" s="76" t="str">
        <f t="shared" si="42"/>
        <v/>
      </c>
      <c r="AC457" s="76" t="str">
        <f t="shared" si="43"/>
        <v/>
      </c>
      <c r="AD457" s="76" t="str">
        <f>VLOOKUP(B457,CA!A:B,2,0)</f>
        <v>TCC</v>
      </c>
      <c r="AE457" s="77">
        <f>VLOOKUP(C457,DATA_IW39!B:B,1,0)</f>
        <v>140001546226</v>
      </c>
      <c r="AF457" s="78">
        <f t="shared" si="44"/>
        <v>1</v>
      </c>
      <c r="AG457" s="78">
        <f t="shared" si="45"/>
        <v>1</v>
      </c>
      <c r="AH457" s="78">
        <f t="shared" si="46"/>
        <v>1</v>
      </c>
      <c r="AI457" s="78" t="str">
        <f t="shared" si="47"/>
        <v>S4B3</v>
      </c>
      <c r="AJ457" s="78" t="str">
        <f>VLOOKUP(N457,DATA_IW39!A:X,24,0)</f>
        <v>TCC</v>
      </c>
      <c r="AK457" s="76" t="str">
        <f>VLOOKUP(N457,DATA_IW39!A:W,23,0)</f>
        <v>สายสื่อสาร</v>
      </c>
      <c r="AL457" s="76" t="str">
        <f>VLOOKUP(N457,DATA_IW39!A:G,6,0)</f>
        <v>ZW03</v>
      </c>
      <c r="AM457" s="76" t="str">
        <f>VLOOKUP(N457,DATA_IW39!A:G,7,0)</f>
        <v>Z53</v>
      </c>
      <c r="AN457" s="76" t="str">
        <f>VLOOKUP(A457,Constrain!AC:AD,2,0)</f>
        <v>F141</v>
      </c>
      <c r="AO457" s="76" t="str">
        <f>VLOOKUP(A457,Constrain!AC:AE,3,0)</f>
        <v>กฟฟ.สุรนารี</v>
      </c>
      <c r="AP457" s="76" t="str">
        <f>VLOOKUP(N457,DATA_IW39!A:AA,27,0)</f>
        <v>TELECOM</v>
      </c>
    </row>
    <row r="458" spans="1:42" x14ac:dyDescent="0.35">
      <c r="A458" s="86" t="s">
        <v>1315</v>
      </c>
      <c r="B458" s="56">
        <v>92000320884</v>
      </c>
      <c r="C458" s="56">
        <v>140001546264</v>
      </c>
      <c r="D458" s="86" t="s">
        <v>152</v>
      </c>
      <c r="E458" s="86" t="s">
        <v>114</v>
      </c>
      <c r="F458" s="86" t="s">
        <v>163</v>
      </c>
      <c r="G458" s="56">
        <v>2007970422</v>
      </c>
      <c r="H458" s="56">
        <v>9009417646</v>
      </c>
      <c r="I458" s="56">
        <v>548000320976</v>
      </c>
      <c r="J458" s="86" t="s">
        <v>154</v>
      </c>
      <c r="K458" s="86" t="s">
        <v>165</v>
      </c>
      <c r="L458" s="86" t="s">
        <v>166</v>
      </c>
      <c r="M458" s="86" t="s">
        <v>157</v>
      </c>
      <c r="N458" s="56">
        <v>130000727599</v>
      </c>
      <c r="O458" s="86" t="s">
        <v>79</v>
      </c>
      <c r="P458" s="87">
        <v>4</v>
      </c>
      <c r="Q458" s="59">
        <v>43482</v>
      </c>
      <c r="R458" s="88">
        <v>8223</v>
      </c>
      <c r="S458" s="89">
        <v>100</v>
      </c>
      <c r="T458" s="89">
        <v>100</v>
      </c>
      <c r="U458" s="89">
        <v>7</v>
      </c>
      <c r="V458" s="89">
        <v>822300</v>
      </c>
      <c r="W458" s="89">
        <v>822300</v>
      </c>
      <c r="X458" s="89">
        <v>57561</v>
      </c>
      <c r="Y458" s="89">
        <v>879861</v>
      </c>
      <c r="Z458" s="59">
        <v>43496</v>
      </c>
      <c r="AA458" s="59"/>
      <c r="AB458" s="76" t="str">
        <f t="shared" si="42"/>
        <v/>
      </c>
      <c r="AC458" s="76" t="str">
        <f t="shared" si="43"/>
        <v/>
      </c>
      <c r="AD458" s="76" t="str">
        <f>VLOOKUP(B458,CA!A:B,2,0)</f>
        <v>TOT</v>
      </c>
      <c r="AE458" s="77">
        <f>VLOOKUP(C458,DATA_IW39!B:B,1,0)</f>
        <v>140001546264</v>
      </c>
      <c r="AF458" s="78">
        <f t="shared" si="44"/>
        <v>2</v>
      </c>
      <c r="AG458" s="78">
        <f t="shared" si="45"/>
        <v>2</v>
      </c>
      <c r="AH458" s="78">
        <f t="shared" si="46"/>
        <v>2</v>
      </c>
      <c r="AI458" s="78" t="str">
        <f t="shared" si="47"/>
        <v>S4B3</v>
      </c>
      <c r="AJ458" s="78" t="str">
        <f>VLOOKUP(N458,DATA_IW39!A:X,24,0)</f>
        <v>TOT</v>
      </c>
      <c r="AK458" s="76" t="str">
        <f>VLOOKUP(N458,DATA_IW39!A:W,23,0)</f>
        <v>สายสื่อสาร</v>
      </c>
      <c r="AL458" s="76" t="str">
        <f>VLOOKUP(N458,DATA_IW39!A:G,6,0)</f>
        <v>ZW03</v>
      </c>
      <c r="AM458" s="76" t="str">
        <f>VLOOKUP(N458,DATA_IW39!A:G,7,0)</f>
        <v>Z53</v>
      </c>
      <c r="AN458" s="76" t="str">
        <f>VLOOKUP(A458,Constrain!AC:AD,2,0)</f>
        <v>F141</v>
      </c>
      <c r="AO458" s="76" t="str">
        <f>VLOOKUP(A458,Constrain!AC:AE,3,0)</f>
        <v>กฟฟ.สุรนารี</v>
      </c>
      <c r="AP458" s="76" t="str">
        <f>VLOOKUP(N458,DATA_IW39!A:AA,27,0)</f>
        <v>TELECOM</v>
      </c>
    </row>
    <row r="459" spans="1:42" x14ac:dyDescent="0.35">
      <c r="A459" s="86" t="s">
        <v>1315</v>
      </c>
      <c r="B459" s="56">
        <v>92000320884</v>
      </c>
      <c r="C459" s="56">
        <v>140001546264</v>
      </c>
      <c r="D459" s="86" t="s">
        <v>152</v>
      </c>
      <c r="E459" s="86" t="s">
        <v>114</v>
      </c>
      <c r="F459" s="86" t="s">
        <v>163</v>
      </c>
      <c r="G459" s="56">
        <v>2007970422</v>
      </c>
      <c r="H459" s="56">
        <v>9009417646</v>
      </c>
      <c r="I459" s="56">
        <v>548000320976</v>
      </c>
      <c r="J459" s="86" t="s">
        <v>154</v>
      </c>
      <c r="K459" s="86" t="s">
        <v>165</v>
      </c>
      <c r="L459" s="86" t="s">
        <v>166</v>
      </c>
      <c r="M459" s="86" t="s">
        <v>157</v>
      </c>
      <c r="N459" s="56">
        <v>130000727599</v>
      </c>
      <c r="O459" s="86" t="s">
        <v>79</v>
      </c>
      <c r="P459" s="87">
        <v>5</v>
      </c>
      <c r="Q459" s="59">
        <v>43482</v>
      </c>
      <c r="R459" s="88">
        <v>11291</v>
      </c>
      <c r="S459" s="89">
        <v>55</v>
      </c>
      <c r="T459" s="89">
        <v>55</v>
      </c>
      <c r="U459" s="89">
        <v>3.85</v>
      </c>
      <c r="V459" s="89">
        <v>621005</v>
      </c>
      <c r="W459" s="89">
        <v>621005</v>
      </c>
      <c r="X459" s="89">
        <v>43470.35</v>
      </c>
      <c r="Y459" s="89">
        <v>664475.35</v>
      </c>
      <c r="Z459" s="59">
        <v>43496</v>
      </c>
      <c r="AA459" s="59"/>
      <c r="AB459" s="76" t="str">
        <f t="shared" si="42"/>
        <v/>
      </c>
      <c r="AC459" s="76" t="str">
        <f t="shared" si="43"/>
        <v/>
      </c>
      <c r="AD459" s="76" t="str">
        <f>VLOOKUP(B459,CA!A:B,2,0)</f>
        <v>TOT</v>
      </c>
      <c r="AE459" s="77">
        <f>VLOOKUP(C459,DATA_IW39!B:B,1,0)</f>
        <v>140001546264</v>
      </c>
      <c r="AF459" s="78">
        <f t="shared" si="44"/>
        <v>2</v>
      </c>
      <c r="AG459" s="78">
        <f t="shared" si="45"/>
        <v>2</v>
      </c>
      <c r="AH459" s="78">
        <f t="shared" si="46"/>
        <v>2</v>
      </c>
      <c r="AI459" s="78" t="str">
        <f t="shared" si="47"/>
        <v>S4B3</v>
      </c>
      <c r="AJ459" s="78" t="str">
        <f>VLOOKUP(N459,DATA_IW39!A:X,24,0)</f>
        <v>TOT</v>
      </c>
      <c r="AK459" s="76" t="str">
        <f>VLOOKUP(N459,DATA_IW39!A:W,23,0)</f>
        <v>สายสื่อสาร</v>
      </c>
      <c r="AL459" s="76" t="str">
        <f>VLOOKUP(N459,DATA_IW39!A:G,6,0)</f>
        <v>ZW03</v>
      </c>
      <c r="AM459" s="76" t="str">
        <f>VLOOKUP(N459,DATA_IW39!A:G,7,0)</f>
        <v>Z53</v>
      </c>
      <c r="AN459" s="76" t="str">
        <f>VLOOKUP(A459,Constrain!AC:AD,2,0)</f>
        <v>F141</v>
      </c>
      <c r="AO459" s="76" t="str">
        <f>VLOOKUP(A459,Constrain!AC:AE,3,0)</f>
        <v>กฟฟ.สุรนารี</v>
      </c>
      <c r="AP459" s="76" t="str">
        <f>VLOOKUP(N459,DATA_IW39!A:AA,27,0)</f>
        <v>TELECOM</v>
      </c>
    </row>
    <row r="460" spans="1:42" x14ac:dyDescent="0.35">
      <c r="A460" s="86" t="s">
        <v>1315</v>
      </c>
      <c r="B460" s="56">
        <v>92000312968</v>
      </c>
      <c r="C460" s="56">
        <v>140001546345</v>
      </c>
      <c r="D460" s="86" t="s">
        <v>152</v>
      </c>
      <c r="E460" s="86" t="s">
        <v>158</v>
      </c>
      <c r="F460" s="86" t="s">
        <v>159</v>
      </c>
      <c r="G460" s="56">
        <v>2007970615</v>
      </c>
      <c r="H460" s="56">
        <v>9009417811</v>
      </c>
      <c r="I460" s="56">
        <v>558000322266</v>
      </c>
      <c r="J460" s="86" t="s">
        <v>154</v>
      </c>
      <c r="K460" s="86" t="s">
        <v>165</v>
      </c>
      <c r="L460" s="86" t="s">
        <v>166</v>
      </c>
      <c r="M460" s="86" t="s">
        <v>157</v>
      </c>
      <c r="N460" s="56">
        <v>130000727601</v>
      </c>
      <c r="O460" s="86" t="s">
        <v>79</v>
      </c>
      <c r="P460" s="87">
        <v>2</v>
      </c>
      <c r="Q460" s="59">
        <v>43482</v>
      </c>
      <c r="R460" s="88">
        <v>7449</v>
      </c>
      <c r="S460" s="89">
        <v>55</v>
      </c>
      <c r="T460" s="89">
        <v>55</v>
      </c>
      <c r="U460" s="89">
        <v>3.85</v>
      </c>
      <c r="V460" s="89">
        <v>409695</v>
      </c>
      <c r="W460" s="89">
        <v>409695</v>
      </c>
      <c r="X460" s="89">
        <v>28678.65</v>
      </c>
      <c r="Y460" s="89">
        <v>438373.65</v>
      </c>
      <c r="Z460" s="59">
        <v>43496</v>
      </c>
      <c r="AA460" s="59"/>
      <c r="AB460" s="76" t="str">
        <f t="shared" si="42"/>
        <v/>
      </c>
      <c r="AC460" s="76" t="str">
        <f t="shared" si="43"/>
        <v/>
      </c>
      <c r="AD460" s="76" t="str">
        <f>VLOOKUP(B460,CA!A:B,2,0)</f>
        <v>TTT</v>
      </c>
      <c r="AE460" s="77">
        <f>VLOOKUP(C460,DATA_IW39!B:B,1,0)</f>
        <v>140001546345</v>
      </c>
      <c r="AF460" s="78">
        <f t="shared" si="44"/>
        <v>1</v>
      </c>
      <c r="AG460" s="78">
        <f t="shared" si="45"/>
        <v>1</v>
      </c>
      <c r="AH460" s="78">
        <f t="shared" si="46"/>
        <v>1</v>
      </c>
      <c r="AI460" s="78" t="str">
        <f t="shared" si="47"/>
        <v>S4B3</v>
      </c>
      <c r="AJ460" s="78" t="str">
        <f>VLOOKUP(N460,DATA_IW39!A:X,24,0)</f>
        <v>TTT</v>
      </c>
      <c r="AK460" s="76" t="str">
        <f>VLOOKUP(N460,DATA_IW39!A:W,23,0)</f>
        <v>สายสื่อสาร</v>
      </c>
      <c r="AL460" s="76" t="str">
        <f>VLOOKUP(N460,DATA_IW39!A:G,6,0)</f>
        <v>ZW03</v>
      </c>
      <c r="AM460" s="76" t="str">
        <f>VLOOKUP(N460,DATA_IW39!A:G,7,0)</f>
        <v>Z53</v>
      </c>
      <c r="AN460" s="76" t="str">
        <f>VLOOKUP(A460,Constrain!AC:AD,2,0)</f>
        <v>F141</v>
      </c>
      <c r="AO460" s="76" t="str">
        <f>VLOOKUP(A460,Constrain!AC:AE,3,0)</f>
        <v>กฟฟ.สุรนารี</v>
      </c>
      <c r="AP460" s="76" t="str">
        <f>VLOOKUP(N460,DATA_IW39!A:AA,27,0)</f>
        <v>TELECOM</v>
      </c>
    </row>
    <row r="461" spans="1:42" x14ac:dyDescent="0.35">
      <c r="A461" s="86" t="s">
        <v>1315</v>
      </c>
      <c r="B461" s="56">
        <v>92000429671</v>
      </c>
      <c r="C461" s="56">
        <v>140001546352</v>
      </c>
      <c r="D461" s="86" t="s">
        <v>152</v>
      </c>
      <c r="E461" s="86" t="s">
        <v>171</v>
      </c>
      <c r="F461" s="86" t="s">
        <v>167</v>
      </c>
      <c r="G461" s="56">
        <v>2007970616</v>
      </c>
      <c r="H461" s="56">
        <v>9009417812</v>
      </c>
      <c r="I461" s="56">
        <v>540000321922</v>
      </c>
      <c r="J461" s="86" t="s">
        <v>154</v>
      </c>
      <c r="K461" s="86" t="s">
        <v>165</v>
      </c>
      <c r="L461" s="86" t="s">
        <v>166</v>
      </c>
      <c r="M461" s="86" t="s">
        <v>157</v>
      </c>
      <c r="N461" s="56">
        <v>130000727602</v>
      </c>
      <c r="O461" s="86" t="s">
        <v>79</v>
      </c>
      <c r="P461" s="87">
        <v>17</v>
      </c>
      <c r="Q461" s="59">
        <v>43482</v>
      </c>
      <c r="R461" s="88">
        <v>3161</v>
      </c>
      <c r="S461" s="89">
        <v>55</v>
      </c>
      <c r="T461" s="89">
        <v>55</v>
      </c>
      <c r="U461" s="89">
        <v>3.85</v>
      </c>
      <c r="V461" s="89">
        <v>173855</v>
      </c>
      <c r="W461" s="89">
        <v>173855</v>
      </c>
      <c r="X461" s="89">
        <v>12169.85</v>
      </c>
      <c r="Y461" s="89">
        <v>186024.85</v>
      </c>
      <c r="Z461" s="59">
        <v>43496</v>
      </c>
      <c r="AA461" s="59"/>
      <c r="AB461" s="76" t="str">
        <f t="shared" si="42"/>
        <v/>
      </c>
      <c r="AC461" s="76" t="str">
        <f t="shared" si="43"/>
        <v/>
      </c>
      <c r="AD461" s="76" t="str">
        <f>VLOOKUP(B461,CA!A:B,2,0)</f>
        <v>TUC</v>
      </c>
      <c r="AE461" s="77">
        <f>VLOOKUP(C461,DATA_IW39!B:B,1,0)</f>
        <v>140001546352</v>
      </c>
      <c r="AF461" s="78">
        <f t="shared" si="44"/>
        <v>1</v>
      </c>
      <c r="AG461" s="78">
        <f t="shared" si="45"/>
        <v>1</v>
      </c>
      <c r="AH461" s="78">
        <f t="shared" si="46"/>
        <v>1</v>
      </c>
      <c r="AI461" s="78" t="str">
        <f t="shared" si="47"/>
        <v>S4B3</v>
      </c>
      <c r="AJ461" s="78" t="str">
        <f>VLOOKUP(N461,DATA_IW39!A:X,24,0)</f>
        <v>TUC</v>
      </c>
      <c r="AK461" s="76" t="str">
        <f>VLOOKUP(N461,DATA_IW39!A:W,23,0)</f>
        <v>สายสื่อสาร</v>
      </c>
      <c r="AL461" s="76" t="str">
        <f>VLOOKUP(N461,DATA_IW39!A:G,6,0)</f>
        <v>ZW03</v>
      </c>
      <c r="AM461" s="76" t="str">
        <f>VLOOKUP(N461,DATA_IW39!A:G,7,0)</f>
        <v>Z53</v>
      </c>
      <c r="AN461" s="76" t="str">
        <f>VLOOKUP(A461,Constrain!AC:AD,2,0)</f>
        <v>F141</v>
      </c>
      <c r="AO461" s="76" t="str">
        <f>VLOOKUP(A461,Constrain!AC:AE,3,0)</f>
        <v>กฟฟ.สุรนารี</v>
      </c>
      <c r="AP461" s="76" t="str">
        <f>VLOOKUP(N461,DATA_IW39!A:AA,27,0)</f>
        <v>TELECOM</v>
      </c>
    </row>
    <row r="462" spans="1:42" x14ac:dyDescent="0.35">
      <c r="A462" s="86" t="s">
        <v>1315</v>
      </c>
      <c r="B462" s="56">
        <v>92000320971</v>
      </c>
      <c r="C462" s="56">
        <v>140001546355</v>
      </c>
      <c r="D462" s="86" t="s">
        <v>152</v>
      </c>
      <c r="E462" s="86" t="s">
        <v>168</v>
      </c>
      <c r="F462" s="86" t="s">
        <v>169</v>
      </c>
      <c r="G462" s="56">
        <v>2007970617</v>
      </c>
      <c r="H462" s="56">
        <v>9009417813</v>
      </c>
      <c r="I462" s="56">
        <v>526000322842</v>
      </c>
      <c r="J462" s="86" t="s">
        <v>154</v>
      </c>
      <c r="K462" s="86" t="s">
        <v>165</v>
      </c>
      <c r="L462" s="86" t="s">
        <v>166</v>
      </c>
      <c r="M462" s="86" t="s">
        <v>157</v>
      </c>
      <c r="N462" s="56">
        <v>130000727605</v>
      </c>
      <c r="O462" s="86" t="s">
        <v>79</v>
      </c>
      <c r="P462" s="87">
        <v>7</v>
      </c>
      <c r="Q462" s="59">
        <v>43482</v>
      </c>
      <c r="R462" s="88">
        <v>2899</v>
      </c>
      <c r="S462" s="89">
        <v>55</v>
      </c>
      <c r="T462" s="89">
        <v>55</v>
      </c>
      <c r="U462" s="89">
        <v>3.85</v>
      </c>
      <c r="V462" s="89">
        <v>159445</v>
      </c>
      <c r="W462" s="89">
        <v>159445</v>
      </c>
      <c r="X462" s="89">
        <v>11161.15</v>
      </c>
      <c r="Y462" s="89">
        <v>170606.15</v>
      </c>
      <c r="Z462" s="59">
        <v>43496</v>
      </c>
      <c r="AA462" s="59"/>
      <c r="AB462" s="76" t="str">
        <f t="shared" si="42"/>
        <v/>
      </c>
      <c r="AC462" s="76" t="str">
        <f t="shared" si="43"/>
        <v/>
      </c>
      <c r="AD462" s="76" t="str">
        <f>VLOOKUP(B462,CA!A:B,2,0)</f>
        <v>UIH</v>
      </c>
      <c r="AE462" s="77">
        <f>VLOOKUP(C462,DATA_IW39!B:B,1,0)</f>
        <v>140001546355</v>
      </c>
      <c r="AF462" s="78">
        <f t="shared" si="44"/>
        <v>1</v>
      </c>
      <c r="AG462" s="78">
        <f t="shared" si="45"/>
        <v>1</v>
      </c>
      <c r="AH462" s="78">
        <f t="shared" si="46"/>
        <v>1</v>
      </c>
      <c r="AI462" s="78" t="str">
        <f t="shared" si="47"/>
        <v>S4B3</v>
      </c>
      <c r="AJ462" s="78" t="str">
        <f>VLOOKUP(N462,DATA_IW39!A:X,24,0)</f>
        <v>UIH</v>
      </c>
      <c r="AK462" s="76" t="str">
        <f>VLOOKUP(N462,DATA_IW39!A:W,23,0)</f>
        <v>สายสื่อสาร</v>
      </c>
      <c r="AL462" s="76" t="str">
        <f>VLOOKUP(N462,DATA_IW39!A:G,6,0)</f>
        <v>ZW03</v>
      </c>
      <c r="AM462" s="76" t="str">
        <f>VLOOKUP(N462,DATA_IW39!A:G,7,0)</f>
        <v>Z53</v>
      </c>
      <c r="AN462" s="76" t="str">
        <f>VLOOKUP(A462,Constrain!AC:AD,2,0)</f>
        <v>F141</v>
      </c>
      <c r="AO462" s="76" t="str">
        <f>VLOOKUP(A462,Constrain!AC:AE,3,0)</f>
        <v>กฟฟ.สุรนารี</v>
      </c>
      <c r="AP462" s="76" t="str">
        <f>VLOOKUP(N462,DATA_IW39!A:AA,27,0)</f>
        <v>TELECOM</v>
      </c>
    </row>
    <row r="463" spans="1:42" x14ac:dyDescent="0.35">
      <c r="A463" s="86" t="s">
        <v>1315</v>
      </c>
      <c r="B463" s="56">
        <v>92000393289</v>
      </c>
      <c r="C463" s="56">
        <v>140001546393</v>
      </c>
      <c r="D463" s="86" t="s">
        <v>152</v>
      </c>
      <c r="E463" s="86" t="s">
        <v>180</v>
      </c>
      <c r="F463" s="86" t="s">
        <v>159</v>
      </c>
      <c r="G463" s="56">
        <v>2007970620</v>
      </c>
      <c r="H463" s="56">
        <v>9009417816</v>
      </c>
      <c r="I463" s="56">
        <v>546000322716</v>
      </c>
      <c r="J463" s="86" t="s">
        <v>154</v>
      </c>
      <c r="K463" s="86" t="s">
        <v>155</v>
      </c>
      <c r="L463" s="86" t="s">
        <v>156</v>
      </c>
      <c r="M463" s="86" t="s">
        <v>157</v>
      </c>
      <c r="N463" s="56">
        <v>130000727611</v>
      </c>
      <c r="O463" s="86" t="s">
        <v>79</v>
      </c>
      <c r="P463" s="87">
        <v>16</v>
      </c>
      <c r="Q463" s="59">
        <v>43482</v>
      </c>
      <c r="R463" s="88">
        <v>33</v>
      </c>
      <c r="S463" s="89">
        <v>410</v>
      </c>
      <c r="T463" s="89">
        <v>410</v>
      </c>
      <c r="U463" s="89">
        <v>28.7</v>
      </c>
      <c r="V463" s="89">
        <v>13530</v>
      </c>
      <c r="W463" s="89">
        <v>13530</v>
      </c>
      <c r="X463" s="89">
        <v>947.1</v>
      </c>
      <c r="Y463" s="89">
        <v>14477.1</v>
      </c>
      <c r="Z463" s="59">
        <v>43496</v>
      </c>
      <c r="AA463" s="59"/>
      <c r="AB463" s="76" t="str">
        <f t="shared" si="42"/>
        <v/>
      </c>
      <c r="AC463" s="76" t="str">
        <f t="shared" si="43"/>
        <v/>
      </c>
      <c r="AD463" s="76" t="str">
        <f>VLOOKUP(B463,CA!A:B,2,0)</f>
        <v>TTTIN</v>
      </c>
      <c r="AE463" s="77">
        <f>VLOOKUP(C463,DATA_IW39!B:B,1,0)</f>
        <v>140001546393</v>
      </c>
      <c r="AF463" s="78">
        <f t="shared" si="44"/>
        <v>1</v>
      </c>
      <c r="AG463" s="78">
        <f t="shared" si="45"/>
        <v>1</v>
      </c>
      <c r="AH463" s="78">
        <f t="shared" si="46"/>
        <v>1</v>
      </c>
      <c r="AI463" s="78" t="str">
        <f t="shared" si="47"/>
        <v>S4B3</v>
      </c>
      <c r="AJ463" s="78" t="str">
        <f>VLOOKUP(N463,DATA_IW39!A:X,24,0)</f>
        <v>TTTIN</v>
      </c>
      <c r="AK463" s="76" t="str">
        <f>VLOOKUP(N463,DATA_IW39!A:W,23,0)</f>
        <v>อุปกรณ์</v>
      </c>
      <c r="AL463" s="76" t="str">
        <f>VLOOKUP(N463,DATA_IW39!A:G,6,0)</f>
        <v>ZW03</v>
      </c>
      <c r="AM463" s="76" t="str">
        <f>VLOOKUP(N463,DATA_IW39!A:G,7,0)</f>
        <v>Z53</v>
      </c>
      <c r="AN463" s="76" t="str">
        <f>VLOOKUP(A463,Constrain!AC:AD,2,0)</f>
        <v>F141</v>
      </c>
      <c r="AO463" s="76" t="str">
        <f>VLOOKUP(A463,Constrain!AC:AE,3,0)</f>
        <v>กฟฟ.สุรนารี</v>
      </c>
      <c r="AP463" s="76" t="str">
        <f>VLOOKUP(N463,DATA_IW39!A:AA,27,0)</f>
        <v>TELECOM</v>
      </c>
    </row>
    <row r="464" spans="1:42" x14ac:dyDescent="0.35">
      <c r="A464" s="86" t="s">
        <v>1315</v>
      </c>
      <c r="B464" s="56">
        <v>92000539545</v>
      </c>
      <c r="C464" s="56">
        <v>140001546386</v>
      </c>
      <c r="D464" s="86" t="s">
        <v>152</v>
      </c>
      <c r="E464" s="86" t="s">
        <v>194</v>
      </c>
      <c r="F464" s="86" t="s">
        <v>195</v>
      </c>
      <c r="G464" s="56">
        <v>2007970619</v>
      </c>
      <c r="H464" s="56">
        <v>9009417815</v>
      </c>
      <c r="I464" s="56">
        <v>524000322317</v>
      </c>
      <c r="J464" s="86" t="s">
        <v>154</v>
      </c>
      <c r="K464" s="86" t="s">
        <v>155</v>
      </c>
      <c r="L464" s="86" t="s">
        <v>156</v>
      </c>
      <c r="M464" s="86" t="s">
        <v>157</v>
      </c>
      <c r="N464" s="56">
        <v>130000727616</v>
      </c>
      <c r="O464" s="86" t="s">
        <v>79</v>
      </c>
      <c r="P464" s="87">
        <v>20</v>
      </c>
      <c r="Q464" s="59">
        <v>43482</v>
      </c>
      <c r="R464" s="88">
        <v>464</v>
      </c>
      <c r="S464" s="89">
        <v>410</v>
      </c>
      <c r="T464" s="89">
        <v>410</v>
      </c>
      <c r="U464" s="89">
        <v>28.7</v>
      </c>
      <c r="V464" s="89">
        <v>190240</v>
      </c>
      <c r="W464" s="89">
        <v>190240</v>
      </c>
      <c r="X464" s="89">
        <v>13316.8</v>
      </c>
      <c r="Y464" s="89">
        <v>203556.8</v>
      </c>
      <c r="Z464" s="59">
        <v>43496</v>
      </c>
      <c r="AA464" s="59"/>
      <c r="AB464" s="76" t="str">
        <f t="shared" si="42"/>
        <v/>
      </c>
      <c r="AC464" s="76" t="str">
        <f t="shared" si="43"/>
        <v/>
      </c>
      <c r="AD464" s="76" t="str">
        <f>VLOOKUP(B464,CA!A:B,2,0)</f>
        <v>TCC</v>
      </c>
      <c r="AE464" s="77">
        <f>VLOOKUP(C464,DATA_IW39!B:B,1,0)</f>
        <v>140001546386</v>
      </c>
      <c r="AF464" s="78">
        <f t="shared" si="44"/>
        <v>1</v>
      </c>
      <c r="AG464" s="78">
        <f t="shared" si="45"/>
        <v>1</v>
      </c>
      <c r="AH464" s="78">
        <f t="shared" si="46"/>
        <v>1</v>
      </c>
      <c r="AI464" s="78" t="str">
        <f t="shared" si="47"/>
        <v>S4B3</v>
      </c>
      <c r="AJ464" s="78" t="str">
        <f>VLOOKUP(N464,DATA_IW39!A:X,24,0)</f>
        <v>TCC</v>
      </c>
      <c r="AK464" s="76" t="str">
        <f>VLOOKUP(N464,DATA_IW39!A:W,23,0)</f>
        <v>อุปกรณ์</v>
      </c>
      <c r="AL464" s="76" t="str">
        <f>VLOOKUP(N464,DATA_IW39!A:G,6,0)</f>
        <v>ZW03</v>
      </c>
      <c r="AM464" s="76" t="str">
        <f>VLOOKUP(N464,DATA_IW39!A:G,7,0)</f>
        <v>Z53</v>
      </c>
      <c r="AN464" s="76" t="str">
        <f>VLOOKUP(A464,Constrain!AC:AD,2,0)</f>
        <v>F141</v>
      </c>
      <c r="AO464" s="76" t="str">
        <f>VLOOKUP(A464,Constrain!AC:AE,3,0)</f>
        <v>กฟฟ.สุรนารี</v>
      </c>
      <c r="AP464" s="76" t="str">
        <f>VLOOKUP(N464,DATA_IW39!A:AA,27,0)</f>
        <v>TELECOM</v>
      </c>
    </row>
    <row r="465" spans="1:42" x14ac:dyDescent="0.35">
      <c r="A465" s="86" t="s">
        <v>1315</v>
      </c>
      <c r="B465" s="56">
        <v>92000499508</v>
      </c>
      <c r="C465" s="56">
        <v>140001546376</v>
      </c>
      <c r="D465" s="86" t="s">
        <v>152</v>
      </c>
      <c r="E465" s="86" t="s">
        <v>162</v>
      </c>
      <c r="F465" s="86" t="s">
        <v>1388</v>
      </c>
      <c r="G465" s="56">
        <v>2007970618</v>
      </c>
      <c r="H465" s="56">
        <v>9009417814</v>
      </c>
      <c r="I465" s="56">
        <v>566000321807</v>
      </c>
      <c r="J465" s="86" t="s">
        <v>154</v>
      </c>
      <c r="K465" s="86" t="s">
        <v>155</v>
      </c>
      <c r="L465" s="86" t="s">
        <v>156</v>
      </c>
      <c r="M465" s="86" t="s">
        <v>157</v>
      </c>
      <c r="N465" s="56">
        <v>130000727618</v>
      </c>
      <c r="O465" s="86" t="s">
        <v>79</v>
      </c>
      <c r="P465" s="87">
        <v>18</v>
      </c>
      <c r="Q465" s="59">
        <v>43482</v>
      </c>
      <c r="R465" s="88">
        <v>41</v>
      </c>
      <c r="S465" s="89">
        <v>410</v>
      </c>
      <c r="T465" s="89">
        <v>410</v>
      </c>
      <c r="U465" s="89">
        <v>28.7</v>
      </c>
      <c r="V465" s="89">
        <v>16810</v>
      </c>
      <c r="W465" s="89">
        <v>16810</v>
      </c>
      <c r="X465" s="89">
        <v>1176.7</v>
      </c>
      <c r="Y465" s="89">
        <v>17986.7</v>
      </c>
      <c r="Z465" s="59">
        <v>43496</v>
      </c>
      <c r="AB465" s="76" t="str">
        <f t="shared" si="42"/>
        <v/>
      </c>
      <c r="AC465" s="76" t="str">
        <f t="shared" si="43"/>
        <v/>
      </c>
      <c r="AD465" s="76" t="str">
        <f>VLOOKUP(B465,CA!A:B,2,0)</f>
        <v>DTN</v>
      </c>
      <c r="AE465" s="77">
        <f>VLOOKUP(C465,DATA_IW39!B:B,1,0)</f>
        <v>140001546376</v>
      </c>
      <c r="AF465" s="78">
        <f t="shared" si="44"/>
        <v>1</v>
      </c>
      <c r="AG465" s="78">
        <f t="shared" si="45"/>
        <v>1</v>
      </c>
      <c r="AH465" s="78">
        <f t="shared" si="46"/>
        <v>1</v>
      </c>
      <c r="AI465" s="78" t="str">
        <f t="shared" si="47"/>
        <v>S4B3</v>
      </c>
      <c r="AJ465" s="78" t="str">
        <f>VLOOKUP(N465,DATA_IW39!A:X,24,0)</f>
        <v>DTN</v>
      </c>
      <c r="AK465" s="76" t="str">
        <f>VLOOKUP(N465,DATA_IW39!A:W,23,0)</f>
        <v>อุปกรณ์</v>
      </c>
      <c r="AL465" s="76" t="str">
        <f>VLOOKUP(N465,DATA_IW39!A:G,6,0)</f>
        <v>ZW03</v>
      </c>
      <c r="AM465" s="76" t="str">
        <f>VLOOKUP(N465,DATA_IW39!A:G,7,0)</f>
        <v>Z53</v>
      </c>
      <c r="AN465" s="76" t="str">
        <f>VLOOKUP(A465,Constrain!AC:AD,2,0)</f>
        <v>F141</v>
      </c>
      <c r="AO465" s="76" t="str">
        <f>VLOOKUP(A465,Constrain!AC:AE,3,0)</f>
        <v>กฟฟ.สุรนารี</v>
      </c>
      <c r="AP465" s="76" t="str">
        <f>VLOOKUP(N465,DATA_IW39!A:AA,27,0)</f>
        <v>TELECOM</v>
      </c>
    </row>
    <row r="466" spans="1:42" x14ac:dyDescent="0.35">
      <c r="A466" s="86" t="s">
        <v>1315</v>
      </c>
      <c r="B466" s="56">
        <v>92000320977</v>
      </c>
      <c r="C466" s="56">
        <v>140001545444</v>
      </c>
      <c r="D466" s="86" t="s">
        <v>152</v>
      </c>
      <c r="E466" s="86" t="s">
        <v>153</v>
      </c>
      <c r="F466" s="86" t="s">
        <v>1266</v>
      </c>
      <c r="G466" s="56">
        <v>2007969631</v>
      </c>
      <c r="H466" s="56">
        <v>9009416634</v>
      </c>
      <c r="I466" s="56">
        <v>524000321951</v>
      </c>
      <c r="J466" s="86" t="s">
        <v>154</v>
      </c>
      <c r="K466" s="86" t="s">
        <v>155</v>
      </c>
      <c r="L466" s="86" t="s">
        <v>156</v>
      </c>
      <c r="M466" s="86" t="s">
        <v>157</v>
      </c>
      <c r="N466" s="56">
        <v>130000727619</v>
      </c>
      <c r="O466" s="86" t="s">
        <v>79</v>
      </c>
      <c r="P466" s="87">
        <v>10</v>
      </c>
      <c r="Q466" s="59">
        <v>43482</v>
      </c>
      <c r="R466" s="88">
        <v>9</v>
      </c>
      <c r="S466" s="89">
        <v>410</v>
      </c>
      <c r="T466" s="89">
        <v>410</v>
      </c>
      <c r="U466" s="89">
        <v>28.7</v>
      </c>
      <c r="V466" s="89">
        <v>3690</v>
      </c>
      <c r="W466" s="89">
        <v>3690</v>
      </c>
      <c r="X466" s="89">
        <v>258.3</v>
      </c>
      <c r="Y466" s="89">
        <v>3948.3</v>
      </c>
      <c r="Z466" s="59">
        <v>43496</v>
      </c>
      <c r="AA466" s="59"/>
      <c r="AB466" s="76" t="str">
        <f t="shared" si="42"/>
        <v/>
      </c>
      <c r="AC466" s="76" t="str">
        <f t="shared" si="43"/>
        <v/>
      </c>
      <c r="AD466" s="76" t="str">
        <f>VLOOKUP(B466,CA!A:B,2,0)</f>
        <v>AWN</v>
      </c>
      <c r="AE466" s="77">
        <f>VLOOKUP(C466,DATA_IW39!B:B,1,0)</f>
        <v>140001545444</v>
      </c>
      <c r="AF466" s="78">
        <f t="shared" si="44"/>
        <v>1</v>
      </c>
      <c r="AG466" s="78">
        <f t="shared" si="45"/>
        <v>1</v>
      </c>
      <c r="AH466" s="78">
        <f t="shared" si="46"/>
        <v>1</v>
      </c>
      <c r="AI466" s="78" t="str">
        <f t="shared" si="47"/>
        <v>S4B3</v>
      </c>
      <c r="AJ466" s="78" t="str">
        <f>VLOOKUP(N466,DATA_IW39!A:X,24,0)</f>
        <v>AWN</v>
      </c>
      <c r="AK466" s="76" t="str">
        <f>VLOOKUP(N466,DATA_IW39!A:W,23,0)</f>
        <v>อุปกรณ์</v>
      </c>
      <c r="AL466" s="76" t="str">
        <f>VLOOKUP(N466,DATA_IW39!A:G,6,0)</f>
        <v>ZW03</v>
      </c>
      <c r="AM466" s="76" t="str">
        <f>VLOOKUP(N466,DATA_IW39!A:G,7,0)</f>
        <v>Z53</v>
      </c>
      <c r="AN466" s="76" t="str">
        <f>VLOOKUP(A466,Constrain!AC:AD,2,0)</f>
        <v>F141</v>
      </c>
      <c r="AO466" s="76" t="str">
        <f>VLOOKUP(A466,Constrain!AC:AE,3,0)</f>
        <v>กฟฟ.สุรนารี</v>
      </c>
      <c r="AP466" s="76" t="str">
        <f>VLOOKUP(N466,DATA_IW39!A:AA,27,0)</f>
        <v>TELECOM</v>
      </c>
    </row>
    <row r="467" spans="1:42" x14ac:dyDescent="0.35">
      <c r="A467" s="86" t="s">
        <v>1311</v>
      </c>
      <c r="B467" s="56">
        <v>92000320912</v>
      </c>
      <c r="C467" s="56">
        <v>140001545583</v>
      </c>
      <c r="D467" s="86" t="s">
        <v>152</v>
      </c>
      <c r="E467" s="86" t="s">
        <v>153</v>
      </c>
      <c r="F467" s="86" t="s">
        <v>1266</v>
      </c>
      <c r="G467" s="56">
        <v>2007969765</v>
      </c>
      <c r="H467" s="56">
        <v>9009416784</v>
      </c>
      <c r="I467" s="56">
        <v>522000321848</v>
      </c>
      <c r="J467" s="86" t="s">
        <v>154</v>
      </c>
      <c r="K467" s="86" t="s">
        <v>165</v>
      </c>
      <c r="L467" s="86" t="s">
        <v>166</v>
      </c>
      <c r="M467" s="86" t="s">
        <v>157</v>
      </c>
      <c r="N467" s="56">
        <v>130000727715</v>
      </c>
      <c r="O467" s="86" t="s">
        <v>79</v>
      </c>
      <c r="P467" s="87">
        <v>8</v>
      </c>
      <c r="Q467" s="59">
        <v>43482</v>
      </c>
      <c r="R467" s="88">
        <v>5603</v>
      </c>
      <c r="S467" s="89">
        <v>55</v>
      </c>
      <c r="T467" s="89">
        <v>55</v>
      </c>
      <c r="U467" s="89">
        <v>3.85</v>
      </c>
      <c r="V467" s="89">
        <v>308165</v>
      </c>
      <c r="W467" s="89">
        <v>308165</v>
      </c>
      <c r="X467" s="89">
        <v>21571.55</v>
      </c>
      <c r="Y467" s="89">
        <v>329736.55</v>
      </c>
      <c r="Z467" s="59">
        <v>43496</v>
      </c>
      <c r="AA467" s="59"/>
      <c r="AB467" s="76" t="str">
        <f t="shared" si="42"/>
        <v/>
      </c>
      <c r="AC467" s="76" t="str">
        <f t="shared" si="43"/>
        <v/>
      </c>
      <c r="AD467" s="76" t="str">
        <f>VLOOKUP(B467,CA!A:B,2,0)</f>
        <v>AWN</v>
      </c>
      <c r="AE467" s="77">
        <f>VLOOKUP(C467,DATA_IW39!B:B,1,0)</f>
        <v>140001545583</v>
      </c>
      <c r="AF467" s="78">
        <f t="shared" si="44"/>
        <v>1</v>
      </c>
      <c r="AG467" s="78">
        <f t="shared" si="45"/>
        <v>1</v>
      </c>
      <c r="AH467" s="78">
        <f t="shared" si="46"/>
        <v>1</v>
      </c>
      <c r="AI467" s="78" t="str">
        <f t="shared" si="47"/>
        <v>S4B3</v>
      </c>
      <c r="AJ467" s="78" t="str">
        <f>VLOOKUP(N467,DATA_IW39!A:X,24,0)</f>
        <v>AWN</v>
      </c>
      <c r="AK467" s="76" t="str">
        <f>VLOOKUP(N467,DATA_IW39!A:W,23,0)</f>
        <v>สายสื่อสาร</v>
      </c>
      <c r="AL467" s="76" t="str">
        <f>VLOOKUP(N467,DATA_IW39!A:G,6,0)</f>
        <v>ZW03</v>
      </c>
      <c r="AM467" s="76" t="str">
        <f>VLOOKUP(N467,DATA_IW39!A:G,7,0)</f>
        <v>Z53</v>
      </c>
      <c r="AN467" s="76" t="str">
        <f>VLOOKUP(A467,Constrain!AC:AD,2,0)</f>
        <v>F083</v>
      </c>
      <c r="AO467" s="76" t="str">
        <f>VLOOKUP(A467,Constrain!AC:AE,3,0)</f>
        <v>กฟส.คง</v>
      </c>
      <c r="AP467" s="76" t="str">
        <f>VLOOKUP(N467,DATA_IW39!A:AA,27,0)</f>
        <v>TELECOM</v>
      </c>
    </row>
    <row r="468" spans="1:42" x14ac:dyDescent="0.35">
      <c r="A468" s="86" t="s">
        <v>1311</v>
      </c>
      <c r="B468" s="56">
        <v>92000320887</v>
      </c>
      <c r="C468" s="56">
        <v>140001545998</v>
      </c>
      <c r="D468" s="86" t="s">
        <v>152</v>
      </c>
      <c r="E468" s="86" t="s">
        <v>160</v>
      </c>
      <c r="F468" s="86" t="s">
        <v>161</v>
      </c>
      <c r="G468" s="56">
        <v>2007970167</v>
      </c>
      <c r="H468" s="56">
        <v>9009417322</v>
      </c>
      <c r="I468" s="56">
        <v>552000321610</v>
      </c>
      <c r="J468" s="86" t="s">
        <v>154</v>
      </c>
      <c r="K468" s="86" t="s">
        <v>165</v>
      </c>
      <c r="L468" s="86" t="s">
        <v>166</v>
      </c>
      <c r="M468" s="86" t="s">
        <v>157</v>
      </c>
      <c r="N468" s="56">
        <v>130000727722</v>
      </c>
      <c r="O468" s="86" t="s">
        <v>79</v>
      </c>
      <c r="P468" s="87">
        <v>5</v>
      </c>
      <c r="Q468" s="59">
        <v>43482</v>
      </c>
      <c r="R468" s="88">
        <v>2862</v>
      </c>
      <c r="S468" s="89">
        <v>55</v>
      </c>
      <c r="T468" s="89">
        <v>55</v>
      </c>
      <c r="U468" s="89">
        <v>3.85</v>
      </c>
      <c r="V468" s="89">
        <v>157410</v>
      </c>
      <c r="W468" s="89">
        <v>157410</v>
      </c>
      <c r="X468" s="89">
        <v>11018.7</v>
      </c>
      <c r="Y468" s="89">
        <v>168428.7</v>
      </c>
      <c r="Z468" s="59">
        <v>43496</v>
      </c>
      <c r="AA468" s="59"/>
      <c r="AB468" s="76" t="str">
        <f t="shared" si="42"/>
        <v/>
      </c>
      <c r="AC468" s="76" t="str">
        <f t="shared" si="43"/>
        <v/>
      </c>
      <c r="AD468" s="76" t="str">
        <f>VLOOKUP(B468,CA!A:B,2,0)</f>
        <v>CAT</v>
      </c>
      <c r="AE468" s="77">
        <f>VLOOKUP(C468,DATA_IW39!B:B,1,0)</f>
        <v>140001545998</v>
      </c>
      <c r="AF468" s="78">
        <f t="shared" si="44"/>
        <v>1</v>
      </c>
      <c r="AG468" s="78">
        <f t="shared" si="45"/>
        <v>1</v>
      </c>
      <c r="AH468" s="78">
        <f t="shared" si="46"/>
        <v>1</v>
      </c>
      <c r="AI468" s="78" t="str">
        <f t="shared" si="47"/>
        <v>S4B3</v>
      </c>
      <c r="AJ468" s="78" t="str">
        <f>VLOOKUP(N468,DATA_IW39!A:X,24,0)</f>
        <v>CAT/TAC</v>
      </c>
      <c r="AK468" s="76" t="str">
        <f>VLOOKUP(N468,DATA_IW39!A:W,23,0)</f>
        <v>สายสื่อสาร</v>
      </c>
      <c r="AL468" s="76" t="str">
        <f>VLOOKUP(N468,DATA_IW39!A:G,6,0)</f>
        <v>ZW03</v>
      </c>
      <c r="AM468" s="76" t="str">
        <f>VLOOKUP(N468,DATA_IW39!A:G,7,0)</f>
        <v>Z53</v>
      </c>
      <c r="AN468" s="76" t="str">
        <f>VLOOKUP(A468,Constrain!AC:AD,2,0)</f>
        <v>F083</v>
      </c>
      <c r="AO468" s="76" t="str">
        <f>VLOOKUP(A468,Constrain!AC:AE,3,0)</f>
        <v>กฟส.คง</v>
      </c>
      <c r="AP468" s="76" t="str">
        <f>VLOOKUP(N468,DATA_IW39!A:AA,27,0)</f>
        <v>TELECOM</v>
      </c>
    </row>
    <row r="469" spans="1:42" x14ac:dyDescent="0.35">
      <c r="A469" s="86" t="s">
        <v>1311</v>
      </c>
      <c r="B469" s="56">
        <v>92000524662</v>
      </c>
      <c r="C469" s="56">
        <v>140001546036</v>
      </c>
      <c r="D469" s="86" t="s">
        <v>152</v>
      </c>
      <c r="E469" s="86" t="s">
        <v>162</v>
      </c>
      <c r="F469" s="86" t="s">
        <v>1388</v>
      </c>
      <c r="G469" s="56">
        <v>2007970256</v>
      </c>
      <c r="H469" s="56">
        <v>9009417413</v>
      </c>
      <c r="I469" s="56">
        <v>558000321782</v>
      </c>
      <c r="J469" s="86" t="s">
        <v>154</v>
      </c>
      <c r="K469" s="86" t="s">
        <v>165</v>
      </c>
      <c r="L469" s="86" t="s">
        <v>166</v>
      </c>
      <c r="M469" s="86" t="s">
        <v>157</v>
      </c>
      <c r="N469" s="56">
        <v>130000727724</v>
      </c>
      <c r="O469" s="86" t="s">
        <v>79</v>
      </c>
      <c r="P469" s="87">
        <v>13</v>
      </c>
      <c r="Q469" s="59">
        <v>43482</v>
      </c>
      <c r="R469" s="88">
        <v>210</v>
      </c>
      <c r="S469" s="89">
        <v>55</v>
      </c>
      <c r="T469" s="89">
        <v>55</v>
      </c>
      <c r="U469" s="89">
        <v>3.85</v>
      </c>
      <c r="V469" s="89">
        <v>11550</v>
      </c>
      <c r="W469" s="89">
        <v>11550</v>
      </c>
      <c r="X469" s="89">
        <v>808.5</v>
      </c>
      <c r="Y469" s="89">
        <v>12358.5</v>
      </c>
      <c r="Z469" s="59">
        <v>43496</v>
      </c>
      <c r="AA469" s="59"/>
      <c r="AB469" s="76" t="str">
        <f t="shared" si="42"/>
        <v/>
      </c>
      <c r="AC469" s="76" t="str">
        <f t="shared" si="43"/>
        <v/>
      </c>
      <c r="AD469" s="76" t="str">
        <f>VLOOKUP(B469,CA!A:B,2,0)</f>
        <v>DTN</v>
      </c>
      <c r="AE469" s="77">
        <f>VLOOKUP(C469,DATA_IW39!B:B,1,0)</f>
        <v>140001546036</v>
      </c>
      <c r="AF469" s="78">
        <f t="shared" si="44"/>
        <v>1</v>
      </c>
      <c r="AG469" s="78">
        <f t="shared" si="45"/>
        <v>1</v>
      </c>
      <c r="AH469" s="78">
        <f t="shared" si="46"/>
        <v>1</v>
      </c>
      <c r="AI469" s="78" t="str">
        <f t="shared" si="47"/>
        <v>S4B3</v>
      </c>
      <c r="AJ469" s="78" t="str">
        <f>VLOOKUP(N469,DATA_IW39!A:X,24,0)</f>
        <v>DTN</v>
      </c>
      <c r="AK469" s="76" t="str">
        <f>VLOOKUP(N469,DATA_IW39!A:W,23,0)</f>
        <v>สายสื่อสาร</v>
      </c>
      <c r="AL469" s="76" t="str">
        <f>VLOOKUP(N469,DATA_IW39!A:G,6,0)</f>
        <v>ZW03</v>
      </c>
      <c r="AM469" s="76" t="str">
        <f>VLOOKUP(N469,DATA_IW39!A:G,7,0)</f>
        <v>Z53</v>
      </c>
      <c r="AN469" s="76" t="str">
        <f>VLOOKUP(A469,Constrain!AC:AD,2,0)</f>
        <v>F083</v>
      </c>
      <c r="AO469" s="76" t="str">
        <f>VLOOKUP(A469,Constrain!AC:AE,3,0)</f>
        <v>กฟส.คง</v>
      </c>
      <c r="AP469" s="76" t="str">
        <f>VLOOKUP(N469,DATA_IW39!A:AA,27,0)</f>
        <v>TELECOM</v>
      </c>
    </row>
    <row r="470" spans="1:42" x14ac:dyDescent="0.35">
      <c r="A470" s="86" t="s">
        <v>1311</v>
      </c>
      <c r="B470" s="56">
        <v>92000510492</v>
      </c>
      <c r="C470" s="56">
        <v>140001546074</v>
      </c>
      <c r="D470" s="86" t="s">
        <v>152</v>
      </c>
      <c r="E470" s="86" t="s">
        <v>172</v>
      </c>
      <c r="F470" s="86" t="s">
        <v>173</v>
      </c>
      <c r="G470" s="56">
        <v>2007970265</v>
      </c>
      <c r="H470" s="56">
        <v>9009417473</v>
      </c>
      <c r="I470" s="56">
        <v>566000321599</v>
      </c>
      <c r="J470" s="86" t="s">
        <v>154</v>
      </c>
      <c r="K470" s="86" t="s">
        <v>165</v>
      </c>
      <c r="L470" s="86" t="s">
        <v>166</v>
      </c>
      <c r="M470" s="86" t="s">
        <v>157</v>
      </c>
      <c r="N470" s="56">
        <v>130000727725</v>
      </c>
      <c r="O470" s="86" t="s">
        <v>79</v>
      </c>
      <c r="P470" s="87">
        <v>12</v>
      </c>
      <c r="Q470" s="59">
        <v>43482</v>
      </c>
      <c r="R470" s="88">
        <v>40</v>
      </c>
      <c r="S470" s="89">
        <v>55</v>
      </c>
      <c r="T470" s="89">
        <v>55</v>
      </c>
      <c r="U470" s="89">
        <v>3.85</v>
      </c>
      <c r="V470" s="89">
        <v>2200</v>
      </c>
      <c r="W470" s="89">
        <v>2200</v>
      </c>
      <c r="X470" s="89">
        <v>154</v>
      </c>
      <c r="Y470" s="89">
        <v>2354</v>
      </c>
      <c r="Z470" s="59">
        <v>43496</v>
      </c>
      <c r="AA470" s="59"/>
      <c r="AB470" s="76" t="str">
        <f t="shared" si="42"/>
        <v/>
      </c>
      <c r="AC470" s="76" t="str">
        <f t="shared" si="43"/>
        <v/>
      </c>
      <c r="AD470" s="76" t="str">
        <f>VLOOKUP(B470,CA!A:B,2,0)</f>
        <v>ITEL</v>
      </c>
      <c r="AE470" s="77">
        <f>VLOOKUP(C470,DATA_IW39!B:B,1,0)</f>
        <v>140001546074</v>
      </c>
      <c r="AF470" s="78">
        <f t="shared" si="44"/>
        <v>1</v>
      </c>
      <c r="AG470" s="78">
        <f t="shared" si="45"/>
        <v>1</v>
      </c>
      <c r="AH470" s="78">
        <f t="shared" si="46"/>
        <v>1</v>
      </c>
      <c r="AI470" s="78" t="str">
        <f t="shared" si="47"/>
        <v>S4B3</v>
      </c>
      <c r="AJ470" s="78" t="str">
        <f>VLOOKUP(N470,DATA_IW39!A:X,24,0)</f>
        <v>ITEL</v>
      </c>
      <c r="AK470" s="76" t="str">
        <f>VLOOKUP(N470,DATA_IW39!A:W,23,0)</f>
        <v>สายสื่อสาร</v>
      </c>
      <c r="AL470" s="76" t="str">
        <f>VLOOKUP(N470,DATA_IW39!A:G,6,0)</f>
        <v>ZW03</v>
      </c>
      <c r="AM470" s="76" t="str">
        <f>VLOOKUP(N470,DATA_IW39!A:G,7,0)</f>
        <v>Z53</v>
      </c>
      <c r="AN470" s="76" t="str">
        <f>VLOOKUP(A470,Constrain!AC:AD,2,0)</f>
        <v>F083</v>
      </c>
      <c r="AO470" s="76" t="str">
        <f>VLOOKUP(A470,Constrain!AC:AE,3,0)</f>
        <v>กฟส.คง</v>
      </c>
      <c r="AP470" s="76" t="str">
        <f>VLOOKUP(N470,DATA_IW39!A:AA,27,0)</f>
        <v>TELECOM</v>
      </c>
    </row>
    <row r="471" spans="1:42" x14ac:dyDescent="0.35">
      <c r="A471" s="86" t="s">
        <v>1311</v>
      </c>
      <c r="B471" s="56">
        <v>92000320866</v>
      </c>
      <c r="C471" s="56">
        <v>140001546111</v>
      </c>
      <c r="D471" s="86" t="s">
        <v>152</v>
      </c>
      <c r="E471" s="86" t="s">
        <v>174</v>
      </c>
      <c r="F471" s="86" t="s">
        <v>175</v>
      </c>
      <c r="G471" s="56">
        <v>2007970273</v>
      </c>
      <c r="H471" s="56">
        <v>9009417481</v>
      </c>
      <c r="I471" s="56">
        <v>518000321552</v>
      </c>
      <c r="J471" s="86" t="s">
        <v>154</v>
      </c>
      <c r="K471" s="86" t="s">
        <v>165</v>
      </c>
      <c r="L471" s="86" t="s">
        <v>166</v>
      </c>
      <c r="M471" s="86" t="s">
        <v>157</v>
      </c>
      <c r="N471" s="56">
        <v>130000727727</v>
      </c>
      <c r="O471" s="86" t="s">
        <v>79</v>
      </c>
      <c r="P471" s="87">
        <v>1</v>
      </c>
      <c r="Q471" s="59">
        <v>43482</v>
      </c>
      <c r="R471" s="88">
        <v>313</v>
      </c>
      <c r="S471" s="89">
        <v>55</v>
      </c>
      <c r="T471" s="89">
        <v>55</v>
      </c>
      <c r="U471" s="89">
        <v>3.85</v>
      </c>
      <c r="V471" s="89">
        <v>17215</v>
      </c>
      <c r="W471" s="89">
        <v>17215</v>
      </c>
      <c r="X471" s="89">
        <v>1205.05</v>
      </c>
      <c r="Y471" s="89">
        <v>18420.05</v>
      </c>
      <c r="Z471" s="59">
        <v>43496</v>
      </c>
      <c r="AA471" s="59"/>
      <c r="AB471" s="76" t="str">
        <f t="shared" si="42"/>
        <v/>
      </c>
      <c r="AC471" s="76" t="str">
        <f t="shared" si="43"/>
        <v/>
      </c>
      <c r="AD471" s="76" t="str">
        <f>VLOOKUP(B471,CA!A:B,2,0)</f>
        <v>SYM</v>
      </c>
      <c r="AE471" s="77">
        <f>VLOOKUP(C471,DATA_IW39!B:B,1,0)</f>
        <v>140001546111</v>
      </c>
      <c r="AF471" s="78">
        <f t="shared" si="44"/>
        <v>1</v>
      </c>
      <c r="AG471" s="78">
        <f t="shared" si="45"/>
        <v>1</v>
      </c>
      <c r="AH471" s="78">
        <f t="shared" si="46"/>
        <v>1</v>
      </c>
      <c r="AI471" s="78" t="str">
        <f t="shared" si="47"/>
        <v>S4B3</v>
      </c>
      <c r="AJ471" s="78" t="str">
        <f>VLOOKUP(N471,DATA_IW39!A:X,24,0)</f>
        <v>SYM</v>
      </c>
      <c r="AK471" s="76" t="str">
        <f>VLOOKUP(N471,DATA_IW39!A:W,23,0)</f>
        <v>สายสื่อสาร</v>
      </c>
      <c r="AL471" s="76" t="str">
        <f>VLOOKUP(N471,DATA_IW39!A:G,6,0)</f>
        <v>ZW03</v>
      </c>
      <c r="AM471" s="76" t="str">
        <f>VLOOKUP(N471,DATA_IW39!A:G,7,0)</f>
        <v>Z53</v>
      </c>
      <c r="AN471" s="76" t="str">
        <f>VLOOKUP(A471,Constrain!AC:AD,2,0)</f>
        <v>F083</v>
      </c>
      <c r="AO471" s="76" t="str">
        <f>VLOOKUP(A471,Constrain!AC:AE,3,0)</f>
        <v>กฟส.คง</v>
      </c>
      <c r="AP471" s="76" t="str">
        <f>VLOOKUP(N471,DATA_IW39!A:AA,27,0)</f>
        <v>TELECOM</v>
      </c>
    </row>
    <row r="472" spans="1:42" x14ac:dyDescent="0.35">
      <c r="A472" s="86" t="s">
        <v>1311</v>
      </c>
      <c r="B472" s="56">
        <v>92000571411</v>
      </c>
      <c r="C472" s="56">
        <v>140001546167</v>
      </c>
      <c r="D472" s="86" t="s">
        <v>152</v>
      </c>
      <c r="E472" s="86" t="s">
        <v>194</v>
      </c>
      <c r="F472" s="86" t="s">
        <v>195</v>
      </c>
      <c r="G472" s="56">
        <v>2007970363</v>
      </c>
      <c r="H472" s="56">
        <v>9009417534</v>
      </c>
      <c r="I472" s="56">
        <v>548000320974</v>
      </c>
      <c r="J472" s="86" t="s">
        <v>154</v>
      </c>
      <c r="K472" s="86" t="s">
        <v>165</v>
      </c>
      <c r="L472" s="86" t="s">
        <v>166</v>
      </c>
      <c r="M472" s="86" t="s">
        <v>157</v>
      </c>
      <c r="N472" s="56">
        <v>130000727729</v>
      </c>
      <c r="O472" s="86" t="s">
        <v>79</v>
      </c>
      <c r="P472" s="87">
        <v>14</v>
      </c>
      <c r="Q472" s="59">
        <v>43482</v>
      </c>
      <c r="R472" s="88">
        <v>1746</v>
      </c>
      <c r="S472" s="89">
        <v>55</v>
      </c>
      <c r="T472" s="89">
        <v>55</v>
      </c>
      <c r="U472" s="89">
        <v>3.85</v>
      </c>
      <c r="V472" s="89">
        <v>96030</v>
      </c>
      <c r="W472" s="89">
        <v>96030</v>
      </c>
      <c r="X472" s="89">
        <v>6722.1</v>
      </c>
      <c r="Y472" s="89">
        <v>102752.1</v>
      </c>
      <c r="Z472" s="59">
        <v>43496</v>
      </c>
      <c r="AA472" s="59"/>
      <c r="AB472" s="76" t="str">
        <f t="shared" si="42"/>
        <v/>
      </c>
      <c r="AC472" s="76" t="str">
        <f t="shared" si="43"/>
        <v/>
      </c>
      <c r="AD472" s="76" t="str">
        <f>VLOOKUP(B472,CA!A:B,2,0)</f>
        <v>TCC</v>
      </c>
      <c r="AE472" s="77">
        <f>VLOOKUP(C472,DATA_IW39!B:B,1,0)</f>
        <v>140001546167</v>
      </c>
      <c r="AF472" s="78">
        <f t="shared" si="44"/>
        <v>1</v>
      </c>
      <c r="AG472" s="78">
        <f t="shared" si="45"/>
        <v>1</v>
      </c>
      <c r="AH472" s="78">
        <f t="shared" si="46"/>
        <v>1</v>
      </c>
      <c r="AI472" s="78" t="str">
        <f t="shared" si="47"/>
        <v>S4B3</v>
      </c>
      <c r="AJ472" s="78" t="str">
        <f>VLOOKUP(N472,DATA_IW39!A:X,24,0)</f>
        <v>TCC</v>
      </c>
      <c r="AK472" s="76" t="str">
        <f>VLOOKUP(N472,DATA_IW39!A:W,23,0)</f>
        <v>สายสื่อสาร</v>
      </c>
      <c r="AL472" s="76" t="str">
        <f>VLOOKUP(N472,DATA_IW39!A:G,6,0)</f>
        <v>ZW03</v>
      </c>
      <c r="AM472" s="76" t="str">
        <f>VLOOKUP(N472,DATA_IW39!A:G,7,0)</f>
        <v>Z53</v>
      </c>
      <c r="AN472" s="76" t="str">
        <f>VLOOKUP(A472,Constrain!AC:AD,2,0)</f>
        <v>F083</v>
      </c>
      <c r="AO472" s="76" t="str">
        <f>VLOOKUP(A472,Constrain!AC:AE,3,0)</f>
        <v>กฟส.คง</v>
      </c>
      <c r="AP472" s="76" t="str">
        <f>VLOOKUP(N472,DATA_IW39!A:AA,27,0)</f>
        <v>TELECOM</v>
      </c>
    </row>
    <row r="473" spans="1:42" x14ac:dyDescent="0.35">
      <c r="A473" s="86" t="s">
        <v>1311</v>
      </c>
      <c r="B473" s="56">
        <v>92000589338</v>
      </c>
      <c r="C473" s="56">
        <v>140001545431</v>
      </c>
      <c r="D473" s="86" t="s">
        <v>152</v>
      </c>
      <c r="E473" s="86" t="s">
        <v>1257</v>
      </c>
      <c r="F473" s="86" t="s">
        <v>1271</v>
      </c>
      <c r="G473" s="56">
        <v>2007969590</v>
      </c>
      <c r="H473" s="56">
        <v>9009416702</v>
      </c>
      <c r="I473" s="56">
        <v>520000321946</v>
      </c>
      <c r="J473" s="86" t="s">
        <v>154</v>
      </c>
      <c r="K473" s="86" t="s">
        <v>165</v>
      </c>
      <c r="L473" s="86" t="s">
        <v>166</v>
      </c>
      <c r="M473" s="86" t="s">
        <v>157</v>
      </c>
      <c r="N473" s="56">
        <v>130000727732</v>
      </c>
      <c r="O473" s="86" t="s">
        <v>79</v>
      </c>
      <c r="P473" s="87">
        <v>15</v>
      </c>
      <c r="Q473" s="59">
        <v>43482</v>
      </c>
      <c r="R473" s="88">
        <v>1629</v>
      </c>
      <c r="S473" s="89">
        <v>55</v>
      </c>
      <c r="T473" s="89">
        <v>55</v>
      </c>
      <c r="U473" s="89">
        <v>3.85</v>
      </c>
      <c r="V473" s="89">
        <v>89595</v>
      </c>
      <c r="W473" s="89">
        <v>89595</v>
      </c>
      <c r="X473" s="89">
        <v>6271.65</v>
      </c>
      <c r="Y473" s="89">
        <v>95866.65</v>
      </c>
      <c r="Z473" s="59">
        <v>43496</v>
      </c>
      <c r="AA473" s="59"/>
      <c r="AB473" s="76" t="str">
        <f t="shared" si="42"/>
        <v/>
      </c>
      <c r="AC473" s="76" t="str">
        <f t="shared" si="43"/>
        <v/>
      </c>
      <c r="AD473" s="76" t="str">
        <f>VLOOKUP(B473,CA!A:B,2,0)</f>
        <v>TOT(AIS)</v>
      </c>
      <c r="AE473" s="77">
        <f>VLOOKUP(C473,DATA_IW39!B:B,1,0)</f>
        <v>140001545431</v>
      </c>
      <c r="AF473" s="78">
        <f t="shared" si="44"/>
        <v>1</v>
      </c>
      <c r="AG473" s="78">
        <f t="shared" si="45"/>
        <v>1</v>
      </c>
      <c r="AH473" s="78">
        <f t="shared" si="46"/>
        <v>1</v>
      </c>
      <c r="AI473" s="78" t="str">
        <f t="shared" si="47"/>
        <v>S4B3</v>
      </c>
      <c r="AJ473" s="78" t="str">
        <f>VLOOKUP(N473,DATA_IW39!A:X,24,0)</f>
        <v>AWN/AIS</v>
      </c>
      <c r="AK473" s="76" t="str">
        <f>VLOOKUP(N473,DATA_IW39!A:W,23,0)</f>
        <v>สายสื่อสาร</v>
      </c>
      <c r="AL473" s="76" t="str">
        <f>VLOOKUP(N473,DATA_IW39!A:G,6,0)</f>
        <v>ZW03</v>
      </c>
      <c r="AM473" s="76" t="str">
        <f>VLOOKUP(N473,DATA_IW39!A:G,7,0)</f>
        <v>Z53</v>
      </c>
      <c r="AN473" s="76" t="str">
        <f>VLOOKUP(A473,Constrain!AC:AD,2,0)</f>
        <v>F083</v>
      </c>
      <c r="AO473" s="76" t="str">
        <f>VLOOKUP(A473,Constrain!AC:AE,3,0)</f>
        <v>กฟส.คง</v>
      </c>
      <c r="AP473" s="76" t="str">
        <f>VLOOKUP(N473,DATA_IW39!A:AA,27,0)</f>
        <v>TELECOM</v>
      </c>
    </row>
    <row r="474" spans="1:42" x14ac:dyDescent="0.35">
      <c r="A474" s="86" t="s">
        <v>1311</v>
      </c>
      <c r="B474" s="56">
        <v>92000322767</v>
      </c>
      <c r="C474" s="56">
        <v>140001546835</v>
      </c>
      <c r="D474" s="86" t="s">
        <v>152</v>
      </c>
      <c r="E474" s="86" t="s">
        <v>158</v>
      </c>
      <c r="F474" s="86" t="s">
        <v>159</v>
      </c>
      <c r="G474" s="56">
        <v>2007972973</v>
      </c>
      <c r="H474" s="56">
        <v>9009420367</v>
      </c>
      <c r="I474" s="56">
        <v>520000322308</v>
      </c>
      <c r="J474" s="86" t="s">
        <v>154</v>
      </c>
      <c r="K474" s="86" t="s">
        <v>165</v>
      </c>
      <c r="L474" s="86" t="s">
        <v>166</v>
      </c>
      <c r="M474" s="86" t="s">
        <v>157</v>
      </c>
      <c r="N474" s="56">
        <v>130000727734</v>
      </c>
      <c r="O474" s="86" t="s">
        <v>79</v>
      </c>
      <c r="P474" s="87">
        <v>9</v>
      </c>
      <c r="Q474" s="59">
        <v>43483</v>
      </c>
      <c r="R474" s="88">
        <v>3457</v>
      </c>
      <c r="S474" s="89">
        <v>55</v>
      </c>
      <c r="T474" s="89">
        <v>55</v>
      </c>
      <c r="U474" s="89">
        <v>3.85</v>
      </c>
      <c r="V474" s="89">
        <v>190135</v>
      </c>
      <c r="W474" s="89">
        <v>190135</v>
      </c>
      <c r="X474" s="89">
        <v>13309.45</v>
      </c>
      <c r="Y474" s="89">
        <v>203444.45</v>
      </c>
      <c r="Z474" s="59">
        <v>43496</v>
      </c>
      <c r="AB474" s="76" t="str">
        <f t="shared" si="42"/>
        <v/>
      </c>
      <c r="AC474" s="76" t="str">
        <f t="shared" si="43"/>
        <v/>
      </c>
      <c r="AD474" s="76" t="str">
        <f>VLOOKUP(B474,CA!A:B,2,0)</f>
        <v>TTT</v>
      </c>
      <c r="AE474" s="77">
        <f>VLOOKUP(C474,DATA_IW39!B:B,1,0)</f>
        <v>140001546835</v>
      </c>
      <c r="AF474" s="78">
        <f t="shared" si="44"/>
        <v>1</v>
      </c>
      <c r="AG474" s="78">
        <f t="shared" si="45"/>
        <v>1</v>
      </c>
      <c r="AH474" s="78">
        <f t="shared" si="46"/>
        <v>1</v>
      </c>
      <c r="AI474" s="78" t="str">
        <f t="shared" si="47"/>
        <v>S4B3</v>
      </c>
      <c r="AJ474" s="78" t="str">
        <f>VLOOKUP(N474,DATA_IW39!A:X,24,0)</f>
        <v>TTT</v>
      </c>
      <c r="AK474" s="76" t="str">
        <f>VLOOKUP(N474,DATA_IW39!A:W,23,0)</f>
        <v>สายสื่อสาร</v>
      </c>
      <c r="AL474" s="76" t="str">
        <f>VLOOKUP(N474,DATA_IW39!A:G,6,0)</f>
        <v>ZW03</v>
      </c>
      <c r="AM474" s="76" t="str">
        <f>VLOOKUP(N474,DATA_IW39!A:G,7,0)</f>
        <v>Z53</v>
      </c>
      <c r="AN474" s="76" t="str">
        <f>VLOOKUP(A474,Constrain!AC:AD,2,0)</f>
        <v>F083</v>
      </c>
      <c r="AO474" s="76" t="str">
        <f>VLOOKUP(A474,Constrain!AC:AE,3,0)</f>
        <v>กฟส.คง</v>
      </c>
      <c r="AP474" s="76" t="str">
        <f>VLOOKUP(N474,DATA_IW39!A:AA,27,0)</f>
        <v>TELECOM</v>
      </c>
    </row>
    <row r="475" spans="1:42" x14ac:dyDescent="0.35">
      <c r="A475" s="86" t="s">
        <v>1311</v>
      </c>
      <c r="B475" s="56">
        <v>92000504008</v>
      </c>
      <c r="C475" s="56">
        <v>140001546761</v>
      </c>
      <c r="D475" s="86" t="s">
        <v>152</v>
      </c>
      <c r="E475" s="86" t="s">
        <v>171</v>
      </c>
      <c r="F475" s="86" t="s">
        <v>167</v>
      </c>
      <c r="G475" s="56">
        <v>2007972968</v>
      </c>
      <c r="H475" s="56">
        <v>9009420356</v>
      </c>
      <c r="I475" s="56">
        <v>562000321932</v>
      </c>
      <c r="J475" s="86" t="s">
        <v>154</v>
      </c>
      <c r="K475" s="86" t="s">
        <v>165</v>
      </c>
      <c r="L475" s="86" t="s">
        <v>166</v>
      </c>
      <c r="M475" s="86" t="s">
        <v>157</v>
      </c>
      <c r="N475" s="56">
        <v>130000727735</v>
      </c>
      <c r="O475" s="86" t="s">
        <v>79</v>
      </c>
      <c r="P475" s="87">
        <v>10</v>
      </c>
      <c r="Q475" s="59">
        <v>43483</v>
      </c>
      <c r="R475" s="88">
        <v>2793</v>
      </c>
      <c r="S475" s="89">
        <v>55</v>
      </c>
      <c r="T475" s="89">
        <v>55</v>
      </c>
      <c r="U475" s="89">
        <v>3.85</v>
      </c>
      <c r="V475" s="89">
        <v>153615</v>
      </c>
      <c r="W475" s="89">
        <v>153615</v>
      </c>
      <c r="X475" s="89">
        <v>10753.05</v>
      </c>
      <c r="Y475" s="89">
        <v>164368.04999999999</v>
      </c>
      <c r="Z475" s="59">
        <v>43496</v>
      </c>
      <c r="AA475" s="59"/>
      <c r="AB475" s="76" t="str">
        <f t="shared" si="42"/>
        <v/>
      </c>
      <c r="AC475" s="76" t="str">
        <f t="shared" si="43"/>
        <v/>
      </c>
      <c r="AD475" s="76" t="str">
        <f>VLOOKUP(B475,CA!A:B,2,0)</f>
        <v>TUC</v>
      </c>
      <c r="AE475" s="77">
        <f>VLOOKUP(C475,DATA_IW39!B:B,1,0)</f>
        <v>140001546761</v>
      </c>
      <c r="AF475" s="78">
        <f t="shared" si="44"/>
        <v>1</v>
      </c>
      <c r="AG475" s="78">
        <f t="shared" si="45"/>
        <v>1</v>
      </c>
      <c r="AH475" s="78">
        <f t="shared" si="46"/>
        <v>1</v>
      </c>
      <c r="AI475" s="78" t="str">
        <f t="shared" si="47"/>
        <v>S4B3</v>
      </c>
      <c r="AJ475" s="78" t="str">
        <f>VLOOKUP(N475,DATA_IW39!A:X,24,0)</f>
        <v>TUC</v>
      </c>
      <c r="AK475" s="76" t="str">
        <f>VLOOKUP(N475,DATA_IW39!A:W,23,0)</f>
        <v>สายสื่อสาร</v>
      </c>
      <c r="AL475" s="76" t="str">
        <f>VLOOKUP(N475,DATA_IW39!A:G,6,0)</f>
        <v>ZW03</v>
      </c>
      <c r="AM475" s="76" t="str">
        <f>VLOOKUP(N475,DATA_IW39!A:G,7,0)</f>
        <v>Z53</v>
      </c>
      <c r="AN475" s="76" t="str">
        <f>VLOOKUP(A475,Constrain!AC:AD,2,0)</f>
        <v>F083</v>
      </c>
      <c r="AO475" s="76" t="str">
        <f>VLOOKUP(A475,Constrain!AC:AE,3,0)</f>
        <v>กฟส.คง</v>
      </c>
      <c r="AP475" s="76" t="str">
        <f>VLOOKUP(N475,DATA_IW39!A:AA,27,0)</f>
        <v>TELECOM</v>
      </c>
    </row>
    <row r="476" spans="1:42" x14ac:dyDescent="0.35">
      <c r="A476" s="86" t="s">
        <v>1311</v>
      </c>
      <c r="B476" s="56">
        <v>92000504008</v>
      </c>
      <c r="C476" s="56">
        <v>140001546890</v>
      </c>
      <c r="D476" s="86" t="s">
        <v>152</v>
      </c>
      <c r="E476" s="86" t="s">
        <v>171</v>
      </c>
      <c r="F476" s="86" t="s">
        <v>167</v>
      </c>
      <c r="G476" s="56">
        <v>2007973197</v>
      </c>
      <c r="H476" s="56">
        <v>9009420591</v>
      </c>
      <c r="I476" s="56">
        <v>530000321192</v>
      </c>
      <c r="J476" s="86" t="s">
        <v>154</v>
      </c>
      <c r="K476" s="86" t="s">
        <v>155</v>
      </c>
      <c r="L476" s="86" t="s">
        <v>156</v>
      </c>
      <c r="M476" s="86" t="s">
        <v>157</v>
      </c>
      <c r="N476" s="56">
        <v>130000727738</v>
      </c>
      <c r="O476" s="86" t="s">
        <v>79</v>
      </c>
      <c r="P476" s="87">
        <v>11</v>
      </c>
      <c r="Q476" s="59">
        <v>43483</v>
      </c>
      <c r="R476" s="88">
        <v>3</v>
      </c>
      <c r="S476" s="89">
        <v>410</v>
      </c>
      <c r="T476" s="89">
        <v>410</v>
      </c>
      <c r="U476" s="89">
        <v>28.7</v>
      </c>
      <c r="V476" s="89">
        <v>1230</v>
      </c>
      <c r="W476" s="89">
        <v>1230</v>
      </c>
      <c r="X476" s="89">
        <v>86.1</v>
      </c>
      <c r="Y476" s="89">
        <v>1316.1</v>
      </c>
      <c r="Z476" s="59">
        <v>43496</v>
      </c>
      <c r="AA476" s="59"/>
      <c r="AB476" s="76" t="str">
        <f t="shared" si="42"/>
        <v/>
      </c>
      <c r="AC476" s="76" t="str">
        <f t="shared" si="43"/>
        <v/>
      </c>
      <c r="AD476" s="76" t="str">
        <f>VLOOKUP(B476,CA!A:B,2,0)</f>
        <v>TUC</v>
      </c>
      <c r="AE476" s="77">
        <f>VLOOKUP(C476,DATA_IW39!B:B,1,0)</f>
        <v>140001546890</v>
      </c>
      <c r="AF476" s="78">
        <f t="shared" si="44"/>
        <v>1</v>
      </c>
      <c r="AG476" s="78">
        <f t="shared" si="45"/>
        <v>1</v>
      </c>
      <c r="AH476" s="78">
        <f t="shared" si="46"/>
        <v>1</v>
      </c>
      <c r="AI476" s="78" t="str">
        <f t="shared" si="47"/>
        <v>S4B3</v>
      </c>
      <c r="AJ476" s="78" t="str">
        <f>VLOOKUP(N476,DATA_IW39!A:X,24,0)</f>
        <v>TUC</v>
      </c>
      <c r="AK476" s="76" t="str">
        <f>VLOOKUP(N476,DATA_IW39!A:W,23,0)</f>
        <v>อุปกรณ์</v>
      </c>
      <c r="AL476" s="76" t="str">
        <f>VLOOKUP(N476,DATA_IW39!A:G,6,0)</f>
        <v>ZW03</v>
      </c>
      <c r="AM476" s="76" t="str">
        <f>VLOOKUP(N476,DATA_IW39!A:G,7,0)</f>
        <v>Z53</v>
      </c>
      <c r="AN476" s="76" t="str">
        <f>VLOOKUP(A476,Constrain!AC:AD,2,0)</f>
        <v>F083</v>
      </c>
      <c r="AO476" s="76" t="str">
        <f>VLOOKUP(A476,Constrain!AC:AE,3,0)</f>
        <v>กฟส.คง</v>
      </c>
      <c r="AP476" s="76" t="str">
        <f>VLOOKUP(N476,DATA_IW39!A:AA,27,0)</f>
        <v>TELECOM</v>
      </c>
    </row>
    <row r="477" spans="1:42" x14ac:dyDescent="0.35">
      <c r="A477" s="86" t="s">
        <v>1311</v>
      </c>
      <c r="B477" s="56">
        <v>92000320878</v>
      </c>
      <c r="C477" s="56">
        <v>140001546804</v>
      </c>
      <c r="D477" s="86" t="s">
        <v>152</v>
      </c>
      <c r="E477" s="86" t="s">
        <v>168</v>
      </c>
      <c r="F477" s="86" t="s">
        <v>169</v>
      </c>
      <c r="G477" s="56">
        <v>2007972970</v>
      </c>
      <c r="H477" s="56">
        <v>9009420361</v>
      </c>
      <c r="I477" s="56">
        <v>544000322400</v>
      </c>
      <c r="J477" s="86" t="s">
        <v>154</v>
      </c>
      <c r="K477" s="86" t="s">
        <v>165</v>
      </c>
      <c r="L477" s="86" t="s">
        <v>166</v>
      </c>
      <c r="M477" s="86" t="s">
        <v>157</v>
      </c>
      <c r="N477" s="56">
        <v>130000727740</v>
      </c>
      <c r="O477" s="86" t="s">
        <v>79</v>
      </c>
      <c r="P477" s="87">
        <v>2</v>
      </c>
      <c r="Q477" s="59">
        <v>43483</v>
      </c>
      <c r="R477" s="88">
        <v>1353</v>
      </c>
      <c r="S477" s="89">
        <v>55</v>
      </c>
      <c r="T477" s="89">
        <v>55</v>
      </c>
      <c r="U477" s="89">
        <v>3.85</v>
      </c>
      <c r="V477" s="89">
        <v>74415</v>
      </c>
      <c r="W477" s="89">
        <v>74415</v>
      </c>
      <c r="X477" s="89">
        <v>5209.05</v>
      </c>
      <c r="Y477" s="89">
        <v>79624.05</v>
      </c>
      <c r="Z477" s="59">
        <v>43496</v>
      </c>
      <c r="AA477" s="59"/>
      <c r="AB477" s="76" t="str">
        <f t="shared" si="42"/>
        <v/>
      </c>
      <c r="AC477" s="76" t="str">
        <f t="shared" si="43"/>
        <v/>
      </c>
      <c r="AD477" s="76" t="str">
        <f>VLOOKUP(B477,CA!A:B,2,0)</f>
        <v>UIH</v>
      </c>
      <c r="AE477" s="77">
        <f>VLOOKUP(C477,DATA_IW39!B:B,1,0)</f>
        <v>140001546804</v>
      </c>
      <c r="AF477" s="78">
        <f t="shared" si="44"/>
        <v>1</v>
      </c>
      <c r="AG477" s="78">
        <f t="shared" si="45"/>
        <v>1</v>
      </c>
      <c r="AH477" s="78">
        <f t="shared" si="46"/>
        <v>1</v>
      </c>
      <c r="AI477" s="78" t="str">
        <f t="shared" si="47"/>
        <v>S4B3</v>
      </c>
      <c r="AJ477" s="78" t="str">
        <f>VLOOKUP(N477,DATA_IW39!A:X,24,0)</f>
        <v>UIH</v>
      </c>
      <c r="AK477" s="76" t="str">
        <f>VLOOKUP(N477,DATA_IW39!A:W,23,0)</f>
        <v>สายสื่อสาร</v>
      </c>
      <c r="AL477" s="76" t="str">
        <f>VLOOKUP(N477,DATA_IW39!A:G,6,0)</f>
        <v>ZW03</v>
      </c>
      <c r="AM477" s="76" t="str">
        <f>VLOOKUP(N477,DATA_IW39!A:G,7,0)</f>
        <v>Z53</v>
      </c>
      <c r="AN477" s="76" t="str">
        <f>VLOOKUP(A477,Constrain!AC:AD,2,0)</f>
        <v>F083</v>
      </c>
      <c r="AO477" s="76" t="str">
        <f>VLOOKUP(A477,Constrain!AC:AE,3,0)</f>
        <v>กฟส.คง</v>
      </c>
      <c r="AP477" s="76" t="str">
        <f>VLOOKUP(N477,DATA_IW39!A:AA,27,0)</f>
        <v>TELECOM</v>
      </c>
    </row>
    <row r="478" spans="1:42" x14ac:dyDescent="0.35">
      <c r="A478" s="86" t="s">
        <v>1293</v>
      </c>
      <c r="B478" s="56">
        <v>92000188132</v>
      </c>
      <c r="C478" s="56">
        <v>140001546235</v>
      </c>
      <c r="D478" s="86" t="s">
        <v>152</v>
      </c>
      <c r="E478" s="86" t="s">
        <v>181</v>
      </c>
      <c r="F478" s="86" t="s">
        <v>3177</v>
      </c>
      <c r="G478" s="56">
        <v>2007970439</v>
      </c>
      <c r="H478" s="56">
        <v>9009420256</v>
      </c>
      <c r="I478" s="56">
        <v>526000322197</v>
      </c>
      <c r="J478" s="86" t="s">
        <v>154</v>
      </c>
      <c r="K478" s="86" t="s">
        <v>1273</v>
      </c>
      <c r="L478" s="86" t="s">
        <v>177</v>
      </c>
      <c r="M478" s="86" t="s">
        <v>157</v>
      </c>
      <c r="N478" s="56">
        <v>130000727829</v>
      </c>
      <c r="O478" s="86" t="s">
        <v>79</v>
      </c>
      <c r="P478" s="87">
        <v>1</v>
      </c>
      <c r="Q478" s="59">
        <v>43482</v>
      </c>
      <c r="R478" s="88">
        <v>831</v>
      </c>
      <c r="S478" s="89">
        <v>32</v>
      </c>
      <c r="T478" s="89">
        <v>32</v>
      </c>
      <c r="U478" s="89">
        <v>2.2400000000000002</v>
      </c>
      <c r="V478" s="89">
        <v>26592</v>
      </c>
      <c r="W478" s="89">
        <v>26592</v>
      </c>
      <c r="X478" s="89">
        <v>1861.44</v>
      </c>
      <c r="Y478" s="89">
        <v>28453.439999999999</v>
      </c>
      <c r="Z478" s="59">
        <v>43496</v>
      </c>
      <c r="AA478" s="59"/>
      <c r="AB478" s="76" t="str">
        <f t="shared" si="42"/>
        <v/>
      </c>
      <c r="AC478" s="76" t="str">
        <f t="shared" si="43"/>
        <v/>
      </c>
      <c r="AD478" s="76" t="str">
        <f>VLOOKUP(B478,CA!A:B,2,0)</f>
        <v>JTV</v>
      </c>
      <c r="AE478" s="77">
        <f>VLOOKUP(C478,DATA_IW39!B:B,1,0)</f>
        <v>140001546235</v>
      </c>
      <c r="AF478" s="78">
        <f t="shared" si="44"/>
        <v>1</v>
      </c>
      <c r="AG478" s="78">
        <f t="shared" si="45"/>
        <v>1</v>
      </c>
      <c r="AH478" s="78">
        <f t="shared" si="46"/>
        <v>1</v>
      </c>
      <c r="AI478" s="78" t="str">
        <f t="shared" si="47"/>
        <v>S4B3</v>
      </c>
      <c r="AJ478" s="78" t="str">
        <f>VLOOKUP(N478,DATA_IW39!A:X,24,0)</f>
        <v>JTV</v>
      </c>
      <c r="AK478" s="76" t="str">
        <f>VLOOKUP(N478,DATA_IW39!A:W,23,0)</f>
        <v>สายสื่อสาร</v>
      </c>
      <c r="AL478" s="76" t="str">
        <f>VLOOKUP(N478,DATA_IW39!A:G,6,0)</f>
        <v>ZW03</v>
      </c>
      <c r="AM478" s="76" t="str">
        <f>VLOOKUP(N478,DATA_IW39!A:G,7,0)</f>
        <v>Z53</v>
      </c>
      <c r="AN478" s="76" t="str">
        <f>VLOOKUP(A478,Constrain!AC:AD,2,0)</f>
        <v>F101</v>
      </c>
      <c r="AO478" s="76" t="str">
        <f>VLOOKUP(A478,Constrain!AC:AE,3,0)</f>
        <v>กฟอ.พิมาย</v>
      </c>
      <c r="AP478" s="76" t="str">
        <f>VLOOKUP(N478,DATA_IW39!A:AA,27,0)</f>
        <v>CABLE TV</v>
      </c>
    </row>
    <row r="479" spans="1:42" x14ac:dyDescent="0.35">
      <c r="A479" s="86" t="s">
        <v>1293</v>
      </c>
      <c r="B479" s="56">
        <v>92000319834</v>
      </c>
      <c r="C479" s="56">
        <v>140001545529</v>
      </c>
      <c r="D479" s="86" t="s">
        <v>152</v>
      </c>
      <c r="E479" s="86" t="s">
        <v>174</v>
      </c>
      <c r="F479" s="86" t="s">
        <v>175</v>
      </c>
      <c r="G479" s="56">
        <v>2007969702</v>
      </c>
      <c r="H479" s="56">
        <v>9009416724</v>
      </c>
      <c r="I479" s="56">
        <v>564000322210</v>
      </c>
      <c r="J479" s="86" t="s">
        <v>154</v>
      </c>
      <c r="K479" s="86" t="s">
        <v>165</v>
      </c>
      <c r="L479" s="86" t="s">
        <v>166</v>
      </c>
      <c r="M479" s="86" t="s">
        <v>157</v>
      </c>
      <c r="N479" s="56">
        <v>130000727830</v>
      </c>
      <c r="O479" s="86" t="s">
        <v>79</v>
      </c>
      <c r="P479" s="87">
        <v>6</v>
      </c>
      <c r="Q479" s="59">
        <v>43482</v>
      </c>
      <c r="R479" s="88">
        <v>316</v>
      </c>
      <c r="S479" s="89">
        <v>55</v>
      </c>
      <c r="T479" s="89">
        <v>55</v>
      </c>
      <c r="U479" s="89">
        <v>3.85</v>
      </c>
      <c r="V479" s="89">
        <v>17380</v>
      </c>
      <c r="W479" s="89">
        <v>17380</v>
      </c>
      <c r="X479" s="89">
        <v>1216.5999999999999</v>
      </c>
      <c r="Y479" s="89">
        <v>18596.599999999999</v>
      </c>
      <c r="Z479" s="59">
        <v>43496</v>
      </c>
      <c r="AA479" s="59"/>
      <c r="AB479" s="76" t="str">
        <f t="shared" si="42"/>
        <v/>
      </c>
      <c r="AC479" s="76" t="str">
        <f t="shared" si="43"/>
        <v/>
      </c>
      <c r="AD479" s="76" t="str">
        <f>VLOOKUP(B479,CA!A:B,2,0)</f>
        <v>SYM</v>
      </c>
      <c r="AE479" s="77">
        <f>VLOOKUP(C479,DATA_IW39!B:B,1,0)</f>
        <v>140001545529</v>
      </c>
      <c r="AF479" s="78">
        <f t="shared" si="44"/>
        <v>1</v>
      </c>
      <c r="AG479" s="78">
        <f t="shared" si="45"/>
        <v>1</v>
      </c>
      <c r="AH479" s="78">
        <f t="shared" si="46"/>
        <v>1</v>
      </c>
      <c r="AI479" s="78" t="str">
        <f t="shared" si="47"/>
        <v>S4B3</v>
      </c>
      <c r="AJ479" s="78" t="str">
        <f>VLOOKUP(N479,DATA_IW39!A:X,24,0)</f>
        <v>SYM</v>
      </c>
      <c r="AK479" s="76" t="str">
        <f>VLOOKUP(N479,DATA_IW39!A:W,23,0)</f>
        <v>สายสื่อสาร</v>
      </c>
      <c r="AL479" s="76" t="str">
        <f>VLOOKUP(N479,DATA_IW39!A:G,6,0)</f>
        <v>ZW03</v>
      </c>
      <c r="AM479" s="76" t="str">
        <f>VLOOKUP(N479,DATA_IW39!A:G,7,0)</f>
        <v>Z53</v>
      </c>
      <c r="AN479" s="76" t="str">
        <f>VLOOKUP(A479,Constrain!AC:AD,2,0)</f>
        <v>F101</v>
      </c>
      <c r="AO479" s="76" t="str">
        <f>VLOOKUP(A479,Constrain!AC:AE,3,0)</f>
        <v>กฟอ.พิมาย</v>
      </c>
      <c r="AP479" s="76" t="str">
        <f>VLOOKUP(N479,DATA_IW39!A:AA,27,0)</f>
        <v>TELECOM</v>
      </c>
    </row>
    <row r="480" spans="1:42" x14ac:dyDescent="0.35">
      <c r="A480" s="86" t="s">
        <v>1293</v>
      </c>
      <c r="B480" s="56">
        <v>92000546545</v>
      </c>
      <c r="C480" s="56">
        <v>140001546088</v>
      </c>
      <c r="D480" s="86" t="s">
        <v>152</v>
      </c>
      <c r="E480" s="86" t="s">
        <v>194</v>
      </c>
      <c r="F480" s="86" t="s">
        <v>195</v>
      </c>
      <c r="G480" s="56">
        <v>2007970317</v>
      </c>
      <c r="H480" s="56">
        <v>9009417448</v>
      </c>
      <c r="I480" s="56">
        <v>536000322689</v>
      </c>
      <c r="J480" s="86" t="s">
        <v>154</v>
      </c>
      <c r="K480" s="86" t="s">
        <v>165</v>
      </c>
      <c r="L480" s="86" t="s">
        <v>166</v>
      </c>
      <c r="M480" s="86" t="s">
        <v>157</v>
      </c>
      <c r="N480" s="56">
        <v>130000727831</v>
      </c>
      <c r="O480" s="86" t="s">
        <v>79</v>
      </c>
      <c r="P480" s="87">
        <v>13</v>
      </c>
      <c r="Q480" s="59">
        <v>43482</v>
      </c>
      <c r="R480" s="88">
        <v>4255</v>
      </c>
      <c r="S480" s="89">
        <v>55</v>
      </c>
      <c r="T480" s="89">
        <v>55</v>
      </c>
      <c r="U480" s="89">
        <v>3.85</v>
      </c>
      <c r="V480" s="89">
        <v>234025</v>
      </c>
      <c r="W480" s="89">
        <v>234025</v>
      </c>
      <c r="X480" s="89">
        <v>16381.75</v>
      </c>
      <c r="Y480" s="89">
        <v>250406.75</v>
      </c>
      <c r="Z480" s="59">
        <v>43496</v>
      </c>
      <c r="AA480" s="59"/>
      <c r="AB480" s="76" t="str">
        <f t="shared" si="42"/>
        <v/>
      </c>
      <c r="AC480" s="76" t="str">
        <f t="shared" si="43"/>
        <v/>
      </c>
      <c r="AD480" s="76" t="str">
        <f>VLOOKUP(B480,CA!A:B,2,0)</f>
        <v>TCC</v>
      </c>
      <c r="AE480" s="77">
        <f>VLOOKUP(C480,DATA_IW39!B:B,1,0)</f>
        <v>140001546088</v>
      </c>
      <c r="AF480" s="78">
        <f t="shared" si="44"/>
        <v>1</v>
      </c>
      <c r="AG480" s="78">
        <f t="shared" si="45"/>
        <v>1</v>
      </c>
      <c r="AH480" s="78">
        <f t="shared" si="46"/>
        <v>1</v>
      </c>
      <c r="AI480" s="78" t="str">
        <f t="shared" si="47"/>
        <v>S4B3</v>
      </c>
      <c r="AJ480" s="78" t="str">
        <f>VLOOKUP(N480,DATA_IW39!A:X,24,0)</f>
        <v>TCC</v>
      </c>
      <c r="AK480" s="76" t="str">
        <f>VLOOKUP(N480,DATA_IW39!A:W,23,0)</f>
        <v>สายสื่อสาร</v>
      </c>
      <c r="AL480" s="76" t="str">
        <f>VLOOKUP(N480,DATA_IW39!A:G,6,0)</f>
        <v>ZW03</v>
      </c>
      <c r="AM480" s="76" t="str">
        <f>VLOOKUP(N480,DATA_IW39!A:G,7,0)</f>
        <v>Z53</v>
      </c>
      <c r="AN480" s="76" t="str">
        <f>VLOOKUP(A480,Constrain!AC:AD,2,0)</f>
        <v>F101</v>
      </c>
      <c r="AO480" s="76" t="str">
        <f>VLOOKUP(A480,Constrain!AC:AE,3,0)</f>
        <v>กฟอ.พิมาย</v>
      </c>
      <c r="AP480" s="76" t="str">
        <f>VLOOKUP(N480,DATA_IW39!A:AA,27,0)</f>
        <v>TELECOM</v>
      </c>
    </row>
    <row r="481" spans="1:42" x14ac:dyDescent="0.35">
      <c r="A481" s="86" t="s">
        <v>1293</v>
      </c>
      <c r="B481" s="56">
        <v>92000546545</v>
      </c>
      <c r="C481" s="56">
        <v>140001546126</v>
      </c>
      <c r="D481" s="86" t="s">
        <v>152</v>
      </c>
      <c r="E481" s="86" t="s">
        <v>194</v>
      </c>
      <c r="F481" s="86" t="s">
        <v>195</v>
      </c>
      <c r="G481" s="56">
        <v>2007970328</v>
      </c>
      <c r="H481" s="56">
        <v>9009417500</v>
      </c>
      <c r="I481" s="56">
        <v>542000322385</v>
      </c>
      <c r="J481" s="86" t="s">
        <v>154</v>
      </c>
      <c r="K481" s="86" t="s">
        <v>155</v>
      </c>
      <c r="L481" s="86" t="s">
        <v>156</v>
      </c>
      <c r="M481" s="86" t="s">
        <v>157</v>
      </c>
      <c r="N481" s="56">
        <v>130000727832</v>
      </c>
      <c r="O481" s="86" t="s">
        <v>79</v>
      </c>
      <c r="P481" s="87">
        <v>14</v>
      </c>
      <c r="Q481" s="59">
        <v>43482</v>
      </c>
      <c r="R481" s="88">
        <v>2</v>
      </c>
      <c r="S481" s="89">
        <v>410</v>
      </c>
      <c r="T481" s="89">
        <v>410</v>
      </c>
      <c r="U481" s="89">
        <v>28.7</v>
      </c>
      <c r="V481" s="89">
        <v>820</v>
      </c>
      <c r="W481" s="89">
        <v>820</v>
      </c>
      <c r="X481" s="89">
        <v>57.4</v>
      </c>
      <c r="Y481" s="89">
        <v>877.4</v>
      </c>
      <c r="Z481" s="59">
        <v>43496</v>
      </c>
      <c r="AA481" s="59"/>
      <c r="AB481" s="76" t="str">
        <f t="shared" si="42"/>
        <v/>
      </c>
      <c r="AC481" s="76" t="str">
        <f t="shared" si="43"/>
        <v/>
      </c>
      <c r="AD481" s="76" t="str">
        <f>VLOOKUP(B481,CA!A:B,2,0)</f>
        <v>TCC</v>
      </c>
      <c r="AE481" s="77">
        <f>VLOOKUP(C481,DATA_IW39!B:B,1,0)</f>
        <v>140001546126</v>
      </c>
      <c r="AF481" s="78">
        <f t="shared" si="44"/>
        <v>1</v>
      </c>
      <c r="AG481" s="78">
        <f t="shared" si="45"/>
        <v>1</v>
      </c>
      <c r="AH481" s="78">
        <f t="shared" si="46"/>
        <v>1</v>
      </c>
      <c r="AI481" s="78" t="str">
        <f t="shared" si="47"/>
        <v>S4B3</v>
      </c>
      <c r="AJ481" s="78" t="str">
        <f>VLOOKUP(N481,DATA_IW39!A:X,24,0)</f>
        <v>TCC</v>
      </c>
      <c r="AK481" s="76" t="str">
        <f>VLOOKUP(N481,DATA_IW39!A:W,23,0)</f>
        <v>อุปกรณ์</v>
      </c>
      <c r="AL481" s="76" t="str">
        <f>VLOOKUP(N481,DATA_IW39!A:G,6,0)</f>
        <v>ZW03</v>
      </c>
      <c r="AM481" s="76" t="str">
        <f>VLOOKUP(N481,DATA_IW39!A:G,7,0)</f>
        <v>Z53</v>
      </c>
      <c r="AN481" s="76" t="str">
        <f>VLOOKUP(A481,Constrain!AC:AD,2,0)</f>
        <v>F101</v>
      </c>
      <c r="AO481" s="76" t="str">
        <f>VLOOKUP(A481,Constrain!AC:AE,3,0)</f>
        <v>กฟอ.พิมาย</v>
      </c>
      <c r="AP481" s="76" t="str">
        <f>VLOOKUP(N481,DATA_IW39!A:AA,27,0)</f>
        <v>TELECOM</v>
      </c>
    </row>
    <row r="482" spans="1:42" x14ac:dyDescent="0.35">
      <c r="A482" s="86" t="s">
        <v>1293</v>
      </c>
      <c r="B482" s="56">
        <v>92000319832</v>
      </c>
      <c r="C482" s="56">
        <v>140001545591</v>
      </c>
      <c r="D482" s="86" t="s">
        <v>152</v>
      </c>
      <c r="E482" s="86" t="s">
        <v>114</v>
      </c>
      <c r="F482" s="86" t="s">
        <v>163</v>
      </c>
      <c r="G482" s="56">
        <v>2007969783</v>
      </c>
      <c r="H482" s="56">
        <v>9009417248</v>
      </c>
      <c r="I482" s="56">
        <v>530000321607</v>
      </c>
      <c r="J482" s="86" t="s">
        <v>154</v>
      </c>
      <c r="K482" s="86" t="s">
        <v>165</v>
      </c>
      <c r="L482" s="86" t="s">
        <v>166</v>
      </c>
      <c r="M482" s="86" t="s">
        <v>157</v>
      </c>
      <c r="N482" s="56">
        <v>130000727834</v>
      </c>
      <c r="O482" s="86" t="s">
        <v>79</v>
      </c>
      <c r="P482" s="87">
        <v>4</v>
      </c>
      <c r="Q482" s="59">
        <v>43482</v>
      </c>
      <c r="R482" s="88">
        <v>9829</v>
      </c>
      <c r="S482" s="89">
        <v>55</v>
      </c>
      <c r="T482" s="89">
        <v>55</v>
      </c>
      <c r="U482" s="89">
        <v>3.85</v>
      </c>
      <c r="V482" s="89">
        <v>540595</v>
      </c>
      <c r="W482" s="89">
        <v>540595</v>
      </c>
      <c r="X482" s="89">
        <v>37841.65</v>
      </c>
      <c r="Y482" s="89">
        <v>578436.65</v>
      </c>
      <c r="Z482" s="59">
        <v>43496</v>
      </c>
      <c r="AA482" s="59"/>
      <c r="AB482" s="76" t="str">
        <f t="shared" si="42"/>
        <v/>
      </c>
      <c r="AC482" s="76" t="str">
        <f t="shared" si="43"/>
        <v/>
      </c>
      <c r="AD482" s="76" t="str">
        <f>VLOOKUP(B482,CA!A:B,2,0)</f>
        <v>TOT</v>
      </c>
      <c r="AE482" s="77">
        <f>VLOOKUP(C482,DATA_IW39!B:B,1,0)</f>
        <v>140001545591</v>
      </c>
      <c r="AF482" s="78">
        <f t="shared" si="44"/>
        <v>2</v>
      </c>
      <c r="AG482" s="78">
        <f t="shared" si="45"/>
        <v>2</v>
      </c>
      <c r="AH482" s="78">
        <f t="shared" si="46"/>
        <v>2</v>
      </c>
      <c r="AI482" s="78" t="str">
        <f t="shared" si="47"/>
        <v>S4B3</v>
      </c>
      <c r="AJ482" s="78" t="str">
        <f>VLOOKUP(N482,DATA_IW39!A:X,24,0)</f>
        <v>TOT</v>
      </c>
      <c r="AK482" s="76" t="str">
        <f>VLOOKUP(N482,DATA_IW39!A:W,23,0)</f>
        <v>สายสื่อสาร</v>
      </c>
      <c r="AL482" s="76" t="str">
        <f>VLOOKUP(N482,DATA_IW39!A:G,6,0)</f>
        <v>ZW03</v>
      </c>
      <c r="AM482" s="76" t="str">
        <f>VLOOKUP(N482,DATA_IW39!A:G,7,0)</f>
        <v>Z53</v>
      </c>
      <c r="AN482" s="76" t="str">
        <f>VLOOKUP(A482,Constrain!AC:AD,2,0)</f>
        <v>F101</v>
      </c>
      <c r="AO482" s="76" t="str">
        <f>VLOOKUP(A482,Constrain!AC:AE,3,0)</f>
        <v>กฟอ.พิมาย</v>
      </c>
      <c r="AP482" s="76" t="str">
        <f>VLOOKUP(N482,DATA_IW39!A:AA,27,0)</f>
        <v>TELECOM</v>
      </c>
    </row>
    <row r="483" spans="1:42" x14ac:dyDescent="0.35">
      <c r="A483" s="86" t="s">
        <v>1293</v>
      </c>
      <c r="B483" s="56">
        <v>92000319832</v>
      </c>
      <c r="C483" s="56">
        <v>140001545591</v>
      </c>
      <c r="D483" s="86" t="s">
        <v>152</v>
      </c>
      <c r="E483" s="86" t="s">
        <v>114</v>
      </c>
      <c r="F483" s="86" t="s">
        <v>163</v>
      </c>
      <c r="G483" s="56">
        <v>2007969783</v>
      </c>
      <c r="H483" s="56">
        <v>9009417248</v>
      </c>
      <c r="I483" s="56">
        <v>530000321607</v>
      </c>
      <c r="J483" s="86" t="s">
        <v>154</v>
      </c>
      <c r="K483" s="86" t="s">
        <v>165</v>
      </c>
      <c r="L483" s="86" t="s">
        <v>166</v>
      </c>
      <c r="M483" s="86" t="s">
        <v>157</v>
      </c>
      <c r="N483" s="56">
        <v>130000727834</v>
      </c>
      <c r="O483" s="86" t="s">
        <v>79</v>
      </c>
      <c r="P483" s="87">
        <v>5</v>
      </c>
      <c r="Q483" s="59">
        <v>43482</v>
      </c>
      <c r="R483" s="88">
        <v>3947</v>
      </c>
      <c r="S483" s="89">
        <v>100</v>
      </c>
      <c r="T483" s="89">
        <v>100</v>
      </c>
      <c r="U483" s="89">
        <v>7</v>
      </c>
      <c r="V483" s="89">
        <v>394700</v>
      </c>
      <c r="W483" s="89">
        <v>394700</v>
      </c>
      <c r="X483" s="89">
        <v>27629</v>
      </c>
      <c r="Y483" s="89">
        <v>422329</v>
      </c>
      <c r="Z483" s="59">
        <v>43496</v>
      </c>
      <c r="AA483" s="59"/>
      <c r="AB483" s="76" t="str">
        <f t="shared" si="42"/>
        <v/>
      </c>
      <c r="AC483" s="76" t="str">
        <f t="shared" si="43"/>
        <v/>
      </c>
      <c r="AD483" s="76" t="str">
        <f>VLOOKUP(B483,CA!A:B,2,0)</f>
        <v>TOT</v>
      </c>
      <c r="AE483" s="77">
        <f>VLOOKUP(C483,DATA_IW39!B:B,1,0)</f>
        <v>140001545591</v>
      </c>
      <c r="AF483" s="78">
        <f t="shared" si="44"/>
        <v>2</v>
      </c>
      <c r="AG483" s="78">
        <f t="shared" si="45"/>
        <v>2</v>
      </c>
      <c r="AH483" s="78">
        <f t="shared" si="46"/>
        <v>2</v>
      </c>
      <c r="AI483" s="78" t="str">
        <f t="shared" si="47"/>
        <v>S4B3</v>
      </c>
      <c r="AJ483" s="78" t="str">
        <f>VLOOKUP(N483,DATA_IW39!A:X,24,0)</f>
        <v>TOT</v>
      </c>
      <c r="AK483" s="76" t="str">
        <f>VLOOKUP(N483,DATA_IW39!A:W,23,0)</f>
        <v>สายสื่อสาร</v>
      </c>
      <c r="AL483" s="76" t="str">
        <f>VLOOKUP(N483,DATA_IW39!A:G,6,0)</f>
        <v>ZW03</v>
      </c>
      <c r="AM483" s="76" t="str">
        <f>VLOOKUP(N483,DATA_IW39!A:G,7,0)</f>
        <v>Z53</v>
      </c>
      <c r="AN483" s="76" t="str">
        <f>VLOOKUP(A483,Constrain!AC:AD,2,0)</f>
        <v>F101</v>
      </c>
      <c r="AO483" s="76" t="str">
        <f>VLOOKUP(A483,Constrain!AC:AE,3,0)</f>
        <v>กฟอ.พิมาย</v>
      </c>
      <c r="AP483" s="76" t="str">
        <f>VLOOKUP(N483,DATA_IW39!A:AA,27,0)</f>
        <v>TELECOM</v>
      </c>
    </row>
    <row r="484" spans="1:42" x14ac:dyDescent="0.35">
      <c r="A484" s="86" t="s">
        <v>1293</v>
      </c>
      <c r="B484" s="56">
        <v>92000319041</v>
      </c>
      <c r="C484" s="56">
        <v>140001546051</v>
      </c>
      <c r="D484" s="86" t="s">
        <v>152</v>
      </c>
      <c r="E484" s="86" t="s">
        <v>158</v>
      </c>
      <c r="F484" s="86" t="s">
        <v>159</v>
      </c>
      <c r="G484" s="56">
        <v>2007970246</v>
      </c>
      <c r="H484" s="56">
        <v>9009417434</v>
      </c>
      <c r="I484" s="56">
        <v>500000320996</v>
      </c>
      <c r="J484" s="86" t="s">
        <v>154</v>
      </c>
      <c r="K484" s="86" t="s">
        <v>165</v>
      </c>
      <c r="L484" s="86" t="s">
        <v>166</v>
      </c>
      <c r="M484" s="86" t="s">
        <v>157</v>
      </c>
      <c r="N484" s="56">
        <v>130000727835</v>
      </c>
      <c r="O484" s="86" t="s">
        <v>79</v>
      </c>
      <c r="P484" s="87">
        <v>3</v>
      </c>
      <c r="Q484" s="59">
        <v>43482</v>
      </c>
      <c r="R484" s="88">
        <v>8095</v>
      </c>
      <c r="S484" s="89">
        <v>55</v>
      </c>
      <c r="T484" s="89">
        <v>55</v>
      </c>
      <c r="U484" s="89">
        <v>3.85</v>
      </c>
      <c r="V484" s="89">
        <v>445225</v>
      </c>
      <c r="W484" s="89">
        <v>445225</v>
      </c>
      <c r="X484" s="89">
        <v>31165.75</v>
      </c>
      <c r="Y484" s="89">
        <v>476390.75</v>
      </c>
      <c r="Z484" s="59">
        <v>43496</v>
      </c>
      <c r="AA484" s="59"/>
      <c r="AB484" s="76" t="str">
        <f t="shared" si="42"/>
        <v/>
      </c>
      <c r="AC484" s="76" t="str">
        <f t="shared" si="43"/>
        <v/>
      </c>
      <c r="AD484" s="76" t="str">
        <f>VLOOKUP(B484,CA!A:B,2,0)</f>
        <v>TTT</v>
      </c>
      <c r="AE484" s="77">
        <f>VLOOKUP(C484,DATA_IW39!B:B,1,0)</f>
        <v>140001546051</v>
      </c>
      <c r="AF484" s="78">
        <f t="shared" si="44"/>
        <v>1</v>
      </c>
      <c r="AG484" s="78">
        <f t="shared" si="45"/>
        <v>1</v>
      </c>
      <c r="AH484" s="78">
        <f t="shared" si="46"/>
        <v>1</v>
      </c>
      <c r="AI484" s="78" t="str">
        <f t="shared" si="47"/>
        <v>S4B3</v>
      </c>
      <c r="AJ484" s="78" t="str">
        <f>VLOOKUP(N484,DATA_IW39!A:X,24,0)</f>
        <v>TTT</v>
      </c>
      <c r="AK484" s="76" t="str">
        <f>VLOOKUP(N484,DATA_IW39!A:W,23,0)</f>
        <v>สายสื่อสาร</v>
      </c>
      <c r="AL484" s="76" t="str">
        <f>VLOOKUP(N484,DATA_IW39!A:G,6,0)</f>
        <v>ZW03</v>
      </c>
      <c r="AM484" s="76" t="str">
        <f>VLOOKUP(N484,DATA_IW39!A:G,7,0)</f>
        <v>Z53</v>
      </c>
      <c r="AN484" s="76" t="str">
        <f>VLOOKUP(A484,Constrain!AC:AD,2,0)</f>
        <v>F101</v>
      </c>
      <c r="AO484" s="76" t="str">
        <f>VLOOKUP(A484,Constrain!AC:AE,3,0)</f>
        <v>กฟอ.พิมาย</v>
      </c>
      <c r="AP484" s="76" t="str">
        <f>VLOOKUP(N484,DATA_IW39!A:AA,27,0)</f>
        <v>TELECOM</v>
      </c>
    </row>
    <row r="485" spans="1:42" x14ac:dyDescent="0.35">
      <c r="A485" s="86" t="s">
        <v>1293</v>
      </c>
      <c r="B485" s="56">
        <v>92000446470</v>
      </c>
      <c r="C485" s="56">
        <v>140001546157</v>
      </c>
      <c r="D485" s="86" t="s">
        <v>152</v>
      </c>
      <c r="E485" s="86" t="s">
        <v>171</v>
      </c>
      <c r="F485" s="86" t="s">
        <v>167</v>
      </c>
      <c r="G485" s="56">
        <v>2007970378</v>
      </c>
      <c r="H485" s="56">
        <v>9009417555</v>
      </c>
      <c r="I485" s="56">
        <v>534000320707</v>
      </c>
      <c r="J485" s="86" t="s">
        <v>154</v>
      </c>
      <c r="K485" s="86" t="s">
        <v>165</v>
      </c>
      <c r="L485" s="86" t="s">
        <v>166</v>
      </c>
      <c r="M485" s="86" t="s">
        <v>157</v>
      </c>
      <c r="N485" s="56">
        <v>130000727837</v>
      </c>
      <c r="O485" s="86" t="s">
        <v>79</v>
      </c>
      <c r="P485" s="87">
        <v>11</v>
      </c>
      <c r="Q485" s="59">
        <v>43482</v>
      </c>
      <c r="R485" s="88">
        <v>6438</v>
      </c>
      <c r="S485" s="89">
        <v>55</v>
      </c>
      <c r="T485" s="89">
        <v>55</v>
      </c>
      <c r="U485" s="89">
        <v>3.85</v>
      </c>
      <c r="V485" s="89">
        <v>354090</v>
      </c>
      <c r="W485" s="89">
        <v>354090</v>
      </c>
      <c r="X485" s="89">
        <v>24786.3</v>
      </c>
      <c r="Y485" s="89">
        <v>378876.3</v>
      </c>
      <c r="Z485" s="59">
        <v>43496</v>
      </c>
      <c r="AA485" s="59"/>
      <c r="AB485" s="76" t="str">
        <f t="shared" si="42"/>
        <v/>
      </c>
      <c r="AC485" s="76" t="str">
        <f t="shared" si="43"/>
        <v/>
      </c>
      <c r="AD485" s="76" t="str">
        <f>VLOOKUP(B485,CA!A:B,2,0)</f>
        <v>TUC</v>
      </c>
      <c r="AE485" s="77">
        <f>VLOOKUP(C485,DATA_IW39!B:B,1,0)</f>
        <v>140001546157</v>
      </c>
      <c r="AF485" s="78">
        <f t="shared" si="44"/>
        <v>1</v>
      </c>
      <c r="AG485" s="78">
        <f t="shared" si="45"/>
        <v>1</v>
      </c>
      <c r="AH485" s="78">
        <f t="shared" si="46"/>
        <v>1</v>
      </c>
      <c r="AI485" s="78" t="str">
        <f t="shared" si="47"/>
        <v>S4B3</v>
      </c>
      <c r="AJ485" s="78" t="str">
        <f>VLOOKUP(N485,DATA_IW39!A:X,24,0)</f>
        <v>TUC</v>
      </c>
      <c r="AK485" s="76" t="str">
        <f>VLOOKUP(N485,DATA_IW39!A:W,23,0)</f>
        <v>สายสื่อสาร</v>
      </c>
      <c r="AL485" s="76" t="str">
        <f>VLOOKUP(N485,DATA_IW39!A:G,6,0)</f>
        <v>ZW03</v>
      </c>
      <c r="AM485" s="76" t="str">
        <f>VLOOKUP(N485,DATA_IW39!A:G,7,0)</f>
        <v>Z53</v>
      </c>
      <c r="AN485" s="76" t="str">
        <f>VLOOKUP(A485,Constrain!AC:AD,2,0)</f>
        <v>F101</v>
      </c>
      <c r="AO485" s="76" t="str">
        <f>VLOOKUP(A485,Constrain!AC:AE,3,0)</f>
        <v>กฟอ.พิมาย</v>
      </c>
      <c r="AP485" s="76" t="str">
        <f>VLOOKUP(N485,DATA_IW39!A:AA,27,0)</f>
        <v>TELECOM</v>
      </c>
    </row>
    <row r="486" spans="1:42" x14ac:dyDescent="0.35">
      <c r="A486" s="86" t="s">
        <v>1293</v>
      </c>
      <c r="B486" s="56">
        <v>92000319841</v>
      </c>
      <c r="C486" s="56">
        <v>140001545475</v>
      </c>
      <c r="D486" s="86" t="s">
        <v>152</v>
      </c>
      <c r="E486" s="86" t="s">
        <v>168</v>
      </c>
      <c r="F486" s="86" t="s">
        <v>169</v>
      </c>
      <c r="G486" s="56">
        <v>2007969695</v>
      </c>
      <c r="H486" s="56">
        <v>9009416712</v>
      </c>
      <c r="I486" s="56">
        <v>544000322725</v>
      </c>
      <c r="J486" s="86" t="s">
        <v>154</v>
      </c>
      <c r="K486" s="86" t="s">
        <v>165</v>
      </c>
      <c r="L486" s="86" t="s">
        <v>166</v>
      </c>
      <c r="M486" s="86" t="s">
        <v>157</v>
      </c>
      <c r="N486" s="56">
        <v>130000727838</v>
      </c>
      <c r="O486" s="86" t="s">
        <v>79</v>
      </c>
      <c r="P486" s="87">
        <v>7</v>
      </c>
      <c r="Q486" s="59">
        <v>43482</v>
      </c>
      <c r="R486" s="88">
        <v>709</v>
      </c>
      <c r="S486" s="89">
        <v>55</v>
      </c>
      <c r="T486" s="89">
        <v>55</v>
      </c>
      <c r="U486" s="89">
        <v>3.85</v>
      </c>
      <c r="V486" s="89">
        <v>38995</v>
      </c>
      <c r="W486" s="89">
        <v>38995</v>
      </c>
      <c r="X486" s="89">
        <v>2729.65</v>
      </c>
      <c r="Y486" s="89">
        <v>41724.65</v>
      </c>
      <c r="Z486" s="59">
        <v>43496</v>
      </c>
      <c r="AA486" s="59"/>
      <c r="AB486" s="76" t="str">
        <f t="shared" si="42"/>
        <v/>
      </c>
      <c r="AC486" s="76" t="str">
        <f t="shared" si="43"/>
        <v/>
      </c>
      <c r="AD486" s="76" t="str">
        <f>VLOOKUP(B486,CA!A:B,2,0)</f>
        <v>UIH</v>
      </c>
      <c r="AE486" s="77">
        <f>VLOOKUP(C486,DATA_IW39!B:B,1,0)</f>
        <v>140001545475</v>
      </c>
      <c r="AF486" s="78">
        <f t="shared" si="44"/>
        <v>1</v>
      </c>
      <c r="AG486" s="78">
        <f t="shared" si="45"/>
        <v>1</v>
      </c>
      <c r="AH486" s="78">
        <f t="shared" si="46"/>
        <v>1</v>
      </c>
      <c r="AI486" s="78" t="str">
        <f t="shared" si="47"/>
        <v>S4B3</v>
      </c>
      <c r="AJ486" s="78" t="str">
        <f>VLOOKUP(N486,DATA_IW39!A:X,24,0)</f>
        <v>UIH</v>
      </c>
      <c r="AK486" s="76" t="str">
        <f>VLOOKUP(N486,DATA_IW39!A:W,23,0)</f>
        <v>สายสื่อสาร</v>
      </c>
      <c r="AL486" s="76" t="str">
        <f>VLOOKUP(N486,DATA_IW39!A:G,6,0)</f>
        <v>ZW03</v>
      </c>
      <c r="AM486" s="76" t="str">
        <f>VLOOKUP(N486,DATA_IW39!A:G,7,0)</f>
        <v>Z53</v>
      </c>
      <c r="AN486" s="76" t="str">
        <f>VLOOKUP(A486,Constrain!AC:AD,2,0)</f>
        <v>F101</v>
      </c>
      <c r="AO486" s="76" t="str">
        <f>VLOOKUP(A486,Constrain!AC:AE,3,0)</f>
        <v>กฟอ.พิมาย</v>
      </c>
      <c r="AP486" s="76" t="str">
        <f>VLOOKUP(N486,DATA_IW39!A:AA,27,0)</f>
        <v>TELECOM</v>
      </c>
    </row>
    <row r="487" spans="1:42" x14ac:dyDescent="0.35">
      <c r="A487" s="86" t="s">
        <v>1301</v>
      </c>
      <c r="B487" s="56">
        <v>92000324106</v>
      </c>
      <c r="C487" s="56">
        <v>140001545626</v>
      </c>
      <c r="D487" s="86" t="s">
        <v>152</v>
      </c>
      <c r="E487" s="86" t="s">
        <v>168</v>
      </c>
      <c r="F487" s="86" t="s">
        <v>169</v>
      </c>
      <c r="G487" s="56">
        <v>2007969815</v>
      </c>
      <c r="H487" s="56">
        <v>9009416806</v>
      </c>
      <c r="I487" s="56">
        <v>518000321549</v>
      </c>
      <c r="J487" s="86" t="s">
        <v>154</v>
      </c>
      <c r="K487" s="86" t="s">
        <v>165</v>
      </c>
      <c r="L487" s="86" t="s">
        <v>166</v>
      </c>
      <c r="M487" s="86" t="s">
        <v>157</v>
      </c>
      <c r="N487" s="56">
        <v>130000728249</v>
      </c>
      <c r="O487" s="86" t="s">
        <v>79</v>
      </c>
      <c r="P487" s="87">
        <v>9</v>
      </c>
      <c r="Q487" s="59">
        <v>43482</v>
      </c>
      <c r="R487" s="88">
        <v>447</v>
      </c>
      <c r="S487" s="89">
        <v>55</v>
      </c>
      <c r="T487" s="89">
        <v>55</v>
      </c>
      <c r="U487" s="89">
        <v>3.85</v>
      </c>
      <c r="V487" s="89">
        <v>24585</v>
      </c>
      <c r="W487" s="89">
        <v>24585</v>
      </c>
      <c r="X487" s="89">
        <v>1720.95</v>
      </c>
      <c r="Y487" s="89">
        <v>26305.95</v>
      </c>
      <c r="Z487" s="59">
        <v>43496</v>
      </c>
      <c r="AA487" s="59"/>
      <c r="AB487" s="76" t="str">
        <f t="shared" si="42"/>
        <v/>
      </c>
      <c r="AC487" s="76" t="str">
        <f t="shared" si="43"/>
        <v/>
      </c>
      <c r="AD487" s="76" t="str">
        <f>VLOOKUP(B487,CA!A:B,2,0)</f>
        <v>UIH</v>
      </c>
      <c r="AE487" s="77">
        <f>VLOOKUP(C487,DATA_IW39!B:B,1,0)</f>
        <v>140001545626</v>
      </c>
      <c r="AF487" s="78">
        <f t="shared" si="44"/>
        <v>1</v>
      </c>
      <c r="AG487" s="78">
        <f t="shared" si="45"/>
        <v>1</v>
      </c>
      <c r="AH487" s="78">
        <f t="shared" si="46"/>
        <v>1</v>
      </c>
      <c r="AI487" s="78" t="str">
        <f t="shared" si="47"/>
        <v>S4B3</v>
      </c>
      <c r="AJ487" s="78" t="str">
        <f>VLOOKUP(N487,DATA_IW39!A:X,24,0)</f>
        <v>UIH</v>
      </c>
      <c r="AK487" s="76" t="str">
        <f>VLOOKUP(N487,DATA_IW39!A:W,23,0)</f>
        <v>สายสื่อสาร</v>
      </c>
      <c r="AL487" s="76" t="str">
        <f>VLOOKUP(N487,DATA_IW39!A:G,6,0)</f>
        <v>ZW03</v>
      </c>
      <c r="AM487" s="76" t="str">
        <f>VLOOKUP(N487,DATA_IW39!A:G,7,0)</f>
        <v>Z53</v>
      </c>
      <c r="AN487" s="76" t="str">
        <f>VLOOKUP(A487,Constrain!AC:AD,2,0)</f>
        <v>F024</v>
      </c>
      <c r="AO487" s="76" t="str">
        <f>VLOOKUP(A487,Constrain!AC:AE,3,0)</f>
        <v>กฟส.หนองบัวแดง</v>
      </c>
      <c r="AP487" s="76" t="str">
        <f>VLOOKUP(N487,DATA_IW39!A:AA,27,0)</f>
        <v>TELECOM</v>
      </c>
    </row>
    <row r="488" spans="1:42" x14ac:dyDescent="0.35">
      <c r="A488" s="86" t="s">
        <v>1301</v>
      </c>
      <c r="B488" s="56">
        <v>92000520667</v>
      </c>
      <c r="C488" s="56">
        <v>140001546098</v>
      </c>
      <c r="D488" s="86" t="s">
        <v>152</v>
      </c>
      <c r="E488" s="86" t="s">
        <v>162</v>
      </c>
      <c r="F488" s="86" t="s">
        <v>1388</v>
      </c>
      <c r="G488" s="56">
        <v>2007970270</v>
      </c>
      <c r="H488" s="56">
        <v>9009417479</v>
      </c>
      <c r="I488" s="56">
        <v>512000321575</v>
      </c>
      <c r="J488" s="86" t="s">
        <v>154</v>
      </c>
      <c r="K488" s="86" t="s">
        <v>165</v>
      </c>
      <c r="L488" s="86" t="s">
        <v>166</v>
      </c>
      <c r="M488" s="86" t="s">
        <v>157</v>
      </c>
      <c r="N488" s="56">
        <v>130000728254</v>
      </c>
      <c r="O488" s="86" t="s">
        <v>79</v>
      </c>
      <c r="P488" s="87">
        <v>12</v>
      </c>
      <c r="Q488" s="59">
        <v>43482</v>
      </c>
      <c r="R488" s="88">
        <v>121</v>
      </c>
      <c r="S488" s="89">
        <v>55</v>
      </c>
      <c r="T488" s="89">
        <v>55</v>
      </c>
      <c r="U488" s="89">
        <v>3.85</v>
      </c>
      <c r="V488" s="89">
        <v>6655</v>
      </c>
      <c r="W488" s="89">
        <v>6655</v>
      </c>
      <c r="X488" s="89">
        <v>465.85</v>
      </c>
      <c r="Y488" s="89">
        <v>7120.85</v>
      </c>
      <c r="Z488" s="59">
        <v>43496</v>
      </c>
      <c r="AA488" s="59"/>
      <c r="AB488" s="76" t="str">
        <f t="shared" si="42"/>
        <v/>
      </c>
      <c r="AC488" s="76" t="str">
        <f t="shared" si="43"/>
        <v/>
      </c>
      <c r="AD488" s="76" t="str">
        <f>VLOOKUP(B488,CA!A:B,2,0)</f>
        <v>DTN</v>
      </c>
      <c r="AE488" s="77">
        <f>VLOOKUP(C488,DATA_IW39!B:B,1,0)</f>
        <v>140001546098</v>
      </c>
      <c r="AF488" s="78">
        <f t="shared" si="44"/>
        <v>1</v>
      </c>
      <c r="AG488" s="78">
        <f t="shared" si="45"/>
        <v>1</v>
      </c>
      <c r="AH488" s="78">
        <f t="shared" si="46"/>
        <v>1</v>
      </c>
      <c r="AI488" s="78" t="str">
        <f t="shared" si="47"/>
        <v>S4B3</v>
      </c>
      <c r="AJ488" s="78" t="str">
        <f>VLOOKUP(N488,DATA_IW39!A:X,24,0)</f>
        <v>DTN</v>
      </c>
      <c r="AK488" s="76" t="str">
        <f>VLOOKUP(N488,DATA_IW39!A:W,23,0)</f>
        <v>สายสื่อสาร</v>
      </c>
      <c r="AL488" s="76" t="str">
        <f>VLOOKUP(N488,DATA_IW39!A:G,6,0)</f>
        <v>ZW03</v>
      </c>
      <c r="AM488" s="76" t="str">
        <f>VLOOKUP(N488,DATA_IW39!A:G,7,0)</f>
        <v>Z53</v>
      </c>
      <c r="AN488" s="76" t="str">
        <f>VLOOKUP(A488,Constrain!AC:AD,2,0)</f>
        <v>F024</v>
      </c>
      <c r="AO488" s="76" t="str">
        <f>VLOOKUP(A488,Constrain!AC:AE,3,0)</f>
        <v>กฟส.หนองบัวแดง</v>
      </c>
      <c r="AP488" s="76" t="str">
        <f>VLOOKUP(N488,DATA_IW39!A:AA,27,0)</f>
        <v>TELECOM</v>
      </c>
    </row>
    <row r="489" spans="1:42" x14ac:dyDescent="0.35">
      <c r="A489" s="86" t="s">
        <v>1301</v>
      </c>
      <c r="B489" s="56">
        <v>92000571402</v>
      </c>
      <c r="C489" s="56">
        <v>140001546147</v>
      </c>
      <c r="D489" s="86" t="s">
        <v>152</v>
      </c>
      <c r="E489" s="86" t="s">
        <v>194</v>
      </c>
      <c r="F489" s="86" t="s">
        <v>195</v>
      </c>
      <c r="G489" s="56">
        <v>2007970360</v>
      </c>
      <c r="H489" s="56">
        <v>9009417531</v>
      </c>
      <c r="I489" s="56">
        <v>500000320699</v>
      </c>
      <c r="J489" s="86" t="s">
        <v>154</v>
      </c>
      <c r="K489" s="86" t="s">
        <v>165</v>
      </c>
      <c r="L489" s="86" t="s">
        <v>166</v>
      </c>
      <c r="M489" s="86" t="s">
        <v>157</v>
      </c>
      <c r="N489" s="56">
        <v>130000728258</v>
      </c>
      <c r="O489" s="86" t="s">
        <v>79</v>
      </c>
      <c r="P489" s="87">
        <v>13</v>
      </c>
      <c r="Q489" s="59">
        <v>43482</v>
      </c>
      <c r="R489" s="88">
        <v>1597</v>
      </c>
      <c r="S489" s="89">
        <v>55</v>
      </c>
      <c r="T489" s="89">
        <v>55</v>
      </c>
      <c r="U489" s="89">
        <v>3.85</v>
      </c>
      <c r="V489" s="89">
        <v>87835</v>
      </c>
      <c r="W489" s="89">
        <v>87835</v>
      </c>
      <c r="X489" s="89">
        <v>6148.45</v>
      </c>
      <c r="Y489" s="89">
        <v>93983.45</v>
      </c>
      <c r="Z489" s="59">
        <v>43496</v>
      </c>
      <c r="AA489" s="59"/>
      <c r="AB489" s="76" t="str">
        <f t="shared" si="42"/>
        <v/>
      </c>
      <c r="AC489" s="76" t="str">
        <f t="shared" si="43"/>
        <v/>
      </c>
      <c r="AD489" s="76" t="str">
        <f>VLOOKUP(B489,CA!A:B,2,0)</f>
        <v>TCC</v>
      </c>
      <c r="AE489" s="77">
        <f>VLOOKUP(C489,DATA_IW39!B:B,1,0)</f>
        <v>140001546147</v>
      </c>
      <c r="AF489" s="78">
        <f t="shared" si="44"/>
        <v>1</v>
      </c>
      <c r="AG489" s="78">
        <f t="shared" si="45"/>
        <v>1</v>
      </c>
      <c r="AH489" s="78">
        <f t="shared" si="46"/>
        <v>1</v>
      </c>
      <c r="AI489" s="78" t="str">
        <f t="shared" si="47"/>
        <v>S4B3</v>
      </c>
      <c r="AJ489" s="78" t="str">
        <f>VLOOKUP(N489,DATA_IW39!A:X,24,0)</f>
        <v>TCC</v>
      </c>
      <c r="AK489" s="76" t="str">
        <f>VLOOKUP(N489,DATA_IW39!A:W,23,0)</f>
        <v>สายสื่อสาร</v>
      </c>
      <c r="AL489" s="76" t="str">
        <f>VLOOKUP(N489,DATA_IW39!A:G,6,0)</f>
        <v>ZW03</v>
      </c>
      <c r="AM489" s="76" t="str">
        <f>VLOOKUP(N489,DATA_IW39!A:G,7,0)</f>
        <v>Z53</v>
      </c>
      <c r="AN489" s="76" t="str">
        <f>VLOOKUP(A489,Constrain!AC:AD,2,0)</f>
        <v>F024</v>
      </c>
      <c r="AO489" s="76" t="str">
        <f>VLOOKUP(A489,Constrain!AC:AE,3,0)</f>
        <v>กฟส.หนองบัวแดง</v>
      </c>
      <c r="AP489" s="76" t="str">
        <f>VLOOKUP(N489,DATA_IW39!A:AA,27,0)</f>
        <v>TELECOM</v>
      </c>
    </row>
    <row r="490" spans="1:42" x14ac:dyDescent="0.35">
      <c r="A490" s="86" t="s">
        <v>1301</v>
      </c>
      <c r="B490" s="56">
        <v>92000503002</v>
      </c>
      <c r="C490" s="56">
        <v>140001545769</v>
      </c>
      <c r="D490" s="86" t="s">
        <v>152</v>
      </c>
      <c r="E490" s="86" t="s">
        <v>171</v>
      </c>
      <c r="F490" s="86" t="s">
        <v>167</v>
      </c>
      <c r="G490" s="56">
        <v>2007970014</v>
      </c>
      <c r="H490" s="56">
        <v>9009417039</v>
      </c>
      <c r="I490" s="56">
        <v>532000322823</v>
      </c>
      <c r="J490" s="86" t="s">
        <v>154</v>
      </c>
      <c r="K490" s="86" t="s">
        <v>165</v>
      </c>
      <c r="L490" s="86" t="s">
        <v>166</v>
      </c>
      <c r="M490" s="86" t="s">
        <v>157</v>
      </c>
      <c r="N490" s="56">
        <v>130000728261</v>
      </c>
      <c r="O490" s="86" t="s">
        <v>79</v>
      </c>
      <c r="P490" s="87">
        <v>11</v>
      </c>
      <c r="Q490" s="59">
        <v>43482</v>
      </c>
      <c r="R490" s="88">
        <v>4371</v>
      </c>
      <c r="S490" s="89">
        <v>55</v>
      </c>
      <c r="T490" s="89">
        <v>55</v>
      </c>
      <c r="U490" s="89">
        <v>3.85</v>
      </c>
      <c r="V490" s="89">
        <v>240405</v>
      </c>
      <c r="W490" s="89">
        <v>240405</v>
      </c>
      <c r="X490" s="89">
        <v>16828.349999999999</v>
      </c>
      <c r="Y490" s="89">
        <v>257233.35</v>
      </c>
      <c r="Z490" s="59">
        <v>43496</v>
      </c>
      <c r="AA490" s="59"/>
      <c r="AB490" s="76" t="str">
        <f t="shared" si="42"/>
        <v/>
      </c>
      <c r="AC490" s="76" t="str">
        <f t="shared" si="43"/>
        <v/>
      </c>
      <c r="AD490" s="76" t="str">
        <f>VLOOKUP(B490,CA!A:B,2,0)</f>
        <v>TUC</v>
      </c>
      <c r="AE490" s="77">
        <f>VLOOKUP(C490,DATA_IW39!B:B,1,0)</f>
        <v>140001545769</v>
      </c>
      <c r="AF490" s="78">
        <f t="shared" si="44"/>
        <v>1</v>
      </c>
      <c r="AG490" s="78">
        <f t="shared" si="45"/>
        <v>1</v>
      </c>
      <c r="AH490" s="78">
        <f t="shared" si="46"/>
        <v>1</v>
      </c>
      <c r="AI490" s="78" t="str">
        <f t="shared" si="47"/>
        <v>S4B3</v>
      </c>
      <c r="AJ490" s="78" t="str">
        <f>VLOOKUP(N490,DATA_IW39!A:X,24,0)</f>
        <v>TUC</v>
      </c>
      <c r="AK490" s="76" t="str">
        <f>VLOOKUP(N490,DATA_IW39!A:W,23,0)</f>
        <v>สายสื่อสาร</v>
      </c>
      <c r="AL490" s="76" t="str">
        <f>VLOOKUP(N490,DATA_IW39!A:G,6,0)</f>
        <v>ZW03</v>
      </c>
      <c r="AM490" s="76" t="str">
        <f>VLOOKUP(N490,DATA_IW39!A:G,7,0)</f>
        <v>Z53</v>
      </c>
      <c r="AN490" s="76" t="str">
        <f>VLOOKUP(A490,Constrain!AC:AD,2,0)</f>
        <v>F024</v>
      </c>
      <c r="AO490" s="76" t="str">
        <f>VLOOKUP(A490,Constrain!AC:AE,3,0)</f>
        <v>กฟส.หนองบัวแดง</v>
      </c>
      <c r="AP490" s="76" t="str">
        <f>VLOOKUP(N490,DATA_IW39!A:AA,27,0)</f>
        <v>TELECOM</v>
      </c>
    </row>
    <row r="491" spans="1:42" x14ac:dyDescent="0.35">
      <c r="A491" s="86" t="s">
        <v>1301</v>
      </c>
      <c r="B491" s="56">
        <v>92000323122</v>
      </c>
      <c r="C491" s="56">
        <v>140001545254</v>
      </c>
      <c r="D491" s="86" t="s">
        <v>152</v>
      </c>
      <c r="E491" s="86" t="s">
        <v>160</v>
      </c>
      <c r="F491" s="86" t="s">
        <v>161</v>
      </c>
      <c r="G491" s="56">
        <v>2007969497</v>
      </c>
      <c r="H491" s="56">
        <v>9009416368</v>
      </c>
      <c r="I491" s="56">
        <v>564000322389</v>
      </c>
      <c r="J491" s="86" t="s">
        <v>154</v>
      </c>
      <c r="K491" s="86" t="s">
        <v>165</v>
      </c>
      <c r="L491" s="86" t="s">
        <v>166</v>
      </c>
      <c r="M491" s="86" t="s">
        <v>157</v>
      </c>
      <c r="N491" s="56">
        <v>130000728264</v>
      </c>
      <c r="O491" s="86" t="s">
        <v>79</v>
      </c>
      <c r="P491" s="87">
        <v>2</v>
      </c>
      <c r="Q491" s="59">
        <v>43482</v>
      </c>
      <c r="R491" s="88">
        <v>1064</v>
      </c>
      <c r="S491" s="89">
        <v>55</v>
      </c>
      <c r="T491" s="89">
        <v>55</v>
      </c>
      <c r="U491" s="89">
        <v>3.85</v>
      </c>
      <c r="V491" s="89">
        <v>58520</v>
      </c>
      <c r="W491" s="89">
        <v>58520</v>
      </c>
      <c r="X491" s="89">
        <v>4096.3999999999996</v>
      </c>
      <c r="Y491" s="89">
        <v>62616.4</v>
      </c>
      <c r="Z491" s="59">
        <v>43496</v>
      </c>
      <c r="AA491" s="59"/>
      <c r="AB491" s="76" t="str">
        <f t="shared" si="42"/>
        <v/>
      </c>
      <c r="AC491" s="76" t="str">
        <f t="shared" si="43"/>
        <v/>
      </c>
      <c r="AD491" s="76" t="str">
        <f>VLOOKUP(B491,CA!A:B,2,0)</f>
        <v>CAT</v>
      </c>
      <c r="AE491" s="77">
        <f>VLOOKUP(C491,DATA_IW39!B:B,1,0)</f>
        <v>140001545254</v>
      </c>
      <c r="AF491" s="78">
        <f t="shared" si="44"/>
        <v>1</v>
      </c>
      <c r="AG491" s="78">
        <f t="shared" si="45"/>
        <v>1</v>
      </c>
      <c r="AH491" s="78">
        <f t="shared" si="46"/>
        <v>1</v>
      </c>
      <c r="AI491" s="78" t="str">
        <f t="shared" si="47"/>
        <v>S4B3</v>
      </c>
      <c r="AJ491" s="78" t="str">
        <f>VLOOKUP(N491,DATA_IW39!A:X,24,0)</f>
        <v>CAT</v>
      </c>
      <c r="AK491" s="76" t="str">
        <f>VLOOKUP(N491,DATA_IW39!A:W,23,0)</f>
        <v>สายสื่อสาร</v>
      </c>
      <c r="AL491" s="76" t="str">
        <f>VLOOKUP(N491,DATA_IW39!A:G,6,0)</f>
        <v>ZW03</v>
      </c>
      <c r="AM491" s="76" t="str">
        <f>VLOOKUP(N491,DATA_IW39!A:G,7,0)</f>
        <v>Z53</v>
      </c>
      <c r="AN491" s="76" t="str">
        <f>VLOOKUP(A491,Constrain!AC:AD,2,0)</f>
        <v>F024</v>
      </c>
      <c r="AO491" s="76" t="str">
        <f>VLOOKUP(A491,Constrain!AC:AE,3,0)</f>
        <v>กฟส.หนองบัวแดง</v>
      </c>
      <c r="AP491" s="76" t="str">
        <f>VLOOKUP(N491,DATA_IW39!A:AA,27,0)</f>
        <v>TELECOM</v>
      </c>
    </row>
    <row r="492" spans="1:42" x14ac:dyDescent="0.35">
      <c r="A492" s="86" t="s">
        <v>1301</v>
      </c>
      <c r="B492" s="56">
        <v>92000323122</v>
      </c>
      <c r="C492" s="56">
        <v>140001545363</v>
      </c>
      <c r="D492" s="86" t="s">
        <v>152</v>
      </c>
      <c r="E492" s="86" t="s">
        <v>160</v>
      </c>
      <c r="F492" s="86" t="s">
        <v>161</v>
      </c>
      <c r="G492" s="56">
        <v>2007969616</v>
      </c>
      <c r="H492" s="56">
        <v>9009416539</v>
      </c>
      <c r="I492" s="56">
        <v>524000321950</v>
      </c>
      <c r="J492" s="86" t="s">
        <v>154</v>
      </c>
      <c r="K492" s="86" t="s">
        <v>165</v>
      </c>
      <c r="L492" s="86" t="s">
        <v>166</v>
      </c>
      <c r="M492" s="86" t="s">
        <v>157</v>
      </c>
      <c r="N492" s="56">
        <v>130000728286</v>
      </c>
      <c r="O492" s="86" t="s">
        <v>79</v>
      </c>
      <c r="P492" s="87">
        <v>3</v>
      </c>
      <c r="Q492" s="59">
        <v>43482</v>
      </c>
      <c r="R492" s="88">
        <v>2590</v>
      </c>
      <c r="S492" s="89">
        <v>55</v>
      </c>
      <c r="T492" s="89">
        <v>55</v>
      </c>
      <c r="U492" s="89">
        <v>3.85</v>
      </c>
      <c r="V492" s="89">
        <v>142450</v>
      </c>
      <c r="W492" s="89">
        <v>142450</v>
      </c>
      <c r="X492" s="89">
        <v>9971.5</v>
      </c>
      <c r="Y492" s="89">
        <v>152421.5</v>
      </c>
      <c r="Z492" s="59">
        <v>43496</v>
      </c>
      <c r="AA492" s="59"/>
      <c r="AB492" s="76" t="str">
        <f t="shared" si="42"/>
        <v/>
      </c>
      <c r="AC492" s="76" t="str">
        <f t="shared" si="43"/>
        <v/>
      </c>
      <c r="AD492" s="76" t="str">
        <f>VLOOKUP(B492,CA!A:B,2,0)</f>
        <v>CAT</v>
      </c>
      <c r="AE492" s="77">
        <f>VLOOKUP(C492,DATA_IW39!B:B,1,0)</f>
        <v>140001545363</v>
      </c>
      <c r="AF492" s="78">
        <f t="shared" si="44"/>
        <v>1</v>
      </c>
      <c r="AG492" s="78">
        <f t="shared" si="45"/>
        <v>1</v>
      </c>
      <c r="AH492" s="78">
        <f t="shared" si="46"/>
        <v>1</v>
      </c>
      <c r="AI492" s="78" t="str">
        <f t="shared" si="47"/>
        <v>S4B3</v>
      </c>
      <c r="AJ492" s="78" t="str">
        <f>VLOOKUP(N492,DATA_IW39!A:X,24,0)</f>
        <v>CAT/TAC</v>
      </c>
      <c r="AK492" s="76" t="str">
        <f>VLOOKUP(N492,DATA_IW39!A:W,23,0)</f>
        <v>สายสื่อสาร</v>
      </c>
      <c r="AL492" s="76" t="str">
        <f>VLOOKUP(N492,DATA_IW39!A:G,6,0)</f>
        <v>ZW03</v>
      </c>
      <c r="AM492" s="76" t="str">
        <f>VLOOKUP(N492,DATA_IW39!A:G,7,0)</f>
        <v>Z53</v>
      </c>
      <c r="AN492" s="76" t="str">
        <f>VLOOKUP(A492,Constrain!AC:AD,2,0)</f>
        <v>F024</v>
      </c>
      <c r="AO492" s="76" t="str">
        <f>VLOOKUP(A492,Constrain!AC:AE,3,0)</f>
        <v>กฟส.หนองบัวแดง</v>
      </c>
      <c r="AP492" s="76" t="str">
        <f>VLOOKUP(N492,DATA_IW39!A:AA,27,0)</f>
        <v>TELECOM</v>
      </c>
    </row>
    <row r="493" spans="1:42" x14ac:dyDescent="0.35">
      <c r="A493" s="86" t="s">
        <v>1301</v>
      </c>
      <c r="B493" s="56">
        <v>92000323122</v>
      </c>
      <c r="C493" s="56">
        <v>140001545551</v>
      </c>
      <c r="D493" s="86" t="s">
        <v>152</v>
      </c>
      <c r="E493" s="86" t="s">
        <v>160</v>
      </c>
      <c r="F493" s="86" t="s">
        <v>161</v>
      </c>
      <c r="G493" s="56">
        <v>2007969723</v>
      </c>
      <c r="H493" s="56">
        <v>9009416648</v>
      </c>
      <c r="I493" s="56">
        <v>526000322477</v>
      </c>
      <c r="J493" s="86" t="s">
        <v>154</v>
      </c>
      <c r="K493" s="86" t="s">
        <v>165</v>
      </c>
      <c r="L493" s="86" t="s">
        <v>166</v>
      </c>
      <c r="M493" s="86" t="s">
        <v>157</v>
      </c>
      <c r="N493" s="56">
        <v>130000728289</v>
      </c>
      <c r="O493" s="86" t="s">
        <v>79</v>
      </c>
      <c r="P493" s="87">
        <v>4</v>
      </c>
      <c r="Q493" s="59">
        <v>43482</v>
      </c>
      <c r="R493" s="88">
        <v>4537</v>
      </c>
      <c r="S493" s="89">
        <v>55</v>
      </c>
      <c r="T493" s="89">
        <v>55</v>
      </c>
      <c r="U493" s="89">
        <v>3.85</v>
      </c>
      <c r="V493" s="89">
        <v>249535</v>
      </c>
      <c r="W493" s="89">
        <v>249535</v>
      </c>
      <c r="X493" s="89">
        <v>17467.45</v>
      </c>
      <c r="Y493" s="89">
        <v>267002.45</v>
      </c>
      <c r="Z493" s="59">
        <v>43496</v>
      </c>
      <c r="AA493" s="59"/>
      <c r="AB493" s="76" t="str">
        <f t="shared" si="42"/>
        <v/>
      </c>
      <c r="AC493" s="76" t="str">
        <f t="shared" si="43"/>
        <v/>
      </c>
      <c r="AD493" s="76" t="str">
        <f>VLOOKUP(B493,CA!A:B,2,0)</f>
        <v>CAT</v>
      </c>
      <c r="AE493" s="77">
        <f>VLOOKUP(C493,DATA_IW39!B:B,1,0)</f>
        <v>140001545551</v>
      </c>
      <c r="AF493" s="78">
        <f t="shared" si="44"/>
        <v>1</v>
      </c>
      <c r="AG493" s="78">
        <f t="shared" si="45"/>
        <v>1</v>
      </c>
      <c r="AH493" s="78">
        <f t="shared" si="46"/>
        <v>1</v>
      </c>
      <c r="AI493" s="78" t="str">
        <f t="shared" si="47"/>
        <v>S4B3</v>
      </c>
      <c r="AJ493" s="78" t="str">
        <f>VLOOKUP(N493,DATA_IW39!A:X,24,0)</f>
        <v>CAT/BFKT</v>
      </c>
      <c r="AK493" s="76" t="str">
        <f>VLOOKUP(N493,DATA_IW39!A:W,23,0)</f>
        <v>สายสื่อสาร</v>
      </c>
      <c r="AL493" s="76" t="str">
        <f>VLOOKUP(N493,DATA_IW39!A:G,6,0)</f>
        <v>ZW03</v>
      </c>
      <c r="AM493" s="76" t="str">
        <f>VLOOKUP(N493,DATA_IW39!A:G,7,0)</f>
        <v>Z53</v>
      </c>
      <c r="AN493" s="76" t="str">
        <f>VLOOKUP(A493,Constrain!AC:AD,2,0)</f>
        <v>F024</v>
      </c>
      <c r="AO493" s="76" t="str">
        <f>VLOOKUP(A493,Constrain!AC:AE,3,0)</f>
        <v>กฟส.หนองบัวแดง</v>
      </c>
      <c r="AP493" s="76" t="str">
        <f>VLOOKUP(N493,DATA_IW39!A:AA,27,0)</f>
        <v>TELECOM</v>
      </c>
    </row>
    <row r="494" spans="1:42" x14ac:dyDescent="0.35">
      <c r="A494" s="86" t="s">
        <v>1301</v>
      </c>
      <c r="B494" s="56">
        <v>92000323123</v>
      </c>
      <c r="C494" s="56">
        <v>140001546259</v>
      </c>
      <c r="D494" s="86" t="s">
        <v>152</v>
      </c>
      <c r="E494" s="86" t="s">
        <v>114</v>
      </c>
      <c r="F494" s="86" t="s">
        <v>163</v>
      </c>
      <c r="G494" s="56">
        <v>2007970421</v>
      </c>
      <c r="H494" s="56">
        <v>9009417645</v>
      </c>
      <c r="I494" s="56">
        <v>550000321413</v>
      </c>
      <c r="J494" s="86" t="s">
        <v>154</v>
      </c>
      <c r="K494" s="86" t="s">
        <v>165</v>
      </c>
      <c r="L494" s="86" t="s">
        <v>166</v>
      </c>
      <c r="M494" s="86" t="s">
        <v>157</v>
      </c>
      <c r="N494" s="56">
        <v>130000728291</v>
      </c>
      <c r="O494" s="86" t="s">
        <v>79</v>
      </c>
      <c r="P494" s="87">
        <v>5</v>
      </c>
      <c r="Q494" s="59">
        <v>43482</v>
      </c>
      <c r="R494" s="88">
        <v>228</v>
      </c>
      <c r="S494" s="89">
        <v>100</v>
      </c>
      <c r="T494" s="89">
        <v>100</v>
      </c>
      <c r="U494" s="89">
        <v>7</v>
      </c>
      <c r="V494" s="89">
        <v>22800</v>
      </c>
      <c r="W494" s="89">
        <v>22800</v>
      </c>
      <c r="X494" s="89">
        <v>1596</v>
      </c>
      <c r="Y494" s="89">
        <v>24396</v>
      </c>
      <c r="Z494" s="59">
        <v>43496</v>
      </c>
      <c r="AA494" s="59"/>
      <c r="AB494" s="76" t="str">
        <f t="shared" si="42"/>
        <v/>
      </c>
      <c r="AC494" s="76" t="str">
        <f t="shared" si="43"/>
        <v/>
      </c>
      <c r="AD494" s="76" t="str">
        <f>VLOOKUP(B494,CA!A:B,2,0)</f>
        <v>TOT</v>
      </c>
      <c r="AE494" s="77">
        <f>VLOOKUP(C494,DATA_IW39!B:B,1,0)</f>
        <v>140001546259</v>
      </c>
      <c r="AF494" s="78">
        <f t="shared" si="44"/>
        <v>2</v>
      </c>
      <c r="AG494" s="78">
        <f t="shared" si="45"/>
        <v>2</v>
      </c>
      <c r="AH494" s="78">
        <f t="shared" si="46"/>
        <v>2</v>
      </c>
      <c r="AI494" s="78" t="str">
        <f t="shared" si="47"/>
        <v>S4B3</v>
      </c>
      <c r="AJ494" s="78" t="str">
        <f>VLOOKUP(N494,DATA_IW39!A:X,24,0)</f>
        <v>TOT</v>
      </c>
      <c r="AK494" s="76" t="str">
        <f>VLOOKUP(N494,DATA_IW39!A:W,23,0)</f>
        <v>สายสื่อสาร</v>
      </c>
      <c r="AL494" s="76" t="str">
        <f>VLOOKUP(N494,DATA_IW39!A:G,6,0)</f>
        <v>ZW03</v>
      </c>
      <c r="AM494" s="76" t="str">
        <f>VLOOKUP(N494,DATA_IW39!A:G,7,0)</f>
        <v>Z53</v>
      </c>
      <c r="AN494" s="76" t="str">
        <f>VLOOKUP(A494,Constrain!AC:AD,2,0)</f>
        <v>F024</v>
      </c>
      <c r="AO494" s="76" t="str">
        <f>VLOOKUP(A494,Constrain!AC:AE,3,0)</f>
        <v>กฟส.หนองบัวแดง</v>
      </c>
      <c r="AP494" s="76" t="str">
        <f>VLOOKUP(N494,DATA_IW39!A:AA,27,0)</f>
        <v>TELECOM</v>
      </c>
    </row>
    <row r="495" spans="1:42" x14ac:dyDescent="0.35">
      <c r="A495" s="86" t="s">
        <v>1301</v>
      </c>
      <c r="B495" s="56">
        <v>92000323123</v>
      </c>
      <c r="C495" s="56">
        <v>140001546259</v>
      </c>
      <c r="D495" s="86" t="s">
        <v>152</v>
      </c>
      <c r="E495" s="86" t="s">
        <v>114</v>
      </c>
      <c r="F495" s="86" t="s">
        <v>163</v>
      </c>
      <c r="G495" s="56">
        <v>2007970421</v>
      </c>
      <c r="H495" s="56">
        <v>9009417645</v>
      </c>
      <c r="I495" s="56">
        <v>550000321413</v>
      </c>
      <c r="J495" s="86" t="s">
        <v>154</v>
      </c>
      <c r="K495" s="86" t="s">
        <v>165</v>
      </c>
      <c r="L495" s="86" t="s">
        <v>166</v>
      </c>
      <c r="M495" s="86" t="s">
        <v>157</v>
      </c>
      <c r="N495" s="56">
        <v>130000728291</v>
      </c>
      <c r="O495" s="86" t="s">
        <v>79</v>
      </c>
      <c r="P495" s="87">
        <v>6</v>
      </c>
      <c r="Q495" s="59">
        <v>43482</v>
      </c>
      <c r="R495" s="88">
        <v>1640</v>
      </c>
      <c r="S495" s="89">
        <v>55</v>
      </c>
      <c r="T495" s="89">
        <v>55</v>
      </c>
      <c r="U495" s="89">
        <v>3.85</v>
      </c>
      <c r="V495" s="89">
        <v>90200</v>
      </c>
      <c r="W495" s="89">
        <v>90200</v>
      </c>
      <c r="X495" s="89">
        <v>6314</v>
      </c>
      <c r="Y495" s="89">
        <v>96514</v>
      </c>
      <c r="Z495" s="59">
        <v>43496</v>
      </c>
      <c r="AB495" s="76" t="str">
        <f t="shared" si="42"/>
        <v/>
      </c>
      <c r="AC495" s="76" t="str">
        <f t="shared" si="43"/>
        <v/>
      </c>
      <c r="AD495" s="76" t="str">
        <f>VLOOKUP(B495,CA!A:B,2,0)</f>
        <v>TOT</v>
      </c>
      <c r="AE495" s="77">
        <f>VLOOKUP(C495,DATA_IW39!B:B,1,0)</f>
        <v>140001546259</v>
      </c>
      <c r="AF495" s="78">
        <f t="shared" si="44"/>
        <v>2</v>
      </c>
      <c r="AG495" s="78">
        <f t="shared" si="45"/>
        <v>2</v>
      </c>
      <c r="AH495" s="78">
        <f t="shared" si="46"/>
        <v>2</v>
      </c>
      <c r="AI495" s="78" t="str">
        <f t="shared" si="47"/>
        <v>S4B3</v>
      </c>
      <c r="AJ495" s="78" t="str">
        <f>VLOOKUP(N495,DATA_IW39!A:X,24,0)</f>
        <v>TOT</v>
      </c>
      <c r="AK495" s="76" t="str">
        <f>VLOOKUP(N495,DATA_IW39!A:W,23,0)</f>
        <v>สายสื่อสาร</v>
      </c>
      <c r="AL495" s="76" t="str">
        <f>VLOOKUP(N495,DATA_IW39!A:G,6,0)</f>
        <v>ZW03</v>
      </c>
      <c r="AM495" s="76" t="str">
        <f>VLOOKUP(N495,DATA_IW39!A:G,7,0)</f>
        <v>Z53</v>
      </c>
      <c r="AN495" s="76" t="str">
        <f>VLOOKUP(A495,Constrain!AC:AD,2,0)</f>
        <v>F024</v>
      </c>
      <c r="AO495" s="76" t="str">
        <f>VLOOKUP(A495,Constrain!AC:AE,3,0)</f>
        <v>กฟส.หนองบัวแดง</v>
      </c>
      <c r="AP495" s="76" t="str">
        <f>VLOOKUP(N495,DATA_IW39!A:AA,27,0)</f>
        <v>TELECOM</v>
      </c>
    </row>
    <row r="496" spans="1:42" x14ac:dyDescent="0.35">
      <c r="A496" s="86" t="s">
        <v>1301</v>
      </c>
      <c r="B496" s="56">
        <v>92000323123</v>
      </c>
      <c r="C496" s="56">
        <v>140001546293</v>
      </c>
      <c r="D496" s="86" t="s">
        <v>152</v>
      </c>
      <c r="E496" s="86" t="s">
        <v>114</v>
      </c>
      <c r="F496" s="86" t="s">
        <v>163</v>
      </c>
      <c r="G496" s="56">
        <v>2007970424</v>
      </c>
      <c r="H496" s="56">
        <v>9009417648</v>
      </c>
      <c r="I496" s="56">
        <v>552000321611</v>
      </c>
      <c r="J496" s="86" t="s">
        <v>154</v>
      </c>
      <c r="K496" s="86" t="s">
        <v>165</v>
      </c>
      <c r="L496" s="86" t="s">
        <v>166</v>
      </c>
      <c r="M496" s="86" t="s">
        <v>157</v>
      </c>
      <c r="N496" s="56">
        <v>130000728293</v>
      </c>
      <c r="O496" s="86" t="s">
        <v>79</v>
      </c>
      <c r="P496" s="87">
        <v>7</v>
      </c>
      <c r="Q496" s="59">
        <v>43482</v>
      </c>
      <c r="R496" s="88">
        <v>42</v>
      </c>
      <c r="S496" s="89">
        <v>100</v>
      </c>
      <c r="T496" s="89">
        <v>100</v>
      </c>
      <c r="U496" s="89">
        <v>7</v>
      </c>
      <c r="V496" s="89">
        <v>4200</v>
      </c>
      <c r="W496" s="89">
        <v>4200</v>
      </c>
      <c r="X496" s="89">
        <v>294</v>
      </c>
      <c r="Y496" s="89">
        <v>4494</v>
      </c>
      <c r="Z496" s="59">
        <v>43496</v>
      </c>
      <c r="AB496" s="76" t="str">
        <f t="shared" si="42"/>
        <v/>
      </c>
      <c r="AC496" s="76" t="str">
        <f t="shared" si="43"/>
        <v/>
      </c>
      <c r="AD496" s="76" t="str">
        <f>VLOOKUP(B496,CA!A:B,2,0)</f>
        <v>TOT</v>
      </c>
      <c r="AE496" s="77">
        <f>VLOOKUP(C496,DATA_IW39!B:B,1,0)</f>
        <v>140001546293</v>
      </c>
      <c r="AF496" s="78">
        <f t="shared" si="44"/>
        <v>2</v>
      </c>
      <c r="AG496" s="78">
        <f t="shared" si="45"/>
        <v>2</v>
      </c>
      <c r="AH496" s="78">
        <f t="shared" si="46"/>
        <v>2</v>
      </c>
      <c r="AI496" s="78" t="str">
        <f t="shared" si="47"/>
        <v>S4B3</v>
      </c>
      <c r="AJ496" s="78" t="str">
        <f>VLOOKUP(N496,DATA_IW39!A:X,24,0)</f>
        <v>TOT/AIS</v>
      </c>
      <c r="AK496" s="76" t="str">
        <f>VLOOKUP(N496,DATA_IW39!A:W,23,0)</f>
        <v>สายสื่อสาร</v>
      </c>
      <c r="AL496" s="76" t="str">
        <f>VLOOKUP(N496,DATA_IW39!A:G,6,0)</f>
        <v>ZW03</v>
      </c>
      <c r="AM496" s="76" t="str">
        <f>VLOOKUP(N496,DATA_IW39!A:G,7,0)</f>
        <v>Z53</v>
      </c>
      <c r="AN496" s="76" t="str">
        <f>VLOOKUP(A496,Constrain!AC:AD,2,0)</f>
        <v>F024</v>
      </c>
      <c r="AO496" s="76" t="str">
        <f>VLOOKUP(A496,Constrain!AC:AE,3,0)</f>
        <v>กฟส.หนองบัวแดง</v>
      </c>
      <c r="AP496" s="76" t="str">
        <f>VLOOKUP(N496,DATA_IW39!A:AA,27,0)</f>
        <v>TELECOM</v>
      </c>
    </row>
    <row r="497" spans="1:42" x14ac:dyDescent="0.35">
      <c r="A497" s="86" t="s">
        <v>1301</v>
      </c>
      <c r="B497" s="56">
        <v>92000323123</v>
      </c>
      <c r="C497" s="56">
        <v>140001546293</v>
      </c>
      <c r="D497" s="86" t="s">
        <v>152</v>
      </c>
      <c r="E497" s="86" t="s">
        <v>114</v>
      </c>
      <c r="F497" s="86" t="s">
        <v>163</v>
      </c>
      <c r="G497" s="56">
        <v>2007970424</v>
      </c>
      <c r="H497" s="56">
        <v>9009417648</v>
      </c>
      <c r="I497" s="56">
        <v>552000321611</v>
      </c>
      <c r="J497" s="86" t="s">
        <v>154</v>
      </c>
      <c r="K497" s="86" t="s">
        <v>165</v>
      </c>
      <c r="L497" s="86" t="s">
        <v>166</v>
      </c>
      <c r="M497" s="86" t="s">
        <v>157</v>
      </c>
      <c r="N497" s="56">
        <v>130000728293</v>
      </c>
      <c r="O497" s="86" t="s">
        <v>79</v>
      </c>
      <c r="P497" s="87">
        <v>8</v>
      </c>
      <c r="Q497" s="59">
        <v>43482</v>
      </c>
      <c r="R497" s="88">
        <v>2274</v>
      </c>
      <c r="S497" s="89">
        <v>55</v>
      </c>
      <c r="T497" s="89">
        <v>55</v>
      </c>
      <c r="U497" s="89">
        <v>3.85</v>
      </c>
      <c r="V497" s="89">
        <v>125070</v>
      </c>
      <c r="W497" s="89">
        <v>125070</v>
      </c>
      <c r="X497" s="89">
        <v>8754.9</v>
      </c>
      <c r="Y497" s="89">
        <v>133824.9</v>
      </c>
      <c r="Z497" s="59">
        <v>43496</v>
      </c>
      <c r="AA497" s="59"/>
      <c r="AB497" s="76" t="str">
        <f t="shared" si="42"/>
        <v/>
      </c>
      <c r="AC497" s="76" t="str">
        <f t="shared" si="43"/>
        <v/>
      </c>
      <c r="AD497" s="76" t="str">
        <f>VLOOKUP(B497,CA!A:B,2,0)</f>
        <v>TOT</v>
      </c>
      <c r="AE497" s="77">
        <f>VLOOKUP(C497,DATA_IW39!B:B,1,0)</f>
        <v>140001546293</v>
      </c>
      <c r="AF497" s="78">
        <f t="shared" si="44"/>
        <v>2</v>
      </c>
      <c r="AG497" s="78">
        <f t="shared" si="45"/>
        <v>2</v>
      </c>
      <c r="AH497" s="78">
        <f t="shared" si="46"/>
        <v>2</v>
      </c>
      <c r="AI497" s="78" t="str">
        <f t="shared" si="47"/>
        <v>S4B3</v>
      </c>
      <c r="AJ497" s="78" t="str">
        <f>VLOOKUP(N497,DATA_IW39!A:X,24,0)</f>
        <v>TOT/AIS</v>
      </c>
      <c r="AK497" s="76" t="str">
        <f>VLOOKUP(N497,DATA_IW39!A:W,23,0)</f>
        <v>สายสื่อสาร</v>
      </c>
      <c r="AL497" s="76" t="str">
        <f>VLOOKUP(N497,DATA_IW39!A:G,6,0)</f>
        <v>ZW03</v>
      </c>
      <c r="AM497" s="76" t="str">
        <f>VLOOKUP(N497,DATA_IW39!A:G,7,0)</f>
        <v>Z53</v>
      </c>
      <c r="AN497" s="76" t="str">
        <f>VLOOKUP(A497,Constrain!AC:AD,2,0)</f>
        <v>F024</v>
      </c>
      <c r="AO497" s="76" t="str">
        <f>VLOOKUP(A497,Constrain!AC:AE,3,0)</f>
        <v>กฟส.หนองบัวแดง</v>
      </c>
      <c r="AP497" s="76" t="str">
        <f>VLOOKUP(N497,DATA_IW39!A:AA,27,0)</f>
        <v>TELECOM</v>
      </c>
    </row>
    <row r="498" spans="1:42" x14ac:dyDescent="0.35">
      <c r="A498" s="86" t="s">
        <v>1301</v>
      </c>
      <c r="B498" s="56">
        <v>92000503002</v>
      </c>
      <c r="C498" s="56">
        <v>140001545707</v>
      </c>
      <c r="D498" s="86" t="s">
        <v>152</v>
      </c>
      <c r="E498" s="86" t="s">
        <v>171</v>
      </c>
      <c r="F498" s="86" t="s">
        <v>167</v>
      </c>
      <c r="G498" s="56">
        <v>2007969827</v>
      </c>
      <c r="H498" s="56">
        <v>9009416924</v>
      </c>
      <c r="I498" s="56">
        <v>544000323062</v>
      </c>
      <c r="J498" s="86" t="s">
        <v>154</v>
      </c>
      <c r="K498" s="86" t="s">
        <v>155</v>
      </c>
      <c r="L498" s="86" t="s">
        <v>156</v>
      </c>
      <c r="M498" s="86" t="s">
        <v>157</v>
      </c>
      <c r="N498" s="56">
        <v>130000728296</v>
      </c>
      <c r="O498" s="86" t="s">
        <v>79</v>
      </c>
      <c r="P498" s="87">
        <v>10</v>
      </c>
      <c r="Q498" s="59">
        <v>43482</v>
      </c>
      <c r="R498" s="88">
        <v>1</v>
      </c>
      <c r="S498" s="89">
        <v>410</v>
      </c>
      <c r="T498" s="89">
        <v>410</v>
      </c>
      <c r="U498" s="89">
        <v>28.7</v>
      </c>
      <c r="V498" s="89">
        <v>410</v>
      </c>
      <c r="W498" s="89">
        <v>410</v>
      </c>
      <c r="X498" s="89">
        <v>28.7</v>
      </c>
      <c r="Y498" s="89">
        <v>438.7</v>
      </c>
      <c r="Z498" s="59">
        <v>43496</v>
      </c>
      <c r="AA498" s="59"/>
      <c r="AB498" s="76" t="str">
        <f t="shared" si="42"/>
        <v/>
      </c>
      <c r="AC498" s="76" t="str">
        <f t="shared" si="43"/>
        <v/>
      </c>
      <c r="AD498" s="76" t="str">
        <f>VLOOKUP(B498,CA!A:B,2,0)</f>
        <v>TUC</v>
      </c>
      <c r="AE498" s="77">
        <f>VLOOKUP(C498,DATA_IW39!B:B,1,0)</f>
        <v>140001545707</v>
      </c>
      <c r="AF498" s="78">
        <f t="shared" si="44"/>
        <v>1</v>
      </c>
      <c r="AG498" s="78">
        <f t="shared" si="45"/>
        <v>1</v>
      </c>
      <c r="AH498" s="78">
        <f t="shared" si="46"/>
        <v>1</v>
      </c>
      <c r="AI498" s="78" t="str">
        <f t="shared" si="47"/>
        <v>S4B3</v>
      </c>
      <c r="AJ498" s="78" t="str">
        <f>VLOOKUP(N498,DATA_IW39!A:X,24,0)</f>
        <v>TUC</v>
      </c>
      <c r="AK498" s="76" t="str">
        <f>VLOOKUP(N498,DATA_IW39!A:W,23,0)</f>
        <v>อุปกรณ์</v>
      </c>
      <c r="AL498" s="76" t="str">
        <f>VLOOKUP(N498,DATA_IW39!A:G,6,0)</f>
        <v>ZW03</v>
      </c>
      <c r="AM498" s="76" t="str">
        <f>VLOOKUP(N498,DATA_IW39!A:G,7,0)</f>
        <v>Z53</v>
      </c>
      <c r="AN498" s="76" t="str">
        <f>VLOOKUP(A498,Constrain!AC:AD,2,0)</f>
        <v>F024</v>
      </c>
      <c r="AO498" s="76" t="str">
        <f>VLOOKUP(A498,Constrain!AC:AE,3,0)</f>
        <v>กฟส.หนองบัวแดง</v>
      </c>
      <c r="AP498" s="76" t="str">
        <f>VLOOKUP(N498,DATA_IW39!A:AA,27,0)</f>
        <v>TELECOM</v>
      </c>
    </row>
    <row r="499" spans="1:42" x14ac:dyDescent="0.35">
      <c r="A499" s="86" t="s">
        <v>1301</v>
      </c>
      <c r="B499" s="56">
        <v>92000318938</v>
      </c>
      <c r="C499" s="56">
        <v>140001545989</v>
      </c>
      <c r="D499" s="86" t="s">
        <v>152</v>
      </c>
      <c r="E499" s="86" t="s">
        <v>153</v>
      </c>
      <c r="F499" s="86" t="s">
        <v>1266</v>
      </c>
      <c r="G499" s="56">
        <v>2007970166</v>
      </c>
      <c r="H499" s="56">
        <v>9009417324</v>
      </c>
      <c r="I499" s="56">
        <v>530000321950</v>
      </c>
      <c r="J499" s="86" t="s">
        <v>154</v>
      </c>
      <c r="K499" s="86" t="s">
        <v>165</v>
      </c>
      <c r="L499" s="86" t="s">
        <v>166</v>
      </c>
      <c r="M499" s="86" t="s">
        <v>157</v>
      </c>
      <c r="N499" s="56">
        <v>130000728297</v>
      </c>
      <c r="O499" s="86" t="s">
        <v>79</v>
      </c>
      <c r="P499" s="87">
        <v>1</v>
      </c>
      <c r="Q499" s="59">
        <v>43482</v>
      </c>
      <c r="R499" s="88">
        <v>2898</v>
      </c>
      <c r="S499" s="89">
        <v>55</v>
      </c>
      <c r="T499" s="89">
        <v>55</v>
      </c>
      <c r="U499" s="89">
        <v>3.85</v>
      </c>
      <c r="V499" s="89">
        <v>159390</v>
      </c>
      <c r="W499" s="89">
        <v>159390</v>
      </c>
      <c r="X499" s="89">
        <v>11157.3</v>
      </c>
      <c r="Y499" s="89">
        <v>170547.3</v>
      </c>
      <c r="Z499" s="59">
        <v>43496</v>
      </c>
      <c r="AA499" s="59"/>
      <c r="AB499" s="76" t="str">
        <f t="shared" si="42"/>
        <v/>
      </c>
      <c r="AC499" s="76" t="str">
        <f t="shared" si="43"/>
        <v/>
      </c>
      <c r="AD499" s="76" t="str">
        <f>VLOOKUP(B499,CA!A:B,2,0)</f>
        <v>AWN</v>
      </c>
      <c r="AE499" s="77">
        <f>VLOOKUP(C499,DATA_IW39!B:B,1,0)</f>
        <v>140001545989</v>
      </c>
      <c r="AF499" s="78">
        <f t="shared" si="44"/>
        <v>1</v>
      </c>
      <c r="AG499" s="78">
        <f t="shared" si="45"/>
        <v>1</v>
      </c>
      <c r="AH499" s="78">
        <f t="shared" si="46"/>
        <v>1</v>
      </c>
      <c r="AI499" s="78" t="str">
        <f t="shared" si="47"/>
        <v>S4B3</v>
      </c>
      <c r="AJ499" s="78" t="str">
        <f>VLOOKUP(N499,DATA_IW39!A:X,24,0)</f>
        <v>AWN</v>
      </c>
      <c r="AK499" s="76" t="str">
        <f>VLOOKUP(N499,DATA_IW39!A:W,23,0)</f>
        <v>สายสื่อสาร</v>
      </c>
      <c r="AL499" s="76" t="str">
        <f>VLOOKUP(N499,DATA_IW39!A:G,6,0)</f>
        <v>ZW03</v>
      </c>
      <c r="AM499" s="76" t="str">
        <f>VLOOKUP(N499,DATA_IW39!A:G,7,0)</f>
        <v>Z53</v>
      </c>
      <c r="AN499" s="76" t="str">
        <f>VLOOKUP(A499,Constrain!AC:AD,2,0)</f>
        <v>F024</v>
      </c>
      <c r="AO499" s="76" t="str">
        <f>VLOOKUP(A499,Constrain!AC:AE,3,0)</f>
        <v>กฟส.หนองบัวแดง</v>
      </c>
      <c r="AP499" s="76" t="str">
        <f>VLOOKUP(N499,DATA_IW39!A:AA,27,0)</f>
        <v>TELECOM</v>
      </c>
    </row>
    <row r="500" spans="1:42" x14ac:dyDescent="0.35">
      <c r="A500" s="86" t="s">
        <v>1301</v>
      </c>
      <c r="B500" s="56">
        <v>92000589314</v>
      </c>
      <c r="C500" s="56">
        <v>140001546224</v>
      </c>
      <c r="D500" s="86" t="s">
        <v>152</v>
      </c>
      <c r="E500" s="86" t="s">
        <v>1257</v>
      </c>
      <c r="F500" s="86" t="s">
        <v>1271</v>
      </c>
      <c r="G500" s="56">
        <v>2007970417</v>
      </c>
      <c r="H500" s="56">
        <v>9009417639</v>
      </c>
      <c r="I500" s="56">
        <v>556000321578</v>
      </c>
      <c r="J500" s="86" t="s">
        <v>154</v>
      </c>
      <c r="K500" s="86" t="s">
        <v>165</v>
      </c>
      <c r="L500" s="86" t="s">
        <v>166</v>
      </c>
      <c r="M500" s="86" t="s">
        <v>157</v>
      </c>
      <c r="N500" s="56">
        <v>130000728301</v>
      </c>
      <c r="O500" s="86" t="s">
        <v>79</v>
      </c>
      <c r="P500" s="87">
        <v>14</v>
      </c>
      <c r="Q500" s="59">
        <v>43482</v>
      </c>
      <c r="R500" s="88">
        <v>2651</v>
      </c>
      <c r="S500" s="89">
        <v>55</v>
      </c>
      <c r="T500" s="89">
        <v>55</v>
      </c>
      <c r="U500" s="89">
        <v>3.85</v>
      </c>
      <c r="V500" s="89">
        <v>145805</v>
      </c>
      <c r="W500" s="89">
        <v>145805</v>
      </c>
      <c r="X500" s="89">
        <v>10206.35</v>
      </c>
      <c r="Y500" s="89">
        <v>156011.35</v>
      </c>
      <c r="Z500" s="59">
        <v>43496</v>
      </c>
      <c r="AA500" s="59"/>
      <c r="AB500" s="76" t="str">
        <f t="shared" si="42"/>
        <v/>
      </c>
      <c r="AC500" s="76" t="str">
        <f t="shared" si="43"/>
        <v/>
      </c>
      <c r="AD500" s="76" t="str">
        <f>VLOOKUP(B500,CA!A:B,2,0)</f>
        <v>TOT(AIS)</v>
      </c>
      <c r="AE500" s="77">
        <f>VLOOKUP(C500,DATA_IW39!B:B,1,0)</f>
        <v>140001546224</v>
      </c>
      <c r="AF500" s="78">
        <f t="shared" si="44"/>
        <v>1</v>
      </c>
      <c r="AG500" s="78">
        <f t="shared" si="45"/>
        <v>1</v>
      </c>
      <c r="AH500" s="78">
        <f t="shared" si="46"/>
        <v>1</v>
      </c>
      <c r="AI500" s="78" t="str">
        <f t="shared" si="47"/>
        <v>S4B3</v>
      </c>
      <c r="AJ500" s="78" t="str">
        <f>VLOOKUP(N500,DATA_IW39!A:X,24,0)</f>
        <v>AWN/AIS</v>
      </c>
      <c r="AK500" s="76" t="str">
        <f>VLOOKUP(N500,DATA_IW39!A:W,23,0)</f>
        <v>สายสื่อสาร</v>
      </c>
      <c r="AL500" s="76" t="str">
        <f>VLOOKUP(N500,DATA_IW39!A:G,6,0)</f>
        <v>ZW03</v>
      </c>
      <c r="AM500" s="76" t="str">
        <f>VLOOKUP(N500,DATA_IW39!A:G,7,0)</f>
        <v>Z53</v>
      </c>
      <c r="AN500" s="76" t="str">
        <f>VLOOKUP(A500,Constrain!AC:AD,2,0)</f>
        <v>F024</v>
      </c>
      <c r="AO500" s="76" t="str">
        <f>VLOOKUP(A500,Constrain!AC:AE,3,0)</f>
        <v>กฟส.หนองบัวแดง</v>
      </c>
      <c r="AP500" s="76" t="str">
        <f>VLOOKUP(N500,DATA_IW39!A:AA,27,0)</f>
        <v>TELECOM</v>
      </c>
    </row>
    <row r="501" spans="1:42" x14ac:dyDescent="0.35">
      <c r="A501" s="86" t="s">
        <v>1309</v>
      </c>
      <c r="B501" s="56">
        <v>92000326022</v>
      </c>
      <c r="C501" s="56">
        <v>140001547475</v>
      </c>
      <c r="D501" s="86" t="s">
        <v>152</v>
      </c>
      <c r="E501" s="86" t="s">
        <v>160</v>
      </c>
      <c r="F501" s="86" t="s">
        <v>161</v>
      </c>
      <c r="G501" s="56">
        <v>2007973817</v>
      </c>
      <c r="H501" s="56">
        <v>9009421383</v>
      </c>
      <c r="I501" s="56">
        <v>540000321500</v>
      </c>
      <c r="J501" s="86" t="s">
        <v>154</v>
      </c>
      <c r="K501" s="86" t="s">
        <v>165</v>
      </c>
      <c r="L501" s="86" t="s">
        <v>166</v>
      </c>
      <c r="M501" s="86" t="s">
        <v>157</v>
      </c>
      <c r="N501" s="56">
        <v>130000728712</v>
      </c>
      <c r="O501" s="86" t="s">
        <v>79</v>
      </c>
      <c r="P501" s="87">
        <v>12</v>
      </c>
      <c r="Q501" s="59">
        <v>43483</v>
      </c>
      <c r="R501" s="88">
        <v>4386</v>
      </c>
      <c r="S501" s="89">
        <v>55</v>
      </c>
      <c r="T501" s="89">
        <v>55</v>
      </c>
      <c r="U501" s="89">
        <v>3.85</v>
      </c>
      <c r="V501" s="89">
        <v>241230</v>
      </c>
      <c r="W501" s="89">
        <v>241230</v>
      </c>
      <c r="X501" s="89">
        <v>16886.099999999999</v>
      </c>
      <c r="Y501" s="89">
        <v>258116.1</v>
      </c>
      <c r="Z501" s="59">
        <v>43496</v>
      </c>
      <c r="AA501" s="59"/>
      <c r="AB501" s="76" t="str">
        <f t="shared" si="42"/>
        <v/>
      </c>
      <c r="AC501" s="76" t="str">
        <f t="shared" si="43"/>
        <v/>
      </c>
      <c r="AD501" s="76" t="str">
        <f>VLOOKUP(B501,CA!A:B,2,0)</f>
        <v>CAT</v>
      </c>
      <c r="AE501" s="77">
        <f>VLOOKUP(C501,DATA_IW39!B:B,1,0)</f>
        <v>140001547475</v>
      </c>
      <c r="AF501" s="78">
        <f t="shared" si="44"/>
        <v>1</v>
      </c>
      <c r="AG501" s="78">
        <f t="shared" si="45"/>
        <v>1</v>
      </c>
      <c r="AH501" s="78">
        <f t="shared" si="46"/>
        <v>1</v>
      </c>
      <c r="AI501" s="78" t="str">
        <f t="shared" si="47"/>
        <v>S4B3</v>
      </c>
      <c r="AJ501" s="78" t="str">
        <f>VLOOKUP(N501,DATA_IW39!A:X,24,0)</f>
        <v>CAT</v>
      </c>
      <c r="AK501" s="76" t="str">
        <f>VLOOKUP(N501,DATA_IW39!A:W,23,0)</f>
        <v>สายสื่อสาร</v>
      </c>
      <c r="AL501" s="76" t="str">
        <f>VLOOKUP(N501,DATA_IW39!A:G,6,0)</f>
        <v>ZW03</v>
      </c>
      <c r="AM501" s="76" t="str">
        <f>VLOOKUP(N501,DATA_IW39!A:G,7,0)</f>
        <v>Z53</v>
      </c>
      <c r="AN501" s="76" t="str">
        <f>VLOOKUP(A501,Constrain!AC:AD,2,0)</f>
        <v>F072</v>
      </c>
      <c r="AO501" s="76" t="str">
        <f>VLOOKUP(A501,Constrain!AC:AE,3,0)</f>
        <v>กฟส.สูงเนิน</v>
      </c>
      <c r="AP501" s="76" t="str">
        <f>VLOOKUP(N501,DATA_IW39!A:AA,27,0)</f>
        <v>TELECOM</v>
      </c>
    </row>
    <row r="502" spans="1:42" x14ac:dyDescent="0.35">
      <c r="A502" s="86" t="s">
        <v>1309</v>
      </c>
      <c r="B502" s="56">
        <v>92000323085</v>
      </c>
      <c r="C502" s="56">
        <v>140001547338</v>
      </c>
      <c r="D502" s="86" t="s">
        <v>152</v>
      </c>
      <c r="E502" s="86" t="s">
        <v>160</v>
      </c>
      <c r="F502" s="86" t="s">
        <v>161</v>
      </c>
      <c r="G502" s="56">
        <v>2007973589</v>
      </c>
      <c r="H502" s="56">
        <v>9009421148</v>
      </c>
      <c r="I502" s="56">
        <v>558000321680</v>
      </c>
      <c r="J502" s="86" t="s">
        <v>154</v>
      </c>
      <c r="K502" s="86" t="s">
        <v>165</v>
      </c>
      <c r="L502" s="86" t="s">
        <v>166</v>
      </c>
      <c r="M502" s="86" t="s">
        <v>157</v>
      </c>
      <c r="N502" s="56">
        <v>130000728719</v>
      </c>
      <c r="O502" s="86" t="s">
        <v>79</v>
      </c>
      <c r="P502" s="87">
        <v>6</v>
      </c>
      <c r="Q502" s="59">
        <v>43483</v>
      </c>
      <c r="R502" s="88">
        <v>23</v>
      </c>
      <c r="S502" s="89">
        <v>100</v>
      </c>
      <c r="T502" s="89">
        <v>100</v>
      </c>
      <c r="U502" s="89">
        <v>7</v>
      </c>
      <c r="V502" s="89">
        <v>2300</v>
      </c>
      <c r="W502" s="89">
        <v>2300</v>
      </c>
      <c r="X502" s="89">
        <v>161</v>
      </c>
      <c r="Y502" s="89">
        <v>2461</v>
      </c>
      <c r="Z502" s="59">
        <v>43496</v>
      </c>
      <c r="AB502" s="76" t="str">
        <f t="shared" si="42"/>
        <v/>
      </c>
      <c r="AC502" s="76" t="str">
        <f t="shared" si="43"/>
        <v/>
      </c>
      <c r="AD502" s="76" t="str">
        <f>VLOOKUP(B502,CA!A:B,2,0)</f>
        <v>CAT</v>
      </c>
      <c r="AE502" s="77">
        <f>VLOOKUP(C502,DATA_IW39!B:B,1,0)</f>
        <v>140001547338</v>
      </c>
      <c r="AF502" s="78">
        <f t="shared" si="44"/>
        <v>2</v>
      </c>
      <c r="AG502" s="78">
        <f t="shared" si="45"/>
        <v>2</v>
      </c>
      <c r="AH502" s="78">
        <f t="shared" si="46"/>
        <v>2</v>
      </c>
      <c r="AI502" s="78" t="str">
        <f t="shared" si="47"/>
        <v>S4B3</v>
      </c>
      <c r="AJ502" s="78" t="str">
        <f>VLOOKUP(N502,DATA_IW39!A:X,24,0)</f>
        <v>CAT</v>
      </c>
      <c r="AK502" s="76" t="str">
        <f>VLOOKUP(N502,DATA_IW39!A:W,23,0)</f>
        <v>สายสื่อสาร</v>
      </c>
      <c r="AL502" s="76" t="str">
        <f>VLOOKUP(N502,DATA_IW39!A:G,6,0)</f>
        <v>ZW03</v>
      </c>
      <c r="AM502" s="76" t="str">
        <f>VLOOKUP(N502,DATA_IW39!A:G,7,0)</f>
        <v>Z53</v>
      </c>
      <c r="AN502" s="76" t="str">
        <f>VLOOKUP(A502,Constrain!AC:AD,2,0)</f>
        <v>F072</v>
      </c>
      <c r="AO502" s="76" t="str">
        <f>VLOOKUP(A502,Constrain!AC:AE,3,0)</f>
        <v>กฟส.สูงเนิน</v>
      </c>
      <c r="AP502" s="76" t="str">
        <f>VLOOKUP(N502,DATA_IW39!A:AA,27,0)</f>
        <v>TELECOM</v>
      </c>
    </row>
    <row r="503" spans="1:42" x14ac:dyDescent="0.35">
      <c r="A503" s="86" t="s">
        <v>1309</v>
      </c>
      <c r="B503" s="56">
        <v>92000323085</v>
      </c>
      <c r="C503" s="56">
        <v>140001547338</v>
      </c>
      <c r="D503" s="86" t="s">
        <v>152</v>
      </c>
      <c r="E503" s="86" t="s">
        <v>160</v>
      </c>
      <c r="F503" s="86" t="s">
        <v>161</v>
      </c>
      <c r="G503" s="56">
        <v>2007973589</v>
      </c>
      <c r="H503" s="56">
        <v>9009421148</v>
      </c>
      <c r="I503" s="56">
        <v>558000321680</v>
      </c>
      <c r="J503" s="86" t="s">
        <v>154</v>
      </c>
      <c r="K503" s="86" t="s">
        <v>165</v>
      </c>
      <c r="L503" s="86" t="s">
        <v>166</v>
      </c>
      <c r="M503" s="86" t="s">
        <v>157</v>
      </c>
      <c r="N503" s="56">
        <v>130000728719</v>
      </c>
      <c r="O503" s="86" t="s">
        <v>79</v>
      </c>
      <c r="P503" s="87">
        <v>7</v>
      </c>
      <c r="Q503" s="59">
        <v>43483</v>
      </c>
      <c r="R503" s="88">
        <v>2289</v>
      </c>
      <c r="S503" s="89">
        <v>55</v>
      </c>
      <c r="T503" s="89">
        <v>55</v>
      </c>
      <c r="U503" s="89">
        <v>3.85</v>
      </c>
      <c r="V503" s="89">
        <v>125895</v>
      </c>
      <c r="W503" s="89">
        <v>125895</v>
      </c>
      <c r="X503" s="89">
        <v>8812.65</v>
      </c>
      <c r="Y503" s="89">
        <v>134707.65</v>
      </c>
      <c r="Z503" s="59">
        <v>43496</v>
      </c>
      <c r="AB503" s="76" t="str">
        <f t="shared" si="42"/>
        <v/>
      </c>
      <c r="AC503" s="76" t="str">
        <f t="shared" si="43"/>
        <v/>
      </c>
      <c r="AD503" s="76" t="str">
        <f>VLOOKUP(B503,CA!A:B,2,0)</f>
        <v>CAT</v>
      </c>
      <c r="AE503" s="77">
        <f>VLOOKUP(C503,DATA_IW39!B:B,1,0)</f>
        <v>140001547338</v>
      </c>
      <c r="AF503" s="78">
        <f t="shared" si="44"/>
        <v>2</v>
      </c>
      <c r="AG503" s="78">
        <f t="shared" si="45"/>
        <v>2</v>
      </c>
      <c r="AH503" s="78">
        <f t="shared" si="46"/>
        <v>2</v>
      </c>
      <c r="AI503" s="78" t="str">
        <f t="shared" si="47"/>
        <v>S4B3</v>
      </c>
      <c r="AJ503" s="78" t="str">
        <f>VLOOKUP(N503,DATA_IW39!A:X,24,0)</f>
        <v>CAT</v>
      </c>
      <c r="AK503" s="76" t="str">
        <f>VLOOKUP(N503,DATA_IW39!A:W,23,0)</f>
        <v>สายสื่อสาร</v>
      </c>
      <c r="AL503" s="76" t="str">
        <f>VLOOKUP(N503,DATA_IW39!A:G,6,0)</f>
        <v>ZW03</v>
      </c>
      <c r="AM503" s="76" t="str">
        <f>VLOOKUP(N503,DATA_IW39!A:G,7,0)</f>
        <v>Z53</v>
      </c>
      <c r="AN503" s="76" t="str">
        <f>VLOOKUP(A503,Constrain!AC:AD,2,0)</f>
        <v>F072</v>
      </c>
      <c r="AO503" s="76" t="str">
        <f>VLOOKUP(A503,Constrain!AC:AE,3,0)</f>
        <v>กฟส.สูงเนิน</v>
      </c>
      <c r="AP503" s="76" t="str">
        <f>VLOOKUP(N503,DATA_IW39!A:AA,27,0)</f>
        <v>TELECOM</v>
      </c>
    </row>
    <row r="504" spans="1:42" x14ac:dyDescent="0.35">
      <c r="A504" s="86" t="s">
        <v>1309</v>
      </c>
      <c r="B504" s="56">
        <v>92000323085</v>
      </c>
      <c r="C504" s="56">
        <v>140001547222</v>
      </c>
      <c r="D504" s="86" t="s">
        <v>152</v>
      </c>
      <c r="E504" s="86" t="s">
        <v>160</v>
      </c>
      <c r="F504" s="86" t="s">
        <v>161</v>
      </c>
      <c r="G504" s="56">
        <v>2007973579</v>
      </c>
      <c r="H504" s="56">
        <v>9009420948</v>
      </c>
      <c r="I504" s="56">
        <v>560000322524</v>
      </c>
      <c r="J504" s="86" t="s">
        <v>154</v>
      </c>
      <c r="K504" s="86" t="s">
        <v>165</v>
      </c>
      <c r="L504" s="86" t="s">
        <v>166</v>
      </c>
      <c r="M504" s="86" t="s">
        <v>157</v>
      </c>
      <c r="N504" s="56">
        <v>130000728750</v>
      </c>
      <c r="O504" s="86" t="s">
        <v>79</v>
      </c>
      <c r="P504" s="87">
        <v>5</v>
      </c>
      <c r="Q504" s="59">
        <v>43483</v>
      </c>
      <c r="R504" s="88">
        <v>2355</v>
      </c>
      <c r="S504" s="89">
        <v>55</v>
      </c>
      <c r="T504" s="89">
        <v>55</v>
      </c>
      <c r="U504" s="89">
        <v>3.85</v>
      </c>
      <c r="V504" s="89">
        <v>129525</v>
      </c>
      <c r="W504" s="89">
        <v>129525</v>
      </c>
      <c r="X504" s="89">
        <v>9066.75</v>
      </c>
      <c r="Y504" s="89">
        <v>138591.75</v>
      </c>
      <c r="Z504" s="59">
        <v>43496</v>
      </c>
      <c r="AB504" s="76" t="str">
        <f t="shared" si="42"/>
        <v/>
      </c>
      <c r="AC504" s="76" t="str">
        <f t="shared" si="43"/>
        <v/>
      </c>
      <c r="AD504" s="76" t="str">
        <f>VLOOKUP(B504,CA!A:B,2,0)</f>
        <v>CAT</v>
      </c>
      <c r="AE504" s="77">
        <f>VLOOKUP(C504,DATA_IW39!B:B,1,0)</f>
        <v>140001547222</v>
      </c>
      <c r="AF504" s="78">
        <f t="shared" si="44"/>
        <v>1</v>
      </c>
      <c r="AG504" s="78">
        <f t="shared" si="45"/>
        <v>1</v>
      </c>
      <c r="AH504" s="78">
        <f t="shared" si="46"/>
        <v>1</v>
      </c>
      <c r="AI504" s="78" t="str">
        <f t="shared" si="47"/>
        <v>S4B3</v>
      </c>
      <c r="AJ504" s="78" t="str">
        <f>VLOOKUP(N504,DATA_IW39!A:X,24,0)</f>
        <v>CAT/BFKT</v>
      </c>
      <c r="AK504" s="76" t="str">
        <f>VLOOKUP(N504,DATA_IW39!A:W,23,0)</f>
        <v>สายสื่อสาร</v>
      </c>
      <c r="AL504" s="76" t="str">
        <f>VLOOKUP(N504,DATA_IW39!A:G,6,0)</f>
        <v>ZW03</v>
      </c>
      <c r="AM504" s="76" t="str">
        <f>VLOOKUP(N504,DATA_IW39!A:G,7,0)</f>
        <v>Z53</v>
      </c>
      <c r="AN504" s="76" t="str">
        <f>VLOOKUP(A504,Constrain!AC:AD,2,0)</f>
        <v>F072</v>
      </c>
      <c r="AO504" s="76" t="str">
        <f>VLOOKUP(A504,Constrain!AC:AE,3,0)</f>
        <v>กฟส.สูงเนิน</v>
      </c>
      <c r="AP504" s="76" t="str">
        <f>VLOOKUP(N504,DATA_IW39!A:AA,27,0)</f>
        <v>TELECOM</v>
      </c>
    </row>
    <row r="505" spans="1:42" x14ac:dyDescent="0.35">
      <c r="A505" s="86" t="s">
        <v>1309</v>
      </c>
      <c r="B505" s="56">
        <v>92000326022</v>
      </c>
      <c r="C505" s="56">
        <v>140001547153</v>
      </c>
      <c r="D505" s="86" t="s">
        <v>152</v>
      </c>
      <c r="E505" s="86" t="s">
        <v>160</v>
      </c>
      <c r="F505" s="86" t="s">
        <v>161</v>
      </c>
      <c r="G505" s="56">
        <v>2007973349</v>
      </c>
      <c r="H505" s="56">
        <v>9009420933</v>
      </c>
      <c r="I505" s="56">
        <v>520000322312</v>
      </c>
      <c r="J505" s="86" t="s">
        <v>154</v>
      </c>
      <c r="K505" s="86" t="s">
        <v>165</v>
      </c>
      <c r="L505" s="86" t="s">
        <v>166</v>
      </c>
      <c r="M505" s="86" t="s">
        <v>157</v>
      </c>
      <c r="N505" s="56">
        <v>130000728755</v>
      </c>
      <c r="O505" s="86" t="s">
        <v>79</v>
      </c>
      <c r="P505" s="87">
        <v>11</v>
      </c>
      <c r="Q505" s="59">
        <v>43483</v>
      </c>
      <c r="R505" s="88">
        <v>506</v>
      </c>
      <c r="S505" s="89">
        <v>55</v>
      </c>
      <c r="T505" s="89">
        <v>55</v>
      </c>
      <c r="U505" s="89">
        <v>3.85</v>
      </c>
      <c r="V505" s="89">
        <v>27830</v>
      </c>
      <c r="W505" s="89">
        <v>27830</v>
      </c>
      <c r="X505" s="89">
        <v>1948.1</v>
      </c>
      <c r="Y505" s="89">
        <v>29778.1</v>
      </c>
      <c r="Z505" s="59">
        <v>43496</v>
      </c>
      <c r="AA505" s="59"/>
      <c r="AB505" s="76" t="str">
        <f t="shared" si="42"/>
        <v/>
      </c>
      <c r="AC505" s="76" t="str">
        <f t="shared" si="43"/>
        <v/>
      </c>
      <c r="AD505" s="76" t="str">
        <f>VLOOKUP(B505,CA!A:B,2,0)</f>
        <v>CAT</v>
      </c>
      <c r="AE505" s="77">
        <f>VLOOKUP(C505,DATA_IW39!B:B,1,0)</f>
        <v>140001547153</v>
      </c>
      <c r="AF505" s="78">
        <f t="shared" si="44"/>
        <v>1</v>
      </c>
      <c r="AG505" s="78">
        <f t="shared" si="45"/>
        <v>1</v>
      </c>
      <c r="AH505" s="78">
        <f t="shared" si="46"/>
        <v>1</v>
      </c>
      <c r="AI505" s="78" t="str">
        <f t="shared" si="47"/>
        <v>S4B3</v>
      </c>
      <c r="AJ505" s="78" t="str">
        <f>VLOOKUP(N505,DATA_IW39!A:X,24,0)</f>
        <v>CAT/BFKT</v>
      </c>
      <c r="AK505" s="76" t="str">
        <f>VLOOKUP(N505,DATA_IW39!A:W,23,0)</f>
        <v>สายสื่อสาร</v>
      </c>
      <c r="AL505" s="76" t="str">
        <f>VLOOKUP(N505,DATA_IW39!A:G,6,0)</f>
        <v>ZW03</v>
      </c>
      <c r="AM505" s="76" t="str">
        <f>VLOOKUP(N505,DATA_IW39!A:G,7,0)</f>
        <v>Z53</v>
      </c>
      <c r="AN505" s="76" t="str">
        <f>VLOOKUP(A505,Constrain!AC:AD,2,0)</f>
        <v>F072</v>
      </c>
      <c r="AO505" s="76" t="str">
        <f>VLOOKUP(A505,Constrain!AC:AE,3,0)</f>
        <v>กฟส.สูงเนิน</v>
      </c>
      <c r="AP505" s="76" t="str">
        <f>VLOOKUP(N505,DATA_IW39!A:AA,27,0)</f>
        <v>TELECOM</v>
      </c>
    </row>
    <row r="506" spans="1:42" x14ac:dyDescent="0.35">
      <c r="A506" s="86" t="s">
        <v>1309</v>
      </c>
      <c r="B506" s="56">
        <v>92000525668</v>
      </c>
      <c r="C506" s="56">
        <v>140001545501</v>
      </c>
      <c r="D506" s="86" t="s">
        <v>152</v>
      </c>
      <c r="E506" s="86" t="s">
        <v>162</v>
      </c>
      <c r="F506" s="86" t="s">
        <v>1388</v>
      </c>
      <c r="G506" s="56">
        <v>2007969683</v>
      </c>
      <c r="H506" s="56">
        <v>9009416700</v>
      </c>
      <c r="I506" s="56">
        <v>550000321496</v>
      </c>
      <c r="J506" s="86" t="s">
        <v>154</v>
      </c>
      <c r="K506" s="86" t="s">
        <v>165</v>
      </c>
      <c r="L506" s="86" t="s">
        <v>166</v>
      </c>
      <c r="M506" s="86" t="s">
        <v>157</v>
      </c>
      <c r="N506" s="56">
        <v>130000728766</v>
      </c>
      <c r="O506" s="86" t="s">
        <v>79</v>
      </c>
      <c r="P506" s="87">
        <v>17</v>
      </c>
      <c r="Q506" s="59">
        <v>43482</v>
      </c>
      <c r="R506" s="88">
        <v>233</v>
      </c>
      <c r="S506" s="89">
        <v>55</v>
      </c>
      <c r="T506" s="89">
        <v>55</v>
      </c>
      <c r="U506" s="89">
        <v>3.85</v>
      </c>
      <c r="V506" s="89">
        <v>12815</v>
      </c>
      <c r="W506" s="89">
        <v>12815</v>
      </c>
      <c r="X506" s="89">
        <v>897.05</v>
      </c>
      <c r="Y506" s="89">
        <v>13712.05</v>
      </c>
      <c r="Z506" s="59">
        <v>43496</v>
      </c>
      <c r="AA506" s="59"/>
      <c r="AB506" s="76" t="str">
        <f t="shared" si="42"/>
        <v/>
      </c>
      <c r="AC506" s="76" t="str">
        <f t="shared" si="43"/>
        <v/>
      </c>
      <c r="AD506" s="76" t="str">
        <f>VLOOKUP(B506,CA!A:B,2,0)</f>
        <v>DTN</v>
      </c>
      <c r="AE506" s="77">
        <f>VLOOKUP(C506,DATA_IW39!B:B,1,0)</f>
        <v>140001545501</v>
      </c>
      <c r="AF506" s="78">
        <f t="shared" si="44"/>
        <v>1</v>
      </c>
      <c r="AG506" s="78">
        <f t="shared" si="45"/>
        <v>1</v>
      </c>
      <c r="AH506" s="78">
        <f t="shared" si="46"/>
        <v>1</v>
      </c>
      <c r="AI506" s="78" t="str">
        <f t="shared" si="47"/>
        <v>S4B3</v>
      </c>
      <c r="AJ506" s="78" t="str">
        <f>VLOOKUP(N506,DATA_IW39!A:X,24,0)</f>
        <v>DTN</v>
      </c>
      <c r="AK506" s="76" t="str">
        <f>VLOOKUP(N506,DATA_IW39!A:W,23,0)</f>
        <v>สายสื่อสาร</v>
      </c>
      <c r="AL506" s="76" t="str">
        <f>VLOOKUP(N506,DATA_IW39!A:G,6,0)</f>
        <v>ZW03</v>
      </c>
      <c r="AM506" s="76" t="str">
        <f>VLOOKUP(N506,DATA_IW39!A:G,7,0)</f>
        <v>Z53</v>
      </c>
      <c r="AN506" s="76" t="str">
        <f>VLOOKUP(A506,Constrain!AC:AD,2,0)</f>
        <v>F072</v>
      </c>
      <c r="AO506" s="76" t="str">
        <f>VLOOKUP(A506,Constrain!AC:AE,3,0)</f>
        <v>กฟส.สูงเนิน</v>
      </c>
      <c r="AP506" s="76" t="str">
        <f>VLOOKUP(N506,DATA_IW39!A:AA,27,0)</f>
        <v>TELECOM</v>
      </c>
    </row>
    <row r="507" spans="1:42" x14ac:dyDescent="0.35">
      <c r="A507" s="86" t="s">
        <v>1309</v>
      </c>
      <c r="B507" s="56">
        <v>92000323080</v>
      </c>
      <c r="C507" s="56">
        <v>140001545947</v>
      </c>
      <c r="D507" s="86" t="s">
        <v>152</v>
      </c>
      <c r="E507" s="86" t="s">
        <v>168</v>
      </c>
      <c r="F507" s="86" t="s">
        <v>169</v>
      </c>
      <c r="G507" s="56">
        <v>2007970216</v>
      </c>
      <c r="H507" s="56">
        <v>9009417303</v>
      </c>
      <c r="I507" s="56">
        <v>562000322019</v>
      </c>
      <c r="J507" s="86" t="s">
        <v>154</v>
      </c>
      <c r="K507" s="86" t="s">
        <v>165</v>
      </c>
      <c r="L507" s="86" t="s">
        <v>166</v>
      </c>
      <c r="M507" s="86" t="s">
        <v>157</v>
      </c>
      <c r="N507" s="56">
        <v>130000728773</v>
      </c>
      <c r="O507" s="86" t="s">
        <v>79</v>
      </c>
      <c r="P507" s="87">
        <v>4</v>
      </c>
      <c r="Q507" s="59">
        <v>43482</v>
      </c>
      <c r="R507" s="88">
        <v>2079</v>
      </c>
      <c r="S507" s="89">
        <v>55</v>
      </c>
      <c r="T507" s="89">
        <v>55</v>
      </c>
      <c r="U507" s="89">
        <v>3.85</v>
      </c>
      <c r="V507" s="89">
        <v>114345</v>
      </c>
      <c r="W507" s="89">
        <v>114345</v>
      </c>
      <c r="X507" s="89">
        <v>8004.15</v>
      </c>
      <c r="Y507" s="89">
        <v>122349.15</v>
      </c>
      <c r="Z507" s="59">
        <v>43496</v>
      </c>
      <c r="AA507" s="59"/>
      <c r="AB507" s="76" t="str">
        <f t="shared" si="42"/>
        <v/>
      </c>
      <c r="AC507" s="76" t="str">
        <f t="shared" si="43"/>
        <v/>
      </c>
      <c r="AD507" s="76" t="str">
        <f>VLOOKUP(B507,CA!A:B,2,0)</f>
        <v>UIH</v>
      </c>
      <c r="AE507" s="77">
        <f>VLOOKUP(C507,DATA_IW39!B:B,1,0)</f>
        <v>140001545947</v>
      </c>
      <c r="AF507" s="78">
        <f t="shared" si="44"/>
        <v>1</v>
      </c>
      <c r="AG507" s="78">
        <f t="shared" si="45"/>
        <v>1</v>
      </c>
      <c r="AH507" s="78">
        <f t="shared" si="46"/>
        <v>1</v>
      </c>
      <c r="AI507" s="78" t="str">
        <f t="shared" si="47"/>
        <v>S4B3</v>
      </c>
      <c r="AJ507" s="78" t="str">
        <f>VLOOKUP(N507,DATA_IW39!A:X,24,0)</f>
        <v>UIH</v>
      </c>
      <c r="AK507" s="76" t="str">
        <f>VLOOKUP(N507,DATA_IW39!A:W,23,0)</f>
        <v>สายสื่อสาร</v>
      </c>
      <c r="AL507" s="76" t="str">
        <f>VLOOKUP(N507,DATA_IW39!A:G,6,0)</f>
        <v>ZW03</v>
      </c>
      <c r="AM507" s="76" t="str">
        <f>VLOOKUP(N507,DATA_IW39!A:G,7,0)</f>
        <v>Z53</v>
      </c>
      <c r="AN507" s="76" t="str">
        <f>VLOOKUP(A507,Constrain!AC:AD,2,0)</f>
        <v>F072</v>
      </c>
      <c r="AO507" s="76" t="str">
        <f>VLOOKUP(A507,Constrain!AC:AE,3,0)</f>
        <v>กฟส.สูงเนิน</v>
      </c>
      <c r="AP507" s="76" t="str">
        <f>VLOOKUP(N507,DATA_IW39!A:AA,27,0)</f>
        <v>TELECOM</v>
      </c>
    </row>
    <row r="508" spans="1:42" x14ac:dyDescent="0.35">
      <c r="A508" s="86" t="s">
        <v>1322</v>
      </c>
      <c r="B508" s="56">
        <v>92000520695</v>
      </c>
      <c r="C508" s="56">
        <v>140001545959</v>
      </c>
      <c r="D508" s="86" t="s">
        <v>152</v>
      </c>
      <c r="E508" s="86" t="s">
        <v>162</v>
      </c>
      <c r="F508" s="86" t="s">
        <v>1388</v>
      </c>
      <c r="G508" s="56">
        <v>2007970162</v>
      </c>
      <c r="H508" s="56">
        <v>9009417320</v>
      </c>
      <c r="I508" s="56">
        <v>566000321598</v>
      </c>
      <c r="J508" s="86" t="s">
        <v>154</v>
      </c>
      <c r="K508" s="86" t="s">
        <v>165</v>
      </c>
      <c r="L508" s="86" t="s">
        <v>166</v>
      </c>
      <c r="M508" s="86" t="s">
        <v>157</v>
      </c>
      <c r="N508" s="56">
        <v>130000729113</v>
      </c>
      <c r="O508" s="86" t="s">
        <v>79</v>
      </c>
      <c r="P508" s="87">
        <v>9</v>
      </c>
      <c r="Q508" s="59">
        <v>43482</v>
      </c>
      <c r="R508" s="88">
        <v>391</v>
      </c>
      <c r="S508" s="89">
        <v>55</v>
      </c>
      <c r="T508" s="89">
        <v>55</v>
      </c>
      <c r="U508" s="89">
        <v>3.85</v>
      </c>
      <c r="V508" s="89">
        <v>21505</v>
      </c>
      <c r="W508" s="89">
        <v>21505</v>
      </c>
      <c r="X508" s="89">
        <v>1505.35</v>
      </c>
      <c r="Y508" s="89">
        <v>23010.35</v>
      </c>
      <c r="Z508" s="59">
        <v>43496</v>
      </c>
      <c r="AA508" s="59"/>
      <c r="AB508" s="76" t="str">
        <f t="shared" si="42"/>
        <v/>
      </c>
      <c r="AC508" s="76" t="str">
        <f t="shared" si="43"/>
        <v/>
      </c>
      <c r="AD508" s="76" t="str">
        <f>VLOOKUP(B508,CA!A:B,2,0)</f>
        <v>DTN</v>
      </c>
      <c r="AE508" s="77">
        <f>VLOOKUP(C508,DATA_IW39!B:B,1,0)</f>
        <v>140001545959</v>
      </c>
      <c r="AF508" s="78">
        <f t="shared" si="44"/>
        <v>1</v>
      </c>
      <c r="AG508" s="78">
        <f t="shared" si="45"/>
        <v>1</v>
      </c>
      <c r="AH508" s="78">
        <f t="shared" si="46"/>
        <v>1</v>
      </c>
      <c r="AI508" s="78" t="str">
        <f t="shared" si="47"/>
        <v>S4B3</v>
      </c>
      <c r="AJ508" s="78" t="str">
        <f>VLOOKUP(N508,DATA_IW39!A:X,24,0)</f>
        <v>DTN</v>
      </c>
      <c r="AK508" s="76" t="str">
        <f>VLOOKUP(N508,DATA_IW39!A:W,23,0)</f>
        <v>สายสื่อสาร</v>
      </c>
      <c r="AL508" s="76" t="str">
        <f>VLOOKUP(N508,DATA_IW39!A:G,6,0)</f>
        <v>ZW03</v>
      </c>
      <c r="AM508" s="76" t="str">
        <f>VLOOKUP(N508,DATA_IW39!A:G,7,0)</f>
        <v>Z53</v>
      </c>
      <c r="AN508" s="76" t="str">
        <f>VLOOKUP(A508,Constrain!AC:AD,2,0)</f>
        <v>F096</v>
      </c>
      <c r="AO508" s="76" t="str">
        <f>VLOOKUP(A508,Constrain!AC:AE,3,0)</f>
        <v>กฟส.เสิงสาง</v>
      </c>
      <c r="AP508" s="76" t="str">
        <f>VLOOKUP(N508,DATA_IW39!A:AA,27,0)</f>
        <v>TELECOM</v>
      </c>
    </row>
    <row r="509" spans="1:42" x14ac:dyDescent="0.35">
      <c r="A509" s="86" t="s">
        <v>1322</v>
      </c>
      <c r="B509" s="56">
        <v>92000322764</v>
      </c>
      <c r="C509" s="56">
        <v>140001546030</v>
      </c>
      <c r="D509" s="86" t="s">
        <v>152</v>
      </c>
      <c r="E509" s="86" t="s">
        <v>158</v>
      </c>
      <c r="F509" s="86" t="s">
        <v>159</v>
      </c>
      <c r="G509" s="56">
        <v>2007970254</v>
      </c>
      <c r="H509" s="56">
        <v>9009433185</v>
      </c>
      <c r="I509" s="56">
        <v>518000322027</v>
      </c>
      <c r="J509" s="86" t="s">
        <v>154</v>
      </c>
      <c r="K509" s="86" t="s">
        <v>165</v>
      </c>
      <c r="L509" s="86" t="s">
        <v>166</v>
      </c>
      <c r="M509" s="86" t="s">
        <v>157</v>
      </c>
      <c r="N509" s="56">
        <v>130000729125</v>
      </c>
      <c r="O509" s="86" t="s">
        <v>79</v>
      </c>
      <c r="P509" s="87">
        <v>1</v>
      </c>
      <c r="Q509" s="59">
        <v>43482</v>
      </c>
      <c r="R509" s="88">
        <v>4249</v>
      </c>
      <c r="S509" s="89">
        <v>55</v>
      </c>
      <c r="T509" s="89">
        <v>55</v>
      </c>
      <c r="U509" s="89">
        <v>3.85</v>
      </c>
      <c r="V509" s="89">
        <v>233695</v>
      </c>
      <c r="W509" s="89">
        <v>233695</v>
      </c>
      <c r="X509" s="89">
        <v>16358.65</v>
      </c>
      <c r="Y509" s="89">
        <v>250053.65</v>
      </c>
      <c r="Z509" s="59">
        <v>43496</v>
      </c>
      <c r="AB509" s="76" t="str">
        <f t="shared" si="42"/>
        <v/>
      </c>
      <c r="AC509" s="76" t="str">
        <f t="shared" si="43"/>
        <v/>
      </c>
      <c r="AD509" s="76" t="str">
        <f>VLOOKUP(B509,CA!A:B,2,0)</f>
        <v>TTT</v>
      </c>
      <c r="AE509" s="77">
        <f>VLOOKUP(C509,DATA_IW39!B:B,1,0)</f>
        <v>140001546030</v>
      </c>
      <c r="AF509" s="78">
        <f t="shared" si="44"/>
        <v>1</v>
      </c>
      <c r="AG509" s="78">
        <f t="shared" si="45"/>
        <v>1</v>
      </c>
      <c r="AH509" s="78">
        <f t="shared" si="46"/>
        <v>1</v>
      </c>
      <c r="AI509" s="78" t="str">
        <f t="shared" si="47"/>
        <v>S4B3</v>
      </c>
      <c r="AJ509" s="78" t="str">
        <f>VLOOKUP(N509,DATA_IW39!A:X,24,0)</f>
        <v>TTT</v>
      </c>
      <c r="AK509" s="76" t="str">
        <f>VLOOKUP(N509,DATA_IW39!A:W,23,0)</f>
        <v>สายสื่อสาร</v>
      </c>
      <c r="AL509" s="76" t="str">
        <f>VLOOKUP(N509,DATA_IW39!A:G,6,0)</f>
        <v>ZW03</v>
      </c>
      <c r="AM509" s="76" t="str">
        <f>VLOOKUP(N509,DATA_IW39!A:G,7,0)</f>
        <v>Z53</v>
      </c>
      <c r="AN509" s="76" t="str">
        <f>VLOOKUP(A509,Constrain!AC:AD,2,0)</f>
        <v>F096</v>
      </c>
      <c r="AO509" s="76" t="str">
        <f>VLOOKUP(A509,Constrain!AC:AE,3,0)</f>
        <v>กฟส.เสิงสาง</v>
      </c>
      <c r="AP509" s="76" t="str">
        <f>VLOOKUP(N509,DATA_IW39!A:AA,27,0)</f>
        <v>TELECOM</v>
      </c>
    </row>
    <row r="510" spans="1:42" x14ac:dyDescent="0.35">
      <c r="A510" s="86" t="s">
        <v>1322</v>
      </c>
      <c r="B510" s="56">
        <v>92000571415</v>
      </c>
      <c r="C510" s="56">
        <v>140001546079</v>
      </c>
      <c r="D510" s="86" t="s">
        <v>152</v>
      </c>
      <c r="E510" s="86" t="s">
        <v>194</v>
      </c>
      <c r="F510" s="86" t="s">
        <v>195</v>
      </c>
      <c r="G510" s="56">
        <v>2007970266</v>
      </c>
      <c r="H510" s="56">
        <v>9009433188</v>
      </c>
      <c r="I510" s="56">
        <v>544000323577</v>
      </c>
      <c r="J510" s="86" t="s">
        <v>154</v>
      </c>
      <c r="K510" s="86" t="s">
        <v>165</v>
      </c>
      <c r="L510" s="86" t="s">
        <v>166</v>
      </c>
      <c r="M510" s="86" t="s">
        <v>157</v>
      </c>
      <c r="N510" s="56">
        <v>130000729129</v>
      </c>
      <c r="O510" s="86" t="s">
        <v>79</v>
      </c>
      <c r="P510" s="87">
        <v>10</v>
      </c>
      <c r="Q510" s="59">
        <v>43482</v>
      </c>
      <c r="R510" s="88">
        <v>3727</v>
      </c>
      <c r="S510" s="89">
        <v>55</v>
      </c>
      <c r="T510" s="89">
        <v>55</v>
      </c>
      <c r="U510" s="89">
        <v>3.85</v>
      </c>
      <c r="V510" s="89">
        <v>204985</v>
      </c>
      <c r="W510" s="89">
        <v>204985</v>
      </c>
      <c r="X510" s="89">
        <v>14348.95</v>
      </c>
      <c r="Y510" s="89">
        <v>219333.95</v>
      </c>
      <c r="Z510" s="59">
        <v>43496</v>
      </c>
      <c r="AB510" s="76" t="str">
        <f t="shared" si="42"/>
        <v/>
      </c>
      <c r="AC510" s="76" t="str">
        <f t="shared" si="43"/>
        <v/>
      </c>
      <c r="AD510" s="76" t="str">
        <f>VLOOKUP(B510,CA!A:B,2,0)</f>
        <v>TCC</v>
      </c>
      <c r="AE510" s="77">
        <f>VLOOKUP(C510,DATA_IW39!B:B,1,0)</f>
        <v>140001546079</v>
      </c>
      <c r="AF510" s="78">
        <f t="shared" si="44"/>
        <v>1</v>
      </c>
      <c r="AG510" s="78">
        <f t="shared" si="45"/>
        <v>1</v>
      </c>
      <c r="AH510" s="78">
        <f t="shared" si="46"/>
        <v>1</v>
      </c>
      <c r="AI510" s="78" t="str">
        <f t="shared" si="47"/>
        <v>S4B3</v>
      </c>
      <c r="AJ510" s="78" t="str">
        <f>VLOOKUP(N510,DATA_IW39!A:X,24,0)</f>
        <v>TCC</v>
      </c>
      <c r="AK510" s="76" t="str">
        <f>VLOOKUP(N510,DATA_IW39!A:W,23,0)</f>
        <v>สายสื่อสาร</v>
      </c>
      <c r="AL510" s="76" t="str">
        <f>VLOOKUP(N510,DATA_IW39!A:G,6,0)</f>
        <v>ZW03</v>
      </c>
      <c r="AM510" s="76" t="str">
        <f>VLOOKUP(N510,DATA_IW39!A:G,7,0)</f>
        <v>Z53</v>
      </c>
      <c r="AN510" s="76" t="str">
        <f>VLOOKUP(A510,Constrain!AC:AD,2,0)</f>
        <v>F096</v>
      </c>
      <c r="AO510" s="76" t="str">
        <f>VLOOKUP(A510,Constrain!AC:AE,3,0)</f>
        <v>กฟส.เสิงสาง</v>
      </c>
      <c r="AP510" s="76" t="str">
        <f>VLOOKUP(N510,DATA_IW39!A:AA,27,0)</f>
        <v>TELECOM</v>
      </c>
    </row>
    <row r="511" spans="1:42" x14ac:dyDescent="0.35">
      <c r="A511" s="86" t="s">
        <v>1322</v>
      </c>
      <c r="B511" s="56">
        <v>92000452410</v>
      </c>
      <c r="C511" s="56">
        <v>140001546117</v>
      </c>
      <c r="D511" s="86" t="s">
        <v>152</v>
      </c>
      <c r="E511" s="86" t="s">
        <v>153</v>
      </c>
      <c r="F511" s="86" t="s">
        <v>1266</v>
      </c>
      <c r="G511" s="56">
        <v>2007970354</v>
      </c>
      <c r="H511" s="56">
        <v>9009433187</v>
      </c>
      <c r="I511" s="56">
        <v>514000321509</v>
      </c>
      <c r="J511" s="86" t="s">
        <v>154</v>
      </c>
      <c r="K511" s="86" t="s">
        <v>165</v>
      </c>
      <c r="L511" s="86" t="s">
        <v>166</v>
      </c>
      <c r="M511" s="86" t="s">
        <v>157</v>
      </c>
      <c r="N511" s="56">
        <v>130000729131</v>
      </c>
      <c r="O511" s="86" t="s">
        <v>79</v>
      </c>
      <c r="P511" s="87">
        <v>7</v>
      </c>
      <c r="Q511" s="59">
        <v>43482</v>
      </c>
      <c r="R511" s="88">
        <v>3323</v>
      </c>
      <c r="S511" s="89">
        <v>55</v>
      </c>
      <c r="T511" s="89">
        <v>55</v>
      </c>
      <c r="U511" s="89">
        <v>3.85</v>
      </c>
      <c r="V511" s="89">
        <v>182765</v>
      </c>
      <c r="W511" s="89">
        <v>182765</v>
      </c>
      <c r="X511" s="89">
        <v>12793.55</v>
      </c>
      <c r="Y511" s="89">
        <v>195558.55</v>
      </c>
      <c r="Z511" s="59">
        <v>43496</v>
      </c>
      <c r="AA511" s="59"/>
      <c r="AB511" s="76" t="str">
        <f t="shared" si="42"/>
        <v/>
      </c>
      <c r="AC511" s="76" t="str">
        <f t="shared" si="43"/>
        <v/>
      </c>
      <c r="AD511" s="76" t="str">
        <f>VLOOKUP(B511,CA!A:B,2,0)</f>
        <v>AWN</v>
      </c>
      <c r="AE511" s="77">
        <f>VLOOKUP(C511,DATA_IW39!B:B,1,0)</f>
        <v>140001546117</v>
      </c>
      <c r="AF511" s="78">
        <f t="shared" si="44"/>
        <v>1</v>
      </c>
      <c r="AG511" s="78">
        <f t="shared" si="45"/>
        <v>1</v>
      </c>
      <c r="AH511" s="78">
        <f t="shared" si="46"/>
        <v>1</v>
      </c>
      <c r="AI511" s="78" t="str">
        <f t="shared" si="47"/>
        <v>S4B3</v>
      </c>
      <c r="AJ511" s="78" t="str">
        <f>VLOOKUP(N511,DATA_IW39!A:X,24,0)</f>
        <v>AWN</v>
      </c>
      <c r="AK511" s="76" t="str">
        <f>VLOOKUP(N511,DATA_IW39!A:W,23,0)</f>
        <v>สายสื่อสาร</v>
      </c>
      <c r="AL511" s="76" t="str">
        <f>VLOOKUP(N511,DATA_IW39!A:G,6,0)</f>
        <v>ZW03</v>
      </c>
      <c r="AM511" s="76" t="str">
        <f>VLOOKUP(N511,DATA_IW39!A:G,7,0)</f>
        <v>Z53</v>
      </c>
      <c r="AN511" s="76" t="str">
        <f>VLOOKUP(A511,Constrain!AC:AD,2,0)</f>
        <v>F096</v>
      </c>
      <c r="AO511" s="76" t="str">
        <f>VLOOKUP(A511,Constrain!AC:AE,3,0)</f>
        <v>กฟส.เสิงสาง</v>
      </c>
      <c r="AP511" s="76" t="str">
        <f>VLOOKUP(N511,DATA_IW39!A:AA,27,0)</f>
        <v>TELECOM</v>
      </c>
    </row>
    <row r="512" spans="1:42" x14ac:dyDescent="0.35">
      <c r="A512" s="86" t="s">
        <v>1322</v>
      </c>
      <c r="B512" s="56">
        <v>92000326251</v>
      </c>
      <c r="C512" s="56">
        <v>140001545775</v>
      </c>
      <c r="D512" s="86" t="s">
        <v>152</v>
      </c>
      <c r="E512" s="86" t="s">
        <v>168</v>
      </c>
      <c r="F512" s="86" t="s">
        <v>169</v>
      </c>
      <c r="G512" s="56">
        <v>2007970015</v>
      </c>
      <c r="H512" s="56">
        <v>9009417196</v>
      </c>
      <c r="I512" s="56">
        <v>542000322203</v>
      </c>
      <c r="J512" s="86" t="s">
        <v>154</v>
      </c>
      <c r="K512" s="86" t="s">
        <v>165</v>
      </c>
      <c r="L512" s="86" t="s">
        <v>166</v>
      </c>
      <c r="M512" s="86" t="s">
        <v>157</v>
      </c>
      <c r="N512" s="56">
        <v>130000729139</v>
      </c>
      <c r="O512" s="86" t="s">
        <v>79</v>
      </c>
      <c r="P512" s="87">
        <v>4</v>
      </c>
      <c r="Q512" s="59">
        <v>43482</v>
      </c>
      <c r="R512" s="88">
        <v>448</v>
      </c>
      <c r="S512" s="89">
        <v>55</v>
      </c>
      <c r="T512" s="89">
        <v>55</v>
      </c>
      <c r="U512" s="89">
        <v>3.85</v>
      </c>
      <c r="V512" s="89">
        <v>24640</v>
      </c>
      <c r="W512" s="89">
        <v>24640</v>
      </c>
      <c r="X512" s="89">
        <v>1724.8</v>
      </c>
      <c r="Y512" s="89">
        <v>26364.799999999999</v>
      </c>
      <c r="Z512" s="59">
        <v>43496</v>
      </c>
      <c r="AB512" s="76" t="str">
        <f t="shared" si="42"/>
        <v/>
      </c>
      <c r="AC512" s="76" t="str">
        <f t="shared" si="43"/>
        <v/>
      </c>
      <c r="AD512" s="76" t="str">
        <f>VLOOKUP(B512,CA!A:B,2,0)</f>
        <v>UIH</v>
      </c>
      <c r="AE512" s="77">
        <f>VLOOKUP(C512,DATA_IW39!B:B,1,0)</f>
        <v>140001545775</v>
      </c>
      <c r="AF512" s="78">
        <f t="shared" si="44"/>
        <v>1</v>
      </c>
      <c r="AG512" s="78">
        <f t="shared" si="45"/>
        <v>1</v>
      </c>
      <c r="AH512" s="78">
        <f t="shared" si="46"/>
        <v>1</v>
      </c>
      <c r="AI512" s="78" t="str">
        <f t="shared" si="47"/>
        <v>S4B3</v>
      </c>
      <c r="AJ512" s="78" t="str">
        <f>VLOOKUP(N512,DATA_IW39!A:X,24,0)</f>
        <v>UIH</v>
      </c>
      <c r="AK512" s="76" t="str">
        <f>VLOOKUP(N512,DATA_IW39!A:W,23,0)</f>
        <v>สายสื่อสาร</v>
      </c>
      <c r="AL512" s="76" t="str">
        <f>VLOOKUP(N512,DATA_IW39!A:G,6,0)</f>
        <v>ZW03</v>
      </c>
      <c r="AM512" s="76" t="str">
        <f>VLOOKUP(N512,DATA_IW39!A:G,7,0)</f>
        <v>Z53</v>
      </c>
      <c r="AN512" s="76" t="str">
        <f>VLOOKUP(A512,Constrain!AC:AD,2,0)</f>
        <v>F096</v>
      </c>
      <c r="AO512" s="76" t="str">
        <f>VLOOKUP(A512,Constrain!AC:AE,3,0)</f>
        <v>กฟส.เสิงสาง</v>
      </c>
      <c r="AP512" s="76" t="str">
        <f>VLOOKUP(N512,DATA_IW39!A:AA,27,0)</f>
        <v>TELECOM</v>
      </c>
    </row>
    <row r="513" spans="1:42" x14ac:dyDescent="0.35">
      <c r="A513" s="86" t="s">
        <v>1322</v>
      </c>
      <c r="B513" s="56">
        <v>92000324621</v>
      </c>
      <c r="C513" s="56">
        <v>140001547239</v>
      </c>
      <c r="D513" s="86" t="s">
        <v>152</v>
      </c>
      <c r="E513" s="86" t="s">
        <v>114</v>
      </c>
      <c r="F513" s="86" t="s">
        <v>163</v>
      </c>
      <c r="G513" s="56">
        <v>2007973602</v>
      </c>
      <c r="H513" s="56">
        <v>9009421068</v>
      </c>
      <c r="I513" s="56">
        <v>554000320701</v>
      </c>
      <c r="J513" s="86" t="s">
        <v>154</v>
      </c>
      <c r="K513" s="86" t="s">
        <v>165</v>
      </c>
      <c r="L513" s="86" t="s">
        <v>166</v>
      </c>
      <c r="M513" s="86" t="s">
        <v>157</v>
      </c>
      <c r="N513" s="56">
        <v>130000729148</v>
      </c>
      <c r="O513" s="86" t="s">
        <v>79</v>
      </c>
      <c r="P513" s="87">
        <v>2</v>
      </c>
      <c r="Q513" s="59">
        <v>43483</v>
      </c>
      <c r="R513" s="88">
        <v>1870</v>
      </c>
      <c r="S513" s="89">
        <v>100</v>
      </c>
      <c r="T513" s="89">
        <v>100</v>
      </c>
      <c r="U513" s="89">
        <v>7</v>
      </c>
      <c r="V513" s="89">
        <v>187000</v>
      </c>
      <c r="W513" s="89">
        <v>187000</v>
      </c>
      <c r="X513" s="89">
        <v>13090</v>
      </c>
      <c r="Y513" s="89">
        <v>200090</v>
      </c>
      <c r="Z513" s="59">
        <v>43496</v>
      </c>
      <c r="AA513" s="59"/>
      <c r="AB513" s="76" t="str">
        <f t="shared" si="42"/>
        <v/>
      </c>
      <c r="AC513" s="76" t="str">
        <f t="shared" si="43"/>
        <v/>
      </c>
      <c r="AD513" s="76" t="str">
        <f>VLOOKUP(B513,CA!A:B,2,0)</f>
        <v>TOT</v>
      </c>
      <c r="AE513" s="77">
        <f>VLOOKUP(C513,DATA_IW39!B:B,1,0)</f>
        <v>140001547239</v>
      </c>
      <c r="AF513" s="78">
        <f t="shared" si="44"/>
        <v>2</v>
      </c>
      <c r="AG513" s="78">
        <f t="shared" si="45"/>
        <v>2</v>
      </c>
      <c r="AH513" s="78">
        <f t="shared" si="46"/>
        <v>2</v>
      </c>
      <c r="AI513" s="78" t="str">
        <f t="shared" si="47"/>
        <v>S4B3</v>
      </c>
      <c r="AJ513" s="78" t="str">
        <f>VLOOKUP(N513,DATA_IW39!A:X,24,0)</f>
        <v>TOT</v>
      </c>
      <c r="AK513" s="76" t="str">
        <f>VLOOKUP(N513,DATA_IW39!A:W,23,0)</f>
        <v>สายสื่อสาร</v>
      </c>
      <c r="AL513" s="76" t="str">
        <f>VLOOKUP(N513,DATA_IW39!A:G,6,0)</f>
        <v>ZW03</v>
      </c>
      <c r="AM513" s="76" t="str">
        <f>VLOOKUP(N513,DATA_IW39!A:G,7,0)</f>
        <v>Z53</v>
      </c>
      <c r="AN513" s="76" t="str">
        <f>VLOOKUP(A513,Constrain!AC:AD,2,0)</f>
        <v>F096</v>
      </c>
      <c r="AO513" s="76" t="str">
        <f>VLOOKUP(A513,Constrain!AC:AE,3,0)</f>
        <v>กฟส.เสิงสาง</v>
      </c>
      <c r="AP513" s="76" t="str">
        <f>VLOOKUP(N513,DATA_IW39!A:AA,27,0)</f>
        <v>TELECOM</v>
      </c>
    </row>
    <row r="514" spans="1:42" x14ac:dyDescent="0.35">
      <c r="A514" s="86" t="s">
        <v>1322</v>
      </c>
      <c r="B514" s="56">
        <v>92000324621</v>
      </c>
      <c r="C514" s="56">
        <v>140001547239</v>
      </c>
      <c r="D514" s="86" t="s">
        <v>152</v>
      </c>
      <c r="E514" s="86" t="s">
        <v>114</v>
      </c>
      <c r="F514" s="86" t="s">
        <v>163</v>
      </c>
      <c r="G514" s="56">
        <v>2007973602</v>
      </c>
      <c r="H514" s="56">
        <v>9009421068</v>
      </c>
      <c r="I514" s="56">
        <v>554000320701</v>
      </c>
      <c r="J514" s="86" t="s">
        <v>154</v>
      </c>
      <c r="K514" s="86" t="s">
        <v>165</v>
      </c>
      <c r="L514" s="86" t="s">
        <v>166</v>
      </c>
      <c r="M514" s="86" t="s">
        <v>157</v>
      </c>
      <c r="N514" s="56">
        <v>130000729148</v>
      </c>
      <c r="O514" s="86" t="s">
        <v>79</v>
      </c>
      <c r="P514" s="87">
        <v>3</v>
      </c>
      <c r="Q514" s="59">
        <v>43483</v>
      </c>
      <c r="R514" s="88">
        <v>4417</v>
      </c>
      <c r="S514" s="89">
        <v>55</v>
      </c>
      <c r="T514" s="89">
        <v>55</v>
      </c>
      <c r="U514" s="89">
        <v>3.85</v>
      </c>
      <c r="V514" s="89">
        <v>242935</v>
      </c>
      <c r="W514" s="89">
        <v>242935</v>
      </c>
      <c r="X514" s="89">
        <v>17005.45</v>
      </c>
      <c r="Y514" s="89">
        <v>259940.45</v>
      </c>
      <c r="Z514" s="59">
        <v>43496</v>
      </c>
      <c r="AA514" s="59"/>
      <c r="AB514" s="76" t="str">
        <f t="shared" ref="AB514:AB577" si="48">check_CorSerMat181(D514,K514)</f>
        <v/>
      </c>
      <c r="AC514" s="76" t="str">
        <f t="shared" ref="AC514:AC577" si="49">IF(R514=1,IF(OR(S514=55,S514=100,S514=410),"","แก้ไขจำนวน"),"")</f>
        <v/>
      </c>
      <c r="AD514" s="76" t="str">
        <f>VLOOKUP(B514,CA!A:B,2,0)</f>
        <v>TOT</v>
      </c>
      <c r="AE514" s="77">
        <f>VLOOKUP(C514,DATA_IW39!B:B,1,0)</f>
        <v>140001547239</v>
      </c>
      <c r="AF514" s="78">
        <f t="shared" ref="AF514:AF577" si="50">COUNTIF(N:N,N:N)</f>
        <v>2</v>
      </c>
      <c r="AG514" s="78">
        <f t="shared" ref="AG514:AG577" si="51">COUNTIF(C:C,C:C)</f>
        <v>2</v>
      </c>
      <c r="AH514" s="78">
        <f t="shared" ref="AH514:AH577" si="52">COUNTIF(H:H,H:H)</f>
        <v>2</v>
      </c>
      <c r="AI514" s="78" t="str">
        <f t="shared" ref="AI514:AI577" si="53">LEFT(D514,4)</f>
        <v>S4B3</v>
      </c>
      <c r="AJ514" s="78" t="str">
        <f>VLOOKUP(N514,DATA_IW39!A:X,24,0)</f>
        <v>TOT</v>
      </c>
      <c r="AK514" s="76" t="str">
        <f>VLOOKUP(N514,DATA_IW39!A:W,23,0)</f>
        <v>สายสื่อสาร</v>
      </c>
      <c r="AL514" s="76" t="str">
        <f>VLOOKUP(N514,DATA_IW39!A:G,6,0)</f>
        <v>ZW03</v>
      </c>
      <c r="AM514" s="76" t="str">
        <f>VLOOKUP(N514,DATA_IW39!A:G,7,0)</f>
        <v>Z53</v>
      </c>
      <c r="AN514" s="76" t="str">
        <f>VLOOKUP(A514,Constrain!AC:AD,2,0)</f>
        <v>F096</v>
      </c>
      <c r="AO514" s="76" t="str">
        <f>VLOOKUP(A514,Constrain!AC:AE,3,0)</f>
        <v>กฟส.เสิงสาง</v>
      </c>
      <c r="AP514" s="76" t="str">
        <f>VLOOKUP(N514,DATA_IW39!A:AA,27,0)</f>
        <v>TELECOM</v>
      </c>
    </row>
    <row r="515" spans="1:42" x14ac:dyDescent="0.35">
      <c r="A515" s="86" t="s">
        <v>1322</v>
      </c>
      <c r="B515" s="56">
        <v>92000326300</v>
      </c>
      <c r="C515" s="56">
        <v>140001546916</v>
      </c>
      <c r="D515" s="86" t="s">
        <v>152</v>
      </c>
      <c r="E515" s="86" t="s">
        <v>160</v>
      </c>
      <c r="F515" s="86" t="s">
        <v>161</v>
      </c>
      <c r="G515" s="56">
        <v>2007973243</v>
      </c>
      <c r="H515" s="56">
        <v>9009420635</v>
      </c>
      <c r="I515" s="56">
        <v>524000321960</v>
      </c>
      <c r="J515" s="86" t="s">
        <v>154</v>
      </c>
      <c r="K515" s="86" t="s">
        <v>165</v>
      </c>
      <c r="L515" s="86" t="s">
        <v>166</v>
      </c>
      <c r="M515" s="86" t="s">
        <v>157</v>
      </c>
      <c r="N515" s="56">
        <v>130000729152</v>
      </c>
      <c r="O515" s="86" t="s">
        <v>79</v>
      </c>
      <c r="P515" s="87">
        <v>6</v>
      </c>
      <c r="Q515" s="59">
        <v>43483</v>
      </c>
      <c r="R515" s="88">
        <v>465</v>
      </c>
      <c r="S515" s="89">
        <v>100</v>
      </c>
      <c r="T515" s="89">
        <v>100</v>
      </c>
      <c r="U515" s="89">
        <v>7</v>
      </c>
      <c r="V515" s="89">
        <v>46500</v>
      </c>
      <c r="W515" s="89">
        <v>46500</v>
      </c>
      <c r="X515" s="89">
        <v>3255</v>
      </c>
      <c r="Y515" s="89">
        <v>49755</v>
      </c>
      <c r="Z515" s="59">
        <v>43496</v>
      </c>
      <c r="AA515" s="59"/>
      <c r="AB515" s="76" t="str">
        <f t="shared" si="48"/>
        <v/>
      </c>
      <c r="AC515" s="76" t="str">
        <f t="shared" si="49"/>
        <v/>
      </c>
      <c r="AD515" s="76" t="str">
        <f>VLOOKUP(B515,CA!A:B,2,0)</f>
        <v>CAT</v>
      </c>
      <c r="AE515" s="77">
        <f>VLOOKUP(C515,DATA_IW39!B:B,1,0)</f>
        <v>140001546916</v>
      </c>
      <c r="AF515" s="78">
        <f t="shared" si="50"/>
        <v>1</v>
      </c>
      <c r="AG515" s="78">
        <f t="shared" si="51"/>
        <v>1</v>
      </c>
      <c r="AH515" s="78">
        <f t="shared" si="52"/>
        <v>1</v>
      </c>
      <c r="AI515" s="78" t="str">
        <f t="shared" si="53"/>
        <v>S4B3</v>
      </c>
      <c r="AJ515" s="78" t="str">
        <f>VLOOKUP(N515,DATA_IW39!A:X,24,0)</f>
        <v>CAT</v>
      </c>
      <c r="AK515" s="76" t="str">
        <f>VLOOKUP(N515,DATA_IW39!A:W,23,0)</f>
        <v>สายสื่อสาร</v>
      </c>
      <c r="AL515" s="76" t="str">
        <f>VLOOKUP(N515,DATA_IW39!A:G,6,0)</f>
        <v>ZW03</v>
      </c>
      <c r="AM515" s="76" t="str">
        <f>VLOOKUP(N515,DATA_IW39!A:G,7,0)</f>
        <v>Z53</v>
      </c>
      <c r="AN515" s="76" t="str">
        <f>VLOOKUP(A515,Constrain!AC:AD,2,0)</f>
        <v>F096</v>
      </c>
      <c r="AO515" s="76" t="str">
        <f>VLOOKUP(A515,Constrain!AC:AE,3,0)</f>
        <v>กฟส.เสิงสาง</v>
      </c>
      <c r="AP515" s="76" t="str">
        <f>VLOOKUP(N515,DATA_IW39!A:AA,27,0)</f>
        <v>TELECOM</v>
      </c>
    </row>
    <row r="516" spans="1:42" x14ac:dyDescent="0.35">
      <c r="A516" s="86" t="s">
        <v>1322</v>
      </c>
      <c r="B516" s="56">
        <v>92000589344</v>
      </c>
      <c r="C516" s="56">
        <v>140001547026</v>
      </c>
      <c r="D516" s="86" t="s">
        <v>152</v>
      </c>
      <c r="E516" s="86" t="s">
        <v>1257</v>
      </c>
      <c r="F516" s="86" t="s">
        <v>1271</v>
      </c>
      <c r="G516" s="56">
        <v>2007973253</v>
      </c>
      <c r="H516" s="56">
        <v>9009421934</v>
      </c>
      <c r="I516" s="56">
        <v>518000321306</v>
      </c>
      <c r="J516" s="86" t="s">
        <v>154</v>
      </c>
      <c r="K516" s="86" t="s">
        <v>165</v>
      </c>
      <c r="L516" s="86" t="s">
        <v>166</v>
      </c>
      <c r="M516" s="86" t="s">
        <v>157</v>
      </c>
      <c r="N516" s="56">
        <v>130000729156</v>
      </c>
      <c r="O516" s="86" t="s">
        <v>79</v>
      </c>
      <c r="P516" s="87">
        <v>11</v>
      </c>
      <c r="Q516" s="59">
        <v>43483</v>
      </c>
      <c r="R516" s="88">
        <v>382</v>
      </c>
      <c r="S516" s="89">
        <v>55</v>
      </c>
      <c r="T516" s="89">
        <v>55</v>
      </c>
      <c r="U516" s="89">
        <v>3.85</v>
      </c>
      <c r="V516" s="89">
        <v>21010</v>
      </c>
      <c r="W516" s="89">
        <v>21010</v>
      </c>
      <c r="X516" s="89">
        <v>1470.7</v>
      </c>
      <c r="Y516" s="89">
        <v>22480.7</v>
      </c>
      <c r="Z516" s="59">
        <v>43496</v>
      </c>
      <c r="AA516" s="59"/>
      <c r="AB516" s="76" t="str">
        <f t="shared" si="48"/>
        <v/>
      </c>
      <c r="AC516" s="76" t="str">
        <f t="shared" si="49"/>
        <v/>
      </c>
      <c r="AD516" s="76" t="str">
        <f>VLOOKUP(B516,CA!A:B,2,0)</f>
        <v>TOT(AIS)</v>
      </c>
      <c r="AE516" s="77">
        <f>VLOOKUP(C516,DATA_IW39!B:B,1,0)</f>
        <v>140001547026</v>
      </c>
      <c r="AF516" s="78">
        <f t="shared" si="50"/>
        <v>1</v>
      </c>
      <c r="AG516" s="78">
        <f t="shared" si="51"/>
        <v>1</v>
      </c>
      <c r="AH516" s="78">
        <f t="shared" si="52"/>
        <v>1</v>
      </c>
      <c r="AI516" s="78" t="str">
        <f t="shared" si="53"/>
        <v>S4B3</v>
      </c>
      <c r="AJ516" s="78" t="str">
        <f>VLOOKUP(N516,DATA_IW39!A:X,24,0)</f>
        <v>AWN/AIS</v>
      </c>
      <c r="AK516" s="76" t="str">
        <f>VLOOKUP(N516,DATA_IW39!A:W,23,0)</f>
        <v>สายสื่อสาร</v>
      </c>
      <c r="AL516" s="76" t="str">
        <f>VLOOKUP(N516,DATA_IW39!A:G,6,0)</f>
        <v>ZW03</v>
      </c>
      <c r="AM516" s="76" t="str">
        <f>VLOOKUP(N516,DATA_IW39!A:G,7,0)</f>
        <v>Z53</v>
      </c>
      <c r="AN516" s="76" t="str">
        <f>VLOOKUP(A516,Constrain!AC:AD,2,0)</f>
        <v>F096</v>
      </c>
      <c r="AO516" s="76" t="str">
        <f>VLOOKUP(A516,Constrain!AC:AE,3,0)</f>
        <v>กฟส.เสิงสาง</v>
      </c>
      <c r="AP516" s="76" t="str">
        <f>VLOOKUP(N516,DATA_IW39!A:AA,27,0)</f>
        <v>TELECOM</v>
      </c>
    </row>
    <row r="517" spans="1:42" x14ac:dyDescent="0.35">
      <c r="A517" s="86" t="s">
        <v>1322</v>
      </c>
      <c r="B517" s="56">
        <v>92000326300</v>
      </c>
      <c r="C517" s="56">
        <v>140001546177</v>
      </c>
      <c r="D517" s="86" t="s">
        <v>152</v>
      </c>
      <c r="E517" s="86" t="s">
        <v>160</v>
      </c>
      <c r="F517" s="86" t="s">
        <v>161</v>
      </c>
      <c r="G517" s="56">
        <v>2007970366</v>
      </c>
      <c r="H517" s="56">
        <v>9009417538</v>
      </c>
      <c r="I517" s="56">
        <v>562000322680</v>
      </c>
      <c r="J517" s="86" t="s">
        <v>154</v>
      </c>
      <c r="K517" s="86" t="s">
        <v>165</v>
      </c>
      <c r="L517" s="86" t="s">
        <v>166</v>
      </c>
      <c r="M517" s="86" t="s">
        <v>157</v>
      </c>
      <c r="N517" s="56">
        <v>130000729163</v>
      </c>
      <c r="O517" s="86" t="s">
        <v>79</v>
      </c>
      <c r="P517" s="87">
        <v>5</v>
      </c>
      <c r="Q517" s="59">
        <v>43482</v>
      </c>
      <c r="R517" s="88">
        <v>2957</v>
      </c>
      <c r="S517" s="89">
        <v>55</v>
      </c>
      <c r="T517" s="89">
        <v>55</v>
      </c>
      <c r="U517" s="89">
        <v>3.85</v>
      </c>
      <c r="V517" s="89">
        <v>162635</v>
      </c>
      <c r="W517" s="89">
        <v>162635</v>
      </c>
      <c r="X517" s="89">
        <v>11384.45</v>
      </c>
      <c r="Y517" s="89">
        <v>174019.45</v>
      </c>
      <c r="Z517" s="59">
        <v>43496</v>
      </c>
      <c r="AA517" s="59"/>
      <c r="AB517" s="76" t="str">
        <f t="shared" si="48"/>
        <v/>
      </c>
      <c r="AC517" s="76" t="str">
        <f t="shared" si="49"/>
        <v/>
      </c>
      <c r="AD517" s="76" t="str">
        <f>VLOOKUP(B517,CA!A:B,2,0)</f>
        <v>CAT</v>
      </c>
      <c r="AE517" s="77">
        <f>VLOOKUP(C517,DATA_IW39!B:B,1,0)</f>
        <v>140001546177</v>
      </c>
      <c r="AF517" s="78">
        <f t="shared" si="50"/>
        <v>1</v>
      </c>
      <c r="AG517" s="78">
        <f t="shared" si="51"/>
        <v>1</v>
      </c>
      <c r="AH517" s="78">
        <f t="shared" si="52"/>
        <v>1</v>
      </c>
      <c r="AI517" s="78" t="str">
        <f t="shared" si="53"/>
        <v>S4B3</v>
      </c>
      <c r="AJ517" s="78" t="str">
        <f>VLOOKUP(N517,DATA_IW39!A:X,24,0)</f>
        <v>CAT/TAC</v>
      </c>
      <c r="AK517" s="76" t="str">
        <f>VLOOKUP(N517,DATA_IW39!A:W,23,0)</f>
        <v>สายสื่อสาร</v>
      </c>
      <c r="AL517" s="76" t="str">
        <f>VLOOKUP(N517,DATA_IW39!A:G,6,0)</f>
        <v>ZW03</v>
      </c>
      <c r="AM517" s="76" t="str">
        <f>VLOOKUP(N517,DATA_IW39!A:G,7,0)</f>
        <v>Z53</v>
      </c>
      <c r="AN517" s="76" t="str">
        <f>VLOOKUP(A517,Constrain!AC:AD,2,0)</f>
        <v>F096</v>
      </c>
      <c r="AO517" s="76" t="str">
        <f>VLOOKUP(A517,Constrain!AC:AE,3,0)</f>
        <v>กฟส.เสิงสาง</v>
      </c>
      <c r="AP517" s="76" t="str">
        <f>VLOOKUP(N517,DATA_IW39!A:AA,27,0)</f>
        <v>TELECOM</v>
      </c>
    </row>
    <row r="518" spans="1:42" x14ac:dyDescent="0.35">
      <c r="A518" s="86" t="s">
        <v>1290</v>
      </c>
      <c r="B518" s="56">
        <v>92000319848</v>
      </c>
      <c r="C518" s="56">
        <v>140001548647</v>
      </c>
      <c r="D518" s="86" t="s">
        <v>152</v>
      </c>
      <c r="E518" s="86" t="s">
        <v>114</v>
      </c>
      <c r="F518" s="86" t="s">
        <v>163</v>
      </c>
      <c r="G518" s="56">
        <v>2007977480</v>
      </c>
      <c r="H518" s="56">
        <v>9009425347</v>
      </c>
      <c r="I518" s="56">
        <v>562000322042</v>
      </c>
      <c r="J518" s="86" t="s">
        <v>154</v>
      </c>
      <c r="K518" s="86" t="s">
        <v>165</v>
      </c>
      <c r="L518" s="86" t="s">
        <v>166</v>
      </c>
      <c r="M518" s="86" t="s">
        <v>157</v>
      </c>
      <c r="N518" s="56">
        <v>130000729796</v>
      </c>
      <c r="O518" s="86" t="s">
        <v>79</v>
      </c>
      <c r="P518" s="87">
        <v>7</v>
      </c>
      <c r="Q518" s="59">
        <v>43485</v>
      </c>
      <c r="R518" s="88">
        <v>3062</v>
      </c>
      <c r="S518" s="89">
        <v>55</v>
      </c>
      <c r="T518" s="89">
        <v>55</v>
      </c>
      <c r="U518" s="89">
        <v>3.85</v>
      </c>
      <c r="V518" s="89">
        <v>168410</v>
      </c>
      <c r="W518" s="89">
        <v>168410</v>
      </c>
      <c r="X518" s="89">
        <v>11788.7</v>
      </c>
      <c r="Y518" s="89">
        <v>180198.7</v>
      </c>
      <c r="Z518" s="59">
        <v>43496</v>
      </c>
      <c r="AA518" s="59"/>
      <c r="AB518" s="76" t="str">
        <f t="shared" si="48"/>
        <v/>
      </c>
      <c r="AC518" s="76" t="str">
        <f t="shared" si="49"/>
        <v/>
      </c>
      <c r="AD518" s="76" t="str">
        <f>VLOOKUP(B518,CA!A:B,2,0)</f>
        <v>TOT</v>
      </c>
      <c r="AE518" s="77">
        <f>VLOOKUP(C518,DATA_IW39!B:B,1,0)</f>
        <v>140001548647</v>
      </c>
      <c r="AF518" s="78">
        <f t="shared" si="50"/>
        <v>1</v>
      </c>
      <c r="AG518" s="78">
        <f t="shared" si="51"/>
        <v>1</v>
      </c>
      <c r="AH518" s="78">
        <f t="shared" si="52"/>
        <v>1</v>
      </c>
      <c r="AI518" s="78" t="str">
        <f t="shared" si="53"/>
        <v>S4B3</v>
      </c>
      <c r="AJ518" s="78" t="str">
        <f>VLOOKUP(N518,DATA_IW39!A:X,24,0)</f>
        <v>TOT/AIS</v>
      </c>
      <c r="AK518" s="76" t="str">
        <f>VLOOKUP(N518,DATA_IW39!A:W,23,0)</f>
        <v>สายสื่อสาร</v>
      </c>
      <c r="AL518" s="76" t="str">
        <f>VLOOKUP(N518,DATA_IW39!A:G,6,0)</f>
        <v>ZW03</v>
      </c>
      <c r="AM518" s="76" t="str">
        <f>VLOOKUP(N518,DATA_IW39!A:G,7,0)</f>
        <v>Z53</v>
      </c>
      <c r="AN518" s="76" t="str">
        <f>VLOOKUP(A518,Constrain!AC:AD,2,0)</f>
        <v>F112</v>
      </c>
      <c r="AO518" s="76" t="str">
        <f>VLOOKUP(A518,Constrain!AC:AE,3,0)</f>
        <v>กฟส.เกษตรสมบูรณ์</v>
      </c>
      <c r="AP518" s="76" t="str">
        <f>VLOOKUP(N518,DATA_IW39!A:AA,27,0)</f>
        <v>TELECOM</v>
      </c>
    </row>
    <row r="519" spans="1:42" x14ac:dyDescent="0.35">
      <c r="A519" s="86" t="s">
        <v>1320</v>
      </c>
      <c r="B519" s="56">
        <v>92000322911</v>
      </c>
      <c r="C519" s="56">
        <v>140001545557</v>
      </c>
      <c r="D519" s="86" t="s">
        <v>152</v>
      </c>
      <c r="E519" s="86" t="s">
        <v>153</v>
      </c>
      <c r="F519" s="86" t="s">
        <v>1266</v>
      </c>
      <c r="G519" s="56">
        <v>2007969775</v>
      </c>
      <c r="H519" s="56">
        <v>9009416754</v>
      </c>
      <c r="I519" s="56">
        <v>544000322726</v>
      </c>
      <c r="J519" s="86" t="s">
        <v>154</v>
      </c>
      <c r="K519" s="86" t="s">
        <v>165</v>
      </c>
      <c r="L519" s="86" t="s">
        <v>166</v>
      </c>
      <c r="M519" s="86" t="s">
        <v>157</v>
      </c>
      <c r="N519" s="56">
        <v>130000729870</v>
      </c>
      <c r="O519" s="86" t="s">
        <v>79</v>
      </c>
      <c r="P519" s="87">
        <v>8</v>
      </c>
      <c r="Q519" s="59">
        <v>43482</v>
      </c>
      <c r="R519" s="88">
        <v>7695</v>
      </c>
      <c r="S519" s="89">
        <v>55</v>
      </c>
      <c r="T519" s="89">
        <v>55</v>
      </c>
      <c r="U519" s="89">
        <v>3.85</v>
      </c>
      <c r="V519" s="89">
        <v>423225</v>
      </c>
      <c r="W519" s="89">
        <v>423225</v>
      </c>
      <c r="X519" s="89">
        <v>29625.75</v>
      </c>
      <c r="Y519" s="89">
        <v>452850.75</v>
      </c>
      <c r="Z519" s="59">
        <v>43496</v>
      </c>
      <c r="AA519" s="59"/>
      <c r="AB519" s="76" t="str">
        <f t="shared" si="48"/>
        <v/>
      </c>
      <c r="AC519" s="76" t="str">
        <f t="shared" si="49"/>
        <v/>
      </c>
      <c r="AD519" s="76" t="str">
        <f>VLOOKUP(B519,CA!A:B,2,0)</f>
        <v>AWN</v>
      </c>
      <c r="AE519" s="77">
        <f>VLOOKUP(C519,DATA_IW39!B:B,1,0)</f>
        <v>140001545557</v>
      </c>
      <c r="AF519" s="78">
        <f t="shared" si="50"/>
        <v>1</v>
      </c>
      <c r="AG519" s="78">
        <f t="shared" si="51"/>
        <v>1</v>
      </c>
      <c r="AH519" s="78">
        <f t="shared" si="52"/>
        <v>1</v>
      </c>
      <c r="AI519" s="78" t="str">
        <f t="shared" si="53"/>
        <v>S4B3</v>
      </c>
      <c r="AJ519" s="78" t="str">
        <f>VLOOKUP(N519,DATA_IW39!A:X,24,0)</f>
        <v>AWN</v>
      </c>
      <c r="AK519" s="76" t="str">
        <f>VLOOKUP(N519,DATA_IW39!A:W,23,0)</f>
        <v>สายสื่อสาร</v>
      </c>
      <c r="AL519" s="76" t="str">
        <f>VLOOKUP(N519,DATA_IW39!A:G,6,0)</f>
        <v>ZW03</v>
      </c>
      <c r="AM519" s="76" t="str">
        <f>VLOOKUP(N519,DATA_IW39!A:G,7,0)</f>
        <v>Z53</v>
      </c>
      <c r="AN519" s="76" t="str">
        <f>VLOOKUP(A519,Constrain!AC:AD,2,0)</f>
        <v>F091</v>
      </c>
      <c r="AO519" s="76" t="str">
        <f>VLOOKUP(A519,Constrain!AC:AE,3,0)</f>
        <v>กฟอ.โชคชัย</v>
      </c>
      <c r="AP519" s="76" t="str">
        <f>VLOOKUP(N519,DATA_IW39!A:AA,27,0)</f>
        <v>TELECOM</v>
      </c>
    </row>
    <row r="520" spans="1:42" x14ac:dyDescent="0.35">
      <c r="A520" s="86" t="s">
        <v>1320</v>
      </c>
      <c r="B520" s="56">
        <v>92000318915</v>
      </c>
      <c r="C520" s="56">
        <v>140001545880</v>
      </c>
      <c r="D520" s="86" t="s">
        <v>152</v>
      </c>
      <c r="E520" s="86" t="s">
        <v>160</v>
      </c>
      <c r="F520" s="86" t="s">
        <v>161</v>
      </c>
      <c r="G520" s="56">
        <v>2007970066</v>
      </c>
      <c r="H520" s="56">
        <v>9009417230</v>
      </c>
      <c r="I520" s="56">
        <v>538000322093</v>
      </c>
      <c r="J520" s="86" t="s">
        <v>154</v>
      </c>
      <c r="K520" s="86" t="s">
        <v>165</v>
      </c>
      <c r="L520" s="86" t="s">
        <v>166</v>
      </c>
      <c r="M520" s="86" t="s">
        <v>157</v>
      </c>
      <c r="N520" s="56">
        <v>130000729874</v>
      </c>
      <c r="O520" s="86" t="s">
        <v>79</v>
      </c>
      <c r="P520" s="87">
        <v>2</v>
      </c>
      <c r="Q520" s="59">
        <v>43482</v>
      </c>
      <c r="R520" s="88">
        <v>5328</v>
      </c>
      <c r="S520" s="89">
        <v>55</v>
      </c>
      <c r="T520" s="89">
        <v>55</v>
      </c>
      <c r="U520" s="89">
        <v>3.85</v>
      </c>
      <c r="V520" s="89">
        <v>293040</v>
      </c>
      <c r="W520" s="89">
        <v>293040</v>
      </c>
      <c r="X520" s="89">
        <v>20512.8</v>
      </c>
      <c r="Y520" s="89">
        <v>313552.8</v>
      </c>
      <c r="Z520" s="59">
        <v>43496</v>
      </c>
      <c r="AA520" s="59"/>
      <c r="AB520" s="76" t="str">
        <f t="shared" si="48"/>
        <v/>
      </c>
      <c r="AC520" s="76" t="str">
        <f t="shared" si="49"/>
        <v/>
      </c>
      <c r="AD520" s="76" t="str">
        <f>VLOOKUP(B520,CA!A:B,2,0)</f>
        <v>CAT</v>
      </c>
      <c r="AE520" s="77">
        <f>VLOOKUP(C520,DATA_IW39!B:B,1,0)</f>
        <v>140001545880</v>
      </c>
      <c r="AF520" s="78">
        <f t="shared" si="50"/>
        <v>2</v>
      </c>
      <c r="AG520" s="78">
        <f t="shared" si="51"/>
        <v>2</v>
      </c>
      <c r="AH520" s="78">
        <f t="shared" si="52"/>
        <v>2</v>
      </c>
      <c r="AI520" s="78" t="str">
        <f t="shared" si="53"/>
        <v>S4B3</v>
      </c>
      <c r="AJ520" s="78" t="str">
        <f>VLOOKUP(N520,DATA_IW39!A:X,24,0)</f>
        <v>CAT</v>
      </c>
      <c r="AK520" s="76" t="str">
        <f>VLOOKUP(N520,DATA_IW39!A:W,23,0)</f>
        <v>สายสื่อสาร</v>
      </c>
      <c r="AL520" s="76" t="str">
        <f>VLOOKUP(N520,DATA_IW39!A:G,6,0)</f>
        <v>ZW03</v>
      </c>
      <c r="AM520" s="76" t="str">
        <f>VLOOKUP(N520,DATA_IW39!A:G,7,0)</f>
        <v>Z53</v>
      </c>
      <c r="AN520" s="76" t="str">
        <f>VLOOKUP(A520,Constrain!AC:AD,2,0)</f>
        <v>F091</v>
      </c>
      <c r="AO520" s="76" t="str">
        <f>VLOOKUP(A520,Constrain!AC:AE,3,0)</f>
        <v>กฟอ.โชคชัย</v>
      </c>
      <c r="AP520" s="76" t="str">
        <f>VLOOKUP(N520,DATA_IW39!A:AA,27,0)</f>
        <v>TELECOM</v>
      </c>
    </row>
    <row r="521" spans="1:42" x14ac:dyDescent="0.35">
      <c r="A521" s="86" t="s">
        <v>1320</v>
      </c>
      <c r="B521" s="56">
        <v>92000318915</v>
      </c>
      <c r="C521" s="56">
        <v>140001545880</v>
      </c>
      <c r="D521" s="86" t="s">
        <v>152</v>
      </c>
      <c r="E521" s="86" t="s">
        <v>160</v>
      </c>
      <c r="F521" s="86" t="s">
        <v>161</v>
      </c>
      <c r="G521" s="56">
        <v>2007970066</v>
      </c>
      <c r="H521" s="56">
        <v>9009417230</v>
      </c>
      <c r="I521" s="56">
        <v>538000322093</v>
      </c>
      <c r="J521" s="86" t="s">
        <v>154</v>
      </c>
      <c r="K521" s="86" t="s">
        <v>165</v>
      </c>
      <c r="L521" s="86" t="s">
        <v>166</v>
      </c>
      <c r="M521" s="86" t="s">
        <v>157</v>
      </c>
      <c r="N521" s="56">
        <v>130000729874</v>
      </c>
      <c r="O521" s="86" t="s">
        <v>79</v>
      </c>
      <c r="P521" s="87">
        <v>3</v>
      </c>
      <c r="Q521" s="59">
        <v>43482</v>
      </c>
      <c r="R521" s="88">
        <v>403</v>
      </c>
      <c r="S521" s="89">
        <v>100</v>
      </c>
      <c r="T521" s="89">
        <v>100</v>
      </c>
      <c r="U521" s="89">
        <v>7</v>
      </c>
      <c r="V521" s="89">
        <v>40300</v>
      </c>
      <c r="W521" s="89">
        <v>40300</v>
      </c>
      <c r="X521" s="89">
        <v>2821</v>
      </c>
      <c r="Y521" s="89">
        <v>43121</v>
      </c>
      <c r="Z521" s="59">
        <v>43496</v>
      </c>
      <c r="AA521" s="59"/>
      <c r="AB521" s="76" t="str">
        <f t="shared" si="48"/>
        <v/>
      </c>
      <c r="AC521" s="76" t="str">
        <f t="shared" si="49"/>
        <v/>
      </c>
      <c r="AD521" s="76" t="str">
        <f>VLOOKUP(B521,CA!A:B,2,0)</f>
        <v>CAT</v>
      </c>
      <c r="AE521" s="77">
        <f>VLOOKUP(C521,DATA_IW39!B:B,1,0)</f>
        <v>140001545880</v>
      </c>
      <c r="AF521" s="78">
        <f t="shared" si="50"/>
        <v>2</v>
      </c>
      <c r="AG521" s="78">
        <f t="shared" si="51"/>
        <v>2</v>
      </c>
      <c r="AH521" s="78">
        <f t="shared" si="52"/>
        <v>2</v>
      </c>
      <c r="AI521" s="78" t="str">
        <f t="shared" si="53"/>
        <v>S4B3</v>
      </c>
      <c r="AJ521" s="78" t="str">
        <f>VLOOKUP(N521,DATA_IW39!A:X,24,0)</f>
        <v>CAT</v>
      </c>
      <c r="AK521" s="76" t="str">
        <f>VLOOKUP(N521,DATA_IW39!A:W,23,0)</f>
        <v>สายสื่อสาร</v>
      </c>
      <c r="AL521" s="76" t="str">
        <f>VLOOKUP(N521,DATA_IW39!A:G,6,0)</f>
        <v>ZW03</v>
      </c>
      <c r="AM521" s="76" t="str">
        <f>VLOOKUP(N521,DATA_IW39!A:G,7,0)</f>
        <v>Z53</v>
      </c>
      <c r="AN521" s="76" t="str">
        <f>VLOOKUP(A521,Constrain!AC:AD,2,0)</f>
        <v>F091</v>
      </c>
      <c r="AO521" s="76" t="str">
        <f>VLOOKUP(A521,Constrain!AC:AE,3,0)</f>
        <v>กฟอ.โชคชัย</v>
      </c>
      <c r="AP521" s="76" t="str">
        <f>VLOOKUP(N521,DATA_IW39!A:AA,27,0)</f>
        <v>TELECOM</v>
      </c>
    </row>
    <row r="522" spans="1:42" x14ac:dyDescent="0.35">
      <c r="A522" s="86" t="s">
        <v>1320</v>
      </c>
      <c r="B522" s="56">
        <v>92000499511</v>
      </c>
      <c r="C522" s="56">
        <v>140001546156</v>
      </c>
      <c r="D522" s="86" t="s">
        <v>152</v>
      </c>
      <c r="E522" s="86" t="s">
        <v>162</v>
      </c>
      <c r="F522" s="86" t="s">
        <v>1388</v>
      </c>
      <c r="G522" s="56">
        <v>2007970377</v>
      </c>
      <c r="H522" s="56">
        <v>9009417550</v>
      </c>
      <c r="I522" s="56">
        <v>500000320997</v>
      </c>
      <c r="J522" s="86" t="s">
        <v>154</v>
      </c>
      <c r="K522" s="86" t="s">
        <v>165</v>
      </c>
      <c r="L522" s="86" t="s">
        <v>166</v>
      </c>
      <c r="M522" s="86" t="s">
        <v>157</v>
      </c>
      <c r="N522" s="56">
        <v>130000729876</v>
      </c>
      <c r="O522" s="86" t="s">
        <v>79</v>
      </c>
      <c r="P522" s="87">
        <v>11</v>
      </c>
      <c r="Q522" s="59">
        <v>43482</v>
      </c>
      <c r="R522" s="88">
        <v>88</v>
      </c>
      <c r="S522" s="89">
        <v>55</v>
      </c>
      <c r="T522" s="89">
        <v>55</v>
      </c>
      <c r="U522" s="89">
        <v>3.85</v>
      </c>
      <c r="V522" s="89">
        <v>4840</v>
      </c>
      <c r="W522" s="89">
        <v>4840</v>
      </c>
      <c r="X522" s="89">
        <v>338.8</v>
      </c>
      <c r="Y522" s="89">
        <v>5178.8</v>
      </c>
      <c r="Z522" s="59">
        <v>43496</v>
      </c>
      <c r="AA522" s="59"/>
      <c r="AB522" s="76" t="str">
        <f t="shared" si="48"/>
        <v/>
      </c>
      <c r="AC522" s="76" t="str">
        <f t="shared" si="49"/>
        <v/>
      </c>
      <c r="AD522" s="76" t="str">
        <f>VLOOKUP(B522,CA!A:B,2,0)</f>
        <v>DTN</v>
      </c>
      <c r="AE522" s="77">
        <f>VLOOKUP(C522,DATA_IW39!B:B,1,0)</f>
        <v>140001546156</v>
      </c>
      <c r="AF522" s="78">
        <f t="shared" si="50"/>
        <v>1</v>
      </c>
      <c r="AG522" s="78">
        <f t="shared" si="51"/>
        <v>1</v>
      </c>
      <c r="AH522" s="78">
        <f t="shared" si="52"/>
        <v>1</v>
      </c>
      <c r="AI522" s="78" t="str">
        <f t="shared" si="53"/>
        <v>S4B3</v>
      </c>
      <c r="AJ522" s="78" t="str">
        <f>VLOOKUP(N522,DATA_IW39!A:X,24,0)</f>
        <v>DTN</v>
      </c>
      <c r="AK522" s="76" t="str">
        <f>VLOOKUP(N522,DATA_IW39!A:W,23,0)</f>
        <v>สายสื่อสาร</v>
      </c>
      <c r="AL522" s="76" t="str">
        <f>VLOOKUP(N522,DATA_IW39!A:G,6,0)</f>
        <v>ZW03</v>
      </c>
      <c r="AM522" s="76" t="str">
        <f>VLOOKUP(N522,DATA_IW39!A:G,7,0)</f>
        <v>Z53</v>
      </c>
      <c r="AN522" s="76" t="str">
        <f>VLOOKUP(A522,Constrain!AC:AD,2,0)</f>
        <v>F091</v>
      </c>
      <c r="AO522" s="76" t="str">
        <f>VLOOKUP(A522,Constrain!AC:AE,3,0)</f>
        <v>กฟอ.โชคชัย</v>
      </c>
      <c r="AP522" s="76" t="str">
        <f>VLOOKUP(N522,DATA_IW39!A:AA,27,0)</f>
        <v>TELECOM</v>
      </c>
    </row>
    <row r="523" spans="1:42" x14ac:dyDescent="0.35">
      <c r="A523" s="86" t="s">
        <v>1320</v>
      </c>
      <c r="B523" s="56">
        <v>92000499345</v>
      </c>
      <c r="C523" s="56">
        <v>140001546210</v>
      </c>
      <c r="D523" s="86" t="s">
        <v>152</v>
      </c>
      <c r="E523" s="86" t="s">
        <v>172</v>
      </c>
      <c r="F523" s="86" t="s">
        <v>173</v>
      </c>
      <c r="G523" s="56">
        <v>2007970391</v>
      </c>
      <c r="H523" s="56">
        <v>9009417568</v>
      </c>
      <c r="I523" s="56">
        <v>558000322096</v>
      </c>
      <c r="J523" s="86" t="s">
        <v>154</v>
      </c>
      <c r="K523" s="86" t="s">
        <v>165</v>
      </c>
      <c r="L523" s="86" t="s">
        <v>166</v>
      </c>
      <c r="M523" s="86" t="s">
        <v>157</v>
      </c>
      <c r="N523" s="56">
        <v>130000729880</v>
      </c>
      <c r="O523" s="86" t="s">
        <v>79</v>
      </c>
      <c r="P523" s="87">
        <v>10</v>
      </c>
      <c r="Q523" s="59">
        <v>43482</v>
      </c>
      <c r="R523" s="88">
        <v>888</v>
      </c>
      <c r="S523" s="89">
        <v>55</v>
      </c>
      <c r="T523" s="89">
        <v>55</v>
      </c>
      <c r="U523" s="89">
        <v>3.85</v>
      </c>
      <c r="V523" s="89">
        <v>48840</v>
      </c>
      <c r="W523" s="89">
        <v>48840</v>
      </c>
      <c r="X523" s="89">
        <v>3418.8</v>
      </c>
      <c r="Y523" s="89">
        <v>52258.8</v>
      </c>
      <c r="Z523" s="59">
        <v>43496</v>
      </c>
      <c r="AA523" s="59"/>
      <c r="AB523" s="76" t="str">
        <f t="shared" si="48"/>
        <v/>
      </c>
      <c r="AC523" s="76" t="str">
        <f t="shared" si="49"/>
        <v/>
      </c>
      <c r="AD523" s="76" t="str">
        <f>VLOOKUP(B523,CA!A:B,2,0)</f>
        <v>ITEL</v>
      </c>
      <c r="AE523" s="77">
        <f>VLOOKUP(C523,DATA_IW39!B:B,1,0)</f>
        <v>140001546210</v>
      </c>
      <c r="AF523" s="78">
        <f t="shared" si="50"/>
        <v>1</v>
      </c>
      <c r="AG523" s="78">
        <f t="shared" si="51"/>
        <v>1</v>
      </c>
      <c r="AH523" s="78">
        <f t="shared" si="52"/>
        <v>1</v>
      </c>
      <c r="AI523" s="78" t="str">
        <f t="shared" si="53"/>
        <v>S4B3</v>
      </c>
      <c r="AJ523" s="78" t="str">
        <f>VLOOKUP(N523,DATA_IW39!A:X,24,0)</f>
        <v>ITEL</v>
      </c>
      <c r="AK523" s="76" t="str">
        <f>VLOOKUP(N523,DATA_IW39!A:W,23,0)</f>
        <v>สายสื่อสาร</v>
      </c>
      <c r="AL523" s="76" t="str">
        <f>VLOOKUP(N523,DATA_IW39!A:G,6,0)</f>
        <v>ZW03</v>
      </c>
      <c r="AM523" s="76" t="str">
        <f>VLOOKUP(N523,DATA_IW39!A:G,7,0)</f>
        <v>Z53</v>
      </c>
      <c r="AN523" s="76" t="str">
        <f>VLOOKUP(A523,Constrain!AC:AD,2,0)</f>
        <v>F091</v>
      </c>
      <c r="AO523" s="76" t="str">
        <f>VLOOKUP(A523,Constrain!AC:AE,3,0)</f>
        <v>กฟอ.โชคชัย</v>
      </c>
      <c r="AP523" s="76" t="str">
        <f>VLOOKUP(N523,DATA_IW39!A:AA,27,0)</f>
        <v>TELECOM</v>
      </c>
    </row>
    <row r="524" spans="1:42" x14ac:dyDescent="0.35">
      <c r="A524" s="86" t="s">
        <v>1320</v>
      </c>
      <c r="B524" s="56">
        <v>92000322906</v>
      </c>
      <c r="C524" s="56">
        <v>140001546257</v>
      </c>
      <c r="D524" s="86" t="s">
        <v>152</v>
      </c>
      <c r="E524" s="86" t="s">
        <v>174</v>
      </c>
      <c r="F524" s="86" t="s">
        <v>175</v>
      </c>
      <c r="G524" s="56">
        <v>2007970447</v>
      </c>
      <c r="H524" s="56">
        <v>9009417664</v>
      </c>
      <c r="I524" s="56">
        <v>556000321967</v>
      </c>
      <c r="J524" s="86" t="s">
        <v>154</v>
      </c>
      <c r="K524" s="86" t="s">
        <v>165</v>
      </c>
      <c r="L524" s="86" t="s">
        <v>166</v>
      </c>
      <c r="M524" s="86" t="s">
        <v>157</v>
      </c>
      <c r="N524" s="56">
        <v>130000729882</v>
      </c>
      <c r="O524" s="86" t="s">
        <v>79</v>
      </c>
      <c r="P524" s="87">
        <v>7</v>
      </c>
      <c r="Q524" s="59">
        <v>43482</v>
      </c>
      <c r="R524" s="88">
        <v>46</v>
      </c>
      <c r="S524" s="89">
        <v>55</v>
      </c>
      <c r="T524" s="89">
        <v>55</v>
      </c>
      <c r="U524" s="89">
        <v>3.85</v>
      </c>
      <c r="V524" s="89">
        <v>2530</v>
      </c>
      <c r="W524" s="89">
        <v>2530</v>
      </c>
      <c r="X524" s="89">
        <v>177.1</v>
      </c>
      <c r="Y524" s="89">
        <v>2707.1</v>
      </c>
      <c r="Z524" s="59">
        <v>43496</v>
      </c>
      <c r="AA524" s="59"/>
      <c r="AB524" s="76" t="str">
        <f t="shared" si="48"/>
        <v/>
      </c>
      <c r="AC524" s="76" t="str">
        <f t="shared" si="49"/>
        <v/>
      </c>
      <c r="AD524" s="76" t="str">
        <f>VLOOKUP(B524,CA!A:B,2,0)</f>
        <v>SYM</v>
      </c>
      <c r="AE524" s="77">
        <f>VLOOKUP(C524,DATA_IW39!B:B,1,0)</f>
        <v>140001546257</v>
      </c>
      <c r="AF524" s="78">
        <f t="shared" si="50"/>
        <v>1</v>
      </c>
      <c r="AG524" s="78">
        <f t="shared" si="51"/>
        <v>1</v>
      </c>
      <c r="AH524" s="78">
        <f t="shared" si="52"/>
        <v>1</v>
      </c>
      <c r="AI524" s="78" t="str">
        <f t="shared" si="53"/>
        <v>S4B3</v>
      </c>
      <c r="AJ524" s="78" t="str">
        <f>VLOOKUP(N524,DATA_IW39!A:X,24,0)</f>
        <v>SYM</v>
      </c>
      <c r="AK524" s="76" t="str">
        <f>VLOOKUP(N524,DATA_IW39!A:W,23,0)</f>
        <v>สายสื่อสาร</v>
      </c>
      <c r="AL524" s="76" t="str">
        <f>VLOOKUP(N524,DATA_IW39!A:G,6,0)</f>
        <v>ZW03</v>
      </c>
      <c r="AM524" s="76" t="str">
        <f>VLOOKUP(N524,DATA_IW39!A:G,7,0)</f>
        <v>Z53</v>
      </c>
      <c r="AN524" s="76" t="str">
        <f>VLOOKUP(A524,Constrain!AC:AD,2,0)</f>
        <v>F091</v>
      </c>
      <c r="AO524" s="76" t="str">
        <f>VLOOKUP(A524,Constrain!AC:AE,3,0)</f>
        <v>กฟอ.โชคชัย</v>
      </c>
      <c r="AP524" s="76" t="str">
        <f>VLOOKUP(N524,DATA_IW39!A:AA,27,0)</f>
        <v>TELECOM</v>
      </c>
    </row>
    <row r="525" spans="1:42" x14ac:dyDescent="0.35">
      <c r="A525" s="86" t="s">
        <v>1320</v>
      </c>
      <c r="B525" s="56">
        <v>92000573120</v>
      </c>
      <c r="C525" s="56">
        <v>140001545277</v>
      </c>
      <c r="D525" s="86" t="s">
        <v>152</v>
      </c>
      <c r="E525" s="86" t="s">
        <v>194</v>
      </c>
      <c r="F525" s="86" t="s">
        <v>195</v>
      </c>
      <c r="G525" s="56">
        <v>2007969444</v>
      </c>
      <c r="H525" s="56">
        <v>9009416715</v>
      </c>
      <c r="I525" s="56">
        <v>538000322085</v>
      </c>
      <c r="J525" s="86" t="s">
        <v>154</v>
      </c>
      <c r="K525" s="86" t="s">
        <v>155</v>
      </c>
      <c r="L525" s="86" t="s">
        <v>156</v>
      </c>
      <c r="M525" s="86" t="s">
        <v>157</v>
      </c>
      <c r="N525" s="56">
        <v>130000729894</v>
      </c>
      <c r="O525" s="86" t="s">
        <v>79</v>
      </c>
      <c r="P525" s="87">
        <v>12</v>
      </c>
      <c r="Q525" s="59">
        <v>43482</v>
      </c>
      <c r="R525" s="88">
        <v>1</v>
      </c>
      <c r="S525" s="89">
        <v>410</v>
      </c>
      <c r="T525" s="89">
        <v>410</v>
      </c>
      <c r="U525" s="89">
        <v>28.7</v>
      </c>
      <c r="V525" s="89">
        <v>410</v>
      </c>
      <c r="W525" s="89">
        <v>410</v>
      </c>
      <c r="X525" s="89">
        <v>28.7</v>
      </c>
      <c r="Y525" s="89">
        <v>438.7</v>
      </c>
      <c r="Z525" s="59">
        <v>43496</v>
      </c>
      <c r="AA525" s="59"/>
      <c r="AB525" s="76" t="str">
        <f t="shared" si="48"/>
        <v/>
      </c>
      <c r="AC525" s="76" t="str">
        <f t="shared" si="49"/>
        <v/>
      </c>
      <c r="AD525" s="76" t="str">
        <f>VLOOKUP(B525,CA!A:B,2,0)</f>
        <v>TCC</v>
      </c>
      <c r="AE525" s="77">
        <f>VLOOKUP(C525,DATA_IW39!B:B,1,0)</f>
        <v>140001545277</v>
      </c>
      <c r="AF525" s="78">
        <f t="shared" si="50"/>
        <v>1</v>
      </c>
      <c r="AG525" s="78">
        <f t="shared" si="51"/>
        <v>1</v>
      </c>
      <c r="AH525" s="78">
        <f t="shared" si="52"/>
        <v>1</v>
      </c>
      <c r="AI525" s="78" t="str">
        <f t="shared" si="53"/>
        <v>S4B3</v>
      </c>
      <c r="AJ525" s="78" t="str">
        <f>VLOOKUP(N525,DATA_IW39!A:X,24,0)</f>
        <v>TCC</v>
      </c>
      <c r="AK525" s="76" t="str">
        <f>VLOOKUP(N525,DATA_IW39!A:W,23,0)</f>
        <v>อุปกรณ์</v>
      </c>
      <c r="AL525" s="76" t="str">
        <f>VLOOKUP(N525,DATA_IW39!A:G,6,0)</f>
        <v>ZW03</v>
      </c>
      <c r="AM525" s="76" t="str">
        <f>VLOOKUP(N525,DATA_IW39!A:G,7,0)</f>
        <v>Z53</v>
      </c>
      <c r="AN525" s="76" t="str">
        <f>VLOOKUP(A525,Constrain!AC:AD,2,0)</f>
        <v>F091</v>
      </c>
      <c r="AO525" s="76" t="str">
        <f>VLOOKUP(A525,Constrain!AC:AE,3,0)</f>
        <v>กฟอ.โชคชัย</v>
      </c>
      <c r="AP525" s="76" t="str">
        <f>VLOOKUP(N525,DATA_IW39!A:AA,27,0)</f>
        <v>TELECOM</v>
      </c>
    </row>
    <row r="526" spans="1:42" x14ac:dyDescent="0.35">
      <c r="A526" s="86" t="s">
        <v>1320</v>
      </c>
      <c r="B526" s="56">
        <v>92000573120</v>
      </c>
      <c r="C526" s="56">
        <v>140001545938</v>
      </c>
      <c r="D526" s="86" t="s">
        <v>152</v>
      </c>
      <c r="E526" s="86" t="s">
        <v>194</v>
      </c>
      <c r="F526" s="86" t="s">
        <v>195</v>
      </c>
      <c r="G526" s="56">
        <v>2007970142</v>
      </c>
      <c r="H526" s="56">
        <v>9009417245</v>
      </c>
      <c r="I526" s="56">
        <v>538000322095</v>
      </c>
      <c r="J526" s="86" t="s">
        <v>154</v>
      </c>
      <c r="K526" s="86" t="s">
        <v>165</v>
      </c>
      <c r="L526" s="86" t="s">
        <v>166</v>
      </c>
      <c r="M526" s="86" t="s">
        <v>157</v>
      </c>
      <c r="N526" s="56">
        <v>130000729898</v>
      </c>
      <c r="O526" s="86" t="s">
        <v>79</v>
      </c>
      <c r="P526" s="87">
        <v>13</v>
      </c>
      <c r="Q526" s="59">
        <v>43482</v>
      </c>
      <c r="R526" s="88">
        <v>2381</v>
      </c>
      <c r="S526" s="89">
        <v>55</v>
      </c>
      <c r="T526" s="89">
        <v>55</v>
      </c>
      <c r="U526" s="89">
        <v>3.85</v>
      </c>
      <c r="V526" s="89">
        <v>130955</v>
      </c>
      <c r="W526" s="89">
        <v>130955</v>
      </c>
      <c r="X526" s="89">
        <v>9166.85</v>
      </c>
      <c r="Y526" s="89">
        <v>140121.85</v>
      </c>
      <c r="Z526" s="59">
        <v>43496</v>
      </c>
      <c r="AA526" s="59"/>
      <c r="AB526" s="76" t="str">
        <f t="shared" si="48"/>
        <v/>
      </c>
      <c r="AC526" s="76" t="str">
        <f t="shared" si="49"/>
        <v/>
      </c>
      <c r="AD526" s="76" t="str">
        <f>VLOOKUP(B526,CA!A:B,2,0)</f>
        <v>TCC</v>
      </c>
      <c r="AE526" s="77">
        <f>VLOOKUP(C526,DATA_IW39!B:B,1,0)</f>
        <v>140001545938</v>
      </c>
      <c r="AF526" s="78">
        <f t="shared" si="50"/>
        <v>1</v>
      </c>
      <c r="AG526" s="78">
        <f t="shared" si="51"/>
        <v>1</v>
      </c>
      <c r="AH526" s="78">
        <f t="shared" si="52"/>
        <v>1</v>
      </c>
      <c r="AI526" s="78" t="str">
        <f t="shared" si="53"/>
        <v>S4B3</v>
      </c>
      <c r="AJ526" s="78" t="str">
        <f>VLOOKUP(N526,DATA_IW39!A:X,24,0)</f>
        <v>TCC</v>
      </c>
      <c r="AK526" s="76" t="str">
        <f>VLOOKUP(N526,DATA_IW39!A:W,23,0)</f>
        <v>สายสื่อสาร</v>
      </c>
      <c r="AL526" s="76" t="str">
        <f>VLOOKUP(N526,DATA_IW39!A:G,6,0)</f>
        <v>ZW03</v>
      </c>
      <c r="AM526" s="76" t="str">
        <f>VLOOKUP(N526,DATA_IW39!A:G,7,0)</f>
        <v>Z53</v>
      </c>
      <c r="AN526" s="76" t="str">
        <f>VLOOKUP(A526,Constrain!AC:AD,2,0)</f>
        <v>F091</v>
      </c>
      <c r="AO526" s="76" t="str">
        <f>VLOOKUP(A526,Constrain!AC:AE,3,0)</f>
        <v>กฟอ.โชคชัย</v>
      </c>
      <c r="AP526" s="76" t="str">
        <f>VLOOKUP(N526,DATA_IW39!A:AA,27,0)</f>
        <v>TELECOM</v>
      </c>
    </row>
    <row r="527" spans="1:42" x14ac:dyDescent="0.35">
      <c r="A527" s="86" t="s">
        <v>1320</v>
      </c>
      <c r="B527" s="56">
        <v>92000318921</v>
      </c>
      <c r="C527" s="56">
        <v>140001545348</v>
      </c>
      <c r="D527" s="86" t="s">
        <v>152</v>
      </c>
      <c r="E527" s="86" t="s">
        <v>114</v>
      </c>
      <c r="F527" s="86" t="s">
        <v>163</v>
      </c>
      <c r="G527" s="56">
        <v>2007969595</v>
      </c>
      <c r="H527" s="56">
        <v>9009416466</v>
      </c>
      <c r="I527" s="56">
        <v>568000321935</v>
      </c>
      <c r="J527" s="86" t="s">
        <v>154</v>
      </c>
      <c r="K527" s="86" t="s">
        <v>165</v>
      </c>
      <c r="L527" s="86" t="s">
        <v>166</v>
      </c>
      <c r="M527" s="86" t="s">
        <v>157</v>
      </c>
      <c r="N527" s="56">
        <v>130000729901</v>
      </c>
      <c r="O527" s="86" t="s">
        <v>79</v>
      </c>
      <c r="P527" s="87">
        <v>4</v>
      </c>
      <c r="Q527" s="59">
        <v>43482</v>
      </c>
      <c r="R527" s="88">
        <v>2492</v>
      </c>
      <c r="S527" s="89">
        <v>100</v>
      </c>
      <c r="T527" s="89">
        <v>100</v>
      </c>
      <c r="U527" s="89">
        <v>7</v>
      </c>
      <c r="V527" s="89">
        <v>249200</v>
      </c>
      <c r="W527" s="89">
        <v>249200</v>
      </c>
      <c r="X527" s="89">
        <v>17444</v>
      </c>
      <c r="Y527" s="89">
        <v>266644</v>
      </c>
      <c r="Z527" s="59">
        <v>43496</v>
      </c>
      <c r="AA527" s="59"/>
      <c r="AB527" s="76" t="str">
        <f t="shared" si="48"/>
        <v/>
      </c>
      <c r="AC527" s="76" t="str">
        <f t="shared" si="49"/>
        <v/>
      </c>
      <c r="AD527" s="76" t="str">
        <f>VLOOKUP(B527,CA!A:B,2,0)</f>
        <v>TOT</v>
      </c>
      <c r="AE527" s="77">
        <f>VLOOKUP(C527,DATA_IW39!B:B,1,0)</f>
        <v>140001545348</v>
      </c>
      <c r="AF527" s="78">
        <f t="shared" si="50"/>
        <v>2</v>
      </c>
      <c r="AG527" s="78">
        <f t="shared" si="51"/>
        <v>2</v>
      </c>
      <c r="AH527" s="78">
        <f t="shared" si="52"/>
        <v>2</v>
      </c>
      <c r="AI527" s="78" t="str">
        <f t="shared" si="53"/>
        <v>S4B3</v>
      </c>
      <c r="AJ527" s="78" t="str">
        <f>VLOOKUP(N527,DATA_IW39!A:X,24,0)</f>
        <v>TOT</v>
      </c>
      <c r="AK527" s="76" t="str">
        <f>VLOOKUP(N527,DATA_IW39!A:W,23,0)</f>
        <v>สายสื่อสาร</v>
      </c>
      <c r="AL527" s="76" t="str">
        <f>VLOOKUP(N527,DATA_IW39!A:G,6,0)</f>
        <v>ZW03</v>
      </c>
      <c r="AM527" s="76" t="str">
        <f>VLOOKUP(N527,DATA_IW39!A:G,7,0)</f>
        <v>Z53</v>
      </c>
      <c r="AN527" s="76" t="str">
        <f>VLOOKUP(A527,Constrain!AC:AD,2,0)</f>
        <v>F091</v>
      </c>
      <c r="AO527" s="76" t="str">
        <f>VLOOKUP(A527,Constrain!AC:AE,3,0)</f>
        <v>กฟอ.โชคชัย</v>
      </c>
      <c r="AP527" s="76" t="str">
        <f>VLOOKUP(N527,DATA_IW39!A:AA,27,0)</f>
        <v>TELECOM</v>
      </c>
    </row>
    <row r="528" spans="1:42" x14ac:dyDescent="0.35">
      <c r="A528" s="86" t="s">
        <v>1320</v>
      </c>
      <c r="B528" s="56">
        <v>92000318921</v>
      </c>
      <c r="C528" s="56">
        <v>140001545348</v>
      </c>
      <c r="D528" s="86" t="s">
        <v>152</v>
      </c>
      <c r="E528" s="86" t="s">
        <v>114</v>
      </c>
      <c r="F528" s="86" t="s">
        <v>163</v>
      </c>
      <c r="G528" s="56">
        <v>2007969595</v>
      </c>
      <c r="H528" s="56">
        <v>9009416466</v>
      </c>
      <c r="I528" s="56">
        <v>568000321935</v>
      </c>
      <c r="J528" s="86" t="s">
        <v>154</v>
      </c>
      <c r="K528" s="86" t="s">
        <v>165</v>
      </c>
      <c r="L528" s="86" t="s">
        <v>166</v>
      </c>
      <c r="M528" s="86" t="s">
        <v>157</v>
      </c>
      <c r="N528" s="56">
        <v>130000729901</v>
      </c>
      <c r="O528" s="86" t="s">
        <v>79</v>
      </c>
      <c r="P528" s="87">
        <v>5</v>
      </c>
      <c r="Q528" s="59">
        <v>43482</v>
      </c>
      <c r="R528" s="88">
        <v>5559</v>
      </c>
      <c r="S528" s="89">
        <v>55</v>
      </c>
      <c r="T528" s="89">
        <v>55</v>
      </c>
      <c r="U528" s="89">
        <v>3.85</v>
      </c>
      <c r="V528" s="89">
        <v>305745</v>
      </c>
      <c r="W528" s="89">
        <v>305745</v>
      </c>
      <c r="X528" s="89">
        <v>21402.15</v>
      </c>
      <c r="Y528" s="89">
        <v>327147.15000000002</v>
      </c>
      <c r="Z528" s="59">
        <v>43496</v>
      </c>
      <c r="AA528" s="59"/>
      <c r="AB528" s="76" t="str">
        <f t="shared" si="48"/>
        <v/>
      </c>
      <c r="AC528" s="76" t="str">
        <f t="shared" si="49"/>
        <v/>
      </c>
      <c r="AD528" s="76" t="str">
        <f>VLOOKUP(B528,CA!A:B,2,0)</f>
        <v>TOT</v>
      </c>
      <c r="AE528" s="77">
        <f>VLOOKUP(C528,DATA_IW39!B:B,1,0)</f>
        <v>140001545348</v>
      </c>
      <c r="AF528" s="78">
        <f t="shared" si="50"/>
        <v>2</v>
      </c>
      <c r="AG528" s="78">
        <f t="shared" si="51"/>
        <v>2</v>
      </c>
      <c r="AH528" s="78">
        <f t="shared" si="52"/>
        <v>2</v>
      </c>
      <c r="AI528" s="78" t="str">
        <f t="shared" si="53"/>
        <v>S4B3</v>
      </c>
      <c r="AJ528" s="78" t="str">
        <f>VLOOKUP(N528,DATA_IW39!A:X,24,0)</f>
        <v>TOT</v>
      </c>
      <c r="AK528" s="76" t="str">
        <f>VLOOKUP(N528,DATA_IW39!A:W,23,0)</f>
        <v>สายสื่อสาร</v>
      </c>
      <c r="AL528" s="76" t="str">
        <f>VLOOKUP(N528,DATA_IW39!A:G,6,0)</f>
        <v>ZW03</v>
      </c>
      <c r="AM528" s="76" t="str">
        <f>VLOOKUP(N528,DATA_IW39!A:G,7,0)</f>
        <v>Z53</v>
      </c>
      <c r="AN528" s="76" t="str">
        <f>VLOOKUP(A528,Constrain!AC:AD,2,0)</f>
        <v>F091</v>
      </c>
      <c r="AO528" s="76" t="str">
        <f>VLOOKUP(A528,Constrain!AC:AE,3,0)</f>
        <v>กฟอ.โชคชัย</v>
      </c>
      <c r="AP528" s="76" t="str">
        <f>VLOOKUP(N528,DATA_IW39!A:AA,27,0)</f>
        <v>TELECOM</v>
      </c>
    </row>
    <row r="529" spans="1:42" x14ac:dyDescent="0.35">
      <c r="A529" s="86" t="s">
        <v>1320</v>
      </c>
      <c r="B529" s="56">
        <v>92000589339</v>
      </c>
      <c r="C529" s="56">
        <v>140001545458</v>
      </c>
      <c r="D529" s="86" t="s">
        <v>152</v>
      </c>
      <c r="E529" s="86" t="s">
        <v>1257</v>
      </c>
      <c r="F529" s="86" t="s">
        <v>1271</v>
      </c>
      <c r="G529" s="56">
        <v>2007969670</v>
      </c>
      <c r="H529" s="56">
        <v>9009416604</v>
      </c>
      <c r="I529" s="56">
        <v>560000322453</v>
      </c>
      <c r="J529" s="86" t="s">
        <v>154</v>
      </c>
      <c r="K529" s="86" t="s">
        <v>165</v>
      </c>
      <c r="L529" s="86" t="s">
        <v>166</v>
      </c>
      <c r="M529" s="86" t="s">
        <v>157</v>
      </c>
      <c r="N529" s="56">
        <v>130000729905</v>
      </c>
      <c r="O529" s="86" t="s">
        <v>79</v>
      </c>
      <c r="P529" s="87">
        <v>14</v>
      </c>
      <c r="Q529" s="59">
        <v>43482</v>
      </c>
      <c r="R529" s="88">
        <v>308</v>
      </c>
      <c r="S529" s="89">
        <v>55</v>
      </c>
      <c r="T529" s="89">
        <v>55</v>
      </c>
      <c r="U529" s="89">
        <v>3.85</v>
      </c>
      <c r="V529" s="89">
        <v>16940</v>
      </c>
      <c r="W529" s="89">
        <v>16940</v>
      </c>
      <c r="X529" s="89">
        <v>1185.8</v>
      </c>
      <c r="Y529" s="89">
        <v>18125.8</v>
      </c>
      <c r="Z529" s="59">
        <v>43496</v>
      </c>
      <c r="AA529" s="59"/>
      <c r="AB529" s="76" t="str">
        <f t="shared" si="48"/>
        <v/>
      </c>
      <c r="AC529" s="76" t="str">
        <f t="shared" si="49"/>
        <v/>
      </c>
      <c r="AD529" s="76" t="str">
        <f>VLOOKUP(B529,CA!A:B,2,0)</f>
        <v>TOT(AIS)</v>
      </c>
      <c r="AE529" s="77">
        <f>VLOOKUP(C529,DATA_IW39!B:B,1,0)</f>
        <v>140001545458</v>
      </c>
      <c r="AF529" s="78">
        <f t="shared" si="50"/>
        <v>1</v>
      </c>
      <c r="AG529" s="78">
        <f t="shared" si="51"/>
        <v>1</v>
      </c>
      <c r="AH529" s="78">
        <f t="shared" si="52"/>
        <v>1</v>
      </c>
      <c r="AI529" s="78" t="str">
        <f t="shared" si="53"/>
        <v>S4B3</v>
      </c>
      <c r="AJ529" s="78" t="str">
        <f>VLOOKUP(N529,DATA_IW39!A:X,24,0)</f>
        <v>AWN/AIS</v>
      </c>
      <c r="AK529" s="76" t="str">
        <f>VLOOKUP(N529,DATA_IW39!A:W,23,0)</f>
        <v>สายสื่อสาร</v>
      </c>
      <c r="AL529" s="76" t="str">
        <f>VLOOKUP(N529,DATA_IW39!A:G,6,0)</f>
        <v>ZW03</v>
      </c>
      <c r="AM529" s="76" t="str">
        <f>VLOOKUP(N529,DATA_IW39!A:G,7,0)</f>
        <v>Z53</v>
      </c>
      <c r="AN529" s="76" t="str">
        <f>VLOOKUP(A529,Constrain!AC:AD,2,0)</f>
        <v>F091</v>
      </c>
      <c r="AO529" s="76" t="str">
        <f>VLOOKUP(A529,Constrain!AC:AE,3,0)</f>
        <v>กฟอ.โชคชัย</v>
      </c>
      <c r="AP529" s="76" t="str">
        <f>VLOOKUP(N529,DATA_IW39!A:AA,27,0)</f>
        <v>TELECOM</v>
      </c>
    </row>
    <row r="530" spans="1:42" x14ac:dyDescent="0.35">
      <c r="A530" s="86" t="s">
        <v>1320</v>
      </c>
      <c r="B530" s="56">
        <v>92000312976</v>
      </c>
      <c r="C530" s="56">
        <v>140001546105</v>
      </c>
      <c r="D530" s="86" t="s">
        <v>152</v>
      </c>
      <c r="E530" s="86" t="s">
        <v>158</v>
      </c>
      <c r="F530" s="86" t="s">
        <v>159</v>
      </c>
      <c r="G530" s="56">
        <v>2007970319</v>
      </c>
      <c r="H530" s="56">
        <v>9009417491</v>
      </c>
      <c r="I530" s="56">
        <v>512000321320</v>
      </c>
      <c r="J530" s="86" t="s">
        <v>154</v>
      </c>
      <c r="K530" s="86" t="s">
        <v>165</v>
      </c>
      <c r="L530" s="86" t="s">
        <v>166</v>
      </c>
      <c r="M530" s="86" t="s">
        <v>157</v>
      </c>
      <c r="N530" s="56">
        <v>130000729906</v>
      </c>
      <c r="O530" s="86" t="s">
        <v>79</v>
      </c>
      <c r="P530" s="87">
        <v>1</v>
      </c>
      <c r="Q530" s="59">
        <v>43482</v>
      </c>
      <c r="R530" s="88">
        <v>4960</v>
      </c>
      <c r="S530" s="89">
        <v>55</v>
      </c>
      <c r="T530" s="89">
        <v>55</v>
      </c>
      <c r="U530" s="89">
        <v>3.85</v>
      </c>
      <c r="V530" s="89">
        <v>272800</v>
      </c>
      <c r="W530" s="89">
        <v>272800</v>
      </c>
      <c r="X530" s="89">
        <v>19096</v>
      </c>
      <c r="Y530" s="89">
        <v>291896</v>
      </c>
      <c r="Z530" s="59">
        <v>43496</v>
      </c>
      <c r="AA530" s="59"/>
      <c r="AB530" s="76" t="str">
        <f t="shared" si="48"/>
        <v/>
      </c>
      <c r="AC530" s="76" t="str">
        <f t="shared" si="49"/>
        <v/>
      </c>
      <c r="AD530" s="76" t="str">
        <f>VLOOKUP(B530,CA!A:B,2,0)</f>
        <v>TTT</v>
      </c>
      <c r="AE530" s="77">
        <f>VLOOKUP(C530,DATA_IW39!B:B,1,0)</f>
        <v>140001546105</v>
      </c>
      <c r="AF530" s="78">
        <f t="shared" si="50"/>
        <v>1</v>
      </c>
      <c r="AG530" s="78">
        <f t="shared" si="51"/>
        <v>1</v>
      </c>
      <c r="AH530" s="78">
        <f t="shared" si="52"/>
        <v>1</v>
      </c>
      <c r="AI530" s="78" t="str">
        <f t="shared" si="53"/>
        <v>S4B3</v>
      </c>
      <c r="AJ530" s="78" t="str">
        <f>VLOOKUP(N530,DATA_IW39!A:X,24,0)</f>
        <v>TTT</v>
      </c>
      <c r="AK530" s="76" t="str">
        <f>VLOOKUP(N530,DATA_IW39!A:W,23,0)</f>
        <v>สายสื่อสาร</v>
      </c>
      <c r="AL530" s="76" t="str">
        <f>VLOOKUP(N530,DATA_IW39!A:G,6,0)</f>
        <v>ZW03</v>
      </c>
      <c r="AM530" s="76" t="str">
        <f>VLOOKUP(N530,DATA_IW39!A:G,7,0)</f>
        <v>Z53</v>
      </c>
      <c r="AN530" s="76" t="str">
        <f>VLOOKUP(A530,Constrain!AC:AD,2,0)</f>
        <v>F091</v>
      </c>
      <c r="AO530" s="76" t="str">
        <f>VLOOKUP(A530,Constrain!AC:AE,3,0)</f>
        <v>กฟอ.โชคชัย</v>
      </c>
      <c r="AP530" s="76" t="str">
        <f>VLOOKUP(N530,DATA_IW39!A:AA,27,0)</f>
        <v>TELECOM</v>
      </c>
    </row>
    <row r="531" spans="1:42" x14ac:dyDescent="0.35">
      <c r="A531" s="86" t="s">
        <v>1320</v>
      </c>
      <c r="B531" s="56">
        <v>92000481964</v>
      </c>
      <c r="C531" s="56">
        <v>140001545993</v>
      </c>
      <c r="D531" s="86" t="s">
        <v>152</v>
      </c>
      <c r="E531" s="86" t="s">
        <v>171</v>
      </c>
      <c r="F531" s="86" t="s">
        <v>167</v>
      </c>
      <c r="G531" s="56">
        <v>2007970152</v>
      </c>
      <c r="H531" s="56">
        <v>9009417334</v>
      </c>
      <c r="I531" s="56">
        <v>512000321318</v>
      </c>
      <c r="J531" s="86" t="s">
        <v>154</v>
      </c>
      <c r="K531" s="86" t="s">
        <v>165</v>
      </c>
      <c r="L531" s="86" t="s">
        <v>166</v>
      </c>
      <c r="M531" s="86" t="s">
        <v>157</v>
      </c>
      <c r="N531" s="56">
        <v>130000729910</v>
      </c>
      <c r="O531" s="86" t="s">
        <v>79</v>
      </c>
      <c r="P531" s="87">
        <v>9</v>
      </c>
      <c r="Q531" s="59">
        <v>43482</v>
      </c>
      <c r="R531" s="88">
        <v>3253</v>
      </c>
      <c r="S531" s="89">
        <v>55</v>
      </c>
      <c r="T531" s="89">
        <v>55</v>
      </c>
      <c r="U531" s="89">
        <v>3.85</v>
      </c>
      <c r="V531" s="89">
        <v>178915</v>
      </c>
      <c r="W531" s="89">
        <v>178915</v>
      </c>
      <c r="X531" s="89">
        <v>12524.05</v>
      </c>
      <c r="Y531" s="89">
        <v>191439.05</v>
      </c>
      <c r="Z531" s="59">
        <v>43496</v>
      </c>
      <c r="AA531" s="59"/>
      <c r="AB531" s="76" t="str">
        <f t="shared" si="48"/>
        <v/>
      </c>
      <c r="AC531" s="76" t="str">
        <f t="shared" si="49"/>
        <v/>
      </c>
      <c r="AD531" s="76" t="str">
        <f>VLOOKUP(B531,CA!A:B,2,0)</f>
        <v>TUC</v>
      </c>
      <c r="AE531" s="77">
        <f>VLOOKUP(C531,DATA_IW39!B:B,1,0)</f>
        <v>140001545993</v>
      </c>
      <c r="AF531" s="78">
        <f t="shared" si="50"/>
        <v>1</v>
      </c>
      <c r="AG531" s="78">
        <f t="shared" si="51"/>
        <v>1</v>
      </c>
      <c r="AH531" s="78">
        <f t="shared" si="52"/>
        <v>1</v>
      </c>
      <c r="AI531" s="78" t="str">
        <f t="shared" si="53"/>
        <v>S4B3</v>
      </c>
      <c r="AJ531" s="78" t="str">
        <f>VLOOKUP(N531,DATA_IW39!A:X,24,0)</f>
        <v>TUC</v>
      </c>
      <c r="AK531" s="76" t="str">
        <f>VLOOKUP(N531,DATA_IW39!A:W,23,0)</f>
        <v>สายสื่อสาร</v>
      </c>
      <c r="AL531" s="76" t="str">
        <f>VLOOKUP(N531,DATA_IW39!A:G,6,0)</f>
        <v>ZW03</v>
      </c>
      <c r="AM531" s="76" t="str">
        <f>VLOOKUP(N531,DATA_IW39!A:G,7,0)</f>
        <v>Z53</v>
      </c>
      <c r="AN531" s="76" t="str">
        <f>VLOOKUP(A531,Constrain!AC:AD,2,0)</f>
        <v>F091</v>
      </c>
      <c r="AO531" s="76" t="str">
        <f>VLOOKUP(A531,Constrain!AC:AE,3,0)</f>
        <v>กฟอ.โชคชัย</v>
      </c>
      <c r="AP531" s="76" t="str">
        <f>VLOOKUP(N531,DATA_IW39!A:AA,27,0)</f>
        <v>TELECOM</v>
      </c>
    </row>
    <row r="532" spans="1:42" x14ac:dyDescent="0.35">
      <c r="A532" s="86" t="s">
        <v>1320</v>
      </c>
      <c r="B532" s="56">
        <v>92000318928</v>
      </c>
      <c r="C532" s="56">
        <v>140001546069</v>
      </c>
      <c r="D532" s="86" t="s">
        <v>152</v>
      </c>
      <c r="E532" s="86" t="s">
        <v>168</v>
      </c>
      <c r="F532" s="86" t="s">
        <v>169</v>
      </c>
      <c r="G532" s="56">
        <v>2007970253</v>
      </c>
      <c r="H532" s="56">
        <v>9009417441</v>
      </c>
      <c r="I532" s="56">
        <v>558000322094</v>
      </c>
      <c r="J532" s="86" t="s">
        <v>154</v>
      </c>
      <c r="K532" s="86" t="s">
        <v>165</v>
      </c>
      <c r="L532" s="86" t="s">
        <v>166</v>
      </c>
      <c r="M532" s="86" t="s">
        <v>157</v>
      </c>
      <c r="N532" s="56">
        <v>130000729911</v>
      </c>
      <c r="O532" s="86" t="s">
        <v>79</v>
      </c>
      <c r="P532" s="87">
        <v>6</v>
      </c>
      <c r="Q532" s="59">
        <v>43482</v>
      </c>
      <c r="R532" s="88">
        <v>3131</v>
      </c>
      <c r="S532" s="89">
        <v>55</v>
      </c>
      <c r="T532" s="89">
        <v>55</v>
      </c>
      <c r="U532" s="89">
        <v>3.85</v>
      </c>
      <c r="V532" s="89">
        <v>172205</v>
      </c>
      <c r="W532" s="89">
        <v>172205</v>
      </c>
      <c r="X532" s="89">
        <v>12054.35</v>
      </c>
      <c r="Y532" s="89">
        <v>184259.35</v>
      </c>
      <c r="Z532" s="59">
        <v>43496</v>
      </c>
      <c r="AA532" s="59"/>
      <c r="AB532" s="76" t="str">
        <f t="shared" si="48"/>
        <v/>
      </c>
      <c r="AC532" s="76" t="str">
        <f t="shared" si="49"/>
        <v/>
      </c>
      <c r="AD532" s="76" t="str">
        <f>VLOOKUP(B532,CA!A:B,2,0)</f>
        <v>UIH</v>
      </c>
      <c r="AE532" s="77">
        <f>VLOOKUP(C532,DATA_IW39!B:B,1,0)</f>
        <v>140001546069</v>
      </c>
      <c r="AF532" s="78">
        <f t="shared" si="50"/>
        <v>1</v>
      </c>
      <c r="AG532" s="78">
        <f t="shared" si="51"/>
        <v>1</v>
      </c>
      <c r="AH532" s="78">
        <f t="shared" si="52"/>
        <v>1</v>
      </c>
      <c r="AI532" s="78" t="str">
        <f t="shared" si="53"/>
        <v>S4B3</v>
      </c>
      <c r="AJ532" s="78" t="str">
        <f>VLOOKUP(N532,DATA_IW39!A:X,24,0)</f>
        <v>UIH</v>
      </c>
      <c r="AK532" s="76" t="str">
        <f>VLOOKUP(N532,DATA_IW39!A:W,23,0)</f>
        <v>สายสื่อสาร</v>
      </c>
      <c r="AL532" s="76" t="str">
        <f>VLOOKUP(N532,DATA_IW39!A:G,6,0)</f>
        <v>ZW03</v>
      </c>
      <c r="AM532" s="76" t="str">
        <f>VLOOKUP(N532,DATA_IW39!A:G,7,0)</f>
        <v>Z53</v>
      </c>
      <c r="AN532" s="76" t="str">
        <f>VLOOKUP(A532,Constrain!AC:AD,2,0)</f>
        <v>F091</v>
      </c>
      <c r="AO532" s="76" t="str">
        <f>VLOOKUP(A532,Constrain!AC:AE,3,0)</f>
        <v>กฟอ.โชคชัย</v>
      </c>
      <c r="AP532" s="76" t="str">
        <f>VLOOKUP(N532,DATA_IW39!A:AA,27,0)</f>
        <v>TELECOM</v>
      </c>
    </row>
    <row r="533" spans="1:42" x14ac:dyDescent="0.35">
      <c r="A533" s="86" t="s">
        <v>1309</v>
      </c>
      <c r="B533" s="56">
        <v>92000322769</v>
      </c>
      <c r="C533" s="56">
        <v>140001546239</v>
      </c>
      <c r="D533" s="86" t="s">
        <v>152</v>
      </c>
      <c r="E533" s="86" t="s">
        <v>158</v>
      </c>
      <c r="F533" s="86" t="s">
        <v>159</v>
      </c>
      <c r="G533" s="56">
        <v>2007970407</v>
      </c>
      <c r="H533" s="56">
        <v>9009417588</v>
      </c>
      <c r="I533" s="56">
        <v>518000321286</v>
      </c>
      <c r="J533" s="86" t="s">
        <v>154</v>
      </c>
      <c r="K533" s="86" t="s">
        <v>165</v>
      </c>
      <c r="L533" s="86" t="s">
        <v>166</v>
      </c>
      <c r="M533" s="86" t="s">
        <v>157</v>
      </c>
      <c r="N533" s="56">
        <v>130000730024</v>
      </c>
      <c r="O533" s="86" t="s">
        <v>79</v>
      </c>
      <c r="P533" s="87">
        <v>2</v>
      </c>
      <c r="Q533" s="59">
        <v>43482</v>
      </c>
      <c r="R533" s="88">
        <v>3123</v>
      </c>
      <c r="S533" s="89">
        <v>55</v>
      </c>
      <c r="T533" s="89">
        <v>55</v>
      </c>
      <c r="U533" s="89">
        <v>3.85</v>
      </c>
      <c r="V533" s="89">
        <v>171765</v>
      </c>
      <c r="W533" s="89">
        <v>171765</v>
      </c>
      <c r="X533" s="89">
        <v>12023.55</v>
      </c>
      <c r="Y533" s="89">
        <v>183788.55</v>
      </c>
      <c r="Z533" s="59">
        <v>43496</v>
      </c>
      <c r="AA533" s="59"/>
      <c r="AB533" s="76" t="str">
        <f t="shared" si="48"/>
        <v/>
      </c>
      <c r="AC533" s="76" t="str">
        <f t="shared" si="49"/>
        <v/>
      </c>
      <c r="AD533" s="76" t="str">
        <f>VLOOKUP(B533,CA!A:B,2,0)</f>
        <v>TTT</v>
      </c>
      <c r="AE533" s="77">
        <f>VLOOKUP(C533,DATA_IW39!B:B,1,0)</f>
        <v>140001546239</v>
      </c>
      <c r="AF533" s="78">
        <f t="shared" si="50"/>
        <v>1</v>
      </c>
      <c r="AG533" s="78">
        <f t="shared" si="51"/>
        <v>1</v>
      </c>
      <c r="AH533" s="78">
        <f t="shared" si="52"/>
        <v>1</v>
      </c>
      <c r="AI533" s="78" t="str">
        <f t="shared" si="53"/>
        <v>S4B3</v>
      </c>
      <c r="AJ533" s="78" t="str">
        <f>VLOOKUP(N533,DATA_IW39!A:X,24,0)</f>
        <v>TTT</v>
      </c>
      <c r="AK533" s="76" t="str">
        <f>VLOOKUP(N533,DATA_IW39!A:W,23,0)</f>
        <v>สายสื่อสาร</v>
      </c>
      <c r="AL533" s="76" t="str">
        <f>VLOOKUP(N533,DATA_IW39!A:G,6,0)</f>
        <v>ZW03</v>
      </c>
      <c r="AM533" s="76" t="str">
        <f>VLOOKUP(N533,DATA_IW39!A:G,7,0)</f>
        <v>Z53</v>
      </c>
      <c r="AN533" s="76" t="str">
        <f>VLOOKUP(A533,Constrain!AC:AD,2,0)</f>
        <v>F072</v>
      </c>
      <c r="AO533" s="76" t="str">
        <f>VLOOKUP(A533,Constrain!AC:AE,3,0)</f>
        <v>กฟส.สูงเนิน</v>
      </c>
      <c r="AP533" s="76" t="str">
        <f>VLOOKUP(N533,DATA_IW39!A:AA,27,0)</f>
        <v>TELECOM</v>
      </c>
    </row>
    <row r="534" spans="1:42" x14ac:dyDescent="0.35">
      <c r="A534" s="86" t="s">
        <v>1309</v>
      </c>
      <c r="B534" s="56">
        <v>92000398585</v>
      </c>
      <c r="C534" s="56">
        <v>140001546251</v>
      </c>
      <c r="D534" s="86" t="s">
        <v>152</v>
      </c>
      <c r="E534" s="86" t="s">
        <v>180</v>
      </c>
      <c r="F534" s="86" t="s">
        <v>159</v>
      </c>
      <c r="G534" s="56">
        <v>2007970411</v>
      </c>
      <c r="H534" s="56">
        <v>9009417692</v>
      </c>
      <c r="I534" s="56">
        <v>568000321554</v>
      </c>
      <c r="J534" s="86" t="s">
        <v>154</v>
      </c>
      <c r="K534" s="86" t="s">
        <v>155</v>
      </c>
      <c r="L534" s="86" t="s">
        <v>156</v>
      </c>
      <c r="M534" s="86" t="s">
        <v>157</v>
      </c>
      <c r="N534" s="56">
        <v>130000730046</v>
      </c>
      <c r="O534" s="86" t="s">
        <v>79</v>
      </c>
      <c r="P534" s="87">
        <v>14</v>
      </c>
      <c r="Q534" s="59">
        <v>43482</v>
      </c>
      <c r="R534" s="88">
        <v>12</v>
      </c>
      <c r="S534" s="89">
        <v>410</v>
      </c>
      <c r="T534" s="89">
        <v>410</v>
      </c>
      <c r="U534" s="89">
        <v>28.7</v>
      </c>
      <c r="V534" s="89">
        <v>4920</v>
      </c>
      <c r="W534" s="89">
        <v>4920</v>
      </c>
      <c r="X534" s="89">
        <v>344.4</v>
      </c>
      <c r="Y534" s="89">
        <v>5264.4</v>
      </c>
      <c r="Z534" s="59">
        <v>43496</v>
      </c>
      <c r="AA534" s="59"/>
      <c r="AB534" s="76" t="str">
        <f t="shared" si="48"/>
        <v/>
      </c>
      <c r="AC534" s="76" t="str">
        <f t="shared" si="49"/>
        <v/>
      </c>
      <c r="AD534" s="76" t="str">
        <f>VLOOKUP(B534,CA!A:B,2,0)</f>
        <v>TTTIN</v>
      </c>
      <c r="AE534" s="77">
        <f>VLOOKUP(C534,DATA_IW39!B:B,1,0)</f>
        <v>140001546251</v>
      </c>
      <c r="AF534" s="78">
        <f t="shared" si="50"/>
        <v>1</v>
      </c>
      <c r="AG534" s="78">
        <f t="shared" si="51"/>
        <v>1</v>
      </c>
      <c r="AH534" s="78">
        <f t="shared" si="52"/>
        <v>1</v>
      </c>
      <c r="AI534" s="78" t="str">
        <f t="shared" si="53"/>
        <v>S4B3</v>
      </c>
      <c r="AJ534" s="78" t="str">
        <f>VLOOKUP(N534,DATA_IW39!A:X,24,0)</f>
        <v>TTTIN</v>
      </c>
      <c r="AK534" s="76" t="str">
        <f>VLOOKUP(N534,DATA_IW39!A:W,23,0)</f>
        <v>อุปกรณ์</v>
      </c>
      <c r="AL534" s="76" t="str">
        <f>VLOOKUP(N534,DATA_IW39!A:G,6,0)</f>
        <v>ZW03</v>
      </c>
      <c r="AM534" s="76" t="str">
        <f>VLOOKUP(N534,DATA_IW39!A:G,7,0)</f>
        <v>Z53</v>
      </c>
      <c r="AN534" s="76" t="str">
        <f>VLOOKUP(A534,Constrain!AC:AD,2,0)</f>
        <v>F072</v>
      </c>
      <c r="AO534" s="76" t="str">
        <f>VLOOKUP(A534,Constrain!AC:AE,3,0)</f>
        <v>กฟส.สูงเนิน</v>
      </c>
      <c r="AP534" s="76" t="str">
        <f>VLOOKUP(N534,DATA_IW39!A:AA,27,0)</f>
        <v>TELECOM</v>
      </c>
    </row>
    <row r="535" spans="1:42" x14ac:dyDescent="0.35">
      <c r="A535" s="86" t="s">
        <v>1309</v>
      </c>
      <c r="B535" s="56">
        <v>92000481965</v>
      </c>
      <c r="C535" s="56">
        <v>140001546092</v>
      </c>
      <c r="D535" s="86" t="s">
        <v>152</v>
      </c>
      <c r="E535" s="86" t="s">
        <v>171</v>
      </c>
      <c r="F535" s="86" t="s">
        <v>167</v>
      </c>
      <c r="G535" s="56">
        <v>2007970282</v>
      </c>
      <c r="H535" s="56">
        <v>9009417460</v>
      </c>
      <c r="I535" s="56">
        <v>548000321398</v>
      </c>
      <c r="J535" s="86" t="s">
        <v>154</v>
      </c>
      <c r="K535" s="86" t="s">
        <v>155</v>
      </c>
      <c r="L535" s="86" t="s">
        <v>156</v>
      </c>
      <c r="M535" s="86" t="s">
        <v>157</v>
      </c>
      <c r="N535" s="56">
        <v>130000730069</v>
      </c>
      <c r="O535" s="86" t="s">
        <v>79</v>
      </c>
      <c r="P535" s="87">
        <v>15</v>
      </c>
      <c r="Q535" s="59">
        <v>43482</v>
      </c>
      <c r="R535" s="88">
        <v>12</v>
      </c>
      <c r="S535" s="89">
        <v>410</v>
      </c>
      <c r="T535" s="89">
        <v>410</v>
      </c>
      <c r="U535" s="89">
        <v>28.7</v>
      </c>
      <c r="V535" s="89">
        <v>4920</v>
      </c>
      <c r="W535" s="89">
        <v>4920</v>
      </c>
      <c r="X535" s="89">
        <v>344.4</v>
      </c>
      <c r="Y535" s="89">
        <v>5264.4</v>
      </c>
      <c r="Z535" s="59">
        <v>43496</v>
      </c>
      <c r="AA535" s="59"/>
      <c r="AB535" s="76" t="str">
        <f t="shared" si="48"/>
        <v/>
      </c>
      <c r="AC535" s="76" t="str">
        <f t="shared" si="49"/>
        <v/>
      </c>
      <c r="AD535" s="76" t="str">
        <f>VLOOKUP(B535,CA!A:B,2,0)</f>
        <v>TUC</v>
      </c>
      <c r="AE535" s="77">
        <f>VLOOKUP(C535,DATA_IW39!B:B,1,0)</f>
        <v>140001546092</v>
      </c>
      <c r="AF535" s="78">
        <f t="shared" si="50"/>
        <v>1</v>
      </c>
      <c r="AG535" s="78">
        <f t="shared" si="51"/>
        <v>1</v>
      </c>
      <c r="AH535" s="78">
        <f t="shared" si="52"/>
        <v>1</v>
      </c>
      <c r="AI535" s="78" t="str">
        <f t="shared" si="53"/>
        <v>S4B3</v>
      </c>
      <c r="AJ535" s="78" t="str">
        <f>VLOOKUP(N535,DATA_IW39!A:X,24,0)</f>
        <v>TUC</v>
      </c>
      <c r="AK535" s="76" t="str">
        <f>VLOOKUP(N535,DATA_IW39!A:W,23,0)</f>
        <v>อุปกรณ์</v>
      </c>
      <c r="AL535" s="76" t="str">
        <f>VLOOKUP(N535,DATA_IW39!A:G,6,0)</f>
        <v>ZW03</v>
      </c>
      <c r="AM535" s="76" t="str">
        <f>VLOOKUP(N535,DATA_IW39!A:G,7,0)</f>
        <v>Z53</v>
      </c>
      <c r="AN535" s="76" t="str">
        <f>VLOOKUP(A535,Constrain!AC:AD,2,0)</f>
        <v>F072</v>
      </c>
      <c r="AO535" s="76" t="str">
        <f>VLOOKUP(A535,Constrain!AC:AE,3,0)</f>
        <v>กฟส.สูงเนิน</v>
      </c>
      <c r="AP535" s="76" t="str">
        <f>VLOOKUP(N535,DATA_IW39!A:AA,27,0)</f>
        <v>TELECOM</v>
      </c>
    </row>
    <row r="536" spans="1:42" x14ac:dyDescent="0.35">
      <c r="A536" s="86" t="s">
        <v>1309</v>
      </c>
      <c r="B536" s="56">
        <v>92000374539</v>
      </c>
      <c r="C536" s="56">
        <v>140001545388</v>
      </c>
      <c r="D536" s="86" t="s">
        <v>152</v>
      </c>
      <c r="E536" s="86" t="s">
        <v>172</v>
      </c>
      <c r="F536" s="86" t="s">
        <v>173</v>
      </c>
      <c r="G536" s="56">
        <v>2007969580</v>
      </c>
      <c r="H536" s="56">
        <v>9009416610</v>
      </c>
      <c r="I536" s="56">
        <v>544000322238</v>
      </c>
      <c r="J536" s="86" t="s">
        <v>154</v>
      </c>
      <c r="K536" s="86" t="s">
        <v>165</v>
      </c>
      <c r="L536" s="86" t="s">
        <v>166</v>
      </c>
      <c r="M536" s="86" t="s">
        <v>157</v>
      </c>
      <c r="N536" s="56">
        <v>130000730080</v>
      </c>
      <c r="O536" s="86" t="s">
        <v>79</v>
      </c>
      <c r="P536" s="87">
        <v>13</v>
      </c>
      <c r="Q536" s="59">
        <v>43482</v>
      </c>
      <c r="R536" s="88">
        <v>2058</v>
      </c>
      <c r="S536" s="89">
        <v>55</v>
      </c>
      <c r="T536" s="89">
        <v>55</v>
      </c>
      <c r="U536" s="89">
        <v>3.85</v>
      </c>
      <c r="V536" s="89">
        <v>113190</v>
      </c>
      <c r="W536" s="89">
        <v>113190</v>
      </c>
      <c r="X536" s="89">
        <v>7923.3</v>
      </c>
      <c r="Y536" s="89">
        <v>121113.3</v>
      </c>
      <c r="Z536" s="59">
        <v>43496</v>
      </c>
      <c r="AA536" s="59"/>
      <c r="AB536" s="76" t="str">
        <f t="shared" si="48"/>
        <v/>
      </c>
      <c r="AC536" s="76" t="str">
        <f t="shared" si="49"/>
        <v/>
      </c>
      <c r="AD536" s="76" t="str">
        <f>VLOOKUP(B536,CA!A:B,2,0)</f>
        <v>ITEL</v>
      </c>
      <c r="AE536" s="77">
        <f>VLOOKUP(C536,DATA_IW39!B:B,1,0)</f>
        <v>140001545388</v>
      </c>
      <c r="AF536" s="78">
        <f t="shared" si="50"/>
        <v>1</v>
      </c>
      <c r="AG536" s="78">
        <f t="shared" si="51"/>
        <v>1</v>
      </c>
      <c r="AH536" s="78">
        <f t="shared" si="52"/>
        <v>1</v>
      </c>
      <c r="AI536" s="78" t="str">
        <f t="shared" si="53"/>
        <v>S4B3</v>
      </c>
      <c r="AJ536" s="78" t="str">
        <f>VLOOKUP(N536,DATA_IW39!A:X,24,0)</f>
        <v>ITEL</v>
      </c>
      <c r="AK536" s="76" t="str">
        <f>VLOOKUP(N536,DATA_IW39!A:W,23,0)</f>
        <v>สายสื่อสาร</v>
      </c>
      <c r="AL536" s="76" t="str">
        <f>VLOOKUP(N536,DATA_IW39!A:G,6,0)</f>
        <v>ZW03</v>
      </c>
      <c r="AM536" s="76" t="str">
        <f>VLOOKUP(N536,DATA_IW39!A:G,7,0)</f>
        <v>Z53</v>
      </c>
      <c r="AN536" s="76" t="str">
        <f>VLOOKUP(A536,Constrain!AC:AD,2,0)</f>
        <v>F072</v>
      </c>
      <c r="AO536" s="76" t="str">
        <f>VLOOKUP(A536,Constrain!AC:AE,3,0)</f>
        <v>กฟส.สูงเนิน</v>
      </c>
      <c r="AP536" s="76" t="str">
        <f>VLOOKUP(N536,DATA_IW39!A:AA,27,0)</f>
        <v>TELECOM</v>
      </c>
    </row>
    <row r="537" spans="1:42" x14ac:dyDescent="0.35">
      <c r="A537" s="86" t="s">
        <v>1324</v>
      </c>
      <c r="B537" s="56">
        <v>92000429670</v>
      </c>
      <c r="C537" s="56">
        <v>140001544888</v>
      </c>
      <c r="D537" s="86" t="s">
        <v>152</v>
      </c>
      <c r="E537" s="86" t="s">
        <v>171</v>
      </c>
      <c r="F537" s="86" t="s">
        <v>167</v>
      </c>
      <c r="G537" s="56">
        <v>2007969090</v>
      </c>
      <c r="H537" s="56">
        <v>9009415884</v>
      </c>
      <c r="I537" s="56">
        <v>514000320666</v>
      </c>
      <c r="J537" s="86" t="s">
        <v>154</v>
      </c>
      <c r="K537" s="86" t="s">
        <v>155</v>
      </c>
      <c r="L537" s="86" t="s">
        <v>156</v>
      </c>
      <c r="M537" s="86" t="s">
        <v>157</v>
      </c>
      <c r="N537" s="56">
        <v>130000730369</v>
      </c>
      <c r="O537" s="86" t="s">
        <v>79</v>
      </c>
      <c r="P537" s="87">
        <v>18</v>
      </c>
      <c r="Q537" s="59">
        <v>43482</v>
      </c>
      <c r="R537" s="88">
        <v>10</v>
      </c>
      <c r="S537" s="89">
        <v>410</v>
      </c>
      <c r="T537" s="89">
        <v>410</v>
      </c>
      <c r="U537" s="89">
        <v>28.7</v>
      </c>
      <c r="V537" s="89">
        <v>4100</v>
      </c>
      <c r="W537" s="89">
        <v>4100</v>
      </c>
      <c r="X537" s="89">
        <v>287</v>
      </c>
      <c r="Y537" s="89">
        <v>4387</v>
      </c>
      <c r="Z537" s="59">
        <v>43496</v>
      </c>
      <c r="AA537" s="59"/>
      <c r="AB537" s="76" t="str">
        <f t="shared" si="48"/>
        <v/>
      </c>
      <c r="AC537" s="76" t="str">
        <f t="shared" si="49"/>
        <v/>
      </c>
      <c r="AD537" s="76" t="str">
        <f>VLOOKUP(B537,CA!A:B,2,0)</f>
        <v>TUC</v>
      </c>
      <c r="AE537" s="77">
        <f>VLOOKUP(C537,DATA_IW39!B:B,1,0)</f>
        <v>140001544888</v>
      </c>
      <c r="AF537" s="78">
        <f t="shared" si="50"/>
        <v>1</v>
      </c>
      <c r="AG537" s="78">
        <f t="shared" si="51"/>
        <v>1</v>
      </c>
      <c r="AH537" s="78">
        <f t="shared" si="52"/>
        <v>1</v>
      </c>
      <c r="AI537" s="78" t="str">
        <f t="shared" si="53"/>
        <v>S4B3</v>
      </c>
      <c r="AJ537" s="78" t="str">
        <f>VLOOKUP(N537,DATA_IW39!A:X,24,0)</f>
        <v>TUC</v>
      </c>
      <c r="AK537" s="76" t="str">
        <f>VLOOKUP(N537,DATA_IW39!A:W,23,0)</f>
        <v>อุปกรณ์</v>
      </c>
      <c r="AL537" s="76" t="str">
        <f>VLOOKUP(N537,DATA_IW39!A:G,6,0)</f>
        <v>ZW03</v>
      </c>
      <c r="AM537" s="76" t="str">
        <f>VLOOKUP(N537,DATA_IW39!A:G,7,0)</f>
        <v>Z53</v>
      </c>
      <c r="AN537" s="76" t="str">
        <f>VLOOKUP(A537,Constrain!AC:AD,2,0)</f>
        <v>F062</v>
      </c>
      <c r="AO537" s="76" t="str">
        <f>VLOOKUP(A537,Constrain!AC:AE,3,0)</f>
        <v>กฟส.หมูสี</v>
      </c>
      <c r="AP537" s="76" t="str">
        <f>VLOOKUP(N537,DATA_IW39!A:AA,27,0)</f>
        <v>TELECOM</v>
      </c>
    </row>
    <row r="538" spans="1:42" x14ac:dyDescent="0.35">
      <c r="A538" s="86" t="s">
        <v>1324</v>
      </c>
      <c r="B538" s="56">
        <v>92000573119</v>
      </c>
      <c r="C538" s="56">
        <v>140001545208</v>
      </c>
      <c r="D538" s="86" t="s">
        <v>152</v>
      </c>
      <c r="E538" s="86" t="s">
        <v>194</v>
      </c>
      <c r="F538" s="86" t="s">
        <v>195</v>
      </c>
      <c r="G538" s="56">
        <v>2007969434</v>
      </c>
      <c r="H538" s="56">
        <v>9009416347</v>
      </c>
      <c r="I538" s="56">
        <v>514000320420</v>
      </c>
      <c r="J538" s="86" t="s">
        <v>154</v>
      </c>
      <c r="K538" s="86" t="s">
        <v>155</v>
      </c>
      <c r="L538" s="86" t="s">
        <v>156</v>
      </c>
      <c r="M538" s="86" t="s">
        <v>157</v>
      </c>
      <c r="N538" s="56">
        <v>130000730371</v>
      </c>
      <c r="O538" s="86" t="s">
        <v>79</v>
      </c>
      <c r="P538" s="87">
        <v>19</v>
      </c>
      <c r="Q538" s="59">
        <v>43482</v>
      </c>
      <c r="R538" s="88">
        <v>5</v>
      </c>
      <c r="S538" s="89">
        <v>410</v>
      </c>
      <c r="T538" s="89">
        <v>410</v>
      </c>
      <c r="U538" s="89">
        <v>28.7</v>
      </c>
      <c r="V538" s="89">
        <v>2050</v>
      </c>
      <c r="W538" s="89">
        <v>2050</v>
      </c>
      <c r="X538" s="89">
        <v>143.5</v>
      </c>
      <c r="Y538" s="89">
        <v>2193.5</v>
      </c>
      <c r="Z538" s="59">
        <v>43496</v>
      </c>
      <c r="AA538" s="59"/>
      <c r="AB538" s="76" t="str">
        <f t="shared" si="48"/>
        <v/>
      </c>
      <c r="AC538" s="76" t="str">
        <f t="shared" si="49"/>
        <v/>
      </c>
      <c r="AD538" s="76" t="str">
        <f>VLOOKUP(B538,CA!A:B,2,0)</f>
        <v>TCC</v>
      </c>
      <c r="AE538" s="77">
        <f>VLOOKUP(C538,DATA_IW39!B:B,1,0)</f>
        <v>140001545208</v>
      </c>
      <c r="AF538" s="78">
        <f t="shared" si="50"/>
        <v>1</v>
      </c>
      <c r="AG538" s="78">
        <f t="shared" si="51"/>
        <v>1</v>
      </c>
      <c r="AH538" s="78">
        <f t="shared" si="52"/>
        <v>1</v>
      </c>
      <c r="AI538" s="78" t="str">
        <f t="shared" si="53"/>
        <v>S4B3</v>
      </c>
      <c r="AJ538" s="78" t="str">
        <f>VLOOKUP(N538,DATA_IW39!A:X,24,0)</f>
        <v>TCC</v>
      </c>
      <c r="AK538" s="76" t="str">
        <f>VLOOKUP(N538,DATA_IW39!A:W,23,0)</f>
        <v>อุปกรณ์</v>
      </c>
      <c r="AL538" s="76" t="str">
        <f>VLOOKUP(N538,DATA_IW39!A:G,6,0)</f>
        <v>ZW03</v>
      </c>
      <c r="AM538" s="76" t="str">
        <f>VLOOKUP(N538,DATA_IW39!A:G,7,0)</f>
        <v>Z53</v>
      </c>
      <c r="AN538" s="76" t="str">
        <f>VLOOKUP(A538,Constrain!AC:AD,2,0)</f>
        <v>F062</v>
      </c>
      <c r="AO538" s="76" t="str">
        <f>VLOOKUP(A538,Constrain!AC:AE,3,0)</f>
        <v>กฟส.หมูสี</v>
      </c>
      <c r="AP538" s="76" t="str">
        <f>VLOOKUP(N538,DATA_IW39!A:AA,27,0)</f>
        <v>TELECOM</v>
      </c>
    </row>
    <row r="539" spans="1:42" x14ac:dyDescent="0.35">
      <c r="A539" s="86" t="s">
        <v>1324</v>
      </c>
      <c r="B539" s="56">
        <v>92000324056</v>
      </c>
      <c r="C539" s="56">
        <v>140001545764</v>
      </c>
      <c r="D539" s="86" t="s">
        <v>152</v>
      </c>
      <c r="E539" s="86" t="s">
        <v>160</v>
      </c>
      <c r="F539" s="86" t="s">
        <v>161</v>
      </c>
      <c r="G539" s="56">
        <v>2007969933</v>
      </c>
      <c r="H539" s="56">
        <v>9009417053</v>
      </c>
      <c r="I539" s="56">
        <v>528000323811</v>
      </c>
      <c r="J539" s="86" t="s">
        <v>154</v>
      </c>
      <c r="K539" s="86" t="s">
        <v>165</v>
      </c>
      <c r="L539" s="86" t="s">
        <v>166</v>
      </c>
      <c r="M539" s="86" t="s">
        <v>157</v>
      </c>
      <c r="N539" s="56">
        <v>130000730374</v>
      </c>
      <c r="O539" s="86" t="s">
        <v>79</v>
      </c>
      <c r="P539" s="87">
        <v>8</v>
      </c>
      <c r="Q539" s="59">
        <v>43482</v>
      </c>
      <c r="R539" s="88">
        <v>2310</v>
      </c>
      <c r="S539" s="89">
        <v>55</v>
      </c>
      <c r="T539" s="89">
        <v>55</v>
      </c>
      <c r="U539" s="89">
        <v>3.85</v>
      </c>
      <c r="V539" s="89">
        <v>127050</v>
      </c>
      <c r="W539" s="89">
        <v>127050</v>
      </c>
      <c r="X539" s="89">
        <v>8893.5</v>
      </c>
      <c r="Y539" s="89">
        <v>135943.5</v>
      </c>
      <c r="Z539" s="59">
        <v>43496</v>
      </c>
      <c r="AA539" s="59"/>
      <c r="AB539" s="76" t="str">
        <f t="shared" si="48"/>
        <v/>
      </c>
      <c r="AC539" s="76" t="str">
        <f t="shared" si="49"/>
        <v/>
      </c>
      <c r="AD539" s="76" t="str">
        <f>VLOOKUP(B539,CA!A:B,2,0)</f>
        <v>CAT</v>
      </c>
      <c r="AE539" s="77">
        <f>VLOOKUP(C539,DATA_IW39!B:B,1,0)</f>
        <v>140001545764</v>
      </c>
      <c r="AF539" s="78">
        <f t="shared" si="50"/>
        <v>2</v>
      </c>
      <c r="AG539" s="78">
        <f t="shared" si="51"/>
        <v>2</v>
      </c>
      <c r="AH539" s="78">
        <f t="shared" si="52"/>
        <v>2</v>
      </c>
      <c r="AI539" s="78" t="str">
        <f t="shared" si="53"/>
        <v>S4B3</v>
      </c>
      <c r="AJ539" s="78" t="str">
        <f>VLOOKUP(N539,DATA_IW39!A:X,24,0)</f>
        <v>CAT/TAC</v>
      </c>
      <c r="AK539" s="76" t="str">
        <f>VLOOKUP(N539,DATA_IW39!A:W,23,0)</f>
        <v>สายสื่อสาร</v>
      </c>
      <c r="AL539" s="76" t="str">
        <f>VLOOKUP(N539,DATA_IW39!A:G,6,0)</f>
        <v>ZW03</v>
      </c>
      <c r="AM539" s="76" t="str">
        <f>VLOOKUP(N539,DATA_IW39!A:G,7,0)</f>
        <v>Z53</v>
      </c>
      <c r="AN539" s="76" t="str">
        <f>VLOOKUP(A539,Constrain!AC:AD,2,0)</f>
        <v>F062</v>
      </c>
      <c r="AO539" s="76" t="str">
        <f>VLOOKUP(A539,Constrain!AC:AE,3,0)</f>
        <v>กฟส.หมูสี</v>
      </c>
      <c r="AP539" s="76" t="str">
        <f>VLOOKUP(N539,DATA_IW39!A:AA,27,0)</f>
        <v>TELECOM</v>
      </c>
    </row>
    <row r="540" spans="1:42" x14ac:dyDescent="0.35">
      <c r="A540" s="86" t="s">
        <v>1324</v>
      </c>
      <c r="B540" s="56">
        <v>92000324056</v>
      </c>
      <c r="C540" s="56">
        <v>140001545764</v>
      </c>
      <c r="D540" s="86" t="s">
        <v>152</v>
      </c>
      <c r="E540" s="86" t="s">
        <v>160</v>
      </c>
      <c r="F540" s="86" t="s">
        <v>161</v>
      </c>
      <c r="G540" s="56">
        <v>2007969933</v>
      </c>
      <c r="H540" s="56">
        <v>9009417053</v>
      </c>
      <c r="I540" s="56">
        <v>528000323811</v>
      </c>
      <c r="J540" s="86" t="s">
        <v>154</v>
      </c>
      <c r="K540" s="86" t="s">
        <v>165</v>
      </c>
      <c r="L540" s="86" t="s">
        <v>166</v>
      </c>
      <c r="M540" s="86" t="s">
        <v>157</v>
      </c>
      <c r="N540" s="56">
        <v>130000730374</v>
      </c>
      <c r="O540" s="86" t="s">
        <v>79</v>
      </c>
      <c r="P540" s="87">
        <v>9</v>
      </c>
      <c r="Q540" s="59">
        <v>43482</v>
      </c>
      <c r="R540" s="88">
        <v>94</v>
      </c>
      <c r="S540" s="89">
        <v>100</v>
      </c>
      <c r="T540" s="89">
        <v>100</v>
      </c>
      <c r="U540" s="89">
        <v>7</v>
      </c>
      <c r="V540" s="89">
        <v>9400</v>
      </c>
      <c r="W540" s="89">
        <v>9400</v>
      </c>
      <c r="X540" s="89">
        <v>658</v>
      </c>
      <c r="Y540" s="89">
        <v>10058</v>
      </c>
      <c r="Z540" s="59">
        <v>43496</v>
      </c>
      <c r="AA540" s="59"/>
      <c r="AB540" s="76" t="str">
        <f t="shared" si="48"/>
        <v/>
      </c>
      <c r="AC540" s="76" t="str">
        <f t="shared" si="49"/>
        <v/>
      </c>
      <c r="AD540" s="76" t="str">
        <f>VLOOKUP(B540,CA!A:B,2,0)</f>
        <v>CAT</v>
      </c>
      <c r="AE540" s="77">
        <f>VLOOKUP(C540,DATA_IW39!B:B,1,0)</f>
        <v>140001545764</v>
      </c>
      <c r="AF540" s="78">
        <f t="shared" si="50"/>
        <v>2</v>
      </c>
      <c r="AG540" s="78">
        <f t="shared" si="51"/>
        <v>2</v>
      </c>
      <c r="AH540" s="78">
        <f t="shared" si="52"/>
        <v>2</v>
      </c>
      <c r="AI540" s="78" t="str">
        <f t="shared" si="53"/>
        <v>S4B3</v>
      </c>
      <c r="AJ540" s="78" t="str">
        <f>VLOOKUP(N540,DATA_IW39!A:X,24,0)</f>
        <v>CAT/TAC</v>
      </c>
      <c r="AK540" s="76" t="str">
        <f>VLOOKUP(N540,DATA_IW39!A:W,23,0)</f>
        <v>สายสื่อสาร</v>
      </c>
      <c r="AL540" s="76" t="str">
        <f>VLOOKUP(N540,DATA_IW39!A:G,6,0)</f>
        <v>ZW03</v>
      </c>
      <c r="AM540" s="76" t="str">
        <f>VLOOKUP(N540,DATA_IW39!A:G,7,0)</f>
        <v>Z53</v>
      </c>
      <c r="AN540" s="76" t="str">
        <f>VLOOKUP(A540,Constrain!AC:AD,2,0)</f>
        <v>F062</v>
      </c>
      <c r="AO540" s="76" t="str">
        <f>VLOOKUP(A540,Constrain!AC:AE,3,0)</f>
        <v>กฟส.หมูสี</v>
      </c>
      <c r="AP540" s="76" t="str">
        <f>VLOOKUP(N540,DATA_IW39!A:AA,27,0)</f>
        <v>TELECOM</v>
      </c>
    </row>
    <row r="541" spans="1:42" x14ac:dyDescent="0.35">
      <c r="A541" s="86" t="s">
        <v>1324</v>
      </c>
      <c r="B541" s="56">
        <v>92000324067</v>
      </c>
      <c r="C541" s="56">
        <v>140001545555</v>
      </c>
      <c r="D541" s="86" t="s">
        <v>152</v>
      </c>
      <c r="E541" s="86" t="s">
        <v>168</v>
      </c>
      <c r="F541" s="86" t="s">
        <v>169</v>
      </c>
      <c r="G541" s="56">
        <v>2007969774</v>
      </c>
      <c r="H541" s="56">
        <v>9009416753</v>
      </c>
      <c r="I541" s="56">
        <v>540000321431</v>
      </c>
      <c r="J541" s="86" t="s">
        <v>154</v>
      </c>
      <c r="K541" s="86" t="s">
        <v>165</v>
      </c>
      <c r="L541" s="86" t="s">
        <v>166</v>
      </c>
      <c r="M541" s="86" t="s">
        <v>157</v>
      </c>
      <c r="N541" s="56">
        <v>130000730382</v>
      </c>
      <c r="O541" s="86" t="s">
        <v>79</v>
      </c>
      <c r="P541" s="87">
        <v>15</v>
      </c>
      <c r="Q541" s="59">
        <v>43482</v>
      </c>
      <c r="R541" s="88">
        <v>470</v>
      </c>
      <c r="S541" s="89">
        <v>55</v>
      </c>
      <c r="T541" s="89">
        <v>55</v>
      </c>
      <c r="U541" s="89">
        <v>3.85</v>
      </c>
      <c r="V541" s="89">
        <v>25850</v>
      </c>
      <c r="W541" s="89">
        <v>25850</v>
      </c>
      <c r="X541" s="89">
        <v>1809.5</v>
      </c>
      <c r="Y541" s="89">
        <v>27659.5</v>
      </c>
      <c r="Z541" s="59">
        <v>43496</v>
      </c>
      <c r="AA541" s="59"/>
      <c r="AB541" s="76" t="str">
        <f t="shared" si="48"/>
        <v/>
      </c>
      <c r="AC541" s="76" t="str">
        <f t="shared" si="49"/>
        <v/>
      </c>
      <c r="AD541" s="76" t="str">
        <f>VLOOKUP(B541,CA!A:B,2,0)</f>
        <v>UIH</v>
      </c>
      <c r="AE541" s="77">
        <f>VLOOKUP(C541,DATA_IW39!B:B,1,0)</f>
        <v>140001545555</v>
      </c>
      <c r="AF541" s="78">
        <f t="shared" si="50"/>
        <v>1</v>
      </c>
      <c r="AG541" s="78">
        <f t="shared" si="51"/>
        <v>1</v>
      </c>
      <c r="AH541" s="78">
        <f t="shared" si="52"/>
        <v>1</v>
      </c>
      <c r="AI541" s="78" t="str">
        <f t="shared" si="53"/>
        <v>S4B3</v>
      </c>
      <c r="AJ541" s="78" t="str">
        <f>VLOOKUP(N541,DATA_IW39!A:X,24,0)</f>
        <v>UIH</v>
      </c>
      <c r="AK541" s="76" t="str">
        <f>VLOOKUP(N541,DATA_IW39!A:W,23,0)</f>
        <v>สายสื่อสาร</v>
      </c>
      <c r="AL541" s="76" t="str">
        <f>VLOOKUP(N541,DATA_IW39!A:G,6,0)</f>
        <v>ZW03</v>
      </c>
      <c r="AM541" s="76" t="str">
        <f>VLOOKUP(N541,DATA_IW39!A:G,7,0)</f>
        <v>Z53</v>
      </c>
      <c r="AN541" s="76" t="str">
        <f>VLOOKUP(A541,Constrain!AC:AD,2,0)</f>
        <v>F062</v>
      </c>
      <c r="AO541" s="76" t="str">
        <f>VLOOKUP(A541,Constrain!AC:AE,3,0)</f>
        <v>กฟส.หมูสี</v>
      </c>
      <c r="AP541" s="76" t="str">
        <f>VLOOKUP(N541,DATA_IW39!A:AA,27,0)</f>
        <v>TELECOM</v>
      </c>
    </row>
    <row r="542" spans="1:42" x14ac:dyDescent="0.35">
      <c r="A542" s="86" t="s">
        <v>1324</v>
      </c>
      <c r="B542" s="56">
        <v>92000324058</v>
      </c>
      <c r="C542" s="56">
        <v>140001545331</v>
      </c>
      <c r="D542" s="86" t="s">
        <v>152</v>
      </c>
      <c r="E542" s="86" t="s">
        <v>114</v>
      </c>
      <c r="F542" s="86" t="s">
        <v>163</v>
      </c>
      <c r="G542" s="56">
        <v>2007969450</v>
      </c>
      <c r="H542" s="56">
        <v>9009416464</v>
      </c>
      <c r="I542" s="56">
        <v>518000321457</v>
      </c>
      <c r="J542" s="86" t="s">
        <v>154</v>
      </c>
      <c r="K542" s="86" t="s">
        <v>165</v>
      </c>
      <c r="L542" s="86" t="s">
        <v>166</v>
      </c>
      <c r="M542" s="86" t="s">
        <v>157</v>
      </c>
      <c r="N542" s="56">
        <v>130000730389</v>
      </c>
      <c r="O542" s="86" t="s">
        <v>79</v>
      </c>
      <c r="P542" s="87">
        <v>10</v>
      </c>
      <c r="Q542" s="59">
        <v>43482</v>
      </c>
      <c r="R542" s="88">
        <v>1265</v>
      </c>
      <c r="S542" s="89">
        <v>55</v>
      </c>
      <c r="T542" s="89">
        <v>55</v>
      </c>
      <c r="U542" s="89">
        <v>3.85</v>
      </c>
      <c r="V542" s="89">
        <v>69575</v>
      </c>
      <c r="W542" s="89">
        <v>69575</v>
      </c>
      <c r="X542" s="89">
        <v>4870.25</v>
      </c>
      <c r="Y542" s="89">
        <v>74445.25</v>
      </c>
      <c r="Z542" s="59">
        <v>43496</v>
      </c>
      <c r="AA542" s="59"/>
      <c r="AB542" s="76" t="str">
        <f t="shared" si="48"/>
        <v/>
      </c>
      <c r="AC542" s="76" t="str">
        <f t="shared" si="49"/>
        <v/>
      </c>
      <c r="AD542" s="76" t="str">
        <f>VLOOKUP(B542,CA!A:B,2,0)</f>
        <v>TOT</v>
      </c>
      <c r="AE542" s="77">
        <f>VLOOKUP(C542,DATA_IW39!B:B,1,0)</f>
        <v>140001545331</v>
      </c>
      <c r="AF542" s="78">
        <f t="shared" si="50"/>
        <v>2</v>
      </c>
      <c r="AG542" s="78">
        <f t="shared" si="51"/>
        <v>2</v>
      </c>
      <c r="AH542" s="78">
        <f t="shared" si="52"/>
        <v>2</v>
      </c>
      <c r="AI542" s="78" t="str">
        <f t="shared" si="53"/>
        <v>S4B3</v>
      </c>
      <c r="AJ542" s="78" t="str">
        <f>VLOOKUP(N542,DATA_IW39!A:X,24,0)</f>
        <v>TOT/AIS</v>
      </c>
      <c r="AK542" s="76" t="str">
        <f>VLOOKUP(N542,DATA_IW39!A:W,23,0)</f>
        <v>สายสื่อสาร</v>
      </c>
      <c r="AL542" s="76" t="str">
        <f>VLOOKUP(N542,DATA_IW39!A:G,6,0)</f>
        <v>ZW03</v>
      </c>
      <c r="AM542" s="76" t="str">
        <f>VLOOKUP(N542,DATA_IW39!A:G,7,0)</f>
        <v>Z53</v>
      </c>
      <c r="AN542" s="76" t="str">
        <f>VLOOKUP(A542,Constrain!AC:AD,2,0)</f>
        <v>F062</v>
      </c>
      <c r="AO542" s="76" t="str">
        <f>VLOOKUP(A542,Constrain!AC:AE,3,0)</f>
        <v>กฟส.หมูสี</v>
      </c>
      <c r="AP542" s="76" t="str">
        <f>VLOOKUP(N542,DATA_IW39!A:AA,27,0)</f>
        <v>TELECOM</v>
      </c>
    </row>
    <row r="543" spans="1:42" x14ac:dyDescent="0.35">
      <c r="A543" s="86" t="s">
        <v>1324</v>
      </c>
      <c r="B543" s="56">
        <v>92000324058</v>
      </c>
      <c r="C543" s="56">
        <v>140001545331</v>
      </c>
      <c r="D543" s="86" t="s">
        <v>152</v>
      </c>
      <c r="E543" s="86" t="s">
        <v>114</v>
      </c>
      <c r="F543" s="86" t="s">
        <v>163</v>
      </c>
      <c r="G543" s="56">
        <v>2007969450</v>
      </c>
      <c r="H543" s="56">
        <v>9009416464</v>
      </c>
      <c r="I543" s="56">
        <v>518000321457</v>
      </c>
      <c r="J543" s="86" t="s">
        <v>154</v>
      </c>
      <c r="K543" s="86" t="s">
        <v>165</v>
      </c>
      <c r="L543" s="86" t="s">
        <v>166</v>
      </c>
      <c r="M543" s="86" t="s">
        <v>157</v>
      </c>
      <c r="N543" s="56">
        <v>130000730389</v>
      </c>
      <c r="O543" s="86" t="s">
        <v>79</v>
      </c>
      <c r="P543" s="87">
        <v>11</v>
      </c>
      <c r="Q543" s="59">
        <v>43482</v>
      </c>
      <c r="R543" s="88">
        <v>309</v>
      </c>
      <c r="S543" s="89">
        <v>100</v>
      </c>
      <c r="T543" s="89">
        <v>100</v>
      </c>
      <c r="U543" s="89">
        <v>7</v>
      </c>
      <c r="V543" s="89">
        <v>30900</v>
      </c>
      <c r="W543" s="89">
        <v>30900</v>
      </c>
      <c r="X543" s="89">
        <v>2163</v>
      </c>
      <c r="Y543" s="89">
        <v>33063</v>
      </c>
      <c r="Z543" s="59">
        <v>43496</v>
      </c>
      <c r="AA543" s="59"/>
      <c r="AB543" s="76" t="str">
        <f t="shared" si="48"/>
        <v/>
      </c>
      <c r="AC543" s="76" t="str">
        <f t="shared" si="49"/>
        <v/>
      </c>
      <c r="AD543" s="76" t="str">
        <f>VLOOKUP(B543,CA!A:B,2,0)</f>
        <v>TOT</v>
      </c>
      <c r="AE543" s="77">
        <f>VLOOKUP(C543,DATA_IW39!B:B,1,0)</f>
        <v>140001545331</v>
      </c>
      <c r="AF543" s="78">
        <f t="shared" si="50"/>
        <v>2</v>
      </c>
      <c r="AG543" s="78">
        <f t="shared" si="51"/>
        <v>2</v>
      </c>
      <c r="AH543" s="78">
        <f t="shared" si="52"/>
        <v>2</v>
      </c>
      <c r="AI543" s="78" t="str">
        <f t="shared" si="53"/>
        <v>S4B3</v>
      </c>
      <c r="AJ543" s="78" t="str">
        <f>VLOOKUP(N543,DATA_IW39!A:X,24,0)</f>
        <v>TOT/AIS</v>
      </c>
      <c r="AK543" s="76" t="str">
        <f>VLOOKUP(N543,DATA_IW39!A:W,23,0)</f>
        <v>สายสื่อสาร</v>
      </c>
      <c r="AL543" s="76" t="str">
        <f>VLOOKUP(N543,DATA_IW39!A:G,6,0)</f>
        <v>ZW03</v>
      </c>
      <c r="AM543" s="76" t="str">
        <f>VLOOKUP(N543,DATA_IW39!A:G,7,0)</f>
        <v>Z53</v>
      </c>
      <c r="AN543" s="76" t="str">
        <f>VLOOKUP(A543,Constrain!AC:AD,2,0)</f>
        <v>F062</v>
      </c>
      <c r="AO543" s="76" t="str">
        <f>VLOOKUP(A543,Constrain!AC:AE,3,0)</f>
        <v>กฟส.หมูสี</v>
      </c>
      <c r="AP543" s="76" t="str">
        <f>VLOOKUP(N543,DATA_IW39!A:AA,27,0)</f>
        <v>TELECOM</v>
      </c>
    </row>
    <row r="544" spans="1:42" x14ac:dyDescent="0.35">
      <c r="A544" s="86" t="s">
        <v>1324</v>
      </c>
      <c r="B544" s="56">
        <v>92000324058</v>
      </c>
      <c r="C544" s="56">
        <v>140001545490</v>
      </c>
      <c r="D544" s="86" t="s">
        <v>152</v>
      </c>
      <c r="E544" s="86" t="s">
        <v>114</v>
      </c>
      <c r="F544" s="86" t="s">
        <v>163</v>
      </c>
      <c r="G544" s="56">
        <v>2007969698</v>
      </c>
      <c r="H544" s="56">
        <v>9009416717</v>
      </c>
      <c r="I544" s="56">
        <v>518000321460</v>
      </c>
      <c r="J544" s="86" t="s">
        <v>154</v>
      </c>
      <c r="K544" s="86" t="s">
        <v>165</v>
      </c>
      <c r="L544" s="86" t="s">
        <v>166</v>
      </c>
      <c r="M544" s="86" t="s">
        <v>157</v>
      </c>
      <c r="N544" s="56">
        <v>130000730391</v>
      </c>
      <c r="O544" s="86" t="s">
        <v>79</v>
      </c>
      <c r="P544" s="87">
        <v>13</v>
      </c>
      <c r="Q544" s="59">
        <v>43482</v>
      </c>
      <c r="R544" s="88">
        <v>1141</v>
      </c>
      <c r="S544" s="89">
        <v>55</v>
      </c>
      <c r="T544" s="89">
        <v>55</v>
      </c>
      <c r="U544" s="89">
        <v>3.85</v>
      </c>
      <c r="V544" s="89">
        <v>62755</v>
      </c>
      <c r="W544" s="89">
        <v>62755</v>
      </c>
      <c r="X544" s="89">
        <v>4392.8500000000004</v>
      </c>
      <c r="Y544" s="89">
        <v>67147.850000000006</v>
      </c>
      <c r="Z544" s="59">
        <v>43496</v>
      </c>
      <c r="AA544" s="59"/>
      <c r="AB544" s="76" t="str">
        <f t="shared" si="48"/>
        <v/>
      </c>
      <c r="AC544" s="76" t="str">
        <f t="shared" si="49"/>
        <v/>
      </c>
      <c r="AD544" s="76" t="str">
        <f>VLOOKUP(B544,CA!A:B,2,0)</f>
        <v>TOT</v>
      </c>
      <c r="AE544" s="77">
        <f>VLOOKUP(C544,DATA_IW39!B:B,1,0)</f>
        <v>140001545490</v>
      </c>
      <c r="AF544" s="78">
        <f t="shared" si="50"/>
        <v>2</v>
      </c>
      <c r="AG544" s="78">
        <f t="shared" si="51"/>
        <v>2</v>
      </c>
      <c r="AH544" s="78">
        <f t="shared" si="52"/>
        <v>2</v>
      </c>
      <c r="AI544" s="78" t="str">
        <f t="shared" si="53"/>
        <v>S4B3</v>
      </c>
      <c r="AJ544" s="78" t="str">
        <f>VLOOKUP(N544,DATA_IW39!A:X,24,0)</f>
        <v>TOT/TT&amp;T</v>
      </c>
      <c r="AK544" s="76" t="str">
        <f>VLOOKUP(N544,DATA_IW39!A:W,23,0)</f>
        <v>สายสื่อสาร</v>
      </c>
      <c r="AL544" s="76" t="str">
        <f>VLOOKUP(N544,DATA_IW39!A:G,6,0)</f>
        <v>ZW03</v>
      </c>
      <c r="AM544" s="76" t="str">
        <f>VLOOKUP(N544,DATA_IW39!A:G,7,0)</f>
        <v>Z53</v>
      </c>
      <c r="AN544" s="76" t="str">
        <f>VLOOKUP(A544,Constrain!AC:AD,2,0)</f>
        <v>F062</v>
      </c>
      <c r="AO544" s="76" t="str">
        <f>VLOOKUP(A544,Constrain!AC:AE,3,0)</f>
        <v>กฟส.หมูสี</v>
      </c>
      <c r="AP544" s="76" t="str">
        <f>VLOOKUP(N544,DATA_IW39!A:AA,27,0)</f>
        <v>TELECOM</v>
      </c>
    </row>
    <row r="545" spans="1:42" x14ac:dyDescent="0.35">
      <c r="A545" s="86" t="s">
        <v>1324</v>
      </c>
      <c r="B545" s="56">
        <v>92000324058</v>
      </c>
      <c r="C545" s="56">
        <v>140001545490</v>
      </c>
      <c r="D545" s="86" t="s">
        <v>152</v>
      </c>
      <c r="E545" s="86" t="s">
        <v>114</v>
      </c>
      <c r="F545" s="86" t="s">
        <v>163</v>
      </c>
      <c r="G545" s="56">
        <v>2007969698</v>
      </c>
      <c r="H545" s="56">
        <v>9009416717</v>
      </c>
      <c r="I545" s="56">
        <v>518000321460</v>
      </c>
      <c r="J545" s="86" t="s">
        <v>154</v>
      </c>
      <c r="K545" s="86" t="s">
        <v>165</v>
      </c>
      <c r="L545" s="86" t="s">
        <v>166</v>
      </c>
      <c r="M545" s="86" t="s">
        <v>157</v>
      </c>
      <c r="N545" s="56">
        <v>130000730391</v>
      </c>
      <c r="O545" s="86" t="s">
        <v>79</v>
      </c>
      <c r="P545" s="87">
        <v>14</v>
      </c>
      <c r="Q545" s="59">
        <v>43482</v>
      </c>
      <c r="R545" s="88">
        <v>896</v>
      </c>
      <c r="S545" s="89">
        <v>100</v>
      </c>
      <c r="T545" s="89">
        <v>100</v>
      </c>
      <c r="U545" s="89">
        <v>7</v>
      </c>
      <c r="V545" s="89">
        <v>89600</v>
      </c>
      <c r="W545" s="89">
        <v>89600</v>
      </c>
      <c r="X545" s="89">
        <v>6272</v>
      </c>
      <c r="Y545" s="89">
        <v>95872</v>
      </c>
      <c r="Z545" s="59">
        <v>43496</v>
      </c>
      <c r="AA545" s="59"/>
      <c r="AB545" s="76" t="str">
        <f t="shared" si="48"/>
        <v/>
      </c>
      <c r="AC545" s="76" t="str">
        <f t="shared" si="49"/>
        <v/>
      </c>
      <c r="AD545" s="76" t="str">
        <f>VLOOKUP(B545,CA!A:B,2,0)</f>
        <v>TOT</v>
      </c>
      <c r="AE545" s="77">
        <f>VLOOKUP(C545,DATA_IW39!B:B,1,0)</f>
        <v>140001545490</v>
      </c>
      <c r="AF545" s="78">
        <f t="shared" si="50"/>
        <v>2</v>
      </c>
      <c r="AG545" s="78">
        <f t="shared" si="51"/>
        <v>2</v>
      </c>
      <c r="AH545" s="78">
        <f t="shared" si="52"/>
        <v>2</v>
      </c>
      <c r="AI545" s="78" t="str">
        <f t="shared" si="53"/>
        <v>S4B3</v>
      </c>
      <c r="AJ545" s="78" t="str">
        <f>VLOOKUP(N545,DATA_IW39!A:X,24,0)</f>
        <v>TOT/TT&amp;T</v>
      </c>
      <c r="AK545" s="76" t="str">
        <f>VLOOKUP(N545,DATA_IW39!A:W,23,0)</f>
        <v>สายสื่อสาร</v>
      </c>
      <c r="AL545" s="76" t="str">
        <f>VLOOKUP(N545,DATA_IW39!A:G,6,0)</f>
        <v>ZW03</v>
      </c>
      <c r="AM545" s="76" t="str">
        <f>VLOOKUP(N545,DATA_IW39!A:G,7,0)</f>
        <v>Z53</v>
      </c>
      <c r="AN545" s="76" t="str">
        <f>VLOOKUP(A545,Constrain!AC:AD,2,0)</f>
        <v>F062</v>
      </c>
      <c r="AO545" s="76" t="str">
        <f>VLOOKUP(A545,Constrain!AC:AE,3,0)</f>
        <v>กฟส.หมูสี</v>
      </c>
      <c r="AP545" s="76" t="str">
        <f>VLOOKUP(N545,DATA_IW39!A:AA,27,0)</f>
        <v>TELECOM</v>
      </c>
    </row>
    <row r="546" spans="1:42" x14ac:dyDescent="0.35">
      <c r="A546" s="86" t="s">
        <v>1306</v>
      </c>
      <c r="B546" s="56">
        <v>92000589350</v>
      </c>
      <c r="C546" s="56">
        <v>140001543938</v>
      </c>
      <c r="D546" s="86" t="s">
        <v>152</v>
      </c>
      <c r="E546" s="86" t="s">
        <v>1257</v>
      </c>
      <c r="F546" s="86" t="s">
        <v>1271</v>
      </c>
      <c r="G546" s="56">
        <v>2007968146</v>
      </c>
      <c r="H546" s="56">
        <v>9009414770</v>
      </c>
      <c r="I546" s="56">
        <v>512000321297</v>
      </c>
      <c r="J546" s="86" t="s">
        <v>154</v>
      </c>
      <c r="K546" s="86" t="s">
        <v>165</v>
      </c>
      <c r="L546" s="86" t="s">
        <v>166</v>
      </c>
      <c r="M546" s="86" t="s">
        <v>157</v>
      </c>
      <c r="N546" s="56">
        <v>130000730586</v>
      </c>
      <c r="O546" s="86" t="s">
        <v>79</v>
      </c>
      <c r="P546" s="87">
        <v>11</v>
      </c>
      <c r="Q546" s="59">
        <v>43482</v>
      </c>
      <c r="R546" s="88">
        <v>2374</v>
      </c>
      <c r="S546" s="89">
        <v>55</v>
      </c>
      <c r="T546" s="89">
        <v>55</v>
      </c>
      <c r="U546" s="89">
        <v>3.85</v>
      </c>
      <c r="V546" s="89">
        <v>130570</v>
      </c>
      <c r="W546" s="89">
        <v>130570</v>
      </c>
      <c r="X546" s="89">
        <v>9139.9</v>
      </c>
      <c r="Y546" s="89">
        <v>139709.9</v>
      </c>
      <c r="Z546" s="59">
        <v>43496</v>
      </c>
      <c r="AA546" s="59"/>
      <c r="AB546" s="76" t="str">
        <f t="shared" si="48"/>
        <v/>
      </c>
      <c r="AC546" s="76" t="str">
        <f t="shared" si="49"/>
        <v/>
      </c>
      <c r="AD546" s="76" t="str">
        <f>VLOOKUP(B546,CA!A:B,2,0)</f>
        <v>TOT(AIS)</v>
      </c>
      <c r="AE546" s="77">
        <f>VLOOKUP(C546,DATA_IW39!B:B,1,0)</f>
        <v>140001543938</v>
      </c>
      <c r="AF546" s="78">
        <f t="shared" si="50"/>
        <v>1</v>
      </c>
      <c r="AG546" s="78">
        <f t="shared" si="51"/>
        <v>1</v>
      </c>
      <c r="AH546" s="78">
        <f t="shared" si="52"/>
        <v>1</v>
      </c>
      <c r="AI546" s="78" t="str">
        <f t="shared" si="53"/>
        <v>S4B3</v>
      </c>
      <c r="AJ546" s="78" t="str">
        <f>VLOOKUP(N546,DATA_IW39!A:X,24,0)</f>
        <v>AWN/AIS</v>
      </c>
      <c r="AK546" s="76" t="str">
        <f>VLOOKUP(N546,DATA_IW39!A:W,23,0)</f>
        <v>สายสื่อสาร</v>
      </c>
      <c r="AL546" s="76" t="str">
        <f>VLOOKUP(N546,DATA_IW39!A:G,6,0)</f>
        <v>ZW03</v>
      </c>
      <c r="AM546" s="76" t="str">
        <f>VLOOKUP(N546,DATA_IW39!A:G,7,0)</f>
        <v>Z53</v>
      </c>
      <c r="AN546" s="76" t="str">
        <f>VLOOKUP(A546,Constrain!AC:AD,2,0)</f>
        <v>F122</v>
      </c>
      <c r="AO546" s="76" t="str">
        <f>VLOOKUP(A546,Constrain!AC:AE,3,0)</f>
        <v>กฟส.สังขะ</v>
      </c>
      <c r="AP546" s="76" t="str">
        <f>VLOOKUP(N546,DATA_IW39!A:AA,27,0)</f>
        <v>TELECOM</v>
      </c>
    </row>
    <row r="547" spans="1:42" x14ac:dyDescent="0.35">
      <c r="A547" s="86" t="s">
        <v>1306</v>
      </c>
      <c r="B547" s="56">
        <v>92000324057</v>
      </c>
      <c r="C547" s="56">
        <v>140001545049</v>
      </c>
      <c r="D547" s="86" t="s">
        <v>152</v>
      </c>
      <c r="E547" s="86" t="s">
        <v>153</v>
      </c>
      <c r="F547" s="86" t="s">
        <v>1266</v>
      </c>
      <c r="G547" s="56">
        <v>2007969283</v>
      </c>
      <c r="H547" s="56">
        <v>9009416192</v>
      </c>
      <c r="I547" s="56">
        <v>540000321218</v>
      </c>
      <c r="J547" s="86" t="s">
        <v>154</v>
      </c>
      <c r="K547" s="86" t="s">
        <v>165</v>
      </c>
      <c r="L547" s="86" t="s">
        <v>166</v>
      </c>
      <c r="M547" s="86" t="s">
        <v>157</v>
      </c>
      <c r="N547" s="56">
        <v>130000730604</v>
      </c>
      <c r="O547" s="86" t="s">
        <v>79</v>
      </c>
      <c r="P547" s="87">
        <v>8</v>
      </c>
      <c r="Q547" s="59">
        <v>43482</v>
      </c>
      <c r="R547" s="88">
        <v>6427</v>
      </c>
      <c r="S547" s="89">
        <v>55</v>
      </c>
      <c r="T547" s="89">
        <v>55</v>
      </c>
      <c r="U547" s="89">
        <v>3.85</v>
      </c>
      <c r="V547" s="89">
        <v>353485</v>
      </c>
      <c r="W547" s="89">
        <v>353485</v>
      </c>
      <c r="X547" s="89">
        <v>24743.95</v>
      </c>
      <c r="Y547" s="89">
        <v>378228.95</v>
      </c>
      <c r="Z547" s="59">
        <v>43496</v>
      </c>
      <c r="AA547" s="59"/>
      <c r="AB547" s="76" t="str">
        <f t="shared" si="48"/>
        <v/>
      </c>
      <c r="AC547" s="76" t="str">
        <f t="shared" si="49"/>
        <v/>
      </c>
      <c r="AD547" s="76" t="str">
        <f>VLOOKUP(B547,CA!A:B,2,0)</f>
        <v>AWN</v>
      </c>
      <c r="AE547" s="77">
        <f>VLOOKUP(C547,DATA_IW39!B:B,1,0)</f>
        <v>140001545049</v>
      </c>
      <c r="AF547" s="78">
        <f t="shared" si="50"/>
        <v>1</v>
      </c>
      <c r="AG547" s="78">
        <f t="shared" si="51"/>
        <v>1</v>
      </c>
      <c r="AH547" s="78">
        <f t="shared" si="52"/>
        <v>1</v>
      </c>
      <c r="AI547" s="78" t="str">
        <f t="shared" si="53"/>
        <v>S4B3</v>
      </c>
      <c r="AJ547" s="78" t="str">
        <f>VLOOKUP(N547,DATA_IW39!A:X,24,0)</f>
        <v>AWN</v>
      </c>
      <c r="AK547" s="76" t="str">
        <f>VLOOKUP(N547,DATA_IW39!A:W,23,0)</f>
        <v>สายสื่อสาร</v>
      </c>
      <c r="AL547" s="76" t="str">
        <f>VLOOKUP(N547,DATA_IW39!A:G,6,0)</f>
        <v>ZW03</v>
      </c>
      <c r="AM547" s="76" t="str">
        <f>VLOOKUP(N547,DATA_IW39!A:G,7,0)</f>
        <v>Z53</v>
      </c>
      <c r="AN547" s="76" t="str">
        <f>VLOOKUP(A547,Constrain!AC:AD,2,0)</f>
        <v>F122</v>
      </c>
      <c r="AO547" s="76" t="str">
        <f>VLOOKUP(A547,Constrain!AC:AE,3,0)</f>
        <v>กฟส.สังขะ</v>
      </c>
      <c r="AP547" s="76" t="str">
        <f>VLOOKUP(N547,DATA_IW39!A:AA,27,0)</f>
        <v>TELECOM</v>
      </c>
    </row>
    <row r="548" spans="1:42" x14ac:dyDescent="0.35">
      <c r="A548" s="86" t="s">
        <v>1306</v>
      </c>
      <c r="B548" s="56">
        <v>92000324049</v>
      </c>
      <c r="C548" s="56">
        <v>140001545026</v>
      </c>
      <c r="D548" s="86" t="s">
        <v>152</v>
      </c>
      <c r="E548" s="86" t="s">
        <v>160</v>
      </c>
      <c r="F548" s="86" t="s">
        <v>161</v>
      </c>
      <c r="G548" s="56">
        <v>2007969276</v>
      </c>
      <c r="H548" s="56">
        <v>9009416166</v>
      </c>
      <c r="I548" s="56">
        <v>566000321119</v>
      </c>
      <c r="J548" s="86" t="s">
        <v>154</v>
      </c>
      <c r="K548" s="86" t="s">
        <v>165</v>
      </c>
      <c r="L548" s="86" t="s">
        <v>166</v>
      </c>
      <c r="M548" s="86" t="s">
        <v>157</v>
      </c>
      <c r="N548" s="56">
        <v>130000730614</v>
      </c>
      <c r="O548" s="86" t="s">
        <v>79</v>
      </c>
      <c r="P548" s="87">
        <v>5</v>
      </c>
      <c r="Q548" s="59">
        <v>43482</v>
      </c>
      <c r="R548" s="88">
        <v>8356</v>
      </c>
      <c r="S548" s="89">
        <v>55</v>
      </c>
      <c r="T548" s="89">
        <v>55</v>
      </c>
      <c r="U548" s="89">
        <v>3.85</v>
      </c>
      <c r="V548" s="89">
        <v>459580</v>
      </c>
      <c r="W548" s="89">
        <v>459580</v>
      </c>
      <c r="X548" s="89">
        <v>32170.6</v>
      </c>
      <c r="Y548" s="89">
        <v>491750.6</v>
      </c>
      <c r="Z548" s="59">
        <v>43496</v>
      </c>
      <c r="AA548" s="59"/>
      <c r="AB548" s="76" t="str">
        <f t="shared" si="48"/>
        <v/>
      </c>
      <c r="AC548" s="76" t="str">
        <f t="shared" si="49"/>
        <v/>
      </c>
      <c r="AD548" s="76" t="str">
        <f>VLOOKUP(B548,CA!A:B,2,0)</f>
        <v>CAT</v>
      </c>
      <c r="AE548" s="77">
        <f>VLOOKUP(C548,DATA_IW39!B:B,1,0)</f>
        <v>140001545026</v>
      </c>
      <c r="AF548" s="78">
        <f t="shared" si="50"/>
        <v>1</v>
      </c>
      <c r="AG548" s="78">
        <f t="shared" si="51"/>
        <v>1</v>
      </c>
      <c r="AH548" s="78">
        <f t="shared" si="52"/>
        <v>1</v>
      </c>
      <c r="AI548" s="78" t="str">
        <f t="shared" si="53"/>
        <v>S4B3</v>
      </c>
      <c r="AJ548" s="78" t="str">
        <f>VLOOKUP(N548,DATA_IW39!A:X,24,0)</f>
        <v>CAT</v>
      </c>
      <c r="AK548" s="76" t="str">
        <f>VLOOKUP(N548,DATA_IW39!A:W,23,0)</f>
        <v>สายสื่อสาร</v>
      </c>
      <c r="AL548" s="76" t="str">
        <f>VLOOKUP(N548,DATA_IW39!A:G,6,0)</f>
        <v>ZW03</v>
      </c>
      <c r="AM548" s="76" t="str">
        <f>VLOOKUP(N548,DATA_IW39!A:G,7,0)</f>
        <v>Z53</v>
      </c>
      <c r="AN548" s="76" t="str">
        <f>VLOOKUP(A548,Constrain!AC:AD,2,0)</f>
        <v>F122</v>
      </c>
      <c r="AO548" s="76" t="str">
        <f>VLOOKUP(A548,Constrain!AC:AE,3,0)</f>
        <v>กฟส.สังขะ</v>
      </c>
      <c r="AP548" s="76" t="str">
        <f>VLOOKUP(N548,DATA_IW39!A:AA,27,0)</f>
        <v>TELECOM</v>
      </c>
    </row>
    <row r="549" spans="1:42" x14ac:dyDescent="0.35">
      <c r="A549" s="86" t="s">
        <v>1306</v>
      </c>
      <c r="B549" s="56">
        <v>92000324049</v>
      </c>
      <c r="C549" s="56">
        <v>140001544028</v>
      </c>
      <c r="D549" s="86" t="s">
        <v>152</v>
      </c>
      <c r="E549" s="86" t="s">
        <v>160</v>
      </c>
      <c r="F549" s="86" t="s">
        <v>161</v>
      </c>
      <c r="G549" s="56">
        <v>2007968246</v>
      </c>
      <c r="H549" s="56">
        <v>9009415247</v>
      </c>
      <c r="I549" s="56">
        <v>568000321927</v>
      </c>
      <c r="J549" s="86" t="s">
        <v>154</v>
      </c>
      <c r="K549" s="86" t="s">
        <v>165</v>
      </c>
      <c r="L549" s="86" t="s">
        <v>166</v>
      </c>
      <c r="M549" s="86" t="s">
        <v>157</v>
      </c>
      <c r="N549" s="56">
        <v>130000730619</v>
      </c>
      <c r="O549" s="86" t="s">
        <v>79</v>
      </c>
      <c r="P549" s="87">
        <v>4</v>
      </c>
      <c r="Q549" s="59">
        <v>43482</v>
      </c>
      <c r="R549" s="88">
        <v>3784</v>
      </c>
      <c r="S549" s="89">
        <v>55</v>
      </c>
      <c r="T549" s="89">
        <v>55</v>
      </c>
      <c r="U549" s="89">
        <v>3.85</v>
      </c>
      <c r="V549" s="89">
        <v>208120</v>
      </c>
      <c r="W549" s="89">
        <v>208120</v>
      </c>
      <c r="X549" s="89">
        <v>14568.4</v>
      </c>
      <c r="Y549" s="89">
        <v>222688.4</v>
      </c>
      <c r="Z549" s="59">
        <v>43496</v>
      </c>
      <c r="AA549" s="59"/>
      <c r="AB549" s="76" t="str">
        <f t="shared" si="48"/>
        <v/>
      </c>
      <c r="AC549" s="76" t="str">
        <f t="shared" si="49"/>
        <v/>
      </c>
      <c r="AD549" s="76" t="str">
        <f>VLOOKUP(B549,CA!A:B,2,0)</f>
        <v>CAT</v>
      </c>
      <c r="AE549" s="77">
        <f>VLOOKUP(C549,DATA_IW39!B:B,1,0)</f>
        <v>140001544028</v>
      </c>
      <c r="AF549" s="78">
        <f t="shared" si="50"/>
        <v>1</v>
      </c>
      <c r="AG549" s="78">
        <f t="shared" si="51"/>
        <v>1</v>
      </c>
      <c r="AH549" s="78">
        <f t="shared" si="52"/>
        <v>1</v>
      </c>
      <c r="AI549" s="78" t="str">
        <f t="shared" si="53"/>
        <v>S4B3</v>
      </c>
      <c r="AJ549" s="78" t="str">
        <f>VLOOKUP(N549,DATA_IW39!A:X,24,0)</f>
        <v>CAT/BFKT</v>
      </c>
      <c r="AK549" s="76" t="str">
        <f>VLOOKUP(N549,DATA_IW39!A:W,23,0)</f>
        <v>สายสื่อสาร</v>
      </c>
      <c r="AL549" s="76" t="str">
        <f>VLOOKUP(N549,DATA_IW39!A:G,6,0)</f>
        <v>ZW03</v>
      </c>
      <c r="AM549" s="76" t="str">
        <f>VLOOKUP(N549,DATA_IW39!A:G,7,0)</f>
        <v>Z53</v>
      </c>
      <c r="AN549" s="76" t="str">
        <f>VLOOKUP(A549,Constrain!AC:AD,2,0)</f>
        <v>F122</v>
      </c>
      <c r="AO549" s="76" t="str">
        <f>VLOOKUP(A549,Constrain!AC:AE,3,0)</f>
        <v>กฟส.สังขะ</v>
      </c>
      <c r="AP549" s="76" t="str">
        <f>VLOOKUP(N549,DATA_IW39!A:AA,27,0)</f>
        <v>TELECOM</v>
      </c>
    </row>
    <row r="550" spans="1:42" x14ac:dyDescent="0.35">
      <c r="A550" s="86" t="s">
        <v>1306</v>
      </c>
      <c r="B550" s="56">
        <v>92000324049</v>
      </c>
      <c r="C550" s="56">
        <v>140001543968</v>
      </c>
      <c r="D550" s="86" t="s">
        <v>152</v>
      </c>
      <c r="E550" s="86" t="s">
        <v>160</v>
      </c>
      <c r="F550" s="86" t="s">
        <v>161</v>
      </c>
      <c r="G550" s="56">
        <v>2007968153</v>
      </c>
      <c r="H550" s="56">
        <v>9009414781</v>
      </c>
      <c r="I550" s="56">
        <v>536000322672</v>
      </c>
      <c r="J550" s="86" t="s">
        <v>154</v>
      </c>
      <c r="K550" s="86" t="s">
        <v>165</v>
      </c>
      <c r="L550" s="86" t="s">
        <v>166</v>
      </c>
      <c r="M550" s="86" t="s">
        <v>157</v>
      </c>
      <c r="N550" s="56">
        <v>130000730629</v>
      </c>
      <c r="O550" s="86" t="s">
        <v>79</v>
      </c>
      <c r="P550" s="87">
        <v>3</v>
      </c>
      <c r="Q550" s="59">
        <v>43482</v>
      </c>
      <c r="R550" s="88">
        <v>437</v>
      </c>
      <c r="S550" s="89">
        <v>55</v>
      </c>
      <c r="T550" s="89">
        <v>55</v>
      </c>
      <c r="U550" s="89">
        <v>3.85</v>
      </c>
      <c r="V550" s="89">
        <v>24035</v>
      </c>
      <c r="W550" s="89">
        <v>24035</v>
      </c>
      <c r="X550" s="89">
        <v>1682.45</v>
      </c>
      <c r="Y550" s="89">
        <v>25717.45</v>
      </c>
      <c r="Z550" s="59">
        <v>43496</v>
      </c>
      <c r="AA550" s="59"/>
      <c r="AB550" s="76" t="str">
        <f t="shared" si="48"/>
        <v/>
      </c>
      <c r="AC550" s="76" t="str">
        <f t="shared" si="49"/>
        <v/>
      </c>
      <c r="AD550" s="76" t="str">
        <f>VLOOKUP(B550,CA!A:B,2,0)</f>
        <v>CAT</v>
      </c>
      <c r="AE550" s="77">
        <f>VLOOKUP(C550,DATA_IW39!B:B,1,0)</f>
        <v>140001543968</v>
      </c>
      <c r="AF550" s="78">
        <f t="shared" si="50"/>
        <v>1</v>
      </c>
      <c r="AG550" s="78">
        <f t="shared" si="51"/>
        <v>1</v>
      </c>
      <c r="AH550" s="78">
        <f t="shared" si="52"/>
        <v>1</v>
      </c>
      <c r="AI550" s="78" t="str">
        <f t="shared" si="53"/>
        <v>S4B3</v>
      </c>
      <c r="AJ550" s="78" t="str">
        <f>VLOOKUP(N550,DATA_IW39!A:X,24,0)</f>
        <v>CAT/TAC</v>
      </c>
      <c r="AK550" s="76" t="str">
        <f>VLOOKUP(N550,DATA_IW39!A:W,23,0)</f>
        <v>สายสื่อสาร</v>
      </c>
      <c r="AL550" s="76" t="str">
        <f>VLOOKUP(N550,DATA_IW39!A:G,6,0)</f>
        <v>ZW03</v>
      </c>
      <c r="AM550" s="76" t="str">
        <f>VLOOKUP(N550,DATA_IW39!A:G,7,0)</f>
        <v>Z53</v>
      </c>
      <c r="AN550" s="76" t="str">
        <f>VLOOKUP(A550,Constrain!AC:AD,2,0)</f>
        <v>F122</v>
      </c>
      <c r="AO550" s="76" t="str">
        <f>VLOOKUP(A550,Constrain!AC:AE,3,0)</f>
        <v>กฟส.สังขะ</v>
      </c>
      <c r="AP550" s="76" t="str">
        <f>VLOOKUP(N550,DATA_IW39!A:AA,27,0)</f>
        <v>TELECOM</v>
      </c>
    </row>
    <row r="551" spans="1:42" x14ac:dyDescent="0.35">
      <c r="A551" s="86" t="s">
        <v>1306</v>
      </c>
      <c r="B551" s="56">
        <v>92000324030</v>
      </c>
      <c r="C551" s="56">
        <v>140001544470</v>
      </c>
      <c r="D551" s="86" t="s">
        <v>152</v>
      </c>
      <c r="E551" s="86" t="s">
        <v>168</v>
      </c>
      <c r="F551" s="86" t="s">
        <v>169</v>
      </c>
      <c r="G551" s="56">
        <v>2007968735</v>
      </c>
      <c r="H551" s="56">
        <v>9009415460</v>
      </c>
      <c r="I551" s="56">
        <v>564000322202</v>
      </c>
      <c r="J551" s="86" t="s">
        <v>154</v>
      </c>
      <c r="K551" s="86" t="s">
        <v>165</v>
      </c>
      <c r="L551" s="86" t="s">
        <v>166</v>
      </c>
      <c r="M551" s="86" t="s">
        <v>157</v>
      </c>
      <c r="N551" s="56">
        <v>130000730635</v>
      </c>
      <c r="O551" s="86" t="s">
        <v>79</v>
      </c>
      <c r="P551" s="87">
        <v>2</v>
      </c>
      <c r="Q551" s="59">
        <v>43482</v>
      </c>
      <c r="R551" s="88">
        <v>469</v>
      </c>
      <c r="S551" s="89">
        <v>55</v>
      </c>
      <c r="T551" s="89">
        <v>55</v>
      </c>
      <c r="U551" s="89">
        <v>3.85</v>
      </c>
      <c r="V551" s="89">
        <v>25795</v>
      </c>
      <c r="W551" s="89">
        <v>25795</v>
      </c>
      <c r="X551" s="89">
        <v>1805.65</v>
      </c>
      <c r="Y551" s="89">
        <v>27600.65</v>
      </c>
      <c r="Z551" s="59">
        <v>43496</v>
      </c>
      <c r="AA551" s="59"/>
      <c r="AB551" s="76" t="str">
        <f t="shared" si="48"/>
        <v/>
      </c>
      <c r="AC551" s="76" t="str">
        <f t="shared" si="49"/>
        <v/>
      </c>
      <c r="AD551" s="76" t="str">
        <f>VLOOKUP(B551,CA!A:B,2,0)</f>
        <v>UIH</v>
      </c>
      <c r="AE551" s="77">
        <f>VLOOKUP(C551,DATA_IW39!B:B,1,0)</f>
        <v>140001544470</v>
      </c>
      <c r="AF551" s="78">
        <f t="shared" si="50"/>
        <v>1</v>
      </c>
      <c r="AG551" s="78">
        <f t="shared" si="51"/>
        <v>1</v>
      </c>
      <c r="AH551" s="78">
        <f t="shared" si="52"/>
        <v>1</v>
      </c>
      <c r="AI551" s="78" t="str">
        <f t="shared" si="53"/>
        <v>S4B3</v>
      </c>
      <c r="AJ551" s="78" t="str">
        <f>VLOOKUP(N551,DATA_IW39!A:X,24,0)</f>
        <v>UIH</v>
      </c>
      <c r="AK551" s="76" t="str">
        <f>VLOOKUP(N551,DATA_IW39!A:W,23,0)</f>
        <v>สายสื่อสาร</v>
      </c>
      <c r="AL551" s="76" t="str">
        <f>VLOOKUP(N551,DATA_IW39!A:G,6,0)</f>
        <v>ZW03</v>
      </c>
      <c r="AM551" s="76" t="str">
        <f>VLOOKUP(N551,DATA_IW39!A:G,7,0)</f>
        <v>Z53</v>
      </c>
      <c r="AN551" s="76" t="str">
        <f>VLOOKUP(A551,Constrain!AC:AD,2,0)</f>
        <v>F122</v>
      </c>
      <c r="AO551" s="76" t="str">
        <f>VLOOKUP(A551,Constrain!AC:AE,3,0)</f>
        <v>กฟส.สังขะ</v>
      </c>
      <c r="AP551" s="76" t="str">
        <f>VLOOKUP(N551,DATA_IW39!A:AA,27,0)</f>
        <v>TELECOM</v>
      </c>
    </row>
    <row r="552" spans="1:42" x14ac:dyDescent="0.35">
      <c r="A552" s="86" t="s">
        <v>1306</v>
      </c>
      <c r="B552" s="56">
        <v>92000384352</v>
      </c>
      <c r="C552" s="56">
        <v>140001545014</v>
      </c>
      <c r="D552" s="86" t="s">
        <v>152</v>
      </c>
      <c r="E552" s="86" t="s">
        <v>162</v>
      </c>
      <c r="F552" s="86" t="s">
        <v>1388</v>
      </c>
      <c r="G552" s="56">
        <v>2007969231</v>
      </c>
      <c r="H552" s="56">
        <v>9009416159</v>
      </c>
      <c r="I552" s="56">
        <v>518000320968</v>
      </c>
      <c r="J552" s="86" t="s">
        <v>154</v>
      </c>
      <c r="K552" s="86" t="s">
        <v>165</v>
      </c>
      <c r="L552" s="86" t="s">
        <v>166</v>
      </c>
      <c r="M552" s="86" t="s">
        <v>157</v>
      </c>
      <c r="N552" s="56">
        <v>130000730639</v>
      </c>
      <c r="O552" s="86" t="s">
        <v>79</v>
      </c>
      <c r="P552" s="87">
        <v>9</v>
      </c>
      <c r="Q552" s="59">
        <v>43482</v>
      </c>
      <c r="R552" s="88">
        <v>1440</v>
      </c>
      <c r="S552" s="89">
        <v>55</v>
      </c>
      <c r="T552" s="89">
        <v>55</v>
      </c>
      <c r="U552" s="89">
        <v>3.85</v>
      </c>
      <c r="V552" s="89">
        <v>79200</v>
      </c>
      <c r="W552" s="89">
        <v>79200</v>
      </c>
      <c r="X552" s="89">
        <v>5544</v>
      </c>
      <c r="Y552" s="89">
        <v>84744</v>
      </c>
      <c r="Z552" s="59">
        <v>43496</v>
      </c>
      <c r="AA552" s="59"/>
      <c r="AB552" s="76" t="str">
        <f t="shared" si="48"/>
        <v/>
      </c>
      <c r="AC552" s="76" t="str">
        <f t="shared" si="49"/>
        <v/>
      </c>
      <c r="AD552" s="76" t="str">
        <f>VLOOKUP(B552,CA!A:B,2,0)</f>
        <v>DTN</v>
      </c>
      <c r="AE552" s="77">
        <f>VLOOKUP(C552,DATA_IW39!B:B,1,0)</f>
        <v>140001545014</v>
      </c>
      <c r="AF552" s="78">
        <f t="shared" si="50"/>
        <v>1</v>
      </c>
      <c r="AG552" s="78">
        <f t="shared" si="51"/>
        <v>1</v>
      </c>
      <c r="AH552" s="78">
        <f t="shared" si="52"/>
        <v>1</v>
      </c>
      <c r="AI552" s="78" t="str">
        <f t="shared" si="53"/>
        <v>S4B3</v>
      </c>
      <c r="AJ552" s="78" t="str">
        <f>VLOOKUP(N552,DATA_IW39!A:X,24,0)</f>
        <v>DTN</v>
      </c>
      <c r="AK552" s="76" t="str">
        <f>VLOOKUP(N552,DATA_IW39!A:W,23,0)</f>
        <v>สายสื่อสาร</v>
      </c>
      <c r="AL552" s="76" t="str">
        <f>VLOOKUP(N552,DATA_IW39!A:G,6,0)</f>
        <v>ZW03</v>
      </c>
      <c r="AM552" s="76" t="str">
        <f>VLOOKUP(N552,DATA_IW39!A:G,7,0)</f>
        <v>Z53</v>
      </c>
      <c r="AN552" s="76" t="str">
        <f>VLOOKUP(A552,Constrain!AC:AD,2,0)</f>
        <v>F122</v>
      </c>
      <c r="AO552" s="76" t="str">
        <f>VLOOKUP(A552,Constrain!AC:AE,3,0)</f>
        <v>กฟส.สังขะ</v>
      </c>
      <c r="AP552" s="76" t="str">
        <f>VLOOKUP(N552,DATA_IW39!A:AA,27,0)</f>
        <v>TELECOM</v>
      </c>
    </row>
    <row r="553" spans="1:42" x14ac:dyDescent="0.35">
      <c r="A553" s="86" t="s">
        <v>170</v>
      </c>
      <c r="B553" s="56">
        <v>92000320897</v>
      </c>
      <c r="C553" s="56">
        <v>140001548072</v>
      </c>
      <c r="D553" s="86" t="s">
        <v>152</v>
      </c>
      <c r="E553" s="86" t="s">
        <v>153</v>
      </c>
      <c r="F553" s="86" t="s">
        <v>1266</v>
      </c>
      <c r="G553" s="56">
        <v>2007974347</v>
      </c>
      <c r="H553" s="56">
        <v>9009422245</v>
      </c>
      <c r="I553" s="56">
        <v>522000322574</v>
      </c>
      <c r="J553" s="86" t="s">
        <v>154</v>
      </c>
      <c r="K553" s="86" t="s">
        <v>165</v>
      </c>
      <c r="L553" s="86" t="s">
        <v>166</v>
      </c>
      <c r="M553" s="86" t="s">
        <v>157</v>
      </c>
      <c r="N553" s="56">
        <v>130000731842</v>
      </c>
      <c r="O553" s="86" t="s">
        <v>79</v>
      </c>
      <c r="P553" s="87">
        <v>10</v>
      </c>
      <c r="Q553" s="59">
        <v>43483</v>
      </c>
      <c r="R553" s="88">
        <v>8718</v>
      </c>
      <c r="S553" s="89">
        <v>55</v>
      </c>
      <c r="T553" s="89">
        <v>55</v>
      </c>
      <c r="U553" s="89">
        <v>3.85</v>
      </c>
      <c r="V553" s="89">
        <v>479490</v>
      </c>
      <c r="W553" s="89">
        <v>479490</v>
      </c>
      <c r="X553" s="89">
        <v>33564.300000000003</v>
      </c>
      <c r="Y553" s="89">
        <v>513054.3</v>
      </c>
      <c r="Z553" s="59">
        <v>43496</v>
      </c>
      <c r="AA553" s="59"/>
      <c r="AB553" s="76" t="str">
        <f t="shared" si="48"/>
        <v/>
      </c>
      <c r="AC553" s="76" t="str">
        <f t="shared" si="49"/>
        <v/>
      </c>
      <c r="AD553" s="76" t="str">
        <f>VLOOKUP(B553,CA!A:B,2,0)</f>
        <v>AWN</v>
      </c>
      <c r="AE553" s="77">
        <f>VLOOKUP(C553,DATA_IW39!B:B,1,0)</f>
        <v>140001548072</v>
      </c>
      <c r="AF553" s="78">
        <f t="shared" si="50"/>
        <v>2</v>
      </c>
      <c r="AG553" s="78">
        <f t="shared" si="51"/>
        <v>2</v>
      </c>
      <c r="AH553" s="78">
        <f t="shared" si="52"/>
        <v>2</v>
      </c>
      <c r="AI553" s="78" t="str">
        <f t="shared" si="53"/>
        <v>S4B3</v>
      </c>
      <c r="AJ553" s="78" t="str">
        <f>VLOOKUP(N553,DATA_IW39!A:X,24,0)</f>
        <v>AWN</v>
      </c>
      <c r="AK553" s="76" t="str">
        <f>VLOOKUP(N553,DATA_IW39!A:W,23,0)</f>
        <v>สายสื่อสาร</v>
      </c>
      <c r="AL553" s="76" t="str">
        <f>VLOOKUP(N553,DATA_IW39!A:G,6,0)</f>
        <v>ZW03</v>
      </c>
      <c r="AM553" s="76" t="str">
        <f>VLOOKUP(N553,DATA_IW39!A:G,7,0)</f>
        <v>Z53</v>
      </c>
      <c r="AN553" s="76" t="str">
        <f>VLOOKUP(A553,Constrain!AC:AD,2,0)</f>
        <v>F081</v>
      </c>
      <c r="AO553" s="76" t="str">
        <f>VLOOKUP(A553,Constrain!AC:AE,3,0)</f>
        <v>กฟอ.บัวใหญ่</v>
      </c>
      <c r="AP553" s="76" t="str">
        <f>VLOOKUP(N553,DATA_IW39!A:AA,27,0)</f>
        <v>TELECOM</v>
      </c>
    </row>
    <row r="554" spans="1:42" x14ac:dyDescent="0.35">
      <c r="A554" s="86" t="s">
        <v>170</v>
      </c>
      <c r="B554" s="56">
        <v>92000320897</v>
      </c>
      <c r="C554" s="56">
        <v>140001548072</v>
      </c>
      <c r="D554" s="86" t="s">
        <v>152</v>
      </c>
      <c r="E554" s="86" t="s">
        <v>153</v>
      </c>
      <c r="F554" s="86" t="s">
        <v>1266</v>
      </c>
      <c r="G554" s="56">
        <v>2007974347</v>
      </c>
      <c r="H554" s="56">
        <v>9009422245</v>
      </c>
      <c r="I554" s="56">
        <v>522000322574</v>
      </c>
      <c r="J554" s="86" t="s">
        <v>154</v>
      </c>
      <c r="K554" s="86" t="s">
        <v>165</v>
      </c>
      <c r="L554" s="86" t="s">
        <v>166</v>
      </c>
      <c r="M554" s="86" t="s">
        <v>157</v>
      </c>
      <c r="N554" s="56">
        <v>130000731842</v>
      </c>
      <c r="O554" s="86" t="s">
        <v>79</v>
      </c>
      <c r="P554" s="87">
        <v>11</v>
      </c>
      <c r="Q554" s="59">
        <v>43483</v>
      </c>
      <c r="R554" s="88">
        <v>37</v>
      </c>
      <c r="S554" s="89">
        <v>100</v>
      </c>
      <c r="T554" s="89">
        <v>100</v>
      </c>
      <c r="U554" s="89">
        <v>7</v>
      </c>
      <c r="V554" s="89">
        <v>3700</v>
      </c>
      <c r="W554" s="89">
        <v>3700</v>
      </c>
      <c r="X554" s="89">
        <v>259</v>
      </c>
      <c r="Y554" s="89">
        <v>3959</v>
      </c>
      <c r="Z554" s="59">
        <v>43496</v>
      </c>
      <c r="AA554" s="59"/>
      <c r="AB554" s="76" t="str">
        <f t="shared" si="48"/>
        <v/>
      </c>
      <c r="AC554" s="76" t="str">
        <f t="shared" si="49"/>
        <v/>
      </c>
      <c r="AD554" s="76" t="str">
        <f>VLOOKUP(B554,CA!A:B,2,0)</f>
        <v>AWN</v>
      </c>
      <c r="AE554" s="77">
        <f>VLOOKUP(C554,DATA_IW39!B:B,1,0)</f>
        <v>140001548072</v>
      </c>
      <c r="AF554" s="78">
        <f t="shared" si="50"/>
        <v>2</v>
      </c>
      <c r="AG554" s="78">
        <f t="shared" si="51"/>
        <v>2</v>
      </c>
      <c r="AH554" s="78">
        <f t="shared" si="52"/>
        <v>2</v>
      </c>
      <c r="AI554" s="78" t="str">
        <f t="shared" si="53"/>
        <v>S4B3</v>
      </c>
      <c r="AJ554" s="78" t="str">
        <f>VLOOKUP(N554,DATA_IW39!A:X,24,0)</f>
        <v>AWN</v>
      </c>
      <c r="AK554" s="76" t="str">
        <f>VLOOKUP(N554,DATA_IW39!A:W,23,0)</f>
        <v>สายสื่อสาร</v>
      </c>
      <c r="AL554" s="76" t="str">
        <f>VLOOKUP(N554,DATA_IW39!A:G,6,0)</f>
        <v>ZW03</v>
      </c>
      <c r="AM554" s="76" t="str">
        <f>VLOOKUP(N554,DATA_IW39!A:G,7,0)</f>
        <v>Z53</v>
      </c>
      <c r="AN554" s="76" t="str">
        <f>VLOOKUP(A554,Constrain!AC:AD,2,0)</f>
        <v>F081</v>
      </c>
      <c r="AO554" s="76" t="str">
        <f>VLOOKUP(A554,Constrain!AC:AE,3,0)</f>
        <v>กฟอ.บัวใหญ่</v>
      </c>
      <c r="AP554" s="76" t="str">
        <f>VLOOKUP(N554,DATA_IW39!A:AA,27,0)</f>
        <v>TELECOM</v>
      </c>
    </row>
    <row r="555" spans="1:42" x14ac:dyDescent="0.35">
      <c r="A555" s="86" t="s">
        <v>170</v>
      </c>
      <c r="B555" s="56">
        <v>92000322765</v>
      </c>
      <c r="C555" s="56">
        <v>140001548213</v>
      </c>
      <c r="D555" s="86" t="s">
        <v>152</v>
      </c>
      <c r="E555" s="86" t="s">
        <v>158</v>
      </c>
      <c r="F555" s="86" t="s">
        <v>159</v>
      </c>
      <c r="G555" s="56">
        <v>2007974554</v>
      </c>
      <c r="H555" s="56">
        <v>9009422450</v>
      </c>
      <c r="I555" s="56">
        <v>568000321569</v>
      </c>
      <c r="J555" s="86" t="s">
        <v>154</v>
      </c>
      <c r="K555" s="86" t="s">
        <v>165</v>
      </c>
      <c r="L555" s="86" t="s">
        <v>166</v>
      </c>
      <c r="M555" s="86" t="s">
        <v>157</v>
      </c>
      <c r="N555" s="56">
        <v>130000731850</v>
      </c>
      <c r="O555" s="86" t="s">
        <v>79</v>
      </c>
      <c r="P555" s="87">
        <v>12</v>
      </c>
      <c r="Q555" s="59">
        <v>43483</v>
      </c>
      <c r="R555" s="88">
        <v>291</v>
      </c>
      <c r="S555" s="89">
        <v>100</v>
      </c>
      <c r="T555" s="89">
        <v>100</v>
      </c>
      <c r="U555" s="89">
        <v>7</v>
      </c>
      <c r="V555" s="89">
        <v>29100</v>
      </c>
      <c r="W555" s="89">
        <v>29100</v>
      </c>
      <c r="X555" s="89">
        <v>2037</v>
      </c>
      <c r="Y555" s="89">
        <v>31137</v>
      </c>
      <c r="Z555" s="59">
        <v>43496</v>
      </c>
      <c r="AA555" s="59"/>
      <c r="AB555" s="76" t="str">
        <f t="shared" si="48"/>
        <v/>
      </c>
      <c r="AC555" s="76" t="str">
        <f t="shared" si="49"/>
        <v/>
      </c>
      <c r="AD555" s="76" t="str">
        <f>VLOOKUP(B555,CA!A:B,2,0)</f>
        <v>TTT</v>
      </c>
      <c r="AE555" s="77">
        <f>VLOOKUP(C555,DATA_IW39!B:B,1,0)</f>
        <v>140001548213</v>
      </c>
      <c r="AF555" s="78">
        <f t="shared" si="50"/>
        <v>2</v>
      </c>
      <c r="AG555" s="78">
        <f t="shared" si="51"/>
        <v>2</v>
      </c>
      <c r="AH555" s="78">
        <f t="shared" si="52"/>
        <v>2</v>
      </c>
      <c r="AI555" s="78" t="str">
        <f t="shared" si="53"/>
        <v>S4B3</v>
      </c>
      <c r="AJ555" s="78" t="str">
        <f>VLOOKUP(N555,DATA_IW39!A:X,24,0)</f>
        <v>TTT</v>
      </c>
      <c r="AK555" s="76" t="str">
        <f>VLOOKUP(N555,DATA_IW39!A:W,23,0)</f>
        <v>สายสื่อสาร</v>
      </c>
      <c r="AL555" s="76" t="str">
        <f>VLOOKUP(N555,DATA_IW39!A:G,6,0)</f>
        <v>ZW03</v>
      </c>
      <c r="AM555" s="76" t="str">
        <f>VLOOKUP(N555,DATA_IW39!A:G,7,0)</f>
        <v>Z53</v>
      </c>
      <c r="AN555" s="76" t="str">
        <f>VLOOKUP(A555,Constrain!AC:AD,2,0)</f>
        <v>F081</v>
      </c>
      <c r="AO555" s="76" t="str">
        <f>VLOOKUP(A555,Constrain!AC:AE,3,0)</f>
        <v>กฟอ.บัวใหญ่</v>
      </c>
      <c r="AP555" s="76" t="str">
        <f>VLOOKUP(N555,DATA_IW39!A:AA,27,0)</f>
        <v>TELECOM</v>
      </c>
    </row>
    <row r="556" spans="1:42" x14ac:dyDescent="0.35">
      <c r="A556" s="86" t="s">
        <v>170</v>
      </c>
      <c r="B556" s="56">
        <v>92000322765</v>
      </c>
      <c r="C556" s="56">
        <v>140001548213</v>
      </c>
      <c r="D556" s="86" t="s">
        <v>152</v>
      </c>
      <c r="E556" s="86" t="s">
        <v>158</v>
      </c>
      <c r="F556" s="86" t="s">
        <v>159</v>
      </c>
      <c r="G556" s="56">
        <v>2007974554</v>
      </c>
      <c r="H556" s="56">
        <v>9009422450</v>
      </c>
      <c r="I556" s="56">
        <v>568000321569</v>
      </c>
      <c r="J556" s="86" t="s">
        <v>154</v>
      </c>
      <c r="K556" s="86" t="s">
        <v>165</v>
      </c>
      <c r="L556" s="86" t="s">
        <v>166</v>
      </c>
      <c r="M556" s="86" t="s">
        <v>157</v>
      </c>
      <c r="N556" s="56">
        <v>130000731850</v>
      </c>
      <c r="O556" s="86" t="s">
        <v>79</v>
      </c>
      <c r="P556" s="87">
        <v>13</v>
      </c>
      <c r="Q556" s="59">
        <v>43483</v>
      </c>
      <c r="R556" s="88">
        <v>3266</v>
      </c>
      <c r="S556" s="89">
        <v>55</v>
      </c>
      <c r="T556" s="89">
        <v>55</v>
      </c>
      <c r="U556" s="89">
        <v>3.85</v>
      </c>
      <c r="V556" s="89">
        <v>179630</v>
      </c>
      <c r="W556" s="89">
        <v>179630</v>
      </c>
      <c r="X556" s="89">
        <v>12574.1</v>
      </c>
      <c r="Y556" s="89">
        <v>192204.1</v>
      </c>
      <c r="Z556" s="59">
        <v>43496</v>
      </c>
      <c r="AA556" s="59"/>
      <c r="AB556" s="76" t="str">
        <f t="shared" si="48"/>
        <v/>
      </c>
      <c r="AC556" s="76" t="str">
        <f t="shared" si="49"/>
        <v/>
      </c>
      <c r="AD556" s="76" t="str">
        <f>VLOOKUP(B556,CA!A:B,2,0)</f>
        <v>TTT</v>
      </c>
      <c r="AE556" s="77">
        <f>VLOOKUP(C556,DATA_IW39!B:B,1,0)</f>
        <v>140001548213</v>
      </c>
      <c r="AF556" s="78">
        <f t="shared" si="50"/>
        <v>2</v>
      </c>
      <c r="AG556" s="78">
        <f t="shared" si="51"/>
        <v>2</v>
      </c>
      <c r="AH556" s="78">
        <f t="shared" si="52"/>
        <v>2</v>
      </c>
      <c r="AI556" s="78" t="str">
        <f t="shared" si="53"/>
        <v>S4B3</v>
      </c>
      <c r="AJ556" s="78" t="str">
        <f>VLOOKUP(N556,DATA_IW39!A:X,24,0)</f>
        <v>TTT</v>
      </c>
      <c r="AK556" s="76" t="str">
        <f>VLOOKUP(N556,DATA_IW39!A:W,23,0)</f>
        <v>สายสื่อสาร</v>
      </c>
      <c r="AL556" s="76" t="str">
        <f>VLOOKUP(N556,DATA_IW39!A:G,6,0)</f>
        <v>ZW03</v>
      </c>
      <c r="AM556" s="76" t="str">
        <f>VLOOKUP(N556,DATA_IW39!A:G,7,0)</f>
        <v>Z53</v>
      </c>
      <c r="AN556" s="76" t="str">
        <f>VLOOKUP(A556,Constrain!AC:AD,2,0)</f>
        <v>F081</v>
      </c>
      <c r="AO556" s="76" t="str">
        <f>VLOOKUP(A556,Constrain!AC:AE,3,0)</f>
        <v>กฟอ.บัวใหญ่</v>
      </c>
      <c r="AP556" s="76" t="str">
        <f>VLOOKUP(N556,DATA_IW39!A:AA,27,0)</f>
        <v>TELECOM</v>
      </c>
    </row>
    <row r="557" spans="1:42" x14ac:dyDescent="0.35">
      <c r="A557" s="86" t="s">
        <v>170</v>
      </c>
      <c r="B557" s="56">
        <v>92000524661</v>
      </c>
      <c r="C557" s="56">
        <v>140001548130</v>
      </c>
      <c r="D557" s="86" t="s">
        <v>152</v>
      </c>
      <c r="E557" s="86" t="s">
        <v>162</v>
      </c>
      <c r="F557" s="86" t="s">
        <v>1388</v>
      </c>
      <c r="G557" s="56">
        <v>2007974498</v>
      </c>
      <c r="H557" s="56">
        <v>9009422335</v>
      </c>
      <c r="I557" s="56">
        <v>518000321809</v>
      </c>
      <c r="J557" s="86" t="s">
        <v>154</v>
      </c>
      <c r="K557" s="86" t="s">
        <v>165</v>
      </c>
      <c r="L557" s="86" t="s">
        <v>166</v>
      </c>
      <c r="M557" s="86" t="s">
        <v>157</v>
      </c>
      <c r="N557" s="56">
        <v>130000731855</v>
      </c>
      <c r="O557" s="86" t="s">
        <v>79</v>
      </c>
      <c r="P557" s="87">
        <v>17</v>
      </c>
      <c r="Q557" s="59">
        <v>43483</v>
      </c>
      <c r="R557" s="88">
        <v>1203</v>
      </c>
      <c r="S557" s="89">
        <v>55</v>
      </c>
      <c r="T557" s="89">
        <v>55</v>
      </c>
      <c r="U557" s="89">
        <v>3.85</v>
      </c>
      <c r="V557" s="89">
        <v>66165</v>
      </c>
      <c r="W557" s="89">
        <v>66165</v>
      </c>
      <c r="X557" s="89">
        <v>4631.55</v>
      </c>
      <c r="Y557" s="89">
        <v>70796.55</v>
      </c>
      <c r="Z557" s="59">
        <v>43496</v>
      </c>
      <c r="AA557" s="59"/>
      <c r="AB557" s="76" t="str">
        <f t="shared" si="48"/>
        <v/>
      </c>
      <c r="AC557" s="76" t="str">
        <f t="shared" si="49"/>
        <v/>
      </c>
      <c r="AD557" s="76" t="str">
        <f>VLOOKUP(B557,CA!A:B,2,0)</f>
        <v>DTN</v>
      </c>
      <c r="AE557" s="77">
        <f>VLOOKUP(C557,DATA_IW39!B:B,1,0)</f>
        <v>140001548130</v>
      </c>
      <c r="AF557" s="78">
        <f t="shared" si="50"/>
        <v>1</v>
      </c>
      <c r="AG557" s="78">
        <f t="shared" si="51"/>
        <v>1</v>
      </c>
      <c r="AH557" s="78">
        <f t="shared" si="52"/>
        <v>1</v>
      </c>
      <c r="AI557" s="78" t="str">
        <f t="shared" si="53"/>
        <v>S4B3</v>
      </c>
      <c r="AJ557" s="78" t="str">
        <f>VLOOKUP(N557,DATA_IW39!A:X,24,0)</f>
        <v>DTN</v>
      </c>
      <c r="AK557" s="76" t="str">
        <f>VLOOKUP(N557,DATA_IW39!A:W,23,0)</f>
        <v>สายสื่อสาร</v>
      </c>
      <c r="AL557" s="76" t="str">
        <f>VLOOKUP(N557,DATA_IW39!A:G,6,0)</f>
        <v>ZW03</v>
      </c>
      <c r="AM557" s="76" t="str">
        <f>VLOOKUP(N557,DATA_IW39!A:G,7,0)</f>
        <v>Z53</v>
      </c>
      <c r="AN557" s="76" t="str">
        <f>VLOOKUP(A557,Constrain!AC:AD,2,0)</f>
        <v>F081</v>
      </c>
      <c r="AO557" s="76" t="str">
        <f>VLOOKUP(A557,Constrain!AC:AE,3,0)</f>
        <v>กฟอ.บัวใหญ่</v>
      </c>
      <c r="AP557" s="76" t="str">
        <f>VLOOKUP(N557,DATA_IW39!A:AA,27,0)</f>
        <v>TELECOM</v>
      </c>
    </row>
    <row r="558" spans="1:42" x14ac:dyDescent="0.35">
      <c r="A558" s="86" t="s">
        <v>170</v>
      </c>
      <c r="B558" s="56">
        <v>92000539548</v>
      </c>
      <c r="C558" s="56">
        <v>140001548185</v>
      </c>
      <c r="D558" s="86" t="s">
        <v>152</v>
      </c>
      <c r="E558" s="86" t="s">
        <v>194</v>
      </c>
      <c r="F558" s="86" t="s">
        <v>195</v>
      </c>
      <c r="G558" s="56">
        <v>2007974509</v>
      </c>
      <c r="H558" s="56">
        <v>9009422347</v>
      </c>
      <c r="I558" s="56">
        <v>522000322575</v>
      </c>
      <c r="J558" s="86" t="s">
        <v>154</v>
      </c>
      <c r="K558" s="86" t="s">
        <v>165</v>
      </c>
      <c r="L558" s="86" t="s">
        <v>166</v>
      </c>
      <c r="M558" s="86" t="s">
        <v>157</v>
      </c>
      <c r="N558" s="56">
        <v>130000731860</v>
      </c>
      <c r="O558" s="86" t="s">
        <v>79</v>
      </c>
      <c r="P558" s="87">
        <v>18</v>
      </c>
      <c r="Q558" s="59">
        <v>43483</v>
      </c>
      <c r="R558" s="88">
        <v>67</v>
      </c>
      <c r="S558" s="89">
        <v>100</v>
      </c>
      <c r="T558" s="89">
        <v>100</v>
      </c>
      <c r="U558" s="89">
        <v>7</v>
      </c>
      <c r="V558" s="89">
        <v>6700</v>
      </c>
      <c r="W558" s="89">
        <v>6700</v>
      </c>
      <c r="X558" s="89">
        <v>469</v>
      </c>
      <c r="Y558" s="89">
        <v>7169</v>
      </c>
      <c r="Z558" s="59">
        <v>43496</v>
      </c>
      <c r="AA558" s="59"/>
      <c r="AB558" s="76" t="str">
        <f t="shared" si="48"/>
        <v/>
      </c>
      <c r="AC558" s="76" t="str">
        <f t="shared" si="49"/>
        <v/>
      </c>
      <c r="AD558" s="76" t="str">
        <f>VLOOKUP(B558,CA!A:B,2,0)</f>
        <v>TCC</v>
      </c>
      <c r="AE558" s="77">
        <f>VLOOKUP(C558,DATA_IW39!B:B,1,0)</f>
        <v>140001548185</v>
      </c>
      <c r="AF558" s="78">
        <f t="shared" si="50"/>
        <v>2</v>
      </c>
      <c r="AG558" s="78">
        <f t="shared" si="51"/>
        <v>2</v>
      </c>
      <c r="AH558" s="78">
        <f t="shared" si="52"/>
        <v>2</v>
      </c>
      <c r="AI558" s="78" t="str">
        <f t="shared" si="53"/>
        <v>S4B3</v>
      </c>
      <c r="AJ558" s="78" t="str">
        <f>VLOOKUP(N558,DATA_IW39!A:X,24,0)</f>
        <v>TCC</v>
      </c>
      <c r="AK558" s="76" t="str">
        <f>VLOOKUP(N558,DATA_IW39!A:W,23,0)</f>
        <v>สายสื่อสาร</v>
      </c>
      <c r="AL558" s="76" t="str">
        <f>VLOOKUP(N558,DATA_IW39!A:G,6,0)</f>
        <v>ZW03</v>
      </c>
      <c r="AM558" s="76" t="str">
        <f>VLOOKUP(N558,DATA_IW39!A:G,7,0)</f>
        <v>Z53</v>
      </c>
      <c r="AN558" s="76" t="str">
        <f>VLOOKUP(A558,Constrain!AC:AD,2,0)</f>
        <v>F081</v>
      </c>
      <c r="AO558" s="76" t="str">
        <f>VLOOKUP(A558,Constrain!AC:AE,3,0)</f>
        <v>กฟอ.บัวใหญ่</v>
      </c>
      <c r="AP558" s="76" t="str">
        <f>VLOOKUP(N558,DATA_IW39!A:AA,27,0)</f>
        <v>TELECOM</v>
      </c>
    </row>
    <row r="559" spans="1:42" x14ac:dyDescent="0.35">
      <c r="A559" s="86" t="s">
        <v>170</v>
      </c>
      <c r="B559" s="56">
        <v>92000539548</v>
      </c>
      <c r="C559" s="56">
        <v>140001548185</v>
      </c>
      <c r="D559" s="86" t="s">
        <v>152</v>
      </c>
      <c r="E559" s="86" t="s">
        <v>194</v>
      </c>
      <c r="F559" s="86" t="s">
        <v>195</v>
      </c>
      <c r="G559" s="56">
        <v>2007974509</v>
      </c>
      <c r="H559" s="56">
        <v>9009422347</v>
      </c>
      <c r="I559" s="56">
        <v>522000322575</v>
      </c>
      <c r="J559" s="86" t="s">
        <v>154</v>
      </c>
      <c r="K559" s="86" t="s">
        <v>165</v>
      </c>
      <c r="L559" s="86" t="s">
        <v>166</v>
      </c>
      <c r="M559" s="86" t="s">
        <v>157</v>
      </c>
      <c r="N559" s="56">
        <v>130000731860</v>
      </c>
      <c r="O559" s="86" t="s">
        <v>79</v>
      </c>
      <c r="P559" s="87">
        <v>19</v>
      </c>
      <c r="Q559" s="59">
        <v>43483</v>
      </c>
      <c r="R559" s="88">
        <v>8674</v>
      </c>
      <c r="S559" s="89">
        <v>55</v>
      </c>
      <c r="T559" s="89">
        <v>55</v>
      </c>
      <c r="U559" s="89">
        <v>3.85</v>
      </c>
      <c r="V559" s="89">
        <v>477070</v>
      </c>
      <c r="W559" s="89">
        <v>477070</v>
      </c>
      <c r="X559" s="89">
        <v>33394.9</v>
      </c>
      <c r="Y559" s="89">
        <v>510464.9</v>
      </c>
      <c r="Z559" s="59">
        <v>43496</v>
      </c>
      <c r="AA559" s="59"/>
      <c r="AB559" s="76" t="str">
        <f t="shared" si="48"/>
        <v/>
      </c>
      <c r="AC559" s="76" t="str">
        <f t="shared" si="49"/>
        <v/>
      </c>
      <c r="AD559" s="76" t="str">
        <f>VLOOKUP(B559,CA!A:B,2,0)</f>
        <v>TCC</v>
      </c>
      <c r="AE559" s="77">
        <f>VLOOKUP(C559,DATA_IW39!B:B,1,0)</f>
        <v>140001548185</v>
      </c>
      <c r="AF559" s="78">
        <f t="shared" si="50"/>
        <v>2</v>
      </c>
      <c r="AG559" s="78">
        <f t="shared" si="51"/>
        <v>2</v>
      </c>
      <c r="AH559" s="78">
        <f t="shared" si="52"/>
        <v>2</v>
      </c>
      <c r="AI559" s="78" t="str">
        <f t="shared" si="53"/>
        <v>S4B3</v>
      </c>
      <c r="AJ559" s="78" t="str">
        <f>VLOOKUP(N559,DATA_IW39!A:X,24,0)</f>
        <v>TCC</v>
      </c>
      <c r="AK559" s="76" t="str">
        <f>VLOOKUP(N559,DATA_IW39!A:W,23,0)</f>
        <v>สายสื่อสาร</v>
      </c>
      <c r="AL559" s="76" t="str">
        <f>VLOOKUP(N559,DATA_IW39!A:G,6,0)</f>
        <v>ZW03</v>
      </c>
      <c r="AM559" s="76" t="str">
        <f>VLOOKUP(N559,DATA_IW39!A:G,7,0)</f>
        <v>Z53</v>
      </c>
      <c r="AN559" s="76" t="str">
        <f>VLOOKUP(A559,Constrain!AC:AD,2,0)</f>
        <v>F081</v>
      </c>
      <c r="AO559" s="76" t="str">
        <f>VLOOKUP(A559,Constrain!AC:AE,3,0)</f>
        <v>กฟอ.บัวใหญ่</v>
      </c>
      <c r="AP559" s="76" t="str">
        <f>VLOOKUP(N559,DATA_IW39!A:AA,27,0)</f>
        <v>TELECOM</v>
      </c>
    </row>
    <row r="560" spans="1:42" x14ac:dyDescent="0.35">
      <c r="A560" s="86" t="s">
        <v>170</v>
      </c>
      <c r="B560" s="56">
        <v>92000444209</v>
      </c>
      <c r="C560" s="56">
        <v>140001548228</v>
      </c>
      <c r="D560" s="86" t="s">
        <v>152</v>
      </c>
      <c r="E560" s="86" t="s">
        <v>171</v>
      </c>
      <c r="F560" s="86" t="s">
        <v>167</v>
      </c>
      <c r="G560" s="56">
        <v>2007974556</v>
      </c>
      <c r="H560" s="56">
        <v>9009422453</v>
      </c>
      <c r="I560" s="56">
        <v>522000322576</v>
      </c>
      <c r="J560" s="86" t="s">
        <v>154</v>
      </c>
      <c r="K560" s="86" t="s">
        <v>165</v>
      </c>
      <c r="L560" s="86" t="s">
        <v>166</v>
      </c>
      <c r="M560" s="86" t="s">
        <v>157</v>
      </c>
      <c r="N560" s="56">
        <v>130000731862</v>
      </c>
      <c r="O560" s="86" t="s">
        <v>79</v>
      </c>
      <c r="P560" s="87">
        <v>15</v>
      </c>
      <c r="Q560" s="59">
        <v>43483</v>
      </c>
      <c r="R560" s="88">
        <v>7080</v>
      </c>
      <c r="S560" s="89">
        <v>55</v>
      </c>
      <c r="T560" s="89">
        <v>55</v>
      </c>
      <c r="U560" s="89">
        <v>3.85</v>
      </c>
      <c r="V560" s="89">
        <v>389400</v>
      </c>
      <c r="W560" s="89">
        <v>389400</v>
      </c>
      <c r="X560" s="89">
        <v>27258</v>
      </c>
      <c r="Y560" s="89">
        <v>416658</v>
      </c>
      <c r="Z560" s="59">
        <v>43496</v>
      </c>
      <c r="AA560" s="59"/>
      <c r="AB560" s="76" t="str">
        <f t="shared" si="48"/>
        <v/>
      </c>
      <c r="AC560" s="76" t="str">
        <f t="shared" si="49"/>
        <v/>
      </c>
      <c r="AD560" s="76" t="str">
        <f>VLOOKUP(B560,CA!A:B,2,0)</f>
        <v>TUC</v>
      </c>
      <c r="AE560" s="77">
        <f>VLOOKUP(C560,DATA_IW39!B:B,1,0)</f>
        <v>140001548228</v>
      </c>
      <c r="AF560" s="78">
        <f t="shared" si="50"/>
        <v>2</v>
      </c>
      <c r="AG560" s="78">
        <f t="shared" si="51"/>
        <v>2</v>
      </c>
      <c r="AH560" s="78">
        <f t="shared" si="52"/>
        <v>2</v>
      </c>
      <c r="AI560" s="78" t="str">
        <f t="shared" si="53"/>
        <v>S4B3</v>
      </c>
      <c r="AJ560" s="78" t="str">
        <f>VLOOKUP(N560,DATA_IW39!A:X,24,0)</f>
        <v>TUC</v>
      </c>
      <c r="AK560" s="76" t="str">
        <f>VLOOKUP(N560,DATA_IW39!A:W,23,0)</f>
        <v>สายสื่อสาร</v>
      </c>
      <c r="AL560" s="76" t="str">
        <f>VLOOKUP(N560,DATA_IW39!A:G,6,0)</f>
        <v>ZW03</v>
      </c>
      <c r="AM560" s="76" t="str">
        <f>VLOOKUP(N560,DATA_IW39!A:G,7,0)</f>
        <v>Z53</v>
      </c>
      <c r="AN560" s="76" t="str">
        <f>VLOOKUP(A560,Constrain!AC:AD,2,0)</f>
        <v>F081</v>
      </c>
      <c r="AO560" s="76" t="str">
        <f>VLOOKUP(A560,Constrain!AC:AE,3,0)</f>
        <v>กฟอ.บัวใหญ่</v>
      </c>
      <c r="AP560" s="76" t="str">
        <f>VLOOKUP(N560,DATA_IW39!A:AA,27,0)</f>
        <v>TELECOM</v>
      </c>
    </row>
    <row r="561" spans="1:42" x14ac:dyDescent="0.35">
      <c r="A561" s="86" t="s">
        <v>170</v>
      </c>
      <c r="B561" s="56">
        <v>92000444209</v>
      </c>
      <c r="C561" s="56">
        <v>140001548228</v>
      </c>
      <c r="D561" s="86" t="s">
        <v>152</v>
      </c>
      <c r="E561" s="86" t="s">
        <v>171</v>
      </c>
      <c r="F561" s="86" t="s">
        <v>167</v>
      </c>
      <c r="G561" s="56">
        <v>2007974556</v>
      </c>
      <c r="H561" s="56">
        <v>9009422453</v>
      </c>
      <c r="I561" s="56">
        <v>522000322576</v>
      </c>
      <c r="J561" s="86" t="s">
        <v>154</v>
      </c>
      <c r="K561" s="86" t="s">
        <v>165</v>
      </c>
      <c r="L561" s="86" t="s">
        <v>166</v>
      </c>
      <c r="M561" s="86" t="s">
        <v>157</v>
      </c>
      <c r="N561" s="56">
        <v>130000731862</v>
      </c>
      <c r="O561" s="86" t="s">
        <v>79</v>
      </c>
      <c r="P561" s="87">
        <v>16</v>
      </c>
      <c r="Q561" s="59">
        <v>43483</v>
      </c>
      <c r="R561" s="88">
        <v>3</v>
      </c>
      <c r="S561" s="89">
        <v>100</v>
      </c>
      <c r="T561" s="89">
        <v>100</v>
      </c>
      <c r="U561" s="89">
        <v>7</v>
      </c>
      <c r="V561" s="89">
        <v>300</v>
      </c>
      <c r="W561" s="89">
        <v>300</v>
      </c>
      <c r="X561" s="89">
        <v>21</v>
      </c>
      <c r="Y561" s="89">
        <v>321</v>
      </c>
      <c r="Z561" s="59">
        <v>43496</v>
      </c>
      <c r="AA561" s="59"/>
      <c r="AB561" s="76" t="str">
        <f t="shared" si="48"/>
        <v/>
      </c>
      <c r="AC561" s="76" t="str">
        <f t="shared" si="49"/>
        <v/>
      </c>
      <c r="AD561" s="76" t="str">
        <f>VLOOKUP(B561,CA!A:B,2,0)</f>
        <v>TUC</v>
      </c>
      <c r="AE561" s="77">
        <f>VLOOKUP(C561,DATA_IW39!B:B,1,0)</f>
        <v>140001548228</v>
      </c>
      <c r="AF561" s="78">
        <f t="shared" si="50"/>
        <v>2</v>
      </c>
      <c r="AG561" s="78">
        <f t="shared" si="51"/>
        <v>2</v>
      </c>
      <c r="AH561" s="78">
        <f t="shared" si="52"/>
        <v>2</v>
      </c>
      <c r="AI561" s="78" t="str">
        <f t="shared" si="53"/>
        <v>S4B3</v>
      </c>
      <c r="AJ561" s="78" t="str">
        <f>VLOOKUP(N561,DATA_IW39!A:X,24,0)</f>
        <v>TUC</v>
      </c>
      <c r="AK561" s="76" t="str">
        <f>VLOOKUP(N561,DATA_IW39!A:W,23,0)</f>
        <v>สายสื่อสาร</v>
      </c>
      <c r="AL561" s="76" t="str">
        <f>VLOOKUP(N561,DATA_IW39!A:G,6,0)</f>
        <v>ZW03</v>
      </c>
      <c r="AM561" s="76" t="str">
        <f>VLOOKUP(N561,DATA_IW39!A:G,7,0)</f>
        <v>Z53</v>
      </c>
      <c r="AN561" s="76" t="str">
        <f>VLOOKUP(A561,Constrain!AC:AD,2,0)</f>
        <v>F081</v>
      </c>
      <c r="AO561" s="76" t="str">
        <f>VLOOKUP(A561,Constrain!AC:AE,3,0)</f>
        <v>กฟอ.บัวใหญ่</v>
      </c>
      <c r="AP561" s="76" t="str">
        <f>VLOOKUP(N561,DATA_IW39!A:AA,27,0)</f>
        <v>TELECOM</v>
      </c>
    </row>
    <row r="562" spans="1:42" x14ac:dyDescent="0.35">
      <c r="A562" s="86" t="s">
        <v>170</v>
      </c>
      <c r="B562" s="56">
        <v>92000320864</v>
      </c>
      <c r="C562" s="56">
        <v>140001548171</v>
      </c>
      <c r="D562" s="86" t="s">
        <v>152</v>
      </c>
      <c r="E562" s="86" t="s">
        <v>174</v>
      </c>
      <c r="F562" s="86" t="s">
        <v>175</v>
      </c>
      <c r="G562" s="56">
        <v>2007974506</v>
      </c>
      <c r="H562" s="56">
        <v>9009422456</v>
      </c>
      <c r="I562" s="56">
        <v>524000322056</v>
      </c>
      <c r="J562" s="86" t="s">
        <v>154</v>
      </c>
      <c r="K562" s="86" t="s">
        <v>165</v>
      </c>
      <c r="L562" s="86" t="s">
        <v>166</v>
      </c>
      <c r="M562" s="86" t="s">
        <v>157</v>
      </c>
      <c r="N562" s="56">
        <v>130000731868</v>
      </c>
      <c r="O562" s="86" t="s">
        <v>79</v>
      </c>
      <c r="P562" s="87">
        <v>5</v>
      </c>
      <c r="Q562" s="59">
        <v>43483</v>
      </c>
      <c r="R562" s="88">
        <v>460</v>
      </c>
      <c r="S562" s="89">
        <v>55</v>
      </c>
      <c r="T562" s="89">
        <v>55</v>
      </c>
      <c r="U562" s="89">
        <v>3.85</v>
      </c>
      <c r="V562" s="89">
        <v>25300</v>
      </c>
      <c r="W562" s="89">
        <v>25300</v>
      </c>
      <c r="X562" s="89">
        <v>1771</v>
      </c>
      <c r="Y562" s="89">
        <v>27071</v>
      </c>
      <c r="Z562" s="59">
        <v>43496</v>
      </c>
      <c r="AA562" s="59"/>
      <c r="AB562" s="76" t="str">
        <f t="shared" si="48"/>
        <v/>
      </c>
      <c r="AC562" s="76" t="str">
        <f t="shared" si="49"/>
        <v/>
      </c>
      <c r="AD562" s="76" t="str">
        <f>VLOOKUP(B562,CA!A:B,2,0)</f>
        <v>SYM</v>
      </c>
      <c r="AE562" s="77">
        <f>VLOOKUP(C562,DATA_IW39!B:B,1,0)</f>
        <v>140001548171</v>
      </c>
      <c r="AF562" s="78">
        <f t="shared" si="50"/>
        <v>1</v>
      </c>
      <c r="AG562" s="78">
        <f t="shared" si="51"/>
        <v>1</v>
      </c>
      <c r="AH562" s="78">
        <f t="shared" si="52"/>
        <v>1</v>
      </c>
      <c r="AI562" s="78" t="str">
        <f t="shared" si="53"/>
        <v>S4B3</v>
      </c>
      <c r="AJ562" s="78" t="str">
        <f>VLOOKUP(N562,DATA_IW39!A:X,24,0)</f>
        <v>SYM</v>
      </c>
      <c r="AK562" s="76" t="str">
        <f>VLOOKUP(N562,DATA_IW39!A:W,23,0)</f>
        <v>สายสื่อสาร</v>
      </c>
      <c r="AL562" s="76" t="str">
        <f>VLOOKUP(N562,DATA_IW39!A:G,6,0)</f>
        <v>ZW03</v>
      </c>
      <c r="AM562" s="76" t="str">
        <f>VLOOKUP(N562,DATA_IW39!A:G,7,0)</f>
        <v>Z53</v>
      </c>
      <c r="AN562" s="76" t="str">
        <f>VLOOKUP(A562,Constrain!AC:AD,2,0)</f>
        <v>F081</v>
      </c>
      <c r="AO562" s="76" t="str">
        <f>VLOOKUP(A562,Constrain!AC:AE,3,0)</f>
        <v>กฟอ.บัวใหญ่</v>
      </c>
      <c r="AP562" s="76" t="str">
        <f>VLOOKUP(N562,DATA_IW39!A:AA,27,0)</f>
        <v>TELECOM</v>
      </c>
    </row>
    <row r="563" spans="1:42" x14ac:dyDescent="0.35">
      <c r="A563" s="86" t="s">
        <v>170</v>
      </c>
      <c r="B563" s="56">
        <v>92000320870</v>
      </c>
      <c r="C563" s="56">
        <v>140001548239</v>
      </c>
      <c r="D563" s="86" t="s">
        <v>152</v>
      </c>
      <c r="E563" s="86" t="s">
        <v>168</v>
      </c>
      <c r="F563" s="86" t="s">
        <v>169</v>
      </c>
      <c r="G563" s="56">
        <v>2007974559</v>
      </c>
      <c r="H563" s="56">
        <v>9009422455</v>
      </c>
      <c r="I563" s="56">
        <v>552000321906</v>
      </c>
      <c r="J563" s="86" t="s">
        <v>154</v>
      </c>
      <c r="K563" s="86" t="s">
        <v>165</v>
      </c>
      <c r="L563" s="86" t="s">
        <v>166</v>
      </c>
      <c r="M563" s="86" t="s">
        <v>157</v>
      </c>
      <c r="N563" s="56">
        <v>130000731872</v>
      </c>
      <c r="O563" s="86" t="s">
        <v>79</v>
      </c>
      <c r="P563" s="87">
        <v>6</v>
      </c>
      <c r="Q563" s="59">
        <v>43483</v>
      </c>
      <c r="R563" s="88">
        <v>7</v>
      </c>
      <c r="S563" s="89">
        <v>100</v>
      </c>
      <c r="T563" s="89">
        <v>100</v>
      </c>
      <c r="U563" s="89">
        <v>7</v>
      </c>
      <c r="V563" s="89">
        <v>700</v>
      </c>
      <c r="W563" s="89">
        <v>700</v>
      </c>
      <c r="X563" s="89">
        <v>49</v>
      </c>
      <c r="Y563" s="89">
        <v>749</v>
      </c>
      <c r="Z563" s="59">
        <v>43496</v>
      </c>
      <c r="AA563" s="59"/>
      <c r="AB563" s="76" t="str">
        <f t="shared" si="48"/>
        <v/>
      </c>
      <c r="AC563" s="76" t="str">
        <f t="shared" si="49"/>
        <v/>
      </c>
      <c r="AD563" s="76" t="str">
        <f>VLOOKUP(B563,CA!A:B,2,0)</f>
        <v>UIH</v>
      </c>
      <c r="AE563" s="77">
        <f>VLOOKUP(C563,DATA_IW39!B:B,1,0)</f>
        <v>140001548239</v>
      </c>
      <c r="AF563" s="78">
        <f t="shared" si="50"/>
        <v>2</v>
      </c>
      <c r="AG563" s="78">
        <f t="shared" si="51"/>
        <v>2</v>
      </c>
      <c r="AH563" s="78">
        <f t="shared" si="52"/>
        <v>2</v>
      </c>
      <c r="AI563" s="78" t="str">
        <f t="shared" si="53"/>
        <v>S4B3</v>
      </c>
      <c r="AJ563" s="78" t="str">
        <f>VLOOKUP(N563,DATA_IW39!A:X,24,0)</f>
        <v>UIH</v>
      </c>
      <c r="AK563" s="76" t="str">
        <f>VLOOKUP(N563,DATA_IW39!A:W,23,0)</f>
        <v>สายสื่อสาร</v>
      </c>
      <c r="AL563" s="76" t="str">
        <f>VLOOKUP(N563,DATA_IW39!A:G,6,0)</f>
        <v>ZW03</v>
      </c>
      <c r="AM563" s="76" t="str">
        <f>VLOOKUP(N563,DATA_IW39!A:G,7,0)</f>
        <v>Z53</v>
      </c>
      <c r="AN563" s="76" t="str">
        <f>VLOOKUP(A563,Constrain!AC:AD,2,0)</f>
        <v>F081</v>
      </c>
      <c r="AO563" s="76" t="str">
        <f>VLOOKUP(A563,Constrain!AC:AE,3,0)</f>
        <v>กฟอ.บัวใหญ่</v>
      </c>
      <c r="AP563" s="76" t="str">
        <f>VLOOKUP(N563,DATA_IW39!A:AA,27,0)</f>
        <v>TELECOM</v>
      </c>
    </row>
    <row r="564" spans="1:42" x14ac:dyDescent="0.35">
      <c r="A564" s="86" t="s">
        <v>170</v>
      </c>
      <c r="B564" s="56">
        <v>92000320870</v>
      </c>
      <c r="C564" s="56">
        <v>140001548239</v>
      </c>
      <c r="D564" s="86" t="s">
        <v>152</v>
      </c>
      <c r="E564" s="86" t="s">
        <v>168</v>
      </c>
      <c r="F564" s="86" t="s">
        <v>169</v>
      </c>
      <c r="G564" s="56">
        <v>2007974559</v>
      </c>
      <c r="H564" s="56">
        <v>9009422455</v>
      </c>
      <c r="I564" s="56">
        <v>552000321906</v>
      </c>
      <c r="J564" s="86" t="s">
        <v>154</v>
      </c>
      <c r="K564" s="86" t="s">
        <v>165</v>
      </c>
      <c r="L564" s="86" t="s">
        <v>166</v>
      </c>
      <c r="M564" s="86" t="s">
        <v>157</v>
      </c>
      <c r="N564" s="56">
        <v>130000731872</v>
      </c>
      <c r="O564" s="86" t="s">
        <v>79</v>
      </c>
      <c r="P564" s="87">
        <v>7</v>
      </c>
      <c r="Q564" s="59">
        <v>43483</v>
      </c>
      <c r="R564" s="88">
        <v>2982</v>
      </c>
      <c r="S564" s="89">
        <v>55</v>
      </c>
      <c r="T564" s="89">
        <v>55</v>
      </c>
      <c r="U564" s="89">
        <v>3.85</v>
      </c>
      <c r="V564" s="89">
        <v>164010</v>
      </c>
      <c r="W564" s="89">
        <v>164010</v>
      </c>
      <c r="X564" s="89">
        <v>11480.7</v>
      </c>
      <c r="Y564" s="89">
        <v>175490.7</v>
      </c>
      <c r="Z564" s="59">
        <v>43496</v>
      </c>
      <c r="AA564" s="59"/>
      <c r="AB564" s="76" t="str">
        <f t="shared" si="48"/>
        <v/>
      </c>
      <c r="AC564" s="76" t="str">
        <f t="shared" si="49"/>
        <v/>
      </c>
      <c r="AD564" s="76" t="str">
        <f>VLOOKUP(B564,CA!A:B,2,0)</f>
        <v>UIH</v>
      </c>
      <c r="AE564" s="77">
        <f>VLOOKUP(C564,DATA_IW39!B:B,1,0)</f>
        <v>140001548239</v>
      </c>
      <c r="AF564" s="78">
        <f t="shared" si="50"/>
        <v>2</v>
      </c>
      <c r="AG564" s="78">
        <f t="shared" si="51"/>
        <v>2</v>
      </c>
      <c r="AH564" s="78">
        <f t="shared" si="52"/>
        <v>2</v>
      </c>
      <c r="AI564" s="78" t="str">
        <f t="shared" si="53"/>
        <v>S4B3</v>
      </c>
      <c r="AJ564" s="78" t="str">
        <f>VLOOKUP(N564,DATA_IW39!A:X,24,0)</f>
        <v>UIH</v>
      </c>
      <c r="AK564" s="76" t="str">
        <f>VLOOKUP(N564,DATA_IW39!A:W,23,0)</f>
        <v>สายสื่อสาร</v>
      </c>
      <c r="AL564" s="76" t="str">
        <f>VLOOKUP(N564,DATA_IW39!A:G,6,0)</f>
        <v>ZW03</v>
      </c>
      <c r="AM564" s="76" t="str">
        <f>VLOOKUP(N564,DATA_IW39!A:G,7,0)</f>
        <v>Z53</v>
      </c>
      <c r="AN564" s="76" t="str">
        <f>VLOOKUP(A564,Constrain!AC:AD,2,0)</f>
        <v>F081</v>
      </c>
      <c r="AO564" s="76" t="str">
        <f>VLOOKUP(A564,Constrain!AC:AE,3,0)</f>
        <v>กฟอ.บัวใหญ่</v>
      </c>
      <c r="AP564" s="76" t="str">
        <f>VLOOKUP(N564,DATA_IW39!A:AA,27,0)</f>
        <v>TELECOM</v>
      </c>
    </row>
    <row r="565" spans="1:42" x14ac:dyDescent="0.35">
      <c r="A565" s="86" t="s">
        <v>170</v>
      </c>
      <c r="B565" s="56">
        <v>92000365483</v>
      </c>
      <c r="C565" s="56">
        <v>140001548147</v>
      </c>
      <c r="D565" s="86" t="s">
        <v>152</v>
      </c>
      <c r="E565" s="86" t="s">
        <v>172</v>
      </c>
      <c r="F565" s="86" t="s">
        <v>173</v>
      </c>
      <c r="G565" s="56">
        <v>2007974500</v>
      </c>
      <c r="H565" s="56">
        <v>9009422336</v>
      </c>
      <c r="I565" s="56">
        <v>524000322051</v>
      </c>
      <c r="J565" s="86" t="s">
        <v>154</v>
      </c>
      <c r="K565" s="86" t="s">
        <v>165</v>
      </c>
      <c r="L565" s="86" t="s">
        <v>166</v>
      </c>
      <c r="M565" s="86" t="s">
        <v>157</v>
      </c>
      <c r="N565" s="56">
        <v>130000731876</v>
      </c>
      <c r="O565" s="86" t="s">
        <v>79</v>
      </c>
      <c r="P565" s="87">
        <v>14</v>
      </c>
      <c r="Q565" s="59">
        <v>43483</v>
      </c>
      <c r="R565" s="88">
        <v>1050</v>
      </c>
      <c r="S565" s="89">
        <v>55</v>
      </c>
      <c r="T565" s="89">
        <v>55</v>
      </c>
      <c r="U565" s="89">
        <v>3.85</v>
      </c>
      <c r="V565" s="89">
        <v>57750</v>
      </c>
      <c r="W565" s="89">
        <v>57750</v>
      </c>
      <c r="X565" s="89">
        <v>4042.5</v>
      </c>
      <c r="Y565" s="89">
        <v>61792.5</v>
      </c>
      <c r="Z565" s="59">
        <v>43496</v>
      </c>
      <c r="AA565" s="59"/>
      <c r="AB565" s="76" t="str">
        <f t="shared" si="48"/>
        <v/>
      </c>
      <c r="AC565" s="76" t="str">
        <f t="shared" si="49"/>
        <v/>
      </c>
      <c r="AD565" s="76" t="str">
        <f>VLOOKUP(B565,CA!A:B,2,0)</f>
        <v>ITEL</v>
      </c>
      <c r="AE565" s="77">
        <f>VLOOKUP(C565,DATA_IW39!B:B,1,0)</f>
        <v>140001548147</v>
      </c>
      <c r="AF565" s="78">
        <f t="shared" si="50"/>
        <v>1</v>
      </c>
      <c r="AG565" s="78">
        <f t="shared" si="51"/>
        <v>1</v>
      </c>
      <c r="AH565" s="78">
        <f t="shared" si="52"/>
        <v>1</v>
      </c>
      <c r="AI565" s="78" t="str">
        <f t="shared" si="53"/>
        <v>S4B3</v>
      </c>
      <c r="AJ565" s="78" t="str">
        <f>VLOOKUP(N565,DATA_IW39!A:X,24,0)</f>
        <v>ITEL</v>
      </c>
      <c r="AK565" s="76" t="str">
        <f>VLOOKUP(N565,DATA_IW39!A:W,23,0)</f>
        <v>สายสื่อสาร</v>
      </c>
      <c r="AL565" s="76" t="str">
        <f>VLOOKUP(N565,DATA_IW39!A:G,6,0)</f>
        <v>ZW03</v>
      </c>
      <c r="AM565" s="76" t="str">
        <f>VLOOKUP(N565,DATA_IW39!A:G,7,0)</f>
        <v>Z53</v>
      </c>
      <c r="AN565" s="76" t="str">
        <f>VLOOKUP(A565,Constrain!AC:AD,2,0)</f>
        <v>F081</v>
      </c>
      <c r="AO565" s="76" t="str">
        <f>VLOOKUP(A565,Constrain!AC:AE,3,0)</f>
        <v>กฟอ.บัวใหญ่</v>
      </c>
      <c r="AP565" s="76" t="str">
        <f>VLOOKUP(N565,DATA_IW39!A:AA,27,0)</f>
        <v>TELECOM</v>
      </c>
    </row>
    <row r="566" spans="1:42" x14ac:dyDescent="0.35">
      <c r="A566" s="86" t="s">
        <v>170</v>
      </c>
      <c r="B566" s="56">
        <v>92000184966</v>
      </c>
      <c r="C566" s="56">
        <v>140001548251</v>
      </c>
      <c r="D566" s="86" t="s">
        <v>152</v>
      </c>
      <c r="E566" s="86" t="s">
        <v>176</v>
      </c>
      <c r="F566" s="86" t="s">
        <v>3192</v>
      </c>
      <c r="G566" s="56">
        <v>2007974560</v>
      </c>
      <c r="H566" s="56">
        <v>9009422457</v>
      </c>
      <c r="I566" s="56">
        <v>544000323358</v>
      </c>
      <c r="J566" s="86" t="s">
        <v>154</v>
      </c>
      <c r="K566" s="86" t="s">
        <v>1273</v>
      </c>
      <c r="L566" s="86" t="s">
        <v>177</v>
      </c>
      <c r="M566" s="86" t="s">
        <v>157</v>
      </c>
      <c r="N566" s="56">
        <v>130000731890</v>
      </c>
      <c r="O566" s="86" t="s">
        <v>79</v>
      </c>
      <c r="P566" s="87">
        <v>1</v>
      </c>
      <c r="Q566" s="59">
        <v>43483</v>
      </c>
      <c r="R566" s="88">
        <v>1140</v>
      </c>
      <c r="S566" s="89">
        <v>32</v>
      </c>
      <c r="T566" s="89">
        <v>32</v>
      </c>
      <c r="U566" s="89">
        <v>2.2400000000000002</v>
      </c>
      <c r="V566" s="89">
        <v>36480</v>
      </c>
      <c r="W566" s="89">
        <v>36480</v>
      </c>
      <c r="X566" s="89">
        <v>2553.6</v>
      </c>
      <c r="Y566" s="89">
        <v>39033.599999999999</v>
      </c>
      <c r="Z566" s="59">
        <v>43496</v>
      </c>
      <c r="AA566" s="59"/>
      <c r="AB566" s="76" t="str">
        <f t="shared" si="48"/>
        <v/>
      </c>
      <c r="AC566" s="76" t="str">
        <f t="shared" si="49"/>
        <v/>
      </c>
      <c r="AD566" s="76" t="str">
        <f>VLOOKUP(B566,CA!A:B,2,0)</f>
        <v>BYITV</v>
      </c>
      <c r="AE566" s="77">
        <f>VLOOKUP(C566,DATA_IW39!B:B,1,0)</f>
        <v>140001548251</v>
      </c>
      <c r="AF566" s="78">
        <f t="shared" si="50"/>
        <v>2</v>
      </c>
      <c r="AG566" s="78">
        <f t="shared" si="51"/>
        <v>2</v>
      </c>
      <c r="AH566" s="78">
        <f t="shared" si="52"/>
        <v>2</v>
      </c>
      <c r="AI566" s="78" t="str">
        <f t="shared" si="53"/>
        <v>S4B3</v>
      </c>
      <c r="AJ566" s="78" t="str">
        <f>VLOOKUP(N566,DATA_IW39!A:X,24,0)</f>
        <v>BYITV</v>
      </c>
      <c r="AK566" s="76" t="str">
        <f>VLOOKUP(N566,DATA_IW39!A:W,23,0)</f>
        <v>สายสื่อสาร</v>
      </c>
      <c r="AL566" s="76" t="str">
        <f>VLOOKUP(N566,DATA_IW39!A:G,6,0)</f>
        <v>ZW03</v>
      </c>
      <c r="AM566" s="76" t="str">
        <f>VLOOKUP(N566,DATA_IW39!A:G,7,0)</f>
        <v>Z53</v>
      </c>
      <c r="AN566" s="76" t="str">
        <f>VLOOKUP(A566,Constrain!AC:AD,2,0)</f>
        <v>F081</v>
      </c>
      <c r="AO566" s="76" t="str">
        <f>VLOOKUP(A566,Constrain!AC:AE,3,0)</f>
        <v>กฟอ.บัวใหญ่</v>
      </c>
      <c r="AP566" s="76" t="str">
        <f>VLOOKUP(N566,DATA_IW39!A:AA,27,0)</f>
        <v>CABLE TV</v>
      </c>
    </row>
    <row r="567" spans="1:42" x14ac:dyDescent="0.35">
      <c r="A567" s="86" t="s">
        <v>170</v>
      </c>
      <c r="B567" s="56">
        <v>92000184966</v>
      </c>
      <c r="C567" s="56">
        <v>140001548251</v>
      </c>
      <c r="D567" s="86" t="s">
        <v>152</v>
      </c>
      <c r="E567" s="86" t="s">
        <v>176</v>
      </c>
      <c r="F567" s="86" t="s">
        <v>3192</v>
      </c>
      <c r="G567" s="56">
        <v>2007974560</v>
      </c>
      <c r="H567" s="56">
        <v>9009422457</v>
      </c>
      <c r="I567" s="56">
        <v>544000323358</v>
      </c>
      <c r="J567" s="86" t="s">
        <v>154</v>
      </c>
      <c r="K567" s="86" t="s">
        <v>1273</v>
      </c>
      <c r="L567" s="86" t="s">
        <v>177</v>
      </c>
      <c r="M567" s="86" t="s">
        <v>157</v>
      </c>
      <c r="N567" s="56">
        <v>130000731890</v>
      </c>
      <c r="O567" s="86" t="s">
        <v>79</v>
      </c>
      <c r="P567" s="87">
        <v>2</v>
      </c>
      <c r="Q567" s="59">
        <v>43483</v>
      </c>
      <c r="R567" s="88">
        <v>39</v>
      </c>
      <c r="S567" s="89">
        <v>64</v>
      </c>
      <c r="T567" s="89">
        <v>64</v>
      </c>
      <c r="U567" s="89">
        <v>4.4800000000000004</v>
      </c>
      <c r="V567" s="89">
        <v>2496</v>
      </c>
      <c r="W567" s="89">
        <v>2496</v>
      </c>
      <c r="X567" s="89">
        <v>174.72</v>
      </c>
      <c r="Y567" s="89">
        <v>2670.72</v>
      </c>
      <c r="Z567" s="59">
        <v>43496</v>
      </c>
      <c r="AA567" s="59"/>
      <c r="AB567" s="76" t="str">
        <f t="shared" si="48"/>
        <v/>
      </c>
      <c r="AC567" s="76" t="str">
        <f t="shared" si="49"/>
        <v/>
      </c>
      <c r="AD567" s="76" t="str">
        <f>VLOOKUP(B567,CA!A:B,2,0)</f>
        <v>BYITV</v>
      </c>
      <c r="AE567" s="77">
        <f>VLOOKUP(C567,DATA_IW39!B:B,1,0)</f>
        <v>140001548251</v>
      </c>
      <c r="AF567" s="78">
        <f t="shared" si="50"/>
        <v>2</v>
      </c>
      <c r="AG567" s="78">
        <f t="shared" si="51"/>
        <v>2</v>
      </c>
      <c r="AH567" s="78">
        <f t="shared" si="52"/>
        <v>2</v>
      </c>
      <c r="AI567" s="78" t="str">
        <f t="shared" si="53"/>
        <v>S4B3</v>
      </c>
      <c r="AJ567" s="78" t="str">
        <f>VLOOKUP(N567,DATA_IW39!A:X,24,0)</f>
        <v>BYITV</v>
      </c>
      <c r="AK567" s="76" t="str">
        <f>VLOOKUP(N567,DATA_IW39!A:W,23,0)</f>
        <v>สายสื่อสาร</v>
      </c>
      <c r="AL567" s="76" t="str">
        <f>VLOOKUP(N567,DATA_IW39!A:G,6,0)</f>
        <v>ZW03</v>
      </c>
      <c r="AM567" s="76" t="str">
        <f>VLOOKUP(N567,DATA_IW39!A:G,7,0)</f>
        <v>Z53</v>
      </c>
      <c r="AN567" s="76" t="str">
        <f>VLOOKUP(A567,Constrain!AC:AD,2,0)</f>
        <v>F081</v>
      </c>
      <c r="AO567" s="76" t="str">
        <f>VLOOKUP(A567,Constrain!AC:AE,3,0)</f>
        <v>กฟอ.บัวใหญ่</v>
      </c>
      <c r="AP567" s="76" t="str">
        <f>VLOOKUP(N567,DATA_IW39!A:AA,27,0)</f>
        <v>CABLE TV</v>
      </c>
    </row>
    <row r="568" spans="1:42" x14ac:dyDescent="0.35">
      <c r="A568" s="86" t="s">
        <v>1323</v>
      </c>
      <c r="B568" s="56">
        <v>92000589341</v>
      </c>
      <c r="C568" s="56">
        <v>140001547918</v>
      </c>
      <c r="D568" s="86" t="s">
        <v>152</v>
      </c>
      <c r="E568" s="86" t="s">
        <v>1257</v>
      </c>
      <c r="F568" s="86" t="s">
        <v>1271</v>
      </c>
      <c r="G568" s="56">
        <v>2007974314</v>
      </c>
      <c r="H568" s="56">
        <v>9009422071</v>
      </c>
      <c r="I568" s="56">
        <v>544000323265</v>
      </c>
      <c r="J568" s="86" t="s">
        <v>154</v>
      </c>
      <c r="K568" s="86" t="s">
        <v>165</v>
      </c>
      <c r="L568" s="86" t="s">
        <v>166</v>
      </c>
      <c r="M568" s="86" t="s">
        <v>157</v>
      </c>
      <c r="N568" s="56">
        <v>130000732893</v>
      </c>
      <c r="O568" s="86" t="s">
        <v>79</v>
      </c>
      <c r="P568" s="87">
        <v>14</v>
      </c>
      <c r="Q568" s="59">
        <v>43483</v>
      </c>
      <c r="R568" s="88">
        <v>1041</v>
      </c>
      <c r="S568" s="89">
        <v>55</v>
      </c>
      <c r="T568" s="89">
        <v>55</v>
      </c>
      <c r="U568" s="89">
        <v>3.85</v>
      </c>
      <c r="V568" s="89">
        <v>57255</v>
      </c>
      <c r="W568" s="89">
        <v>57255</v>
      </c>
      <c r="X568" s="89">
        <v>4007.85</v>
      </c>
      <c r="Y568" s="89">
        <v>61262.85</v>
      </c>
      <c r="Z568" s="59">
        <v>43496</v>
      </c>
      <c r="AA568" s="59"/>
      <c r="AB568" s="76" t="str">
        <f t="shared" si="48"/>
        <v/>
      </c>
      <c r="AC568" s="76" t="str">
        <f t="shared" si="49"/>
        <v/>
      </c>
      <c r="AD568" s="76" t="str">
        <f>VLOOKUP(B568,CA!A:B,2,0)</f>
        <v>TOT(AIS)</v>
      </c>
      <c r="AE568" s="77">
        <f>VLOOKUP(C568,DATA_IW39!B:B,1,0)</f>
        <v>140001547918</v>
      </c>
      <c r="AF568" s="78">
        <f t="shared" si="50"/>
        <v>1</v>
      </c>
      <c r="AG568" s="78">
        <f t="shared" si="51"/>
        <v>1</v>
      </c>
      <c r="AH568" s="78">
        <f t="shared" si="52"/>
        <v>1</v>
      </c>
      <c r="AI568" s="78" t="str">
        <f t="shared" si="53"/>
        <v>S4B3</v>
      </c>
      <c r="AJ568" s="78" t="str">
        <f>VLOOKUP(N568,DATA_IW39!A:X,24,0)</f>
        <v>AWN/AIS</v>
      </c>
      <c r="AK568" s="76" t="str">
        <f>VLOOKUP(N568,DATA_IW39!A:W,23,0)</f>
        <v>สายสื่อสาร</v>
      </c>
      <c r="AL568" s="76" t="str">
        <f>VLOOKUP(N568,DATA_IW39!A:G,6,0)</f>
        <v>ZW03</v>
      </c>
      <c r="AM568" s="76" t="str">
        <f>VLOOKUP(N568,DATA_IW39!A:G,7,0)</f>
        <v>Z53</v>
      </c>
      <c r="AN568" s="76" t="str">
        <f>VLOOKUP(A568,Constrain!AC:AD,2,0)</f>
        <v>F093</v>
      </c>
      <c r="AO568" s="76" t="str">
        <f>VLOOKUP(A568,Constrain!AC:AE,3,0)</f>
        <v>กฟส.ครบุรี</v>
      </c>
      <c r="AP568" s="76" t="str">
        <f>VLOOKUP(N568,DATA_IW39!A:AA,27,0)</f>
        <v>TELECOM</v>
      </c>
    </row>
    <row r="569" spans="1:42" x14ac:dyDescent="0.35">
      <c r="A569" s="86" t="s">
        <v>1323</v>
      </c>
      <c r="B569" s="56">
        <v>92000322824</v>
      </c>
      <c r="C569" s="56">
        <v>140001547601</v>
      </c>
      <c r="D569" s="86" t="s">
        <v>152</v>
      </c>
      <c r="E569" s="86" t="s">
        <v>168</v>
      </c>
      <c r="F569" s="86" t="s">
        <v>169</v>
      </c>
      <c r="G569" s="56">
        <v>2007973930</v>
      </c>
      <c r="H569" s="56">
        <v>9009421544</v>
      </c>
      <c r="I569" s="56">
        <v>524000322417</v>
      </c>
      <c r="J569" s="86" t="s">
        <v>154</v>
      </c>
      <c r="K569" s="86" t="s">
        <v>165</v>
      </c>
      <c r="L569" s="86" t="s">
        <v>166</v>
      </c>
      <c r="M569" s="86" t="s">
        <v>157</v>
      </c>
      <c r="N569" s="56">
        <v>130000732894</v>
      </c>
      <c r="O569" s="86" t="s">
        <v>79</v>
      </c>
      <c r="P569" s="87">
        <v>8</v>
      </c>
      <c r="Q569" s="59">
        <v>43483</v>
      </c>
      <c r="R569" s="88">
        <v>1247</v>
      </c>
      <c r="S569" s="89">
        <v>55</v>
      </c>
      <c r="T569" s="89">
        <v>55</v>
      </c>
      <c r="U569" s="89">
        <v>3.85</v>
      </c>
      <c r="V569" s="89">
        <v>68585</v>
      </c>
      <c r="W569" s="89">
        <v>68585</v>
      </c>
      <c r="X569" s="89">
        <v>4800.95</v>
      </c>
      <c r="Y569" s="89">
        <v>73385.95</v>
      </c>
      <c r="Z569" s="59">
        <v>43496</v>
      </c>
      <c r="AA569" s="59"/>
      <c r="AB569" s="76" t="str">
        <f t="shared" si="48"/>
        <v/>
      </c>
      <c r="AC569" s="76" t="str">
        <f t="shared" si="49"/>
        <v/>
      </c>
      <c r="AD569" s="76" t="str">
        <f>VLOOKUP(B569,CA!A:B,2,0)</f>
        <v>UIH</v>
      </c>
      <c r="AE569" s="77">
        <f>VLOOKUP(C569,DATA_IW39!B:B,1,0)</f>
        <v>140001547601</v>
      </c>
      <c r="AF569" s="78">
        <f t="shared" si="50"/>
        <v>1</v>
      </c>
      <c r="AG569" s="78">
        <f t="shared" si="51"/>
        <v>1</v>
      </c>
      <c r="AH569" s="78">
        <f t="shared" si="52"/>
        <v>1</v>
      </c>
      <c r="AI569" s="78" t="str">
        <f t="shared" si="53"/>
        <v>S4B3</v>
      </c>
      <c r="AJ569" s="78" t="str">
        <f>VLOOKUP(N569,DATA_IW39!A:X,24,0)</f>
        <v>UIH</v>
      </c>
      <c r="AK569" s="76" t="str">
        <f>VLOOKUP(N569,DATA_IW39!A:W,23,0)</f>
        <v>สายสื่อสาร</v>
      </c>
      <c r="AL569" s="76" t="str">
        <f>VLOOKUP(N569,DATA_IW39!A:G,6,0)</f>
        <v>ZW03</v>
      </c>
      <c r="AM569" s="76" t="str">
        <f>VLOOKUP(N569,DATA_IW39!A:G,7,0)</f>
        <v>Z53</v>
      </c>
      <c r="AN569" s="76" t="str">
        <f>VLOOKUP(A569,Constrain!AC:AD,2,0)</f>
        <v>F093</v>
      </c>
      <c r="AO569" s="76" t="str">
        <f>VLOOKUP(A569,Constrain!AC:AE,3,0)</f>
        <v>กฟส.ครบุรี</v>
      </c>
      <c r="AP569" s="76" t="str">
        <f>VLOOKUP(N569,DATA_IW39!A:AA,27,0)</f>
        <v>TELECOM</v>
      </c>
    </row>
    <row r="570" spans="1:42" x14ac:dyDescent="0.35">
      <c r="A570" s="86" t="s">
        <v>1323</v>
      </c>
      <c r="B570" s="56">
        <v>92000187010</v>
      </c>
      <c r="C570" s="56">
        <v>140001547866</v>
      </c>
      <c r="D570" s="86" t="s">
        <v>152</v>
      </c>
      <c r="E570" s="86" t="s">
        <v>192</v>
      </c>
      <c r="F570" s="86" t="s">
        <v>3214</v>
      </c>
      <c r="G570" s="56">
        <v>2007974244</v>
      </c>
      <c r="H570" s="56">
        <v>9009421979</v>
      </c>
      <c r="I570" s="56">
        <v>546000322493</v>
      </c>
      <c r="J570" s="86" t="s">
        <v>154</v>
      </c>
      <c r="K570" s="86" t="s">
        <v>1273</v>
      </c>
      <c r="L570" s="86" t="s">
        <v>177</v>
      </c>
      <c r="M570" s="86" t="s">
        <v>157</v>
      </c>
      <c r="N570" s="56">
        <v>130000732896</v>
      </c>
      <c r="O570" s="86" t="s">
        <v>79</v>
      </c>
      <c r="P570" s="87">
        <v>1</v>
      </c>
      <c r="Q570" s="59">
        <v>43483</v>
      </c>
      <c r="R570" s="88">
        <v>22</v>
      </c>
      <c r="S570" s="89">
        <v>64</v>
      </c>
      <c r="T570" s="89">
        <v>64</v>
      </c>
      <c r="U570" s="89">
        <v>4.4800000000000004</v>
      </c>
      <c r="V570" s="89">
        <v>1408</v>
      </c>
      <c r="W570" s="89">
        <v>1408</v>
      </c>
      <c r="X570" s="89">
        <v>98.56</v>
      </c>
      <c r="Y570" s="89">
        <v>1506.56</v>
      </c>
      <c r="Z570" s="59">
        <v>43496</v>
      </c>
      <c r="AA570" s="59"/>
      <c r="AB570" s="76" t="str">
        <f t="shared" si="48"/>
        <v/>
      </c>
      <c r="AC570" s="76" t="str">
        <f t="shared" si="49"/>
        <v/>
      </c>
      <c r="AD570" s="76" t="str">
        <f>VLOOKUP(B570,CA!A:B,2,0)</f>
        <v>KTV</v>
      </c>
      <c r="AE570" s="77">
        <f>VLOOKUP(C570,DATA_IW39!B:B,1,0)</f>
        <v>140001547866</v>
      </c>
      <c r="AF570" s="78">
        <f t="shared" si="50"/>
        <v>2</v>
      </c>
      <c r="AG570" s="78">
        <f t="shared" si="51"/>
        <v>2</v>
      </c>
      <c r="AH570" s="78">
        <f t="shared" si="52"/>
        <v>2</v>
      </c>
      <c r="AI570" s="78" t="str">
        <f t="shared" si="53"/>
        <v>S4B3</v>
      </c>
      <c r="AJ570" s="78" t="str">
        <f>VLOOKUP(N570,DATA_IW39!A:X,24,0)</f>
        <v>KTV</v>
      </c>
      <c r="AK570" s="76" t="str">
        <f>VLOOKUP(N570,DATA_IW39!A:W,23,0)</f>
        <v>สายสื่อสาร</v>
      </c>
      <c r="AL570" s="76" t="str">
        <f>VLOOKUP(N570,DATA_IW39!A:G,6,0)</f>
        <v>ZW03</v>
      </c>
      <c r="AM570" s="76" t="str">
        <f>VLOOKUP(N570,DATA_IW39!A:G,7,0)</f>
        <v>Z53</v>
      </c>
      <c r="AN570" s="76" t="str">
        <f>VLOOKUP(A570,Constrain!AC:AD,2,0)</f>
        <v>F093</v>
      </c>
      <c r="AO570" s="76" t="str">
        <f>VLOOKUP(A570,Constrain!AC:AE,3,0)</f>
        <v>กฟส.ครบุรี</v>
      </c>
      <c r="AP570" s="76" t="str">
        <f>VLOOKUP(N570,DATA_IW39!A:AA,27,0)</f>
        <v>CABLE TV</v>
      </c>
    </row>
    <row r="571" spans="1:42" x14ac:dyDescent="0.35">
      <c r="A571" s="86" t="s">
        <v>1323</v>
      </c>
      <c r="B571" s="56">
        <v>92000187010</v>
      </c>
      <c r="C571" s="56">
        <v>140001547866</v>
      </c>
      <c r="D571" s="86" t="s">
        <v>152</v>
      </c>
      <c r="E571" s="86" t="s">
        <v>192</v>
      </c>
      <c r="F571" s="86" t="s">
        <v>3214</v>
      </c>
      <c r="G571" s="56">
        <v>2007974244</v>
      </c>
      <c r="H571" s="56">
        <v>9009421979</v>
      </c>
      <c r="I571" s="56">
        <v>546000322493</v>
      </c>
      <c r="J571" s="86" t="s">
        <v>154</v>
      </c>
      <c r="K571" s="86" t="s">
        <v>1273</v>
      </c>
      <c r="L571" s="86" t="s">
        <v>177</v>
      </c>
      <c r="M571" s="86" t="s">
        <v>157</v>
      </c>
      <c r="N571" s="56">
        <v>130000732896</v>
      </c>
      <c r="O571" s="86" t="s">
        <v>79</v>
      </c>
      <c r="P571" s="87">
        <v>2</v>
      </c>
      <c r="Q571" s="59">
        <v>43483</v>
      </c>
      <c r="R571" s="88">
        <v>395</v>
      </c>
      <c r="S571" s="89">
        <v>32</v>
      </c>
      <c r="T571" s="89">
        <v>32</v>
      </c>
      <c r="U571" s="89">
        <v>2.2400000000000002</v>
      </c>
      <c r="V571" s="89">
        <v>12640</v>
      </c>
      <c r="W571" s="89">
        <v>12640</v>
      </c>
      <c r="X571" s="89">
        <v>884.8</v>
      </c>
      <c r="Y571" s="89">
        <v>13524.8</v>
      </c>
      <c r="Z571" s="59">
        <v>43496</v>
      </c>
      <c r="AA571" s="59"/>
      <c r="AB571" s="76" t="str">
        <f t="shared" si="48"/>
        <v/>
      </c>
      <c r="AC571" s="76" t="str">
        <f t="shared" si="49"/>
        <v/>
      </c>
      <c r="AD571" s="76" t="str">
        <f>VLOOKUP(B571,CA!A:B,2,0)</f>
        <v>KTV</v>
      </c>
      <c r="AE571" s="77">
        <f>VLOOKUP(C571,DATA_IW39!B:B,1,0)</f>
        <v>140001547866</v>
      </c>
      <c r="AF571" s="78">
        <f t="shared" si="50"/>
        <v>2</v>
      </c>
      <c r="AG571" s="78">
        <f t="shared" si="51"/>
        <v>2</v>
      </c>
      <c r="AH571" s="78">
        <f t="shared" si="52"/>
        <v>2</v>
      </c>
      <c r="AI571" s="78" t="str">
        <f t="shared" si="53"/>
        <v>S4B3</v>
      </c>
      <c r="AJ571" s="78" t="str">
        <f>VLOOKUP(N571,DATA_IW39!A:X,24,0)</f>
        <v>KTV</v>
      </c>
      <c r="AK571" s="76" t="str">
        <f>VLOOKUP(N571,DATA_IW39!A:W,23,0)</f>
        <v>สายสื่อสาร</v>
      </c>
      <c r="AL571" s="76" t="str">
        <f>VLOOKUP(N571,DATA_IW39!A:G,6,0)</f>
        <v>ZW03</v>
      </c>
      <c r="AM571" s="76" t="str">
        <f>VLOOKUP(N571,DATA_IW39!A:G,7,0)</f>
        <v>Z53</v>
      </c>
      <c r="AN571" s="76" t="str">
        <f>VLOOKUP(A571,Constrain!AC:AD,2,0)</f>
        <v>F093</v>
      </c>
      <c r="AO571" s="76" t="str">
        <f>VLOOKUP(A571,Constrain!AC:AE,3,0)</f>
        <v>กฟส.ครบุรี</v>
      </c>
      <c r="AP571" s="76" t="str">
        <f>VLOOKUP(N571,DATA_IW39!A:AA,27,0)</f>
        <v>CABLE TV</v>
      </c>
    </row>
    <row r="572" spans="1:42" x14ac:dyDescent="0.35">
      <c r="A572" s="86" t="s">
        <v>1323</v>
      </c>
      <c r="B572" s="56">
        <v>92000322816</v>
      </c>
      <c r="C572" s="56">
        <v>140001547499</v>
      </c>
      <c r="D572" s="86" t="s">
        <v>152</v>
      </c>
      <c r="E572" s="86" t="s">
        <v>160</v>
      </c>
      <c r="F572" s="86" t="s">
        <v>161</v>
      </c>
      <c r="G572" s="56">
        <v>2007973864</v>
      </c>
      <c r="H572" s="56">
        <v>9009421455</v>
      </c>
      <c r="I572" s="56">
        <v>552000321985</v>
      </c>
      <c r="J572" s="86" t="s">
        <v>154</v>
      </c>
      <c r="K572" s="86" t="s">
        <v>165</v>
      </c>
      <c r="L572" s="86" t="s">
        <v>166</v>
      </c>
      <c r="M572" s="86" t="s">
        <v>157</v>
      </c>
      <c r="N572" s="56">
        <v>130000732899</v>
      </c>
      <c r="O572" s="86" t="s">
        <v>79</v>
      </c>
      <c r="P572" s="87">
        <v>4</v>
      </c>
      <c r="Q572" s="59">
        <v>43483</v>
      </c>
      <c r="R572" s="88">
        <v>12325</v>
      </c>
      <c r="S572" s="89">
        <v>55</v>
      </c>
      <c r="T572" s="89">
        <v>55</v>
      </c>
      <c r="U572" s="89">
        <v>3.85</v>
      </c>
      <c r="V572" s="89">
        <v>677875</v>
      </c>
      <c r="W572" s="89">
        <v>677875</v>
      </c>
      <c r="X572" s="89">
        <v>47451.25</v>
      </c>
      <c r="Y572" s="89">
        <v>725326.25</v>
      </c>
      <c r="Z572" s="59">
        <v>43496</v>
      </c>
      <c r="AA572" s="59"/>
      <c r="AB572" s="76" t="str">
        <f t="shared" si="48"/>
        <v/>
      </c>
      <c r="AC572" s="76" t="str">
        <f t="shared" si="49"/>
        <v/>
      </c>
      <c r="AD572" s="76" t="str">
        <f>VLOOKUP(B572,CA!A:B,2,0)</f>
        <v>CAT</v>
      </c>
      <c r="AE572" s="77">
        <f>VLOOKUP(C572,DATA_IW39!B:B,1,0)</f>
        <v>140001547499</v>
      </c>
      <c r="AF572" s="78">
        <f t="shared" si="50"/>
        <v>2</v>
      </c>
      <c r="AG572" s="78">
        <f t="shared" si="51"/>
        <v>2</v>
      </c>
      <c r="AH572" s="78">
        <f t="shared" si="52"/>
        <v>2</v>
      </c>
      <c r="AI572" s="78" t="str">
        <f t="shared" si="53"/>
        <v>S4B3</v>
      </c>
      <c r="AJ572" s="78" t="str">
        <f>VLOOKUP(N572,DATA_IW39!A:X,24,0)</f>
        <v>CAT</v>
      </c>
      <c r="AK572" s="76" t="str">
        <f>VLOOKUP(N572,DATA_IW39!A:W,23,0)</f>
        <v>สายสื่อสาร</v>
      </c>
      <c r="AL572" s="76" t="str">
        <f>VLOOKUP(N572,DATA_IW39!A:G,6,0)</f>
        <v>ZW03</v>
      </c>
      <c r="AM572" s="76" t="str">
        <f>VLOOKUP(N572,DATA_IW39!A:G,7,0)</f>
        <v>Z53</v>
      </c>
      <c r="AN572" s="76" t="str">
        <f>VLOOKUP(A572,Constrain!AC:AD,2,0)</f>
        <v>F093</v>
      </c>
      <c r="AO572" s="76" t="str">
        <f>VLOOKUP(A572,Constrain!AC:AE,3,0)</f>
        <v>กฟส.ครบุรี</v>
      </c>
      <c r="AP572" s="76" t="str">
        <f>VLOOKUP(N572,DATA_IW39!A:AA,27,0)</f>
        <v>TELECOM</v>
      </c>
    </row>
    <row r="573" spans="1:42" x14ac:dyDescent="0.35">
      <c r="A573" s="86" t="s">
        <v>1323</v>
      </c>
      <c r="B573" s="56">
        <v>92000322816</v>
      </c>
      <c r="C573" s="56">
        <v>140001547499</v>
      </c>
      <c r="D573" s="86" t="s">
        <v>152</v>
      </c>
      <c r="E573" s="86" t="s">
        <v>160</v>
      </c>
      <c r="F573" s="86" t="s">
        <v>161</v>
      </c>
      <c r="G573" s="56">
        <v>2007973864</v>
      </c>
      <c r="H573" s="56">
        <v>9009421455</v>
      </c>
      <c r="I573" s="56">
        <v>552000321985</v>
      </c>
      <c r="J573" s="86" t="s">
        <v>154</v>
      </c>
      <c r="K573" s="86" t="s">
        <v>165</v>
      </c>
      <c r="L573" s="86" t="s">
        <v>166</v>
      </c>
      <c r="M573" s="86" t="s">
        <v>157</v>
      </c>
      <c r="N573" s="56">
        <v>130000732899</v>
      </c>
      <c r="O573" s="86" t="s">
        <v>79</v>
      </c>
      <c r="P573" s="87">
        <v>5</v>
      </c>
      <c r="Q573" s="59">
        <v>43483</v>
      </c>
      <c r="R573" s="88">
        <v>872</v>
      </c>
      <c r="S573" s="89">
        <v>100</v>
      </c>
      <c r="T573" s="89">
        <v>100</v>
      </c>
      <c r="U573" s="89">
        <v>7</v>
      </c>
      <c r="V573" s="89">
        <v>87200</v>
      </c>
      <c r="W573" s="89">
        <v>87200</v>
      </c>
      <c r="X573" s="89">
        <v>6104</v>
      </c>
      <c r="Y573" s="89">
        <v>93304</v>
      </c>
      <c r="Z573" s="59">
        <v>43496</v>
      </c>
      <c r="AA573" s="59"/>
      <c r="AB573" s="76" t="str">
        <f t="shared" si="48"/>
        <v/>
      </c>
      <c r="AC573" s="76" t="str">
        <f t="shared" si="49"/>
        <v/>
      </c>
      <c r="AD573" s="76" t="str">
        <f>VLOOKUP(B573,CA!A:B,2,0)</f>
        <v>CAT</v>
      </c>
      <c r="AE573" s="77">
        <f>VLOOKUP(C573,DATA_IW39!B:B,1,0)</f>
        <v>140001547499</v>
      </c>
      <c r="AF573" s="78">
        <f t="shared" si="50"/>
        <v>2</v>
      </c>
      <c r="AG573" s="78">
        <f t="shared" si="51"/>
        <v>2</v>
      </c>
      <c r="AH573" s="78">
        <f t="shared" si="52"/>
        <v>2</v>
      </c>
      <c r="AI573" s="78" t="str">
        <f t="shared" si="53"/>
        <v>S4B3</v>
      </c>
      <c r="AJ573" s="78" t="str">
        <f>VLOOKUP(N573,DATA_IW39!A:X,24,0)</f>
        <v>CAT</v>
      </c>
      <c r="AK573" s="76" t="str">
        <f>VLOOKUP(N573,DATA_IW39!A:W,23,0)</f>
        <v>สายสื่อสาร</v>
      </c>
      <c r="AL573" s="76" t="str">
        <f>VLOOKUP(N573,DATA_IW39!A:G,6,0)</f>
        <v>ZW03</v>
      </c>
      <c r="AM573" s="76" t="str">
        <f>VLOOKUP(N573,DATA_IW39!A:G,7,0)</f>
        <v>Z53</v>
      </c>
      <c r="AN573" s="76" t="str">
        <f>VLOOKUP(A573,Constrain!AC:AD,2,0)</f>
        <v>F093</v>
      </c>
      <c r="AO573" s="76" t="str">
        <f>VLOOKUP(A573,Constrain!AC:AE,3,0)</f>
        <v>กฟส.ครบุรี</v>
      </c>
      <c r="AP573" s="76" t="str">
        <f>VLOOKUP(N573,DATA_IW39!A:AA,27,0)</f>
        <v>TELECOM</v>
      </c>
    </row>
    <row r="574" spans="1:42" x14ac:dyDescent="0.35">
      <c r="A574" s="86" t="s">
        <v>1323</v>
      </c>
      <c r="B574" s="56">
        <v>92000539547</v>
      </c>
      <c r="C574" s="56">
        <v>140001547611</v>
      </c>
      <c r="D574" s="86" t="s">
        <v>152</v>
      </c>
      <c r="E574" s="86" t="s">
        <v>194</v>
      </c>
      <c r="F574" s="86" t="s">
        <v>195</v>
      </c>
      <c r="G574" s="56">
        <v>2007973932</v>
      </c>
      <c r="H574" s="56">
        <v>9009421547</v>
      </c>
      <c r="I574" s="56">
        <v>544000323260</v>
      </c>
      <c r="J574" s="86" t="s">
        <v>154</v>
      </c>
      <c r="K574" s="86" t="s">
        <v>165</v>
      </c>
      <c r="L574" s="86" t="s">
        <v>166</v>
      </c>
      <c r="M574" s="86" t="s">
        <v>157</v>
      </c>
      <c r="N574" s="56">
        <v>130000732902</v>
      </c>
      <c r="O574" s="86" t="s">
        <v>79</v>
      </c>
      <c r="P574" s="87">
        <v>12</v>
      </c>
      <c r="Q574" s="59">
        <v>43483</v>
      </c>
      <c r="R574" s="88">
        <v>4886</v>
      </c>
      <c r="S574" s="89">
        <v>55</v>
      </c>
      <c r="T574" s="89">
        <v>55</v>
      </c>
      <c r="U574" s="89">
        <v>3.85</v>
      </c>
      <c r="V574" s="89">
        <v>268730</v>
      </c>
      <c r="W574" s="89">
        <v>268730</v>
      </c>
      <c r="X574" s="89">
        <v>18811.099999999999</v>
      </c>
      <c r="Y574" s="89">
        <v>287541.09999999998</v>
      </c>
      <c r="Z574" s="59">
        <v>43496</v>
      </c>
      <c r="AA574" s="59"/>
      <c r="AB574" s="76" t="str">
        <f t="shared" si="48"/>
        <v/>
      </c>
      <c r="AC574" s="76" t="str">
        <f t="shared" si="49"/>
        <v/>
      </c>
      <c r="AD574" s="76" t="str">
        <f>VLOOKUP(B574,CA!A:B,2,0)</f>
        <v>TCC</v>
      </c>
      <c r="AE574" s="77">
        <f>VLOOKUP(C574,DATA_IW39!B:B,1,0)</f>
        <v>140001547611</v>
      </c>
      <c r="AF574" s="78">
        <f t="shared" si="50"/>
        <v>1</v>
      </c>
      <c r="AG574" s="78">
        <f t="shared" si="51"/>
        <v>1</v>
      </c>
      <c r="AH574" s="78">
        <f t="shared" si="52"/>
        <v>1</v>
      </c>
      <c r="AI574" s="78" t="str">
        <f t="shared" si="53"/>
        <v>S4B3</v>
      </c>
      <c r="AJ574" s="78" t="str">
        <f>VLOOKUP(N574,DATA_IW39!A:X,24,0)</f>
        <v>TCC</v>
      </c>
      <c r="AK574" s="76" t="str">
        <f>VLOOKUP(N574,DATA_IW39!A:W,23,0)</f>
        <v>สายสื่อสาร</v>
      </c>
      <c r="AL574" s="76" t="str">
        <f>VLOOKUP(N574,DATA_IW39!A:G,6,0)</f>
        <v>ZW03</v>
      </c>
      <c r="AM574" s="76" t="str">
        <f>VLOOKUP(N574,DATA_IW39!A:G,7,0)</f>
        <v>Z53</v>
      </c>
      <c r="AN574" s="76" t="str">
        <f>VLOOKUP(A574,Constrain!AC:AD,2,0)</f>
        <v>F093</v>
      </c>
      <c r="AO574" s="76" t="str">
        <f>VLOOKUP(A574,Constrain!AC:AE,3,0)</f>
        <v>กฟส.ครบุรี</v>
      </c>
      <c r="AP574" s="76" t="str">
        <f>VLOOKUP(N574,DATA_IW39!A:AA,27,0)</f>
        <v>TELECOM</v>
      </c>
    </row>
    <row r="575" spans="1:42" x14ac:dyDescent="0.35">
      <c r="A575" s="86" t="s">
        <v>1323</v>
      </c>
      <c r="B575" s="56">
        <v>92000322832</v>
      </c>
      <c r="C575" s="56">
        <v>140001547433</v>
      </c>
      <c r="D575" s="86" t="s">
        <v>152</v>
      </c>
      <c r="E575" s="86" t="s">
        <v>153</v>
      </c>
      <c r="F575" s="86" t="s">
        <v>1266</v>
      </c>
      <c r="G575" s="56">
        <v>2007973766</v>
      </c>
      <c r="H575" s="56">
        <v>9009421411</v>
      </c>
      <c r="I575" s="56">
        <v>564000322231</v>
      </c>
      <c r="J575" s="86" t="s">
        <v>154</v>
      </c>
      <c r="K575" s="86" t="s">
        <v>165</v>
      </c>
      <c r="L575" s="86" t="s">
        <v>166</v>
      </c>
      <c r="M575" s="86" t="s">
        <v>157</v>
      </c>
      <c r="N575" s="56">
        <v>130000732903</v>
      </c>
      <c r="O575" s="86" t="s">
        <v>79</v>
      </c>
      <c r="P575" s="87">
        <v>9</v>
      </c>
      <c r="Q575" s="59">
        <v>43483</v>
      </c>
      <c r="R575" s="88">
        <v>6307</v>
      </c>
      <c r="S575" s="89">
        <v>55</v>
      </c>
      <c r="T575" s="89">
        <v>55</v>
      </c>
      <c r="U575" s="89">
        <v>3.85</v>
      </c>
      <c r="V575" s="89">
        <v>346885</v>
      </c>
      <c r="W575" s="89">
        <v>346885</v>
      </c>
      <c r="X575" s="89">
        <v>24281.95</v>
      </c>
      <c r="Y575" s="89">
        <v>371166.95</v>
      </c>
      <c r="Z575" s="59">
        <v>43496</v>
      </c>
      <c r="AA575" s="59"/>
      <c r="AB575" s="76" t="str">
        <f t="shared" si="48"/>
        <v/>
      </c>
      <c r="AC575" s="76" t="str">
        <f t="shared" si="49"/>
        <v/>
      </c>
      <c r="AD575" s="76" t="str">
        <f>VLOOKUP(B575,CA!A:B,2,0)</f>
        <v>AWN</v>
      </c>
      <c r="AE575" s="77">
        <f>VLOOKUP(C575,DATA_IW39!B:B,1,0)</f>
        <v>140001547433</v>
      </c>
      <c r="AF575" s="78">
        <f t="shared" si="50"/>
        <v>1</v>
      </c>
      <c r="AG575" s="78">
        <f t="shared" si="51"/>
        <v>1</v>
      </c>
      <c r="AH575" s="78">
        <f t="shared" si="52"/>
        <v>1</v>
      </c>
      <c r="AI575" s="78" t="str">
        <f t="shared" si="53"/>
        <v>S4B3</v>
      </c>
      <c r="AJ575" s="78" t="str">
        <f>VLOOKUP(N575,DATA_IW39!A:X,24,0)</f>
        <v>AWN</v>
      </c>
      <c r="AK575" s="76" t="str">
        <f>VLOOKUP(N575,DATA_IW39!A:W,23,0)</f>
        <v>สายสื่อสาร</v>
      </c>
      <c r="AL575" s="76" t="str">
        <f>VLOOKUP(N575,DATA_IW39!A:G,6,0)</f>
        <v>ZW03</v>
      </c>
      <c r="AM575" s="76" t="str">
        <f>VLOOKUP(N575,DATA_IW39!A:G,7,0)</f>
        <v>Z53</v>
      </c>
      <c r="AN575" s="76" t="str">
        <f>VLOOKUP(A575,Constrain!AC:AD,2,0)</f>
        <v>F093</v>
      </c>
      <c r="AO575" s="76" t="str">
        <f>VLOOKUP(A575,Constrain!AC:AE,3,0)</f>
        <v>กฟส.ครบุรี</v>
      </c>
      <c r="AP575" s="76" t="str">
        <f>VLOOKUP(N575,DATA_IW39!A:AA,27,0)</f>
        <v>TELECOM</v>
      </c>
    </row>
    <row r="576" spans="1:42" x14ac:dyDescent="0.35">
      <c r="A576" s="86" t="s">
        <v>1307</v>
      </c>
      <c r="B576" s="56">
        <v>92000185334</v>
      </c>
      <c r="C576" s="56">
        <v>140001545656</v>
      </c>
      <c r="D576" s="86" t="s">
        <v>152</v>
      </c>
      <c r="E576" s="86" t="s">
        <v>185</v>
      </c>
      <c r="F576" s="86" t="s">
        <v>1330</v>
      </c>
      <c r="G576" s="56">
        <v>2007969878</v>
      </c>
      <c r="H576" s="56">
        <v>9009416841</v>
      </c>
      <c r="I576" s="56">
        <v>536000322090</v>
      </c>
      <c r="J576" s="86" t="s">
        <v>154</v>
      </c>
      <c r="K576" s="86" t="s">
        <v>1273</v>
      </c>
      <c r="L576" s="86" t="s">
        <v>177</v>
      </c>
      <c r="M576" s="86" t="s">
        <v>157</v>
      </c>
      <c r="N576" s="56">
        <v>130000733779</v>
      </c>
      <c r="O576" s="86" t="s">
        <v>79</v>
      </c>
      <c r="P576" s="87">
        <v>1</v>
      </c>
      <c r="Q576" s="59">
        <v>43482</v>
      </c>
      <c r="R576" s="88">
        <v>324</v>
      </c>
      <c r="S576" s="89">
        <v>32</v>
      </c>
      <c r="T576" s="89">
        <v>32</v>
      </c>
      <c r="U576" s="89">
        <v>2.2400000000000002</v>
      </c>
      <c r="V576" s="89">
        <v>10368</v>
      </c>
      <c r="W576" s="89">
        <v>10368</v>
      </c>
      <c r="X576" s="89">
        <v>725.76</v>
      </c>
      <c r="Y576" s="89">
        <v>11093.76</v>
      </c>
      <c r="Z576" s="59">
        <v>43496</v>
      </c>
      <c r="AA576" s="59"/>
      <c r="AB576" s="76" t="str">
        <f t="shared" si="48"/>
        <v/>
      </c>
      <c r="AC576" s="76" t="str">
        <f t="shared" si="49"/>
        <v/>
      </c>
      <c r="AD576" s="76" t="str">
        <f>VLOOKUP(B576,CA!A:B,2,0)</f>
        <v>STUTV</v>
      </c>
      <c r="AE576" s="77">
        <f>VLOOKUP(C576,DATA_IW39!B:B,1,0)</f>
        <v>140001545656</v>
      </c>
      <c r="AF576" s="78">
        <f t="shared" si="50"/>
        <v>1</v>
      </c>
      <c r="AG576" s="78">
        <f t="shared" si="51"/>
        <v>1</v>
      </c>
      <c r="AH576" s="78">
        <f t="shared" si="52"/>
        <v>1</v>
      </c>
      <c r="AI576" s="78" t="str">
        <f t="shared" si="53"/>
        <v>S4B3</v>
      </c>
      <c r="AJ576" s="78" t="str">
        <f>VLOOKUP(N576,DATA_IW39!A:X,24,0)</f>
        <v>STUTV</v>
      </c>
      <c r="AK576" s="76" t="str">
        <f>VLOOKUP(N576,DATA_IW39!A:W,23,0)</f>
        <v>สายสื่อสาร</v>
      </c>
      <c r="AL576" s="76" t="str">
        <f>VLOOKUP(N576,DATA_IW39!A:G,6,0)</f>
        <v>ZW03</v>
      </c>
      <c r="AM576" s="76" t="str">
        <f>VLOOKUP(N576,DATA_IW39!A:G,7,0)</f>
        <v>Z53</v>
      </c>
      <c r="AN576" s="76" t="str">
        <f>VLOOKUP(A576,Constrain!AC:AD,2,0)</f>
        <v>F034</v>
      </c>
      <c r="AO576" s="76" t="str">
        <f>VLOOKUP(A576,Constrain!AC:AE,3,0)</f>
        <v>กฟส.สตึก</v>
      </c>
      <c r="AP576" s="76" t="str">
        <f>VLOOKUP(N576,DATA_IW39!A:AA,27,0)</f>
        <v>CABLE TV</v>
      </c>
    </row>
    <row r="577" spans="1:42" x14ac:dyDescent="0.35">
      <c r="A577" s="86" t="s">
        <v>1307</v>
      </c>
      <c r="B577" s="56">
        <v>92000324040</v>
      </c>
      <c r="C577" s="56">
        <v>140001544482</v>
      </c>
      <c r="D577" s="86" t="s">
        <v>152</v>
      </c>
      <c r="E577" s="86" t="s">
        <v>168</v>
      </c>
      <c r="F577" s="86" t="s">
        <v>169</v>
      </c>
      <c r="G577" s="56">
        <v>2007968700</v>
      </c>
      <c r="H577" s="56">
        <v>9009416167</v>
      </c>
      <c r="I577" s="56">
        <v>522000321640</v>
      </c>
      <c r="J577" s="86" t="s">
        <v>154</v>
      </c>
      <c r="K577" s="86" t="s">
        <v>165</v>
      </c>
      <c r="L577" s="86" t="s">
        <v>166</v>
      </c>
      <c r="M577" s="86" t="s">
        <v>157</v>
      </c>
      <c r="N577" s="56">
        <v>130000733784</v>
      </c>
      <c r="O577" s="86" t="s">
        <v>79</v>
      </c>
      <c r="P577" s="87">
        <v>3</v>
      </c>
      <c r="Q577" s="59">
        <v>43482</v>
      </c>
      <c r="R577" s="88">
        <v>432</v>
      </c>
      <c r="S577" s="89">
        <v>55</v>
      </c>
      <c r="T577" s="89">
        <v>55</v>
      </c>
      <c r="U577" s="89">
        <v>3.85</v>
      </c>
      <c r="V577" s="89">
        <v>23760</v>
      </c>
      <c r="W577" s="89">
        <v>23760</v>
      </c>
      <c r="X577" s="89">
        <v>1663.2</v>
      </c>
      <c r="Y577" s="89">
        <v>25423.200000000001</v>
      </c>
      <c r="Z577" s="59">
        <v>43496</v>
      </c>
      <c r="AA577" s="59"/>
      <c r="AB577" s="76" t="str">
        <f t="shared" si="48"/>
        <v/>
      </c>
      <c r="AC577" s="76" t="str">
        <f t="shared" si="49"/>
        <v/>
      </c>
      <c r="AD577" s="76" t="str">
        <f>VLOOKUP(B577,CA!A:B,2,0)</f>
        <v>UIH</v>
      </c>
      <c r="AE577" s="77">
        <f>VLOOKUP(C577,DATA_IW39!B:B,1,0)</f>
        <v>140001544482</v>
      </c>
      <c r="AF577" s="78">
        <f t="shared" si="50"/>
        <v>1</v>
      </c>
      <c r="AG577" s="78">
        <f t="shared" si="51"/>
        <v>1</v>
      </c>
      <c r="AH577" s="78">
        <f t="shared" si="52"/>
        <v>1</v>
      </c>
      <c r="AI577" s="78" t="str">
        <f t="shared" si="53"/>
        <v>S4B3</v>
      </c>
      <c r="AJ577" s="78" t="str">
        <f>VLOOKUP(N577,DATA_IW39!A:X,24,0)</f>
        <v>UIH</v>
      </c>
      <c r="AK577" s="76" t="str">
        <f>VLOOKUP(N577,DATA_IW39!A:W,23,0)</f>
        <v>สายสื่อสาร</v>
      </c>
      <c r="AL577" s="76" t="str">
        <f>VLOOKUP(N577,DATA_IW39!A:G,6,0)</f>
        <v>ZW03</v>
      </c>
      <c r="AM577" s="76" t="str">
        <f>VLOOKUP(N577,DATA_IW39!A:G,7,0)</f>
        <v>Z53</v>
      </c>
      <c r="AN577" s="76" t="str">
        <f>VLOOKUP(A577,Constrain!AC:AD,2,0)</f>
        <v>F034</v>
      </c>
      <c r="AO577" s="76" t="str">
        <f>VLOOKUP(A577,Constrain!AC:AE,3,0)</f>
        <v>กฟส.สตึก</v>
      </c>
      <c r="AP577" s="76" t="str">
        <f>VLOOKUP(N577,DATA_IW39!A:AA,27,0)</f>
        <v>TELECOM</v>
      </c>
    </row>
    <row r="578" spans="1:42" x14ac:dyDescent="0.35">
      <c r="A578" s="86" t="s">
        <v>1307</v>
      </c>
      <c r="B578" s="56">
        <v>92000481966</v>
      </c>
      <c r="C578" s="56">
        <v>140001545129</v>
      </c>
      <c r="D578" s="86" t="s">
        <v>152</v>
      </c>
      <c r="E578" s="86" t="s">
        <v>171</v>
      </c>
      <c r="F578" s="86" t="s">
        <v>167</v>
      </c>
      <c r="G578" s="56">
        <v>2007969342</v>
      </c>
      <c r="H578" s="56">
        <v>9009416278</v>
      </c>
      <c r="I578" s="56">
        <v>542000322624</v>
      </c>
      <c r="J578" s="86" t="s">
        <v>154</v>
      </c>
      <c r="K578" s="86" t="s">
        <v>165</v>
      </c>
      <c r="L578" s="86" t="s">
        <v>166</v>
      </c>
      <c r="M578" s="86" t="s">
        <v>157</v>
      </c>
      <c r="N578" s="56">
        <v>130000733786</v>
      </c>
      <c r="O578" s="86" t="s">
        <v>79</v>
      </c>
      <c r="P578" s="87">
        <v>12</v>
      </c>
      <c r="Q578" s="59">
        <v>43482</v>
      </c>
      <c r="R578" s="88">
        <v>3768</v>
      </c>
      <c r="S578" s="89">
        <v>55</v>
      </c>
      <c r="T578" s="89">
        <v>55</v>
      </c>
      <c r="U578" s="89">
        <v>3.85</v>
      </c>
      <c r="V578" s="89">
        <v>207240</v>
      </c>
      <c r="W578" s="89">
        <v>207240</v>
      </c>
      <c r="X578" s="89">
        <v>14506.8</v>
      </c>
      <c r="Y578" s="89">
        <v>221746.8</v>
      </c>
      <c r="Z578" s="59">
        <v>43496</v>
      </c>
      <c r="AA578" s="59"/>
      <c r="AB578" s="76" t="str">
        <f t="shared" ref="AB578:AB641" si="54">check_CorSerMat181(D578,K578)</f>
        <v/>
      </c>
      <c r="AC578" s="76" t="str">
        <f t="shared" ref="AC578:AC641" si="55">IF(R578=1,IF(OR(S578=55,S578=100,S578=410),"","แก้ไขจำนวน"),"")</f>
        <v/>
      </c>
      <c r="AD578" s="76" t="str">
        <f>VLOOKUP(B578,CA!A:B,2,0)</f>
        <v>TUC</v>
      </c>
      <c r="AE578" s="77">
        <f>VLOOKUP(C578,DATA_IW39!B:B,1,0)</f>
        <v>140001545129</v>
      </c>
      <c r="AF578" s="78">
        <f t="shared" ref="AF578:AF641" si="56">COUNTIF(N:N,N:N)</f>
        <v>1</v>
      </c>
      <c r="AG578" s="78">
        <f t="shared" ref="AG578:AG641" si="57">COUNTIF(C:C,C:C)</f>
        <v>1</v>
      </c>
      <c r="AH578" s="78">
        <f t="shared" ref="AH578:AH641" si="58">COUNTIF(H:H,H:H)</f>
        <v>1</v>
      </c>
      <c r="AI578" s="78" t="str">
        <f t="shared" ref="AI578:AI641" si="59">LEFT(D578,4)</f>
        <v>S4B3</v>
      </c>
      <c r="AJ578" s="78" t="str">
        <f>VLOOKUP(N578,DATA_IW39!A:X,24,0)</f>
        <v>TUC</v>
      </c>
      <c r="AK578" s="76" t="str">
        <f>VLOOKUP(N578,DATA_IW39!A:W,23,0)</f>
        <v>สายสื่อสาร</v>
      </c>
      <c r="AL578" s="76" t="str">
        <f>VLOOKUP(N578,DATA_IW39!A:G,6,0)</f>
        <v>ZW03</v>
      </c>
      <c r="AM578" s="76" t="str">
        <f>VLOOKUP(N578,DATA_IW39!A:G,7,0)</f>
        <v>Z53</v>
      </c>
      <c r="AN578" s="76" t="str">
        <f>VLOOKUP(A578,Constrain!AC:AD,2,0)</f>
        <v>F034</v>
      </c>
      <c r="AO578" s="76" t="str">
        <f>VLOOKUP(A578,Constrain!AC:AE,3,0)</f>
        <v>กฟส.สตึก</v>
      </c>
      <c r="AP578" s="76" t="str">
        <f>VLOOKUP(N578,DATA_IW39!A:AA,27,0)</f>
        <v>TELECOM</v>
      </c>
    </row>
    <row r="579" spans="1:42" x14ac:dyDescent="0.35">
      <c r="A579" s="86" t="s">
        <v>1307</v>
      </c>
      <c r="B579" s="56">
        <v>92000322752</v>
      </c>
      <c r="C579" s="56">
        <v>140001545065</v>
      </c>
      <c r="D579" s="86" t="s">
        <v>152</v>
      </c>
      <c r="E579" s="86" t="s">
        <v>158</v>
      </c>
      <c r="F579" s="86" t="s">
        <v>159</v>
      </c>
      <c r="G579" s="56">
        <v>2007969336</v>
      </c>
      <c r="H579" s="56">
        <v>9009416271</v>
      </c>
      <c r="I579" s="56">
        <v>512000320835</v>
      </c>
      <c r="J579" s="86" t="s">
        <v>154</v>
      </c>
      <c r="K579" s="86" t="s">
        <v>165</v>
      </c>
      <c r="L579" s="86" t="s">
        <v>166</v>
      </c>
      <c r="M579" s="86" t="s">
        <v>157</v>
      </c>
      <c r="N579" s="56">
        <v>130000733788</v>
      </c>
      <c r="O579" s="86" t="s">
        <v>79</v>
      </c>
      <c r="P579" s="87">
        <v>2</v>
      </c>
      <c r="Q579" s="59">
        <v>43482</v>
      </c>
      <c r="R579" s="88">
        <v>1770</v>
      </c>
      <c r="S579" s="89">
        <v>55</v>
      </c>
      <c r="T579" s="89">
        <v>55</v>
      </c>
      <c r="U579" s="89">
        <v>3.85</v>
      </c>
      <c r="V579" s="89">
        <v>97350</v>
      </c>
      <c r="W579" s="89">
        <v>97350</v>
      </c>
      <c r="X579" s="89">
        <v>6814.5</v>
      </c>
      <c r="Y579" s="89">
        <v>104164.5</v>
      </c>
      <c r="Z579" s="59">
        <v>43496</v>
      </c>
      <c r="AA579" s="59"/>
      <c r="AB579" s="76" t="str">
        <f t="shared" si="54"/>
        <v/>
      </c>
      <c r="AC579" s="76" t="str">
        <f t="shared" si="55"/>
        <v/>
      </c>
      <c r="AD579" s="76" t="str">
        <f>VLOOKUP(B579,CA!A:B,2,0)</f>
        <v>TTT</v>
      </c>
      <c r="AE579" s="77">
        <f>VLOOKUP(C579,DATA_IW39!B:B,1,0)</f>
        <v>140001545065</v>
      </c>
      <c r="AF579" s="78">
        <f t="shared" si="56"/>
        <v>1</v>
      </c>
      <c r="AG579" s="78">
        <f t="shared" si="57"/>
        <v>1</v>
      </c>
      <c r="AH579" s="78">
        <f t="shared" si="58"/>
        <v>1</v>
      </c>
      <c r="AI579" s="78" t="str">
        <f t="shared" si="59"/>
        <v>S4B3</v>
      </c>
      <c r="AJ579" s="78" t="str">
        <f>VLOOKUP(N579,DATA_IW39!A:X,24,0)</f>
        <v>TTT</v>
      </c>
      <c r="AK579" s="76" t="str">
        <f>VLOOKUP(N579,DATA_IW39!A:W,23,0)</f>
        <v>สายสื่อสาร</v>
      </c>
      <c r="AL579" s="76" t="str">
        <f>VLOOKUP(N579,DATA_IW39!A:G,6,0)</f>
        <v>ZW03</v>
      </c>
      <c r="AM579" s="76" t="str">
        <f>VLOOKUP(N579,DATA_IW39!A:G,7,0)</f>
        <v>Z53</v>
      </c>
      <c r="AN579" s="76" t="str">
        <f>VLOOKUP(A579,Constrain!AC:AD,2,0)</f>
        <v>F034</v>
      </c>
      <c r="AO579" s="76" t="str">
        <f>VLOOKUP(A579,Constrain!AC:AE,3,0)</f>
        <v>กฟส.สตึก</v>
      </c>
      <c r="AP579" s="76" t="str">
        <f>VLOOKUP(N579,DATA_IW39!A:AA,27,0)</f>
        <v>TELECOM</v>
      </c>
    </row>
    <row r="580" spans="1:42" x14ac:dyDescent="0.35">
      <c r="A580" s="86" t="s">
        <v>1307</v>
      </c>
      <c r="B580" s="56">
        <v>92000324055</v>
      </c>
      <c r="C580" s="56">
        <v>140001545512</v>
      </c>
      <c r="D580" s="86" t="s">
        <v>152</v>
      </c>
      <c r="E580" s="86" t="s">
        <v>114</v>
      </c>
      <c r="F580" s="86" t="s">
        <v>163</v>
      </c>
      <c r="G580" s="56">
        <v>2007969686</v>
      </c>
      <c r="H580" s="56">
        <v>9009416699</v>
      </c>
      <c r="I580" s="56">
        <v>550000321495</v>
      </c>
      <c r="J580" s="86" t="s">
        <v>154</v>
      </c>
      <c r="K580" s="86" t="s">
        <v>165</v>
      </c>
      <c r="L580" s="86" t="s">
        <v>166</v>
      </c>
      <c r="M580" s="86" t="s">
        <v>157</v>
      </c>
      <c r="N580" s="56">
        <v>130000733792</v>
      </c>
      <c r="O580" s="86" t="s">
        <v>79</v>
      </c>
      <c r="P580" s="87">
        <v>7</v>
      </c>
      <c r="Q580" s="59">
        <v>43482</v>
      </c>
      <c r="R580" s="88">
        <v>6212</v>
      </c>
      <c r="S580" s="89">
        <v>55</v>
      </c>
      <c r="T580" s="89">
        <v>55</v>
      </c>
      <c r="U580" s="89">
        <v>3.85</v>
      </c>
      <c r="V580" s="89">
        <v>341660</v>
      </c>
      <c r="W580" s="89">
        <v>341660</v>
      </c>
      <c r="X580" s="89">
        <v>23916.2</v>
      </c>
      <c r="Y580" s="89">
        <v>365576.2</v>
      </c>
      <c r="Z580" s="59">
        <v>43496</v>
      </c>
      <c r="AA580" s="59"/>
      <c r="AB580" s="76" t="str">
        <f t="shared" si="54"/>
        <v/>
      </c>
      <c r="AC580" s="76" t="str">
        <f t="shared" si="55"/>
        <v/>
      </c>
      <c r="AD580" s="76" t="str">
        <f>VLOOKUP(B580,CA!A:B,2,0)</f>
        <v>TOT</v>
      </c>
      <c r="AE580" s="77">
        <f>VLOOKUP(C580,DATA_IW39!B:B,1,0)</f>
        <v>140001545512</v>
      </c>
      <c r="AF580" s="78">
        <f t="shared" si="56"/>
        <v>2</v>
      </c>
      <c r="AG580" s="78">
        <f t="shared" si="57"/>
        <v>2</v>
      </c>
      <c r="AH580" s="78">
        <f t="shared" si="58"/>
        <v>2</v>
      </c>
      <c r="AI580" s="78" t="str">
        <f t="shared" si="59"/>
        <v>S4B3</v>
      </c>
      <c r="AJ580" s="78" t="str">
        <f>VLOOKUP(N580,DATA_IW39!A:X,24,0)</f>
        <v>TOT</v>
      </c>
      <c r="AK580" s="76" t="str">
        <f>VLOOKUP(N580,DATA_IW39!A:W,23,0)</f>
        <v>สายสื่อสาร</v>
      </c>
      <c r="AL580" s="76" t="str">
        <f>VLOOKUP(N580,DATA_IW39!A:G,6,0)</f>
        <v>ZW03</v>
      </c>
      <c r="AM580" s="76" t="str">
        <f>VLOOKUP(N580,DATA_IW39!A:G,7,0)</f>
        <v>Z53</v>
      </c>
      <c r="AN580" s="76" t="str">
        <f>VLOOKUP(A580,Constrain!AC:AD,2,0)</f>
        <v>F034</v>
      </c>
      <c r="AO580" s="76" t="str">
        <f>VLOOKUP(A580,Constrain!AC:AE,3,0)</f>
        <v>กฟส.สตึก</v>
      </c>
      <c r="AP580" s="76" t="str">
        <f>VLOOKUP(N580,DATA_IW39!A:AA,27,0)</f>
        <v>TELECOM</v>
      </c>
    </row>
    <row r="581" spans="1:42" x14ac:dyDescent="0.35">
      <c r="A581" s="86" t="s">
        <v>1307</v>
      </c>
      <c r="B581" s="56">
        <v>92000324055</v>
      </c>
      <c r="C581" s="56">
        <v>140001545512</v>
      </c>
      <c r="D581" s="86" t="s">
        <v>152</v>
      </c>
      <c r="E581" s="86" t="s">
        <v>114</v>
      </c>
      <c r="F581" s="86" t="s">
        <v>163</v>
      </c>
      <c r="G581" s="56">
        <v>2007969686</v>
      </c>
      <c r="H581" s="56">
        <v>9009416699</v>
      </c>
      <c r="I581" s="56">
        <v>550000321495</v>
      </c>
      <c r="J581" s="86" t="s">
        <v>154</v>
      </c>
      <c r="K581" s="86" t="s">
        <v>165</v>
      </c>
      <c r="L581" s="86" t="s">
        <v>166</v>
      </c>
      <c r="M581" s="86" t="s">
        <v>157</v>
      </c>
      <c r="N581" s="56">
        <v>130000733792</v>
      </c>
      <c r="O581" s="86" t="s">
        <v>79</v>
      </c>
      <c r="P581" s="87">
        <v>8</v>
      </c>
      <c r="Q581" s="59">
        <v>43482</v>
      </c>
      <c r="R581" s="88">
        <v>186</v>
      </c>
      <c r="S581" s="89">
        <v>100</v>
      </c>
      <c r="T581" s="89">
        <v>100</v>
      </c>
      <c r="U581" s="89">
        <v>7</v>
      </c>
      <c r="V581" s="89">
        <v>18600</v>
      </c>
      <c r="W581" s="89">
        <v>18600</v>
      </c>
      <c r="X581" s="89">
        <v>1302</v>
      </c>
      <c r="Y581" s="89">
        <v>19902</v>
      </c>
      <c r="Z581" s="59">
        <v>43496</v>
      </c>
      <c r="AA581" s="59"/>
      <c r="AB581" s="76" t="str">
        <f t="shared" si="54"/>
        <v/>
      </c>
      <c r="AC581" s="76" t="str">
        <f t="shared" si="55"/>
        <v/>
      </c>
      <c r="AD581" s="76" t="str">
        <f>VLOOKUP(B581,CA!A:B,2,0)</f>
        <v>TOT</v>
      </c>
      <c r="AE581" s="77">
        <f>VLOOKUP(C581,DATA_IW39!B:B,1,0)</f>
        <v>140001545512</v>
      </c>
      <c r="AF581" s="78">
        <f t="shared" si="56"/>
        <v>2</v>
      </c>
      <c r="AG581" s="78">
        <f t="shared" si="57"/>
        <v>2</v>
      </c>
      <c r="AH581" s="78">
        <f t="shared" si="58"/>
        <v>2</v>
      </c>
      <c r="AI581" s="78" t="str">
        <f t="shared" si="59"/>
        <v>S4B3</v>
      </c>
      <c r="AJ581" s="78" t="str">
        <f>VLOOKUP(N581,DATA_IW39!A:X,24,0)</f>
        <v>TOT</v>
      </c>
      <c r="AK581" s="76" t="str">
        <f>VLOOKUP(N581,DATA_IW39!A:W,23,0)</f>
        <v>สายสื่อสาร</v>
      </c>
      <c r="AL581" s="76" t="str">
        <f>VLOOKUP(N581,DATA_IW39!A:G,6,0)</f>
        <v>ZW03</v>
      </c>
      <c r="AM581" s="76" t="str">
        <f>VLOOKUP(N581,DATA_IW39!A:G,7,0)</f>
        <v>Z53</v>
      </c>
      <c r="AN581" s="76" t="str">
        <f>VLOOKUP(A581,Constrain!AC:AD,2,0)</f>
        <v>F034</v>
      </c>
      <c r="AO581" s="76" t="str">
        <f>VLOOKUP(A581,Constrain!AC:AE,3,0)</f>
        <v>กฟส.สตึก</v>
      </c>
      <c r="AP581" s="76" t="str">
        <f>VLOOKUP(N581,DATA_IW39!A:AA,27,0)</f>
        <v>TELECOM</v>
      </c>
    </row>
    <row r="582" spans="1:42" x14ac:dyDescent="0.35">
      <c r="A582" s="86" t="s">
        <v>1307</v>
      </c>
      <c r="B582" s="56">
        <v>92000571405</v>
      </c>
      <c r="C582" s="56">
        <v>140001545177</v>
      </c>
      <c r="D582" s="86" t="s">
        <v>152</v>
      </c>
      <c r="E582" s="86" t="s">
        <v>194</v>
      </c>
      <c r="F582" s="86" t="s">
        <v>195</v>
      </c>
      <c r="G582" s="56">
        <v>2007969348</v>
      </c>
      <c r="H582" s="56">
        <v>9009416289</v>
      </c>
      <c r="I582" s="56">
        <v>554000320402</v>
      </c>
      <c r="J582" s="86" t="s">
        <v>154</v>
      </c>
      <c r="K582" s="86" t="s">
        <v>165</v>
      </c>
      <c r="L582" s="86" t="s">
        <v>166</v>
      </c>
      <c r="M582" s="86" t="s">
        <v>157</v>
      </c>
      <c r="N582" s="56">
        <v>130000733801</v>
      </c>
      <c r="O582" s="86" t="s">
        <v>79</v>
      </c>
      <c r="P582" s="87">
        <v>14</v>
      </c>
      <c r="Q582" s="59">
        <v>43482</v>
      </c>
      <c r="R582" s="88">
        <v>3928</v>
      </c>
      <c r="S582" s="89">
        <v>55</v>
      </c>
      <c r="T582" s="89">
        <v>55</v>
      </c>
      <c r="U582" s="89">
        <v>3.85</v>
      </c>
      <c r="V582" s="89">
        <v>216040</v>
      </c>
      <c r="W582" s="89">
        <v>216040</v>
      </c>
      <c r="X582" s="89">
        <v>15122.8</v>
      </c>
      <c r="Y582" s="89">
        <v>231162.8</v>
      </c>
      <c r="Z582" s="59">
        <v>43496</v>
      </c>
      <c r="AA582" s="59"/>
      <c r="AB582" s="76" t="str">
        <f t="shared" si="54"/>
        <v/>
      </c>
      <c r="AC582" s="76" t="str">
        <f t="shared" si="55"/>
        <v/>
      </c>
      <c r="AD582" s="76" t="str">
        <f>VLOOKUP(B582,CA!A:B,2,0)</f>
        <v>TCC</v>
      </c>
      <c r="AE582" s="77">
        <f>VLOOKUP(C582,DATA_IW39!B:B,1,0)</f>
        <v>140001545177</v>
      </c>
      <c r="AF582" s="78">
        <f t="shared" si="56"/>
        <v>1</v>
      </c>
      <c r="AG582" s="78">
        <f t="shared" si="57"/>
        <v>1</v>
      </c>
      <c r="AH582" s="78">
        <f t="shared" si="58"/>
        <v>1</v>
      </c>
      <c r="AI582" s="78" t="str">
        <f t="shared" si="59"/>
        <v>S4B3</v>
      </c>
      <c r="AJ582" s="78" t="str">
        <f>VLOOKUP(N582,DATA_IW39!A:X,24,0)</f>
        <v>TCC</v>
      </c>
      <c r="AK582" s="76" t="str">
        <f>VLOOKUP(N582,DATA_IW39!A:W,23,0)</f>
        <v>สายสื่อสาร</v>
      </c>
      <c r="AL582" s="76" t="str">
        <f>VLOOKUP(N582,DATA_IW39!A:G,6,0)</f>
        <v>ZW03</v>
      </c>
      <c r="AM582" s="76" t="str">
        <f>VLOOKUP(N582,DATA_IW39!A:G,7,0)</f>
        <v>Z53</v>
      </c>
      <c r="AN582" s="76" t="str">
        <f>VLOOKUP(A582,Constrain!AC:AD,2,0)</f>
        <v>F034</v>
      </c>
      <c r="AO582" s="76" t="str">
        <f>VLOOKUP(A582,Constrain!AC:AE,3,0)</f>
        <v>กฟส.สตึก</v>
      </c>
      <c r="AP582" s="76" t="str">
        <f>VLOOKUP(N582,DATA_IW39!A:AA,27,0)</f>
        <v>TELECOM</v>
      </c>
    </row>
    <row r="583" spans="1:42" x14ac:dyDescent="0.35">
      <c r="A583" s="86" t="s">
        <v>1307</v>
      </c>
      <c r="B583" s="56">
        <v>92000382264</v>
      </c>
      <c r="C583" s="56">
        <v>140001545411</v>
      </c>
      <c r="D583" s="86" t="s">
        <v>152</v>
      </c>
      <c r="E583" s="86" t="s">
        <v>172</v>
      </c>
      <c r="F583" s="86" t="s">
        <v>173</v>
      </c>
      <c r="G583" s="56">
        <v>2007969584</v>
      </c>
      <c r="H583" s="56">
        <v>9009416489</v>
      </c>
      <c r="I583" s="56">
        <v>500000320417</v>
      </c>
      <c r="J583" s="86" t="s">
        <v>154</v>
      </c>
      <c r="K583" s="86" t="s">
        <v>165</v>
      </c>
      <c r="L583" s="86" t="s">
        <v>166</v>
      </c>
      <c r="M583" s="86" t="s">
        <v>157</v>
      </c>
      <c r="N583" s="56">
        <v>130000733803</v>
      </c>
      <c r="O583" s="86" t="s">
        <v>79</v>
      </c>
      <c r="P583" s="87">
        <v>10</v>
      </c>
      <c r="Q583" s="59">
        <v>43482</v>
      </c>
      <c r="R583" s="88">
        <v>658</v>
      </c>
      <c r="S583" s="89">
        <v>55</v>
      </c>
      <c r="T583" s="89">
        <v>55</v>
      </c>
      <c r="U583" s="89">
        <v>3.85</v>
      </c>
      <c r="V583" s="89">
        <v>36190</v>
      </c>
      <c r="W583" s="89">
        <v>36190</v>
      </c>
      <c r="X583" s="89">
        <v>2533.3000000000002</v>
      </c>
      <c r="Y583" s="89">
        <v>38723.300000000003</v>
      </c>
      <c r="Z583" s="59">
        <v>43496</v>
      </c>
      <c r="AA583" s="59"/>
      <c r="AB583" s="76" t="str">
        <f t="shared" si="54"/>
        <v/>
      </c>
      <c r="AC583" s="76" t="str">
        <f t="shared" si="55"/>
        <v/>
      </c>
      <c r="AD583" s="76" t="str">
        <f>VLOOKUP(B583,CA!A:B,2,0)</f>
        <v>ITEL</v>
      </c>
      <c r="AE583" s="77">
        <f>VLOOKUP(C583,DATA_IW39!B:B,1,0)</f>
        <v>140001545411</v>
      </c>
      <c r="AF583" s="78">
        <f t="shared" si="56"/>
        <v>1</v>
      </c>
      <c r="AG583" s="78">
        <f t="shared" si="57"/>
        <v>1</v>
      </c>
      <c r="AH583" s="78">
        <f t="shared" si="58"/>
        <v>1</v>
      </c>
      <c r="AI583" s="78" t="str">
        <f t="shared" si="59"/>
        <v>S4B3</v>
      </c>
      <c r="AJ583" s="78" t="str">
        <f>VLOOKUP(N583,DATA_IW39!A:X,24,0)</f>
        <v>ITEL</v>
      </c>
      <c r="AK583" s="76" t="str">
        <f>VLOOKUP(N583,DATA_IW39!A:W,23,0)</f>
        <v>สายสื่อสาร</v>
      </c>
      <c r="AL583" s="76" t="str">
        <f>VLOOKUP(N583,DATA_IW39!A:G,6,0)</f>
        <v>ZW03</v>
      </c>
      <c r="AM583" s="76" t="str">
        <f>VLOOKUP(N583,DATA_IW39!A:G,7,0)</f>
        <v>Z53</v>
      </c>
      <c r="AN583" s="76" t="str">
        <f>VLOOKUP(A583,Constrain!AC:AD,2,0)</f>
        <v>F034</v>
      </c>
      <c r="AO583" s="76" t="str">
        <f>VLOOKUP(A583,Constrain!AC:AE,3,0)</f>
        <v>กฟส.สตึก</v>
      </c>
      <c r="AP583" s="76" t="str">
        <f>VLOOKUP(N583,DATA_IW39!A:AA,27,0)</f>
        <v>TELECOM</v>
      </c>
    </row>
    <row r="584" spans="1:42" x14ac:dyDescent="0.35">
      <c r="A584" s="86" t="s">
        <v>1307</v>
      </c>
      <c r="B584" s="56">
        <v>92000445557</v>
      </c>
      <c r="C584" s="56">
        <v>140001545280</v>
      </c>
      <c r="D584" s="86" t="s">
        <v>152</v>
      </c>
      <c r="E584" s="86" t="s">
        <v>162</v>
      </c>
      <c r="F584" s="86" t="s">
        <v>1388</v>
      </c>
      <c r="G584" s="56">
        <v>2007969489</v>
      </c>
      <c r="H584" s="56">
        <v>9009416422</v>
      </c>
      <c r="I584" s="56">
        <v>542000322198</v>
      </c>
      <c r="J584" s="86" t="s">
        <v>154</v>
      </c>
      <c r="K584" s="86" t="s">
        <v>165</v>
      </c>
      <c r="L584" s="86" t="s">
        <v>166</v>
      </c>
      <c r="M584" s="86" t="s">
        <v>157</v>
      </c>
      <c r="N584" s="56">
        <v>130000733804</v>
      </c>
      <c r="O584" s="86" t="s">
        <v>79</v>
      </c>
      <c r="P584" s="87">
        <v>11</v>
      </c>
      <c r="Q584" s="59">
        <v>43482</v>
      </c>
      <c r="R584" s="88">
        <v>106</v>
      </c>
      <c r="S584" s="89">
        <v>55</v>
      </c>
      <c r="T584" s="89">
        <v>55</v>
      </c>
      <c r="U584" s="89">
        <v>3.85</v>
      </c>
      <c r="V584" s="89">
        <v>5830</v>
      </c>
      <c r="W584" s="89">
        <v>5830</v>
      </c>
      <c r="X584" s="89">
        <v>408.1</v>
      </c>
      <c r="Y584" s="89">
        <v>6238.1</v>
      </c>
      <c r="Z584" s="59">
        <v>43496</v>
      </c>
      <c r="AA584" s="59"/>
      <c r="AB584" s="76" t="str">
        <f t="shared" si="54"/>
        <v/>
      </c>
      <c r="AC584" s="76" t="str">
        <f t="shared" si="55"/>
        <v/>
      </c>
      <c r="AD584" s="76" t="str">
        <f>VLOOKUP(B584,CA!A:B,2,0)</f>
        <v>DTN</v>
      </c>
      <c r="AE584" s="77">
        <f>VLOOKUP(C584,DATA_IW39!B:B,1,0)</f>
        <v>140001545280</v>
      </c>
      <c r="AF584" s="78">
        <f t="shared" si="56"/>
        <v>1</v>
      </c>
      <c r="AG584" s="78">
        <f t="shared" si="57"/>
        <v>1</v>
      </c>
      <c r="AH584" s="78">
        <f t="shared" si="58"/>
        <v>1</v>
      </c>
      <c r="AI584" s="78" t="str">
        <f t="shared" si="59"/>
        <v>S4B3</v>
      </c>
      <c r="AJ584" s="78" t="str">
        <f>VLOOKUP(N584,DATA_IW39!A:X,24,0)</f>
        <v>DTN</v>
      </c>
      <c r="AK584" s="76" t="str">
        <f>VLOOKUP(N584,DATA_IW39!A:W,23,0)</f>
        <v>สายสื่อสาร</v>
      </c>
      <c r="AL584" s="76" t="str">
        <f>VLOOKUP(N584,DATA_IW39!A:G,6,0)</f>
        <v>ZW03</v>
      </c>
      <c r="AM584" s="76" t="str">
        <f>VLOOKUP(N584,DATA_IW39!A:G,7,0)</f>
        <v>Z53</v>
      </c>
      <c r="AN584" s="76" t="str">
        <f>VLOOKUP(A584,Constrain!AC:AD,2,0)</f>
        <v>F034</v>
      </c>
      <c r="AO584" s="76" t="str">
        <f>VLOOKUP(A584,Constrain!AC:AE,3,0)</f>
        <v>กฟส.สตึก</v>
      </c>
      <c r="AP584" s="76" t="str">
        <f>VLOOKUP(N584,DATA_IW39!A:AA,27,0)</f>
        <v>TELECOM</v>
      </c>
    </row>
    <row r="585" spans="1:42" x14ac:dyDescent="0.35">
      <c r="A585" s="86" t="s">
        <v>1307</v>
      </c>
      <c r="B585" s="56">
        <v>92000324051</v>
      </c>
      <c r="C585" s="56">
        <v>140001545383</v>
      </c>
      <c r="D585" s="86" t="s">
        <v>152</v>
      </c>
      <c r="E585" s="86" t="s">
        <v>160</v>
      </c>
      <c r="F585" s="86" t="s">
        <v>161</v>
      </c>
      <c r="G585" s="56">
        <v>2007969579</v>
      </c>
      <c r="H585" s="56">
        <v>9009416486</v>
      </c>
      <c r="I585" s="56">
        <v>544000322237</v>
      </c>
      <c r="J585" s="86" t="s">
        <v>154</v>
      </c>
      <c r="K585" s="86" t="s">
        <v>165</v>
      </c>
      <c r="L585" s="86" t="s">
        <v>166</v>
      </c>
      <c r="M585" s="86" t="s">
        <v>157</v>
      </c>
      <c r="N585" s="56">
        <v>130000733807</v>
      </c>
      <c r="O585" s="86" t="s">
        <v>79</v>
      </c>
      <c r="P585" s="87">
        <v>6</v>
      </c>
      <c r="Q585" s="59">
        <v>43482</v>
      </c>
      <c r="R585" s="88">
        <v>551</v>
      </c>
      <c r="S585" s="89">
        <v>55</v>
      </c>
      <c r="T585" s="89">
        <v>55</v>
      </c>
      <c r="U585" s="89">
        <v>3.85</v>
      </c>
      <c r="V585" s="89">
        <v>30305</v>
      </c>
      <c r="W585" s="89">
        <v>30305</v>
      </c>
      <c r="X585" s="89">
        <v>2121.35</v>
      </c>
      <c r="Y585" s="89">
        <v>32426.35</v>
      </c>
      <c r="Z585" s="59">
        <v>43496</v>
      </c>
      <c r="AA585" s="59"/>
      <c r="AB585" s="76" t="str">
        <f t="shared" si="54"/>
        <v/>
      </c>
      <c r="AC585" s="76" t="str">
        <f t="shared" si="55"/>
        <v/>
      </c>
      <c r="AD585" s="76" t="str">
        <f>VLOOKUP(B585,CA!A:B,2,0)</f>
        <v>CAT</v>
      </c>
      <c r="AE585" s="77">
        <f>VLOOKUP(C585,DATA_IW39!B:B,1,0)</f>
        <v>140001545383</v>
      </c>
      <c r="AF585" s="78">
        <f t="shared" si="56"/>
        <v>1</v>
      </c>
      <c r="AG585" s="78">
        <f t="shared" si="57"/>
        <v>1</v>
      </c>
      <c r="AH585" s="78">
        <f t="shared" si="58"/>
        <v>1</v>
      </c>
      <c r="AI585" s="78" t="str">
        <f t="shared" si="59"/>
        <v>S4B3</v>
      </c>
      <c r="AJ585" s="78" t="str">
        <f>VLOOKUP(N585,DATA_IW39!A:X,24,0)</f>
        <v>CAT/TAC</v>
      </c>
      <c r="AK585" s="76" t="str">
        <f>VLOOKUP(N585,DATA_IW39!A:W,23,0)</f>
        <v>สายสื่อสาร</v>
      </c>
      <c r="AL585" s="76" t="str">
        <f>VLOOKUP(N585,DATA_IW39!A:G,6,0)</f>
        <v>ZW03</v>
      </c>
      <c r="AM585" s="76" t="str">
        <f>VLOOKUP(N585,DATA_IW39!A:G,7,0)</f>
        <v>Z53</v>
      </c>
      <c r="AN585" s="76" t="str">
        <f>VLOOKUP(A585,Constrain!AC:AD,2,0)</f>
        <v>F034</v>
      </c>
      <c r="AO585" s="76" t="str">
        <f>VLOOKUP(A585,Constrain!AC:AE,3,0)</f>
        <v>กฟส.สตึก</v>
      </c>
      <c r="AP585" s="76" t="str">
        <f>VLOOKUP(N585,DATA_IW39!A:AA,27,0)</f>
        <v>TELECOM</v>
      </c>
    </row>
    <row r="586" spans="1:42" x14ac:dyDescent="0.35">
      <c r="A586" s="86" t="s">
        <v>1307</v>
      </c>
      <c r="B586" s="56">
        <v>92000324051</v>
      </c>
      <c r="C586" s="56">
        <v>140001545319</v>
      </c>
      <c r="D586" s="86" t="s">
        <v>152</v>
      </c>
      <c r="E586" s="86" t="s">
        <v>160</v>
      </c>
      <c r="F586" s="86" t="s">
        <v>161</v>
      </c>
      <c r="G586" s="56">
        <v>2007969470</v>
      </c>
      <c r="H586" s="56">
        <v>9009416479</v>
      </c>
      <c r="I586" s="56">
        <v>536000322087</v>
      </c>
      <c r="J586" s="86" t="s">
        <v>154</v>
      </c>
      <c r="K586" s="86" t="s">
        <v>165</v>
      </c>
      <c r="L586" s="86" t="s">
        <v>166</v>
      </c>
      <c r="M586" s="86" t="s">
        <v>157</v>
      </c>
      <c r="N586" s="56">
        <v>130000733808</v>
      </c>
      <c r="O586" s="86" t="s">
        <v>79</v>
      </c>
      <c r="P586" s="87">
        <v>4</v>
      </c>
      <c r="Q586" s="59">
        <v>43482</v>
      </c>
      <c r="R586" s="88">
        <v>4355</v>
      </c>
      <c r="S586" s="89">
        <v>55</v>
      </c>
      <c r="T586" s="89">
        <v>55</v>
      </c>
      <c r="U586" s="89">
        <v>3.85</v>
      </c>
      <c r="V586" s="89">
        <v>239525</v>
      </c>
      <c r="W586" s="89">
        <v>239525</v>
      </c>
      <c r="X586" s="89">
        <v>16766.75</v>
      </c>
      <c r="Y586" s="89">
        <v>256291.75</v>
      </c>
      <c r="Z586" s="59">
        <v>43496</v>
      </c>
      <c r="AA586" s="59"/>
      <c r="AB586" s="76" t="str">
        <f t="shared" si="54"/>
        <v/>
      </c>
      <c r="AC586" s="76" t="str">
        <f t="shared" si="55"/>
        <v/>
      </c>
      <c r="AD586" s="76" t="str">
        <f>VLOOKUP(B586,CA!A:B,2,0)</f>
        <v>CAT</v>
      </c>
      <c r="AE586" s="77">
        <f>VLOOKUP(C586,DATA_IW39!B:B,1,0)</f>
        <v>140001545319</v>
      </c>
      <c r="AF586" s="78">
        <f t="shared" si="56"/>
        <v>1</v>
      </c>
      <c r="AG586" s="78">
        <f t="shared" si="57"/>
        <v>1</v>
      </c>
      <c r="AH586" s="78">
        <f t="shared" si="58"/>
        <v>1</v>
      </c>
      <c r="AI586" s="78" t="str">
        <f t="shared" si="59"/>
        <v>S4B3</v>
      </c>
      <c r="AJ586" s="78" t="str">
        <f>VLOOKUP(N586,DATA_IW39!A:X,24,0)</f>
        <v>CAT</v>
      </c>
      <c r="AK586" s="76" t="str">
        <f>VLOOKUP(N586,DATA_IW39!A:W,23,0)</f>
        <v>สายสื่อสาร</v>
      </c>
      <c r="AL586" s="76" t="str">
        <f>VLOOKUP(N586,DATA_IW39!A:G,6,0)</f>
        <v>ZW03</v>
      </c>
      <c r="AM586" s="76" t="str">
        <f>VLOOKUP(N586,DATA_IW39!A:G,7,0)</f>
        <v>Z53</v>
      </c>
      <c r="AN586" s="76" t="str">
        <f>VLOOKUP(A586,Constrain!AC:AD,2,0)</f>
        <v>F034</v>
      </c>
      <c r="AO586" s="76" t="str">
        <f>VLOOKUP(A586,Constrain!AC:AE,3,0)</f>
        <v>กฟส.สตึก</v>
      </c>
      <c r="AP586" s="76" t="str">
        <f>VLOOKUP(N586,DATA_IW39!A:AA,27,0)</f>
        <v>TELECOM</v>
      </c>
    </row>
    <row r="587" spans="1:42" x14ac:dyDescent="0.35">
      <c r="A587" s="86" t="s">
        <v>1307</v>
      </c>
      <c r="B587" s="56">
        <v>92000324051</v>
      </c>
      <c r="C587" s="56">
        <v>140001545355</v>
      </c>
      <c r="D587" s="86" t="s">
        <v>152</v>
      </c>
      <c r="E587" s="86" t="s">
        <v>160</v>
      </c>
      <c r="F587" s="86" t="s">
        <v>161</v>
      </c>
      <c r="G587" s="56">
        <v>2007969577</v>
      </c>
      <c r="H587" s="56">
        <v>9009416484</v>
      </c>
      <c r="I587" s="56">
        <v>556000321489</v>
      </c>
      <c r="J587" s="86" t="s">
        <v>154</v>
      </c>
      <c r="K587" s="86" t="s">
        <v>165</v>
      </c>
      <c r="L587" s="86" t="s">
        <v>166</v>
      </c>
      <c r="M587" s="86" t="s">
        <v>157</v>
      </c>
      <c r="N587" s="56">
        <v>130000733810</v>
      </c>
      <c r="O587" s="86" t="s">
        <v>79</v>
      </c>
      <c r="P587" s="87">
        <v>5</v>
      </c>
      <c r="Q587" s="59">
        <v>43482</v>
      </c>
      <c r="R587" s="88">
        <v>2335</v>
      </c>
      <c r="S587" s="89">
        <v>55</v>
      </c>
      <c r="T587" s="89">
        <v>55</v>
      </c>
      <c r="U587" s="89">
        <v>3.85</v>
      </c>
      <c r="V587" s="89">
        <v>128425</v>
      </c>
      <c r="W587" s="89">
        <v>128425</v>
      </c>
      <c r="X587" s="89">
        <v>8989.75</v>
      </c>
      <c r="Y587" s="89">
        <v>137414.75</v>
      </c>
      <c r="Z587" s="59">
        <v>43496</v>
      </c>
      <c r="AA587" s="59"/>
      <c r="AB587" s="76" t="str">
        <f t="shared" si="54"/>
        <v/>
      </c>
      <c r="AC587" s="76" t="str">
        <f t="shared" si="55"/>
        <v/>
      </c>
      <c r="AD587" s="76" t="str">
        <f>VLOOKUP(B587,CA!A:B,2,0)</f>
        <v>CAT</v>
      </c>
      <c r="AE587" s="77">
        <f>VLOOKUP(C587,DATA_IW39!B:B,1,0)</f>
        <v>140001545355</v>
      </c>
      <c r="AF587" s="78">
        <f t="shared" si="56"/>
        <v>1</v>
      </c>
      <c r="AG587" s="78">
        <f t="shared" si="57"/>
        <v>1</v>
      </c>
      <c r="AH587" s="78">
        <f t="shared" si="58"/>
        <v>1</v>
      </c>
      <c r="AI587" s="78" t="str">
        <f t="shared" si="59"/>
        <v>S4B3</v>
      </c>
      <c r="AJ587" s="78" t="str">
        <f>VLOOKUP(N587,DATA_IW39!A:X,24,0)</f>
        <v>CAT/BFKT</v>
      </c>
      <c r="AK587" s="76" t="str">
        <f>VLOOKUP(N587,DATA_IW39!A:W,23,0)</f>
        <v>สายสื่อสาร</v>
      </c>
      <c r="AL587" s="76" t="str">
        <f>VLOOKUP(N587,DATA_IW39!A:G,6,0)</f>
        <v>ZW03</v>
      </c>
      <c r="AM587" s="76" t="str">
        <f>VLOOKUP(N587,DATA_IW39!A:G,7,0)</f>
        <v>Z53</v>
      </c>
      <c r="AN587" s="76" t="str">
        <f>VLOOKUP(A587,Constrain!AC:AD,2,0)</f>
        <v>F034</v>
      </c>
      <c r="AO587" s="76" t="str">
        <f>VLOOKUP(A587,Constrain!AC:AE,3,0)</f>
        <v>กฟส.สตึก</v>
      </c>
      <c r="AP587" s="76" t="str">
        <f>VLOOKUP(N587,DATA_IW39!A:AA,27,0)</f>
        <v>TELECOM</v>
      </c>
    </row>
    <row r="588" spans="1:42" x14ac:dyDescent="0.35">
      <c r="A588" s="86" t="s">
        <v>1307</v>
      </c>
      <c r="B588" s="56">
        <v>92000324089</v>
      </c>
      <c r="C588" s="56">
        <v>140001545228</v>
      </c>
      <c r="D588" s="86" t="s">
        <v>152</v>
      </c>
      <c r="E588" s="86" t="s">
        <v>153</v>
      </c>
      <c r="F588" s="86" t="s">
        <v>1266</v>
      </c>
      <c r="G588" s="56">
        <v>2007969494</v>
      </c>
      <c r="H588" s="56">
        <v>9009416356</v>
      </c>
      <c r="I588" s="56">
        <v>564000322388</v>
      </c>
      <c r="J588" s="86" t="s">
        <v>154</v>
      </c>
      <c r="K588" s="86" t="s">
        <v>165</v>
      </c>
      <c r="L588" s="86" t="s">
        <v>166</v>
      </c>
      <c r="M588" s="86" t="s">
        <v>157</v>
      </c>
      <c r="N588" s="56">
        <v>130000733814</v>
      </c>
      <c r="O588" s="86" t="s">
        <v>79</v>
      </c>
      <c r="P588" s="87">
        <v>9</v>
      </c>
      <c r="Q588" s="59">
        <v>43482</v>
      </c>
      <c r="R588" s="88">
        <v>8524</v>
      </c>
      <c r="S588" s="89">
        <v>55</v>
      </c>
      <c r="T588" s="89">
        <v>55</v>
      </c>
      <c r="U588" s="89">
        <v>3.85</v>
      </c>
      <c r="V588" s="89">
        <v>468820</v>
      </c>
      <c r="W588" s="89">
        <v>468820</v>
      </c>
      <c r="X588" s="89">
        <v>32817.4</v>
      </c>
      <c r="Y588" s="89">
        <v>501637.4</v>
      </c>
      <c r="Z588" s="59">
        <v>43496</v>
      </c>
      <c r="AB588" s="76" t="str">
        <f t="shared" si="54"/>
        <v/>
      </c>
      <c r="AC588" s="76" t="str">
        <f t="shared" si="55"/>
        <v/>
      </c>
      <c r="AD588" s="76" t="str">
        <f>VLOOKUP(B588,CA!A:B,2,0)</f>
        <v>AWN</v>
      </c>
      <c r="AE588" s="77">
        <f>VLOOKUP(C588,DATA_IW39!B:B,1,0)</f>
        <v>140001545228</v>
      </c>
      <c r="AF588" s="78">
        <f t="shared" si="56"/>
        <v>1</v>
      </c>
      <c r="AG588" s="78">
        <f t="shared" si="57"/>
        <v>1</v>
      </c>
      <c r="AH588" s="78">
        <f t="shared" si="58"/>
        <v>1</v>
      </c>
      <c r="AI588" s="78" t="str">
        <f t="shared" si="59"/>
        <v>S4B3</v>
      </c>
      <c r="AJ588" s="78" t="str">
        <f>VLOOKUP(N588,DATA_IW39!A:X,24,0)</f>
        <v>AWN</v>
      </c>
      <c r="AK588" s="76" t="str">
        <f>VLOOKUP(N588,DATA_IW39!A:W,23,0)</f>
        <v>สายสื่อสาร</v>
      </c>
      <c r="AL588" s="76" t="str">
        <f>VLOOKUP(N588,DATA_IW39!A:G,6,0)</f>
        <v>ZW03</v>
      </c>
      <c r="AM588" s="76" t="str">
        <f>VLOOKUP(N588,DATA_IW39!A:G,7,0)</f>
        <v>Z53</v>
      </c>
      <c r="AN588" s="76" t="str">
        <f>VLOOKUP(A588,Constrain!AC:AD,2,0)</f>
        <v>F034</v>
      </c>
      <c r="AO588" s="76" t="str">
        <f>VLOOKUP(A588,Constrain!AC:AE,3,0)</f>
        <v>กฟส.สตึก</v>
      </c>
      <c r="AP588" s="76" t="str">
        <f>VLOOKUP(N588,DATA_IW39!A:AA,27,0)</f>
        <v>TELECOM</v>
      </c>
    </row>
    <row r="589" spans="1:42" x14ac:dyDescent="0.35">
      <c r="A589" s="86" t="s">
        <v>1307</v>
      </c>
      <c r="B589" s="56">
        <v>92000481966</v>
      </c>
      <c r="C589" s="56">
        <v>140001545623</v>
      </c>
      <c r="D589" s="86" t="s">
        <v>152</v>
      </c>
      <c r="E589" s="86" t="s">
        <v>171</v>
      </c>
      <c r="F589" s="86" t="s">
        <v>167</v>
      </c>
      <c r="G589" s="56">
        <v>2007969772</v>
      </c>
      <c r="H589" s="56">
        <v>9009416831</v>
      </c>
      <c r="I589" s="56">
        <v>548000320494</v>
      </c>
      <c r="J589" s="86" t="s">
        <v>154</v>
      </c>
      <c r="K589" s="86" t="s">
        <v>155</v>
      </c>
      <c r="L589" s="86" t="s">
        <v>156</v>
      </c>
      <c r="M589" s="86" t="s">
        <v>157</v>
      </c>
      <c r="N589" s="56">
        <v>130000733818</v>
      </c>
      <c r="O589" s="86" t="s">
        <v>79</v>
      </c>
      <c r="P589" s="87">
        <v>13</v>
      </c>
      <c r="Q589" s="59">
        <v>43482</v>
      </c>
      <c r="R589" s="88">
        <v>6</v>
      </c>
      <c r="S589" s="89">
        <v>410</v>
      </c>
      <c r="T589" s="89">
        <v>410</v>
      </c>
      <c r="U589" s="89">
        <v>28.7</v>
      </c>
      <c r="V589" s="89">
        <v>2460</v>
      </c>
      <c r="W589" s="89">
        <v>2460</v>
      </c>
      <c r="X589" s="89">
        <v>172.2</v>
      </c>
      <c r="Y589" s="89">
        <v>2632.2</v>
      </c>
      <c r="Z589" s="59">
        <v>43496</v>
      </c>
      <c r="AA589" s="59"/>
      <c r="AB589" s="76" t="str">
        <f t="shared" si="54"/>
        <v/>
      </c>
      <c r="AC589" s="76" t="str">
        <f t="shared" si="55"/>
        <v/>
      </c>
      <c r="AD589" s="76" t="str">
        <f>VLOOKUP(B589,CA!A:B,2,0)</f>
        <v>TUC</v>
      </c>
      <c r="AE589" s="77">
        <f>VLOOKUP(C589,DATA_IW39!B:B,1,0)</f>
        <v>140001545623</v>
      </c>
      <c r="AF589" s="78">
        <f t="shared" si="56"/>
        <v>1</v>
      </c>
      <c r="AG589" s="78">
        <f t="shared" si="57"/>
        <v>1</v>
      </c>
      <c r="AH589" s="78">
        <f t="shared" si="58"/>
        <v>1</v>
      </c>
      <c r="AI589" s="78" t="str">
        <f t="shared" si="59"/>
        <v>S4B3</v>
      </c>
      <c r="AJ589" s="78" t="str">
        <f>VLOOKUP(N589,DATA_IW39!A:X,24,0)</f>
        <v>TUC</v>
      </c>
      <c r="AK589" s="76" t="str">
        <f>VLOOKUP(N589,DATA_IW39!A:W,23,0)</f>
        <v>อุปกรณ์</v>
      </c>
      <c r="AL589" s="76" t="str">
        <f>VLOOKUP(N589,DATA_IW39!A:G,6,0)</f>
        <v>ZW03</v>
      </c>
      <c r="AM589" s="76" t="str">
        <f>VLOOKUP(N589,DATA_IW39!A:G,7,0)</f>
        <v>Z53</v>
      </c>
      <c r="AN589" s="76" t="str">
        <f>VLOOKUP(A589,Constrain!AC:AD,2,0)</f>
        <v>F034</v>
      </c>
      <c r="AO589" s="76" t="str">
        <f>VLOOKUP(A589,Constrain!AC:AE,3,0)</f>
        <v>กฟส.สตึก</v>
      </c>
      <c r="AP589" s="76" t="str">
        <f>VLOOKUP(N589,DATA_IW39!A:AA,27,0)</f>
        <v>TELECOM</v>
      </c>
    </row>
    <row r="590" spans="1:42" x14ac:dyDescent="0.35">
      <c r="A590" s="86" t="s">
        <v>1307</v>
      </c>
      <c r="B590" s="56">
        <v>92000589319</v>
      </c>
      <c r="C590" s="56">
        <v>140001545576</v>
      </c>
      <c r="D590" s="86" t="s">
        <v>152</v>
      </c>
      <c r="E590" s="86" t="s">
        <v>1257</v>
      </c>
      <c r="F590" s="86" t="s">
        <v>1271</v>
      </c>
      <c r="G590" s="56">
        <v>2007969760</v>
      </c>
      <c r="H590" s="56">
        <v>9009416778</v>
      </c>
      <c r="I590" s="56">
        <v>544000322239</v>
      </c>
      <c r="J590" s="86" t="s">
        <v>154</v>
      </c>
      <c r="K590" s="86" t="s">
        <v>165</v>
      </c>
      <c r="L590" s="86" t="s">
        <v>166</v>
      </c>
      <c r="M590" s="86" t="s">
        <v>157</v>
      </c>
      <c r="N590" s="56">
        <v>130000733820</v>
      </c>
      <c r="O590" s="86" t="s">
        <v>79</v>
      </c>
      <c r="P590" s="87">
        <v>15</v>
      </c>
      <c r="Q590" s="59">
        <v>43482</v>
      </c>
      <c r="R590" s="88">
        <v>1812</v>
      </c>
      <c r="S590" s="89">
        <v>55</v>
      </c>
      <c r="T590" s="89">
        <v>55</v>
      </c>
      <c r="U590" s="89">
        <v>3.85</v>
      </c>
      <c r="V590" s="89">
        <v>99660</v>
      </c>
      <c r="W590" s="89">
        <v>99660</v>
      </c>
      <c r="X590" s="89">
        <v>6976.2</v>
      </c>
      <c r="Y590" s="89">
        <v>106636.2</v>
      </c>
      <c r="Z590" s="59">
        <v>43496</v>
      </c>
      <c r="AA590" s="59"/>
      <c r="AB590" s="76" t="str">
        <f t="shared" si="54"/>
        <v/>
      </c>
      <c r="AC590" s="76" t="str">
        <f t="shared" si="55"/>
        <v/>
      </c>
      <c r="AD590" s="76" t="str">
        <f>VLOOKUP(B590,CA!A:B,2,0)</f>
        <v>TOT(AIS)</v>
      </c>
      <c r="AE590" s="77">
        <f>VLOOKUP(C590,DATA_IW39!B:B,1,0)</f>
        <v>140001545576</v>
      </c>
      <c r="AF590" s="78">
        <f t="shared" si="56"/>
        <v>1</v>
      </c>
      <c r="AG590" s="78">
        <f t="shared" si="57"/>
        <v>1</v>
      </c>
      <c r="AH590" s="78">
        <f t="shared" si="58"/>
        <v>1</v>
      </c>
      <c r="AI590" s="78" t="str">
        <f t="shared" si="59"/>
        <v>S4B3</v>
      </c>
      <c r="AJ590" s="78" t="str">
        <f>VLOOKUP(N590,DATA_IW39!A:X,24,0)</f>
        <v>AWN/AIS</v>
      </c>
      <c r="AK590" s="76" t="str">
        <f>VLOOKUP(N590,DATA_IW39!A:W,23,0)</f>
        <v>สายสื่อสาร</v>
      </c>
      <c r="AL590" s="76" t="str">
        <f>VLOOKUP(N590,DATA_IW39!A:G,6,0)</f>
        <v>ZW03</v>
      </c>
      <c r="AM590" s="76" t="str">
        <f>VLOOKUP(N590,DATA_IW39!A:G,7,0)</f>
        <v>Z53</v>
      </c>
      <c r="AN590" s="76" t="str">
        <f>VLOOKUP(A590,Constrain!AC:AD,2,0)</f>
        <v>F034</v>
      </c>
      <c r="AO590" s="76" t="str">
        <f>VLOOKUP(A590,Constrain!AC:AE,3,0)</f>
        <v>กฟส.สตึก</v>
      </c>
      <c r="AP590" s="76" t="str">
        <f>VLOOKUP(N590,DATA_IW39!A:AA,27,0)</f>
        <v>TELECOM</v>
      </c>
    </row>
    <row r="591" spans="1:42" x14ac:dyDescent="0.35">
      <c r="A591" s="86" t="s">
        <v>1366</v>
      </c>
      <c r="B591" s="56">
        <v>92000323131</v>
      </c>
      <c r="C591" s="56">
        <v>140001545410</v>
      </c>
      <c r="D591" s="86" t="s">
        <v>152</v>
      </c>
      <c r="E591" s="86" t="s">
        <v>160</v>
      </c>
      <c r="F591" s="86" t="s">
        <v>161</v>
      </c>
      <c r="G591" s="56">
        <v>2007969637</v>
      </c>
      <c r="H591" s="56">
        <v>9009416526</v>
      </c>
      <c r="I591" s="56">
        <v>522000322331</v>
      </c>
      <c r="J591" s="86" t="s">
        <v>154</v>
      </c>
      <c r="K591" s="86" t="s">
        <v>165</v>
      </c>
      <c r="L591" s="86" t="s">
        <v>166</v>
      </c>
      <c r="M591" s="86" t="s">
        <v>157</v>
      </c>
      <c r="N591" s="56">
        <v>130000734678</v>
      </c>
      <c r="O591" s="86" t="s">
        <v>79</v>
      </c>
      <c r="P591" s="87">
        <v>2</v>
      </c>
      <c r="Q591" s="59">
        <v>43482</v>
      </c>
      <c r="R591" s="88">
        <v>4054</v>
      </c>
      <c r="S591" s="89">
        <v>55</v>
      </c>
      <c r="T591" s="89">
        <v>55</v>
      </c>
      <c r="U591" s="89">
        <v>3.85</v>
      </c>
      <c r="V591" s="89">
        <v>222970</v>
      </c>
      <c r="W591" s="89">
        <v>222970</v>
      </c>
      <c r="X591" s="89">
        <v>15607.9</v>
      </c>
      <c r="Y591" s="89">
        <v>238577.9</v>
      </c>
      <c r="Z591" s="59">
        <v>43496</v>
      </c>
      <c r="AA591" s="59"/>
      <c r="AB591" s="76" t="str">
        <f t="shared" si="54"/>
        <v/>
      </c>
      <c r="AC591" s="76" t="str">
        <f t="shared" si="55"/>
        <v/>
      </c>
      <c r="AD591" s="76" t="str">
        <f>VLOOKUP(B591,CA!A:B,2,0)</f>
        <v>CAT</v>
      </c>
      <c r="AE591" s="77">
        <f>VLOOKUP(C591,DATA_IW39!B:B,1,0)</f>
        <v>140001545410</v>
      </c>
      <c r="AF591" s="78">
        <f t="shared" si="56"/>
        <v>1</v>
      </c>
      <c r="AG591" s="78">
        <f t="shared" si="57"/>
        <v>1</v>
      </c>
      <c r="AH591" s="78">
        <f t="shared" si="58"/>
        <v>1</v>
      </c>
      <c r="AI591" s="78" t="str">
        <f t="shared" si="59"/>
        <v>S4B3</v>
      </c>
      <c r="AJ591" s="78" t="str">
        <f>VLOOKUP(N591,DATA_IW39!A:X,24,0)</f>
        <v>CAT</v>
      </c>
      <c r="AK591" s="76" t="str">
        <f>VLOOKUP(N591,DATA_IW39!A:W,23,0)</f>
        <v>สายสื่อสาร</v>
      </c>
      <c r="AL591" s="76" t="str">
        <f>VLOOKUP(N591,DATA_IW39!A:G,6,0)</f>
        <v>ZW03</v>
      </c>
      <c r="AM591" s="76" t="str">
        <f>VLOOKUP(N591,DATA_IW39!A:G,7,0)</f>
        <v>Z53</v>
      </c>
      <c r="AN591" s="76" t="str">
        <f>VLOOKUP(A591,Constrain!AC:AD,2,0)</f>
        <v>F073</v>
      </c>
      <c r="AO591" s="76" t="str">
        <f>VLOOKUP(A591,Constrain!AC:AE,3,0)</f>
        <v>กฟส.ด่านขุนทด</v>
      </c>
      <c r="AP591" s="76" t="str">
        <f>VLOOKUP(N591,DATA_IW39!A:AA,27,0)</f>
        <v>TELECOM</v>
      </c>
    </row>
    <row r="592" spans="1:42" x14ac:dyDescent="0.35">
      <c r="A592" s="86" t="s">
        <v>1366</v>
      </c>
      <c r="B592" s="56">
        <v>92000323134</v>
      </c>
      <c r="C592" s="56">
        <v>140001546000</v>
      </c>
      <c r="D592" s="86" t="s">
        <v>152</v>
      </c>
      <c r="E592" s="86" t="s">
        <v>114</v>
      </c>
      <c r="F592" s="86" t="s">
        <v>163</v>
      </c>
      <c r="G592" s="56">
        <v>2007970129</v>
      </c>
      <c r="H592" s="56">
        <v>9009417379</v>
      </c>
      <c r="I592" s="56">
        <v>500000321207</v>
      </c>
      <c r="J592" s="86" t="s">
        <v>154</v>
      </c>
      <c r="K592" s="86" t="s">
        <v>165</v>
      </c>
      <c r="L592" s="86" t="s">
        <v>166</v>
      </c>
      <c r="M592" s="86" t="s">
        <v>157</v>
      </c>
      <c r="N592" s="56">
        <v>130000734693</v>
      </c>
      <c r="O592" s="86" t="s">
        <v>79</v>
      </c>
      <c r="P592" s="87">
        <v>6</v>
      </c>
      <c r="Q592" s="59">
        <v>43482</v>
      </c>
      <c r="R592" s="88">
        <v>10617</v>
      </c>
      <c r="S592" s="89">
        <v>55</v>
      </c>
      <c r="T592" s="89">
        <v>55</v>
      </c>
      <c r="U592" s="89">
        <v>3.85</v>
      </c>
      <c r="V592" s="89">
        <v>583935</v>
      </c>
      <c r="W592" s="89">
        <v>583935</v>
      </c>
      <c r="X592" s="89">
        <v>40875.449999999997</v>
      </c>
      <c r="Y592" s="89">
        <v>624810.44999999995</v>
      </c>
      <c r="Z592" s="59">
        <v>43496</v>
      </c>
      <c r="AA592" s="59"/>
      <c r="AB592" s="76" t="str">
        <f t="shared" si="54"/>
        <v/>
      </c>
      <c r="AC592" s="76" t="str">
        <f t="shared" si="55"/>
        <v/>
      </c>
      <c r="AD592" s="76" t="str">
        <f>VLOOKUP(B592,CA!A:B,2,0)</f>
        <v>TOT</v>
      </c>
      <c r="AE592" s="77">
        <f>VLOOKUP(C592,DATA_IW39!B:B,1,0)</f>
        <v>140001546000</v>
      </c>
      <c r="AF592" s="78">
        <f t="shared" si="56"/>
        <v>2</v>
      </c>
      <c r="AG592" s="78">
        <f t="shared" si="57"/>
        <v>2</v>
      </c>
      <c r="AH592" s="78">
        <f t="shared" si="58"/>
        <v>2</v>
      </c>
      <c r="AI592" s="78" t="str">
        <f t="shared" si="59"/>
        <v>S4B3</v>
      </c>
      <c r="AJ592" s="78" t="str">
        <f>VLOOKUP(N592,DATA_IW39!A:X,24,0)</f>
        <v>TOT</v>
      </c>
      <c r="AK592" s="76" t="str">
        <f>VLOOKUP(N592,DATA_IW39!A:W,23,0)</f>
        <v>สายสื่อสาร</v>
      </c>
      <c r="AL592" s="76" t="str">
        <f>VLOOKUP(N592,DATA_IW39!A:G,6,0)</f>
        <v>ZW03</v>
      </c>
      <c r="AM592" s="76" t="str">
        <f>VLOOKUP(N592,DATA_IW39!A:G,7,0)</f>
        <v>Z53</v>
      </c>
      <c r="AN592" s="76" t="str">
        <f>VLOOKUP(A592,Constrain!AC:AD,2,0)</f>
        <v>F073</v>
      </c>
      <c r="AO592" s="76" t="str">
        <f>VLOOKUP(A592,Constrain!AC:AE,3,0)</f>
        <v>กฟส.ด่านขุนทด</v>
      </c>
      <c r="AP592" s="76" t="str">
        <f>VLOOKUP(N592,DATA_IW39!A:AA,27,0)</f>
        <v>TELECOM</v>
      </c>
    </row>
    <row r="593" spans="1:42" x14ac:dyDescent="0.35">
      <c r="A593" s="86" t="s">
        <v>1366</v>
      </c>
      <c r="B593" s="56">
        <v>92000323134</v>
      </c>
      <c r="C593" s="56">
        <v>140001546000</v>
      </c>
      <c r="D593" s="86" t="s">
        <v>152</v>
      </c>
      <c r="E593" s="86" t="s">
        <v>114</v>
      </c>
      <c r="F593" s="86" t="s">
        <v>163</v>
      </c>
      <c r="G593" s="56">
        <v>2007970129</v>
      </c>
      <c r="H593" s="56">
        <v>9009417379</v>
      </c>
      <c r="I593" s="56">
        <v>500000321207</v>
      </c>
      <c r="J593" s="86" t="s">
        <v>154</v>
      </c>
      <c r="K593" s="86" t="s">
        <v>165</v>
      </c>
      <c r="L593" s="86" t="s">
        <v>166</v>
      </c>
      <c r="M593" s="86" t="s">
        <v>157</v>
      </c>
      <c r="N593" s="56">
        <v>130000734693</v>
      </c>
      <c r="O593" s="86" t="s">
        <v>79</v>
      </c>
      <c r="P593" s="87">
        <v>7</v>
      </c>
      <c r="Q593" s="59">
        <v>43482</v>
      </c>
      <c r="R593" s="88">
        <v>2055</v>
      </c>
      <c r="S593" s="89">
        <v>100</v>
      </c>
      <c r="T593" s="89">
        <v>100</v>
      </c>
      <c r="U593" s="89">
        <v>7</v>
      </c>
      <c r="V593" s="89">
        <v>205500</v>
      </c>
      <c r="W593" s="89">
        <v>205500</v>
      </c>
      <c r="X593" s="89">
        <v>14385</v>
      </c>
      <c r="Y593" s="89">
        <v>219885</v>
      </c>
      <c r="Z593" s="59">
        <v>43496</v>
      </c>
      <c r="AA593" s="59"/>
      <c r="AB593" s="76" t="str">
        <f t="shared" si="54"/>
        <v/>
      </c>
      <c r="AC593" s="76" t="str">
        <f t="shared" si="55"/>
        <v/>
      </c>
      <c r="AD593" s="76" t="str">
        <f>VLOOKUP(B593,CA!A:B,2,0)</f>
        <v>TOT</v>
      </c>
      <c r="AE593" s="77">
        <f>VLOOKUP(C593,DATA_IW39!B:B,1,0)</f>
        <v>140001546000</v>
      </c>
      <c r="AF593" s="78">
        <f t="shared" si="56"/>
        <v>2</v>
      </c>
      <c r="AG593" s="78">
        <f t="shared" si="57"/>
        <v>2</v>
      </c>
      <c r="AH593" s="78">
        <f t="shared" si="58"/>
        <v>2</v>
      </c>
      <c r="AI593" s="78" t="str">
        <f t="shared" si="59"/>
        <v>S4B3</v>
      </c>
      <c r="AJ593" s="78" t="str">
        <f>VLOOKUP(N593,DATA_IW39!A:X,24,0)</f>
        <v>TOT</v>
      </c>
      <c r="AK593" s="76" t="str">
        <f>VLOOKUP(N593,DATA_IW39!A:W,23,0)</f>
        <v>สายสื่อสาร</v>
      </c>
      <c r="AL593" s="76" t="str">
        <f>VLOOKUP(N593,DATA_IW39!A:G,6,0)</f>
        <v>ZW03</v>
      </c>
      <c r="AM593" s="76" t="str">
        <f>VLOOKUP(N593,DATA_IW39!A:G,7,0)</f>
        <v>Z53</v>
      </c>
      <c r="AN593" s="76" t="str">
        <f>VLOOKUP(A593,Constrain!AC:AD,2,0)</f>
        <v>F073</v>
      </c>
      <c r="AO593" s="76" t="str">
        <f>VLOOKUP(A593,Constrain!AC:AE,3,0)</f>
        <v>กฟส.ด่านขุนทด</v>
      </c>
      <c r="AP593" s="76" t="str">
        <f>VLOOKUP(N593,DATA_IW39!A:AA,27,0)</f>
        <v>TELECOM</v>
      </c>
    </row>
    <row r="594" spans="1:42" x14ac:dyDescent="0.35">
      <c r="A594" s="86" t="s">
        <v>1366</v>
      </c>
      <c r="B594" s="56">
        <v>92000522690</v>
      </c>
      <c r="C594" s="56">
        <v>140001546154</v>
      </c>
      <c r="D594" s="86" t="s">
        <v>152</v>
      </c>
      <c r="E594" s="86" t="s">
        <v>162</v>
      </c>
      <c r="F594" s="86" t="s">
        <v>1388</v>
      </c>
      <c r="G594" s="56">
        <v>2007970303</v>
      </c>
      <c r="H594" s="56">
        <v>9009417389</v>
      </c>
      <c r="I594" s="56">
        <v>558000322265</v>
      </c>
      <c r="J594" s="86" t="s">
        <v>154</v>
      </c>
      <c r="K594" s="86" t="s">
        <v>165</v>
      </c>
      <c r="L594" s="86" t="s">
        <v>166</v>
      </c>
      <c r="M594" s="86" t="s">
        <v>157</v>
      </c>
      <c r="N594" s="56">
        <v>130000734702</v>
      </c>
      <c r="O594" s="86" t="s">
        <v>79</v>
      </c>
      <c r="P594" s="87">
        <v>13</v>
      </c>
      <c r="Q594" s="59">
        <v>43482</v>
      </c>
      <c r="R594" s="88">
        <v>1071</v>
      </c>
      <c r="S594" s="89">
        <v>55</v>
      </c>
      <c r="T594" s="89">
        <v>55</v>
      </c>
      <c r="U594" s="89">
        <v>3.85</v>
      </c>
      <c r="V594" s="89">
        <v>58905</v>
      </c>
      <c r="W594" s="89">
        <v>58905</v>
      </c>
      <c r="X594" s="89">
        <v>4123.3500000000004</v>
      </c>
      <c r="Y594" s="89">
        <v>63028.35</v>
      </c>
      <c r="Z594" s="59">
        <v>43496</v>
      </c>
      <c r="AA594" s="59"/>
      <c r="AB594" s="76" t="str">
        <f t="shared" si="54"/>
        <v/>
      </c>
      <c r="AC594" s="76" t="str">
        <f t="shared" si="55"/>
        <v/>
      </c>
      <c r="AD594" s="76" t="str">
        <f>VLOOKUP(B594,CA!A:B,2,0)</f>
        <v>DTN</v>
      </c>
      <c r="AE594" s="77">
        <f>VLOOKUP(C594,DATA_IW39!B:B,1,0)</f>
        <v>140001546154</v>
      </c>
      <c r="AF594" s="78">
        <f t="shared" si="56"/>
        <v>1</v>
      </c>
      <c r="AG594" s="78">
        <f t="shared" si="57"/>
        <v>1</v>
      </c>
      <c r="AH594" s="78">
        <f t="shared" si="58"/>
        <v>1</v>
      </c>
      <c r="AI594" s="78" t="str">
        <f t="shared" si="59"/>
        <v>S4B3</v>
      </c>
      <c r="AJ594" s="78" t="str">
        <f>VLOOKUP(N594,DATA_IW39!A:X,24,0)</f>
        <v>DTN</v>
      </c>
      <c r="AK594" s="76" t="str">
        <f>VLOOKUP(N594,DATA_IW39!A:W,23,0)</f>
        <v>สายสื่อสาร</v>
      </c>
      <c r="AL594" s="76" t="str">
        <f>VLOOKUP(N594,DATA_IW39!A:G,6,0)</f>
        <v>ZW03</v>
      </c>
      <c r="AM594" s="76" t="str">
        <f>VLOOKUP(N594,DATA_IW39!A:G,7,0)</f>
        <v>Z53</v>
      </c>
      <c r="AN594" s="76" t="str">
        <f>VLOOKUP(A594,Constrain!AC:AD,2,0)</f>
        <v>F073</v>
      </c>
      <c r="AO594" s="76" t="str">
        <f>VLOOKUP(A594,Constrain!AC:AE,3,0)</f>
        <v>กฟส.ด่านขุนทด</v>
      </c>
      <c r="AP594" s="76" t="str">
        <f>VLOOKUP(N594,DATA_IW39!A:AA,27,0)</f>
        <v>TELECOM</v>
      </c>
    </row>
    <row r="595" spans="1:42" x14ac:dyDescent="0.35">
      <c r="A595" s="86" t="s">
        <v>1366</v>
      </c>
      <c r="B595" s="56">
        <v>92000322770</v>
      </c>
      <c r="C595" s="56">
        <v>140001546610</v>
      </c>
      <c r="D595" s="86" t="s">
        <v>152</v>
      </c>
      <c r="E595" s="86" t="s">
        <v>158</v>
      </c>
      <c r="F595" s="86" t="s">
        <v>159</v>
      </c>
      <c r="G595" s="56">
        <v>2007972904</v>
      </c>
      <c r="H595" s="56">
        <v>9009420179</v>
      </c>
      <c r="I595" s="56">
        <v>524000322041</v>
      </c>
      <c r="J595" s="86" t="s">
        <v>154</v>
      </c>
      <c r="K595" s="86" t="s">
        <v>165</v>
      </c>
      <c r="L595" s="86" t="s">
        <v>166</v>
      </c>
      <c r="M595" s="86" t="s">
        <v>157</v>
      </c>
      <c r="N595" s="56">
        <v>130000734704</v>
      </c>
      <c r="O595" s="86" t="s">
        <v>79</v>
      </c>
      <c r="P595" s="87">
        <v>1</v>
      </c>
      <c r="Q595" s="59">
        <v>43483</v>
      </c>
      <c r="R595" s="88">
        <v>2853</v>
      </c>
      <c r="S595" s="89">
        <v>55</v>
      </c>
      <c r="T595" s="89">
        <v>55</v>
      </c>
      <c r="U595" s="89">
        <v>3.85</v>
      </c>
      <c r="V595" s="89">
        <v>156915</v>
      </c>
      <c r="W595" s="89">
        <v>156915</v>
      </c>
      <c r="X595" s="89">
        <v>10984.05</v>
      </c>
      <c r="Y595" s="89">
        <v>167899.05</v>
      </c>
      <c r="Z595" s="59">
        <v>43496</v>
      </c>
      <c r="AA595" s="59"/>
      <c r="AB595" s="76" t="str">
        <f t="shared" si="54"/>
        <v/>
      </c>
      <c r="AC595" s="76" t="str">
        <f t="shared" si="55"/>
        <v/>
      </c>
      <c r="AD595" s="76" t="str">
        <f>VLOOKUP(B595,CA!A:B,2,0)</f>
        <v>TTT</v>
      </c>
      <c r="AE595" s="77">
        <f>VLOOKUP(C595,DATA_IW39!B:B,1,0)</f>
        <v>140001546610</v>
      </c>
      <c r="AF595" s="78">
        <f t="shared" si="56"/>
        <v>1</v>
      </c>
      <c r="AG595" s="78">
        <f t="shared" si="57"/>
        <v>1</v>
      </c>
      <c r="AH595" s="78">
        <f t="shared" si="58"/>
        <v>1</v>
      </c>
      <c r="AI595" s="78" t="str">
        <f t="shared" si="59"/>
        <v>S4B3</v>
      </c>
      <c r="AJ595" s="78" t="str">
        <f>VLOOKUP(N595,DATA_IW39!A:X,24,0)</f>
        <v>TTT</v>
      </c>
      <c r="AK595" s="76" t="str">
        <f>VLOOKUP(N595,DATA_IW39!A:W,23,0)</f>
        <v>สายสื่อสาร</v>
      </c>
      <c r="AL595" s="76" t="str">
        <f>VLOOKUP(N595,DATA_IW39!A:G,6,0)</f>
        <v>ZW03</v>
      </c>
      <c r="AM595" s="76" t="str">
        <f>VLOOKUP(N595,DATA_IW39!A:G,7,0)</f>
        <v>Z53</v>
      </c>
      <c r="AN595" s="76" t="str">
        <f>VLOOKUP(A595,Constrain!AC:AD,2,0)</f>
        <v>F073</v>
      </c>
      <c r="AO595" s="76" t="str">
        <f>VLOOKUP(A595,Constrain!AC:AE,3,0)</f>
        <v>กฟส.ด่านขุนทด</v>
      </c>
      <c r="AP595" s="76" t="str">
        <f>VLOOKUP(N595,DATA_IW39!A:AA,27,0)</f>
        <v>TELECOM</v>
      </c>
    </row>
    <row r="596" spans="1:42" x14ac:dyDescent="0.35">
      <c r="A596" s="86" t="s">
        <v>1366</v>
      </c>
      <c r="B596" s="56">
        <v>92000539546</v>
      </c>
      <c r="C596" s="56">
        <v>140001546627</v>
      </c>
      <c r="D596" s="86" t="s">
        <v>152</v>
      </c>
      <c r="E596" s="86" t="s">
        <v>194</v>
      </c>
      <c r="F596" s="86" t="s">
        <v>195</v>
      </c>
      <c r="G596" s="56">
        <v>2007972911</v>
      </c>
      <c r="H596" s="56">
        <v>9009420186</v>
      </c>
      <c r="I596" s="56">
        <v>540000321711</v>
      </c>
      <c r="J596" s="86" t="s">
        <v>154</v>
      </c>
      <c r="K596" s="86" t="s">
        <v>165</v>
      </c>
      <c r="L596" s="86" t="s">
        <v>166</v>
      </c>
      <c r="M596" s="86" t="s">
        <v>157</v>
      </c>
      <c r="N596" s="56">
        <v>130000734718</v>
      </c>
      <c r="O596" s="86" t="s">
        <v>79</v>
      </c>
      <c r="P596" s="87">
        <v>14</v>
      </c>
      <c r="Q596" s="59">
        <v>43483</v>
      </c>
      <c r="R596" s="88">
        <v>5568</v>
      </c>
      <c r="S596" s="89">
        <v>55</v>
      </c>
      <c r="T596" s="89">
        <v>55</v>
      </c>
      <c r="U596" s="89">
        <v>3.85</v>
      </c>
      <c r="V596" s="89">
        <v>306240</v>
      </c>
      <c r="W596" s="89">
        <v>306240</v>
      </c>
      <c r="X596" s="89">
        <v>21436.799999999999</v>
      </c>
      <c r="Y596" s="89">
        <v>327676.79999999999</v>
      </c>
      <c r="Z596" s="59">
        <v>43496</v>
      </c>
      <c r="AA596" s="59"/>
      <c r="AB596" s="76" t="str">
        <f t="shared" si="54"/>
        <v/>
      </c>
      <c r="AC596" s="76" t="str">
        <f t="shared" si="55"/>
        <v/>
      </c>
      <c r="AD596" s="76" t="str">
        <f>VLOOKUP(B596,CA!A:B,2,0)</f>
        <v>TCC</v>
      </c>
      <c r="AE596" s="77">
        <f>VLOOKUP(C596,DATA_IW39!B:B,1,0)</f>
        <v>140001546627</v>
      </c>
      <c r="AF596" s="78">
        <f t="shared" si="56"/>
        <v>1</v>
      </c>
      <c r="AG596" s="78">
        <f t="shared" si="57"/>
        <v>1</v>
      </c>
      <c r="AH596" s="78">
        <f t="shared" si="58"/>
        <v>1</v>
      </c>
      <c r="AI596" s="78" t="str">
        <f t="shared" si="59"/>
        <v>S4B3</v>
      </c>
      <c r="AJ596" s="78" t="str">
        <f>VLOOKUP(N596,DATA_IW39!A:X,24,0)</f>
        <v>TCC</v>
      </c>
      <c r="AK596" s="76" t="str">
        <f>VLOOKUP(N596,DATA_IW39!A:W,23,0)</f>
        <v>สายสื่อสาร</v>
      </c>
      <c r="AL596" s="76" t="str">
        <f>VLOOKUP(N596,DATA_IW39!A:G,6,0)</f>
        <v>ZW03</v>
      </c>
      <c r="AM596" s="76" t="str">
        <f>VLOOKUP(N596,DATA_IW39!A:G,7,0)</f>
        <v>Z53</v>
      </c>
      <c r="AN596" s="76" t="str">
        <f>VLOOKUP(A596,Constrain!AC:AD,2,0)</f>
        <v>F073</v>
      </c>
      <c r="AO596" s="76" t="str">
        <f>VLOOKUP(A596,Constrain!AC:AE,3,0)</f>
        <v>กฟส.ด่านขุนทด</v>
      </c>
      <c r="AP596" s="76" t="str">
        <f>VLOOKUP(N596,DATA_IW39!A:AA,27,0)</f>
        <v>TELECOM</v>
      </c>
    </row>
    <row r="597" spans="1:42" x14ac:dyDescent="0.35">
      <c r="A597" s="86" t="s">
        <v>1366</v>
      </c>
      <c r="B597" s="56">
        <v>92000481968</v>
      </c>
      <c r="C597" s="56">
        <v>140001546644</v>
      </c>
      <c r="D597" s="86" t="s">
        <v>152</v>
      </c>
      <c r="E597" s="86" t="s">
        <v>171</v>
      </c>
      <c r="F597" s="86" t="s">
        <v>167</v>
      </c>
      <c r="G597" s="56">
        <v>2007972983</v>
      </c>
      <c r="H597" s="56">
        <v>9009420216</v>
      </c>
      <c r="I597" s="56">
        <v>536000323098</v>
      </c>
      <c r="J597" s="86" t="s">
        <v>154</v>
      </c>
      <c r="K597" s="86" t="s">
        <v>165</v>
      </c>
      <c r="L597" s="86" t="s">
        <v>166</v>
      </c>
      <c r="M597" s="86" t="s">
        <v>157</v>
      </c>
      <c r="N597" s="56">
        <v>130000734726</v>
      </c>
      <c r="O597" s="86" t="s">
        <v>79</v>
      </c>
      <c r="P597" s="87">
        <v>12</v>
      </c>
      <c r="Q597" s="59">
        <v>43483</v>
      </c>
      <c r="R597" s="88">
        <v>6605</v>
      </c>
      <c r="S597" s="89">
        <v>55</v>
      </c>
      <c r="T597" s="89">
        <v>55</v>
      </c>
      <c r="U597" s="89">
        <v>3.85</v>
      </c>
      <c r="V597" s="89">
        <v>363275</v>
      </c>
      <c r="W597" s="89">
        <v>363275</v>
      </c>
      <c r="X597" s="89">
        <v>25429.25</v>
      </c>
      <c r="Y597" s="89">
        <v>388704.25</v>
      </c>
      <c r="Z597" s="59">
        <v>43496</v>
      </c>
      <c r="AA597" s="59"/>
      <c r="AB597" s="76" t="str">
        <f t="shared" si="54"/>
        <v/>
      </c>
      <c r="AC597" s="76" t="str">
        <f t="shared" si="55"/>
        <v/>
      </c>
      <c r="AD597" s="76" t="str">
        <f>VLOOKUP(B597,CA!A:B,2,0)</f>
        <v>TUC</v>
      </c>
      <c r="AE597" s="77">
        <f>VLOOKUP(C597,DATA_IW39!B:B,1,0)</f>
        <v>140001546644</v>
      </c>
      <c r="AF597" s="78">
        <f t="shared" si="56"/>
        <v>1</v>
      </c>
      <c r="AG597" s="78">
        <f t="shared" si="57"/>
        <v>1</v>
      </c>
      <c r="AH597" s="78">
        <f t="shared" si="58"/>
        <v>1</v>
      </c>
      <c r="AI597" s="78" t="str">
        <f t="shared" si="59"/>
        <v>S4B3</v>
      </c>
      <c r="AJ597" s="78" t="str">
        <f>VLOOKUP(N597,DATA_IW39!A:X,24,0)</f>
        <v>TUC</v>
      </c>
      <c r="AK597" s="76" t="str">
        <f>VLOOKUP(N597,DATA_IW39!A:W,23,0)</f>
        <v>สายสื่อสาร</v>
      </c>
      <c r="AL597" s="76" t="str">
        <f>VLOOKUP(N597,DATA_IW39!A:G,6,0)</f>
        <v>ZW03</v>
      </c>
      <c r="AM597" s="76" t="str">
        <f>VLOOKUP(N597,DATA_IW39!A:G,7,0)</f>
        <v>Z53</v>
      </c>
      <c r="AN597" s="76" t="str">
        <f>VLOOKUP(A597,Constrain!AC:AD,2,0)</f>
        <v>F073</v>
      </c>
      <c r="AO597" s="76" t="str">
        <f>VLOOKUP(A597,Constrain!AC:AE,3,0)</f>
        <v>กฟส.ด่านขุนทด</v>
      </c>
      <c r="AP597" s="76" t="str">
        <f>VLOOKUP(N597,DATA_IW39!A:AA,27,0)</f>
        <v>TELECOM</v>
      </c>
    </row>
    <row r="598" spans="1:42" x14ac:dyDescent="0.35">
      <c r="A598" s="86" t="s">
        <v>1366</v>
      </c>
      <c r="B598" s="56">
        <v>92000323141</v>
      </c>
      <c r="C598" s="56">
        <v>140001546664</v>
      </c>
      <c r="D598" s="86" t="s">
        <v>152</v>
      </c>
      <c r="E598" s="86" t="s">
        <v>168</v>
      </c>
      <c r="F598" s="86" t="s">
        <v>169</v>
      </c>
      <c r="G598" s="56">
        <v>2007972990</v>
      </c>
      <c r="H598" s="56">
        <v>9009420220</v>
      </c>
      <c r="I598" s="56">
        <v>500000321230</v>
      </c>
      <c r="J598" s="86" t="s">
        <v>154</v>
      </c>
      <c r="K598" s="86" t="s">
        <v>165</v>
      </c>
      <c r="L598" s="86" t="s">
        <v>166</v>
      </c>
      <c r="M598" s="86" t="s">
        <v>157</v>
      </c>
      <c r="N598" s="56">
        <v>130000734729</v>
      </c>
      <c r="O598" s="86" t="s">
        <v>79</v>
      </c>
      <c r="P598" s="87">
        <v>8</v>
      </c>
      <c r="Q598" s="59">
        <v>43483</v>
      </c>
      <c r="R598" s="88">
        <v>2333</v>
      </c>
      <c r="S598" s="89">
        <v>55</v>
      </c>
      <c r="T598" s="89">
        <v>55</v>
      </c>
      <c r="U598" s="89">
        <v>3.85</v>
      </c>
      <c r="V598" s="89">
        <v>128315</v>
      </c>
      <c r="W598" s="89">
        <v>128315</v>
      </c>
      <c r="X598" s="89">
        <v>8982.0499999999993</v>
      </c>
      <c r="Y598" s="89">
        <v>137297.04999999999</v>
      </c>
      <c r="Z598" s="59">
        <v>43496</v>
      </c>
      <c r="AA598" s="59"/>
      <c r="AB598" s="76" t="str">
        <f t="shared" si="54"/>
        <v/>
      </c>
      <c r="AC598" s="76" t="str">
        <f t="shared" si="55"/>
        <v/>
      </c>
      <c r="AD598" s="76" t="str">
        <f>VLOOKUP(B598,CA!A:B,2,0)</f>
        <v>UIH</v>
      </c>
      <c r="AE598" s="77">
        <f>VLOOKUP(C598,DATA_IW39!B:B,1,0)</f>
        <v>140001546664</v>
      </c>
      <c r="AF598" s="78">
        <f t="shared" si="56"/>
        <v>1</v>
      </c>
      <c r="AG598" s="78">
        <f t="shared" si="57"/>
        <v>1</v>
      </c>
      <c r="AH598" s="78">
        <f t="shared" si="58"/>
        <v>1</v>
      </c>
      <c r="AI598" s="78" t="str">
        <f t="shared" si="59"/>
        <v>S4B3</v>
      </c>
      <c r="AJ598" s="78" t="str">
        <f>VLOOKUP(N598,DATA_IW39!A:X,24,0)</f>
        <v>UIH</v>
      </c>
      <c r="AK598" s="76" t="str">
        <f>VLOOKUP(N598,DATA_IW39!A:W,23,0)</f>
        <v>สายสื่อสาร</v>
      </c>
      <c r="AL598" s="76" t="str">
        <f>VLOOKUP(N598,DATA_IW39!A:G,6,0)</f>
        <v>ZW03</v>
      </c>
      <c r="AM598" s="76" t="str">
        <f>VLOOKUP(N598,DATA_IW39!A:G,7,0)</f>
        <v>Z53</v>
      </c>
      <c r="AN598" s="76" t="str">
        <f>VLOOKUP(A598,Constrain!AC:AD,2,0)</f>
        <v>F073</v>
      </c>
      <c r="AO598" s="76" t="str">
        <f>VLOOKUP(A598,Constrain!AC:AE,3,0)</f>
        <v>กฟส.ด่านขุนทด</v>
      </c>
      <c r="AP598" s="76" t="str">
        <f>VLOOKUP(N598,DATA_IW39!A:AA,27,0)</f>
        <v>TELECOM</v>
      </c>
    </row>
    <row r="599" spans="1:42" x14ac:dyDescent="0.35">
      <c r="A599" s="86" t="s">
        <v>1366</v>
      </c>
      <c r="B599" s="56">
        <v>92000442284</v>
      </c>
      <c r="C599" s="56">
        <v>140001545765</v>
      </c>
      <c r="D599" s="86" t="s">
        <v>152</v>
      </c>
      <c r="E599" s="86" t="s">
        <v>172</v>
      </c>
      <c r="F599" s="86" t="s">
        <v>173</v>
      </c>
      <c r="G599" s="56">
        <v>2007969976</v>
      </c>
      <c r="H599" s="56">
        <v>9009417017</v>
      </c>
      <c r="I599" s="56">
        <v>512000321519</v>
      </c>
      <c r="J599" s="86" t="s">
        <v>154</v>
      </c>
      <c r="K599" s="86" t="s">
        <v>165</v>
      </c>
      <c r="L599" s="86" t="s">
        <v>166</v>
      </c>
      <c r="M599" s="86" t="s">
        <v>157</v>
      </c>
      <c r="N599" s="56">
        <v>130000734734</v>
      </c>
      <c r="O599" s="86" t="s">
        <v>79</v>
      </c>
      <c r="P599" s="87">
        <v>9</v>
      </c>
      <c r="Q599" s="59">
        <v>43482</v>
      </c>
      <c r="R599" s="88">
        <v>1349</v>
      </c>
      <c r="S599" s="89">
        <v>55</v>
      </c>
      <c r="T599" s="89">
        <v>55</v>
      </c>
      <c r="U599" s="89">
        <v>3.85</v>
      </c>
      <c r="V599" s="89">
        <v>74195</v>
      </c>
      <c r="W599" s="89">
        <v>74195</v>
      </c>
      <c r="X599" s="89">
        <v>5193.6499999999996</v>
      </c>
      <c r="Y599" s="89">
        <v>79388.649999999994</v>
      </c>
      <c r="Z599" s="59">
        <v>43496</v>
      </c>
      <c r="AA599" s="59"/>
      <c r="AB599" s="76" t="str">
        <f t="shared" si="54"/>
        <v/>
      </c>
      <c r="AC599" s="76" t="str">
        <f t="shared" si="55"/>
        <v/>
      </c>
      <c r="AD599" s="76" t="str">
        <f>VLOOKUP(B599,CA!A:B,2,0)</f>
        <v>ITEL</v>
      </c>
      <c r="AE599" s="77">
        <f>VLOOKUP(C599,DATA_IW39!B:B,1,0)</f>
        <v>140001545765</v>
      </c>
      <c r="AF599" s="78">
        <f t="shared" si="56"/>
        <v>1</v>
      </c>
      <c r="AG599" s="78">
        <f t="shared" si="57"/>
        <v>1</v>
      </c>
      <c r="AH599" s="78">
        <f t="shared" si="58"/>
        <v>1</v>
      </c>
      <c r="AI599" s="78" t="str">
        <f t="shared" si="59"/>
        <v>S4B3</v>
      </c>
      <c r="AJ599" s="78" t="str">
        <f>VLOOKUP(N599,DATA_IW39!A:X,24,0)</f>
        <v>ITEL</v>
      </c>
      <c r="AK599" s="76" t="str">
        <f>VLOOKUP(N599,DATA_IW39!A:W,23,0)</f>
        <v>สายสื่อสาร</v>
      </c>
      <c r="AL599" s="76" t="str">
        <f>VLOOKUP(N599,DATA_IW39!A:G,6,0)</f>
        <v>ZW03</v>
      </c>
      <c r="AM599" s="76" t="str">
        <f>VLOOKUP(N599,DATA_IW39!A:G,7,0)</f>
        <v>Z53</v>
      </c>
      <c r="AN599" s="76" t="str">
        <f>VLOOKUP(A599,Constrain!AC:AD,2,0)</f>
        <v>F073</v>
      </c>
      <c r="AO599" s="76" t="str">
        <f>VLOOKUP(A599,Constrain!AC:AE,3,0)</f>
        <v>กฟส.ด่านขุนทด</v>
      </c>
      <c r="AP599" s="76" t="str">
        <f>VLOOKUP(N599,DATA_IW39!A:AA,27,0)</f>
        <v>TELECOM</v>
      </c>
    </row>
    <row r="600" spans="1:42" x14ac:dyDescent="0.35">
      <c r="A600" s="86" t="s">
        <v>1366</v>
      </c>
      <c r="B600" s="56">
        <v>92000450596</v>
      </c>
      <c r="C600" s="56">
        <v>140001547139</v>
      </c>
      <c r="D600" s="86" t="s">
        <v>152</v>
      </c>
      <c r="E600" s="86" t="s">
        <v>153</v>
      </c>
      <c r="F600" s="86" t="s">
        <v>1266</v>
      </c>
      <c r="G600" s="56">
        <v>2007973428</v>
      </c>
      <c r="H600" s="56">
        <v>9009420911</v>
      </c>
      <c r="I600" s="56">
        <v>554000321077</v>
      </c>
      <c r="J600" s="86" t="s">
        <v>154</v>
      </c>
      <c r="K600" s="86" t="s">
        <v>165</v>
      </c>
      <c r="L600" s="86" t="s">
        <v>166</v>
      </c>
      <c r="M600" s="86" t="s">
        <v>157</v>
      </c>
      <c r="N600" s="56">
        <v>130000734739</v>
      </c>
      <c r="O600" s="86" t="s">
        <v>79</v>
      </c>
      <c r="P600" s="87">
        <v>11</v>
      </c>
      <c r="Q600" s="59">
        <v>43483</v>
      </c>
      <c r="R600" s="88">
        <v>10586</v>
      </c>
      <c r="S600" s="89">
        <v>55</v>
      </c>
      <c r="T600" s="89">
        <v>55</v>
      </c>
      <c r="U600" s="89">
        <v>3.85</v>
      </c>
      <c r="V600" s="89">
        <v>582230</v>
      </c>
      <c r="W600" s="89">
        <v>582230</v>
      </c>
      <c r="X600" s="89">
        <v>40756.1</v>
      </c>
      <c r="Y600" s="89">
        <v>622986.1</v>
      </c>
      <c r="Z600" s="59">
        <v>43496</v>
      </c>
      <c r="AA600" s="59"/>
      <c r="AB600" s="76" t="str">
        <f t="shared" si="54"/>
        <v/>
      </c>
      <c r="AC600" s="76" t="str">
        <f t="shared" si="55"/>
        <v/>
      </c>
      <c r="AD600" s="76" t="str">
        <f>VLOOKUP(B600,CA!A:B,2,0)</f>
        <v>AWN</v>
      </c>
      <c r="AE600" s="77">
        <f>VLOOKUP(C600,DATA_IW39!B:B,1,0)</f>
        <v>140001547139</v>
      </c>
      <c r="AF600" s="78">
        <f t="shared" si="56"/>
        <v>1</v>
      </c>
      <c r="AG600" s="78">
        <f t="shared" si="57"/>
        <v>1</v>
      </c>
      <c r="AH600" s="78">
        <f t="shared" si="58"/>
        <v>1</v>
      </c>
      <c r="AI600" s="78" t="str">
        <f t="shared" si="59"/>
        <v>S4B3</v>
      </c>
      <c r="AJ600" s="78" t="str">
        <f>VLOOKUP(N600,DATA_IW39!A:X,24,0)</f>
        <v>AWN</v>
      </c>
      <c r="AK600" s="76" t="str">
        <f>VLOOKUP(N600,DATA_IW39!A:W,23,0)</f>
        <v>สายสื่อสาร</v>
      </c>
      <c r="AL600" s="76" t="str">
        <f>VLOOKUP(N600,DATA_IW39!A:G,6,0)</f>
        <v>ZW03</v>
      </c>
      <c r="AM600" s="76" t="str">
        <f>VLOOKUP(N600,DATA_IW39!A:G,7,0)</f>
        <v>Z53</v>
      </c>
      <c r="AN600" s="76" t="str">
        <f>VLOOKUP(A600,Constrain!AC:AD,2,0)</f>
        <v>F073</v>
      </c>
      <c r="AO600" s="76" t="str">
        <f>VLOOKUP(A600,Constrain!AC:AE,3,0)</f>
        <v>กฟส.ด่านขุนทด</v>
      </c>
      <c r="AP600" s="76" t="str">
        <f>VLOOKUP(N600,DATA_IW39!A:AA,27,0)</f>
        <v>TELECOM</v>
      </c>
    </row>
    <row r="601" spans="1:42" x14ac:dyDescent="0.35">
      <c r="A601" s="86" t="s">
        <v>1366</v>
      </c>
      <c r="B601" s="56">
        <v>92000589335</v>
      </c>
      <c r="C601" s="56">
        <v>140001546234</v>
      </c>
      <c r="D601" s="86" t="s">
        <v>152</v>
      </c>
      <c r="E601" s="86" t="s">
        <v>1257</v>
      </c>
      <c r="F601" s="86" t="s">
        <v>1271</v>
      </c>
      <c r="G601" s="56">
        <v>2007970309</v>
      </c>
      <c r="H601" s="56">
        <v>9009417616</v>
      </c>
      <c r="I601" s="56">
        <v>530000321920</v>
      </c>
      <c r="J601" s="86" t="s">
        <v>154</v>
      </c>
      <c r="K601" s="86" t="s">
        <v>165</v>
      </c>
      <c r="L601" s="86" t="s">
        <v>166</v>
      </c>
      <c r="M601" s="86" t="s">
        <v>157</v>
      </c>
      <c r="N601" s="56">
        <v>130000734742</v>
      </c>
      <c r="O601" s="86" t="s">
        <v>79</v>
      </c>
      <c r="P601" s="87">
        <v>15</v>
      </c>
      <c r="Q601" s="59">
        <v>43482</v>
      </c>
      <c r="R601" s="88">
        <v>2286</v>
      </c>
      <c r="S601" s="89">
        <v>55</v>
      </c>
      <c r="T601" s="89">
        <v>55</v>
      </c>
      <c r="U601" s="89">
        <v>3.85</v>
      </c>
      <c r="V601" s="89">
        <v>125730</v>
      </c>
      <c r="W601" s="89">
        <v>125730</v>
      </c>
      <c r="X601" s="89">
        <v>8801.1</v>
      </c>
      <c r="Y601" s="89">
        <v>134531.1</v>
      </c>
      <c r="Z601" s="59">
        <v>43496</v>
      </c>
      <c r="AA601" s="59"/>
      <c r="AB601" s="76" t="str">
        <f t="shared" si="54"/>
        <v/>
      </c>
      <c r="AC601" s="76" t="str">
        <f t="shared" si="55"/>
        <v/>
      </c>
      <c r="AD601" s="76" t="str">
        <f>VLOOKUP(B601,CA!A:B,2,0)</f>
        <v>TOT(AIS)</v>
      </c>
      <c r="AE601" s="77">
        <f>VLOOKUP(C601,DATA_IW39!B:B,1,0)</f>
        <v>140001546234</v>
      </c>
      <c r="AF601" s="78">
        <f t="shared" si="56"/>
        <v>1</v>
      </c>
      <c r="AG601" s="78">
        <f t="shared" si="57"/>
        <v>1</v>
      </c>
      <c r="AH601" s="78">
        <f t="shared" si="58"/>
        <v>1</v>
      </c>
      <c r="AI601" s="78" t="str">
        <f t="shared" si="59"/>
        <v>S4B3</v>
      </c>
      <c r="AJ601" s="78" t="str">
        <f>VLOOKUP(N601,DATA_IW39!A:X,24,0)</f>
        <v>AWN/AIS</v>
      </c>
      <c r="AK601" s="76" t="str">
        <f>VLOOKUP(N601,DATA_IW39!A:W,23,0)</f>
        <v>สายสื่อสาร</v>
      </c>
      <c r="AL601" s="76" t="str">
        <f>VLOOKUP(N601,DATA_IW39!A:G,6,0)</f>
        <v>ZW03</v>
      </c>
      <c r="AM601" s="76" t="str">
        <f>VLOOKUP(N601,DATA_IW39!A:G,7,0)</f>
        <v>Z53</v>
      </c>
      <c r="AN601" s="76" t="str">
        <f>VLOOKUP(A601,Constrain!AC:AD,2,0)</f>
        <v>F073</v>
      </c>
      <c r="AO601" s="76" t="str">
        <f>VLOOKUP(A601,Constrain!AC:AE,3,0)</f>
        <v>กฟส.ด่านขุนทด</v>
      </c>
      <c r="AP601" s="76" t="str">
        <f>VLOOKUP(N601,DATA_IW39!A:AA,27,0)</f>
        <v>TELECOM</v>
      </c>
    </row>
    <row r="602" spans="1:42" x14ac:dyDescent="0.35">
      <c r="A602" s="86" t="s">
        <v>1331</v>
      </c>
      <c r="B602" s="56">
        <v>92000322799</v>
      </c>
      <c r="C602" s="56">
        <v>140001545162</v>
      </c>
      <c r="D602" s="86" t="s">
        <v>152</v>
      </c>
      <c r="E602" s="86" t="s">
        <v>114</v>
      </c>
      <c r="F602" s="86" t="s">
        <v>163</v>
      </c>
      <c r="G602" s="56">
        <v>2007969401</v>
      </c>
      <c r="H602" s="56">
        <v>9009416876</v>
      </c>
      <c r="I602" s="56">
        <v>554000320984</v>
      </c>
      <c r="J602" s="86" t="s">
        <v>154</v>
      </c>
      <c r="K602" s="86" t="s">
        <v>165</v>
      </c>
      <c r="L602" s="86" t="s">
        <v>166</v>
      </c>
      <c r="M602" s="86" t="s">
        <v>157</v>
      </c>
      <c r="N602" s="56">
        <v>130000734873</v>
      </c>
      <c r="O602" s="86" t="s">
        <v>79</v>
      </c>
      <c r="P602" s="87">
        <v>10</v>
      </c>
      <c r="Q602" s="59">
        <v>43482</v>
      </c>
      <c r="R602" s="88">
        <v>2604</v>
      </c>
      <c r="S602" s="89">
        <v>100</v>
      </c>
      <c r="T602" s="89">
        <v>100</v>
      </c>
      <c r="U602" s="89">
        <v>7</v>
      </c>
      <c r="V602" s="89">
        <v>260400</v>
      </c>
      <c r="W602" s="89">
        <v>260400</v>
      </c>
      <c r="X602" s="89">
        <v>18228</v>
      </c>
      <c r="Y602" s="89">
        <v>278628</v>
      </c>
      <c r="Z602" s="59">
        <v>43496</v>
      </c>
      <c r="AA602" s="59"/>
      <c r="AB602" s="76" t="str">
        <f t="shared" si="54"/>
        <v/>
      </c>
      <c r="AC602" s="76" t="str">
        <f t="shared" si="55"/>
        <v/>
      </c>
      <c r="AD602" s="76" t="str">
        <f>VLOOKUP(B602,CA!A:B,2,0)</f>
        <v>TOT</v>
      </c>
      <c r="AE602" s="77">
        <f>VLOOKUP(C602,DATA_IW39!B:B,1,0)</f>
        <v>140001545162</v>
      </c>
      <c r="AF602" s="78">
        <f t="shared" si="56"/>
        <v>2</v>
      </c>
      <c r="AG602" s="78">
        <f t="shared" si="57"/>
        <v>2</v>
      </c>
      <c r="AH602" s="78">
        <f t="shared" si="58"/>
        <v>2</v>
      </c>
      <c r="AI602" s="78" t="str">
        <f t="shared" si="59"/>
        <v>S4B3</v>
      </c>
      <c r="AJ602" s="78" t="str">
        <f>VLOOKUP(N602,DATA_IW39!A:X,24,0)</f>
        <v>TOT</v>
      </c>
      <c r="AK602" s="76" t="str">
        <f>VLOOKUP(N602,DATA_IW39!A:W,23,0)</f>
        <v>สายสื่อสาร</v>
      </c>
      <c r="AL602" s="76" t="str">
        <f>VLOOKUP(N602,DATA_IW39!A:G,6,0)</f>
        <v>ZW03</v>
      </c>
      <c r="AM602" s="76" t="str">
        <f>VLOOKUP(N602,DATA_IW39!A:G,7,0)</f>
        <v>Z53</v>
      </c>
      <c r="AN602" s="76" t="str">
        <f>VLOOKUP(A602,Constrain!AC:AD,2,0)</f>
        <v>F022</v>
      </c>
      <c r="AO602" s="76" t="str">
        <f>VLOOKUP(A602,Constrain!AC:AE,3,0)</f>
        <v>กฟส.แก้งคร้อ</v>
      </c>
      <c r="AP602" s="76" t="str">
        <f>VLOOKUP(N602,DATA_IW39!A:AA,27,0)</f>
        <v>TELECOM</v>
      </c>
    </row>
    <row r="603" spans="1:42" x14ac:dyDescent="0.35">
      <c r="A603" s="86" t="s">
        <v>1331</v>
      </c>
      <c r="B603" s="56">
        <v>92000322799</v>
      </c>
      <c r="C603" s="56">
        <v>140001545162</v>
      </c>
      <c r="D603" s="86" t="s">
        <v>152</v>
      </c>
      <c r="E603" s="86" t="s">
        <v>114</v>
      </c>
      <c r="F603" s="86" t="s">
        <v>163</v>
      </c>
      <c r="G603" s="56">
        <v>2007969401</v>
      </c>
      <c r="H603" s="56">
        <v>9009416876</v>
      </c>
      <c r="I603" s="56">
        <v>554000320984</v>
      </c>
      <c r="J603" s="86" t="s">
        <v>154</v>
      </c>
      <c r="K603" s="86" t="s">
        <v>165</v>
      </c>
      <c r="L603" s="86" t="s">
        <v>166</v>
      </c>
      <c r="M603" s="86" t="s">
        <v>157</v>
      </c>
      <c r="N603" s="56">
        <v>130000734873</v>
      </c>
      <c r="O603" s="86" t="s">
        <v>79</v>
      </c>
      <c r="P603" s="87">
        <v>11</v>
      </c>
      <c r="Q603" s="59">
        <v>43482</v>
      </c>
      <c r="R603" s="88">
        <v>19518</v>
      </c>
      <c r="S603" s="89">
        <v>55</v>
      </c>
      <c r="T603" s="89">
        <v>55</v>
      </c>
      <c r="U603" s="89">
        <v>3.85</v>
      </c>
      <c r="V603" s="89">
        <v>1073490</v>
      </c>
      <c r="W603" s="89">
        <v>1073490</v>
      </c>
      <c r="X603" s="89">
        <v>75144.3</v>
      </c>
      <c r="Y603" s="89">
        <v>1148634.3</v>
      </c>
      <c r="Z603" s="59">
        <v>43496</v>
      </c>
      <c r="AA603" s="59"/>
      <c r="AB603" s="76" t="str">
        <f t="shared" si="54"/>
        <v/>
      </c>
      <c r="AC603" s="76" t="str">
        <f t="shared" si="55"/>
        <v/>
      </c>
      <c r="AD603" s="76" t="str">
        <f>VLOOKUP(B603,CA!A:B,2,0)</f>
        <v>TOT</v>
      </c>
      <c r="AE603" s="77">
        <f>VLOOKUP(C603,DATA_IW39!B:B,1,0)</f>
        <v>140001545162</v>
      </c>
      <c r="AF603" s="78">
        <f t="shared" si="56"/>
        <v>2</v>
      </c>
      <c r="AG603" s="78">
        <f t="shared" si="57"/>
        <v>2</v>
      </c>
      <c r="AH603" s="78">
        <f t="shared" si="58"/>
        <v>2</v>
      </c>
      <c r="AI603" s="78" t="str">
        <f t="shared" si="59"/>
        <v>S4B3</v>
      </c>
      <c r="AJ603" s="78" t="str">
        <f>VLOOKUP(N603,DATA_IW39!A:X,24,0)</f>
        <v>TOT</v>
      </c>
      <c r="AK603" s="76" t="str">
        <f>VLOOKUP(N603,DATA_IW39!A:W,23,0)</f>
        <v>สายสื่อสาร</v>
      </c>
      <c r="AL603" s="76" t="str">
        <f>VLOOKUP(N603,DATA_IW39!A:G,6,0)</f>
        <v>ZW03</v>
      </c>
      <c r="AM603" s="76" t="str">
        <f>VLOOKUP(N603,DATA_IW39!A:G,7,0)</f>
        <v>Z53</v>
      </c>
      <c r="AN603" s="76" t="str">
        <f>VLOOKUP(A603,Constrain!AC:AD,2,0)</f>
        <v>F022</v>
      </c>
      <c r="AO603" s="76" t="str">
        <f>VLOOKUP(A603,Constrain!AC:AE,3,0)</f>
        <v>กฟส.แก้งคร้อ</v>
      </c>
      <c r="AP603" s="76" t="str">
        <f>VLOOKUP(N603,DATA_IW39!A:AA,27,0)</f>
        <v>TELECOM</v>
      </c>
    </row>
    <row r="604" spans="1:42" x14ac:dyDescent="0.35">
      <c r="A604" s="86" t="s">
        <v>1331</v>
      </c>
      <c r="B604" s="56">
        <v>92000322756</v>
      </c>
      <c r="C604" s="56">
        <v>140001545770</v>
      </c>
      <c r="D604" s="86" t="s">
        <v>152</v>
      </c>
      <c r="E604" s="86" t="s">
        <v>158</v>
      </c>
      <c r="F604" s="86" t="s">
        <v>159</v>
      </c>
      <c r="G604" s="56">
        <v>2007969977</v>
      </c>
      <c r="H604" s="56">
        <v>9009417019</v>
      </c>
      <c r="I604" s="56">
        <v>548000321333</v>
      </c>
      <c r="J604" s="86" t="s">
        <v>154</v>
      </c>
      <c r="K604" s="86" t="s">
        <v>165</v>
      </c>
      <c r="L604" s="86" t="s">
        <v>166</v>
      </c>
      <c r="M604" s="86" t="s">
        <v>157</v>
      </c>
      <c r="N604" s="56">
        <v>130000734875</v>
      </c>
      <c r="O604" s="86" t="s">
        <v>79</v>
      </c>
      <c r="P604" s="87">
        <v>5</v>
      </c>
      <c r="Q604" s="59">
        <v>43482</v>
      </c>
      <c r="R604" s="88">
        <v>814</v>
      </c>
      <c r="S604" s="89">
        <v>55</v>
      </c>
      <c r="T604" s="89">
        <v>55</v>
      </c>
      <c r="U604" s="89">
        <v>3.85</v>
      </c>
      <c r="V604" s="89">
        <v>44770</v>
      </c>
      <c r="W604" s="89">
        <v>44770</v>
      </c>
      <c r="X604" s="89">
        <v>3133.9</v>
      </c>
      <c r="Y604" s="89">
        <v>47903.9</v>
      </c>
      <c r="Z604" s="59">
        <v>43496</v>
      </c>
      <c r="AA604" s="59"/>
      <c r="AB604" s="76" t="str">
        <f t="shared" si="54"/>
        <v/>
      </c>
      <c r="AC604" s="76" t="str">
        <f t="shared" si="55"/>
        <v/>
      </c>
      <c r="AD604" s="76" t="str">
        <f>VLOOKUP(B604,CA!A:B,2,0)</f>
        <v>TTT</v>
      </c>
      <c r="AE604" s="77">
        <f>VLOOKUP(C604,DATA_IW39!B:B,1,0)</f>
        <v>140001545770</v>
      </c>
      <c r="AF604" s="78">
        <f t="shared" si="56"/>
        <v>1</v>
      </c>
      <c r="AG604" s="78">
        <f t="shared" si="57"/>
        <v>1</v>
      </c>
      <c r="AH604" s="78">
        <f t="shared" si="58"/>
        <v>1</v>
      </c>
      <c r="AI604" s="78" t="str">
        <f t="shared" si="59"/>
        <v>S4B3</v>
      </c>
      <c r="AJ604" s="78" t="str">
        <f>VLOOKUP(N604,DATA_IW39!A:X,24,0)</f>
        <v>TTT</v>
      </c>
      <c r="AK604" s="76" t="str">
        <f>VLOOKUP(N604,DATA_IW39!A:W,23,0)</f>
        <v>สายสื่อสาร</v>
      </c>
      <c r="AL604" s="76" t="str">
        <f>VLOOKUP(N604,DATA_IW39!A:G,6,0)</f>
        <v>ZW03</v>
      </c>
      <c r="AM604" s="76" t="str">
        <f>VLOOKUP(N604,DATA_IW39!A:G,7,0)</f>
        <v>Z53</v>
      </c>
      <c r="AN604" s="76" t="str">
        <f>VLOOKUP(A604,Constrain!AC:AD,2,0)</f>
        <v>F022</v>
      </c>
      <c r="AO604" s="76" t="str">
        <f>VLOOKUP(A604,Constrain!AC:AE,3,0)</f>
        <v>กฟส.แก้งคร้อ</v>
      </c>
      <c r="AP604" s="76" t="str">
        <f>VLOOKUP(N604,DATA_IW39!A:AA,27,0)</f>
        <v>TELECOM</v>
      </c>
    </row>
    <row r="605" spans="1:42" x14ac:dyDescent="0.35">
      <c r="A605" s="86" t="s">
        <v>1331</v>
      </c>
      <c r="B605" s="56">
        <v>92000444211</v>
      </c>
      <c r="C605" s="56">
        <v>140001545941</v>
      </c>
      <c r="D605" s="86" t="s">
        <v>152</v>
      </c>
      <c r="E605" s="86" t="s">
        <v>171</v>
      </c>
      <c r="F605" s="86" t="s">
        <v>167</v>
      </c>
      <c r="G605" s="56">
        <v>2007970120</v>
      </c>
      <c r="H605" s="56">
        <v>9009417187</v>
      </c>
      <c r="I605" s="56">
        <v>556000322206</v>
      </c>
      <c r="J605" s="86" t="s">
        <v>154</v>
      </c>
      <c r="K605" s="86" t="s">
        <v>165</v>
      </c>
      <c r="L605" s="86" t="s">
        <v>166</v>
      </c>
      <c r="M605" s="86" t="s">
        <v>157</v>
      </c>
      <c r="N605" s="56">
        <v>130000734880</v>
      </c>
      <c r="O605" s="86" t="s">
        <v>79</v>
      </c>
      <c r="P605" s="87">
        <v>13</v>
      </c>
      <c r="Q605" s="59">
        <v>43482</v>
      </c>
      <c r="R605" s="88">
        <v>4407</v>
      </c>
      <c r="S605" s="89">
        <v>55</v>
      </c>
      <c r="T605" s="89">
        <v>55</v>
      </c>
      <c r="U605" s="89">
        <v>3.85</v>
      </c>
      <c r="V605" s="89">
        <v>242385</v>
      </c>
      <c r="W605" s="89">
        <v>242385</v>
      </c>
      <c r="X605" s="89">
        <v>16966.95</v>
      </c>
      <c r="Y605" s="89">
        <v>259351.95</v>
      </c>
      <c r="Z605" s="59">
        <v>43496</v>
      </c>
      <c r="AA605" s="59"/>
      <c r="AB605" s="76" t="str">
        <f t="shared" si="54"/>
        <v/>
      </c>
      <c r="AC605" s="76" t="str">
        <f t="shared" si="55"/>
        <v/>
      </c>
      <c r="AD605" s="76" t="str">
        <f>VLOOKUP(B605,CA!A:B,2,0)</f>
        <v>TUC</v>
      </c>
      <c r="AE605" s="77">
        <f>VLOOKUP(C605,DATA_IW39!B:B,1,0)</f>
        <v>140001545941</v>
      </c>
      <c r="AF605" s="78">
        <f t="shared" si="56"/>
        <v>1</v>
      </c>
      <c r="AG605" s="78">
        <f t="shared" si="57"/>
        <v>1</v>
      </c>
      <c r="AH605" s="78">
        <f t="shared" si="58"/>
        <v>1</v>
      </c>
      <c r="AI605" s="78" t="str">
        <f t="shared" si="59"/>
        <v>S4B3</v>
      </c>
      <c r="AJ605" s="78" t="str">
        <f>VLOOKUP(N605,DATA_IW39!A:X,24,0)</f>
        <v>TUC</v>
      </c>
      <c r="AK605" s="76" t="str">
        <f>VLOOKUP(N605,DATA_IW39!A:W,23,0)</f>
        <v>สายสื่อสาร</v>
      </c>
      <c r="AL605" s="76" t="str">
        <f>VLOOKUP(N605,DATA_IW39!A:G,6,0)</f>
        <v>ZW03</v>
      </c>
      <c r="AM605" s="76" t="str">
        <f>VLOOKUP(N605,DATA_IW39!A:G,7,0)</f>
        <v>Z53</v>
      </c>
      <c r="AN605" s="76" t="str">
        <f>VLOOKUP(A605,Constrain!AC:AD,2,0)</f>
        <v>F022</v>
      </c>
      <c r="AO605" s="76" t="str">
        <f>VLOOKUP(A605,Constrain!AC:AE,3,0)</f>
        <v>กฟส.แก้งคร้อ</v>
      </c>
      <c r="AP605" s="76" t="str">
        <f>VLOOKUP(N605,DATA_IW39!A:AA,27,0)</f>
        <v>TELECOM</v>
      </c>
    </row>
    <row r="606" spans="1:42" x14ac:dyDescent="0.35">
      <c r="A606" s="86" t="s">
        <v>1331</v>
      </c>
      <c r="B606" s="56">
        <v>92000571401</v>
      </c>
      <c r="C606" s="56">
        <v>140001546049</v>
      </c>
      <c r="D606" s="86" t="s">
        <v>152</v>
      </c>
      <c r="E606" s="86" t="s">
        <v>194</v>
      </c>
      <c r="F606" s="86" t="s">
        <v>195</v>
      </c>
      <c r="G606" s="56">
        <v>2007970130</v>
      </c>
      <c r="H606" s="56">
        <v>9009417375</v>
      </c>
      <c r="I606" s="56">
        <v>542000322556</v>
      </c>
      <c r="J606" s="86" t="s">
        <v>154</v>
      </c>
      <c r="K606" s="86" t="s">
        <v>165</v>
      </c>
      <c r="L606" s="86" t="s">
        <v>166</v>
      </c>
      <c r="M606" s="86" t="s">
        <v>157</v>
      </c>
      <c r="N606" s="56">
        <v>130000734885</v>
      </c>
      <c r="O606" s="86" t="s">
        <v>79</v>
      </c>
      <c r="P606" s="87">
        <v>15</v>
      </c>
      <c r="Q606" s="59">
        <v>43482</v>
      </c>
      <c r="R606" s="88">
        <v>5714</v>
      </c>
      <c r="S606" s="89">
        <v>55</v>
      </c>
      <c r="T606" s="89">
        <v>55</v>
      </c>
      <c r="U606" s="89">
        <v>3.85</v>
      </c>
      <c r="V606" s="89">
        <v>314270</v>
      </c>
      <c r="W606" s="89">
        <v>314270</v>
      </c>
      <c r="X606" s="89">
        <v>21998.9</v>
      </c>
      <c r="Y606" s="89">
        <v>336268.9</v>
      </c>
      <c r="Z606" s="59">
        <v>43496</v>
      </c>
      <c r="AA606" s="59"/>
      <c r="AB606" s="76" t="str">
        <f t="shared" si="54"/>
        <v/>
      </c>
      <c r="AC606" s="76" t="str">
        <f t="shared" si="55"/>
        <v/>
      </c>
      <c r="AD606" s="76" t="str">
        <f>VLOOKUP(B606,CA!A:B,2,0)</f>
        <v>TCC</v>
      </c>
      <c r="AE606" s="77">
        <f>VLOOKUP(C606,DATA_IW39!B:B,1,0)</f>
        <v>140001546049</v>
      </c>
      <c r="AF606" s="78">
        <f t="shared" si="56"/>
        <v>1</v>
      </c>
      <c r="AG606" s="78">
        <f t="shared" si="57"/>
        <v>1</v>
      </c>
      <c r="AH606" s="78">
        <f t="shared" si="58"/>
        <v>1</v>
      </c>
      <c r="AI606" s="78" t="str">
        <f t="shared" si="59"/>
        <v>S4B3</v>
      </c>
      <c r="AJ606" s="78" t="str">
        <f>VLOOKUP(N606,DATA_IW39!A:X,24,0)</f>
        <v>TCC</v>
      </c>
      <c r="AK606" s="76" t="str">
        <f>VLOOKUP(N606,DATA_IW39!A:W,23,0)</f>
        <v>สายสื่อสาร</v>
      </c>
      <c r="AL606" s="76" t="str">
        <f>VLOOKUP(N606,DATA_IW39!A:G,6,0)</f>
        <v>ZW03</v>
      </c>
      <c r="AM606" s="76" t="str">
        <f>VLOOKUP(N606,DATA_IW39!A:G,7,0)</f>
        <v>Z53</v>
      </c>
      <c r="AN606" s="76" t="str">
        <f>VLOOKUP(A606,Constrain!AC:AD,2,0)</f>
        <v>F022</v>
      </c>
      <c r="AO606" s="76" t="str">
        <f>VLOOKUP(A606,Constrain!AC:AE,3,0)</f>
        <v>กฟส.แก้งคร้อ</v>
      </c>
      <c r="AP606" s="76" t="str">
        <f>VLOOKUP(N606,DATA_IW39!A:AA,27,0)</f>
        <v>TELECOM</v>
      </c>
    </row>
    <row r="607" spans="1:42" x14ac:dyDescent="0.35">
      <c r="A607" s="86" t="s">
        <v>1331</v>
      </c>
      <c r="B607" s="56">
        <v>92000589312</v>
      </c>
      <c r="C607" s="56">
        <v>140001546134</v>
      </c>
      <c r="D607" s="86" t="s">
        <v>152</v>
      </c>
      <c r="E607" s="86" t="s">
        <v>1257</v>
      </c>
      <c r="F607" s="86" t="s">
        <v>1271</v>
      </c>
      <c r="G607" s="56">
        <v>2007970299</v>
      </c>
      <c r="H607" s="56">
        <v>9009417386</v>
      </c>
      <c r="I607" s="56">
        <v>544000323006</v>
      </c>
      <c r="J607" s="86" t="s">
        <v>154</v>
      </c>
      <c r="K607" s="86" t="s">
        <v>165</v>
      </c>
      <c r="L607" s="86" t="s">
        <v>166</v>
      </c>
      <c r="M607" s="86" t="s">
        <v>157</v>
      </c>
      <c r="N607" s="56">
        <v>130000734891</v>
      </c>
      <c r="O607" s="86" t="s">
        <v>79</v>
      </c>
      <c r="P607" s="87">
        <v>16</v>
      </c>
      <c r="Q607" s="59">
        <v>43482</v>
      </c>
      <c r="R607" s="88">
        <v>3659</v>
      </c>
      <c r="S607" s="89">
        <v>55</v>
      </c>
      <c r="T607" s="89">
        <v>55</v>
      </c>
      <c r="U607" s="89">
        <v>3.85</v>
      </c>
      <c r="V607" s="89">
        <v>201245</v>
      </c>
      <c r="W607" s="89">
        <v>201245</v>
      </c>
      <c r="X607" s="89">
        <v>14087.15</v>
      </c>
      <c r="Y607" s="89">
        <v>215332.15</v>
      </c>
      <c r="Z607" s="59">
        <v>43496</v>
      </c>
      <c r="AA607" s="59"/>
      <c r="AB607" s="76" t="str">
        <f t="shared" si="54"/>
        <v/>
      </c>
      <c r="AC607" s="76" t="str">
        <f t="shared" si="55"/>
        <v/>
      </c>
      <c r="AD607" s="76" t="str">
        <f>VLOOKUP(B607,CA!A:B,2,0)</f>
        <v>TOT(AIS)</v>
      </c>
      <c r="AE607" s="77">
        <f>VLOOKUP(C607,DATA_IW39!B:B,1,0)</f>
        <v>140001546134</v>
      </c>
      <c r="AF607" s="78">
        <f t="shared" si="56"/>
        <v>1</v>
      </c>
      <c r="AG607" s="78">
        <f t="shared" si="57"/>
        <v>1</v>
      </c>
      <c r="AH607" s="78">
        <f t="shared" si="58"/>
        <v>1</v>
      </c>
      <c r="AI607" s="78" t="str">
        <f t="shared" si="59"/>
        <v>S4B3</v>
      </c>
      <c r="AJ607" s="78" t="str">
        <f>VLOOKUP(N607,DATA_IW39!A:X,24,0)</f>
        <v>AWN/AIS</v>
      </c>
      <c r="AK607" s="76" t="str">
        <f>VLOOKUP(N607,DATA_IW39!A:W,23,0)</f>
        <v>สายสื่อสาร</v>
      </c>
      <c r="AL607" s="76" t="str">
        <f>VLOOKUP(N607,DATA_IW39!A:G,6,0)</f>
        <v>ZW03</v>
      </c>
      <c r="AM607" s="76" t="str">
        <f>VLOOKUP(N607,DATA_IW39!A:G,7,0)</f>
        <v>Z53</v>
      </c>
      <c r="AN607" s="76" t="str">
        <f>VLOOKUP(A607,Constrain!AC:AD,2,0)</f>
        <v>F022</v>
      </c>
      <c r="AO607" s="76" t="str">
        <f>VLOOKUP(A607,Constrain!AC:AE,3,0)</f>
        <v>กฟส.แก้งคร้อ</v>
      </c>
      <c r="AP607" s="76" t="str">
        <f>VLOOKUP(N607,DATA_IW39!A:AA,27,0)</f>
        <v>TELECOM</v>
      </c>
    </row>
    <row r="608" spans="1:42" x14ac:dyDescent="0.35">
      <c r="A608" s="86" t="s">
        <v>1331</v>
      </c>
      <c r="B608" s="56">
        <v>92000322805</v>
      </c>
      <c r="C608" s="56">
        <v>140001546172</v>
      </c>
      <c r="D608" s="86" t="s">
        <v>152</v>
      </c>
      <c r="E608" s="86" t="s">
        <v>153</v>
      </c>
      <c r="F608" s="86" t="s">
        <v>1266</v>
      </c>
      <c r="G608" s="56">
        <v>2007970305</v>
      </c>
      <c r="H608" s="56">
        <v>9009417610</v>
      </c>
      <c r="I608" s="56">
        <v>520000322696</v>
      </c>
      <c r="J608" s="86" t="s">
        <v>154</v>
      </c>
      <c r="K608" s="86" t="s">
        <v>165</v>
      </c>
      <c r="L608" s="86" t="s">
        <v>166</v>
      </c>
      <c r="M608" s="86" t="s">
        <v>157</v>
      </c>
      <c r="N608" s="56">
        <v>130000734895</v>
      </c>
      <c r="O608" s="86" t="s">
        <v>79</v>
      </c>
      <c r="P608" s="87">
        <v>12</v>
      </c>
      <c r="Q608" s="59">
        <v>43482</v>
      </c>
      <c r="R608" s="88">
        <v>11295</v>
      </c>
      <c r="S608" s="89">
        <v>55</v>
      </c>
      <c r="T608" s="89">
        <v>55</v>
      </c>
      <c r="U608" s="89">
        <v>3.85</v>
      </c>
      <c r="V608" s="89">
        <v>621225</v>
      </c>
      <c r="W608" s="89">
        <v>621225</v>
      </c>
      <c r="X608" s="89">
        <v>43485.75</v>
      </c>
      <c r="Y608" s="89">
        <v>664710.75</v>
      </c>
      <c r="Z608" s="59">
        <v>43496</v>
      </c>
      <c r="AA608" s="59"/>
      <c r="AB608" s="76" t="str">
        <f t="shared" si="54"/>
        <v/>
      </c>
      <c r="AC608" s="76" t="str">
        <f t="shared" si="55"/>
        <v/>
      </c>
      <c r="AD608" s="76" t="str">
        <f>VLOOKUP(B608,CA!A:B,2,0)</f>
        <v>AWN</v>
      </c>
      <c r="AE608" s="77">
        <f>VLOOKUP(C608,DATA_IW39!B:B,1,0)</f>
        <v>140001546172</v>
      </c>
      <c r="AF608" s="78">
        <f t="shared" si="56"/>
        <v>1</v>
      </c>
      <c r="AG608" s="78">
        <f t="shared" si="57"/>
        <v>1</v>
      </c>
      <c r="AH608" s="78">
        <f t="shared" si="58"/>
        <v>1</v>
      </c>
      <c r="AI608" s="78" t="str">
        <f t="shared" si="59"/>
        <v>S4B3</v>
      </c>
      <c r="AJ608" s="78" t="str">
        <f>VLOOKUP(N608,DATA_IW39!A:X,24,0)</f>
        <v>AWN</v>
      </c>
      <c r="AK608" s="76" t="str">
        <f>VLOOKUP(N608,DATA_IW39!A:W,23,0)</f>
        <v>สายสื่อสาร</v>
      </c>
      <c r="AL608" s="76" t="str">
        <f>VLOOKUP(N608,DATA_IW39!A:G,6,0)</f>
        <v>ZW03</v>
      </c>
      <c r="AM608" s="76" t="str">
        <f>VLOOKUP(N608,DATA_IW39!A:G,7,0)</f>
        <v>Z53</v>
      </c>
      <c r="AN608" s="76" t="str">
        <f>VLOOKUP(A608,Constrain!AC:AD,2,0)</f>
        <v>F022</v>
      </c>
      <c r="AO608" s="76" t="str">
        <f>VLOOKUP(A608,Constrain!AC:AE,3,0)</f>
        <v>กฟส.แก้งคร้อ</v>
      </c>
      <c r="AP608" s="76" t="str">
        <f>VLOOKUP(N608,DATA_IW39!A:AA,27,0)</f>
        <v>TELECOM</v>
      </c>
    </row>
    <row r="609" spans="1:42" x14ac:dyDescent="0.35">
      <c r="A609" s="86" t="s">
        <v>1331</v>
      </c>
      <c r="B609" s="56">
        <v>92000322796</v>
      </c>
      <c r="C609" s="56">
        <v>140001546206</v>
      </c>
      <c r="D609" s="86" t="s">
        <v>152</v>
      </c>
      <c r="E609" s="86" t="s">
        <v>160</v>
      </c>
      <c r="F609" s="86" t="s">
        <v>161</v>
      </c>
      <c r="G609" s="56">
        <v>2007970308</v>
      </c>
      <c r="H609" s="56">
        <v>9009417614</v>
      </c>
      <c r="I609" s="56">
        <v>542000322558</v>
      </c>
      <c r="J609" s="86" t="s">
        <v>154</v>
      </c>
      <c r="K609" s="86" t="s">
        <v>165</v>
      </c>
      <c r="L609" s="86" t="s">
        <v>166</v>
      </c>
      <c r="M609" s="86" t="s">
        <v>157</v>
      </c>
      <c r="N609" s="56">
        <v>130000734899</v>
      </c>
      <c r="O609" s="86" t="s">
        <v>79</v>
      </c>
      <c r="P609" s="87">
        <v>7</v>
      </c>
      <c r="Q609" s="59">
        <v>43482</v>
      </c>
      <c r="R609" s="88">
        <v>9698</v>
      </c>
      <c r="S609" s="89">
        <v>55</v>
      </c>
      <c r="T609" s="89">
        <v>55</v>
      </c>
      <c r="U609" s="89">
        <v>3.85</v>
      </c>
      <c r="V609" s="89">
        <v>533390</v>
      </c>
      <c r="W609" s="89">
        <v>533390</v>
      </c>
      <c r="X609" s="89">
        <v>37337.300000000003</v>
      </c>
      <c r="Y609" s="89">
        <v>570727.30000000005</v>
      </c>
      <c r="Z609" s="59">
        <v>43496</v>
      </c>
      <c r="AA609" s="59"/>
      <c r="AB609" s="76" t="str">
        <f t="shared" si="54"/>
        <v/>
      </c>
      <c r="AC609" s="76" t="str">
        <f t="shared" si="55"/>
        <v/>
      </c>
      <c r="AD609" s="76" t="str">
        <f>VLOOKUP(B609,CA!A:B,2,0)</f>
        <v>CAT</v>
      </c>
      <c r="AE609" s="77">
        <f>VLOOKUP(C609,DATA_IW39!B:B,1,0)</f>
        <v>140001546206</v>
      </c>
      <c r="AF609" s="78">
        <f t="shared" si="56"/>
        <v>1</v>
      </c>
      <c r="AG609" s="78">
        <f t="shared" si="57"/>
        <v>1</v>
      </c>
      <c r="AH609" s="78">
        <f t="shared" si="58"/>
        <v>1</v>
      </c>
      <c r="AI609" s="78" t="str">
        <f t="shared" si="59"/>
        <v>S4B3</v>
      </c>
      <c r="AJ609" s="78" t="str">
        <f>VLOOKUP(N609,DATA_IW39!A:X,24,0)</f>
        <v>CAT/BFKT</v>
      </c>
      <c r="AK609" s="76" t="str">
        <f>VLOOKUP(N609,DATA_IW39!A:W,23,0)</f>
        <v>สายสื่อสาร</v>
      </c>
      <c r="AL609" s="76" t="str">
        <f>VLOOKUP(N609,DATA_IW39!A:G,6,0)</f>
        <v>ZW03</v>
      </c>
      <c r="AM609" s="76" t="str">
        <f>VLOOKUP(N609,DATA_IW39!A:G,7,0)</f>
        <v>Z53</v>
      </c>
      <c r="AN609" s="76" t="str">
        <f>VLOOKUP(A609,Constrain!AC:AD,2,0)</f>
        <v>F022</v>
      </c>
      <c r="AO609" s="76" t="str">
        <f>VLOOKUP(A609,Constrain!AC:AE,3,0)</f>
        <v>กฟส.แก้งคร้อ</v>
      </c>
      <c r="AP609" s="76" t="str">
        <f>VLOOKUP(N609,DATA_IW39!A:AA,27,0)</f>
        <v>TELECOM</v>
      </c>
    </row>
    <row r="610" spans="1:42" x14ac:dyDescent="0.35">
      <c r="A610" s="86" t="s">
        <v>1331</v>
      </c>
      <c r="B610" s="56">
        <v>92000322796</v>
      </c>
      <c r="C610" s="56">
        <v>140001546236</v>
      </c>
      <c r="D610" s="86" t="s">
        <v>152</v>
      </c>
      <c r="E610" s="86" t="s">
        <v>160</v>
      </c>
      <c r="F610" s="86" t="s">
        <v>161</v>
      </c>
      <c r="G610" s="56">
        <v>2007970310</v>
      </c>
      <c r="H610" s="56">
        <v>9009417615</v>
      </c>
      <c r="I610" s="56">
        <v>522000322337</v>
      </c>
      <c r="J610" s="86" t="s">
        <v>154</v>
      </c>
      <c r="K610" s="86" t="s">
        <v>165</v>
      </c>
      <c r="L610" s="86" t="s">
        <v>166</v>
      </c>
      <c r="M610" s="86" t="s">
        <v>157</v>
      </c>
      <c r="N610" s="56">
        <v>130000734900</v>
      </c>
      <c r="O610" s="86" t="s">
        <v>79</v>
      </c>
      <c r="P610" s="87">
        <v>8</v>
      </c>
      <c r="Q610" s="59">
        <v>43482</v>
      </c>
      <c r="R610" s="88">
        <v>2324</v>
      </c>
      <c r="S610" s="89">
        <v>55</v>
      </c>
      <c r="T610" s="89">
        <v>55</v>
      </c>
      <c r="U610" s="89">
        <v>3.85</v>
      </c>
      <c r="V610" s="89">
        <v>127820</v>
      </c>
      <c r="W610" s="89">
        <v>127820</v>
      </c>
      <c r="X610" s="89">
        <v>8947.4</v>
      </c>
      <c r="Y610" s="89">
        <v>136767.4</v>
      </c>
      <c r="Z610" s="59">
        <v>43496</v>
      </c>
      <c r="AA610" s="59"/>
      <c r="AB610" s="76" t="str">
        <f t="shared" si="54"/>
        <v/>
      </c>
      <c r="AC610" s="76" t="str">
        <f t="shared" si="55"/>
        <v/>
      </c>
      <c r="AD610" s="76" t="str">
        <f>VLOOKUP(B610,CA!A:B,2,0)</f>
        <v>CAT</v>
      </c>
      <c r="AE610" s="77">
        <f>VLOOKUP(C610,DATA_IW39!B:B,1,0)</f>
        <v>140001546236</v>
      </c>
      <c r="AF610" s="78">
        <f t="shared" si="56"/>
        <v>1</v>
      </c>
      <c r="AG610" s="78">
        <f t="shared" si="57"/>
        <v>1</v>
      </c>
      <c r="AH610" s="78">
        <f t="shared" si="58"/>
        <v>1</v>
      </c>
      <c r="AI610" s="78" t="str">
        <f t="shared" si="59"/>
        <v>S4B3</v>
      </c>
      <c r="AJ610" s="78" t="str">
        <f>VLOOKUP(N610,DATA_IW39!A:X,24,0)</f>
        <v>CAT</v>
      </c>
      <c r="AK610" s="76" t="str">
        <f>VLOOKUP(N610,DATA_IW39!A:W,23,0)</f>
        <v>สายสื่อสาร</v>
      </c>
      <c r="AL610" s="76" t="str">
        <f>VLOOKUP(N610,DATA_IW39!A:G,6,0)</f>
        <v>ZW03</v>
      </c>
      <c r="AM610" s="76" t="str">
        <f>VLOOKUP(N610,DATA_IW39!A:G,7,0)</f>
        <v>Z53</v>
      </c>
      <c r="AN610" s="76" t="str">
        <f>VLOOKUP(A610,Constrain!AC:AD,2,0)</f>
        <v>F022</v>
      </c>
      <c r="AO610" s="76" t="str">
        <f>VLOOKUP(A610,Constrain!AC:AE,3,0)</f>
        <v>กฟส.แก้งคร้อ</v>
      </c>
      <c r="AP610" s="76" t="str">
        <f>VLOOKUP(N610,DATA_IW39!A:AA,27,0)</f>
        <v>TELECOM</v>
      </c>
    </row>
    <row r="611" spans="1:42" x14ac:dyDescent="0.35">
      <c r="A611" s="86" t="s">
        <v>1331</v>
      </c>
      <c r="B611" s="56">
        <v>92000322796</v>
      </c>
      <c r="C611" s="56">
        <v>140001546253</v>
      </c>
      <c r="D611" s="86" t="s">
        <v>152</v>
      </c>
      <c r="E611" s="86" t="s">
        <v>160</v>
      </c>
      <c r="F611" s="86" t="s">
        <v>161</v>
      </c>
      <c r="G611" s="56">
        <v>2007970313</v>
      </c>
      <c r="H611" s="56">
        <v>9009417618</v>
      </c>
      <c r="I611" s="56">
        <v>554000320988</v>
      </c>
      <c r="J611" s="86" t="s">
        <v>154</v>
      </c>
      <c r="K611" s="86" t="s">
        <v>165</v>
      </c>
      <c r="L611" s="86" t="s">
        <v>166</v>
      </c>
      <c r="M611" s="86" t="s">
        <v>157</v>
      </c>
      <c r="N611" s="56">
        <v>130000734901</v>
      </c>
      <c r="O611" s="86" t="s">
        <v>79</v>
      </c>
      <c r="P611" s="87">
        <v>9</v>
      </c>
      <c r="Q611" s="59">
        <v>43482</v>
      </c>
      <c r="R611" s="88">
        <v>3090</v>
      </c>
      <c r="S611" s="89">
        <v>55</v>
      </c>
      <c r="T611" s="89">
        <v>55</v>
      </c>
      <c r="U611" s="89">
        <v>3.85</v>
      </c>
      <c r="V611" s="89">
        <v>169950</v>
      </c>
      <c r="W611" s="89">
        <v>169950</v>
      </c>
      <c r="X611" s="89">
        <v>11896.5</v>
      </c>
      <c r="Y611" s="89">
        <v>181846.5</v>
      </c>
      <c r="Z611" s="59">
        <v>43496</v>
      </c>
      <c r="AA611" s="59"/>
      <c r="AB611" s="76" t="str">
        <f t="shared" si="54"/>
        <v/>
      </c>
      <c r="AC611" s="76" t="str">
        <f t="shared" si="55"/>
        <v/>
      </c>
      <c r="AD611" s="76" t="str">
        <f>VLOOKUP(B611,CA!A:B,2,0)</f>
        <v>CAT</v>
      </c>
      <c r="AE611" s="77">
        <f>VLOOKUP(C611,DATA_IW39!B:B,1,0)</f>
        <v>140001546253</v>
      </c>
      <c r="AF611" s="78">
        <f t="shared" si="56"/>
        <v>1</v>
      </c>
      <c r="AG611" s="78">
        <f t="shared" si="57"/>
        <v>1</v>
      </c>
      <c r="AH611" s="78">
        <f t="shared" si="58"/>
        <v>1</v>
      </c>
      <c r="AI611" s="78" t="str">
        <f t="shared" si="59"/>
        <v>S4B3</v>
      </c>
      <c r="AJ611" s="78" t="str">
        <f>VLOOKUP(N611,DATA_IW39!A:X,24,0)</f>
        <v>CAT/TAC</v>
      </c>
      <c r="AK611" s="76" t="str">
        <f>VLOOKUP(N611,DATA_IW39!A:W,23,0)</f>
        <v>สายสื่อสาร</v>
      </c>
      <c r="AL611" s="76" t="str">
        <f>VLOOKUP(N611,DATA_IW39!A:G,6,0)</f>
        <v>ZW03</v>
      </c>
      <c r="AM611" s="76" t="str">
        <f>VLOOKUP(N611,DATA_IW39!A:G,7,0)</f>
        <v>Z53</v>
      </c>
      <c r="AN611" s="76" t="str">
        <f>VLOOKUP(A611,Constrain!AC:AD,2,0)</f>
        <v>F022</v>
      </c>
      <c r="AO611" s="76" t="str">
        <f>VLOOKUP(A611,Constrain!AC:AE,3,0)</f>
        <v>กฟส.แก้งคร้อ</v>
      </c>
      <c r="AP611" s="76" t="str">
        <f>VLOOKUP(N611,DATA_IW39!A:AA,27,0)</f>
        <v>TELECOM</v>
      </c>
    </row>
    <row r="612" spans="1:42" x14ac:dyDescent="0.35">
      <c r="A612" s="86" t="s">
        <v>1331</v>
      </c>
      <c r="B612" s="56">
        <v>92000456268</v>
      </c>
      <c r="C612" s="56">
        <v>140001546270</v>
      </c>
      <c r="D612" s="86" t="s">
        <v>152</v>
      </c>
      <c r="E612" s="86" t="s">
        <v>172</v>
      </c>
      <c r="F612" s="86" t="s">
        <v>173</v>
      </c>
      <c r="G612" s="56">
        <v>2007970495</v>
      </c>
      <c r="H612" s="56">
        <v>9009417623</v>
      </c>
      <c r="I612" s="56">
        <v>546000322715</v>
      </c>
      <c r="J612" s="86" t="s">
        <v>154</v>
      </c>
      <c r="K612" s="86" t="s">
        <v>165</v>
      </c>
      <c r="L612" s="86" t="s">
        <v>166</v>
      </c>
      <c r="M612" s="86" t="s">
        <v>157</v>
      </c>
      <c r="N612" s="56">
        <v>130000734907</v>
      </c>
      <c r="O612" s="86" t="s">
        <v>79</v>
      </c>
      <c r="P612" s="87">
        <v>14</v>
      </c>
      <c r="Q612" s="59">
        <v>43482</v>
      </c>
      <c r="R612" s="88">
        <v>1691</v>
      </c>
      <c r="S612" s="89">
        <v>55</v>
      </c>
      <c r="T612" s="89">
        <v>55</v>
      </c>
      <c r="U612" s="89">
        <v>3.85</v>
      </c>
      <c r="V612" s="89">
        <v>93005</v>
      </c>
      <c r="W612" s="89">
        <v>93005</v>
      </c>
      <c r="X612" s="89">
        <v>6510.35</v>
      </c>
      <c r="Y612" s="89">
        <v>99515.35</v>
      </c>
      <c r="Z612" s="59">
        <v>43496</v>
      </c>
      <c r="AA612" s="59"/>
      <c r="AB612" s="76" t="str">
        <f t="shared" si="54"/>
        <v/>
      </c>
      <c r="AC612" s="76" t="str">
        <f t="shared" si="55"/>
        <v/>
      </c>
      <c r="AD612" s="76" t="str">
        <f>VLOOKUP(B612,CA!A:B,2,0)</f>
        <v>ITEL</v>
      </c>
      <c r="AE612" s="77">
        <f>VLOOKUP(C612,DATA_IW39!B:B,1,0)</f>
        <v>140001546270</v>
      </c>
      <c r="AF612" s="78">
        <f t="shared" si="56"/>
        <v>1</v>
      </c>
      <c r="AG612" s="78">
        <f t="shared" si="57"/>
        <v>1</v>
      </c>
      <c r="AH612" s="78">
        <f t="shared" si="58"/>
        <v>1</v>
      </c>
      <c r="AI612" s="78" t="str">
        <f t="shared" si="59"/>
        <v>S4B3</v>
      </c>
      <c r="AJ612" s="78" t="str">
        <f>VLOOKUP(N612,DATA_IW39!A:X,24,0)</f>
        <v>ITEL</v>
      </c>
      <c r="AK612" s="76" t="str">
        <f>VLOOKUP(N612,DATA_IW39!A:W,23,0)</f>
        <v>สายสื่อสาร</v>
      </c>
      <c r="AL612" s="76" t="str">
        <f>VLOOKUP(N612,DATA_IW39!A:G,6,0)</f>
        <v>ZW03</v>
      </c>
      <c r="AM612" s="76" t="str">
        <f>VLOOKUP(N612,DATA_IW39!A:G,7,0)</f>
        <v>Z53</v>
      </c>
      <c r="AN612" s="76" t="str">
        <f>VLOOKUP(A612,Constrain!AC:AD,2,0)</f>
        <v>F022</v>
      </c>
      <c r="AO612" s="76" t="str">
        <f>VLOOKUP(A612,Constrain!AC:AE,3,0)</f>
        <v>กฟส.แก้งคร้อ</v>
      </c>
      <c r="AP612" s="76" t="str">
        <f>VLOOKUP(N612,DATA_IW39!A:AA,27,0)</f>
        <v>TELECOM</v>
      </c>
    </row>
    <row r="613" spans="1:42" x14ac:dyDescent="0.35">
      <c r="A613" s="86" t="s">
        <v>1331</v>
      </c>
      <c r="B613" s="56">
        <v>92000322792</v>
      </c>
      <c r="C613" s="56">
        <v>140001546288</v>
      </c>
      <c r="D613" s="86" t="s">
        <v>152</v>
      </c>
      <c r="E613" s="86" t="s">
        <v>168</v>
      </c>
      <c r="F613" s="86" t="s">
        <v>169</v>
      </c>
      <c r="G613" s="56">
        <v>2007970506</v>
      </c>
      <c r="H613" s="56">
        <v>9009417626</v>
      </c>
      <c r="I613" s="56">
        <v>520000322697</v>
      </c>
      <c r="J613" s="86" t="s">
        <v>154</v>
      </c>
      <c r="K613" s="86" t="s">
        <v>165</v>
      </c>
      <c r="L613" s="86" t="s">
        <v>166</v>
      </c>
      <c r="M613" s="86" t="s">
        <v>157</v>
      </c>
      <c r="N613" s="56">
        <v>130000734934</v>
      </c>
      <c r="O613" s="86" t="s">
        <v>79</v>
      </c>
      <c r="P613" s="87">
        <v>6</v>
      </c>
      <c r="Q613" s="59">
        <v>43482</v>
      </c>
      <c r="R613" s="88">
        <v>1045</v>
      </c>
      <c r="S613" s="89">
        <v>55</v>
      </c>
      <c r="T613" s="89">
        <v>55</v>
      </c>
      <c r="U613" s="89">
        <v>3.85</v>
      </c>
      <c r="V613" s="89">
        <v>57475</v>
      </c>
      <c r="W613" s="89">
        <v>57475</v>
      </c>
      <c r="X613" s="89">
        <v>4023.25</v>
      </c>
      <c r="Y613" s="89">
        <v>61498.25</v>
      </c>
      <c r="Z613" s="59">
        <v>43496</v>
      </c>
      <c r="AA613" s="59"/>
      <c r="AB613" s="76" t="str">
        <f t="shared" si="54"/>
        <v/>
      </c>
      <c r="AC613" s="76" t="str">
        <f t="shared" si="55"/>
        <v/>
      </c>
      <c r="AD613" s="76" t="str">
        <f>VLOOKUP(B613,CA!A:B,2,0)</f>
        <v>UIH</v>
      </c>
      <c r="AE613" s="77">
        <f>VLOOKUP(C613,DATA_IW39!B:B,1,0)</f>
        <v>140001546288</v>
      </c>
      <c r="AF613" s="78">
        <f t="shared" si="56"/>
        <v>1</v>
      </c>
      <c r="AG613" s="78">
        <f t="shared" si="57"/>
        <v>1</v>
      </c>
      <c r="AH613" s="78">
        <f t="shared" si="58"/>
        <v>1</v>
      </c>
      <c r="AI613" s="78" t="str">
        <f t="shared" si="59"/>
        <v>S4B3</v>
      </c>
      <c r="AJ613" s="78" t="str">
        <f>VLOOKUP(N613,DATA_IW39!A:X,24,0)</f>
        <v>UIH</v>
      </c>
      <c r="AK613" s="76" t="str">
        <f>VLOOKUP(N613,DATA_IW39!A:W,23,0)</f>
        <v>สายสื่อสาร</v>
      </c>
      <c r="AL613" s="76" t="str">
        <f>VLOOKUP(N613,DATA_IW39!A:G,6,0)</f>
        <v>ZW03</v>
      </c>
      <c r="AM613" s="76" t="str">
        <f>VLOOKUP(N613,DATA_IW39!A:G,7,0)</f>
        <v>Z53</v>
      </c>
      <c r="AN613" s="76" t="str">
        <f>VLOOKUP(A613,Constrain!AC:AD,2,0)</f>
        <v>F022</v>
      </c>
      <c r="AO613" s="76" t="str">
        <f>VLOOKUP(A613,Constrain!AC:AE,3,0)</f>
        <v>กฟส.แก้งคร้อ</v>
      </c>
      <c r="AP613" s="76" t="str">
        <f>VLOOKUP(N613,DATA_IW39!A:AA,27,0)</f>
        <v>TELECOM</v>
      </c>
    </row>
    <row r="614" spans="1:42" x14ac:dyDescent="0.35">
      <c r="A614" s="86" t="s">
        <v>1331</v>
      </c>
      <c r="B614" s="56">
        <v>92000191163</v>
      </c>
      <c r="C614" s="56">
        <v>140001546946</v>
      </c>
      <c r="D614" s="86" t="s">
        <v>152</v>
      </c>
      <c r="E614" s="86" t="s">
        <v>3194</v>
      </c>
      <c r="F614" s="86" t="s">
        <v>3195</v>
      </c>
      <c r="G614" s="56">
        <v>2007973295</v>
      </c>
      <c r="H614" s="56">
        <v>9009420662</v>
      </c>
      <c r="I614" s="56">
        <v>500000321231</v>
      </c>
      <c r="J614" s="86" t="s">
        <v>154</v>
      </c>
      <c r="K614" s="86" t="s">
        <v>165</v>
      </c>
      <c r="L614" s="86" t="s">
        <v>166</v>
      </c>
      <c r="M614" s="86" t="s">
        <v>157</v>
      </c>
      <c r="N614" s="56">
        <v>130000734935</v>
      </c>
      <c r="O614" s="86" t="s">
        <v>79</v>
      </c>
      <c r="P614" s="87">
        <v>1</v>
      </c>
      <c r="Q614" s="59">
        <v>43483</v>
      </c>
      <c r="R614" s="88">
        <v>3</v>
      </c>
      <c r="S614" s="89">
        <v>55</v>
      </c>
      <c r="T614" s="89">
        <v>55</v>
      </c>
      <c r="U614" s="89">
        <v>3.85</v>
      </c>
      <c r="V614" s="89">
        <v>165</v>
      </c>
      <c r="W614" s="89">
        <v>165</v>
      </c>
      <c r="X614" s="89">
        <v>11.55</v>
      </c>
      <c r="Y614" s="89">
        <v>176.55</v>
      </c>
      <c r="Z614" s="59">
        <v>43496</v>
      </c>
      <c r="AA614" s="59"/>
      <c r="AB614" s="76" t="str">
        <f t="shared" si="54"/>
        <v/>
      </c>
      <c r="AC614" s="76" t="str">
        <f t="shared" si="55"/>
        <v/>
      </c>
      <c r="AD614" s="76" t="str">
        <f>VLOOKUP(B614,CA!A:B,2,0)</f>
        <v>GOLD</v>
      </c>
      <c r="AE614" s="77">
        <f>VLOOKUP(C614,DATA_IW39!B:B,1,0)</f>
        <v>140001546946</v>
      </c>
      <c r="AF614" s="78">
        <f t="shared" si="56"/>
        <v>1</v>
      </c>
      <c r="AG614" s="78">
        <f t="shared" si="57"/>
        <v>1</v>
      </c>
      <c r="AH614" s="78">
        <f t="shared" si="58"/>
        <v>1</v>
      </c>
      <c r="AI614" s="78" t="str">
        <f t="shared" si="59"/>
        <v>S4B3</v>
      </c>
      <c r="AJ614" s="78" t="str">
        <f>VLOOKUP(N614,DATA_IW39!A:X,24,0)</f>
        <v>GOLD</v>
      </c>
      <c r="AK614" s="76" t="str">
        <f>VLOOKUP(N614,DATA_IW39!A:W,23,0)</f>
        <v>สายสื่อสาร</v>
      </c>
      <c r="AL614" s="76" t="str">
        <f>VLOOKUP(N614,DATA_IW39!A:G,6,0)</f>
        <v>ZW03</v>
      </c>
      <c r="AM614" s="76" t="str">
        <f>VLOOKUP(N614,DATA_IW39!A:G,7,0)</f>
        <v>Z53</v>
      </c>
      <c r="AN614" s="76" t="str">
        <f>VLOOKUP(A614,Constrain!AC:AD,2,0)</f>
        <v>F022</v>
      </c>
      <c r="AO614" s="76" t="str">
        <f>VLOOKUP(A614,Constrain!AC:AE,3,0)</f>
        <v>กฟส.แก้งคร้อ</v>
      </c>
      <c r="AP614" s="76" t="str">
        <f>VLOOKUP(N614,DATA_IW39!A:AA,27,0)</f>
        <v>GOLD</v>
      </c>
    </row>
    <row r="615" spans="1:42" x14ac:dyDescent="0.35">
      <c r="A615" s="86" t="s">
        <v>1331</v>
      </c>
      <c r="B615" s="56">
        <v>92000191165</v>
      </c>
      <c r="C615" s="56">
        <v>140001546996</v>
      </c>
      <c r="D615" s="86" t="s">
        <v>152</v>
      </c>
      <c r="E615" s="86" t="s">
        <v>3196</v>
      </c>
      <c r="F615" s="86" t="s">
        <v>3197</v>
      </c>
      <c r="G615" s="56">
        <v>2007973312</v>
      </c>
      <c r="H615" s="56">
        <v>9009420717</v>
      </c>
      <c r="I615" s="56">
        <v>552000321893</v>
      </c>
      <c r="J615" s="86" t="s">
        <v>154</v>
      </c>
      <c r="K615" s="86" t="s">
        <v>165</v>
      </c>
      <c r="L615" s="86" t="s">
        <v>166</v>
      </c>
      <c r="M615" s="86" t="s">
        <v>157</v>
      </c>
      <c r="N615" s="56">
        <v>130000734939</v>
      </c>
      <c r="O615" s="86" t="s">
        <v>79</v>
      </c>
      <c r="P615" s="87">
        <v>2</v>
      </c>
      <c r="Q615" s="59">
        <v>43483</v>
      </c>
      <c r="R615" s="88">
        <v>28</v>
      </c>
      <c r="S615" s="89">
        <v>55</v>
      </c>
      <c r="T615" s="89">
        <v>55</v>
      </c>
      <c r="U615" s="89">
        <v>3.85</v>
      </c>
      <c r="V615" s="89">
        <v>1540</v>
      </c>
      <c r="W615" s="89">
        <v>1540</v>
      </c>
      <c r="X615" s="89">
        <v>107.8</v>
      </c>
      <c r="Y615" s="89">
        <v>1647.8</v>
      </c>
      <c r="Z615" s="59">
        <v>43496</v>
      </c>
      <c r="AA615" s="59"/>
      <c r="AB615" s="76" t="str">
        <f t="shared" si="54"/>
        <v/>
      </c>
      <c r="AC615" s="76" t="str">
        <f t="shared" si="55"/>
        <v/>
      </c>
      <c r="AD615" s="76" t="str">
        <f>VLOOKUP(B615,CA!A:B,2,0)</f>
        <v>GOLD</v>
      </c>
      <c r="AE615" s="77">
        <f>VLOOKUP(C615,DATA_IW39!B:B,1,0)</f>
        <v>140001546996</v>
      </c>
      <c r="AF615" s="78">
        <f t="shared" si="56"/>
        <v>1</v>
      </c>
      <c r="AG615" s="78">
        <f t="shared" si="57"/>
        <v>1</v>
      </c>
      <c r="AH615" s="78">
        <f t="shared" si="58"/>
        <v>1</v>
      </c>
      <c r="AI615" s="78" t="str">
        <f t="shared" si="59"/>
        <v>S4B3</v>
      </c>
      <c r="AJ615" s="78" t="str">
        <f>VLOOKUP(N615,DATA_IW39!A:X,24,0)</f>
        <v>GOLD</v>
      </c>
      <c r="AK615" s="76" t="str">
        <f>VLOOKUP(N615,DATA_IW39!A:W,23,0)</f>
        <v>สายสื่อสาร</v>
      </c>
      <c r="AL615" s="76" t="str">
        <f>VLOOKUP(N615,DATA_IW39!A:G,6,0)</f>
        <v>ZW03</v>
      </c>
      <c r="AM615" s="76" t="str">
        <f>VLOOKUP(N615,DATA_IW39!A:G,7,0)</f>
        <v>Z53</v>
      </c>
      <c r="AN615" s="76" t="str">
        <f>VLOOKUP(A615,Constrain!AC:AD,2,0)</f>
        <v>F022</v>
      </c>
      <c r="AO615" s="76" t="str">
        <f>VLOOKUP(A615,Constrain!AC:AE,3,0)</f>
        <v>กฟส.แก้งคร้อ</v>
      </c>
      <c r="AP615" s="76" t="str">
        <f>VLOOKUP(N615,DATA_IW39!A:AA,27,0)</f>
        <v>GOLD</v>
      </c>
    </row>
    <row r="616" spans="1:42" x14ac:dyDescent="0.35">
      <c r="A616" s="86" t="s">
        <v>1331</v>
      </c>
      <c r="B616" s="56">
        <v>92000191169</v>
      </c>
      <c r="C616" s="56">
        <v>140001547097</v>
      </c>
      <c r="D616" s="86" t="s">
        <v>152</v>
      </c>
      <c r="E616" s="86" t="s">
        <v>3201</v>
      </c>
      <c r="F616" s="86" t="s">
        <v>3202</v>
      </c>
      <c r="G616" s="56">
        <v>2007973466</v>
      </c>
      <c r="H616" s="56">
        <v>9009420870</v>
      </c>
      <c r="I616" s="56">
        <v>558000321411</v>
      </c>
      <c r="J616" s="86" t="s">
        <v>154</v>
      </c>
      <c r="K616" s="86" t="s">
        <v>165</v>
      </c>
      <c r="L616" s="86" t="s">
        <v>166</v>
      </c>
      <c r="M616" s="86" t="s">
        <v>157</v>
      </c>
      <c r="N616" s="56">
        <v>130000734943</v>
      </c>
      <c r="O616" s="86" t="s">
        <v>79</v>
      </c>
      <c r="P616" s="87">
        <v>3</v>
      </c>
      <c r="Q616" s="59">
        <v>43483</v>
      </c>
      <c r="R616" s="88">
        <v>6</v>
      </c>
      <c r="S616" s="89">
        <v>55</v>
      </c>
      <c r="T616" s="89">
        <v>55</v>
      </c>
      <c r="U616" s="89">
        <v>3.85</v>
      </c>
      <c r="V616" s="89">
        <v>330</v>
      </c>
      <c r="W616" s="89">
        <v>330</v>
      </c>
      <c r="X616" s="89">
        <v>23.1</v>
      </c>
      <c r="Y616" s="89">
        <v>353.1</v>
      </c>
      <c r="Z616" s="59">
        <v>43496</v>
      </c>
      <c r="AA616" s="59"/>
      <c r="AB616" s="76" t="str">
        <f t="shared" si="54"/>
        <v/>
      </c>
      <c r="AC616" s="76" t="str">
        <f t="shared" si="55"/>
        <v/>
      </c>
      <c r="AD616" s="76" t="str">
        <f>VLOOKUP(B616,CA!A:B,2,0)</f>
        <v>GOLD</v>
      </c>
      <c r="AE616" s="77">
        <f>VLOOKUP(C616,DATA_IW39!B:B,1,0)</f>
        <v>140001547097</v>
      </c>
      <c r="AF616" s="78">
        <f t="shared" si="56"/>
        <v>1</v>
      </c>
      <c r="AG616" s="78">
        <f t="shared" si="57"/>
        <v>1</v>
      </c>
      <c r="AH616" s="78">
        <f t="shared" si="58"/>
        <v>1</v>
      </c>
      <c r="AI616" s="78" t="str">
        <f t="shared" si="59"/>
        <v>S4B3</v>
      </c>
      <c r="AJ616" s="78" t="str">
        <f>VLOOKUP(N616,DATA_IW39!A:X,24,0)</f>
        <v>GOLD</v>
      </c>
      <c r="AK616" s="76" t="str">
        <f>VLOOKUP(N616,DATA_IW39!A:W,23,0)</f>
        <v>สายสื่อสาร</v>
      </c>
      <c r="AL616" s="76" t="str">
        <f>VLOOKUP(N616,DATA_IW39!A:G,6,0)</f>
        <v>ZW03</v>
      </c>
      <c r="AM616" s="76" t="str">
        <f>VLOOKUP(N616,DATA_IW39!A:G,7,0)</f>
        <v>Z53</v>
      </c>
      <c r="AN616" s="76" t="str">
        <f>VLOOKUP(A616,Constrain!AC:AD,2,0)</f>
        <v>F022</v>
      </c>
      <c r="AO616" s="76" t="str">
        <f>VLOOKUP(A616,Constrain!AC:AE,3,0)</f>
        <v>กฟส.แก้งคร้อ</v>
      </c>
      <c r="AP616" s="76" t="str">
        <f>VLOOKUP(N616,DATA_IW39!A:AA,27,0)</f>
        <v>GOLD</v>
      </c>
    </row>
    <row r="617" spans="1:42" x14ac:dyDescent="0.35">
      <c r="A617" s="86" t="s">
        <v>1331</v>
      </c>
      <c r="B617" s="56">
        <v>92000191172</v>
      </c>
      <c r="C617" s="56">
        <v>140001547143</v>
      </c>
      <c r="D617" s="86" t="s">
        <v>152</v>
      </c>
      <c r="E617" s="86" t="s">
        <v>3203</v>
      </c>
      <c r="F617" s="86" t="s">
        <v>3204</v>
      </c>
      <c r="G617" s="56">
        <v>2007973502</v>
      </c>
      <c r="H617" s="56">
        <v>9009420880</v>
      </c>
      <c r="I617" s="56">
        <v>542000322741</v>
      </c>
      <c r="J617" s="86" t="s">
        <v>154</v>
      </c>
      <c r="K617" s="86" t="s">
        <v>165</v>
      </c>
      <c r="L617" s="86" t="s">
        <v>166</v>
      </c>
      <c r="M617" s="86" t="s">
        <v>157</v>
      </c>
      <c r="N617" s="56">
        <v>130000734946</v>
      </c>
      <c r="O617" s="86" t="s">
        <v>79</v>
      </c>
      <c r="P617" s="87">
        <v>4</v>
      </c>
      <c r="Q617" s="59">
        <v>43483</v>
      </c>
      <c r="R617" s="88">
        <v>38</v>
      </c>
      <c r="S617" s="89">
        <v>55</v>
      </c>
      <c r="T617" s="89">
        <v>55</v>
      </c>
      <c r="U617" s="89">
        <v>3.85</v>
      </c>
      <c r="V617" s="89">
        <v>2090</v>
      </c>
      <c r="W617" s="89">
        <v>2090</v>
      </c>
      <c r="X617" s="89">
        <v>146.30000000000001</v>
      </c>
      <c r="Y617" s="89">
        <v>2236.3000000000002</v>
      </c>
      <c r="Z617" s="59">
        <v>43496</v>
      </c>
      <c r="AA617" s="59"/>
      <c r="AB617" s="76" t="str">
        <f t="shared" si="54"/>
        <v/>
      </c>
      <c r="AC617" s="76" t="str">
        <f t="shared" si="55"/>
        <v/>
      </c>
      <c r="AD617" s="76" t="str">
        <f>VLOOKUP(B617,CA!A:B,2,0)</f>
        <v>GOLD</v>
      </c>
      <c r="AE617" s="77">
        <f>VLOOKUP(C617,DATA_IW39!B:B,1,0)</f>
        <v>140001547143</v>
      </c>
      <c r="AF617" s="78">
        <f t="shared" si="56"/>
        <v>1</v>
      </c>
      <c r="AG617" s="78">
        <f t="shared" si="57"/>
        <v>1</v>
      </c>
      <c r="AH617" s="78">
        <f t="shared" si="58"/>
        <v>1</v>
      </c>
      <c r="AI617" s="78" t="str">
        <f t="shared" si="59"/>
        <v>S4B3</v>
      </c>
      <c r="AJ617" s="78" t="str">
        <f>VLOOKUP(N617,DATA_IW39!A:X,24,0)</f>
        <v>GOLD</v>
      </c>
      <c r="AK617" s="76" t="str">
        <f>VLOOKUP(N617,DATA_IW39!A:W,23,0)</f>
        <v>สายสื่อสาร</v>
      </c>
      <c r="AL617" s="76" t="str">
        <f>VLOOKUP(N617,DATA_IW39!A:G,6,0)</f>
        <v>ZW03</v>
      </c>
      <c r="AM617" s="76" t="str">
        <f>VLOOKUP(N617,DATA_IW39!A:G,7,0)</f>
        <v>Z53</v>
      </c>
      <c r="AN617" s="76" t="str">
        <f>VLOOKUP(A617,Constrain!AC:AD,2,0)</f>
        <v>F022</v>
      </c>
      <c r="AO617" s="76" t="str">
        <f>VLOOKUP(A617,Constrain!AC:AE,3,0)</f>
        <v>กฟส.แก้งคร้อ</v>
      </c>
      <c r="AP617" s="76" t="str">
        <f>VLOOKUP(N617,DATA_IW39!A:AA,27,0)</f>
        <v>GOLD</v>
      </c>
    </row>
    <row r="618" spans="1:42" x14ac:dyDescent="0.35">
      <c r="A618" s="86" t="s">
        <v>1312</v>
      </c>
      <c r="B618" s="56">
        <v>92000320877</v>
      </c>
      <c r="C618" s="56">
        <v>140001545991</v>
      </c>
      <c r="D618" s="86" t="s">
        <v>152</v>
      </c>
      <c r="E618" s="86" t="s">
        <v>160</v>
      </c>
      <c r="F618" s="86" t="s">
        <v>161</v>
      </c>
      <c r="G618" s="56">
        <v>2007970128</v>
      </c>
      <c r="H618" s="56">
        <v>9009417373</v>
      </c>
      <c r="I618" s="56">
        <v>564000322642</v>
      </c>
      <c r="J618" s="86" t="s">
        <v>154</v>
      </c>
      <c r="K618" s="86" t="s">
        <v>165</v>
      </c>
      <c r="L618" s="86" t="s">
        <v>166</v>
      </c>
      <c r="M618" s="86" t="s">
        <v>157</v>
      </c>
      <c r="N618" s="56">
        <v>130000737016</v>
      </c>
      <c r="O618" s="86" t="s">
        <v>79</v>
      </c>
      <c r="P618" s="87">
        <v>3</v>
      </c>
      <c r="Q618" s="59">
        <v>43482</v>
      </c>
      <c r="R618" s="88">
        <v>6726</v>
      </c>
      <c r="S618" s="89">
        <v>55</v>
      </c>
      <c r="T618" s="89">
        <v>55</v>
      </c>
      <c r="U618" s="89">
        <v>3.85</v>
      </c>
      <c r="V618" s="89">
        <v>369930</v>
      </c>
      <c r="W618" s="89">
        <v>369930</v>
      </c>
      <c r="X618" s="89">
        <v>25895.1</v>
      </c>
      <c r="Y618" s="89">
        <v>395825.1</v>
      </c>
      <c r="Z618" s="59">
        <v>43496</v>
      </c>
      <c r="AA618" s="59"/>
      <c r="AB618" s="76" t="str">
        <f t="shared" si="54"/>
        <v/>
      </c>
      <c r="AC618" s="76" t="str">
        <f t="shared" si="55"/>
        <v/>
      </c>
      <c r="AD618" s="76" t="str">
        <f>VLOOKUP(B618,CA!A:B,2,0)</f>
        <v>CAT</v>
      </c>
      <c r="AE618" s="77">
        <f>VLOOKUP(C618,DATA_IW39!B:B,1,0)</f>
        <v>140001545991</v>
      </c>
      <c r="AF618" s="78">
        <f t="shared" si="56"/>
        <v>1</v>
      </c>
      <c r="AG618" s="78">
        <f t="shared" si="57"/>
        <v>1</v>
      </c>
      <c r="AH618" s="78">
        <f t="shared" si="58"/>
        <v>1</v>
      </c>
      <c r="AI618" s="78" t="str">
        <f t="shared" si="59"/>
        <v>S4B3</v>
      </c>
      <c r="AJ618" s="78" t="str">
        <f>VLOOKUP(N618,DATA_IW39!A:X,24,0)</f>
        <v>CAT</v>
      </c>
      <c r="AK618" s="76" t="str">
        <f>VLOOKUP(N618,DATA_IW39!A:W,23,0)</f>
        <v>สายสื่อสาร</v>
      </c>
      <c r="AL618" s="76" t="str">
        <f>VLOOKUP(N618,DATA_IW39!A:G,6,0)</f>
        <v>ZW03</v>
      </c>
      <c r="AM618" s="76" t="str">
        <f>VLOOKUP(N618,DATA_IW39!A:G,7,0)</f>
        <v>Z53</v>
      </c>
      <c r="AN618" s="76" t="str">
        <f>VLOOKUP(A618,Constrain!AC:AD,2,0)</f>
        <v>F051</v>
      </c>
      <c r="AO618" s="76" t="str">
        <f>VLOOKUP(A618,Constrain!AC:AE,3,0)</f>
        <v>กฟอ.นางรอง</v>
      </c>
      <c r="AP618" s="76" t="str">
        <f>VLOOKUP(N618,DATA_IW39!A:AA,27,0)</f>
        <v>TELECOM</v>
      </c>
    </row>
    <row r="619" spans="1:42" x14ac:dyDescent="0.35">
      <c r="A619" s="86" t="s">
        <v>1312</v>
      </c>
      <c r="B619" s="56">
        <v>92000320908</v>
      </c>
      <c r="C619" s="56">
        <v>140001546247</v>
      </c>
      <c r="D619" s="86" t="s">
        <v>152</v>
      </c>
      <c r="E619" s="86" t="s">
        <v>114</v>
      </c>
      <c r="F619" s="86" t="s">
        <v>163</v>
      </c>
      <c r="G619" s="56">
        <v>2007970311</v>
      </c>
      <c r="H619" s="56">
        <v>9009417620</v>
      </c>
      <c r="I619" s="56">
        <v>524000322316</v>
      </c>
      <c r="J619" s="86" t="s">
        <v>154</v>
      </c>
      <c r="K619" s="86" t="s">
        <v>165</v>
      </c>
      <c r="L619" s="86" t="s">
        <v>166</v>
      </c>
      <c r="M619" s="86" t="s">
        <v>157</v>
      </c>
      <c r="N619" s="56">
        <v>130000737021</v>
      </c>
      <c r="O619" s="86" t="s">
        <v>79</v>
      </c>
      <c r="P619" s="87">
        <v>6</v>
      </c>
      <c r="Q619" s="59">
        <v>43482</v>
      </c>
      <c r="R619" s="88">
        <v>6952</v>
      </c>
      <c r="S619" s="89">
        <v>100</v>
      </c>
      <c r="T619" s="89">
        <v>100</v>
      </c>
      <c r="U619" s="89">
        <v>7</v>
      </c>
      <c r="V619" s="89">
        <v>695200</v>
      </c>
      <c r="W619" s="89">
        <v>695200</v>
      </c>
      <c r="X619" s="89">
        <v>48664</v>
      </c>
      <c r="Y619" s="89">
        <v>743864</v>
      </c>
      <c r="Z619" s="59">
        <v>43496</v>
      </c>
      <c r="AA619" s="59"/>
      <c r="AB619" s="76" t="str">
        <f t="shared" si="54"/>
        <v/>
      </c>
      <c r="AC619" s="76" t="str">
        <f t="shared" si="55"/>
        <v/>
      </c>
      <c r="AD619" s="76" t="str">
        <f>VLOOKUP(B619,CA!A:B,2,0)</f>
        <v>TOT</v>
      </c>
      <c r="AE619" s="77">
        <f>VLOOKUP(C619,DATA_IW39!B:B,1,0)</f>
        <v>140001546247</v>
      </c>
      <c r="AF619" s="78">
        <f t="shared" si="56"/>
        <v>2</v>
      </c>
      <c r="AG619" s="78">
        <f t="shared" si="57"/>
        <v>2</v>
      </c>
      <c r="AH619" s="78">
        <f t="shared" si="58"/>
        <v>2</v>
      </c>
      <c r="AI619" s="78" t="str">
        <f t="shared" si="59"/>
        <v>S4B3</v>
      </c>
      <c r="AJ619" s="78" t="str">
        <f>VLOOKUP(N619,DATA_IW39!A:X,24,0)</f>
        <v>TOT</v>
      </c>
      <c r="AK619" s="76" t="str">
        <f>VLOOKUP(N619,DATA_IW39!A:W,23,0)</f>
        <v>สายสื่อสาร</v>
      </c>
      <c r="AL619" s="76" t="str">
        <f>VLOOKUP(N619,DATA_IW39!A:G,6,0)</f>
        <v>ZW03</v>
      </c>
      <c r="AM619" s="76" t="str">
        <f>VLOOKUP(N619,DATA_IW39!A:G,7,0)</f>
        <v>Z53</v>
      </c>
      <c r="AN619" s="76" t="str">
        <f>VLOOKUP(A619,Constrain!AC:AD,2,0)</f>
        <v>F051</v>
      </c>
      <c r="AO619" s="76" t="str">
        <f>VLOOKUP(A619,Constrain!AC:AE,3,0)</f>
        <v>กฟอ.นางรอง</v>
      </c>
      <c r="AP619" s="76" t="str">
        <f>VLOOKUP(N619,DATA_IW39!A:AA,27,0)</f>
        <v>TELECOM</v>
      </c>
    </row>
    <row r="620" spans="1:42" x14ac:dyDescent="0.35">
      <c r="A620" s="86" t="s">
        <v>1312</v>
      </c>
      <c r="B620" s="56">
        <v>92000320908</v>
      </c>
      <c r="C620" s="56">
        <v>140001546247</v>
      </c>
      <c r="D620" s="86" t="s">
        <v>152</v>
      </c>
      <c r="E620" s="86" t="s">
        <v>114</v>
      </c>
      <c r="F620" s="86" t="s">
        <v>163</v>
      </c>
      <c r="G620" s="56">
        <v>2007970311</v>
      </c>
      <c r="H620" s="56">
        <v>9009417620</v>
      </c>
      <c r="I620" s="56">
        <v>524000322316</v>
      </c>
      <c r="J620" s="86" t="s">
        <v>154</v>
      </c>
      <c r="K620" s="86" t="s">
        <v>165</v>
      </c>
      <c r="L620" s="86" t="s">
        <v>166</v>
      </c>
      <c r="M620" s="86" t="s">
        <v>157</v>
      </c>
      <c r="N620" s="56">
        <v>130000737021</v>
      </c>
      <c r="O620" s="86" t="s">
        <v>79</v>
      </c>
      <c r="P620" s="87">
        <v>7</v>
      </c>
      <c r="Q620" s="59">
        <v>43482</v>
      </c>
      <c r="R620" s="88">
        <v>13955</v>
      </c>
      <c r="S620" s="89">
        <v>55</v>
      </c>
      <c r="T620" s="89">
        <v>55</v>
      </c>
      <c r="U620" s="89">
        <v>3.85</v>
      </c>
      <c r="V620" s="89">
        <v>767525</v>
      </c>
      <c r="W620" s="89">
        <v>767525</v>
      </c>
      <c r="X620" s="89">
        <v>53726.75</v>
      </c>
      <c r="Y620" s="89">
        <v>821251.75</v>
      </c>
      <c r="Z620" s="59">
        <v>43496</v>
      </c>
      <c r="AA620" s="59"/>
      <c r="AB620" s="76" t="str">
        <f t="shared" si="54"/>
        <v/>
      </c>
      <c r="AC620" s="76" t="str">
        <f t="shared" si="55"/>
        <v/>
      </c>
      <c r="AD620" s="76" t="str">
        <f>VLOOKUP(B620,CA!A:B,2,0)</f>
        <v>TOT</v>
      </c>
      <c r="AE620" s="77">
        <f>VLOOKUP(C620,DATA_IW39!B:B,1,0)</f>
        <v>140001546247</v>
      </c>
      <c r="AF620" s="78">
        <f t="shared" si="56"/>
        <v>2</v>
      </c>
      <c r="AG620" s="78">
        <f t="shared" si="57"/>
        <v>2</v>
      </c>
      <c r="AH620" s="78">
        <f t="shared" si="58"/>
        <v>2</v>
      </c>
      <c r="AI620" s="78" t="str">
        <f t="shared" si="59"/>
        <v>S4B3</v>
      </c>
      <c r="AJ620" s="78" t="str">
        <f>VLOOKUP(N620,DATA_IW39!A:X,24,0)</f>
        <v>TOT</v>
      </c>
      <c r="AK620" s="76" t="str">
        <f>VLOOKUP(N620,DATA_IW39!A:W,23,0)</f>
        <v>สายสื่อสาร</v>
      </c>
      <c r="AL620" s="76" t="str">
        <f>VLOOKUP(N620,DATA_IW39!A:G,6,0)</f>
        <v>ZW03</v>
      </c>
      <c r="AM620" s="76" t="str">
        <f>VLOOKUP(N620,DATA_IW39!A:G,7,0)</f>
        <v>Z53</v>
      </c>
      <c r="AN620" s="76" t="str">
        <f>VLOOKUP(A620,Constrain!AC:AD,2,0)</f>
        <v>F051</v>
      </c>
      <c r="AO620" s="76" t="str">
        <f>VLOOKUP(A620,Constrain!AC:AE,3,0)</f>
        <v>กฟอ.นางรอง</v>
      </c>
      <c r="AP620" s="76" t="str">
        <f>VLOOKUP(N620,DATA_IW39!A:AA,27,0)</f>
        <v>TELECOM</v>
      </c>
    </row>
    <row r="621" spans="1:42" x14ac:dyDescent="0.35">
      <c r="A621" s="86" t="s">
        <v>1312</v>
      </c>
      <c r="B621" s="56">
        <v>92000499513</v>
      </c>
      <c r="C621" s="56">
        <v>140001546081</v>
      </c>
      <c r="D621" s="86" t="s">
        <v>152</v>
      </c>
      <c r="E621" s="86" t="s">
        <v>162</v>
      </c>
      <c r="F621" s="86" t="s">
        <v>1388</v>
      </c>
      <c r="G621" s="56">
        <v>2007970295</v>
      </c>
      <c r="H621" s="56">
        <v>9009417381</v>
      </c>
      <c r="I621" s="56">
        <v>524000322314</v>
      </c>
      <c r="J621" s="86" t="s">
        <v>154</v>
      </c>
      <c r="K621" s="86" t="s">
        <v>165</v>
      </c>
      <c r="L621" s="86" t="s">
        <v>166</v>
      </c>
      <c r="M621" s="86" t="s">
        <v>157</v>
      </c>
      <c r="N621" s="56">
        <v>130000737032</v>
      </c>
      <c r="O621" s="86" t="s">
        <v>79</v>
      </c>
      <c r="P621" s="87">
        <v>12</v>
      </c>
      <c r="Q621" s="59">
        <v>43482</v>
      </c>
      <c r="R621" s="88">
        <v>197</v>
      </c>
      <c r="S621" s="89">
        <v>55</v>
      </c>
      <c r="T621" s="89">
        <v>55</v>
      </c>
      <c r="U621" s="89">
        <v>3.85</v>
      </c>
      <c r="V621" s="89">
        <v>10835</v>
      </c>
      <c r="W621" s="89">
        <v>10835</v>
      </c>
      <c r="X621" s="89">
        <v>758.45</v>
      </c>
      <c r="Y621" s="89">
        <v>11593.45</v>
      </c>
      <c r="Z621" s="59">
        <v>43496</v>
      </c>
      <c r="AA621" s="59"/>
      <c r="AB621" s="76" t="str">
        <f t="shared" si="54"/>
        <v/>
      </c>
      <c r="AC621" s="76" t="str">
        <f t="shared" si="55"/>
        <v/>
      </c>
      <c r="AD621" s="76" t="str">
        <f>VLOOKUP(B621,CA!A:B,2,0)</f>
        <v>DTN</v>
      </c>
      <c r="AE621" s="77">
        <f>VLOOKUP(C621,DATA_IW39!B:B,1,0)</f>
        <v>140001546081</v>
      </c>
      <c r="AF621" s="78">
        <f t="shared" si="56"/>
        <v>1</v>
      </c>
      <c r="AG621" s="78">
        <f t="shared" si="57"/>
        <v>1</v>
      </c>
      <c r="AH621" s="78">
        <f t="shared" si="58"/>
        <v>1</v>
      </c>
      <c r="AI621" s="78" t="str">
        <f t="shared" si="59"/>
        <v>S4B3</v>
      </c>
      <c r="AJ621" s="78" t="str">
        <f>VLOOKUP(N621,DATA_IW39!A:X,24,0)</f>
        <v>DTN</v>
      </c>
      <c r="AK621" s="76" t="str">
        <f>VLOOKUP(N621,DATA_IW39!A:W,23,0)</f>
        <v>สายสื่อสาร</v>
      </c>
      <c r="AL621" s="76" t="str">
        <f>VLOOKUP(N621,DATA_IW39!A:G,6,0)</f>
        <v>ZW03</v>
      </c>
      <c r="AM621" s="76" t="str">
        <f>VLOOKUP(N621,DATA_IW39!A:G,7,0)</f>
        <v>Z53</v>
      </c>
      <c r="AN621" s="76" t="str">
        <f>VLOOKUP(A621,Constrain!AC:AD,2,0)</f>
        <v>F051</v>
      </c>
      <c r="AO621" s="76" t="str">
        <f>VLOOKUP(A621,Constrain!AC:AE,3,0)</f>
        <v>กฟอ.นางรอง</v>
      </c>
      <c r="AP621" s="76" t="str">
        <f>VLOOKUP(N621,DATA_IW39!A:AA,27,0)</f>
        <v>TELECOM</v>
      </c>
    </row>
    <row r="622" spans="1:42" x14ac:dyDescent="0.35">
      <c r="A622" s="86" t="s">
        <v>1312</v>
      </c>
      <c r="B622" s="56">
        <v>92000322774</v>
      </c>
      <c r="C622" s="56">
        <v>140001545699</v>
      </c>
      <c r="D622" s="86" t="s">
        <v>152</v>
      </c>
      <c r="E622" s="86" t="s">
        <v>158</v>
      </c>
      <c r="F622" s="86" t="s">
        <v>159</v>
      </c>
      <c r="G622" s="56">
        <v>2007969903</v>
      </c>
      <c r="H622" s="56">
        <v>9009416882</v>
      </c>
      <c r="I622" s="56">
        <v>548000321332</v>
      </c>
      <c r="J622" s="86" t="s">
        <v>154</v>
      </c>
      <c r="K622" s="86" t="s">
        <v>165</v>
      </c>
      <c r="L622" s="86" t="s">
        <v>166</v>
      </c>
      <c r="M622" s="86" t="s">
        <v>157</v>
      </c>
      <c r="N622" s="56">
        <v>130000737033</v>
      </c>
      <c r="O622" s="86" t="s">
        <v>79</v>
      </c>
      <c r="P622" s="87">
        <v>10</v>
      </c>
      <c r="Q622" s="59">
        <v>43482</v>
      </c>
      <c r="R622" s="88">
        <v>8369</v>
      </c>
      <c r="S622" s="89">
        <v>55</v>
      </c>
      <c r="T622" s="89">
        <v>55</v>
      </c>
      <c r="U622" s="89">
        <v>3.85</v>
      </c>
      <c r="V622" s="89">
        <v>460295</v>
      </c>
      <c r="W622" s="89">
        <v>460295</v>
      </c>
      <c r="X622" s="89">
        <v>32220.65</v>
      </c>
      <c r="Y622" s="89">
        <v>492515.65</v>
      </c>
      <c r="Z622" s="59">
        <v>43496</v>
      </c>
      <c r="AA622" s="59"/>
      <c r="AB622" s="76" t="str">
        <f t="shared" si="54"/>
        <v/>
      </c>
      <c r="AC622" s="76" t="str">
        <f t="shared" si="55"/>
        <v/>
      </c>
      <c r="AD622" s="76" t="str">
        <f>VLOOKUP(B622,CA!A:B,2,0)</f>
        <v>TTT</v>
      </c>
      <c r="AE622" s="77">
        <f>VLOOKUP(C622,DATA_IW39!B:B,1,0)</f>
        <v>140001545699</v>
      </c>
      <c r="AF622" s="78">
        <f t="shared" si="56"/>
        <v>1</v>
      </c>
      <c r="AG622" s="78">
        <f t="shared" si="57"/>
        <v>1</v>
      </c>
      <c r="AH622" s="78">
        <f t="shared" si="58"/>
        <v>1</v>
      </c>
      <c r="AI622" s="78" t="str">
        <f t="shared" si="59"/>
        <v>S4B3</v>
      </c>
      <c r="AJ622" s="78" t="str">
        <f>VLOOKUP(N622,DATA_IW39!A:X,24,0)</f>
        <v>TTT</v>
      </c>
      <c r="AK622" s="76" t="str">
        <f>VLOOKUP(N622,DATA_IW39!A:W,23,0)</f>
        <v>สายสื่อสาร</v>
      </c>
      <c r="AL622" s="76" t="str">
        <f>VLOOKUP(N622,DATA_IW39!A:G,6,0)</f>
        <v>ZW03</v>
      </c>
      <c r="AM622" s="76" t="str">
        <f>VLOOKUP(N622,DATA_IW39!A:G,7,0)</f>
        <v>Z53</v>
      </c>
      <c r="AN622" s="76" t="str">
        <f>VLOOKUP(A622,Constrain!AC:AD,2,0)</f>
        <v>F051</v>
      </c>
      <c r="AO622" s="76" t="str">
        <f>VLOOKUP(A622,Constrain!AC:AE,3,0)</f>
        <v>กฟอ.นางรอง</v>
      </c>
      <c r="AP622" s="76" t="str">
        <f>VLOOKUP(N622,DATA_IW39!A:AA,27,0)</f>
        <v>TELECOM</v>
      </c>
    </row>
    <row r="623" spans="1:42" x14ac:dyDescent="0.35">
      <c r="A623" s="86" t="s">
        <v>1312</v>
      </c>
      <c r="B623" s="56">
        <v>92000546547</v>
      </c>
      <c r="C623" s="56">
        <v>140001546135</v>
      </c>
      <c r="D623" s="86" t="s">
        <v>152</v>
      </c>
      <c r="E623" s="86" t="s">
        <v>194</v>
      </c>
      <c r="F623" s="86" t="s">
        <v>195</v>
      </c>
      <c r="G623" s="56">
        <v>2007970300</v>
      </c>
      <c r="H623" s="56">
        <v>9009417387</v>
      </c>
      <c r="I623" s="56">
        <v>518000321671</v>
      </c>
      <c r="J623" s="86" t="s">
        <v>154</v>
      </c>
      <c r="K623" s="86" t="s">
        <v>165</v>
      </c>
      <c r="L623" s="86" t="s">
        <v>166</v>
      </c>
      <c r="M623" s="86" t="s">
        <v>157</v>
      </c>
      <c r="N623" s="56">
        <v>130000737034</v>
      </c>
      <c r="O623" s="86" t="s">
        <v>79</v>
      </c>
      <c r="P623" s="87">
        <v>13</v>
      </c>
      <c r="Q623" s="59">
        <v>43482</v>
      </c>
      <c r="R623" s="88">
        <v>4690</v>
      </c>
      <c r="S623" s="89">
        <v>55</v>
      </c>
      <c r="T623" s="89">
        <v>55</v>
      </c>
      <c r="U623" s="89">
        <v>3.85</v>
      </c>
      <c r="V623" s="89">
        <v>257950</v>
      </c>
      <c r="W623" s="89">
        <v>257950</v>
      </c>
      <c r="X623" s="89">
        <v>18056.5</v>
      </c>
      <c r="Y623" s="89">
        <v>276006.5</v>
      </c>
      <c r="Z623" s="59">
        <v>43496</v>
      </c>
      <c r="AA623" s="59"/>
      <c r="AB623" s="76" t="str">
        <f t="shared" si="54"/>
        <v/>
      </c>
      <c r="AC623" s="76" t="str">
        <f t="shared" si="55"/>
        <v/>
      </c>
      <c r="AD623" s="76" t="str">
        <f>VLOOKUP(B623,CA!A:B,2,0)</f>
        <v>TCC</v>
      </c>
      <c r="AE623" s="77">
        <f>VLOOKUP(C623,DATA_IW39!B:B,1,0)</f>
        <v>140001546135</v>
      </c>
      <c r="AF623" s="78">
        <f t="shared" si="56"/>
        <v>1</v>
      </c>
      <c r="AG623" s="78">
        <f t="shared" si="57"/>
        <v>1</v>
      </c>
      <c r="AH623" s="78">
        <f t="shared" si="58"/>
        <v>1</v>
      </c>
      <c r="AI623" s="78" t="str">
        <f t="shared" si="59"/>
        <v>S4B3</v>
      </c>
      <c r="AJ623" s="78" t="str">
        <f>VLOOKUP(N623,DATA_IW39!A:X,24,0)</f>
        <v>TCC</v>
      </c>
      <c r="AK623" s="76" t="str">
        <f>VLOOKUP(N623,DATA_IW39!A:W,23,0)</f>
        <v>สายสื่อสาร</v>
      </c>
      <c r="AL623" s="76" t="str">
        <f>VLOOKUP(N623,DATA_IW39!A:G,6,0)</f>
        <v>ZW03</v>
      </c>
      <c r="AM623" s="76" t="str">
        <f>VLOOKUP(N623,DATA_IW39!A:G,7,0)</f>
        <v>Z53</v>
      </c>
      <c r="AN623" s="76" t="str">
        <f>VLOOKUP(A623,Constrain!AC:AD,2,0)</f>
        <v>F051</v>
      </c>
      <c r="AO623" s="76" t="str">
        <f>VLOOKUP(A623,Constrain!AC:AE,3,0)</f>
        <v>กฟอ.นางรอง</v>
      </c>
      <c r="AP623" s="76" t="str">
        <f>VLOOKUP(N623,DATA_IW39!A:AA,27,0)</f>
        <v>TELECOM</v>
      </c>
    </row>
    <row r="624" spans="1:42" x14ac:dyDescent="0.35">
      <c r="A624" s="86" t="s">
        <v>1312</v>
      </c>
      <c r="B624" s="56">
        <v>92000434894</v>
      </c>
      <c r="C624" s="56">
        <v>140001546200</v>
      </c>
      <c r="D624" s="86" t="s">
        <v>152</v>
      </c>
      <c r="E624" s="86" t="s">
        <v>171</v>
      </c>
      <c r="F624" s="86" t="s">
        <v>167</v>
      </c>
      <c r="G624" s="56">
        <v>2007970306</v>
      </c>
      <c r="H624" s="56">
        <v>9009417612</v>
      </c>
      <c r="I624" s="56">
        <v>530000321919</v>
      </c>
      <c r="J624" s="86" t="s">
        <v>154</v>
      </c>
      <c r="K624" s="86" t="s">
        <v>165</v>
      </c>
      <c r="L624" s="86" t="s">
        <v>166</v>
      </c>
      <c r="M624" s="86" t="s">
        <v>157</v>
      </c>
      <c r="N624" s="56">
        <v>130000737035</v>
      </c>
      <c r="O624" s="86" t="s">
        <v>79</v>
      </c>
      <c r="P624" s="87">
        <v>11</v>
      </c>
      <c r="Q624" s="59">
        <v>43482</v>
      </c>
      <c r="R624" s="88">
        <v>7505</v>
      </c>
      <c r="S624" s="89">
        <v>55</v>
      </c>
      <c r="T624" s="89">
        <v>55</v>
      </c>
      <c r="U624" s="89">
        <v>3.85</v>
      </c>
      <c r="V624" s="89">
        <v>412775</v>
      </c>
      <c r="W624" s="89">
        <v>412775</v>
      </c>
      <c r="X624" s="89">
        <v>28894.25</v>
      </c>
      <c r="Y624" s="89">
        <v>441669.25</v>
      </c>
      <c r="Z624" s="59">
        <v>43496</v>
      </c>
      <c r="AA624" s="59"/>
      <c r="AB624" s="76" t="str">
        <f t="shared" si="54"/>
        <v/>
      </c>
      <c r="AC624" s="76" t="str">
        <f t="shared" si="55"/>
        <v/>
      </c>
      <c r="AD624" s="76" t="str">
        <f>VLOOKUP(B624,CA!A:B,2,0)</f>
        <v>TUC</v>
      </c>
      <c r="AE624" s="77">
        <f>VLOOKUP(C624,DATA_IW39!B:B,1,0)</f>
        <v>140001546200</v>
      </c>
      <c r="AF624" s="78">
        <f t="shared" si="56"/>
        <v>1</v>
      </c>
      <c r="AG624" s="78">
        <f t="shared" si="57"/>
        <v>1</v>
      </c>
      <c r="AH624" s="78">
        <f t="shared" si="58"/>
        <v>1</v>
      </c>
      <c r="AI624" s="78" t="str">
        <f t="shared" si="59"/>
        <v>S4B3</v>
      </c>
      <c r="AJ624" s="78" t="str">
        <f>VLOOKUP(N624,DATA_IW39!A:X,24,0)</f>
        <v>TUC</v>
      </c>
      <c r="AK624" s="76" t="str">
        <f>VLOOKUP(N624,DATA_IW39!A:W,23,0)</f>
        <v>สายสื่อสาร</v>
      </c>
      <c r="AL624" s="76" t="str">
        <f>VLOOKUP(N624,DATA_IW39!A:G,6,0)</f>
        <v>ZW03</v>
      </c>
      <c r="AM624" s="76" t="str">
        <f>VLOOKUP(N624,DATA_IW39!A:G,7,0)</f>
        <v>Z53</v>
      </c>
      <c r="AN624" s="76" t="str">
        <f>VLOOKUP(A624,Constrain!AC:AD,2,0)</f>
        <v>F051</v>
      </c>
      <c r="AO624" s="76" t="str">
        <f>VLOOKUP(A624,Constrain!AC:AE,3,0)</f>
        <v>กฟอ.นางรอง</v>
      </c>
      <c r="AP624" s="76" t="str">
        <f>VLOOKUP(N624,DATA_IW39!A:AA,27,0)</f>
        <v>TELECOM</v>
      </c>
    </row>
    <row r="625" spans="1:42" x14ac:dyDescent="0.35">
      <c r="A625" s="86" t="s">
        <v>1312</v>
      </c>
      <c r="B625" s="56">
        <v>92000320939</v>
      </c>
      <c r="C625" s="56">
        <v>140001545806</v>
      </c>
      <c r="D625" s="86" t="s">
        <v>152</v>
      </c>
      <c r="E625" s="86" t="s">
        <v>168</v>
      </c>
      <c r="F625" s="86" t="s">
        <v>169</v>
      </c>
      <c r="G625" s="56">
        <v>2007969979</v>
      </c>
      <c r="H625" s="56">
        <v>9009417023</v>
      </c>
      <c r="I625" s="56">
        <v>522000322335</v>
      </c>
      <c r="J625" s="86" t="s">
        <v>154</v>
      </c>
      <c r="K625" s="86" t="s">
        <v>165</v>
      </c>
      <c r="L625" s="86" t="s">
        <v>166</v>
      </c>
      <c r="M625" s="86" t="s">
        <v>157</v>
      </c>
      <c r="N625" s="56">
        <v>130000737036</v>
      </c>
      <c r="O625" s="86" t="s">
        <v>79</v>
      </c>
      <c r="P625" s="87">
        <v>8</v>
      </c>
      <c r="Q625" s="59">
        <v>43482</v>
      </c>
      <c r="R625" s="88">
        <v>2160</v>
      </c>
      <c r="S625" s="89">
        <v>55</v>
      </c>
      <c r="T625" s="89">
        <v>55</v>
      </c>
      <c r="U625" s="89">
        <v>3.85</v>
      </c>
      <c r="V625" s="89">
        <v>118800</v>
      </c>
      <c r="W625" s="89">
        <v>118800</v>
      </c>
      <c r="X625" s="89">
        <v>8316</v>
      </c>
      <c r="Y625" s="89">
        <v>127116</v>
      </c>
      <c r="Z625" s="59">
        <v>43496</v>
      </c>
      <c r="AA625" s="59"/>
      <c r="AB625" s="76" t="str">
        <f t="shared" si="54"/>
        <v/>
      </c>
      <c r="AC625" s="76" t="str">
        <f t="shared" si="55"/>
        <v/>
      </c>
      <c r="AD625" s="76" t="str">
        <f>VLOOKUP(B625,CA!A:B,2,0)</f>
        <v>UIH</v>
      </c>
      <c r="AE625" s="77">
        <f>VLOOKUP(C625,DATA_IW39!B:B,1,0)</f>
        <v>140001545806</v>
      </c>
      <c r="AF625" s="78">
        <f t="shared" si="56"/>
        <v>1</v>
      </c>
      <c r="AG625" s="78">
        <f t="shared" si="57"/>
        <v>1</v>
      </c>
      <c r="AH625" s="78">
        <f t="shared" si="58"/>
        <v>1</v>
      </c>
      <c r="AI625" s="78" t="str">
        <f t="shared" si="59"/>
        <v>S4B3</v>
      </c>
      <c r="AJ625" s="78" t="str">
        <f>VLOOKUP(N625,DATA_IW39!A:X,24,0)</f>
        <v>UIH</v>
      </c>
      <c r="AK625" s="76" t="str">
        <f>VLOOKUP(N625,DATA_IW39!A:W,23,0)</f>
        <v>สายสื่อสาร</v>
      </c>
      <c r="AL625" s="76" t="str">
        <f>VLOOKUP(N625,DATA_IW39!A:G,6,0)</f>
        <v>ZW03</v>
      </c>
      <c r="AM625" s="76" t="str">
        <f>VLOOKUP(N625,DATA_IW39!A:G,7,0)</f>
        <v>Z53</v>
      </c>
      <c r="AN625" s="76" t="str">
        <f>VLOOKUP(A625,Constrain!AC:AD,2,0)</f>
        <v>F051</v>
      </c>
      <c r="AO625" s="76" t="str">
        <f>VLOOKUP(A625,Constrain!AC:AE,3,0)</f>
        <v>กฟอ.นางรอง</v>
      </c>
      <c r="AP625" s="76" t="str">
        <f>VLOOKUP(N625,DATA_IW39!A:AA,27,0)</f>
        <v>TELECOM</v>
      </c>
    </row>
    <row r="626" spans="1:42" x14ac:dyDescent="0.35">
      <c r="A626" s="86" t="s">
        <v>1312</v>
      </c>
      <c r="B626" s="56">
        <v>92000320958</v>
      </c>
      <c r="C626" s="56">
        <v>140001546930</v>
      </c>
      <c r="D626" s="86" t="s">
        <v>152</v>
      </c>
      <c r="E626" s="86" t="s">
        <v>153</v>
      </c>
      <c r="F626" s="86" t="s">
        <v>1266</v>
      </c>
      <c r="G626" s="56">
        <v>2007973260</v>
      </c>
      <c r="H626" s="56">
        <v>9009420564</v>
      </c>
      <c r="I626" s="56">
        <v>564000322226</v>
      </c>
      <c r="J626" s="86" t="s">
        <v>154</v>
      </c>
      <c r="K626" s="86" t="s">
        <v>165</v>
      </c>
      <c r="L626" s="86" t="s">
        <v>166</v>
      </c>
      <c r="M626" s="86" t="s">
        <v>157</v>
      </c>
      <c r="N626" s="56">
        <v>130000737039</v>
      </c>
      <c r="O626" s="86" t="s">
        <v>79</v>
      </c>
      <c r="P626" s="87">
        <v>9</v>
      </c>
      <c r="Q626" s="59">
        <v>43483</v>
      </c>
      <c r="R626" s="88">
        <v>8723</v>
      </c>
      <c r="S626" s="89">
        <v>55</v>
      </c>
      <c r="T626" s="89">
        <v>55</v>
      </c>
      <c r="U626" s="89">
        <v>3.85</v>
      </c>
      <c r="V626" s="89">
        <v>479765</v>
      </c>
      <c r="W626" s="89">
        <v>479765</v>
      </c>
      <c r="X626" s="89">
        <v>33583.550000000003</v>
      </c>
      <c r="Y626" s="89">
        <v>513348.55</v>
      </c>
      <c r="Z626" s="59">
        <v>43496</v>
      </c>
      <c r="AB626" s="76" t="str">
        <f t="shared" si="54"/>
        <v/>
      </c>
      <c r="AC626" s="76" t="str">
        <f t="shared" si="55"/>
        <v/>
      </c>
      <c r="AD626" s="76" t="str">
        <f>VLOOKUP(B626,CA!A:B,2,0)</f>
        <v>AWN</v>
      </c>
      <c r="AE626" s="77">
        <f>VLOOKUP(C626,DATA_IW39!B:B,1,0)</f>
        <v>140001546930</v>
      </c>
      <c r="AF626" s="78">
        <f t="shared" si="56"/>
        <v>1</v>
      </c>
      <c r="AG626" s="78">
        <f t="shared" si="57"/>
        <v>1</v>
      </c>
      <c r="AH626" s="78">
        <f t="shared" si="58"/>
        <v>1</v>
      </c>
      <c r="AI626" s="78" t="str">
        <f t="shared" si="59"/>
        <v>S4B3</v>
      </c>
      <c r="AJ626" s="78" t="str">
        <f>VLOOKUP(N626,DATA_IW39!A:X,24,0)</f>
        <v>AWN</v>
      </c>
      <c r="AK626" s="76" t="str">
        <f>VLOOKUP(N626,DATA_IW39!A:W,23,0)</f>
        <v>สายสื่อสาร</v>
      </c>
      <c r="AL626" s="76" t="str">
        <f>VLOOKUP(N626,DATA_IW39!A:G,6,0)</f>
        <v>ZW03</v>
      </c>
      <c r="AM626" s="76" t="str">
        <f>VLOOKUP(N626,DATA_IW39!A:G,7,0)</f>
        <v>Z53</v>
      </c>
      <c r="AN626" s="76" t="str">
        <f>VLOOKUP(A626,Constrain!AC:AD,2,0)</f>
        <v>F051</v>
      </c>
      <c r="AO626" s="76" t="str">
        <f>VLOOKUP(A626,Constrain!AC:AE,3,0)</f>
        <v>กฟอ.นางรอง</v>
      </c>
      <c r="AP626" s="76" t="str">
        <f>VLOOKUP(N626,DATA_IW39!A:AA,27,0)</f>
        <v>TELECOM</v>
      </c>
    </row>
    <row r="627" spans="1:42" x14ac:dyDescent="0.35">
      <c r="A627" s="86" t="s">
        <v>1312</v>
      </c>
      <c r="B627" s="56">
        <v>92000589326</v>
      </c>
      <c r="C627" s="56">
        <v>140001547103</v>
      </c>
      <c r="D627" s="86" t="s">
        <v>152</v>
      </c>
      <c r="E627" s="86" t="s">
        <v>1257</v>
      </c>
      <c r="F627" s="86" t="s">
        <v>1271</v>
      </c>
      <c r="G627" s="56">
        <v>2007973452</v>
      </c>
      <c r="H627" s="56">
        <v>9009420891</v>
      </c>
      <c r="I627" s="56">
        <v>566000321446</v>
      </c>
      <c r="J627" s="86" t="s">
        <v>154</v>
      </c>
      <c r="K627" s="86" t="s">
        <v>165</v>
      </c>
      <c r="L627" s="86" t="s">
        <v>166</v>
      </c>
      <c r="M627" s="86" t="s">
        <v>157</v>
      </c>
      <c r="N627" s="56">
        <v>130000737045</v>
      </c>
      <c r="O627" s="86" t="s">
        <v>79</v>
      </c>
      <c r="P627" s="87">
        <v>14</v>
      </c>
      <c r="Q627" s="59">
        <v>43483</v>
      </c>
      <c r="R627" s="88">
        <v>1923</v>
      </c>
      <c r="S627" s="89">
        <v>55</v>
      </c>
      <c r="T627" s="89">
        <v>55</v>
      </c>
      <c r="U627" s="89">
        <v>3.85</v>
      </c>
      <c r="V627" s="89">
        <v>105765</v>
      </c>
      <c r="W627" s="89">
        <v>105765</v>
      </c>
      <c r="X627" s="89">
        <v>7403.55</v>
      </c>
      <c r="Y627" s="89">
        <v>113168.55</v>
      </c>
      <c r="Z627" s="59">
        <v>43496</v>
      </c>
      <c r="AB627" s="76" t="str">
        <f t="shared" si="54"/>
        <v/>
      </c>
      <c r="AC627" s="76" t="str">
        <f t="shared" si="55"/>
        <v/>
      </c>
      <c r="AD627" s="76" t="str">
        <f>VLOOKUP(B627,CA!A:B,2,0)</f>
        <v>TOT(AIS)</v>
      </c>
      <c r="AE627" s="77">
        <f>VLOOKUP(C627,DATA_IW39!B:B,1,0)</f>
        <v>140001547103</v>
      </c>
      <c r="AF627" s="78">
        <f t="shared" si="56"/>
        <v>1</v>
      </c>
      <c r="AG627" s="78">
        <f t="shared" si="57"/>
        <v>1</v>
      </c>
      <c r="AH627" s="78">
        <f t="shared" si="58"/>
        <v>1</v>
      </c>
      <c r="AI627" s="78" t="str">
        <f t="shared" si="59"/>
        <v>S4B3</v>
      </c>
      <c r="AJ627" s="78" t="str">
        <f>VLOOKUP(N627,DATA_IW39!A:X,24,0)</f>
        <v>AWN/AIS</v>
      </c>
      <c r="AK627" s="76" t="str">
        <f>VLOOKUP(N627,DATA_IW39!A:W,23,0)</f>
        <v>สายสื่อสาร</v>
      </c>
      <c r="AL627" s="76" t="str">
        <f>VLOOKUP(N627,DATA_IW39!A:G,6,0)</f>
        <v>ZW03</v>
      </c>
      <c r="AM627" s="76" t="str">
        <f>VLOOKUP(N627,DATA_IW39!A:G,7,0)</f>
        <v>Z53</v>
      </c>
      <c r="AN627" s="76" t="str">
        <f>VLOOKUP(A627,Constrain!AC:AD,2,0)</f>
        <v>F051</v>
      </c>
      <c r="AO627" s="76" t="str">
        <f>VLOOKUP(A627,Constrain!AC:AE,3,0)</f>
        <v>กฟอ.นางรอง</v>
      </c>
      <c r="AP627" s="76" t="str">
        <f>VLOOKUP(N627,DATA_IW39!A:AA,27,0)</f>
        <v>TELECOM</v>
      </c>
    </row>
    <row r="628" spans="1:42" x14ac:dyDescent="0.35">
      <c r="A628" s="86" t="s">
        <v>1312</v>
      </c>
      <c r="B628" s="56">
        <v>92000320877</v>
      </c>
      <c r="C628" s="56">
        <v>140001545489</v>
      </c>
      <c r="D628" s="86" t="s">
        <v>152</v>
      </c>
      <c r="E628" s="86" t="s">
        <v>160</v>
      </c>
      <c r="F628" s="86" t="s">
        <v>161</v>
      </c>
      <c r="G628" s="56">
        <v>2007969646</v>
      </c>
      <c r="H628" s="56">
        <v>9009416658</v>
      </c>
      <c r="I628" s="56">
        <v>538000322316</v>
      </c>
      <c r="J628" s="86" t="s">
        <v>154</v>
      </c>
      <c r="K628" s="86" t="s">
        <v>165</v>
      </c>
      <c r="L628" s="86" t="s">
        <v>166</v>
      </c>
      <c r="M628" s="86" t="s">
        <v>157</v>
      </c>
      <c r="N628" s="56">
        <v>130000737047</v>
      </c>
      <c r="O628" s="86" t="s">
        <v>79</v>
      </c>
      <c r="P628" s="87">
        <v>2</v>
      </c>
      <c r="Q628" s="59">
        <v>43482</v>
      </c>
      <c r="R628" s="88">
        <v>3396</v>
      </c>
      <c r="S628" s="89">
        <v>55</v>
      </c>
      <c r="T628" s="89">
        <v>55</v>
      </c>
      <c r="U628" s="89">
        <v>3.85</v>
      </c>
      <c r="V628" s="89">
        <v>186780</v>
      </c>
      <c r="W628" s="89">
        <v>186780</v>
      </c>
      <c r="X628" s="89">
        <v>13074.6</v>
      </c>
      <c r="Y628" s="89">
        <v>199854.6</v>
      </c>
      <c r="Z628" s="59">
        <v>43496</v>
      </c>
      <c r="AA628" s="59"/>
      <c r="AB628" s="76" t="str">
        <f t="shared" si="54"/>
        <v/>
      </c>
      <c r="AC628" s="76" t="str">
        <f t="shared" si="55"/>
        <v/>
      </c>
      <c r="AD628" s="76" t="str">
        <f>VLOOKUP(B628,CA!A:B,2,0)</f>
        <v>CAT</v>
      </c>
      <c r="AE628" s="77">
        <f>VLOOKUP(C628,DATA_IW39!B:B,1,0)</f>
        <v>140001545489</v>
      </c>
      <c r="AF628" s="78">
        <f t="shared" si="56"/>
        <v>1</v>
      </c>
      <c r="AG628" s="78">
        <f t="shared" si="57"/>
        <v>1</v>
      </c>
      <c r="AH628" s="78">
        <f t="shared" si="58"/>
        <v>1</v>
      </c>
      <c r="AI628" s="78" t="str">
        <f t="shared" si="59"/>
        <v>S4B3</v>
      </c>
      <c r="AJ628" s="78" t="str">
        <f>VLOOKUP(N628,DATA_IW39!A:X,24,0)</f>
        <v>CAT/BFKT</v>
      </c>
      <c r="AK628" s="76" t="str">
        <f>VLOOKUP(N628,DATA_IW39!A:W,23,0)</f>
        <v>สายสื่อสาร</v>
      </c>
      <c r="AL628" s="76" t="str">
        <f>VLOOKUP(N628,DATA_IW39!A:G,6,0)</f>
        <v>ZW03</v>
      </c>
      <c r="AM628" s="76" t="str">
        <f>VLOOKUP(N628,DATA_IW39!A:G,7,0)</f>
        <v>Z53</v>
      </c>
      <c r="AN628" s="76" t="str">
        <f>VLOOKUP(A628,Constrain!AC:AD,2,0)</f>
        <v>F051</v>
      </c>
      <c r="AO628" s="76" t="str">
        <f>VLOOKUP(A628,Constrain!AC:AE,3,0)</f>
        <v>กฟอ.นางรอง</v>
      </c>
      <c r="AP628" s="76" t="str">
        <f>VLOOKUP(N628,DATA_IW39!A:AA,27,0)</f>
        <v>TELECOM</v>
      </c>
    </row>
    <row r="629" spans="1:42" x14ac:dyDescent="0.35">
      <c r="A629" s="86" t="s">
        <v>1312</v>
      </c>
      <c r="B629" s="56">
        <v>92000320877</v>
      </c>
      <c r="C629" s="56">
        <v>140001547008</v>
      </c>
      <c r="D629" s="86" t="s">
        <v>152</v>
      </c>
      <c r="E629" s="86" t="s">
        <v>160</v>
      </c>
      <c r="F629" s="86" t="s">
        <v>161</v>
      </c>
      <c r="G629" s="56">
        <v>2007973323</v>
      </c>
      <c r="H629" s="56">
        <v>9009462496</v>
      </c>
      <c r="I629" s="56">
        <v>532000324412</v>
      </c>
      <c r="J629" s="86" t="s">
        <v>154</v>
      </c>
      <c r="K629" s="86" t="s">
        <v>165</v>
      </c>
      <c r="L629" s="86" t="s">
        <v>166</v>
      </c>
      <c r="M629" s="86" t="s">
        <v>157</v>
      </c>
      <c r="N629" s="56">
        <v>130000737048</v>
      </c>
      <c r="O629" s="86" t="s">
        <v>79</v>
      </c>
      <c r="P629" s="87">
        <v>4</v>
      </c>
      <c r="Q629" s="59">
        <v>43483</v>
      </c>
      <c r="R629" s="88">
        <v>1024</v>
      </c>
      <c r="S629" s="89">
        <v>100</v>
      </c>
      <c r="T629" s="89">
        <v>100</v>
      </c>
      <c r="U629" s="89">
        <v>7</v>
      </c>
      <c r="V629" s="89">
        <v>102400</v>
      </c>
      <c r="W629" s="89">
        <v>102400</v>
      </c>
      <c r="X629" s="89">
        <v>7168</v>
      </c>
      <c r="Y629" s="89">
        <v>109568</v>
      </c>
      <c r="Z629" s="59">
        <v>43496</v>
      </c>
      <c r="AA629" s="59"/>
      <c r="AB629" s="76" t="str">
        <f t="shared" si="54"/>
        <v/>
      </c>
      <c r="AC629" s="76" t="str">
        <f t="shared" si="55"/>
        <v/>
      </c>
      <c r="AD629" s="76" t="str">
        <f>VLOOKUP(B629,CA!A:B,2,0)</f>
        <v>CAT</v>
      </c>
      <c r="AE629" s="77">
        <f>VLOOKUP(C629,DATA_IW39!B:B,1,0)</f>
        <v>140001547008</v>
      </c>
      <c r="AF629" s="78">
        <f t="shared" si="56"/>
        <v>2</v>
      </c>
      <c r="AG629" s="78">
        <f t="shared" si="57"/>
        <v>2</v>
      </c>
      <c r="AH629" s="78">
        <f t="shared" si="58"/>
        <v>2</v>
      </c>
      <c r="AI629" s="78" t="str">
        <f t="shared" si="59"/>
        <v>S4B3</v>
      </c>
      <c r="AJ629" s="78" t="str">
        <f>VLOOKUP(N629,DATA_IW39!A:X,24,0)</f>
        <v>CAT/TAC</v>
      </c>
      <c r="AK629" s="76" t="str">
        <f>VLOOKUP(N629,DATA_IW39!A:W,23,0)</f>
        <v>สายสื่อสาร</v>
      </c>
      <c r="AL629" s="76" t="str">
        <f>VLOOKUP(N629,DATA_IW39!A:G,6,0)</f>
        <v>ZW03</v>
      </c>
      <c r="AM629" s="76" t="str">
        <f>VLOOKUP(N629,DATA_IW39!A:G,7,0)</f>
        <v>Z53</v>
      </c>
      <c r="AN629" s="76" t="str">
        <f>VLOOKUP(A629,Constrain!AC:AD,2,0)</f>
        <v>F051</v>
      </c>
      <c r="AO629" s="76" t="str">
        <f>VLOOKUP(A629,Constrain!AC:AE,3,0)</f>
        <v>กฟอ.นางรอง</v>
      </c>
      <c r="AP629" s="76" t="str">
        <f>VLOOKUP(N629,DATA_IW39!A:AA,27,0)</f>
        <v>TELECOM</v>
      </c>
    </row>
    <row r="630" spans="1:42" x14ac:dyDescent="0.35">
      <c r="A630" s="86" t="s">
        <v>1312</v>
      </c>
      <c r="B630" s="56">
        <v>92000320877</v>
      </c>
      <c r="C630" s="56">
        <v>140001547008</v>
      </c>
      <c r="D630" s="86" t="s">
        <v>152</v>
      </c>
      <c r="E630" s="86" t="s">
        <v>160</v>
      </c>
      <c r="F630" s="86" t="s">
        <v>161</v>
      </c>
      <c r="G630" s="56">
        <v>2007973323</v>
      </c>
      <c r="H630" s="56">
        <v>9009462496</v>
      </c>
      <c r="I630" s="56">
        <v>532000324412</v>
      </c>
      <c r="J630" s="86" t="s">
        <v>154</v>
      </c>
      <c r="K630" s="86" t="s">
        <v>165</v>
      </c>
      <c r="L630" s="86" t="s">
        <v>166</v>
      </c>
      <c r="M630" s="86" t="s">
        <v>157</v>
      </c>
      <c r="N630" s="56">
        <v>130000737048</v>
      </c>
      <c r="O630" s="86" t="s">
        <v>79</v>
      </c>
      <c r="P630" s="87">
        <v>5</v>
      </c>
      <c r="Q630" s="59">
        <v>43483</v>
      </c>
      <c r="R630" s="88">
        <v>4982</v>
      </c>
      <c r="S630" s="89">
        <v>55</v>
      </c>
      <c r="T630" s="89">
        <v>55</v>
      </c>
      <c r="U630" s="89">
        <v>3.85</v>
      </c>
      <c r="V630" s="89">
        <v>274010</v>
      </c>
      <c r="W630" s="89">
        <v>274010</v>
      </c>
      <c r="X630" s="89">
        <v>19180.7</v>
      </c>
      <c r="Y630" s="89">
        <v>293190.7</v>
      </c>
      <c r="Z630" s="59">
        <v>43496</v>
      </c>
      <c r="AB630" s="76" t="str">
        <f t="shared" si="54"/>
        <v/>
      </c>
      <c r="AC630" s="76" t="str">
        <f t="shared" si="55"/>
        <v/>
      </c>
      <c r="AD630" s="76" t="str">
        <f>VLOOKUP(B630,CA!A:B,2,0)</f>
        <v>CAT</v>
      </c>
      <c r="AE630" s="77">
        <f>VLOOKUP(C630,DATA_IW39!B:B,1,0)</f>
        <v>140001547008</v>
      </c>
      <c r="AF630" s="78">
        <f t="shared" si="56"/>
        <v>2</v>
      </c>
      <c r="AG630" s="78">
        <f t="shared" si="57"/>
        <v>2</v>
      </c>
      <c r="AH630" s="78">
        <f t="shared" si="58"/>
        <v>2</v>
      </c>
      <c r="AI630" s="78" t="str">
        <f t="shared" si="59"/>
        <v>S4B3</v>
      </c>
      <c r="AJ630" s="78" t="str">
        <f>VLOOKUP(N630,DATA_IW39!A:X,24,0)</f>
        <v>CAT/TAC</v>
      </c>
      <c r="AK630" s="76" t="str">
        <f>VLOOKUP(N630,DATA_IW39!A:W,23,0)</f>
        <v>สายสื่อสาร</v>
      </c>
      <c r="AL630" s="76" t="str">
        <f>VLOOKUP(N630,DATA_IW39!A:G,6,0)</f>
        <v>ZW03</v>
      </c>
      <c r="AM630" s="76" t="str">
        <f>VLOOKUP(N630,DATA_IW39!A:G,7,0)</f>
        <v>Z53</v>
      </c>
      <c r="AN630" s="76" t="str">
        <f>VLOOKUP(A630,Constrain!AC:AD,2,0)</f>
        <v>F051</v>
      </c>
      <c r="AO630" s="76" t="str">
        <f>VLOOKUP(A630,Constrain!AC:AE,3,0)</f>
        <v>กฟอ.นางรอง</v>
      </c>
      <c r="AP630" s="76" t="str">
        <f>VLOOKUP(N630,DATA_IW39!A:AA,27,0)</f>
        <v>TELECOM</v>
      </c>
    </row>
    <row r="631" spans="1:42" x14ac:dyDescent="0.35">
      <c r="A631" s="86" t="s">
        <v>1312</v>
      </c>
      <c r="B631" s="56">
        <v>92000320877</v>
      </c>
      <c r="C631" s="56">
        <v>140001545215</v>
      </c>
      <c r="D631" s="86" t="s">
        <v>152</v>
      </c>
      <c r="E631" s="86" t="s">
        <v>160</v>
      </c>
      <c r="F631" s="86" t="s">
        <v>161</v>
      </c>
      <c r="G631" s="56">
        <v>2007969413</v>
      </c>
      <c r="H631" s="56">
        <v>9009416525</v>
      </c>
      <c r="I631" s="56">
        <v>558000322263</v>
      </c>
      <c r="J631" s="86" t="s">
        <v>154</v>
      </c>
      <c r="K631" s="86" t="s">
        <v>155</v>
      </c>
      <c r="L631" s="86" t="s">
        <v>156</v>
      </c>
      <c r="M631" s="86" t="s">
        <v>157</v>
      </c>
      <c r="N631" s="56">
        <v>130000737050</v>
      </c>
      <c r="O631" s="86" t="s">
        <v>79</v>
      </c>
      <c r="P631" s="87">
        <v>1</v>
      </c>
      <c r="Q631" s="59">
        <v>43482</v>
      </c>
      <c r="R631" s="88">
        <v>55</v>
      </c>
      <c r="S631" s="89">
        <v>410</v>
      </c>
      <c r="T631" s="89">
        <v>410</v>
      </c>
      <c r="U631" s="89">
        <v>28.7</v>
      </c>
      <c r="V631" s="89">
        <v>22550</v>
      </c>
      <c r="W631" s="89">
        <v>22550</v>
      </c>
      <c r="X631" s="89">
        <v>1578.5</v>
      </c>
      <c r="Y631" s="89">
        <v>24128.5</v>
      </c>
      <c r="Z631" s="59">
        <v>43496</v>
      </c>
      <c r="AA631" s="59"/>
      <c r="AB631" s="76" t="str">
        <f t="shared" si="54"/>
        <v/>
      </c>
      <c r="AC631" s="76" t="str">
        <f t="shared" si="55"/>
        <v/>
      </c>
      <c r="AD631" s="76" t="str">
        <f>VLOOKUP(B631,CA!A:B,2,0)</f>
        <v>CAT</v>
      </c>
      <c r="AE631" s="77">
        <f>VLOOKUP(C631,DATA_IW39!B:B,1,0)</f>
        <v>140001545215</v>
      </c>
      <c r="AF631" s="78">
        <f t="shared" si="56"/>
        <v>1</v>
      </c>
      <c r="AG631" s="78">
        <f t="shared" si="57"/>
        <v>1</v>
      </c>
      <c r="AH631" s="78">
        <f t="shared" si="58"/>
        <v>1</v>
      </c>
      <c r="AI631" s="78" t="str">
        <f t="shared" si="59"/>
        <v>S4B3</v>
      </c>
      <c r="AJ631" s="78" t="str">
        <f>VLOOKUP(N631,DATA_IW39!A:X,24,0)</f>
        <v>CAT</v>
      </c>
      <c r="AK631" s="76" t="str">
        <f>VLOOKUP(N631,DATA_IW39!A:W,23,0)</f>
        <v>อุปกรณ์</v>
      </c>
      <c r="AL631" s="76" t="str">
        <f>VLOOKUP(N631,DATA_IW39!A:G,6,0)</f>
        <v>ZW03</v>
      </c>
      <c r="AM631" s="76" t="str">
        <f>VLOOKUP(N631,DATA_IW39!A:G,7,0)</f>
        <v>Z53</v>
      </c>
      <c r="AN631" s="76" t="str">
        <f>VLOOKUP(A631,Constrain!AC:AD,2,0)</f>
        <v>F051</v>
      </c>
      <c r="AO631" s="76" t="str">
        <f>VLOOKUP(A631,Constrain!AC:AE,3,0)</f>
        <v>กฟอ.นางรอง</v>
      </c>
      <c r="AP631" s="76" t="str">
        <f>VLOOKUP(N631,DATA_IW39!A:AA,27,0)</f>
        <v>TELECOM</v>
      </c>
    </row>
    <row r="632" spans="1:42" x14ac:dyDescent="0.35">
      <c r="A632" s="86" t="s">
        <v>170</v>
      </c>
      <c r="B632" s="56">
        <v>92000666439</v>
      </c>
      <c r="C632" s="56">
        <v>140001548160</v>
      </c>
      <c r="D632" s="86" t="s">
        <v>152</v>
      </c>
      <c r="E632" s="86" t="s">
        <v>2509</v>
      </c>
      <c r="F632" s="86" t="s">
        <v>1271</v>
      </c>
      <c r="G632" s="56">
        <v>2007974502</v>
      </c>
      <c r="H632" s="56">
        <v>9009422339</v>
      </c>
      <c r="I632" s="56">
        <v>560000322282</v>
      </c>
      <c r="J632" s="86" t="s">
        <v>154</v>
      </c>
      <c r="K632" s="86" t="s">
        <v>165</v>
      </c>
      <c r="L632" s="86" t="s">
        <v>166</v>
      </c>
      <c r="M632" s="86" t="s">
        <v>157</v>
      </c>
      <c r="N632" s="56">
        <v>130000737625</v>
      </c>
      <c r="O632" s="86" t="s">
        <v>79</v>
      </c>
      <c r="P632" s="87">
        <v>20</v>
      </c>
      <c r="Q632" s="59">
        <v>43483</v>
      </c>
      <c r="R632" s="88">
        <v>59</v>
      </c>
      <c r="S632" s="89">
        <v>25</v>
      </c>
      <c r="T632" s="89">
        <v>25</v>
      </c>
      <c r="U632" s="89">
        <v>1.75</v>
      </c>
      <c r="V632" s="89">
        <v>1475</v>
      </c>
      <c r="W632" s="89">
        <v>1475</v>
      </c>
      <c r="X632" s="89">
        <v>103.25</v>
      </c>
      <c r="Y632" s="89">
        <v>1578.25</v>
      </c>
      <c r="Z632" s="59">
        <v>43496</v>
      </c>
      <c r="AA632" s="59"/>
      <c r="AB632" s="76" t="str">
        <f t="shared" si="54"/>
        <v/>
      </c>
      <c r="AC632" s="76" t="str">
        <f t="shared" si="55"/>
        <v/>
      </c>
      <c r="AD632" s="76" t="str">
        <f>VLOOKUP(B632,CA!A:B,2,0)</f>
        <v>NBCT/TOT</v>
      </c>
      <c r="AE632" s="77">
        <f>VLOOKUP(C632,DATA_IW39!B:B,1,0)</f>
        <v>140001548160</v>
      </c>
      <c r="AF632" s="78">
        <f t="shared" si="56"/>
        <v>1</v>
      </c>
      <c r="AG632" s="78">
        <f t="shared" si="57"/>
        <v>1</v>
      </c>
      <c r="AH632" s="78">
        <f t="shared" si="58"/>
        <v>1</v>
      </c>
      <c r="AI632" s="78" t="str">
        <f t="shared" si="59"/>
        <v>S4B3</v>
      </c>
      <c r="AJ632" s="78" t="str">
        <f>VLOOKUP(N632,DATA_IW39!A:X,24,0)</f>
        <v>NBTC/TOT</v>
      </c>
      <c r="AK632" s="76" t="str">
        <f>VLOOKUP(N632,DATA_IW39!A:W,23,0)</f>
        <v>สายสื่อสาร</v>
      </c>
      <c r="AL632" s="76" t="str">
        <f>VLOOKUP(N632,DATA_IW39!A:G,6,0)</f>
        <v>ZW03</v>
      </c>
      <c r="AM632" s="76" t="str">
        <f>VLOOKUP(N632,DATA_IW39!A:G,7,0)</f>
        <v>Z53</v>
      </c>
      <c r="AN632" s="76" t="str">
        <f>VLOOKUP(A632,Constrain!AC:AD,2,0)</f>
        <v>F081</v>
      </c>
      <c r="AO632" s="76" t="str">
        <f>VLOOKUP(A632,Constrain!AC:AE,3,0)</f>
        <v>กฟอ.บัวใหญ่</v>
      </c>
      <c r="AP632" s="76" t="str">
        <f>VLOOKUP(N632,DATA_IW39!A:AA,27,0)</f>
        <v>TELECOM</v>
      </c>
    </row>
    <row r="633" spans="1:42" x14ac:dyDescent="0.35">
      <c r="A633" s="86" t="s">
        <v>1319</v>
      </c>
      <c r="B633" s="56">
        <v>92000589351</v>
      </c>
      <c r="C633" s="56">
        <v>140001546045</v>
      </c>
      <c r="D633" s="86" t="s">
        <v>152</v>
      </c>
      <c r="E633" s="86" t="s">
        <v>1257</v>
      </c>
      <c r="F633" s="86" t="s">
        <v>1271</v>
      </c>
      <c r="G633" s="56">
        <v>2007970259</v>
      </c>
      <c r="H633" s="56">
        <v>9009417418</v>
      </c>
      <c r="I633" s="56">
        <v>536000322554</v>
      </c>
      <c r="J633" s="86" t="s">
        <v>154</v>
      </c>
      <c r="K633" s="86" t="s">
        <v>165</v>
      </c>
      <c r="L633" s="86" t="s">
        <v>166</v>
      </c>
      <c r="M633" s="86" t="s">
        <v>157</v>
      </c>
      <c r="N633" s="56">
        <v>130000737659</v>
      </c>
      <c r="O633" s="86" t="s">
        <v>79</v>
      </c>
      <c r="P633" s="87">
        <v>19</v>
      </c>
      <c r="Q633" s="59">
        <v>43482</v>
      </c>
      <c r="R633" s="88">
        <v>329</v>
      </c>
      <c r="S633" s="89">
        <v>55</v>
      </c>
      <c r="T633" s="89">
        <v>55</v>
      </c>
      <c r="U633" s="89">
        <v>3.85</v>
      </c>
      <c r="V633" s="89">
        <v>18095</v>
      </c>
      <c r="W633" s="89">
        <v>18095</v>
      </c>
      <c r="X633" s="89">
        <v>1266.6500000000001</v>
      </c>
      <c r="Y633" s="89">
        <v>19361.650000000001</v>
      </c>
      <c r="Z633" s="59">
        <v>43496</v>
      </c>
      <c r="AA633" s="59"/>
      <c r="AB633" s="76" t="str">
        <f t="shared" si="54"/>
        <v/>
      </c>
      <c r="AC633" s="76" t="str">
        <f t="shared" si="55"/>
        <v/>
      </c>
      <c r="AD633" s="76" t="str">
        <f>VLOOKUP(B633,CA!A:B,2,0)</f>
        <v>TOT(AIS)</v>
      </c>
      <c r="AE633" s="77">
        <f>VLOOKUP(C633,DATA_IW39!B:B,1,0)</f>
        <v>140001546045</v>
      </c>
      <c r="AF633" s="78">
        <f t="shared" si="56"/>
        <v>1</v>
      </c>
      <c r="AG633" s="78">
        <f t="shared" si="57"/>
        <v>1</v>
      </c>
      <c r="AH633" s="78">
        <f t="shared" si="58"/>
        <v>1</v>
      </c>
      <c r="AI633" s="78" t="str">
        <f t="shared" si="59"/>
        <v>S4B3</v>
      </c>
      <c r="AJ633" s="78" t="str">
        <f>VLOOKUP(N633,DATA_IW39!A:X,24,0)</f>
        <v>AWN/AIS</v>
      </c>
      <c r="AK633" s="76" t="str">
        <f>VLOOKUP(N633,DATA_IW39!A:W,23,0)</f>
        <v>สายสื่อสาร</v>
      </c>
      <c r="AL633" s="76" t="str">
        <f>VLOOKUP(N633,DATA_IW39!A:G,6,0)</f>
        <v>ZW03</v>
      </c>
      <c r="AM633" s="76" t="str">
        <f>VLOOKUP(N633,DATA_IW39!A:G,7,0)</f>
        <v>Z53</v>
      </c>
      <c r="AN633" s="76" t="str">
        <f>VLOOKUP(A633,Constrain!AC:AD,2,0)</f>
        <v>F131</v>
      </c>
      <c r="AO633" s="76" t="str">
        <f>VLOOKUP(A633,Constrain!AC:AE,3,0)</f>
        <v>กฟฟ.หัวทะเล</v>
      </c>
      <c r="AP633" s="76" t="str">
        <f>VLOOKUP(N633,DATA_IW39!A:AA,27,0)</f>
        <v>TELECOM</v>
      </c>
    </row>
    <row r="634" spans="1:42" x14ac:dyDescent="0.35">
      <c r="A634" s="86" t="s">
        <v>1314</v>
      </c>
      <c r="B634" s="56">
        <v>92000318845</v>
      </c>
      <c r="C634" s="56">
        <v>140001547352</v>
      </c>
      <c r="D634" s="86" t="s">
        <v>152</v>
      </c>
      <c r="E634" s="86" t="s">
        <v>160</v>
      </c>
      <c r="F634" s="86" t="s">
        <v>161</v>
      </c>
      <c r="G634" s="56">
        <v>2007973643</v>
      </c>
      <c r="H634" s="56">
        <v>9009421099</v>
      </c>
      <c r="I634" s="56">
        <v>548000321512</v>
      </c>
      <c r="J634" s="86" t="s">
        <v>154</v>
      </c>
      <c r="K634" s="86" t="s">
        <v>165</v>
      </c>
      <c r="L634" s="86" t="s">
        <v>166</v>
      </c>
      <c r="M634" s="86" t="s">
        <v>157</v>
      </c>
      <c r="N634" s="56">
        <v>130000738017</v>
      </c>
      <c r="O634" s="86" t="s">
        <v>79</v>
      </c>
      <c r="P634" s="87">
        <v>3</v>
      </c>
      <c r="Q634" s="59">
        <v>43483</v>
      </c>
      <c r="R634" s="88">
        <v>8231</v>
      </c>
      <c r="S634" s="89">
        <v>55</v>
      </c>
      <c r="T634" s="89">
        <v>55</v>
      </c>
      <c r="U634" s="89">
        <v>3.85</v>
      </c>
      <c r="V634" s="89">
        <v>452705</v>
      </c>
      <c r="W634" s="89">
        <v>452705</v>
      </c>
      <c r="X634" s="89">
        <v>31689.35</v>
      </c>
      <c r="Y634" s="89">
        <v>484394.35</v>
      </c>
      <c r="Z634" s="59">
        <v>43496</v>
      </c>
      <c r="AA634" s="59"/>
      <c r="AB634" s="76" t="str">
        <f t="shared" si="54"/>
        <v/>
      </c>
      <c r="AC634" s="76" t="str">
        <f t="shared" si="55"/>
        <v/>
      </c>
      <c r="AD634" s="76" t="str">
        <f>VLOOKUP(B634,CA!A:B,2,0)</f>
        <v>CAT</v>
      </c>
      <c r="AE634" s="77">
        <f>VLOOKUP(C634,DATA_IW39!B:B,1,0)</f>
        <v>140001547352</v>
      </c>
      <c r="AF634" s="78">
        <f t="shared" si="56"/>
        <v>1</v>
      </c>
      <c r="AG634" s="78">
        <f t="shared" si="57"/>
        <v>1</v>
      </c>
      <c r="AH634" s="78">
        <f t="shared" si="58"/>
        <v>1</v>
      </c>
      <c r="AI634" s="78" t="str">
        <f t="shared" si="59"/>
        <v>S4B3</v>
      </c>
      <c r="AJ634" s="78" t="str">
        <f>VLOOKUP(N634,DATA_IW39!A:X,24,0)</f>
        <v>CAT</v>
      </c>
      <c r="AK634" s="76" t="str">
        <f>VLOOKUP(N634,DATA_IW39!A:W,23,0)</f>
        <v>สายสื่อสาร</v>
      </c>
      <c r="AL634" s="76" t="str">
        <f>VLOOKUP(N634,DATA_IW39!A:G,6,0)</f>
        <v>ZW03</v>
      </c>
      <c r="AM634" s="76" t="str">
        <f>VLOOKUP(N634,DATA_IW39!A:G,7,0)</f>
        <v>Z53</v>
      </c>
      <c r="AN634" s="76" t="str">
        <f>VLOOKUP(A634,Constrain!AC:AD,2,0)</f>
        <v>F151</v>
      </c>
      <c r="AO634" s="76" t="str">
        <f>VLOOKUP(A634,Constrain!AC:AE,3,0)</f>
        <v>กฟส.ปักธงชัย</v>
      </c>
      <c r="AP634" s="76" t="str">
        <f>VLOOKUP(N634,DATA_IW39!A:AA,27,0)</f>
        <v>TELECOM</v>
      </c>
    </row>
    <row r="635" spans="1:42" x14ac:dyDescent="0.35">
      <c r="A635" s="86" t="s">
        <v>1314</v>
      </c>
      <c r="B635" s="56">
        <v>92000318861</v>
      </c>
      <c r="C635" s="56">
        <v>140001547502</v>
      </c>
      <c r="D635" s="86" t="s">
        <v>152</v>
      </c>
      <c r="E635" s="86" t="s">
        <v>114</v>
      </c>
      <c r="F635" s="86" t="s">
        <v>163</v>
      </c>
      <c r="G635" s="56">
        <v>2007973842</v>
      </c>
      <c r="H635" s="56">
        <v>9009421366</v>
      </c>
      <c r="I635" s="56">
        <v>530000322089</v>
      </c>
      <c r="J635" s="86" t="s">
        <v>154</v>
      </c>
      <c r="K635" s="86" t="s">
        <v>165</v>
      </c>
      <c r="L635" s="86" t="s">
        <v>166</v>
      </c>
      <c r="M635" s="86" t="s">
        <v>157</v>
      </c>
      <c r="N635" s="56">
        <v>130000738029</v>
      </c>
      <c r="O635" s="86" t="s">
        <v>79</v>
      </c>
      <c r="P635" s="87">
        <v>5</v>
      </c>
      <c r="Q635" s="59">
        <v>43483</v>
      </c>
      <c r="R635" s="88">
        <v>8484</v>
      </c>
      <c r="S635" s="89">
        <v>55</v>
      </c>
      <c r="T635" s="89">
        <v>55</v>
      </c>
      <c r="U635" s="89">
        <v>3.85</v>
      </c>
      <c r="V635" s="89">
        <v>466620</v>
      </c>
      <c r="W635" s="89">
        <v>466620</v>
      </c>
      <c r="X635" s="89">
        <v>32663.4</v>
      </c>
      <c r="Y635" s="89">
        <v>499283.4</v>
      </c>
      <c r="Z635" s="59">
        <v>43496</v>
      </c>
      <c r="AA635" s="59"/>
      <c r="AB635" s="76" t="str">
        <f t="shared" si="54"/>
        <v/>
      </c>
      <c r="AC635" s="76" t="str">
        <f t="shared" si="55"/>
        <v/>
      </c>
      <c r="AD635" s="76" t="str">
        <f>VLOOKUP(B635,CA!A:B,2,0)</f>
        <v>TOT</v>
      </c>
      <c r="AE635" s="77">
        <f>VLOOKUP(C635,DATA_IW39!B:B,1,0)</f>
        <v>140001547502</v>
      </c>
      <c r="AF635" s="78">
        <f t="shared" si="56"/>
        <v>2</v>
      </c>
      <c r="AG635" s="78">
        <f t="shared" si="57"/>
        <v>2</v>
      </c>
      <c r="AH635" s="78">
        <f t="shared" si="58"/>
        <v>2</v>
      </c>
      <c r="AI635" s="78" t="str">
        <f t="shared" si="59"/>
        <v>S4B3</v>
      </c>
      <c r="AJ635" s="78" t="str">
        <f>VLOOKUP(N635,DATA_IW39!A:X,24,0)</f>
        <v>TOT</v>
      </c>
      <c r="AK635" s="76" t="str">
        <f>VLOOKUP(N635,DATA_IW39!A:W,23,0)</f>
        <v>สายสื่อสาร</v>
      </c>
      <c r="AL635" s="76" t="str">
        <f>VLOOKUP(N635,DATA_IW39!A:G,6,0)</f>
        <v>ZW03</v>
      </c>
      <c r="AM635" s="76" t="str">
        <f>VLOOKUP(N635,DATA_IW39!A:G,7,0)</f>
        <v>Z53</v>
      </c>
      <c r="AN635" s="76" t="str">
        <f>VLOOKUP(A635,Constrain!AC:AD,2,0)</f>
        <v>F151</v>
      </c>
      <c r="AO635" s="76" t="str">
        <f>VLOOKUP(A635,Constrain!AC:AE,3,0)</f>
        <v>กฟส.ปักธงชัย</v>
      </c>
      <c r="AP635" s="76" t="str">
        <f>VLOOKUP(N635,DATA_IW39!A:AA,27,0)</f>
        <v>TELECOM</v>
      </c>
    </row>
    <row r="636" spans="1:42" x14ac:dyDescent="0.35">
      <c r="A636" s="86" t="s">
        <v>1314</v>
      </c>
      <c r="B636" s="56">
        <v>92000318861</v>
      </c>
      <c r="C636" s="56">
        <v>140001547502</v>
      </c>
      <c r="D636" s="86" t="s">
        <v>152</v>
      </c>
      <c r="E636" s="86" t="s">
        <v>114</v>
      </c>
      <c r="F636" s="86" t="s">
        <v>163</v>
      </c>
      <c r="G636" s="56">
        <v>2007973842</v>
      </c>
      <c r="H636" s="56">
        <v>9009421366</v>
      </c>
      <c r="I636" s="56">
        <v>530000322089</v>
      </c>
      <c r="J636" s="86" t="s">
        <v>154</v>
      </c>
      <c r="K636" s="86" t="s">
        <v>165</v>
      </c>
      <c r="L636" s="86" t="s">
        <v>166</v>
      </c>
      <c r="M636" s="86" t="s">
        <v>157</v>
      </c>
      <c r="N636" s="56">
        <v>130000738029</v>
      </c>
      <c r="O636" s="86" t="s">
        <v>79</v>
      </c>
      <c r="P636" s="87">
        <v>6</v>
      </c>
      <c r="Q636" s="59">
        <v>43483</v>
      </c>
      <c r="R636" s="88">
        <v>2099</v>
      </c>
      <c r="S636" s="89">
        <v>100</v>
      </c>
      <c r="T636" s="89">
        <v>100</v>
      </c>
      <c r="U636" s="89">
        <v>7</v>
      </c>
      <c r="V636" s="89">
        <v>209900</v>
      </c>
      <c r="W636" s="89">
        <v>209900</v>
      </c>
      <c r="X636" s="89">
        <v>14693</v>
      </c>
      <c r="Y636" s="89">
        <v>224593</v>
      </c>
      <c r="Z636" s="59">
        <v>43496</v>
      </c>
      <c r="AA636" s="59"/>
      <c r="AB636" s="76" t="str">
        <f t="shared" si="54"/>
        <v/>
      </c>
      <c r="AC636" s="76" t="str">
        <f t="shared" si="55"/>
        <v/>
      </c>
      <c r="AD636" s="76" t="str">
        <f>VLOOKUP(B636,CA!A:B,2,0)</f>
        <v>TOT</v>
      </c>
      <c r="AE636" s="77">
        <f>VLOOKUP(C636,DATA_IW39!B:B,1,0)</f>
        <v>140001547502</v>
      </c>
      <c r="AF636" s="78">
        <f t="shared" si="56"/>
        <v>2</v>
      </c>
      <c r="AG636" s="78">
        <f t="shared" si="57"/>
        <v>2</v>
      </c>
      <c r="AH636" s="78">
        <f t="shared" si="58"/>
        <v>2</v>
      </c>
      <c r="AI636" s="78" t="str">
        <f t="shared" si="59"/>
        <v>S4B3</v>
      </c>
      <c r="AJ636" s="78" t="str">
        <f>VLOOKUP(N636,DATA_IW39!A:X,24,0)</f>
        <v>TOT</v>
      </c>
      <c r="AK636" s="76" t="str">
        <f>VLOOKUP(N636,DATA_IW39!A:W,23,0)</f>
        <v>สายสื่อสาร</v>
      </c>
      <c r="AL636" s="76" t="str">
        <f>VLOOKUP(N636,DATA_IW39!A:G,6,0)</f>
        <v>ZW03</v>
      </c>
      <c r="AM636" s="76" t="str">
        <f>VLOOKUP(N636,DATA_IW39!A:G,7,0)</f>
        <v>Z53</v>
      </c>
      <c r="AN636" s="76" t="str">
        <f>VLOOKUP(A636,Constrain!AC:AD,2,0)</f>
        <v>F151</v>
      </c>
      <c r="AO636" s="76" t="str">
        <f>VLOOKUP(A636,Constrain!AC:AE,3,0)</f>
        <v>กฟส.ปักธงชัย</v>
      </c>
      <c r="AP636" s="76" t="str">
        <f>VLOOKUP(N636,DATA_IW39!A:AA,27,0)</f>
        <v>TELECOM</v>
      </c>
    </row>
    <row r="637" spans="1:42" x14ac:dyDescent="0.35">
      <c r="A637" s="86" t="s">
        <v>1298</v>
      </c>
      <c r="B637" s="56">
        <v>92000666440</v>
      </c>
      <c r="C637" s="56">
        <v>140001546122</v>
      </c>
      <c r="D637" s="86" t="s">
        <v>152</v>
      </c>
      <c r="E637" s="86" t="s">
        <v>2509</v>
      </c>
      <c r="F637" s="86" t="s">
        <v>1271</v>
      </c>
      <c r="G637" s="56">
        <v>2007970288</v>
      </c>
      <c r="H637" s="56">
        <v>9009417466</v>
      </c>
      <c r="I637" s="56">
        <v>554000320231</v>
      </c>
      <c r="J637" s="86" t="s">
        <v>154</v>
      </c>
      <c r="K637" s="86" t="s">
        <v>165</v>
      </c>
      <c r="L637" s="86" t="s">
        <v>166</v>
      </c>
      <c r="M637" s="86" t="s">
        <v>157</v>
      </c>
      <c r="N637" s="56">
        <v>130000738642</v>
      </c>
      <c r="O637" s="86" t="s">
        <v>79</v>
      </c>
      <c r="P637" s="87">
        <v>10</v>
      </c>
      <c r="Q637" s="59">
        <v>43482</v>
      </c>
      <c r="R637" s="88">
        <v>73</v>
      </c>
      <c r="S637" s="89">
        <v>25</v>
      </c>
      <c r="T637" s="89">
        <v>25</v>
      </c>
      <c r="U637" s="89">
        <v>1.75</v>
      </c>
      <c r="V637" s="89">
        <v>1825</v>
      </c>
      <c r="W637" s="89">
        <v>1825</v>
      </c>
      <c r="X637" s="89">
        <v>127.75</v>
      </c>
      <c r="Y637" s="89">
        <v>1952.75</v>
      </c>
      <c r="Z637" s="59">
        <v>43496</v>
      </c>
      <c r="AA637" s="59"/>
      <c r="AB637" s="76" t="str">
        <f t="shared" si="54"/>
        <v/>
      </c>
      <c r="AC637" s="76" t="str">
        <f t="shared" si="55"/>
        <v/>
      </c>
      <c r="AD637" s="76" t="str">
        <f>VLOOKUP(B637,CA!A:B,2,0)</f>
        <v>NBCT/TOT</v>
      </c>
      <c r="AE637" s="77">
        <f>VLOOKUP(C637,DATA_IW39!B:B,1,0)</f>
        <v>140001546122</v>
      </c>
      <c r="AF637" s="78">
        <f t="shared" si="56"/>
        <v>1</v>
      </c>
      <c r="AG637" s="78">
        <f t="shared" si="57"/>
        <v>1</v>
      </c>
      <c r="AH637" s="78">
        <f t="shared" si="58"/>
        <v>1</v>
      </c>
      <c r="AI637" s="78" t="str">
        <f t="shared" si="59"/>
        <v>S4B3</v>
      </c>
      <c r="AJ637" s="78" t="str">
        <f>VLOOKUP(N637,DATA_IW39!A:X,24,0)</f>
        <v>NBTC/TOT</v>
      </c>
      <c r="AK637" s="76" t="str">
        <f>VLOOKUP(N637,DATA_IW39!A:W,23,0)</f>
        <v>สายสื่อสาร</v>
      </c>
      <c r="AL637" s="76" t="str">
        <f>VLOOKUP(N637,DATA_IW39!A:G,6,0)</f>
        <v>ZW03</v>
      </c>
      <c r="AM637" s="76" t="str">
        <f>VLOOKUP(N637,DATA_IW39!A:G,7,0)</f>
        <v>Z53</v>
      </c>
      <c r="AN637" s="76" t="str">
        <f>VLOOKUP(A637,Constrain!AC:AD,2,0)</f>
        <v>F102</v>
      </c>
      <c r="AO637" s="76" t="str">
        <f>VLOOKUP(A637,Constrain!AC:AE,3,0)</f>
        <v>กฟส.ชุมพวง</v>
      </c>
      <c r="AP637" s="76" t="str">
        <f>VLOOKUP(N637,DATA_IW39!A:AA,27,0)</f>
        <v>TELECOM</v>
      </c>
    </row>
    <row r="638" spans="1:42" x14ac:dyDescent="0.35">
      <c r="A638" s="86" t="s">
        <v>1314</v>
      </c>
      <c r="B638" s="56">
        <v>92000452205</v>
      </c>
      <c r="C638" s="56">
        <v>140001547375</v>
      </c>
      <c r="D638" s="86" t="s">
        <v>152</v>
      </c>
      <c r="E638" s="86" t="s">
        <v>153</v>
      </c>
      <c r="F638" s="86" t="s">
        <v>1266</v>
      </c>
      <c r="G638" s="56">
        <v>2007973645</v>
      </c>
      <c r="H638" s="56">
        <v>9009421102</v>
      </c>
      <c r="I638" s="56">
        <v>546000322794</v>
      </c>
      <c r="J638" s="86" t="s">
        <v>154</v>
      </c>
      <c r="K638" s="86" t="s">
        <v>165</v>
      </c>
      <c r="L638" s="86" t="s">
        <v>166</v>
      </c>
      <c r="M638" s="86" t="s">
        <v>157</v>
      </c>
      <c r="N638" s="56">
        <v>130000739034</v>
      </c>
      <c r="O638" s="86" t="s">
        <v>79</v>
      </c>
      <c r="P638" s="87">
        <v>11</v>
      </c>
      <c r="Q638" s="59">
        <v>43483</v>
      </c>
      <c r="R638" s="88">
        <v>7695</v>
      </c>
      <c r="S638" s="89">
        <v>55</v>
      </c>
      <c r="T638" s="89">
        <v>55</v>
      </c>
      <c r="U638" s="89">
        <v>3.85</v>
      </c>
      <c r="V638" s="89">
        <v>423225</v>
      </c>
      <c r="W638" s="89">
        <v>423225</v>
      </c>
      <c r="X638" s="89">
        <v>29625.75</v>
      </c>
      <c r="Y638" s="89">
        <v>452850.75</v>
      </c>
      <c r="Z638" s="59">
        <v>43496</v>
      </c>
      <c r="AA638" s="59"/>
      <c r="AB638" s="76" t="str">
        <f t="shared" si="54"/>
        <v/>
      </c>
      <c r="AC638" s="76" t="str">
        <f t="shared" si="55"/>
        <v/>
      </c>
      <c r="AD638" s="76" t="str">
        <f>VLOOKUP(B638,CA!A:B,2,0)</f>
        <v>AWN</v>
      </c>
      <c r="AE638" s="77">
        <f>VLOOKUP(C638,DATA_IW39!B:B,1,0)</f>
        <v>140001547375</v>
      </c>
      <c r="AF638" s="78">
        <f t="shared" si="56"/>
        <v>1</v>
      </c>
      <c r="AG638" s="78">
        <f t="shared" si="57"/>
        <v>1</v>
      </c>
      <c r="AH638" s="78">
        <f t="shared" si="58"/>
        <v>1</v>
      </c>
      <c r="AI638" s="78" t="str">
        <f t="shared" si="59"/>
        <v>S4B3</v>
      </c>
      <c r="AJ638" s="78" t="str">
        <f>VLOOKUP(N638,DATA_IW39!A:X,24,0)</f>
        <v>AWN</v>
      </c>
      <c r="AK638" s="76" t="str">
        <f>VLOOKUP(N638,DATA_IW39!A:W,23,0)</f>
        <v>สายสื่อสาร</v>
      </c>
      <c r="AL638" s="76" t="str">
        <f>VLOOKUP(N638,DATA_IW39!A:G,6,0)</f>
        <v>ZW03</v>
      </c>
      <c r="AM638" s="76" t="str">
        <f>VLOOKUP(N638,DATA_IW39!A:G,7,0)</f>
        <v>Z53</v>
      </c>
      <c r="AN638" s="76" t="str">
        <f>VLOOKUP(A638,Constrain!AC:AD,2,0)</f>
        <v>F151</v>
      </c>
      <c r="AO638" s="76" t="str">
        <f>VLOOKUP(A638,Constrain!AC:AE,3,0)</f>
        <v>กฟส.ปักธงชัย</v>
      </c>
      <c r="AP638" s="76" t="str">
        <f>VLOOKUP(N638,DATA_IW39!A:AA,27,0)</f>
        <v>TELECOM</v>
      </c>
    </row>
    <row r="639" spans="1:42" x14ac:dyDescent="0.35">
      <c r="A639" s="86" t="s">
        <v>1314</v>
      </c>
      <c r="B639" s="56">
        <v>92000312977</v>
      </c>
      <c r="C639" s="56">
        <v>140001547527</v>
      </c>
      <c r="D639" s="86" t="s">
        <v>152</v>
      </c>
      <c r="E639" s="86" t="s">
        <v>158</v>
      </c>
      <c r="F639" s="86" t="s">
        <v>159</v>
      </c>
      <c r="G639" s="56">
        <v>2007973846</v>
      </c>
      <c r="H639" s="56">
        <v>9009421367</v>
      </c>
      <c r="I639" s="56">
        <v>566000321879</v>
      </c>
      <c r="J639" s="86" t="s">
        <v>154</v>
      </c>
      <c r="K639" s="86" t="s">
        <v>165</v>
      </c>
      <c r="L639" s="86" t="s">
        <v>166</v>
      </c>
      <c r="M639" s="86" t="s">
        <v>157</v>
      </c>
      <c r="N639" s="56">
        <v>130000739037</v>
      </c>
      <c r="O639" s="86" t="s">
        <v>79</v>
      </c>
      <c r="P639" s="87">
        <v>1</v>
      </c>
      <c r="Q639" s="59">
        <v>43483</v>
      </c>
      <c r="R639" s="88">
        <v>5210</v>
      </c>
      <c r="S639" s="89">
        <v>55</v>
      </c>
      <c r="T639" s="89">
        <v>55</v>
      </c>
      <c r="U639" s="89">
        <v>3.85</v>
      </c>
      <c r="V639" s="89">
        <v>286550</v>
      </c>
      <c r="W639" s="89">
        <v>286550</v>
      </c>
      <c r="X639" s="89">
        <v>20058.5</v>
      </c>
      <c r="Y639" s="89">
        <v>306608.5</v>
      </c>
      <c r="Z639" s="59">
        <v>43496</v>
      </c>
      <c r="AA639" s="59"/>
      <c r="AB639" s="76" t="str">
        <f t="shared" si="54"/>
        <v/>
      </c>
      <c r="AC639" s="76" t="str">
        <f t="shared" si="55"/>
        <v/>
      </c>
      <c r="AD639" s="76" t="str">
        <f>VLOOKUP(B639,CA!A:B,2,0)</f>
        <v>TTT</v>
      </c>
      <c r="AE639" s="77">
        <f>VLOOKUP(C639,DATA_IW39!B:B,1,0)</f>
        <v>140001547527</v>
      </c>
      <c r="AF639" s="78">
        <f t="shared" si="56"/>
        <v>1</v>
      </c>
      <c r="AG639" s="78">
        <f t="shared" si="57"/>
        <v>1</v>
      </c>
      <c r="AH639" s="78">
        <f t="shared" si="58"/>
        <v>1</v>
      </c>
      <c r="AI639" s="78" t="str">
        <f t="shared" si="59"/>
        <v>S4B3</v>
      </c>
      <c r="AJ639" s="78" t="str">
        <f>VLOOKUP(N639,DATA_IW39!A:X,24,0)</f>
        <v>TTT</v>
      </c>
      <c r="AK639" s="76" t="str">
        <f>VLOOKUP(N639,DATA_IW39!A:W,23,0)</f>
        <v>สายสื่อสาร</v>
      </c>
      <c r="AL639" s="76" t="str">
        <f>VLOOKUP(N639,DATA_IW39!A:G,6,0)</f>
        <v>ZW03</v>
      </c>
      <c r="AM639" s="76" t="str">
        <f>VLOOKUP(N639,DATA_IW39!A:G,7,0)</f>
        <v>Z53</v>
      </c>
      <c r="AN639" s="76" t="str">
        <f>VLOOKUP(A639,Constrain!AC:AD,2,0)</f>
        <v>F151</v>
      </c>
      <c r="AO639" s="76" t="str">
        <f>VLOOKUP(A639,Constrain!AC:AE,3,0)</f>
        <v>กฟส.ปักธงชัย</v>
      </c>
      <c r="AP639" s="76" t="str">
        <f>VLOOKUP(N639,DATA_IW39!A:AA,27,0)</f>
        <v>TELECOM</v>
      </c>
    </row>
    <row r="640" spans="1:42" x14ac:dyDescent="0.35">
      <c r="A640" s="86" t="s">
        <v>1314</v>
      </c>
      <c r="B640" s="56">
        <v>92000571412</v>
      </c>
      <c r="C640" s="56">
        <v>140001547481</v>
      </c>
      <c r="D640" s="86" t="s">
        <v>152</v>
      </c>
      <c r="E640" s="86" t="s">
        <v>194</v>
      </c>
      <c r="F640" s="86" t="s">
        <v>195</v>
      </c>
      <c r="G640" s="56">
        <v>2007973838</v>
      </c>
      <c r="H640" s="56">
        <v>9009421360</v>
      </c>
      <c r="I640" s="56">
        <v>552000322089</v>
      </c>
      <c r="J640" s="86" t="s">
        <v>154</v>
      </c>
      <c r="K640" s="86" t="s">
        <v>155</v>
      </c>
      <c r="L640" s="86" t="s">
        <v>156</v>
      </c>
      <c r="M640" s="86" t="s">
        <v>157</v>
      </c>
      <c r="N640" s="56">
        <v>130000739040</v>
      </c>
      <c r="O640" s="86" t="s">
        <v>79</v>
      </c>
      <c r="P640" s="87">
        <v>15</v>
      </c>
      <c r="Q640" s="59">
        <v>43483</v>
      </c>
      <c r="R640" s="88">
        <v>4</v>
      </c>
      <c r="S640" s="89">
        <v>410</v>
      </c>
      <c r="T640" s="89">
        <v>410</v>
      </c>
      <c r="U640" s="89">
        <v>28.7</v>
      </c>
      <c r="V640" s="89">
        <v>1640</v>
      </c>
      <c r="W640" s="89">
        <v>1640</v>
      </c>
      <c r="X640" s="89">
        <v>114.8</v>
      </c>
      <c r="Y640" s="89">
        <v>1754.8</v>
      </c>
      <c r="Z640" s="59">
        <v>43496</v>
      </c>
      <c r="AA640" s="59"/>
      <c r="AB640" s="76" t="str">
        <f t="shared" si="54"/>
        <v/>
      </c>
      <c r="AC640" s="76" t="str">
        <f t="shared" si="55"/>
        <v/>
      </c>
      <c r="AD640" s="76" t="str">
        <f>VLOOKUP(B640,CA!A:B,2,0)</f>
        <v>TCC</v>
      </c>
      <c r="AE640" s="77">
        <f>VLOOKUP(C640,DATA_IW39!B:B,1,0)</f>
        <v>140001547481</v>
      </c>
      <c r="AF640" s="78">
        <f t="shared" si="56"/>
        <v>1</v>
      </c>
      <c r="AG640" s="78">
        <f t="shared" si="57"/>
        <v>1</v>
      </c>
      <c r="AH640" s="78">
        <f t="shared" si="58"/>
        <v>1</v>
      </c>
      <c r="AI640" s="78" t="str">
        <f t="shared" si="59"/>
        <v>S4B3</v>
      </c>
      <c r="AJ640" s="78" t="str">
        <f>VLOOKUP(N640,DATA_IW39!A:X,24,0)</f>
        <v>TCC</v>
      </c>
      <c r="AK640" s="76" t="str">
        <f>VLOOKUP(N640,DATA_IW39!A:W,23,0)</f>
        <v>อุปกรณ์</v>
      </c>
      <c r="AL640" s="76" t="str">
        <f>VLOOKUP(N640,DATA_IW39!A:G,6,0)</f>
        <v>ZW03</v>
      </c>
      <c r="AM640" s="76" t="str">
        <f>VLOOKUP(N640,DATA_IW39!A:G,7,0)</f>
        <v>Z53</v>
      </c>
      <c r="AN640" s="76" t="str">
        <f>VLOOKUP(A640,Constrain!AC:AD,2,0)</f>
        <v>F151</v>
      </c>
      <c r="AO640" s="76" t="str">
        <f>VLOOKUP(A640,Constrain!AC:AE,3,0)</f>
        <v>กฟส.ปักธงชัย</v>
      </c>
      <c r="AP640" s="76" t="str">
        <f>VLOOKUP(N640,DATA_IW39!A:AA,27,0)</f>
        <v>TELECOM</v>
      </c>
    </row>
    <row r="641" spans="1:42" x14ac:dyDescent="0.35">
      <c r="A641" s="86" t="s">
        <v>1314</v>
      </c>
      <c r="B641" s="56">
        <v>92000571412</v>
      </c>
      <c r="C641" s="56">
        <v>140001547460</v>
      </c>
      <c r="D641" s="86" t="s">
        <v>152</v>
      </c>
      <c r="E641" s="86" t="s">
        <v>194</v>
      </c>
      <c r="F641" s="86" t="s">
        <v>195</v>
      </c>
      <c r="G641" s="56">
        <v>2007973837</v>
      </c>
      <c r="H641" s="56">
        <v>9009421357</v>
      </c>
      <c r="I641" s="56">
        <v>550000322167</v>
      </c>
      <c r="J641" s="86" t="s">
        <v>154</v>
      </c>
      <c r="K641" s="86" t="s">
        <v>165</v>
      </c>
      <c r="L641" s="86" t="s">
        <v>166</v>
      </c>
      <c r="M641" s="86" t="s">
        <v>157</v>
      </c>
      <c r="N641" s="56">
        <v>130000739044</v>
      </c>
      <c r="O641" s="86" t="s">
        <v>79</v>
      </c>
      <c r="P641" s="87">
        <v>14</v>
      </c>
      <c r="Q641" s="59">
        <v>43483</v>
      </c>
      <c r="R641" s="88">
        <v>5478</v>
      </c>
      <c r="S641" s="89">
        <v>55</v>
      </c>
      <c r="T641" s="89">
        <v>55</v>
      </c>
      <c r="U641" s="89">
        <v>3.85</v>
      </c>
      <c r="V641" s="89">
        <v>301290</v>
      </c>
      <c r="W641" s="89">
        <v>301290</v>
      </c>
      <c r="X641" s="89">
        <v>21090.3</v>
      </c>
      <c r="Y641" s="89">
        <v>322380.3</v>
      </c>
      <c r="Z641" s="59">
        <v>43496</v>
      </c>
      <c r="AA641" s="59"/>
      <c r="AB641" s="76" t="str">
        <f t="shared" si="54"/>
        <v/>
      </c>
      <c r="AC641" s="76" t="str">
        <f t="shared" si="55"/>
        <v/>
      </c>
      <c r="AD641" s="76" t="str">
        <f>VLOOKUP(B641,CA!A:B,2,0)</f>
        <v>TCC</v>
      </c>
      <c r="AE641" s="77">
        <f>VLOOKUP(C641,DATA_IW39!B:B,1,0)</f>
        <v>140001547460</v>
      </c>
      <c r="AF641" s="78">
        <f t="shared" si="56"/>
        <v>1</v>
      </c>
      <c r="AG641" s="78">
        <f t="shared" si="57"/>
        <v>1</v>
      </c>
      <c r="AH641" s="78">
        <f t="shared" si="58"/>
        <v>1</v>
      </c>
      <c r="AI641" s="78" t="str">
        <f t="shared" si="59"/>
        <v>S4B3</v>
      </c>
      <c r="AJ641" s="78" t="str">
        <f>VLOOKUP(N641,DATA_IW39!A:X,24,0)</f>
        <v>TCC</v>
      </c>
      <c r="AK641" s="76" t="str">
        <f>VLOOKUP(N641,DATA_IW39!A:W,23,0)</f>
        <v>สายสื่อสาร</v>
      </c>
      <c r="AL641" s="76" t="str">
        <f>VLOOKUP(N641,DATA_IW39!A:G,6,0)</f>
        <v>ZW03</v>
      </c>
      <c r="AM641" s="76" t="str">
        <f>VLOOKUP(N641,DATA_IW39!A:G,7,0)</f>
        <v>Z53</v>
      </c>
      <c r="AN641" s="76" t="str">
        <f>VLOOKUP(A641,Constrain!AC:AD,2,0)</f>
        <v>F151</v>
      </c>
      <c r="AO641" s="76" t="str">
        <f>VLOOKUP(A641,Constrain!AC:AE,3,0)</f>
        <v>กฟส.ปักธงชัย</v>
      </c>
      <c r="AP641" s="76" t="str">
        <f>VLOOKUP(N641,DATA_IW39!A:AA,27,0)</f>
        <v>TELECOM</v>
      </c>
    </row>
    <row r="642" spans="1:42" x14ac:dyDescent="0.35">
      <c r="A642" s="86" t="s">
        <v>1314</v>
      </c>
      <c r="B642" s="56">
        <v>92000589340</v>
      </c>
      <c r="C642" s="56">
        <v>140001547241</v>
      </c>
      <c r="D642" s="86" t="s">
        <v>152</v>
      </c>
      <c r="E642" s="86" t="s">
        <v>1257</v>
      </c>
      <c r="F642" s="86" t="s">
        <v>1271</v>
      </c>
      <c r="G642" s="56">
        <v>2007973526</v>
      </c>
      <c r="H642" s="56">
        <v>9009420968</v>
      </c>
      <c r="I642" s="56">
        <v>550000321613</v>
      </c>
      <c r="J642" s="86" t="s">
        <v>154</v>
      </c>
      <c r="K642" s="86" t="s">
        <v>165</v>
      </c>
      <c r="L642" s="86" t="s">
        <v>166</v>
      </c>
      <c r="M642" s="86" t="s">
        <v>157</v>
      </c>
      <c r="N642" s="56">
        <v>130000739063</v>
      </c>
      <c r="O642" s="86" t="s">
        <v>79</v>
      </c>
      <c r="P642" s="87">
        <v>16</v>
      </c>
      <c r="Q642" s="59">
        <v>43483</v>
      </c>
      <c r="R642" s="88">
        <v>2013</v>
      </c>
      <c r="S642" s="89">
        <v>55</v>
      </c>
      <c r="T642" s="89">
        <v>55</v>
      </c>
      <c r="U642" s="89">
        <v>3.85</v>
      </c>
      <c r="V642" s="89">
        <v>110715</v>
      </c>
      <c r="W642" s="89">
        <v>110715</v>
      </c>
      <c r="X642" s="89">
        <v>7750.05</v>
      </c>
      <c r="Y642" s="89">
        <v>118465.05</v>
      </c>
      <c r="Z642" s="59">
        <v>43496</v>
      </c>
      <c r="AA642" s="59"/>
      <c r="AB642" s="76" t="str">
        <f t="shared" ref="AB642:AB691" si="60">check_CorSerMat181(D642,K642)</f>
        <v/>
      </c>
      <c r="AC642" s="76" t="str">
        <f t="shared" ref="AC642:AC691" si="61">IF(R642=1,IF(OR(S642=55,S642=100,S642=410),"","แก้ไขจำนวน"),"")</f>
        <v/>
      </c>
      <c r="AD642" s="76" t="str">
        <f>VLOOKUP(B642,CA!A:B,2,0)</f>
        <v>TOT(AIS)</v>
      </c>
      <c r="AE642" s="77">
        <f>VLOOKUP(C642,DATA_IW39!B:B,1,0)</f>
        <v>140001547241</v>
      </c>
      <c r="AF642" s="78">
        <f t="shared" ref="AF642:AF691" si="62">COUNTIF(N:N,N:N)</f>
        <v>1</v>
      </c>
      <c r="AG642" s="78">
        <f t="shared" ref="AG642:AG691" si="63">COUNTIF(C:C,C:C)</f>
        <v>1</v>
      </c>
      <c r="AH642" s="78">
        <f t="shared" ref="AH642:AH691" si="64">COUNTIF(H:H,H:H)</f>
        <v>1</v>
      </c>
      <c r="AI642" s="78" t="str">
        <f t="shared" ref="AI642:AI691" si="65">LEFT(D642,4)</f>
        <v>S4B3</v>
      </c>
      <c r="AJ642" s="78" t="str">
        <f>VLOOKUP(N642,DATA_IW39!A:X,24,0)</f>
        <v>AWN/AIS</v>
      </c>
      <c r="AK642" s="76" t="str">
        <f>VLOOKUP(N642,DATA_IW39!A:W,23,0)</f>
        <v>สายสื่อสาร</v>
      </c>
      <c r="AL642" s="76" t="str">
        <f>VLOOKUP(N642,DATA_IW39!A:G,6,0)</f>
        <v>ZW03</v>
      </c>
      <c r="AM642" s="76" t="str">
        <f>VLOOKUP(N642,DATA_IW39!A:G,7,0)</f>
        <v>Z53</v>
      </c>
      <c r="AN642" s="76" t="str">
        <f>VLOOKUP(A642,Constrain!AC:AD,2,0)</f>
        <v>F151</v>
      </c>
      <c r="AO642" s="76" t="str">
        <f>VLOOKUP(A642,Constrain!AC:AE,3,0)</f>
        <v>กฟส.ปักธงชัย</v>
      </c>
      <c r="AP642" s="76" t="str">
        <f>VLOOKUP(N642,DATA_IW39!A:AA,27,0)</f>
        <v>TELECOM</v>
      </c>
    </row>
    <row r="643" spans="1:42" x14ac:dyDescent="0.35">
      <c r="A643" s="86" t="s">
        <v>1314</v>
      </c>
      <c r="B643" s="56">
        <v>92000437045</v>
      </c>
      <c r="C643" s="56">
        <v>140001547536</v>
      </c>
      <c r="D643" s="86" t="s">
        <v>152</v>
      </c>
      <c r="E643" s="86" t="s">
        <v>171</v>
      </c>
      <c r="F643" s="86" t="s">
        <v>167</v>
      </c>
      <c r="G643" s="56">
        <v>2007973847</v>
      </c>
      <c r="H643" s="56">
        <v>9009421368</v>
      </c>
      <c r="I643" s="56">
        <v>534000321240</v>
      </c>
      <c r="J643" s="86" t="s">
        <v>154</v>
      </c>
      <c r="K643" s="86" t="s">
        <v>165</v>
      </c>
      <c r="L643" s="86" t="s">
        <v>166</v>
      </c>
      <c r="M643" s="86" t="s">
        <v>157</v>
      </c>
      <c r="N643" s="56">
        <v>130000739068</v>
      </c>
      <c r="O643" s="86" t="s">
        <v>79</v>
      </c>
      <c r="P643" s="87">
        <v>10</v>
      </c>
      <c r="Q643" s="59">
        <v>43483</v>
      </c>
      <c r="R643" s="88">
        <v>3723</v>
      </c>
      <c r="S643" s="89">
        <v>55</v>
      </c>
      <c r="T643" s="89">
        <v>55</v>
      </c>
      <c r="U643" s="89">
        <v>3.85</v>
      </c>
      <c r="V643" s="89">
        <v>204765</v>
      </c>
      <c r="W643" s="89">
        <v>204765</v>
      </c>
      <c r="X643" s="89">
        <v>14333.55</v>
      </c>
      <c r="Y643" s="89">
        <v>219098.55</v>
      </c>
      <c r="Z643" s="59">
        <v>43496</v>
      </c>
      <c r="AA643" s="59"/>
      <c r="AB643" s="76" t="str">
        <f t="shared" si="60"/>
        <v/>
      </c>
      <c r="AC643" s="76" t="str">
        <f t="shared" si="61"/>
        <v/>
      </c>
      <c r="AD643" s="76" t="str">
        <f>VLOOKUP(B643,CA!A:B,2,0)</f>
        <v>TUC</v>
      </c>
      <c r="AE643" s="77">
        <f>VLOOKUP(C643,DATA_IW39!B:B,1,0)</f>
        <v>140001547536</v>
      </c>
      <c r="AF643" s="78">
        <f t="shared" si="62"/>
        <v>1</v>
      </c>
      <c r="AG643" s="78">
        <f t="shared" si="63"/>
        <v>1</v>
      </c>
      <c r="AH643" s="78">
        <f t="shared" si="64"/>
        <v>1</v>
      </c>
      <c r="AI643" s="78" t="str">
        <f t="shared" si="65"/>
        <v>S4B3</v>
      </c>
      <c r="AJ643" s="78" t="str">
        <f>VLOOKUP(N643,DATA_IW39!A:X,24,0)</f>
        <v>TUC</v>
      </c>
      <c r="AK643" s="76" t="str">
        <f>VLOOKUP(N643,DATA_IW39!A:W,23,0)</f>
        <v>สายสื่อสาร</v>
      </c>
      <c r="AL643" s="76" t="str">
        <f>VLOOKUP(N643,DATA_IW39!A:G,6,0)</f>
        <v>ZW03</v>
      </c>
      <c r="AM643" s="76" t="str">
        <f>VLOOKUP(N643,DATA_IW39!A:G,7,0)</f>
        <v>Z53</v>
      </c>
      <c r="AN643" s="76" t="str">
        <f>VLOOKUP(A643,Constrain!AC:AD,2,0)</f>
        <v>F151</v>
      </c>
      <c r="AO643" s="76" t="str">
        <f>VLOOKUP(A643,Constrain!AC:AE,3,0)</f>
        <v>กฟส.ปักธงชัย</v>
      </c>
      <c r="AP643" s="76" t="str">
        <f>VLOOKUP(N643,DATA_IW39!A:AA,27,0)</f>
        <v>TELECOM</v>
      </c>
    </row>
    <row r="644" spans="1:42" x14ac:dyDescent="0.35">
      <c r="A644" s="86" t="s">
        <v>1314</v>
      </c>
      <c r="B644" s="56">
        <v>92000512968</v>
      </c>
      <c r="C644" s="56">
        <v>140001547411</v>
      </c>
      <c r="D644" s="86" t="s">
        <v>152</v>
      </c>
      <c r="E644" s="86" t="s">
        <v>172</v>
      </c>
      <c r="F644" s="86" t="s">
        <v>173</v>
      </c>
      <c r="G644" s="56">
        <v>2007973651</v>
      </c>
      <c r="H644" s="56">
        <v>9009421652</v>
      </c>
      <c r="I644" s="56">
        <v>524000321737</v>
      </c>
      <c r="J644" s="86" t="s">
        <v>154</v>
      </c>
      <c r="K644" s="86" t="s">
        <v>165</v>
      </c>
      <c r="L644" s="86" t="s">
        <v>166</v>
      </c>
      <c r="M644" s="86" t="s">
        <v>157</v>
      </c>
      <c r="N644" s="56">
        <v>130000739070</v>
      </c>
      <c r="O644" s="86" t="s">
        <v>79</v>
      </c>
      <c r="P644" s="87">
        <v>12</v>
      </c>
      <c r="Q644" s="59">
        <v>43483</v>
      </c>
      <c r="R644" s="88">
        <v>747</v>
      </c>
      <c r="S644" s="89">
        <v>55</v>
      </c>
      <c r="T644" s="89">
        <v>55</v>
      </c>
      <c r="U644" s="89">
        <v>3.85</v>
      </c>
      <c r="V644" s="89">
        <v>41085</v>
      </c>
      <c r="W644" s="89">
        <v>41085</v>
      </c>
      <c r="X644" s="89">
        <v>2875.95</v>
      </c>
      <c r="Y644" s="89">
        <v>43960.95</v>
      </c>
      <c r="Z644" s="59">
        <v>43496</v>
      </c>
      <c r="AA644" s="59"/>
      <c r="AB644" s="76" t="str">
        <f t="shared" si="60"/>
        <v/>
      </c>
      <c r="AC644" s="76" t="str">
        <f t="shared" si="61"/>
        <v/>
      </c>
      <c r="AD644" s="76" t="str">
        <f>VLOOKUP(B644,CA!A:B,2,0)</f>
        <v>ITEL</v>
      </c>
      <c r="AE644" s="77">
        <f>VLOOKUP(C644,DATA_IW39!B:B,1,0)</f>
        <v>140001547411</v>
      </c>
      <c r="AF644" s="78">
        <f t="shared" si="62"/>
        <v>1</v>
      </c>
      <c r="AG644" s="78">
        <f t="shared" si="63"/>
        <v>1</v>
      </c>
      <c r="AH644" s="78">
        <f t="shared" si="64"/>
        <v>1</v>
      </c>
      <c r="AI644" s="78" t="str">
        <f t="shared" si="65"/>
        <v>S4B3</v>
      </c>
      <c r="AJ644" s="78" t="str">
        <f>VLOOKUP(N644,DATA_IW39!A:X,24,0)</f>
        <v>ITEL</v>
      </c>
      <c r="AK644" s="76" t="str">
        <f>VLOOKUP(N644,DATA_IW39!A:W,23,0)</f>
        <v>สายสื่อสาร</v>
      </c>
      <c r="AL644" s="76" t="str">
        <f>VLOOKUP(N644,DATA_IW39!A:G,6,0)</f>
        <v>ZW03</v>
      </c>
      <c r="AM644" s="76" t="str">
        <f>VLOOKUP(N644,DATA_IW39!A:G,7,0)</f>
        <v>Z53</v>
      </c>
      <c r="AN644" s="76" t="str">
        <f>VLOOKUP(A644,Constrain!AC:AD,2,0)</f>
        <v>F151</v>
      </c>
      <c r="AO644" s="76" t="str">
        <f>VLOOKUP(A644,Constrain!AC:AE,3,0)</f>
        <v>กฟส.ปักธงชัย</v>
      </c>
      <c r="AP644" s="76" t="str">
        <f>VLOOKUP(N644,DATA_IW39!A:AA,27,0)</f>
        <v>TELECOM</v>
      </c>
    </row>
    <row r="645" spans="1:42" x14ac:dyDescent="0.35">
      <c r="A645" s="86" t="s">
        <v>1314</v>
      </c>
      <c r="B645" s="56">
        <v>92000318872</v>
      </c>
      <c r="C645" s="56">
        <v>140001547553</v>
      </c>
      <c r="D645" s="86" t="s">
        <v>152</v>
      </c>
      <c r="E645" s="86" t="s">
        <v>168</v>
      </c>
      <c r="F645" s="86" t="s">
        <v>169</v>
      </c>
      <c r="G645" s="56">
        <v>2007973848</v>
      </c>
      <c r="H645" s="56">
        <v>9009421369</v>
      </c>
      <c r="I645" s="56">
        <v>564000322724</v>
      </c>
      <c r="J645" s="86" t="s">
        <v>154</v>
      </c>
      <c r="K645" s="86" t="s">
        <v>165</v>
      </c>
      <c r="L645" s="86" t="s">
        <v>166</v>
      </c>
      <c r="M645" s="86" t="s">
        <v>157</v>
      </c>
      <c r="N645" s="56">
        <v>130000739072</v>
      </c>
      <c r="O645" s="86" t="s">
        <v>79</v>
      </c>
      <c r="P645" s="87">
        <v>8</v>
      </c>
      <c r="Q645" s="59">
        <v>43483</v>
      </c>
      <c r="R645" s="88">
        <v>1434</v>
      </c>
      <c r="S645" s="89">
        <v>55</v>
      </c>
      <c r="T645" s="89">
        <v>55</v>
      </c>
      <c r="U645" s="89">
        <v>3.85</v>
      </c>
      <c r="V645" s="89">
        <v>78870</v>
      </c>
      <c r="W645" s="89">
        <v>78870</v>
      </c>
      <c r="X645" s="89">
        <v>5520.9</v>
      </c>
      <c r="Y645" s="89">
        <v>84390.9</v>
      </c>
      <c r="Z645" s="59">
        <v>43496</v>
      </c>
      <c r="AA645" s="59"/>
      <c r="AB645" s="76" t="str">
        <f t="shared" si="60"/>
        <v/>
      </c>
      <c r="AC645" s="76" t="str">
        <f t="shared" si="61"/>
        <v/>
      </c>
      <c r="AD645" s="76" t="str">
        <f>VLOOKUP(B645,CA!A:B,2,0)</f>
        <v>UIH</v>
      </c>
      <c r="AE645" s="77">
        <f>VLOOKUP(C645,DATA_IW39!B:B,1,0)</f>
        <v>140001547553</v>
      </c>
      <c r="AF645" s="78">
        <f t="shared" si="62"/>
        <v>1</v>
      </c>
      <c r="AG645" s="78">
        <f t="shared" si="63"/>
        <v>1</v>
      </c>
      <c r="AH645" s="78">
        <f t="shared" si="64"/>
        <v>1</v>
      </c>
      <c r="AI645" s="78" t="str">
        <f t="shared" si="65"/>
        <v>S4B3</v>
      </c>
      <c r="AJ645" s="78" t="str">
        <f>VLOOKUP(N645,DATA_IW39!A:X,24,0)</f>
        <v>UIH</v>
      </c>
      <c r="AK645" s="76" t="str">
        <f>VLOOKUP(N645,DATA_IW39!A:W,23,0)</f>
        <v>สายสื่อสาร</v>
      </c>
      <c r="AL645" s="76" t="str">
        <f>VLOOKUP(N645,DATA_IW39!A:G,6,0)</f>
        <v>ZW03</v>
      </c>
      <c r="AM645" s="76" t="str">
        <f>VLOOKUP(N645,DATA_IW39!A:G,7,0)</f>
        <v>Z53</v>
      </c>
      <c r="AN645" s="76" t="str">
        <f>VLOOKUP(A645,Constrain!AC:AD,2,0)</f>
        <v>F151</v>
      </c>
      <c r="AO645" s="76" t="str">
        <f>VLOOKUP(A645,Constrain!AC:AE,3,0)</f>
        <v>กฟส.ปักธงชัย</v>
      </c>
      <c r="AP645" s="76" t="str">
        <f>VLOOKUP(N645,DATA_IW39!A:AA,27,0)</f>
        <v>TELECOM</v>
      </c>
    </row>
    <row r="646" spans="1:42" x14ac:dyDescent="0.35">
      <c r="A646" s="86" t="s">
        <v>1314</v>
      </c>
      <c r="B646" s="56">
        <v>92000318865</v>
      </c>
      <c r="C646" s="56">
        <v>140001547442</v>
      </c>
      <c r="D646" s="86" t="s">
        <v>152</v>
      </c>
      <c r="E646" s="86" t="s">
        <v>174</v>
      </c>
      <c r="F646" s="86" t="s">
        <v>175</v>
      </c>
      <c r="G646" s="56">
        <v>2007973834</v>
      </c>
      <c r="H646" s="56">
        <v>9009427245</v>
      </c>
      <c r="I646" s="56">
        <v>500000321441</v>
      </c>
      <c r="J646" s="86" t="s">
        <v>154</v>
      </c>
      <c r="K646" s="86" t="s">
        <v>165</v>
      </c>
      <c r="L646" s="86" t="s">
        <v>166</v>
      </c>
      <c r="M646" s="86" t="s">
        <v>157</v>
      </c>
      <c r="N646" s="56">
        <v>130000739073</v>
      </c>
      <c r="O646" s="86" t="s">
        <v>79</v>
      </c>
      <c r="P646" s="87">
        <v>7</v>
      </c>
      <c r="Q646" s="59">
        <v>43483</v>
      </c>
      <c r="R646" s="88">
        <v>501</v>
      </c>
      <c r="S646" s="89">
        <v>55</v>
      </c>
      <c r="T646" s="89">
        <v>55</v>
      </c>
      <c r="U646" s="89">
        <v>3.85</v>
      </c>
      <c r="V646" s="89">
        <v>27555</v>
      </c>
      <c r="W646" s="89">
        <v>27555</v>
      </c>
      <c r="X646" s="89">
        <v>1928.85</v>
      </c>
      <c r="Y646" s="89">
        <v>29483.85</v>
      </c>
      <c r="Z646" s="59">
        <v>43496</v>
      </c>
      <c r="AA646" s="59"/>
      <c r="AB646" s="76" t="str">
        <f t="shared" si="60"/>
        <v/>
      </c>
      <c r="AC646" s="76" t="str">
        <f t="shared" si="61"/>
        <v/>
      </c>
      <c r="AD646" s="76" t="str">
        <f>VLOOKUP(B646,CA!A:B,2,0)</f>
        <v>SYM</v>
      </c>
      <c r="AE646" s="77">
        <f>VLOOKUP(C646,DATA_IW39!B:B,1,0)</f>
        <v>140001547442</v>
      </c>
      <c r="AF646" s="78">
        <f t="shared" si="62"/>
        <v>1</v>
      </c>
      <c r="AG646" s="78">
        <f t="shared" si="63"/>
        <v>1</v>
      </c>
      <c r="AH646" s="78">
        <f t="shared" si="64"/>
        <v>1</v>
      </c>
      <c r="AI646" s="78" t="str">
        <f t="shared" si="65"/>
        <v>S4B3</v>
      </c>
      <c r="AJ646" s="78" t="str">
        <f>VLOOKUP(N646,DATA_IW39!A:X,24,0)</f>
        <v>SYM</v>
      </c>
      <c r="AK646" s="76" t="str">
        <f>VLOOKUP(N646,DATA_IW39!A:W,23,0)</f>
        <v>สายสื่อสาร</v>
      </c>
      <c r="AL646" s="76" t="str">
        <f>VLOOKUP(N646,DATA_IW39!A:G,6,0)</f>
        <v>ZW03</v>
      </c>
      <c r="AM646" s="76" t="str">
        <f>VLOOKUP(N646,DATA_IW39!A:G,7,0)</f>
        <v>Z53</v>
      </c>
      <c r="AN646" s="76" t="str">
        <f>VLOOKUP(A646,Constrain!AC:AD,2,0)</f>
        <v>F151</v>
      </c>
      <c r="AO646" s="76" t="str">
        <f>VLOOKUP(A646,Constrain!AC:AE,3,0)</f>
        <v>กฟส.ปักธงชัย</v>
      </c>
      <c r="AP646" s="76" t="str">
        <f>VLOOKUP(N646,DATA_IW39!A:AA,27,0)</f>
        <v>TELECOM</v>
      </c>
    </row>
    <row r="647" spans="1:42" x14ac:dyDescent="0.35">
      <c r="A647" s="86" t="s">
        <v>1314</v>
      </c>
      <c r="B647" s="56">
        <v>92000318845</v>
      </c>
      <c r="C647" s="56">
        <v>140001547307</v>
      </c>
      <c r="D647" s="86" t="s">
        <v>152</v>
      </c>
      <c r="E647" s="86" t="s">
        <v>160</v>
      </c>
      <c r="F647" s="86" t="s">
        <v>161</v>
      </c>
      <c r="G647" s="56">
        <v>2007973638</v>
      </c>
      <c r="H647" s="56">
        <v>9009421094</v>
      </c>
      <c r="I647" s="56">
        <v>544000323188</v>
      </c>
      <c r="J647" s="86" t="s">
        <v>154</v>
      </c>
      <c r="K647" s="86" t="s">
        <v>165</v>
      </c>
      <c r="L647" s="86" t="s">
        <v>166</v>
      </c>
      <c r="M647" s="86" t="s">
        <v>157</v>
      </c>
      <c r="N647" s="56">
        <v>130000739099</v>
      </c>
      <c r="O647" s="86" t="s">
        <v>79</v>
      </c>
      <c r="P647" s="87">
        <v>2</v>
      </c>
      <c r="Q647" s="59">
        <v>43483</v>
      </c>
      <c r="R647" s="88">
        <v>1315</v>
      </c>
      <c r="S647" s="89">
        <v>55</v>
      </c>
      <c r="T647" s="89">
        <v>55</v>
      </c>
      <c r="U647" s="89">
        <v>3.85</v>
      </c>
      <c r="V647" s="89">
        <v>72325</v>
      </c>
      <c r="W647" s="89">
        <v>72325</v>
      </c>
      <c r="X647" s="89">
        <v>5062.75</v>
      </c>
      <c r="Y647" s="89">
        <v>77387.75</v>
      </c>
      <c r="Z647" s="59">
        <v>43496</v>
      </c>
      <c r="AA647" s="59"/>
      <c r="AB647" s="76" t="str">
        <f t="shared" si="60"/>
        <v/>
      </c>
      <c r="AC647" s="76" t="str">
        <f t="shared" si="61"/>
        <v/>
      </c>
      <c r="AD647" s="76" t="str">
        <f>VLOOKUP(B647,CA!A:B,2,0)</f>
        <v>CAT</v>
      </c>
      <c r="AE647" s="77">
        <f>VLOOKUP(C647,DATA_IW39!B:B,1,0)</f>
        <v>140001547307</v>
      </c>
      <c r="AF647" s="78">
        <f t="shared" si="62"/>
        <v>1</v>
      </c>
      <c r="AG647" s="78">
        <f t="shared" si="63"/>
        <v>1</v>
      </c>
      <c r="AH647" s="78">
        <f t="shared" si="64"/>
        <v>1</v>
      </c>
      <c r="AI647" s="78" t="str">
        <f t="shared" si="65"/>
        <v>S4B3</v>
      </c>
      <c r="AJ647" s="78" t="str">
        <f>VLOOKUP(N647,DATA_IW39!A:X,24,0)</f>
        <v>CAT/BFKT</v>
      </c>
      <c r="AK647" s="76" t="str">
        <f>VLOOKUP(N647,DATA_IW39!A:W,23,0)</f>
        <v>สายสื่อสาร</v>
      </c>
      <c r="AL647" s="76" t="str">
        <f>VLOOKUP(N647,DATA_IW39!A:G,6,0)</f>
        <v>ZW03</v>
      </c>
      <c r="AM647" s="76" t="str">
        <f>VLOOKUP(N647,DATA_IW39!A:G,7,0)</f>
        <v>Z53</v>
      </c>
      <c r="AN647" s="76" t="str">
        <f>VLOOKUP(A647,Constrain!AC:AD,2,0)</f>
        <v>F151</v>
      </c>
      <c r="AO647" s="76" t="str">
        <f>VLOOKUP(A647,Constrain!AC:AE,3,0)</f>
        <v>กฟส.ปักธงชัย</v>
      </c>
      <c r="AP647" s="76" t="str">
        <f>VLOOKUP(N647,DATA_IW39!A:AA,27,0)</f>
        <v>TELECOM</v>
      </c>
    </row>
    <row r="648" spans="1:42" x14ac:dyDescent="0.35">
      <c r="A648" s="86" t="s">
        <v>1314</v>
      </c>
      <c r="B648" s="56">
        <v>92000346979</v>
      </c>
      <c r="C648" s="56">
        <v>140001547386</v>
      </c>
      <c r="D648" s="86" t="s">
        <v>152</v>
      </c>
      <c r="E648" s="86" t="s">
        <v>162</v>
      </c>
      <c r="F648" s="86" t="s">
        <v>1388</v>
      </c>
      <c r="G648" s="56">
        <v>2007973646</v>
      </c>
      <c r="H648" s="56">
        <v>9009421103</v>
      </c>
      <c r="I648" s="56">
        <v>540000321992</v>
      </c>
      <c r="J648" s="86" t="s">
        <v>154</v>
      </c>
      <c r="K648" s="86" t="s">
        <v>165</v>
      </c>
      <c r="L648" s="86" t="s">
        <v>166</v>
      </c>
      <c r="M648" s="86" t="s">
        <v>157</v>
      </c>
      <c r="N648" s="56">
        <v>130000739108</v>
      </c>
      <c r="O648" s="86" t="s">
        <v>79</v>
      </c>
      <c r="P648" s="87">
        <v>9</v>
      </c>
      <c r="Q648" s="59">
        <v>43483</v>
      </c>
      <c r="R648" s="88">
        <v>61</v>
      </c>
      <c r="S648" s="89">
        <v>55</v>
      </c>
      <c r="T648" s="89">
        <v>55</v>
      </c>
      <c r="U648" s="89">
        <v>3.85</v>
      </c>
      <c r="V648" s="89">
        <v>3355</v>
      </c>
      <c r="W648" s="89">
        <v>3355</v>
      </c>
      <c r="X648" s="89">
        <v>234.85</v>
      </c>
      <c r="Y648" s="89">
        <v>3589.85</v>
      </c>
      <c r="Z648" s="59">
        <v>43496</v>
      </c>
      <c r="AA648" s="59"/>
      <c r="AB648" s="76" t="str">
        <f t="shared" si="60"/>
        <v/>
      </c>
      <c r="AC648" s="76" t="str">
        <f t="shared" si="61"/>
        <v/>
      </c>
      <c r="AD648" s="76" t="str">
        <f>VLOOKUP(B648,CA!A:B,2,0)</f>
        <v>DTN</v>
      </c>
      <c r="AE648" s="77">
        <f>VLOOKUP(C648,DATA_IW39!B:B,1,0)</f>
        <v>140001547386</v>
      </c>
      <c r="AF648" s="78">
        <f t="shared" si="62"/>
        <v>1</v>
      </c>
      <c r="AG648" s="78">
        <f t="shared" si="63"/>
        <v>1</v>
      </c>
      <c r="AH648" s="78">
        <f t="shared" si="64"/>
        <v>1</v>
      </c>
      <c r="AI648" s="78" t="str">
        <f t="shared" si="65"/>
        <v>S4B3</v>
      </c>
      <c r="AJ648" s="78" t="str">
        <f>VLOOKUP(N648,DATA_IW39!A:X,24,0)</f>
        <v>DTN</v>
      </c>
      <c r="AK648" s="76" t="str">
        <f>VLOOKUP(N648,DATA_IW39!A:W,23,0)</f>
        <v>สายสื่อสาร</v>
      </c>
      <c r="AL648" s="76" t="str">
        <f>VLOOKUP(N648,DATA_IW39!A:G,6,0)</f>
        <v>ZW03</v>
      </c>
      <c r="AM648" s="76" t="str">
        <f>VLOOKUP(N648,DATA_IW39!A:G,7,0)</f>
        <v>Z53</v>
      </c>
      <c r="AN648" s="76" t="str">
        <f>VLOOKUP(A648,Constrain!AC:AD,2,0)</f>
        <v>F151</v>
      </c>
      <c r="AO648" s="76" t="str">
        <f>VLOOKUP(A648,Constrain!AC:AE,3,0)</f>
        <v>กฟส.ปักธงชัย</v>
      </c>
      <c r="AP648" s="76" t="str">
        <f>VLOOKUP(N648,DATA_IW39!A:AA,27,0)</f>
        <v>TELECOM</v>
      </c>
    </row>
    <row r="649" spans="1:42" x14ac:dyDescent="0.35">
      <c r="A649" s="86" t="s">
        <v>1336</v>
      </c>
      <c r="B649" s="56">
        <v>92000263432</v>
      </c>
      <c r="C649" s="56">
        <v>140001547110</v>
      </c>
      <c r="D649" s="86" t="s">
        <v>152</v>
      </c>
      <c r="E649" s="86" t="s">
        <v>3205</v>
      </c>
      <c r="F649" s="86" t="s">
        <v>3206</v>
      </c>
      <c r="G649" s="56">
        <v>2007973473</v>
      </c>
      <c r="H649" s="56">
        <v>9009420876</v>
      </c>
      <c r="I649" s="56">
        <v>538000321728</v>
      </c>
      <c r="J649" s="86" t="s">
        <v>154</v>
      </c>
      <c r="K649" s="86" t="s">
        <v>1273</v>
      </c>
      <c r="L649" s="86" t="s">
        <v>177</v>
      </c>
      <c r="M649" s="86" t="s">
        <v>157</v>
      </c>
      <c r="N649" s="56">
        <v>130000739635</v>
      </c>
      <c r="O649" s="86" t="s">
        <v>79</v>
      </c>
      <c r="P649" s="87">
        <v>4</v>
      </c>
      <c r="Q649" s="59">
        <v>43483</v>
      </c>
      <c r="R649" s="88">
        <v>7484</v>
      </c>
      <c r="S649" s="89">
        <v>32</v>
      </c>
      <c r="T649" s="89">
        <v>32</v>
      </c>
      <c r="U649" s="89">
        <v>2.2400000000000002</v>
      </c>
      <c r="V649" s="89">
        <v>239488</v>
      </c>
      <c r="W649" s="89">
        <v>239488</v>
      </c>
      <c r="X649" s="89">
        <v>16764.16</v>
      </c>
      <c r="Y649" s="89">
        <v>256252.16</v>
      </c>
      <c r="Z649" s="59">
        <v>43496</v>
      </c>
      <c r="AB649" s="76" t="str">
        <f t="shared" si="60"/>
        <v/>
      </c>
      <c r="AC649" s="76" t="str">
        <f t="shared" si="61"/>
        <v/>
      </c>
      <c r="AD649" s="76" t="str">
        <f>VLOOKUP(B649,CA!A:B,2,0)</f>
        <v>DNTV</v>
      </c>
      <c r="AE649" s="77">
        <f>VLOOKUP(C649,DATA_IW39!B:B,1,0)</f>
        <v>140001547110</v>
      </c>
      <c r="AF649" s="78">
        <f t="shared" si="62"/>
        <v>1</v>
      </c>
      <c r="AG649" s="78">
        <f t="shared" si="63"/>
        <v>1</v>
      </c>
      <c r="AH649" s="78">
        <f t="shared" si="64"/>
        <v>1</v>
      </c>
      <c r="AI649" s="78" t="str">
        <f t="shared" si="65"/>
        <v>S4B3</v>
      </c>
      <c r="AJ649" s="78" t="str">
        <f>VLOOKUP(N649,DATA_IW39!A:X,24,0)</f>
        <v>DNTV</v>
      </c>
      <c r="AK649" s="76" t="str">
        <f>VLOOKUP(N649,DATA_IW39!A:W,23,0)</f>
        <v>สายสื่อสาร</v>
      </c>
      <c r="AL649" s="76" t="str">
        <f>VLOOKUP(N649,DATA_IW39!A:G,6,0)</f>
        <v>ZW03</v>
      </c>
      <c r="AM649" s="76" t="str">
        <f>VLOOKUP(N649,DATA_IW39!A:G,7,0)</f>
        <v>Z53</v>
      </c>
      <c r="AN649" s="76" t="str">
        <f>VLOOKUP(A649,Constrain!AC:AD,2,0)</f>
        <v>F011</v>
      </c>
      <c r="AO649" s="76" t="str">
        <f>VLOOKUP(A649,Constrain!AC:AE,3,0)</f>
        <v>กฟจ.นครราชสีมา</v>
      </c>
      <c r="AP649" s="76" t="str">
        <f>VLOOKUP(N649,DATA_IW39!A:AA,27,0)</f>
        <v>CABLE TV</v>
      </c>
    </row>
    <row r="650" spans="1:42" x14ac:dyDescent="0.35">
      <c r="A650" s="86" t="s">
        <v>1336</v>
      </c>
      <c r="B650" s="56">
        <v>92000262577</v>
      </c>
      <c r="C650" s="56">
        <v>140001547148</v>
      </c>
      <c r="D650" s="86" t="s">
        <v>152</v>
      </c>
      <c r="E650" s="86" t="s">
        <v>3185</v>
      </c>
      <c r="F650" s="86" t="s">
        <v>3186</v>
      </c>
      <c r="G650" s="56">
        <v>2007973505</v>
      </c>
      <c r="H650" s="56">
        <v>9009420885</v>
      </c>
      <c r="I650" s="56">
        <v>560000322272</v>
      </c>
      <c r="J650" s="86" t="s">
        <v>154</v>
      </c>
      <c r="K650" s="86" t="s">
        <v>1273</v>
      </c>
      <c r="L650" s="86" t="s">
        <v>177</v>
      </c>
      <c r="M650" s="86" t="s">
        <v>157</v>
      </c>
      <c r="N650" s="56">
        <v>130000739638</v>
      </c>
      <c r="O650" s="86" t="s">
        <v>79</v>
      </c>
      <c r="P650" s="87">
        <v>2</v>
      </c>
      <c r="Q650" s="59">
        <v>43483</v>
      </c>
      <c r="R650" s="88">
        <v>6362</v>
      </c>
      <c r="S650" s="89">
        <v>55</v>
      </c>
      <c r="T650" s="89">
        <v>55</v>
      </c>
      <c r="U650" s="89">
        <v>3.85</v>
      </c>
      <c r="V650" s="89">
        <v>349910</v>
      </c>
      <c r="W650" s="89">
        <v>349910</v>
      </c>
      <c r="X650" s="89">
        <v>24493.7</v>
      </c>
      <c r="Y650" s="89">
        <v>374403.7</v>
      </c>
      <c r="Z650" s="59">
        <v>43496</v>
      </c>
      <c r="AB650" s="76" t="str">
        <f t="shared" si="60"/>
        <v/>
      </c>
      <c r="AC650" s="76" t="str">
        <f t="shared" si="61"/>
        <v/>
      </c>
      <c r="AD650" s="76" t="str">
        <f>VLOOKUP(B650,CA!A:B,2,0)</f>
        <v>KCTV</v>
      </c>
      <c r="AE650" s="77" t="e">
        <f>VLOOKUP(C650,DATA_IW39!B:B,1,0)</f>
        <v>#N/A</v>
      </c>
      <c r="AF650" s="78">
        <f t="shared" si="62"/>
        <v>2</v>
      </c>
      <c r="AG650" s="78">
        <f t="shared" si="63"/>
        <v>1</v>
      </c>
      <c r="AH650" s="78">
        <f t="shared" si="64"/>
        <v>1</v>
      </c>
      <c r="AI650" s="78" t="str">
        <f t="shared" si="65"/>
        <v>S4B3</v>
      </c>
      <c r="AJ650" s="78" t="str">
        <f>VLOOKUP(N650,DATA_IW39!A:X,24,0)</f>
        <v>KCTV</v>
      </c>
      <c r="AK650" s="76" t="str">
        <f>VLOOKUP(N650,DATA_IW39!A:W,23,0)</f>
        <v>สายสื่อสาร</v>
      </c>
      <c r="AL650" s="76" t="str">
        <f>VLOOKUP(N650,DATA_IW39!A:G,6,0)</f>
        <v>ZW03</v>
      </c>
      <c r="AM650" s="76" t="str">
        <f>VLOOKUP(N650,DATA_IW39!A:G,7,0)</f>
        <v>Z53</v>
      </c>
      <c r="AN650" s="76" t="str">
        <f>VLOOKUP(A650,Constrain!AC:AD,2,0)</f>
        <v>F011</v>
      </c>
      <c r="AO650" s="76" t="str">
        <f>VLOOKUP(A650,Constrain!AC:AE,3,0)</f>
        <v>กฟจ.นครราชสีมา</v>
      </c>
      <c r="AP650" s="76" t="str">
        <f>VLOOKUP(N650,DATA_IW39!A:AA,27,0)</f>
        <v>CABLE TV</v>
      </c>
    </row>
    <row r="651" spans="1:42" x14ac:dyDescent="0.35">
      <c r="A651" s="86" t="s">
        <v>1336</v>
      </c>
      <c r="B651" s="56">
        <v>92000262577</v>
      </c>
      <c r="C651" s="56">
        <v>140001554200</v>
      </c>
      <c r="D651" s="86" t="s">
        <v>152</v>
      </c>
      <c r="E651" s="86" t="s">
        <v>3185</v>
      </c>
      <c r="F651" s="86" t="s">
        <v>3186</v>
      </c>
      <c r="G651" s="56">
        <v>2007990674</v>
      </c>
      <c r="H651" s="56">
        <v>9009440695</v>
      </c>
      <c r="I651" s="56">
        <v>524000323014</v>
      </c>
      <c r="J651" s="86" t="s">
        <v>154</v>
      </c>
      <c r="K651" s="86" t="s">
        <v>1273</v>
      </c>
      <c r="L651" s="86" t="s">
        <v>177</v>
      </c>
      <c r="M651" s="86" t="s">
        <v>157</v>
      </c>
      <c r="N651" s="56">
        <v>130000739638</v>
      </c>
      <c r="O651" s="86" t="s">
        <v>79</v>
      </c>
      <c r="P651" s="87">
        <v>3</v>
      </c>
      <c r="Q651" s="59">
        <v>43489</v>
      </c>
      <c r="R651" s="88">
        <v>6362</v>
      </c>
      <c r="S651" s="89">
        <v>32</v>
      </c>
      <c r="T651" s="89">
        <v>32</v>
      </c>
      <c r="U651" s="89">
        <v>2.2400000000000002</v>
      </c>
      <c r="V651" s="89">
        <v>203584</v>
      </c>
      <c r="W651" s="89">
        <v>203584</v>
      </c>
      <c r="X651" s="89">
        <v>14250.88</v>
      </c>
      <c r="Y651" s="89">
        <v>217834.88</v>
      </c>
      <c r="Z651" s="59">
        <v>43489</v>
      </c>
      <c r="AA651" s="59"/>
      <c r="AB651" s="76" t="str">
        <f t="shared" si="60"/>
        <v/>
      </c>
      <c r="AC651" s="76" t="str">
        <f t="shared" si="61"/>
        <v/>
      </c>
      <c r="AD651" s="76" t="str">
        <f>VLOOKUP(B651,CA!A:B,2,0)</f>
        <v>KCTV</v>
      </c>
      <c r="AE651" s="77">
        <f>VLOOKUP(C651,DATA_IW39!B:B,1,0)</f>
        <v>140001554200</v>
      </c>
      <c r="AF651" s="78">
        <f t="shared" si="62"/>
        <v>2</v>
      </c>
      <c r="AG651" s="78">
        <f t="shared" si="63"/>
        <v>1</v>
      </c>
      <c r="AH651" s="78">
        <f t="shared" si="64"/>
        <v>1</v>
      </c>
      <c r="AI651" s="78" t="str">
        <f t="shared" si="65"/>
        <v>S4B3</v>
      </c>
      <c r="AJ651" s="78" t="str">
        <f>VLOOKUP(N651,DATA_IW39!A:X,24,0)</f>
        <v>KCTV</v>
      </c>
      <c r="AK651" s="76" t="str">
        <f>VLOOKUP(N651,DATA_IW39!A:W,23,0)</f>
        <v>สายสื่อสาร</v>
      </c>
      <c r="AL651" s="76" t="str">
        <f>VLOOKUP(N651,DATA_IW39!A:G,6,0)</f>
        <v>ZW03</v>
      </c>
      <c r="AM651" s="76" t="str">
        <f>VLOOKUP(N651,DATA_IW39!A:G,7,0)</f>
        <v>Z53</v>
      </c>
      <c r="AN651" s="76" t="str">
        <f>VLOOKUP(A651,Constrain!AC:AD,2,0)</f>
        <v>F011</v>
      </c>
      <c r="AO651" s="76" t="str">
        <f>VLOOKUP(A651,Constrain!AC:AE,3,0)</f>
        <v>กฟจ.นครราชสีมา</v>
      </c>
      <c r="AP651" s="76" t="str">
        <f>VLOOKUP(N651,DATA_IW39!A:AA,27,0)</f>
        <v>CABLE TV</v>
      </c>
    </row>
    <row r="652" spans="1:42" x14ac:dyDescent="0.35">
      <c r="A652" s="86" t="s">
        <v>1336</v>
      </c>
      <c r="B652" s="56">
        <v>92000187331</v>
      </c>
      <c r="C652" s="56">
        <v>140001547216</v>
      </c>
      <c r="D652" s="86" t="s">
        <v>152</v>
      </c>
      <c r="E652" s="86" t="s">
        <v>189</v>
      </c>
      <c r="F652" s="86" t="s">
        <v>3207</v>
      </c>
      <c r="G652" s="56">
        <v>2007973565</v>
      </c>
      <c r="H652" s="56">
        <v>9009420986</v>
      </c>
      <c r="I652" s="56">
        <v>560000322273</v>
      </c>
      <c r="J652" s="86" t="s">
        <v>154</v>
      </c>
      <c r="K652" s="86" t="s">
        <v>1273</v>
      </c>
      <c r="L652" s="86" t="s">
        <v>177</v>
      </c>
      <c r="M652" s="86" t="s">
        <v>157</v>
      </c>
      <c r="N652" s="56">
        <v>130000739642</v>
      </c>
      <c r="O652" s="86" t="s">
        <v>79</v>
      </c>
      <c r="P652" s="87">
        <v>1</v>
      </c>
      <c r="Q652" s="59">
        <v>43483</v>
      </c>
      <c r="R652" s="88">
        <v>588</v>
      </c>
      <c r="S652" s="89">
        <v>32</v>
      </c>
      <c r="T652" s="89">
        <v>32</v>
      </c>
      <c r="U652" s="89">
        <v>2.2400000000000002</v>
      </c>
      <c r="V652" s="89">
        <v>18816</v>
      </c>
      <c r="W652" s="89">
        <v>18816</v>
      </c>
      <c r="X652" s="89">
        <v>1317.12</v>
      </c>
      <c r="Y652" s="89">
        <v>20133.12</v>
      </c>
      <c r="Z652" s="59">
        <v>43496</v>
      </c>
      <c r="AA652" s="59"/>
      <c r="AB652" s="76" t="str">
        <f t="shared" si="60"/>
        <v/>
      </c>
      <c r="AC652" s="76" t="str">
        <f t="shared" si="61"/>
        <v/>
      </c>
      <c r="AD652" s="76" t="str">
        <f>VLOOKUP(B652,CA!A:B,2,0)</f>
        <v>HOHTV</v>
      </c>
      <c r="AE652" s="77">
        <f>VLOOKUP(C652,DATA_IW39!B:B,1,0)</f>
        <v>140001547216</v>
      </c>
      <c r="AF652" s="78">
        <f t="shared" si="62"/>
        <v>1</v>
      </c>
      <c r="AG652" s="78">
        <f t="shared" si="63"/>
        <v>1</v>
      </c>
      <c r="AH652" s="78">
        <f t="shared" si="64"/>
        <v>1</v>
      </c>
      <c r="AI652" s="78" t="str">
        <f t="shared" si="65"/>
        <v>S4B3</v>
      </c>
      <c r="AJ652" s="78" t="str">
        <f>VLOOKUP(N652,DATA_IW39!A:X,24,0)</f>
        <v>HOHTV</v>
      </c>
      <c r="AK652" s="76" t="str">
        <f>VLOOKUP(N652,DATA_IW39!A:W,23,0)</f>
        <v>สายสื่อสาร</v>
      </c>
      <c r="AL652" s="76" t="str">
        <f>VLOOKUP(N652,DATA_IW39!A:G,6,0)</f>
        <v>ZW03</v>
      </c>
      <c r="AM652" s="76" t="str">
        <f>VLOOKUP(N652,DATA_IW39!A:G,7,0)</f>
        <v>Z53</v>
      </c>
      <c r="AN652" s="76" t="str">
        <f>VLOOKUP(A652,Constrain!AC:AD,2,0)</f>
        <v>F011</v>
      </c>
      <c r="AO652" s="76" t="str">
        <f>VLOOKUP(A652,Constrain!AC:AE,3,0)</f>
        <v>กฟจ.นครราชสีมา</v>
      </c>
      <c r="AP652" s="76" t="str">
        <f>VLOOKUP(N652,DATA_IW39!A:AA,27,0)</f>
        <v>CABLE TV</v>
      </c>
    </row>
    <row r="653" spans="1:42" x14ac:dyDescent="0.35">
      <c r="A653" s="86" t="s">
        <v>1336</v>
      </c>
      <c r="B653" s="56">
        <v>92000429666</v>
      </c>
      <c r="C653" s="56">
        <v>140001546798</v>
      </c>
      <c r="D653" s="86" t="s">
        <v>152</v>
      </c>
      <c r="E653" s="86" t="s">
        <v>171</v>
      </c>
      <c r="F653" s="86" t="s">
        <v>167</v>
      </c>
      <c r="G653" s="56">
        <v>2007973126</v>
      </c>
      <c r="H653" s="56">
        <v>9009420433</v>
      </c>
      <c r="I653" s="56">
        <v>560000322268</v>
      </c>
      <c r="J653" s="86" t="s">
        <v>154</v>
      </c>
      <c r="K653" s="86" t="s">
        <v>165</v>
      </c>
      <c r="L653" s="86" t="s">
        <v>166</v>
      </c>
      <c r="M653" s="86" t="s">
        <v>157</v>
      </c>
      <c r="N653" s="56">
        <v>130000739644</v>
      </c>
      <c r="O653" s="86" t="s">
        <v>79</v>
      </c>
      <c r="P653" s="87">
        <v>18</v>
      </c>
      <c r="Q653" s="59">
        <v>43483</v>
      </c>
      <c r="R653" s="88">
        <v>2407</v>
      </c>
      <c r="S653" s="89">
        <v>55</v>
      </c>
      <c r="T653" s="89">
        <v>55</v>
      </c>
      <c r="U653" s="89">
        <v>3.85</v>
      </c>
      <c r="V653" s="89">
        <v>132385</v>
      </c>
      <c r="W653" s="89">
        <v>132385</v>
      </c>
      <c r="X653" s="89">
        <v>9266.9500000000007</v>
      </c>
      <c r="Y653" s="89">
        <v>141651.95000000001</v>
      </c>
      <c r="Z653" s="59">
        <v>43496</v>
      </c>
      <c r="AA653" s="59"/>
      <c r="AB653" s="76" t="str">
        <f t="shared" si="60"/>
        <v/>
      </c>
      <c r="AC653" s="76" t="str">
        <f t="shared" si="61"/>
        <v/>
      </c>
      <c r="AD653" s="76" t="str">
        <f>VLOOKUP(B653,CA!A:B,2,0)</f>
        <v>TUC</v>
      </c>
      <c r="AE653" s="77">
        <f>VLOOKUP(C653,DATA_IW39!B:B,1,0)</f>
        <v>140001546798</v>
      </c>
      <c r="AF653" s="78">
        <f t="shared" si="62"/>
        <v>1</v>
      </c>
      <c r="AG653" s="78">
        <f t="shared" si="63"/>
        <v>1</v>
      </c>
      <c r="AH653" s="78">
        <f t="shared" si="64"/>
        <v>1</v>
      </c>
      <c r="AI653" s="78" t="str">
        <f t="shared" si="65"/>
        <v>S4B3</v>
      </c>
      <c r="AJ653" s="78" t="str">
        <f>VLOOKUP(N653,DATA_IW39!A:X,24,0)</f>
        <v>TUC</v>
      </c>
      <c r="AK653" s="76" t="str">
        <f>VLOOKUP(N653,DATA_IW39!A:W,23,0)</f>
        <v>สายสื่อสาร</v>
      </c>
      <c r="AL653" s="76" t="str">
        <f>VLOOKUP(N653,DATA_IW39!A:G,6,0)</f>
        <v>ZW03</v>
      </c>
      <c r="AM653" s="76" t="str">
        <f>VLOOKUP(N653,DATA_IW39!A:G,7,0)</f>
        <v>Z53</v>
      </c>
      <c r="AN653" s="76" t="str">
        <f>VLOOKUP(A653,Constrain!AC:AD,2,0)</f>
        <v>F011</v>
      </c>
      <c r="AO653" s="76" t="str">
        <f>VLOOKUP(A653,Constrain!AC:AE,3,0)</f>
        <v>กฟจ.นครราชสีมา</v>
      </c>
      <c r="AP653" s="76" t="str">
        <f>VLOOKUP(N653,DATA_IW39!A:AA,27,0)</f>
        <v>TELECOM</v>
      </c>
    </row>
    <row r="654" spans="1:42" x14ac:dyDescent="0.35">
      <c r="A654" s="86" t="s">
        <v>1336</v>
      </c>
      <c r="B654" s="56">
        <v>92000320901</v>
      </c>
      <c r="C654" s="56">
        <v>140001546882</v>
      </c>
      <c r="D654" s="86" t="s">
        <v>152</v>
      </c>
      <c r="E654" s="86" t="s">
        <v>153</v>
      </c>
      <c r="F654" s="86" t="s">
        <v>1266</v>
      </c>
      <c r="G654" s="56">
        <v>2007973193</v>
      </c>
      <c r="H654" s="56">
        <v>9009420523</v>
      </c>
      <c r="I654" s="56">
        <v>564000321929</v>
      </c>
      <c r="J654" s="86" t="s">
        <v>154</v>
      </c>
      <c r="K654" s="86" t="s">
        <v>155</v>
      </c>
      <c r="L654" s="86" t="s">
        <v>156</v>
      </c>
      <c r="M654" s="86" t="s">
        <v>157</v>
      </c>
      <c r="N654" s="56">
        <v>130000739647</v>
      </c>
      <c r="O654" s="86" t="s">
        <v>79</v>
      </c>
      <c r="P654" s="87">
        <v>11</v>
      </c>
      <c r="Q654" s="59">
        <v>43483</v>
      </c>
      <c r="R654" s="88">
        <v>7</v>
      </c>
      <c r="S654" s="89">
        <v>410</v>
      </c>
      <c r="T654" s="89">
        <v>410</v>
      </c>
      <c r="U654" s="89">
        <v>28.7</v>
      </c>
      <c r="V654" s="89">
        <v>2870</v>
      </c>
      <c r="W654" s="89">
        <v>2870</v>
      </c>
      <c r="X654" s="89">
        <v>200.9</v>
      </c>
      <c r="Y654" s="89">
        <v>3070.9</v>
      </c>
      <c r="Z654" s="59">
        <v>43496</v>
      </c>
      <c r="AA654" s="59"/>
      <c r="AB654" s="76" t="str">
        <f t="shared" si="60"/>
        <v/>
      </c>
      <c r="AC654" s="76" t="str">
        <f t="shared" si="61"/>
        <v/>
      </c>
      <c r="AD654" s="76" t="str">
        <f>VLOOKUP(B654,CA!A:B,2,0)</f>
        <v>AWN</v>
      </c>
      <c r="AE654" s="77">
        <f>VLOOKUP(C654,DATA_IW39!B:B,1,0)</f>
        <v>140001546882</v>
      </c>
      <c r="AF654" s="78">
        <f t="shared" si="62"/>
        <v>1</v>
      </c>
      <c r="AG654" s="78">
        <f t="shared" si="63"/>
        <v>1</v>
      </c>
      <c r="AH654" s="78">
        <f t="shared" si="64"/>
        <v>1</v>
      </c>
      <c r="AI654" s="78" t="str">
        <f t="shared" si="65"/>
        <v>S4B3</v>
      </c>
      <c r="AJ654" s="78" t="str">
        <f>VLOOKUP(N654,DATA_IW39!A:X,24,0)</f>
        <v>AWN</v>
      </c>
      <c r="AK654" s="76" t="str">
        <f>VLOOKUP(N654,DATA_IW39!A:W,23,0)</f>
        <v>อุปกรณ์</v>
      </c>
      <c r="AL654" s="76" t="str">
        <f>VLOOKUP(N654,DATA_IW39!A:G,6,0)</f>
        <v>ZW03</v>
      </c>
      <c r="AM654" s="76" t="str">
        <f>VLOOKUP(N654,DATA_IW39!A:G,7,0)</f>
        <v>Z53</v>
      </c>
      <c r="AN654" s="76" t="str">
        <f>VLOOKUP(A654,Constrain!AC:AD,2,0)</f>
        <v>F011</v>
      </c>
      <c r="AO654" s="76" t="str">
        <f>VLOOKUP(A654,Constrain!AC:AE,3,0)</f>
        <v>กฟจ.นครราชสีมา</v>
      </c>
      <c r="AP654" s="76" t="str">
        <f>VLOOKUP(N654,DATA_IW39!A:AA,27,0)</f>
        <v>TELECOM</v>
      </c>
    </row>
    <row r="655" spans="1:42" x14ac:dyDescent="0.35">
      <c r="A655" s="86" t="s">
        <v>1336</v>
      </c>
      <c r="B655" s="56">
        <v>92000523912</v>
      </c>
      <c r="C655" s="56">
        <v>140001546901</v>
      </c>
      <c r="D655" s="86" t="s">
        <v>152</v>
      </c>
      <c r="E655" s="86" t="s">
        <v>162</v>
      </c>
      <c r="F655" s="86" t="s">
        <v>1388</v>
      </c>
      <c r="G655" s="56">
        <v>2007973220</v>
      </c>
      <c r="H655" s="56">
        <v>9009420526</v>
      </c>
      <c r="I655" s="56">
        <v>550000321515</v>
      </c>
      <c r="J655" s="86" t="s">
        <v>154</v>
      </c>
      <c r="K655" s="86" t="s">
        <v>155</v>
      </c>
      <c r="L655" s="86" t="s">
        <v>156</v>
      </c>
      <c r="M655" s="86" t="s">
        <v>157</v>
      </c>
      <c r="N655" s="56">
        <v>130000739650</v>
      </c>
      <c r="O655" s="86" t="s">
        <v>79</v>
      </c>
      <c r="P655" s="87">
        <v>21</v>
      </c>
      <c r="Q655" s="59">
        <v>43483</v>
      </c>
      <c r="R655" s="88">
        <v>10</v>
      </c>
      <c r="S655" s="89">
        <v>410</v>
      </c>
      <c r="T655" s="89">
        <v>410</v>
      </c>
      <c r="U655" s="89">
        <v>28.7</v>
      </c>
      <c r="V655" s="89">
        <v>4100</v>
      </c>
      <c r="W655" s="89">
        <v>4100</v>
      </c>
      <c r="X655" s="89">
        <v>287</v>
      </c>
      <c r="Y655" s="89">
        <v>4387</v>
      </c>
      <c r="Z655" s="59">
        <v>43496</v>
      </c>
      <c r="AA655" s="59"/>
      <c r="AB655" s="76" t="str">
        <f t="shared" si="60"/>
        <v/>
      </c>
      <c r="AC655" s="76" t="str">
        <f t="shared" si="61"/>
        <v/>
      </c>
      <c r="AD655" s="76" t="str">
        <f>VLOOKUP(B655,CA!A:B,2,0)</f>
        <v>DTN</v>
      </c>
      <c r="AE655" s="77">
        <f>VLOOKUP(C655,DATA_IW39!B:B,1,0)</f>
        <v>140001546901</v>
      </c>
      <c r="AF655" s="78">
        <f t="shared" si="62"/>
        <v>1</v>
      </c>
      <c r="AG655" s="78">
        <f t="shared" si="63"/>
        <v>1</v>
      </c>
      <c r="AH655" s="78">
        <f t="shared" si="64"/>
        <v>1</v>
      </c>
      <c r="AI655" s="78" t="str">
        <f t="shared" si="65"/>
        <v>S4B3</v>
      </c>
      <c r="AJ655" s="78" t="str">
        <f>VLOOKUP(N655,DATA_IW39!A:X,24,0)</f>
        <v>DTN</v>
      </c>
      <c r="AK655" s="76" t="str">
        <f>VLOOKUP(N655,DATA_IW39!A:W,23,0)</f>
        <v>อุปกรณ์</v>
      </c>
      <c r="AL655" s="76" t="str">
        <f>VLOOKUP(N655,DATA_IW39!A:G,6,0)</f>
        <v>ZW03</v>
      </c>
      <c r="AM655" s="76" t="str">
        <f>VLOOKUP(N655,DATA_IW39!A:G,7,0)</f>
        <v>Z53</v>
      </c>
      <c r="AN655" s="76" t="str">
        <f>VLOOKUP(A655,Constrain!AC:AD,2,0)</f>
        <v>F011</v>
      </c>
      <c r="AO655" s="76" t="str">
        <f>VLOOKUP(A655,Constrain!AC:AE,3,0)</f>
        <v>กฟจ.นครราชสีมา</v>
      </c>
      <c r="AP655" s="76" t="str">
        <f>VLOOKUP(N655,DATA_IW39!A:AA,27,0)</f>
        <v>TELECOM</v>
      </c>
    </row>
    <row r="656" spans="1:42" x14ac:dyDescent="0.35">
      <c r="A656" s="86" t="s">
        <v>1336</v>
      </c>
      <c r="B656" s="56">
        <v>92000314487</v>
      </c>
      <c r="C656" s="56">
        <v>140001546924</v>
      </c>
      <c r="D656" s="86" t="s">
        <v>152</v>
      </c>
      <c r="E656" s="86" t="s">
        <v>1316</v>
      </c>
      <c r="F656" s="86" t="s">
        <v>1317</v>
      </c>
      <c r="G656" s="56">
        <v>2007973227</v>
      </c>
      <c r="H656" s="56">
        <v>9009420651</v>
      </c>
      <c r="I656" s="56">
        <v>532000322067</v>
      </c>
      <c r="J656" s="86" t="s">
        <v>154</v>
      </c>
      <c r="K656" s="86" t="s">
        <v>155</v>
      </c>
      <c r="L656" s="86" t="s">
        <v>156</v>
      </c>
      <c r="M656" s="86" t="s">
        <v>157</v>
      </c>
      <c r="N656" s="56">
        <v>130000739652</v>
      </c>
      <c r="O656" s="86" t="s">
        <v>79</v>
      </c>
      <c r="P656" s="87">
        <v>7</v>
      </c>
      <c r="Q656" s="59">
        <v>43483</v>
      </c>
      <c r="R656" s="88">
        <v>2</v>
      </c>
      <c r="S656" s="89">
        <v>410</v>
      </c>
      <c r="T656" s="89">
        <v>410</v>
      </c>
      <c r="U656" s="89">
        <v>28.7</v>
      </c>
      <c r="V656" s="89">
        <v>820</v>
      </c>
      <c r="W656" s="89">
        <v>820</v>
      </c>
      <c r="X656" s="89">
        <v>57.4</v>
      </c>
      <c r="Y656" s="89">
        <v>877.4</v>
      </c>
      <c r="Z656" s="59">
        <v>43496</v>
      </c>
      <c r="AA656" s="59"/>
      <c r="AB656" s="76" t="str">
        <f t="shared" si="60"/>
        <v/>
      </c>
      <c r="AC656" s="76" t="str">
        <f t="shared" si="61"/>
        <v/>
      </c>
      <c r="AD656" s="76" t="str">
        <f>VLOOKUP(B656,CA!A:B,2,0)</f>
        <v>SIMAT</v>
      </c>
      <c r="AE656" s="77">
        <f>VLOOKUP(C656,DATA_IW39!B:B,1,0)</f>
        <v>140001546924</v>
      </c>
      <c r="AF656" s="78">
        <f t="shared" si="62"/>
        <v>1</v>
      </c>
      <c r="AG656" s="78">
        <f t="shared" si="63"/>
        <v>1</v>
      </c>
      <c r="AH656" s="78">
        <f t="shared" si="64"/>
        <v>1</v>
      </c>
      <c r="AI656" s="78" t="str">
        <f t="shared" si="65"/>
        <v>S4B3</v>
      </c>
      <c r="AJ656" s="78" t="str">
        <f>VLOOKUP(N656,DATA_IW39!A:X,24,0)</f>
        <v>SIMAT</v>
      </c>
      <c r="AK656" s="76" t="str">
        <f>VLOOKUP(N656,DATA_IW39!A:W,23,0)</f>
        <v>อุปกรณ์</v>
      </c>
      <c r="AL656" s="76" t="str">
        <f>VLOOKUP(N656,DATA_IW39!A:G,6,0)</f>
        <v>ZW03</v>
      </c>
      <c r="AM656" s="76" t="str">
        <f>VLOOKUP(N656,DATA_IW39!A:G,7,0)</f>
        <v>Z53</v>
      </c>
      <c r="AN656" s="76" t="str">
        <f>VLOOKUP(A656,Constrain!AC:AD,2,0)</f>
        <v>F011</v>
      </c>
      <c r="AO656" s="76" t="str">
        <f>VLOOKUP(A656,Constrain!AC:AE,3,0)</f>
        <v>กฟจ.นครราชสีมา</v>
      </c>
      <c r="AP656" s="76" t="str">
        <f>VLOOKUP(N656,DATA_IW39!A:AA,27,0)</f>
        <v>TELECOM</v>
      </c>
    </row>
    <row r="657" spans="1:42" x14ac:dyDescent="0.35">
      <c r="A657" s="86" t="s">
        <v>1336</v>
      </c>
      <c r="B657" s="56">
        <v>92000546541</v>
      </c>
      <c r="C657" s="56">
        <v>140001546960</v>
      </c>
      <c r="D657" s="86" t="s">
        <v>152</v>
      </c>
      <c r="E657" s="86" t="s">
        <v>194</v>
      </c>
      <c r="F657" s="86" t="s">
        <v>195</v>
      </c>
      <c r="G657" s="56">
        <v>2007973299</v>
      </c>
      <c r="H657" s="56">
        <v>9009420664</v>
      </c>
      <c r="I657" s="56">
        <v>526000322278</v>
      </c>
      <c r="J657" s="86" t="s">
        <v>154</v>
      </c>
      <c r="K657" s="86" t="s">
        <v>155</v>
      </c>
      <c r="L657" s="86" t="s">
        <v>156</v>
      </c>
      <c r="M657" s="86" t="s">
        <v>157</v>
      </c>
      <c r="N657" s="56">
        <v>130000739655</v>
      </c>
      <c r="O657" s="86" t="s">
        <v>79</v>
      </c>
      <c r="P657" s="87">
        <v>24</v>
      </c>
      <c r="Q657" s="59">
        <v>43483</v>
      </c>
      <c r="R657" s="88">
        <v>2145</v>
      </c>
      <c r="S657" s="89">
        <v>410</v>
      </c>
      <c r="T657" s="89">
        <v>410</v>
      </c>
      <c r="U657" s="89">
        <v>28.7</v>
      </c>
      <c r="V657" s="89">
        <v>879450</v>
      </c>
      <c r="W657" s="89">
        <v>879450</v>
      </c>
      <c r="X657" s="89">
        <v>61561.5</v>
      </c>
      <c r="Y657" s="89">
        <v>941011.5</v>
      </c>
      <c r="Z657" s="59">
        <v>43496</v>
      </c>
      <c r="AA657" s="59"/>
      <c r="AB657" s="76" t="str">
        <f t="shared" si="60"/>
        <v/>
      </c>
      <c r="AC657" s="76" t="str">
        <f t="shared" si="61"/>
        <v/>
      </c>
      <c r="AD657" s="76" t="str">
        <f>VLOOKUP(B657,CA!A:B,2,0)</f>
        <v>TCC</v>
      </c>
      <c r="AE657" s="77">
        <f>VLOOKUP(C657,DATA_IW39!B:B,1,0)</f>
        <v>140001546960</v>
      </c>
      <c r="AF657" s="78">
        <f t="shared" si="62"/>
        <v>1</v>
      </c>
      <c r="AG657" s="78">
        <f t="shared" si="63"/>
        <v>1</v>
      </c>
      <c r="AH657" s="78">
        <f t="shared" si="64"/>
        <v>1</v>
      </c>
      <c r="AI657" s="78" t="str">
        <f t="shared" si="65"/>
        <v>S4B3</v>
      </c>
      <c r="AJ657" s="78" t="str">
        <f>VLOOKUP(N657,DATA_IW39!A:X,24,0)</f>
        <v>TCC</v>
      </c>
      <c r="AK657" s="76" t="str">
        <f>VLOOKUP(N657,DATA_IW39!A:W,23,0)</f>
        <v>อุปกรณ์</v>
      </c>
      <c r="AL657" s="76" t="str">
        <f>VLOOKUP(N657,DATA_IW39!A:G,6,0)</f>
        <v>ZW03</v>
      </c>
      <c r="AM657" s="76" t="str">
        <f>VLOOKUP(N657,DATA_IW39!A:G,7,0)</f>
        <v>Z53</v>
      </c>
      <c r="AN657" s="76" t="str">
        <f>VLOOKUP(A657,Constrain!AC:AD,2,0)</f>
        <v>F011</v>
      </c>
      <c r="AO657" s="76" t="str">
        <f>VLOOKUP(A657,Constrain!AC:AE,3,0)</f>
        <v>กฟจ.นครราชสีมา</v>
      </c>
      <c r="AP657" s="76" t="str">
        <f>VLOOKUP(N657,DATA_IW39!A:AA,27,0)</f>
        <v>TELECOM</v>
      </c>
    </row>
    <row r="658" spans="1:42" x14ac:dyDescent="0.35">
      <c r="A658" s="86" t="s">
        <v>1336</v>
      </c>
      <c r="B658" s="56">
        <v>92000429666</v>
      </c>
      <c r="C658" s="56">
        <v>140001546995</v>
      </c>
      <c r="D658" s="86" t="s">
        <v>152</v>
      </c>
      <c r="E658" s="86" t="s">
        <v>171</v>
      </c>
      <c r="F658" s="86" t="s">
        <v>167</v>
      </c>
      <c r="G658" s="56">
        <v>2007973311</v>
      </c>
      <c r="H658" s="56">
        <v>9009420715</v>
      </c>
      <c r="I658" s="56">
        <v>562000322025</v>
      </c>
      <c r="J658" s="86" t="s">
        <v>154</v>
      </c>
      <c r="K658" s="86" t="s">
        <v>155</v>
      </c>
      <c r="L658" s="86" t="s">
        <v>156</v>
      </c>
      <c r="M658" s="86" t="s">
        <v>157</v>
      </c>
      <c r="N658" s="56">
        <v>130000739658</v>
      </c>
      <c r="O658" s="86" t="s">
        <v>79</v>
      </c>
      <c r="P658" s="87">
        <v>19</v>
      </c>
      <c r="Q658" s="59">
        <v>43483</v>
      </c>
      <c r="R658" s="88">
        <v>39</v>
      </c>
      <c r="S658" s="89">
        <v>410</v>
      </c>
      <c r="T658" s="89">
        <v>410</v>
      </c>
      <c r="U658" s="89">
        <v>28.7</v>
      </c>
      <c r="V658" s="89">
        <v>15990</v>
      </c>
      <c r="W658" s="89">
        <v>15990</v>
      </c>
      <c r="X658" s="89">
        <v>1119.3</v>
      </c>
      <c r="Y658" s="89">
        <v>17109.3</v>
      </c>
      <c r="Z658" s="59">
        <v>43496</v>
      </c>
      <c r="AA658" s="59"/>
      <c r="AB658" s="76" t="str">
        <f t="shared" si="60"/>
        <v/>
      </c>
      <c r="AC658" s="76" t="str">
        <f t="shared" si="61"/>
        <v/>
      </c>
      <c r="AD658" s="76" t="str">
        <f>VLOOKUP(B658,CA!A:B,2,0)</f>
        <v>TUC</v>
      </c>
      <c r="AE658" s="77">
        <f>VLOOKUP(C658,DATA_IW39!B:B,1,0)</f>
        <v>140001546995</v>
      </c>
      <c r="AF658" s="78">
        <f t="shared" si="62"/>
        <v>1</v>
      </c>
      <c r="AG658" s="78">
        <f t="shared" si="63"/>
        <v>1</v>
      </c>
      <c r="AH658" s="78">
        <f t="shared" si="64"/>
        <v>1</v>
      </c>
      <c r="AI658" s="78" t="str">
        <f t="shared" si="65"/>
        <v>S4B3</v>
      </c>
      <c r="AJ658" s="78" t="str">
        <f>VLOOKUP(N658,DATA_IW39!A:X,24,0)</f>
        <v>TUC</v>
      </c>
      <c r="AK658" s="76" t="str">
        <f>VLOOKUP(N658,DATA_IW39!A:W,23,0)</f>
        <v>อุปกรณ์</v>
      </c>
      <c r="AL658" s="76" t="str">
        <f>VLOOKUP(N658,DATA_IW39!A:G,6,0)</f>
        <v>ZW03</v>
      </c>
      <c r="AM658" s="76" t="str">
        <f>VLOOKUP(N658,DATA_IW39!A:G,7,0)</f>
        <v>Z53</v>
      </c>
      <c r="AN658" s="76" t="str">
        <f>VLOOKUP(A658,Constrain!AC:AD,2,0)</f>
        <v>F011</v>
      </c>
      <c r="AO658" s="76" t="str">
        <f>VLOOKUP(A658,Constrain!AC:AE,3,0)</f>
        <v>กฟจ.นครราชสีมา</v>
      </c>
      <c r="AP658" s="76" t="str">
        <f>VLOOKUP(N658,DATA_IW39!A:AA,27,0)</f>
        <v>TELECOM</v>
      </c>
    </row>
    <row r="659" spans="1:42" x14ac:dyDescent="0.35">
      <c r="A659" s="86" t="s">
        <v>1323</v>
      </c>
      <c r="B659" s="56">
        <v>92000539547</v>
      </c>
      <c r="C659" s="56">
        <v>140001547626</v>
      </c>
      <c r="D659" s="86" t="s">
        <v>152</v>
      </c>
      <c r="E659" s="86" t="s">
        <v>194</v>
      </c>
      <c r="F659" s="86" t="s">
        <v>195</v>
      </c>
      <c r="G659" s="56">
        <v>2007974016</v>
      </c>
      <c r="H659" s="56">
        <v>9009421631</v>
      </c>
      <c r="I659" s="56">
        <v>520000322534</v>
      </c>
      <c r="J659" s="86" t="s">
        <v>154</v>
      </c>
      <c r="K659" s="86" t="s">
        <v>155</v>
      </c>
      <c r="L659" s="86" t="s">
        <v>156</v>
      </c>
      <c r="M659" s="86" t="s">
        <v>157</v>
      </c>
      <c r="N659" s="56">
        <v>130000739835</v>
      </c>
      <c r="O659" s="86" t="s">
        <v>79</v>
      </c>
      <c r="P659" s="87">
        <v>13</v>
      </c>
      <c r="Q659" s="59">
        <v>43483</v>
      </c>
      <c r="R659" s="88">
        <v>4</v>
      </c>
      <c r="S659" s="89">
        <v>410</v>
      </c>
      <c r="T659" s="89">
        <v>410</v>
      </c>
      <c r="U659" s="89">
        <v>28.7</v>
      </c>
      <c r="V659" s="89">
        <v>1640</v>
      </c>
      <c r="W659" s="89">
        <v>1640</v>
      </c>
      <c r="X659" s="89">
        <v>114.8</v>
      </c>
      <c r="Y659" s="89">
        <v>1754.8</v>
      </c>
      <c r="Z659" s="59">
        <v>43496</v>
      </c>
      <c r="AB659" s="76" t="str">
        <f t="shared" si="60"/>
        <v/>
      </c>
      <c r="AC659" s="76" t="str">
        <f t="shared" si="61"/>
        <v/>
      </c>
      <c r="AD659" s="76" t="str">
        <f>VLOOKUP(B659,CA!A:B,2,0)</f>
        <v>TCC</v>
      </c>
      <c r="AE659" s="77">
        <f>VLOOKUP(C659,DATA_IW39!B:B,1,0)</f>
        <v>140001547626</v>
      </c>
      <c r="AF659" s="78">
        <f t="shared" si="62"/>
        <v>1</v>
      </c>
      <c r="AG659" s="78">
        <f t="shared" si="63"/>
        <v>1</v>
      </c>
      <c r="AH659" s="78">
        <f t="shared" si="64"/>
        <v>1</v>
      </c>
      <c r="AI659" s="78" t="str">
        <f t="shared" si="65"/>
        <v>S4B3</v>
      </c>
      <c r="AJ659" s="78" t="str">
        <f>VLOOKUP(N659,DATA_IW39!A:X,24,0)</f>
        <v>TCC</v>
      </c>
      <c r="AK659" s="76" t="str">
        <f>VLOOKUP(N659,DATA_IW39!A:W,23,0)</f>
        <v>อุปกรณ์</v>
      </c>
      <c r="AL659" s="76" t="str">
        <f>VLOOKUP(N659,DATA_IW39!A:G,6,0)</f>
        <v>ZW03</v>
      </c>
      <c r="AM659" s="76" t="str">
        <f>VLOOKUP(N659,DATA_IW39!A:G,7,0)</f>
        <v>Z53</v>
      </c>
      <c r="AN659" s="76" t="str">
        <f>VLOOKUP(A659,Constrain!AC:AD,2,0)</f>
        <v>F093</v>
      </c>
      <c r="AO659" s="76" t="str">
        <f>VLOOKUP(A659,Constrain!AC:AE,3,0)</f>
        <v>กฟส.ครบุรี</v>
      </c>
      <c r="AP659" s="76" t="str">
        <f>VLOOKUP(N659,DATA_IW39!A:AA,27,0)</f>
        <v>TELECOM</v>
      </c>
    </row>
    <row r="660" spans="1:42" x14ac:dyDescent="0.35">
      <c r="A660" s="86" t="s">
        <v>1297</v>
      </c>
      <c r="B660" s="56">
        <v>92000589352</v>
      </c>
      <c r="C660" s="56">
        <v>140001545447</v>
      </c>
      <c r="D660" s="86" t="s">
        <v>152</v>
      </c>
      <c r="E660" s="86" t="s">
        <v>1257</v>
      </c>
      <c r="F660" s="86" t="s">
        <v>1271</v>
      </c>
      <c r="G660" s="56">
        <v>2007969632</v>
      </c>
      <c r="H660" s="56">
        <v>9009416913</v>
      </c>
      <c r="I660" s="56">
        <v>516000320539</v>
      </c>
      <c r="J660" s="86" t="s">
        <v>154</v>
      </c>
      <c r="K660" s="86" t="s">
        <v>165</v>
      </c>
      <c r="L660" s="86" t="s">
        <v>166</v>
      </c>
      <c r="M660" s="86" t="s">
        <v>157</v>
      </c>
      <c r="N660" s="56">
        <v>130000739845</v>
      </c>
      <c r="O660" s="86" t="s">
        <v>79</v>
      </c>
      <c r="P660" s="87">
        <v>13</v>
      </c>
      <c r="Q660" s="59">
        <v>43482</v>
      </c>
      <c r="R660" s="88">
        <v>1697</v>
      </c>
      <c r="S660" s="89">
        <v>55</v>
      </c>
      <c r="T660" s="89">
        <v>55</v>
      </c>
      <c r="U660" s="89">
        <v>3.85</v>
      </c>
      <c r="V660" s="89">
        <v>93335</v>
      </c>
      <c r="W660" s="89">
        <v>93335</v>
      </c>
      <c r="X660" s="89">
        <v>6533.45</v>
      </c>
      <c r="Y660" s="89">
        <v>99868.45</v>
      </c>
      <c r="Z660" s="59">
        <v>43496</v>
      </c>
      <c r="AA660" s="59"/>
      <c r="AB660" s="76" t="str">
        <f t="shared" si="60"/>
        <v/>
      </c>
      <c r="AC660" s="76" t="str">
        <f t="shared" si="61"/>
        <v/>
      </c>
      <c r="AD660" s="76" t="str">
        <f>VLOOKUP(B660,CA!A:B,2,0)</f>
        <v>TOT(AIS)</v>
      </c>
      <c r="AE660" s="77">
        <f>VLOOKUP(C660,DATA_IW39!B:B,1,0)</f>
        <v>140001545447</v>
      </c>
      <c r="AF660" s="78">
        <f t="shared" si="62"/>
        <v>1</v>
      </c>
      <c r="AG660" s="78">
        <f t="shared" si="63"/>
        <v>1</v>
      </c>
      <c r="AH660" s="78">
        <f t="shared" si="64"/>
        <v>1</v>
      </c>
      <c r="AI660" s="78" t="str">
        <f t="shared" si="65"/>
        <v>S4B3</v>
      </c>
      <c r="AJ660" s="78" t="str">
        <f>VLOOKUP(N660,DATA_IW39!A:X,24,0)</f>
        <v>AWN/AIS</v>
      </c>
      <c r="AK660" s="76" t="str">
        <f>VLOOKUP(N660,DATA_IW39!A:W,23,0)</f>
        <v>สายสื่อสาร</v>
      </c>
      <c r="AL660" s="76" t="str">
        <f>VLOOKUP(N660,DATA_IW39!A:G,6,0)</f>
        <v>ZW03</v>
      </c>
      <c r="AM660" s="76" t="str">
        <f>VLOOKUP(N660,DATA_IW39!A:G,7,0)</f>
        <v>Z53</v>
      </c>
      <c r="AN660" s="76" t="str">
        <f>VLOOKUP(A660,Constrain!AC:AD,2,0)</f>
        <v>F132</v>
      </c>
      <c r="AO660" s="76" t="str">
        <f>VLOOKUP(A660,Constrain!AC:AE,3,0)</f>
        <v>กฟส.จักราช</v>
      </c>
      <c r="AP660" s="76" t="str">
        <f>VLOOKUP(N660,DATA_IW39!A:AA,27,0)</f>
        <v>TELECOM</v>
      </c>
    </row>
    <row r="661" spans="1:42" x14ac:dyDescent="0.35">
      <c r="A661" s="86" t="s">
        <v>1297</v>
      </c>
      <c r="B661" s="56">
        <v>92000318849</v>
      </c>
      <c r="C661" s="56">
        <v>140001546125</v>
      </c>
      <c r="D661" s="86" t="s">
        <v>152</v>
      </c>
      <c r="E661" s="86" t="s">
        <v>160</v>
      </c>
      <c r="F661" s="86" t="s">
        <v>161</v>
      </c>
      <c r="G661" s="56">
        <v>2007970184</v>
      </c>
      <c r="H661" s="56">
        <v>9009417286</v>
      </c>
      <c r="I661" s="56">
        <v>514000320466</v>
      </c>
      <c r="J661" s="86" t="s">
        <v>154</v>
      </c>
      <c r="K661" s="86" t="s">
        <v>165</v>
      </c>
      <c r="L661" s="86" t="s">
        <v>166</v>
      </c>
      <c r="M661" s="86" t="s">
        <v>157</v>
      </c>
      <c r="N661" s="56">
        <v>130000739851</v>
      </c>
      <c r="O661" s="86" t="s">
        <v>79</v>
      </c>
      <c r="P661" s="87">
        <v>3</v>
      </c>
      <c r="Q661" s="59">
        <v>43482</v>
      </c>
      <c r="R661" s="88">
        <v>6576</v>
      </c>
      <c r="S661" s="89">
        <v>55</v>
      </c>
      <c r="T661" s="89">
        <v>55</v>
      </c>
      <c r="U661" s="89">
        <v>3.85</v>
      </c>
      <c r="V661" s="89">
        <v>361680</v>
      </c>
      <c r="W661" s="89">
        <v>361680</v>
      </c>
      <c r="X661" s="89">
        <v>25317.599999999999</v>
      </c>
      <c r="Y661" s="89">
        <v>386997.6</v>
      </c>
      <c r="Z661" s="59">
        <v>43496</v>
      </c>
      <c r="AA661" s="59"/>
      <c r="AB661" s="76" t="str">
        <f t="shared" si="60"/>
        <v/>
      </c>
      <c r="AC661" s="76" t="str">
        <f t="shared" si="61"/>
        <v/>
      </c>
      <c r="AD661" s="76" t="str">
        <f>VLOOKUP(B661,CA!A:B,2,0)</f>
        <v>CAT</v>
      </c>
      <c r="AE661" s="77">
        <f>VLOOKUP(C661,DATA_IW39!B:B,1,0)</f>
        <v>140001546125</v>
      </c>
      <c r="AF661" s="78">
        <f t="shared" si="62"/>
        <v>2</v>
      </c>
      <c r="AG661" s="78">
        <f t="shared" si="63"/>
        <v>2</v>
      </c>
      <c r="AH661" s="78">
        <f t="shared" si="64"/>
        <v>2</v>
      </c>
      <c r="AI661" s="78" t="str">
        <f t="shared" si="65"/>
        <v>S4B3</v>
      </c>
      <c r="AJ661" s="78" t="str">
        <f>VLOOKUP(N661,DATA_IW39!A:X,24,0)</f>
        <v>CAT</v>
      </c>
      <c r="AK661" s="76" t="str">
        <f>VLOOKUP(N661,DATA_IW39!A:W,23,0)</f>
        <v>สายสื่อสาร</v>
      </c>
      <c r="AL661" s="76" t="str">
        <f>VLOOKUP(N661,DATA_IW39!A:G,6,0)</f>
        <v>ZW03</v>
      </c>
      <c r="AM661" s="76" t="str">
        <f>VLOOKUP(N661,DATA_IW39!A:G,7,0)</f>
        <v>Z53</v>
      </c>
      <c r="AN661" s="76" t="str">
        <f>VLOOKUP(A661,Constrain!AC:AD,2,0)</f>
        <v>F132</v>
      </c>
      <c r="AO661" s="76" t="str">
        <f>VLOOKUP(A661,Constrain!AC:AE,3,0)</f>
        <v>กฟส.จักราช</v>
      </c>
      <c r="AP661" s="76" t="str">
        <f>VLOOKUP(N661,DATA_IW39!A:AA,27,0)</f>
        <v>TELECOM</v>
      </c>
    </row>
    <row r="662" spans="1:42" x14ac:dyDescent="0.35">
      <c r="A662" s="86" t="s">
        <v>1297</v>
      </c>
      <c r="B662" s="56">
        <v>92000318849</v>
      </c>
      <c r="C662" s="56">
        <v>140001546125</v>
      </c>
      <c r="D662" s="86" t="s">
        <v>152</v>
      </c>
      <c r="E662" s="86" t="s">
        <v>160</v>
      </c>
      <c r="F662" s="86" t="s">
        <v>161</v>
      </c>
      <c r="G662" s="56">
        <v>2007970184</v>
      </c>
      <c r="H662" s="56">
        <v>9009417286</v>
      </c>
      <c r="I662" s="56">
        <v>514000320466</v>
      </c>
      <c r="J662" s="86" t="s">
        <v>154</v>
      </c>
      <c r="K662" s="86" t="s">
        <v>165</v>
      </c>
      <c r="L662" s="86" t="s">
        <v>166</v>
      </c>
      <c r="M662" s="86" t="s">
        <v>157</v>
      </c>
      <c r="N662" s="56">
        <v>130000739851</v>
      </c>
      <c r="O662" s="86" t="s">
        <v>79</v>
      </c>
      <c r="P662" s="87">
        <v>4</v>
      </c>
      <c r="Q662" s="59">
        <v>43482</v>
      </c>
      <c r="R662" s="88">
        <v>42</v>
      </c>
      <c r="S662" s="89">
        <v>100</v>
      </c>
      <c r="T662" s="89">
        <v>100</v>
      </c>
      <c r="U662" s="89">
        <v>7</v>
      </c>
      <c r="V662" s="89">
        <v>4200</v>
      </c>
      <c r="W662" s="89">
        <v>4200</v>
      </c>
      <c r="X662" s="89">
        <v>294</v>
      </c>
      <c r="Y662" s="89">
        <v>4494</v>
      </c>
      <c r="Z662" s="59">
        <v>43496</v>
      </c>
      <c r="AA662" s="59"/>
      <c r="AB662" s="76" t="str">
        <f t="shared" si="60"/>
        <v/>
      </c>
      <c r="AC662" s="76" t="str">
        <f t="shared" si="61"/>
        <v/>
      </c>
      <c r="AD662" s="76" t="str">
        <f>VLOOKUP(B662,CA!A:B,2,0)</f>
        <v>CAT</v>
      </c>
      <c r="AE662" s="77">
        <f>VLOOKUP(C662,DATA_IW39!B:B,1,0)</f>
        <v>140001546125</v>
      </c>
      <c r="AF662" s="78">
        <f t="shared" si="62"/>
        <v>2</v>
      </c>
      <c r="AG662" s="78">
        <f t="shared" si="63"/>
        <v>2</v>
      </c>
      <c r="AH662" s="78">
        <f t="shared" si="64"/>
        <v>2</v>
      </c>
      <c r="AI662" s="78" t="str">
        <f t="shared" si="65"/>
        <v>S4B3</v>
      </c>
      <c r="AJ662" s="78" t="str">
        <f>VLOOKUP(N662,DATA_IW39!A:X,24,0)</f>
        <v>CAT</v>
      </c>
      <c r="AK662" s="76" t="str">
        <f>VLOOKUP(N662,DATA_IW39!A:W,23,0)</f>
        <v>สายสื่อสาร</v>
      </c>
      <c r="AL662" s="76" t="str">
        <f>VLOOKUP(N662,DATA_IW39!A:G,6,0)</f>
        <v>ZW03</v>
      </c>
      <c r="AM662" s="76" t="str">
        <f>VLOOKUP(N662,DATA_IW39!A:G,7,0)</f>
        <v>Z53</v>
      </c>
      <c r="AN662" s="76" t="str">
        <f>VLOOKUP(A662,Constrain!AC:AD,2,0)</f>
        <v>F132</v>
      </c>
      <c r="AO662" s="76" t="str">
        <f>VLOOKUP(A662,Constrain!AC:AE,3,0)</f>
        <v>กฟส.จักราช</v>
      </c>
      <c r="AP662" s="76" t="str">
        <f>VLOOKUP(N662,DATA_IW39!A:AA,27,0)</f>
        <v>TELECOM</v>
      </c>
    </row>
    <row r="663" spans="1:42" x14ac:dyDescent="0.35">
      <c r="A663" s="86" t="s">
        <v>1297</v>
      </c>
      <c r="B663" s="56">
        <v>92000374540</v>
      </c>
      <c r="C663" s="56">
        <v>140001546237</v>
      </c>
      <c r="D663" s="86" t="s">
        <v>152</v>
      </c>
      <c r="E663" s="86" t="s">
        <v>172</v>
      </c>
      <c r="F663" s="86" t="s">
        <v>173</v>
      </c>
      <c r="G663" s="56">
        <v>2007970192</v>
      </c>
      <c r="H663" s="56">
        <v>9009417594</v>
      </c>
      <c r="I663" s="56">
        <v>518000321141</v>
      </c>
      <c r="J663" s="86" t="s">
        <v>154</v>
      </c>
      <c r="K663" s="86" t="s">
        <v>165</v>
      </c>
      <c r="L663" s="86" t="s">
        <v>166</v>
      </c>
      <c r="M663" s="86" t="s">
        <v>157</v>
      </c>
      <c r="N663" s="56">
        <v>130000739855</v>
      </c>
      <c r="O663" s="86" t="s">
        <v>79</v>
      </c>
      <c r="P663" s="87">
        <v>9</v>
      </c>
      <c r="Q663" s="59">
        <v>43482</v>
      </c>
      <c r="R663" s="88">
        <v>653</v>
      </c>
      <c r="S663" s="89">
        <v>55</v>
      </c>
      <c r="T663" s="89">
        <v>55</v>
      </c>
      <c r="U663" s="89">
        <v>3.85</v>
      </c>
      <c r="V663" s="89">
        <v>35915</v>
      </c>
      <c r="W663" s="89">
        <v>35915</v>
      </c>
      <c r="X663" s="89">
        <v>2514.0500000000002</v>
      </c>
      <c r="Y663" s="89">
        <v>38429.050000000003</v>
      </c>
      <c r="Z663" s="59">
        <v>43496</v>
      </c>
      <c r="AA663" s="59"/>
      <c r="AB663" s="76" t="str">
        <f t="shared" si="60"/>
        <v/>
      </c>
      <c r="AC663" s="76" t="str">
        <f t="shared" si="61"/>
        <v/>
      </c>
      <c r="AD663" s="76" t="str">
        <f>VLOOKUP(B663,CA!A:B,2,0)</f>
        <v>ITEL</v>
      </c>
      <c r="AE663" s="77">
        <f>VLOOKUP(C663,DATA_IW39!B:B,1,0)</f>
        <v>140001546237</v>
      </c>
      <c r="AF663" s="78">
        <f t="shared" si="62"/>
        <v>1</v>
      </c>
      <c r="AG663" s="78">
        <f t="shared" si="63"/>
        <v>1</v>
      </c>
      <c r="AH663" s="78">
        <f t="shared" si="64"/>
        <v>1</v>
      </c>
      <c r="AI663" s="78" t="str">
        <f t="shared" si="65"/>
        <v>S4B3</v>
      </c>
      <c r="AJ663" s="78" t="str">
        <f>VLOOKUP(N663,DATA_IW39!A:X,24,0)</f>
        <v>ITEL</v>
      </c>
      <c r="AK663" s="76" t="str">
        <f>VLOOKUP(N663,DATA_IW39!A:W,23,0)</f>
        <v>สายสื่อสาร</v>
      </c>
      <c r="AL663" s="76" t="str">
        <f>VLOOKUP(N663,DATA_IW39!A:G,6,0)</f>
        <v>ZW03</v>
      </c>
      <c r="AM663" s="76" t="str">
        <f>VLOOKUP(N663,DATA_IW39!A:G,7,0)</f>
        <v>Z53</v>
      </c>
      <c r="AN663" s="76" t="str">
        <f>VLOOKUP(A663,Constrain!AC:AD,2,0)</f>
        <v>F132</v>
      </c>
      <c r="AO663" s="76" t="str">
        <f>VLOOKUP(A663,Constrain!AC:AE,3,0)</f>
        <v>กฟส.จักราช</v>
      </c>
      <c r="AP663" s="76" t="str">
        <f>VLOOKUP(N663,DATA_IW39!A:AA,27,0)</f>
        <v>TELECOM</v>
      </c>
    </row>
    <row r="664" spans="1:42" x14ac:dyDescent="0.35">
      <c r="A664" s="86" t="s">
        <v>1297</v>
      </c>
      <c r="B664" s="56">
        <v>92000312975</v>
      </c>
      <c r="C664" s="56">
        <v>140001546573</v>
      </c>
      <c r="D664" s="86" t="s">
        <v>152</v>
      </c>
      <c r="E664" s="86" t="s">
        <v>158</v>
      </c>
      <c r="F664" s="86" t="s">
        <v>159</v>
      </c>
      <c r="G664" s="56">
        <v>2007971472</v>
      </c>
      <c r="H664" s="56">
        <v>9009420172</v>
      </c>
      <c r="I664" s="56">
        <v>540000321709</v>
      </c>
      <c r="J664" s="86" t="s">
        <v>154</v>
      </c>
      <c r="K664" s="86" t="s">
        <v>165</v>
      </c>
      <c r="L664" s="86" t="s">
        <v>166</v>
      </c>
      <c r="M664" s="86" t="s">
        <v>157</v>
      </c>
      <c r="N664" s="56">
        <v>130000739864</v>
      </c>
      <c r="O664" s="86" t="s">
        <v>79</v>
      </c>
      <c r="P664" s="87">
        <v>1</v>
      </c>
      <c r="Q664" s="59">
        <v>43483</v>
      </c>
      <c r="R664" s="88">
        <v>2358</v>
      </c>
      <c r="S664" s="89">
        <v>55</v>
      </c>
      <c r="T664" s="89">
        <v>55</v>
      </c>
      <c r="U664" s="89">
        <v>3.85</v>
      </c>
      <c r="V664" s="89">
        <v>129690</v>
      </c>
      <c r="W664" s="89">
        <v>129690</v>
      </c>
      <c r="X664" s="89">
        <v>9078.2999999999993</v>
      </c>
      <c r="Y664" s="89">
        <v>138768.29999999999</v>
      </c>
      <c r="Z664" s="59">
        <v>43496</v>
      </c>
      <c r="AA664" s="59"/>
      <c r="AB664" s="76" t="str">
        <f t="shared" si="60"/>
        <v/>
      </c>
      <c r="AC664" s="76" t="str">
        <f t="shared" si="61"/>
        <v/>
      </c>
      <c r="AD664" s="76" t="str">
        <f>VLOOKUP(B664,CA!A:B,2,0)</f>
        <v>TTT</v>
      </c>
      <c r="AE664" s="77">
        <f>VLOOKUP(C664,DATA_IW39!B:B,1,0)</f>
        <v>140001546573</v>
      </c>
      <c r="AF664" s="78">
        <f t="shared" si="62"/>
        <v>1</v>
      </c>
      <c r="AG664" s="78">
        <f t="shared" si="63"/>
        <v>1</v>
      </c>
      <c r="AH664" s="78">
        <f t="shared" si="64"/>
        <v>1</v>
      </c>
      <c r="AI664" s="78" t="str">
        <f t="shared" si="65"/>
        <v>S4B3</v>
      </c>
      <c r="AJ664" s="78" t="str">
        <f>VLOOKUP(N664,DATA_IW39!A:X,24,0)</f>
        <v>TTT</v>
      </c>
      <c r="AK664" s="76" t="str">
        <f>VLOOKUP(N664,DATA_IW39!A:W,23,0)</f>
        <v>สายสื่อสาร</v>
      </c>
      <c r="AL664" s="76" t="str">
        <f>VLOOKUP(N664,DATA_IW39!A:G,6,0)</f>
        <v>ZW03</v>
      </c>
      <c r="AM664" s="76" t="str">
        <f>VLOOKUP(N664,DATA_IW39!A:G,7,0)</f>
        <v>Z53</v>
      </c>
      <c r="AN664" s="76" t="str">
        <f>VLOOKUP(A664,Constrain!AC:AD,2,0)</f>
        <v>F132</v>
      </c>
      <c r="AO664" s="76" t="str">
        <f>VLOOKUP(A664,Constrain!AC:AE,3,0)</f>
        <v>กฟส.จักราช</v>
      </c>
      <c r="AP664" s="76" t="str">
        <f>VLOOKUP(N664,DATA_IW39!A:AA,27,0)</f>
        <v>TELECOM</v>
      </c>
    </row>
    <row r="665" spans="1:42" x14ac:dyDescent="0.35">
      <c r="A665" s="86" t="s">
        <v>1297</v>
      </c>
      <c r="B665" s="56">
        <v>92000318920</v>
      </c>
      <c r="C665" s="56">
        <v>140001545997</v>
      </c>
      <c r="D665" s="86" t="s">
        <v>152</v>
      </c>
      <c r="E665" s="86" t="s">
        <v>153</v>
      </c>
      <c r="F665" s="86" t="s">
        <v>1266</v>
      </c>
      <c r="G665" s="56">
        <v>2007970179</v>
      </c>
      <c r="H665" s="56">
        <v>9009417279</v>
      </c>
      <c r="I665" s="56">
        <v>540000321495</v>
      </c>
      <c r="J665" s="86" t="s">
        <v>154</v>
      </c>
      <c r="K665" s="86" t="s">
        <v>165</v>
      </c>
      <c r="L665" s="86" t="s">
        <v>166</v>
      </c>
      <c r="M665" s="86" t="s">
        <v>157</v>
      </c>
      <c r="N665" s="56">
        <v>130000739869</v>
      </c>
      <c r="O665" s="86" t="s">
        <v>79</v>
      </c>
      <c r="P665" s="87">
        <v>8</v>
      </c>
      <c r="Q665" s="59">
        <v>43482</v>
      </c>
      <c r="R665" s="88">
        <v>7489</v>
      </c>
      <c r="S665" s="89">
        <v>55</v>
      </c>
      <c r="T665" s="89">
        <v>55</v>
      </c>
      <c r="U665" s="89">
        <v>3.85</v>
      </c>
      <c r="V665" s="89">
        <v>411895</v>
      </c>
      <c r="W665" s="89">
        <v>411895</v>
      </c>
      <c r="X665" s="89">
        <v>28832.65</v>
      </c>
      <c r="Y665" s="89">
        <v>440727.65</v>
      </c>
      <c r="Z665" s="59">
        <v>43496</v>
      </c>
      <c r="AA665" s="59"/>
      <c r="AB665" s="76" t="str">
        <f t="shared" si="60"/>
        <v/>
      </c>
      <c r="AC665" s="76" t="str">
        <f t="shared" si="61"/>
        <v/>
      </c>
      <c r="AD665" s="76" t="str">
        <f>VLOOKUP(B665,CA!A:B,2,0)</f>
        <v>AWN</v>
      </c>
      <c r="AE665" s="77">
        <f>VLOOKUP(C665,DATA_IW39!B:B,1,0)</f>
        <v>140001545997</v>
      </c>
      <c r="AF665" s="78">
        <f t="shared" si="62"/>
        <v>1</v>
      </c>
      <c r="AG665" s="78">
        <f t="shared" si="63"/>
        <v>1</v>
      </c>
      <c r="AH665" s="78">
        <f t="shared" si="64"/>
        <v>1</v>
      </c>
      <c r="AI665" s="78" t="str">
        <f t="shared" si="65"/>
        <v>S4B3</v>
      </c>
      <c r="AJ665" s="78" t="str">
        <f>VLOOKUP(N665,DATA_IW39!A:X,24,0)</f>
        <v>AWN</v>
      </c>
      <c r="AK665" s="76" t="str">
        <f>VLOOKUP(N665,DATA_IW39!A:W,23,0)</f>
        <v>สายสื่อสาร</v>
      </c>
      <c r="AL665" s="76" t="str">
        <f>VLOOKUP(N665,DATA_IW39!A:G,6,0)</f>
        <v>ZW03</v>
      </c>
      <c r="AM665" s="76" t="str">
        <f>VLOOKUP(N665,DATA_IW39!A:G,7,0)</f>
        <v>Z53</v>
      </c>
      <c r="AN665" s="76" t="str">
        <f>VLOOKUP(A665,Constrain!AC:AD,2,0)</f>
        <v>F132</v>
      </c>
      <c r="AO665" s="76" t="str">
        <f>VLOOKUP(A665,Constrain!AC:AE,3,0)</f>
        <v>กฟส.จักราช</v>
      </c>
      <c r="AP665" s="76" t="str">
        <f>VLOOKUP(N665,DATA_IW39!A:AA,27,0)</f>
        <v>TELECOM</v>
      </c>
    </row>
    <row r="666" spans="1:42" x14ac:dyDescent="0.35">
      <c r="A666" s="86" t="s">
        <v>1297</v>
      </c>
      <c r="B666" s="56">
        <v>92000318889</v>
      </c>
      <c r="C666" s="56">
        <v>140001545213</v>
      </c>
      <c r="D666" s="86" t="s">
        <v>152</v>
      </c>
      <c r="E666" s="86" t="s">
        <v>168</v>
      </c>
      <c r="F666" s="86" t="s">
        <v>169</v>
      </c>
      <c r="G666" s="56">
        <v>2007969412</v>
      </c>
      <c r="H666" s="56">
        <v>9009416927</v>
      </c>
      <c r="I666" s="56">
        <v>542000322202</v>
      </c>
      <c r="J666" s="86" t="s">
        <v>154</v>
      </c>
      <c r="K666" s="86" t="s">
        <v>165</v>
      </c>
      <c r="L666" s="86" t="s">
        <v>166</v>
      </c>
      <c r="M666" s="86" t="s">
        <v>157</v>
      </c>
      <c r="N666" s="56">
        <v>130000739872</v>
      </c>
      <c r="O666" s="86" t="s">
        <v>79</v>
      </c>
      <c r="P666" s="87">
        <v>7</v>
      </c>
      <c r="Q666" s="59">
        <v>43482</v>
      </c>
      <c r="R666" s="88">
        <v>1699</v>
      </c>
      <c r="S666" s="89">
        <v>55</v>
      </c>
      <c r="T666" s="89">
        <v>55</v>
      </c>
      <c r="U666" s="89">
        <v>3.85</v>
      </c>
      <c r="V666" s="89">
        <v>93445</v>
      </c>
      <c r="W666" s="89">
        <v>93445</v>
      </c>
      <c r="X666" s="89">
        <v>6541.15</v>
      </c>
      <c r="Y666" s="89">
        <v>99986.15</v>
      </c>
      <c r="Z666" s="59">
        <v>43496</v>
      </c>
      <c r="AA666" s="59"/>
      <c r="AB666" s="76" t="str">
        <f t="shared" si="60"/>
        <v/>
      </c>
      <c r="AC666" s="76" t="str">
        <f t="shared" si="61"/>
        <v/>
      </c>
      <c r="AD666" s="76" t="str">
        <f>VLOOKUP(B666,CA!A:B,2,0)</f>
        <v>UIH</v>
      </c>
      <c r="AE666" s="77">
        <f>VLOOKUP(C666,DATA_IW39!B:B,1,0)</f>
        <v>140001545213</v>
      </c>
      <c r="AF666" s="78">
        <f t="shared" si="62"/>
        <v>1</v>
      </c>
      <c r="AG666" s="78">
        <f t="shared" si="63"/>
        <v>1</v>
      </c>
      <c r="AH666" s="78">
        <f t="shared" si="64"/>
        <v>1</v>
      </c>
      <c r="AI666" s="78" t="str">
        <f t="shared" si="65"/>
        <v>S4B3</v>
      </c>
      <c r="AJ666" s="78" t="str">
        <f>VLOOKUP(N666,DATA_IW39!A:X,24,0)</f>
        <v>UIH</v>
      </c>
      <c r="AK666" s="76" t="str">
        <f>VLOOKUP(N666,DATA_IW39!A:W,23,0)</f>
        <v>สายสื่อสาร</v>
      </c>
      <c r="AL666" s="76" t="str">
        <f>VLOOKUP(N666,DATA_IW39!A:G,6,0)</f>
        <v>ZW03</v>
      </c>
      <c r="AM666" s="76" t="str">
        <f>VLOOKUP(N666,DATA_IW39!A:G,7,0)</f>
        <v>Z53</v>
      </c>
      <c r="AN666" s="76" t="str">
        <f>VLOOKUP(A666,Constrain!AC:AD,2,0)</f>
        <v>F132</v>
      </c>
      <c r="AO666" s="76" t="str">
        <f>VLOOKUP(A666,Constrain!AC:AE,3,0)</f>
        <v>กฟส.จักราช</v>
      </c>
      <c r="AP666" s="76" t="str">
        <f>VLOOKUP(N666,DATA_IW39!A:AA,27,0)</f>
        <v>TELECOM</v>
      </c>
    </row>
    <row r="667" spans="1:42" x14ac:dyDescent="0.35">
      <c r="A667" s="86" t="s">
        <v>1297</v>
      </c>
      <c r="B667" s="56">
        <v>92000571418</v>
      </c>
      <c r="C667" s="56">
        <v>140001546260</v>
      </c>
      <c r="D667" s="86" t="s">
        <v>152</v>
      </c>
      <c r="E667" s="86" t="s">
        <v>194</v>
      </c>
      <c r="F667" s="86" t="s">
        <v>195</v>
      </c>
      <c r="G667" s="56">
        <v>2007970474</v>
      </c>
      <c r="H667" s="56">
        <v>9009417595</v>
      </c>
      <c r="I667" s="56">
        <v>524000321731</v>
      </c>
      <c r="J667" s="86" t="s">
        <v>154</v>
      </c>
      <c r="K667" s="86" t="s">
        <v>165</v>
      </c>
      <c r="L667" s="86" t="s">
        <v>166</v>
      </c>
      <c r="M667" s="86" t="s">
        <v>157</v>
      </c>
      <c r="N667" s="56">
        <v>130000739877</v>
      </c>
      <c r="O667" s="86" t="s">
        <v>79</v>
      </c>
      <c r="P667" s="87">
        <v>12</v>
      </c>
      <c r="Q667" s="59">
        <v>43482</v>
      </c>
      <c r="R667" s="88">
        <v>2931</v>
      </c>
      <c r="S667" s="89">
        <v>55</v>
      </c>
      <c r="T667" s="89">
        <v>55</v>
      </c>
      <c r="U667" s="89">
        <v>3.85</v>
      </c>
      <c r="V667" s="89">
        <v>161205</v>
      </c>
      <c r="W667" s="89">
        <v>161205</v>
      </c>
      <c r="X667" s="89">
        <v>11284.35</v>
      </c>
      <c r="Y667" s="89">
        <v>172489.35</v>
      </c>
      <c r="Z667" s="59">
        <v>43496</v>
      </c>
      <c r="AA667" s="59"/>
      <c r="AB667" s="76" t="str">
        <f t="shared" si="60"/>
        <v/>
      </c>
      <c r="AC667" s="76" t="str">
        <f t="shared" si="61"/>
        <v/>
      </c>
      <c r="AD667" s="76" t="str">
        <f>VLOOKUP(B667,CA!A:B,2,0)</f>
        <v>TCC</v>
      </c>
      <c r="AE667" s="77">
        <f>VLOOKUP(C667,DATA_IW39!B:B,1,0)</f>
        <v>140001546260</v>
      </c>
      <c r="AF667" s="78">
        <f t="shared" si="62"/>
        <v>1</v>
      </c>
      <c r="AG667" s="78">
        <f t="shared" si="63"/>
        <v>1</v>
      </c>
      <c r="AH667" s="78">
        <f t="shared" si="64"/>
        <v>1</v>
      </c>
      <c r="AI667" s="78" t="str">
        <f t="shared" si="65"/>
        <v>S4B3</v>
      </c>
      <c r="AJ667" s="78" t="str">
        <f>VLOOKUP(N667,DATA_IW39!A:X,24,0)</f>
        <v>TCC</v>
      </c>
      <c r="AK667" s="76" t="str">
        <f>VLOOKUP(N667,DATA_IW39!A:W,23,0)</f>
        <v>สายสื่อสาร</v>
      </c>
      <c r="AL667" s="76" t="str">
        <f>VLOOKUP(N667,DATA_IW39!A:G,6,0)</f>
        <v>ZW03</v>
      </c>
      <c r="AM667" s="76" t="str">
        <f>VLOOKUP(N667,DATA_IW39!A:G,7,0)</f>
        <v>Z53</v>
      </c>
      <c r="AN667" s="76" t="str">
        <f>VLOOKUP(A667,Constrain!AC:AD,2,0)</f>
        <v>F132</v>
      </c>
      <c r="AO667" s="76" t="str">
        <f>VLOOKUP(A667,Constrain!AC:AE,3,0)</f>
        <v>กฟส.จักราช</v>
      </c>
      <c r="AP667" s="76" t="str">
        <f>VLOOKUP(N667,DATA_IW39!A:AA,27,0)</f>
        <v>TELECOM</v>
      </c>
    </row>
    <row r="668" spans="1:42" x14ac:dyDescent="0.35">
      <c r="A668" s="86" t="s">
        <v>1297</v>
      </c>
      <c r="B668" s="56">
        <v>92000318855</v>
      </c>
      <c r="C668" s="56">
        <v>140001545339</v>
      </c>
      <c r="D668" s="86" t="s">
        <v>152</v>
      </c>
      <c r="E668" s="86" t="s">
        <v>114</v>
      </c>
      <c r="F668" s="86" t="s">
        <v>163</v>
      </c>
      <c r="G668" s="56">
        <v>2007969492</v>
      </c>
      <c r="H668" s="56">
        <v>9009417046</v>
      </c>
      <c r="I668" s="56">
        <v>512000321570</v>
      </c>
      <c r="J668" s="86" t="s">
        <v>154</v>
      </c>
      <c r="K668" s="86" t="s">
        <v>165</v>
      </c>
      <c r="L668" s="86" t="s">
        <v>166</v>
      </c>
      <c r="M668" s="86" t="s">
        <v>157</v>
      </c>
      <c r="N668" s="56">
        <v>130000739885</v>
      </c>
      <c r="O668" s="86" t="s">
        <v>79</v>
      </c>
      <c r="P668" s="87">
        <v>5</v>
      </c>
      <c r="Q668" s="59">
        <v>43482</v>
      </c>
      <c r="R668" s="88">
        <v>6847</v>
      </c>
      <c r="S668" s="89">
        <v>55</v>
      </c>
      <c r="T668" s="89">
        <v>55</v>
      </c>
      <c r="U668" s="89">
        <v>3.85</v>
      </c>
      <c r="V668" s="89">
        <v>376585</v>
      </c>
      <c r="W668" s="89">
        <v>376585</v>
      </c>
      <c r="X668" s="89">
        <v>26360.95</v>
      </c>
      <c r="Y668" s="89">
        <v>402945.95</v>
      </c>
      <c r="Z668" s="59">
        <v>43496</v>
      </c>
      <c r="AA668" s="59"/>
      <c r="AB668" s="76" t="str">
        <f t="shared" si="60"/>
        <v/>
      </c>
      <c r="AC668" s="76" t="str">
        <f t="shared" si="61"/>
        <v/>
      </c>
      <c r="AD668" s="76" t="str">
        <f>VLOOKUP(B668,CA!A:B,2,0)</f>
        <v>TOT</v>
      </c>
      <c r="AE668" s="77">
        <f>VLOOKUP(C668,DATA_IW39!B:B,1,0)</f>
        <v>140001545339</v>
      </c>
      <c r="AF668" s="78">
        <f t="shared" si="62"/>
        <v>2</v>
      </c>
      <c r="AG668" s="78">
        <f t="shared" si="63"/>
        <v>2</v>
      </c>
      <c r="AH668" s="78">
        <f t="shared" si="64"/>
        <v>2</v>
      </c>
      <c r="AI668" s="78" t="str">
        <f t="shared" si="65"/>
        <v>S4B3</v>
      </c>
      <c r="AJ668" s="78" t="str">
        <f>VLOOKUP(N668,DATA_IW39!A:X,24,0)</f>
        <v>TOT</v>
      </c>
      <c r="AK668" s="76" t="str">
        <f>VLOOKUP(N668,DATA_IW39!A:W,23,0)</f>
        <v>สายสื่อสาร</v>
      </c>
      <c r="AL668" s="76" t="str">
        <f>VLOOKUP(N668,DATA_IW39!A:G,6,0)</f>
        <v>ZW03</v>
      </c>
      <c r="AM668" s="76" t="str">
        <f>VLOOKUP(N668,DATA_IW39!A:G,7,0)</f>
        <v>Z53</v>
      </c>
      <c r="AN668" s="76" t="str">
        <f>VLOOKUP(A668,Constrain!AC:AD,2,0)</f>
        <v>F132</v>
      </c>
      <c r="AO668" s="76" t="str">
        <f>VLOOKUP(A668,Constrain!AC:AE,3,0)</f>
        <v>กฟส.จักราช</v>
      </c>
      <c r="AP668" s="76" t="str">
        <f>VLOOKUP(N668,DATA_IW39!A:AA,27,0)</f>
        <v>TELECOM</v>
      </c>
    </row>
    <row r="669" spans="1:42" x14ac:dyDescent="0.35">
      <c r="A669" s="86" t="s">
        <v>1297</v>
      </c>
      <c r="B669" s="56">
        <v>92000318855</v>
      </c>
      <c r="C669" s="56">
        <v>140001545339</v>
      </c>
      <c r="D669" s="86" t="s">
        <v>152</v>
      </c>
      <c r="E669" s="86" t="s">
        <v>114</v>
      </c>
      <c r="F669" s="86" t="s">
        <v>163</v>
      </c>
      <c r="G669" s="56">
        <v>2007969492</v>
      </c>
      <c r="H669" s="56">
        <v>9009417046</v>
      </c>
      <c r="I669" s="56">
        <v>512000321570</v>
      </c>
      <c r="J669" s="86" t="s">
        <v>154</v>
      </c>
      <c r="K669" s="86" t="s">
        <v>165</v>
      </c>
      <c r="L669" s="86" t="s">
        <v>166</v>
      </c>
      <c r="M669" s="86" t="s">
        <v>157</v>
      </c>
      <c r="N669" s="56">
        <v>130000739885</v>
      </c>
      <c r="O669" s="86" t="s">
        <v>79</v>
      </c>
      <c r="P669" s="87">
        <v>6</v>
      </c>
      <c r="Q669" s="59">
        <v>43482</v>
      </c>
      <c r="R669" s="88">
        <v>2692</v>
      </c>
      <c r="S669" s="89">
        <v>100</v>
      </c>
      <c r="T669" s="89">
        <v>100</v>
      </c>
      <c r="U669" s="89">
        <v>7</v>
      </c>
      <c r="V669" s="89">
        <v>269200</v>
      </c>
      <c r="W669" s="89">
        <v>269200</v>
      </c>
      <c r="X669" s="89">
        <v>18844</v>
      </c>
      <c r="Y669" s="89">
        <v>288044</v>
      </c>
      <c r="Z669" s="59">
        <v>43496</v>
      </c>
      <c r="AA669" s="59"/>
      <c r="AB669" s="76" t="str">
        <f t="shared" si="60"/>
        <v/>
      </c>
      <c r="AC669" s="76" t="str">
        <f t="shared" si="61"/>
        <v/>
      </c>
      <c r="AD669" s="76" t="str">
        <f>VLOOKUP(B669,CA!A:B,2,0)</f>
        <v>TOT</v>
      </c>
      <c r="AE669" s="77">
        <f>VLOOKUP(C669,DATA_IW39!B:B,1,0)</f>
        <v>140001545339</v>
      </c>
      <c r="AF669" s="78">
        <f t="shared" si="62"/>
        <v>2</v>
      </c>
      <c r="AG669" s="78">
        <f t="shared" si="63"/>
        <v>2</v>
      </c>
      <c r="AH669" s="78">
        <f t="shared" si="64"/>
        <v>2</v>
      </c>
      <c r="AI669" s="78" t="str">
        <f t="shared" si="65"/>
        <v>S4B3</v>
      </c>
      <c r="AJ669" s="78" t="str">
        <f>VLOOKUP(N669,DATA_IW39!A:X,24,0)</f>
        <v>TOT</v>
      </c>
      <c r="AK669" s="76" t="str">
        <f>VLOOKUP(N669,DATA_IW39!A:W,23,0)</f>
        <v>สายสื่อสาร</v>
      </c>
      <c r="AL669" s="76" t="str">
        <f>VLOOKUP(N669,DATA_IW39!A:G,6,0)</f>
        <v>ZW03</v>
      </c>
      <c r="AM669" s="76" t="str">
        <f>VLOOKUP(N669,DATA_IW39!A:G,7,0)</f>
        <v>Z53</v>
      </c>
      <c r="AN669" s="76" t="str">
        <f>VLOOKUP(A669,Constrain!AC:AD,2,0)</f>
        <v>F132</v>
      </c>
      <c r="AO669" s="76" t="str">
        <f>VLOOKUP(A669,Constrain!AC:AE,3,0)</f>
        <v>กฟส.จักราช</v>
      </c>
      <c r="AP669" s="76" t="str">
        <f>VLOOKUP(N669,DATA_IW39!A:AA,27,0)</f>
        <v>TELECOM</v>
      </c>
    </row>
    <row r="670" spans="1:42" x14ac:dyDescent="0.35">
      <c r="A670" s="86" t="s">
        <v>1297</v>
      </c>
      <c r="B670" s="56">
        <v>92000429673</v>
      </c>
      <c r="C670" s="56">
        <v>140001546561</v>
      </c>
      <c r="D670" s="86" t="s">
        <v>152</v>
      </c>
      <c r="E670" s="86" t="s">
        <v>171</v>
      </c>
      <c r="F670" s="86" t="s">
        <v>167</v>
      </c>
      <c r="G670" s="56">
        <v>2007971461</v>
      </c>
      <c r="H670" s="56">
        <v>9009420170</v>
      </c>
      <c r="I670" s="56">
        <v>564000321927</v>
      </c>
      <c r="J670" s="86" t="s">
        <v>154</v>
      </c>
      <c r="K670" s="86" t="s">
        <v>165</v>
      </c>
      <c r="L670" s="86" t="s">
        <v>166</v>
      </c>
      <c r="M670" s="86" t="s">
        <v>157</v>
      </c>
      <c r="N670" s="56">
        <v>130000739890</v>
      </c>
      <c r="O670" s="86" t="s">
        <v>79</v>
      </c>
      <c r="P670" s="87">
        <v>10</v>
      </c>
      <c r="Q670" s="59">
        <v>43483</v>
      </c>
      <c r="R670" s="88">
        <v>4372</v>
      </c>
      <c r="S670" s="89">
        <v>55</v>
      </c>
      <c r="T670" s="89">
        <v>55</v>
      </c>
      <c r="U670" s="89">
        <v>3.85</v>
      </c>
      <c r="V670" s="89">
        <v>240460</v>
      </c>
      <c r="W670" s="89">
        <v>240460</v>
      </c>
      <c r="X670" s="89">
        <v>16832.2</v>
      </c>
      <c r="Y670" s="89">
        <v>257292.2</v>
      </c>
      <c r="Z670" s="59">
        <v>43496</v>
      </c>
      <c r="AA670" s="59"/>
      <c r="AB670" s="76" t="str">
        <f t="shared" si="60"/>
        <v/>
      </c>
      <c r="AC670" s="76" t="str">
        <f t="shared" si="61"/>
        <v/>
      </c>
      <c r="AD670" s="76" t="str">
        <f>VLOOKUP(B670,CA!A:B,2,0)</f>
        <v>TUC</v>
      </c>
      <c r="AE670" s="77">
        <f>VLOOKUP(C670,DATA_IW39!B:B,1,0)</f>
        <v>140001546561</v>
      </c>
      <c r="AF670" s="78">
        <f t="shared" si="62"/>
        <v>1</v>
      </c>
      <c r="AG670" s="78">
        <f t="shared" si="63"/>
        <v>1</v>
      </c>
      <c r="AH670" s="78">
        <f t="shared" si="64"/>
        <v>1</v>
      </c>
      <c r="AI670" s="78" t="str">
        <f t="shared" si="65"/>
        <v>S4B3</v>
      </c>
      <c r="AJ670" s="78" t="str">
        <f>VLOOKUP(N670,DATA_IW39!A:X,24,0)</f>
        <v>TUC</v>
      </c>
      <c r="AK670" s="76" t="str">
        <f>VLOOKUP(N670,DATA_IW39!A:W,23,0)</f>
        <v>สายสื่อสาร</v>
      </c>
      <c r="AL670" s="76" t="str">
        <f>VLOOKUP(N670,DATA_IW39!A:G,6,0)</f>
        <v>ZW03</v>
      </c>
      <c r="AM670" s="76" t="str">
        <f>VLOOKUP(N670,DATA_IW39!A:G,7,0)</f>
        <v>Z53</v>
      </c>
      <c r="AN670" s="76" t="str">
        <f>VLOOKUP(A670,Constrain!AC:AD,2,0)</f>
        <v>F132</v>
      </c>
      <c r="AO670" s="76" t="str">
        <f>VLOOKUP(A670,Constrain!AC:AE,3,0)</f>
        <v>กฟส.จักราช</v>
      </c>
      <c r="AP670" s="76" t="str">
        <f>VLOOKUP(N670,DATA_IW39!A:AA,27,0)</f>
        <v>TELECOM</v>
      </c>
    </row>
    <row r="671" spans="1:42" x14ac:dyDescent="0.35">
      <c r="A671" s="86" t="s">
        <v>1297</v>
      </c>
      <c r="B671" s="56">
        <v>92000318849</v>
      </c>
      <c r="C671" s="56">
        <v>140001546072</v>
      </c>
      <c r="D671" s="86" t="s">
        <v>152</v>
      </c>
      <c r="E671" s="86" t="s">
        <v>160</v>
      </c>
      <c r="F671" s="86" t="s">
        <v>161</v>
      </c>
      <c r="G671" s="56">
        <v>2007970181</v>
      </c>
      <c r="H671" s="56">
        <v>9009417282</v>
      </c>
      <c r="I671" s="56">
        <v>548000320645</v>
      </c>
      <c r="J671" s="86" t="s">
        <v>154</v>
      </c>
      <c r="K671" s="86" t="s">
        <v>165</v>
      </c>
      <c r="L671" s="86" t="s">
        <v>166</v>
      </c>
      <c r="M671" s="86" t="s">
        <v>157</v>
      </c>
      <c r="N671" s="56">
        <v>130000739896</v>
      </c>
      <c r="O671" s="86" t="s">
        <v>79</v>
      </c>
      <c r="P671" s="87">
        <v>2</v>
      </c>
      <c r="Q671" s="59">
        <v>43482</v>
      </c>
      <c r="R671" s="88">
        <v>2412</v>
      </c>
      <c r="S671" s="89">
        <v>55</v>
      </c>
      <c r="T671" s="89">
        <v>55</v>
      </c>
      <c r="U671" s="89">
        <v>3.85</v>
      </c>
      <c r="V671" s="89">
        <v>132660</v>
      </c>
      <c r="W671" s="89">
        <v>132660</v>
      </c>
      <c r="X671" s="89">
        <v>9286.2000000000007</v>
      </c>
      <c r="Y671" s="89">
        <v>141946.20000000001</v>
      </c>
      <c r="Z671" s="59">
        <v>43496</v>
      </c>
      <c r="AA671" s="59"/>
      <c r="AB671" s="76" t="str">
        <f t="shared" si="60"/>
        <v/>
      </c>
      <c r="AC671" s="76" t="str">
        <f t="shared" si="61"/>
        <v/>
      </c>
      <c r="AD671" s="76" t="str">
        <f>VLOOKUP(B671,CA!A:B,2,0)</f>
        <v>CAT</v>
      </c>
      <c r="AE671" s="77">
        <f>VLOOKUP(C671,DATA_IW39!B:B,1,0)</f>
        <v>140001546072</v>
      </c>
      <c r="AF671" s="78">
        <f t="shared" si="62"/>
        <v>1</v>
      </c>
      <c r="AG671" s="78">
        <f t="shared" si="63"/>
        <v>1</v>
      </c>
      <c r="AH671" s="78">
        <f t="shared" si="64"/>
        <v>1</v>
      </c>
      <c r="AI671" s="78" t="str">
        <f t="shared" si="65"/>
        <v>S4B3</v>
      </c>
      <c r="AJ671" s="78" t="str">
        <f>VLOOKUP(N671,DATA_IW39!A:X,24,0)</f>
        <v>CAT/BFKT</v>
      </c>
      <c r="AK671" s="76" t="str">
        <f>VLOOKUP(N671,DATA_IW39!A:W,23,0)</f>
        <v>สายสื่อสาร</v>
      </c>
      <c r="AL671" s="76" t="str">
        <f>VLOOKUP(N671,DATA_IW39!A:G,6,0)</f>
        <v>ZW03</v>
      </c>
      <c r="AM671" s="76" t="str">
        <f>VLOOKUP(N671,DATA_IW39!A:G,7,0)</f>
        <v>Z53</v>
      </c>
      <c r="AN671" s="76" t="str">
        <f>VLOOKUP(A671,Constrain!AC:AD,2,0)</f>
        <v>F132</v>
      </c>
      <c r="AO671" s="76" t="str">
        <f>VLOOKUP(A671,Constrain!AC:AE,3,0)</f>
        <v>กฟส.จักราช</v>
      </c>
      <c r="AP671" s="76" t="str">
        <f>VLOOKUP(N671,DATA_IW39!A:AA,27,0)</f>
        <v>TELECOM</v>
      </c>
    </row>
    <row r="672" spans="1:42" x14ac:dyDescent="0.35">
      <c r="A672" s="86" t="s">
        <v>1297</v>
      </c>
      <c r="B672" s="56">
        <v>92000429673</v>
      </c>
      <c r="C672" s="56">
        <v>140001546565</v>
      </c>
      <c r="D672" s="86" t="s">
        <v>152</v>
      </c>
      <c r="E672" s="86" t="s">
        <v>171</v>
      </c>
      <c r="F672" s="86" t="s">
        <v>167</v>
      </c>
      <c r="G672" s="56">
        <v>2007971466</v>
      </c>
      <c r="H672" s="56">
        <v>9009420171</v>
      </c>
      <c r="I672" s="56">
        <v>520000321952</v>
      </c>
      <c r="J672" s="86" t="s">
        <v>154</v>
      </c>
      <c r="K672" s="86" t="s">
        <v>155</v>
      </c>
      <c r="L672" s="86" t="s">
        <v>156</v>
      </c>
      <c r="M672" s="86" t="s">
        <v>157</v>
      </c>
      <c r="N672" s="56">
        <v>130000739903</v>
      </c>
      <c r="O672" s="86" t="s">
        <v>79</v>
      </c>
      <c r="P672" s="87">
        <v>11</v>
      </c>
      <c r="Q672" s="59">
        <v>43483</v>
      </c>
      <c r="R672" s="88">
        <v>12</v>
      </c>
      <c r="S672" s="89">
        <v>410</v>
      </c>
      <c r="T672" s="89">
        <v>410</v>
      </c>
      <c r="U672" s="89">
        <v>28.7</v>
      </c>
      <c r="V672" s="89">
        <v>4920</v>
      </c>
      <c r="W672" s="89">
        <v>4920</v>
      </c>
      <c r="X672" s="89">
        <v>344.4</v>
      </c>
      <c r="Y672" s="89">
        <v>5264.4</v>
      </c>
      <c r="Z672" s="59">
        <v>43496</v>
      </c>
      <c r="AA672" s="59"/>
      <c r="AB672" s="76" t="str">
        <f t="shared" si="60"/>
        <v/>
      </c>
      <c r="AC672" s="76" t="str">
        <f t="shared" si="61"/>
        <v/>
      </c>
      <c r="AD672" s="76" t="str">
        <f>VLOOKUP(B672,CA!A:B,2,0)</f>
        <v>TUC</v>
      </c>
      <c r="AE672" s="77">
        <f>VLOOKUP(C672,DATA_IW39!B:B,1,0)</f>
        <v>140001546565</v>
      </c>
      <c r="AF672" s="78">
        <f t="shared" si="62"/>
        <v>1</v>
      </c>
      <c r="AG672" s="78">
        <f t="shared" si="63"/>
        <v>1</v>
      </c>
      <c r="AH672" s="78">
        <f t="shared" si="64"/>
        <v>1</v>
      </c>
      <c r="AI672" s="78" t="str">
        <f t="shared" si="65"/>
        <v>S4B3</v>
      </c>
      <c r="AJ672" s="78" t="str">
        <f>VLOOKUP(N672,DATA_IW39!A:X,24,0)</f>
        <v>TUC</v>
      </c>
      <c r="AK672" s="76" t="str">
        <f>VLOOKUP(N672,DATA_IW39!A:W,23,0)</f>
        <v>อุปกรณ์</v>
      </c>
      <c r="AL672" s="76" t="str">
        <f>VLOOKUP(N672,DATA_IW39!A:G,6,0)</f>
        <v>ZW03</v>
      </c>
      <c r="AM672" s="76" t="str">
        <f>VLOOKUP(N672,DATA_IW39!A:G,7,0)</f>
        <v>Z53</v>
      </c>
      <c r="AN672" s="76" t="str">
        <f>VLOOKUP(A672,Constrain!AC:AD,2,0)</f>
        <v>F132</v>
      </c>
      <c r="AO672" s="76" t="str">
        <f>VLOOKUP(A672,Constrain!AC:AE,3,0)</f>
        <v>กฟส.จักราช</v>
      </c>
      <c r="AP672" s="76" t="str">
        <f>VLOOKUP(N672,DATA_IW39!A:AA,27,0)</f>
        <v>TELECOM</v>
      </c>
    </row>
    <row r="673" spans="1:42" x14ac:dyDescent="0.35">
      <c r="A673" s="86" t="s">
        <v>1328</v>
      </c>
      <c r="B673" s="56">
        <v>92000589321</v>
      </c>
      <c r="C673" s="56">
        <v>140001545534</v>
      </c>
      <c r="D673" s="86" t="s">
        <v>152</v>
      </c>
      <c r="E673" s="86" t="s">
        <v>1257</v>
      </c>
      <c r="F673" s="86" t="s">
        <v>1271</v>
      </c>
      <c r="G673" s="56">
        <v>2007969540</v>
      </c>
      <c r="H673" s="56">
        <v>9009416671</v>
      </c>
      <c r="I673" s="56">
        <v>550000321756</v>
      </c>
      <c r="J673" s="86" t="s">
        <v>154</v>
      </c>
      <c r="K673" s="86" t="s">
        <v>165</v>
      </c>
      <c r="L673" s="86" t="s">
        <v>166</v>
      </c>
      <c r="M673" s="86" t="s">
        <v>157</v>
      </c>
      <c r="N673" s="56">
        <v>130000740037</v>
      </c>
      <c r="O673" s="86" t="s">
        <v>79</v>
      </c>
      <c r="P673" s="87">
        <v>12</v>
      </c>
      <c r="Q673" s="59">
        <v>43482</v>
      </c>
      <c r="R673" s="88">
        <v>68</v>
      </c>
      <c r="S673" s="89">
        <v>55</v>
      </c>
      <c r="T673" s="89">
        <v>55</v>
      </c>
      <c r="U673" s="89">
        <v>3.85</v>
      </c>
      <c r="V673" s="89">
        <v>3740</v>
      </c>
      <c r="W673" s="89">
        <v>3740</v>
      </c>
      <c r="X673" s="89">
        <v>261.8</v>
      </c>
      <c r="Y673" s="89">
        <v>4001.8</v>
      </c>
      <c r="Z673" s="59">
        <v>43496</v>
      </c>
      <c r="AA673" s="59"/>
      <c r="AB673" s="76" t="str">
        <f t="shared" si="60"/>
        <v/>
      </c>
      <c r="AC673" s="76" t="str">
        <f t="shared" si="61"/>
        <v/>
      </c>
      <c r="AD673" s="76" t="str">
        <f>VLOOKUP(B673,CA!A:B,2,0)</f>
        <v>TOT(AIS)</v>
      </c>
      <c r="AE673" s="77">
        <f>VLOOKUP(C673,DATA_IW39!B:B,1,0)</f>
        <v>140001545534</v>
      </c>
      <c r="AF673" s="78">
        <f t="shared" si="62"/>
        <v>1</v>
      </c>
      <c r="AG673" s="78">
        <f t="shared" si="63"/>
        <v>1</v>
      </c>
      <c r="AH673" s="78">
        <f t="shared" si="64"/>
        <v>1</v>
      </c>
      <c r="AI673" s="78" t="str">
        <f t="shared" si="65"/>
        <v>S4B3</v>
      </c>
      <c r="AJ673" s="78" t="str">
        <f>VLOOKUP(N673,DATA_IW39!A:X,24,0)</f>
        <v>AWN/AIS</v>
      </c>
      <c r="AK673" s="76" t="str">
        <f>VLOOKUP(N673,DATA_IW39!A:W,23,0)</f>
        <v>สายสื่อสาร</v>
      </c>
      <c r="AL673" s="76" t="str">
        <f>VLOOKUP(N673,DATA_IW39!A:G,6,0)</f>
        <v>ZW03</v>
      </c>
      <c r="AM673" s="76" t="str">
        <f>VLOOKUP(N673,DATA_IW39!A:G,7,0)</f>
        <v>Z53</v>
      </c>
      <c r="AN673" s="76" t="str">
        <f>VLOOKUP(A673,Constrain!AC:AD,2,0)</f>
        <v>F036</v>
      </c>
      <c r="AO673" s="76" t="str">
        <f>VLOOKUP(A673,Constrain!AC:AE,3,0)</f>
        <v>กฟส.พุทไธสง</v>
      </c>
      <c r="AP673" s="76" t="str">
        <f>VLOOKUP(N673,DATA_IW39!A:AA,27,0)</f>
        <v>TELECOM</v>
      </c>
    </row>
    <row r="674" spans="1:42" x14ac:dyDescent="0.35">
      <c r="A674" s="86" t="s">
        <v>1328</v>
      </c>
      <c r="B674" s="56">
        <v>92000448704</v>
      </c>
      <c r="C674" s="56">
        <v>140001545654</v>
      </c>
      <c r="D674" s="86" t="s">
        <v>152</v>
      </c>
      <c r="E674" s="86" t="s">
        <v>153</v>
      </c>
      <c r="F674" s="86" t="s">
        <v>1266</v>
      </c>
      <c r="G674" s="56">
        <v>2007969542</v>
      </c>
      <c r="H674" s="56">
        <v>9009416674</v>
      </c>
      <c r="I674" s="56">
        <v>540000321492</v>
      </c>
      <c r="J674" s="86" t="s">
        <v>154</v>
      </c>
      <c r="K674" s="86" t="s">
        <v>165</v>
      </c>
      <c r="L674" s="86" t="s">
        <v>166</v>
      </c>
      <c r="M674" s="86" t="s">
        <v>157</v>
      </c>
      <c r="N674" s="56">
        <v>130000740042</v>
      </c>
      <c r="O674" s="86" t="s">
        <v>79</v>
      </c>
      <c r="P674" s="87">
        <v>9</v>
      </c>
      <c r="Q674" s="59">
        <v>43482</v>
      </c>
      <c r="R674" s="88">
        <v>2520</v>
      </c>
      <c r="S674" s="89">
        <v>55</v>
      </c>
      <c r="T674" s="89">
        <v>55</v>
      </c>
      <c r="U674" s="89">
        <v>3.85</v>
      </c>
      <c r="V674" s="89">
        <v>138600</v>
      </c>
      <c r="W674" s="89">
        <v>138600</v>
      </c>
      <c r="X674" s="89">
        <v>9702</v>
      </c>
      <c r="Y674" s="89">
        <v>148302</v>
      </c>
      <c r="Z674" s="59">
        <v>43496</v>
      </c>
      <c r="AA674" s="59"/>
      <c r="AB674" s="76" t="str">
        <f t="shared" si="60"/>
        <v/>
      </c>
      <c r="AC674" s="76" t="str">
        <f t="shared" si="61"/>
        <v/>
      </c>
      <c r="AD674" s="76" t="str">
        <f>VLOOKUP(B674,CA!A:B,2,0)</f>
        <v>AWN</v>
      </c>
      <c r="AE674" s="77">
        <f>VLOOKUP(C674,DATA_IW39!B:B,1,0)</f>
        <v>140001545654</v>
      </c>
      <c r="AF674" s="78">
        <f t="shared" si="62"/>
        <v>1</v>
      </c>
      <c r="AG674" s="78">
        <f t="shared" si="63"/>
        <v>1</v>
      </c>
      <c r="AH674" s="78">
        <f t="shared" si="64"/>
        <v>1</v>
      </c>
      <c r="AI674" s="78" t="str">
        <f t="shared" si="65"/>
        <v>S4B3</v>
      </c>
      <c r="AJ674" s="78" t="str">
        <f>VLOOKUP(N674,DATA_IW39!A:X,24,0)</f>
        <v>AWN</v>
      </c>
      <c r="AK674" s="76" t="str">
        <f>VLOOKUP(N674,DATA_IW39!A:W,23,0)</f>
        <v>สายสื่อสาร</v>
      </c>
      <c r="AL674" s="76" t="str">
        <f>VLOOKUP(N674,DATA_IW39!A:G,6,0)</f>
        <v>ZW03</v>
      </c>
      <c r="AM674" s="76" t="str">
        <f>VLOOKUP(N674,DATA_IW39!A:G,7,0)</f>
        <v>Z53</v>
      </c>
      <c r="AN674" s="76" t="str">
        <f>VLOOKUP(A674,Constrain!AC:AD,2,0)</f>
        <v>F036</v>
      </c>
      <c r="AO674" s="76" t="str">
        <f>VLOOKUP(A674,Constrain!AC:AE,3,0)</f>
        <v>กฟส.พุทไธสง</v>
      </c>
      <c r="AP674" s="76" t="str">
        <f>VLOOKUP(N674,DATA_IW39!A:AA,27,0)</f>
        <v>TELECOM</v>
      </c>
    </row>
    <row r="675" spans="1:42" x14ac:dyDescent="0.35">
      <c r="A675" s="86" t="s">
        <v>1328</v>
      </c>
      <c r="B675" s="56">
        <v>92000319820</v>
      </c>
      <c r="C675" s="56">
        <v>140001545722</v>
      </c>
      <c r="D675" s="86" t="s">
        <v>152</v>
      </c>
      <c r="E675" s="86" t="s">
        <v>160</v>
      </c>
      <c r="F675" s="86" t="s">
        <v>161</v>
      </c>
      <c r="G675" s="56">
        <v>2007969544</v>
      </c>
      <c r="H675" s="56">
        <v>9009416681</v>
      </c>
      <c r="I675" s="56">
        <v>522000321898</v>
      </c>
      <c r="J675" s="86" t="s">
        <v>154</v>
      </c>
      <c r="K675" s="86" t="s">
        <v>165</v>
      </c>
      <c r="L675" s="86" t="s">
        <v>166</v>
      </c>
      <c r="M675" s="86" t="s">
        <v>157</v>
      </c>
      <c r="N675" s="56">
        <v>130000740043</v>
      </c>
      <c r="O675" s="86" t="s">
        <v>79</v>
      </c>
      <c r="P675" s="87">
        <v>2</v>
      </c>
      <c r="Q675" s="59">
        <v>43482</v>
      </c>
      <c r="R675" s="88">
        <v>1266</v>
      </c>
      <c r="S675" s="89">
        <v>55</v>
      </c>
      <c r="T675" s="89">
        <v>55</v>
      </c>
      <c r="U675" s="89">
        <v>3.85</v>
      </c>
      <c r="V675" s="89">
        <v>69630</v>
      </c>
      <c r="W675" s="89">
        <v>69630</v>
      </c>
      <c r="X675" s="89">
        <v>4874.1000000000004</v>
      </c>
      <c r="Y675" s="89">
        <v>74504.100000000006</v>
      </c>
      <c r="Z675" s="59">
        <v>43496</v>
      </c>
      <c r="AA675" s="59"/>
      <c r="AB675" s="76" t="str">
        <f t="shared" si="60"/>
        <v/>
      </c>
      <c r="AC675" s="76" t="str">
        <f t="shared" si="61"/>
        <v/>
      </c>
      <c r="AD675" s="76" t="str">
        <f>VLOOKUP(B675,CA!A:B,2,0)</f>
        <v>CAT</v>
      </c>
      <c r="AE675" s="77">
        <f>VLOOKUP(C675,DATA_IW39!B:B,1,0)</f>
        <v>140001545722</v>
      </c>
      <c r="AF675" s="78">
        <f t="shared" si="62"/>
        <v>1</v>
      </c>
      <c r="AG675" s="78">
        <f t="shared" si="63"/>
        <v>1</v>
      </c>
      <c r="AH675" s="78">
        <f t="shared" si="64"/>
        <v>1</v>
      </c>
      <c r="AI675" s="78" t="str">
        <f t="shared" si="65"/>
        <v>S4B3</v>
      </c>
      <c r="AJ675" s="78" t="str">
        <f>VLOOKUP(N675,DATA_IW39!A:X,24,0)</f>
        <v>CAT/BFKT</v>
      </c>
      <c r="AK675" s="76" t="str">
        <f>VLOOKUP(N675,DATA_IW39!A:W,23,0)</f>
        <v>สายสื่อสาร</v>
      </c>
      <c r="AL675" s="76" t="str">
        <f>VLOOKUP(N675,DATA_IW39!A:G,6,0)</f>
        <v>ZW03</v>
      </c>
      <c r="AM675" s="76" t="str">
        <f>VLOOKUP(N675,DATA_IW39!A:G,7,0)</f>
        <v>Z53</v>
      </c>
      <c r="AN675" s="76" t="str">
        <f>VLOOKUP(A675,Constrain!AC:AD,2,0)</f>
        <v>F036</v>
      </c>
      <c r="AO675" s="76" t="str">
        <f>VLOOKUP(A675,Constrain!AC:AE,3,0)</f>
        <v>กฟส.พุทไธสง</v>
      </c>
      <c r="AP675" s="76" t="str">
        <f>VLOOKUP(N675,DATA_IW39!A:AA,27,0)</f>
        <v>TELECOM</v>
      </c>
    </row>
    <row r="676" spans="1:42" x14ac:dyDescent="0.35">
      <c r="A676" s="86" t="s">
        <v>1328</v>
      </c>
      <c r="B676" s="56">
        <v>92000319820</v>
      </c>
      <c r="C676" s="56">
        <v>140001545798</v>
      </c>
      <c r="D676" s="86" t="s">
        <v>152</v>
      </c>
      <c r="E676" s="86" t="s">
        <v>160</v>
      </c>
      <c r="F676" s="86" t="s">
        <v>161</v>
      </c>
      <c r="G676" s="56">
        <v>2007969966</v>
      </c>
      <c r="H676" s="56">
        <v>9009417005</v>
      </c>
      <c r="I676" s="56">
        <v>536000322275</v>
      </c>
      <c r="J676" s="86" t="s">
        <v>154</v>
      </c>
      <c r="K676" s="86" t="s">
        <v>165</v>
      </c>
      <c r="L676" s="86" t="s">
        <v>166</v>
      </c>
      <c r="M676" s="86" t="s">
        <v>157</v>
      </c>
      <c r="N676" s="56">
        <v>130000740045</v>
      </c>
      <c r="O676" s="86" t="s">
        <v>79</v>
      </c>
      <c r="P676" s="87">
        <v>3</v>
      </c>
      <c r="Q676" s="59">
        <v>43482</v>
      </c>
      <c r="R676" s="88">
        <v>1725</v>
      </c>
      <c r="S676" s="89">
        <v>55</v>
      </c>
      <c r="T676" s="89">
        <v>55</v>
      </c>
      <c r="U676" s="89">
        <v>3.85</v>
      </c>
      <c r="V676" s="89">
        <v>94875</v>
      </c>
      <c r="W676" s="89">
        <v>94875</v>
      </c>
      <c r="X676" s="89">
        <v>6641.25</v>
      </c>
      <c r="Y676" s="89">
        <v>101516.25</v>
      </c>
      <c r="Z676" s="59">
        <v>43496</v>
      </c>
      <c r="AA676" s="59"/>
      <c r="AB676" s="76" t="str">
        <f t="shared" si="60"/>
        <v/>
      </c>
      <c r="AC676" s="76" t="str">
        <f t="shared" si="61"/>
        <v/>
      </c>
      <c r="AD676" s="76" t="str">
        <f>VLOOKUP(B676,CA!A:B,2,0)</f>
        <v>CAT</v>
      </c>
      <c r="AE676" s="77">
        <f>VLOOKUP(C676,DATA_IW39!B:B,1,0)</f>
        <v>140001545798</v>
      </c>
      <c r="AF676" s="78">
        <f t="shared" si="62"/>
        <v>1</v>
      </c>
      <c r="AG676" s="78">
        <f t="shared" si="63"/>
        <v>1</v>
      </c>
      <c r="AH676" s="78">
        <f t="shared" si="64"/>
        <v>1</v>
      </c>
      <c r="AI676" s="78" t="str">
        <f t="shared" si="65"/>
        <v>S4B3</v>
      </c>
      <c r="AJ676" s="78" t="str">
        <f>VLOOKUP(N676,DATA_IW39!A:X,24,0)</f>
        <v>CAT</v>
      </c>
      <c r="AK676" s="76" t="str">
        <f>VLOOKUP(N676,DATA_IW39!A:W,23,0)</f>
        <v>สายสื่อสาร</v>
      </c>
      <c r="AL676" s="76" t="str">
        <f>VLOOKUP(N676,DATA_IW39!A:G,6,0)</f>
        <v>ZW03</v>
      </c>
      <c r="AM676" s="76" t="str">
        <f>VLOOKUP(N676,DATA_IW39!A:G,7,0)</f>
        <v>Z53</v>
      </c>
      <c r="AN676" s="76" t="str">
        <f>VLOOKUP(A676,Constrain!AC:AD,2,0)</f>
        <v>F036</v>
      </c>
      <c r="AO676" s="76" t="str">
        <f>VLOOKUP(A676,Constrain!AC:AE,3,0)</f>
        <v>กฟส.พุทไธสง</v>
      </c>
      <c r="AP676" s="76" t="str">
        <f>VLOOKUP(N676,DATA_IW39!A:AA,27,0)</f>
        <v>TELECOM</v>
      </c>
    </row>
    <row r="677" spans="1:42" x14ac:dyDescent="0.35">
      <c r="A677" s="86" t="s">
        <v>1328</v>
      </c>
      <c r="B677" s="56">
        <v>92000319820</v>
      </c>
      <c r="C677" s="56">
        <v>140001545847</v>
      </c>
      <c r="D677" s="86" t="s">
        <v>152</v>
      </c>
      <c r="E677" s="86" t="s">
        <v>160</v>
      </c>
      <c r="F677" s="86" t="s">
        <v>161</v>
      </c>
      <c r="G677" s="56">
        <v>2007969973</v>
      </c>
      <c r="H677" s="56">
        <v>9009417117</v>
      </c>
      <c r="I677" s="56">
        <v>568000321275</v>
      </c>
      <c r="J677" s="86" t="s">
        <v>154</v>
      </c>
      <c r="K677" s="86" t="s">
        <v>165</v>
      </c>
      <c r="L677" s="86" t="s">
        <v>166</v>
      </c>
      <c r="M677" s="86" t="s">
        <v>157</v>
      </c>
      <c r="N677" s="56">
        <v>130000740046</v>
      </c>
      <c r="O677" s="86" t="s">
        <v>79</v>
      </c>
      <c r="P677" s="87">
        <v>4</v>
      </c>
      <c r="Q677" s="59">
        <v>43482</v>
      </c>
      <c r="R677" s="88">
        <v>934</v>
      </c>
      <c r="S677" s="89">
        <v>55</v>
      </c>
      <c r="T677" s="89">
        <v>55</v>
      </c>
      <c r="U677" s="89">
        <v>3.85</v>
      </c>
      <c r="V677" s="89">
        <v>51370</v>
      </c>
      <c r="W677" s="89">
        <v>51370</v>
      </c>
      <c r="X677" s="89">
        <v>3595.9</v>
      </c>
      <c r="Y677" s="89">
        <v>54965.9</v>
      </c>
      <c r="Z677" s="59">
        <v>43496</v>
      </c>
      <c r="AA677" s="59"/>
      <c r="AB677" s="76" t="str">
        <f t="shared" si="60"/>
        <v/>
      </c>
      <c r="AC677" s="76" t="str">
        <f t="shared" si="61"/>
        <v/>
      </c>
      <c r="AD677" s="76" t="str">
        <f>VLOOKUP(B677,CA!A:B,2,0)</f>
        <v>CAT</v>
      </c>
      <c r="AE677" s="77">
        <f>VLOOKUP(C677,DATA_IW39!B:B,1,0)</f>
        <v>140001545847</v>
      </c>
      <c r="AF677" s="78">
        <f t="shared" si="62"/>
        <v>1</v>
      </c>
      <c r="AG677" s="78">
        <f t="shared" si="63"/>
        <v>1</v>
      </c>
      <c r="AH677" s="78">
        <f t="shared" si="64"/>
        <v>1</v>
      </c>
      <c r="AI677" s="78" t="str">
        <f t="shared" si="65"/>
        <v>S4B3</v>
      </c>
      <c r="AJ677" s="78" t="str">
        <f>VLOOKUP(N677,DATA_IW39!A:X,24,0)</f>
        <v>CAT/TAC</v>
      </c>
      <c r="AK677" s="76" t="str">
        <f>VLOOKUP(N677,DATA_IW39!A:W,23,0)</f>
        <v>สายสื่อสาร</v>
      </c>
      <c r="AL677" s="76" t="str">
        <f>VLOOKUP(N677,DATA_IW39!A:G,6,0)</f>
        <v>ZW03</v>
      </c>
      <c r="AM677" s="76" t="str">
        <f>VLOOKUP(N677,DATA_IW39!A:G,7,0)</f>
        <v>Z53</v>
      </c>
      <c r="AN677" s="76" t="str">
        <f>VLOOKUP(A677,Constrain!AC:AD,2,0)</f>
        <v>F036</v>
      </c>
      <c r="AO677" s="76" t="str">
        <f>VLOOKUP(A677,Constrain!AC:AE,3,0)</f>
        <v>กฟส.พุทไธสง</v>
      </c>
      <c r="AP677" s="76" t="str">
        <f>VLOOKUP(N677,DATA_IW39!A:AA,27,0)</f>
        <v>TELECOM</v>
      </c>
    </row>
    <row r="678" spans="1:42" x14ac:dyDescent="0.35">
      <c r="A678" s="86" t="s">
        <v>1328</v>
      </c>
      <c r="B678" s="56">
        <v>92000522591</v>
      </c>
      <c r="C678" s="56">
        <v>140001545866</v>
      </c>
      <c r="D678" s="86" t="s">
        <v>152</v>
      </c>
      <c r="E678" s="86" t="s">
        <v>162</v>
      </c>
      <c r="F678" s="86" t="s">
        <v>1388</v>
      </c>
      <c r="G678" s="56">
        <v>2007970079</v>
      </c>
      <c r="H678" s="56">
        <v>9009417124</v>
      </c>
      <c r="I678" s="56">
        <v>542000322629</v>
      </c>
      <c r="J678" s="86" t="s">
        <v>154</v>
      </c>
      <c r="K678" s="86" t="s">
        <v>165</v>
      </c>
      <c r="L678" s="86" t="s">
        <v>166</v>
      </c>
      <c r="M678" s="86" t="s">
        <v>157</v>
      </c>
      <c r="N678" s="56">
        <v>130000740048</v>
      </c>
      <c r="O678" s="86" t="s">
        <v>79</v>
      </c>
      <c r="P678" s="87">
        <v>10</v>
      </c>
      <c r="Q678" s="59">
        <v>43482</v>
      </c>
      <c r="R678" s="88">
        <v>47</v>
      </c>
      <c r="S678" s="89">
        <v>55</v>
      </c>
      <c r="T678" s="89">
        <v>55</v>
      </c>
      <c r="U678" s="89">
        <v>3.85</v>
      </c>
      <c r="V678" s="89">
        <v>2585</v>
      </c>
      <c r="W678" s="89">
        <v>2585</v>
      </c>
      <c r="X678" s="89">
        <v>180.95</v>
      </c>
      <c r="Y678" s="89">
        <v>2765.95</v>
      </c>
      <c r="Z678" s="59">
        <v>43496</v>
      </c>
      <c r="AB678" s="76" t="str">
        <f t="shared" si="60"/>
        <v/>
      </c>
      <c r="AC678" s="76" t="str">
        <f t="shared" si="61"/>
        <v/>
      </c>
      <c r="AD678" s="76" t="str">
        <f>VLOOKUP(B678,CA!A:B,2,0)</f>
        <v>DTN</v>
      </c>
      <c r="AE678" s="77">
        <f>VLOOKUP(C678,DATA_IW39!B:B,1,0)</f>
        <v>140001545866</v>
      </c>
      <c r="AF678" s="78">
        <f t="shared" si="62"/>
        <v>1</v>
      </c>
      <c r="AG678" s="78">
        <f t="shared" si="63"/>
        <v>1</v>
      </c>
      <c r="AH678" s="78">
        <f t="shared" si="64"/>
        <v>1</v>
      </c>
      <c r="AI678" s="78" t="str">
        <f t="shared" si="65"/>
        <v>S4B3</v>
      </c>
      <c r="AJ678" s="78" t="str">
        <f>VLOOKUP(N678,DATA_IW39!A:X,24,0)</f>
        <v>DTN</v>
      </c>
      <c r="AK678" s="76" t="str">
        <f>VLOOKUP(N678,DATA_IW39!A:W,23,0)</f>
        <v>สายสื่อสาร</v>
      </c>
      <c r="AL678" s="76" t="str">
        <f>VLOOKUP(N678,DATA_IW39!A:G,6,0)</f>
        <v>ZW03</v>
      </c>
      <c r="AM678" s="76" t="str">
        <f>VLOOKUP(N678,DATA_IW39!A:G,7,0)</f>
        <v>Z53</v>
      </c>
      <c r="AN678" s="76" t="str">
        <f>VLOOKUP(A678,Constrain!AC:AD,2,0)</f>
        <v>F036</v>
      </c>
      <c r="AO678" s="76" t="str">
        <f>VLOOKUP(A678,Constrain!AC:AE,3,0)</f>
        <v>กฟส.พุทไธสง</v>
      </c>
      <c r="AP678" s="76" t="str">
        <f>VLOOKUP(N678,DATA_IW39!A:AA,27,0)</f>
        <v>TELECOM</v>
      </c>
    </row>
    <row r="679" spans="1:42" x14ac:dyDescent="0.35">
      <c r="A679" s="86" t="s">
        <v>1328</v>
      </c>
      <c r="B679" s="56">
        <v>92000571406</v>
      </c>
      <c r="C679" s="56">
        <v>140001545888</v>
      </c>
      <c r="D679" s="86" t="s">
        <v>152</v>
      </c>
      <c r="E679" s="86" t="s">
        <v>194</v>
      </c>
      <c r="F679" s="86" t="s">
        <v>195</v>
      </c>
      <c r="G679" s="56">
        <v>2007970083</v>
      </c>
      <c r="H679" s="56">
        <v>9009417250</v>
      </c>
      <c r="I679" s="56">
        <v>554000320409</v>
      </c>
      <c r="J679" s="86" t="s">
        <v>154</v>
      </c>
      <c r="K679" s="86" t="s">
        <v>165</v>
      </c>
      <c r="L679" s="86" t="s">
        <v>166</v>
      </c>
      <c r="M679" s="86" t="s">
        <v>157</v>
      </c>
      <c r="N679" s="56">
        <v>130000740051</v>
      </c>
      <c r="O679" s="86" t="s">
        <v>79</v>
      </c>
      <c r="P679" s="87">
        <v>11</v>
      </c>
      <c r="Q679" s="59">
        <v>43482</v>
      </c>
      <c r="R679" s="88">
        <v>4420</v>
      </c>
      <c r="S679" s="89">
        <v>55</v>
      </c>
      <c r="T679" s="89">
        <v>55</v>
      </c>
      <c r="U679" s="89">
        <v>3.85</v>
      </c>
      <c r="V679" s="89">
        <v>243100</v>
      </c>
      <c r="W679" s="89">
        <v>243100</v>
      </c>
      <c r="X679" s="89">
        <v>17017</v>
      </c>
      <c r="Y679" s="89">
        <v>260117</v>
      </c>
      <c r="Z679" s="59">
        <v>43496</v>
      </c>
      <c r="AB679" s="76" t="str">
        <f t="shared" si="60"/>
        <v/>
      </c>
      <c r="AC679" s="76" t="str">
        <f t="shared" si="61"/>
        <v/>
      </c>
      <c r="AD679" s="76" t="str">
        <f>VLOOKUP(B679,CA!A:B,2,0)</f>
        <v>TCC</v>
      </c>
      <c r="AE679" s="77">
        <f>VLOOKUP(C679,DATA_IW39!B:B,1,0)</f>
        <v>140001545888</v>
      </c>
      <c r="AF679" s="78">
        <f t="shared" si="62"/>
        <v>1</v>
      </c>
      <c r="AG679" s="78">
        <f t="shared" si="63"/>
        <v>1</v>
      </c>
      <c r="AH679" s="78">
        <f t="shared" si="64"/>
        <v>1</v>
      </c>
      <c r="AI679" s="78" t="str">
        <f t="shared" si="65"/>
        <v>S4B3</v>
      </c>
      <c r="AJ679" s="78" t="str">
        <f>VLOOKUP(N679,DATA_IW39!A:X,24,0)</f>
        <v>TCC</v>
      </c>
      <c r="AK679" s="76" t="str">
        <f>VLOOKUP(N679,DATA_IW39!A:W,23,0)</f>
        <v>สายสื่อสาร</v>
      </c>
      <c r="AL679" s="76" t="str">
        <f>VLOOKUP(N679,DATA_IW39!A:G,6,0)</f>
        <v>ZW03</v>
      </c>
      <c r="AM679" s="76" t="str">
        <f>VLOOKUP(N679,DATA_IW39!A:G,7,0)</f>
        <v>Z53</v>
      </c>
      <c r="AN679" s="76" t="str">
        <f>VLOOKUP(A679,Constrain!AC:AD,2,0)</f>
        <v>F036</v>
      </c>
      <c r="AO679" s="76" t="str">
        <f>VLOOKUP(A679,Constrain!AC:AE,3,0)</f>
        <v>กฟส.พุทไธสง</v>
      </c>
      <c r="AP679" s="76" t="str">
        <f>VLOOKUP(N679,DATA_IW39!A:AA,27,0)</f>
        <v>TELECOM</v>
      </c>
    </row>
    <row r="680" spans="1:42" x14ac:dyDescent="0.35">
      <c r="A680" s="86" t="s">
        <v>1328</v>
      </c>
      <c r="B680" s="56">
        <v>92000319825</v>
      </c>
      <c r="C680" s="56">
        <v>140001545944</v>
      </c>
      <c r="D680" s="86" t="s">
        <v>152</v>
      </c>
      <c r="E680" s="86" t="s">
        <v>114</v>
      </c>
      <c r="F680" s="86" t="s">
        <v>163</v>
      </c>
      <c r="G680" s="56">
        <v>2007970194</v>
      </c>
      <c r="H680" s="56">
        <v>9009417358</v>
      </c>
      <c r="I680" s="56">
        <v>522000321651</v>
      </c>
      <c r="J680" s="86" t="s">
        <v>154</v>
      </c>
      <c r="K680" s="86" t="s">
        <v>165</v>
      </c>
      <c r="L680" s="86" t="s">
        <v>166</v>
      </c>
      <c r="M680" s="86" t="s">
        <v>157</v>
      </c>
      <c r="N680" s="56">
        <v>130000740053</v>
      </c>
      <c r="O680" s="86" t="s">
        <v>79</v>
      </c>
      <c r="P680" s="87">
        <v>5</v>
      </c>
      <c r="Q680" s="59">
        <v>43482</v>
      </c>
      <c r="R680" s="88">
        <v>2707</v>
      </c>
      <c r="S680" s="89">
        <v>100</v>
      </c>
      <c r="T680" s="89">
        <v>100</v>
      </c>
      <c r="U680" s="89">
        <v>7</v>
      </c>
      <c r="V680" s="89">
        <v>270700</v>
      </c>
      <c r="W680" s="89">
        <v>270700</v>
      </c>
      <c r="X680" s="89">
        <v>18949</v>
      </c>
      <c r="Y680" s="89">
        <v>289649</v>
      </c>
      <c r="Z680" s="59">
        <v>43496</v>
      </c>
      <c r="AA680" s="59"/>
      <c r="AB680" s="76" t="str">
        <f t="shared" si="60"/>
        <v/>
      </c>
      <c r="AC680" s="76" t="str">
        <f t="shared" si="61"/>
        <v/>
      </c>
      <c r="AD680" s="76" t="str">
        <f>VLOOKUP(B680,CA!A:B,2,0)</f>
        <v>TOT</v>
      </c>
      <c r="AE680" s="77">
        <f>VLOOKUP(C680,DATA_IW39!B:B,1,0)</f>
        <v>140001545944</v>
      </c>
      <c r="AF680" s="78">
        <f t="shared" si="62"/>
        <v>2</v>
      </c>
      <c r="AG680" s="78">
        <f t="shared" si="63"/>
        <v>2</v>
      </c>
      <c r="AH680" s="78">
        <f t="shared" si="64"/>
        <v>2</v>
      </c>
      <c r="AI680" s="78" t="str">
        <f t="shared" si="65"/>
        <v>S4B3</v>
      </c>
      <c r="AJ680" s="78" t="str">
        <f>VLOOKUP(N680,DATA_IW39!A:X,24,0)</f>
        <v>TOT</v>
      </c>
      <c r="AK680" s="76" t="str">
        <f>VLOOKUP(N680,DATA_IW39!A:W,23,0)</f>
        <v>สายสื่อสาร</v>
      </c>
      <c r="AL680" s="76" t="str">
        <f>VLOOKUP(N680,DATA_IW39!A:G,6,0)</f>
        <v>ZW03</v>
      </c>
      <c r="AM680" s="76" t="str">
        <f>VLOOKUP(N680,DATA_IW39!A:G,7,0)</f>
        <v>Z53</v>
      </c>
      <c r="AN680" s="76" t="str">
        <f>VLOOKUP(A680,Constrain!AC:AD,2,0)</f>
        <v>F036</v>
      </c>
      <c r="AO680" s="76" t="str">
        <f>VLOOKUP(A680,Constrain!AC:AE,3,0)</f>
        <v>กฟส.พุทไธสง</v>
      </c>
      <c r="AP680" s="76" t="str">
        <f>VLOOKUP(N680,DATA_IW39!A:AA,27,0)</f>
        <v>TELECOM</v>
      </c>
    </row>
    <row r="681" spans="1:42" x14ac:dyDescent="0.35">
      <c r="A681" s="86" t="s">
        <v>1328</v>
      </c>
      <c r="B681" s="56">
        <v>92000319825</v>
      </c>
      <c r="C681" s="56">
        <v>140001545944</v>
      </c>
      <c r="D681" s="86" t="s">
        <v>152</v>
      </c>
      <c r="E681" s="86" t="s">
        <v>114</v>
      </c>
      <c r="F681" s="86" t="s">
        <v>163</v>
      </c>
      <c r="G681" s="56">
        <v>2007970194</v>
      </c>
      <c r="H681" s="56">
        <v>9009417358</v>
      </c>
      <c r="I681" s="56">
        <v>522000321651</v>
      </c>
      <c r="J681" s="86" t="s">
        <v>154</v>
      </c>
      <c r="K681" s="86" t="s">
        <v>165</v>
      </c>
      <c r="L681" s="86" t="s">
        <v>166</v>
      </c>
      <c r="M681" s="86" t="s">
        <v>157</v>
      </c>
      <c r="N681" s="56">
        <v>130000740053</v>
      </c>
      <c r="O681" s="86" t="s">
        <v>79</v>
      </c>
      <c r="P681" s="87">
        <v>6</v>
      </c>
      <c r="Q681" s="59">
        <v>43482</v>
      </c>
      <c r="R681" s="88">
        <v>7055</v>
      </c>
      <c r="S681" s="89">
        <v>55</v>
      </c>
      <c r="T681" s="89">
        <v>55</v>
      </c>
      <c r="U681" s="89">
        <v>3.85</v>
      </c>
      <c r="V681" s="89">
        <v>388025</v>
      </c>
      <c r="W681" s="89">
        <v>388025</v>
      </c>
      <c r="X681" s="89">
        <v>27161.75</v>
      </c>
      <c r="Y681" s="89">
        <v>415186.75</v>
      </c>
      <c r="Z681" s="59">
        <v>43496</v>
      </c>
      <c r="AA681" s="59"/>
      <c r="AB681" s="76" t="str">
        <f t="shared" si="60"/>
        <v/>
      </c>
      <c r="AC681" s="76" t="str">
        <f t="shared" si="61"/>
        <v/>
      </c>
      <c r="AD681" s="76" t="str">
        <f>VLOOKUP(B681,CA!A:B,2,0)</f>
        <v>TOT</v>
      </c>
      <c r="AE681" s="77">
        <f>VLOOKUP(C681,DATA_IW39!B:B,1,0)</f>
        <v>140001545944</v>
      </c>
      <c r="AF681" s="78">
        <f t="shared" si="62"/>
        <v>2</v>
      </c>
      <c r="AG681" s="78">
        <f t="shared" si="63"/>
        <v>2</v>
      </c>
      <c r="AH681" s="78">
        <f t="shared" si="64"/>
        <v>2</v>
      </c>
      <c r="AI681" s="78" t="str">
        <f t="shared" si="65"/>
        <v>S4B3</v>
      </c>
      <c r="AJ681" s="78" t="str">
        <f>VLOOKUP(N681,DATA_IW39!A:X,24,0)</f>
        <v>TOT</v>
      </c>
      <c r="AK681" s="76" t="str">
        <f>VLOOKUP(N681,DATA_IW39!A:W,23,0)</f>
        <v>สายสื่อสาร</v>
      </c>
      <c r="AL681" s="76" t="str">
        <f>VLOOKUP(N681,DATA_IW39!A:G,6,0)</f>
        <v>ZW03</v>
      </c>
      <c r="AM681" s="76" t="str">
        <f>VLOOKUP(N681,DATA_IW39!A:G,7,0)</f>
        <v>Z53</v>
      </c>
      <c r="AN681" s="76" t="str">
        <f>VLOOKUP(A681,Constrain!AC:AD,2,0)</f>
        <v>F036</v>
      </c>
      <c r="AO681" s="76" t="str">
        <f>VLOOKUP(A681,Constrain!AC:AE,3,0)</f>
        <v>กฟส.พุทไธสง</v>
      </c>
      <c r="AP681" s="76" t="str">
        <f>VLOOKUP(N681,DATA_IW39!A:AA,27,0)</f>
        <v>TELECOM</v>
      </c>
    </row>
    <row r="682" spans="1:42" x14ac:dyDescent="0.35">
      <c r="A682" s="86" t="s">
        <v>1328</v>
      </c>
      <c r="B682" s="56">
        <v>92000319816</v>
      </c>
      <c r="C682" s="56">
        <v>140001545973</v>
      </c>
      <c r="D682" s="86" t="s">
        <v>152</v>
      </c>
      <c r="E682" s="86" t="s">
        <v>158</v>
      </c>
      <c r="F682" s="86" t="s">
        <v>159</v>
      </c>
      <c r="G682" s="56">
        <v>2007970199</v>
      </c>
      <c r="H682" s="56">
        <v>9009417352</v>
      </c>
      <c r="I682" s="56">
        <v>524000321474</v>
      </c>
      <c r="J682" s="86" t="s">
        <v>154</v>
      </c>
      <c r="K682" s="86" t="s">
        <v>165</v>
      </c>
      <c r="L682" s="86" t="s">
        <v>166</v>
      </c>
      <c r="M682" s="86" t="s">
        <v>157</v>
      </c>
      <c r="N682" s="56">
        <v>130000740054</v>
      </c>
      <c r="O682" s="86" t="s">
        <v>79</v>
      </c>
      <c r="P682" s="87">
        <v>1</v>
      </c>
      <c r="Q682" s="59">
        <v>43482</v>
      </c>
      <c r="R682" s="88">
        <v>2221</v>
      </c>
      <c r="S682" s="89">
        <v>55</v>
      </c>
      <c r="T682" s="89">
        <v>55</v>
      </c>
      <c r="U682" s="89">
        <v>3.85</v>
      </c>
      <c r="V682" s="89">
        <v>122155</v>
      </c>
      <c r="W682" s="89">
        <v>122155</v>
      </c>
      <c r="X682" s="89">
        <v>8550.85</v>
      </c>
      <c r="Y682" s="89">
        <v>130705.85</v>
      </c>
      <c r="Z682" s="59">
        <v>43496</v>
      </c>
      <c r="AA682" s="59"/>
      <c r="AB682" s="76" t="str">
        <f t="shared" si="60"/>
        <v/>
      </c>
      <c r="AC682" s="76" t="str">
        <f t="shared" si="61"/>
        <v/>
      </c>
      <c r="AD682" s="76" t="str">
        <f>VLOOKUP(B682,CA!A:B,2,0)</f>
        <v>TTT</v>
      </c>
      <c r="AE682" s="77">
        <f>VLOOKUP(C682,DATA_IW39!B:B,1,0)</f>
        <v>140001545973</v>
      </c>
      <c r="AF682" s="78">
        <f t="shared" si="62"/>
        <v>1</v>
      </c>
      <c r="AG682" s="78">
        <f t="shared" si="63"/>
        <v>1</v>
      </c>
      <c r="AH682" s="78">
        <f t="shared" si="64"/>
        <v>1</v>
      </c>
      <c r="AI682" s="78" t="str">
        <f t="shared" si="65"/>
        <v>S4B3</v>
      </c>
      <c r="AJ682" s="78" t="str">
        <f>VLOOKUP(N682,DATA_IW39!A:X,24,0)</f>
        <v>TTT</v>
      </c>
      <c r="AK682" s="76" t="str">
        <f>VLOOKUP(N682,DATA_IW39!A:W,23,0)</f>
        <v>สายสื่อสาร</v>
      </c>
      <c r="AL682" s="76" t="str">
        <f>VLOOKUP(N682,DATA_IW39!A:G,6,0)</f>
        <v>ZW03</v>
      </c>
      <c r="AM682" s="76" t="str">
        <f>VLOOKUP(N682,DATA_IW39!A:G,7,0)</f>
        <v>Z53</v>
      </c>
      <c r="AN682" s="76" t="str">
        <f>VLOOKUP(A682,Constrain!AC:AD,2,0)</f>
        <v>F036</v>
      </c>
      <c r="AO682" s="76" t="str">
        <f>VLOOKUP(A682,Constrain!AC:AE,3,0)</f>
        <v>กฟส.พุทไธสง</v>
      </c>
      <c r="AP682" s="76" t="str">
        <f>VLOOKUP(N682,DATA_IW39!A:AA,27,0)</f>
        <v>TELECOM</v>
      </c>
    </row>
    <row r="683" spans="1:42" x14ac:dyDescent="0.35">
      <c r="A683" s="86" t="s">
        <v>1328</v>
      </c>
      <c r="B683" s="56">
        <v>92000444213</v>
      </c>
      <c r="C683" s="56">
        <v>140001546065</v>
      </c>
      <c r="D683" s="86" t="s">
        <v>152</v>
      </c>
      <c r="E683" s="86" t="s">
        <v>171</v>
      </c>
      <c r="F683" s="86" t="s">
        <v>167</v>
      </c>
      <c r="G683" s="56">
        <v>2007970209</v>
      </c>
      <c r="H683" s="56">
        <v>9009417368</v>
      </c>
      <c r="I683" s="56">
        <v>516000320049</v>
      </c>
      <c r="J683" s="86" t="s">
        <v>154</v>
      </c>
      <c r="K683" s="86" t="s">
        <v>165</v>
      </c>
      <c r="L683" s="86" t="s">
        <v>166</v>
      </c>
      <c r="M683" s="86" t="s">
        <v>157</v>
      </c>
      <c r="N683" s="56">
        <v>130000740055</v>
      </c>
      <c r="O683" s="86" t="s">
        <v>79</v>
      </c>
      <c r="P683" s="87">
        <v>8</v>
      </c>
      <c r="Q683" s="59">
        <v>43482</v>
      </c>
      <c r="R683" s="88">
        <v>1151</v>
      </c>
      <c r="S683" s="89">
        <v>55</v>
      </c>
      <c r="T683" s="89">
        <v>55</v>
      </c>
      <c r="U683" s="89">
        <v>3.85</v>
      </c>
      <c r="V683" s="89">
        <v>63305</v>
      </c>
      <c r="W683" s="89">
        <v>63305</v>
      </c>
      <c r="X683" s="89">
        <v>4431.3500000000004</v>
      </c>
      <c r="Y683" s="89">
        <v>67736.350000000006</v>
      </c>
      <c r="Z683" s="59">
        <v>43496</v>
      </c>
      <c r="AA683" s="59"/>
      <c r="AB683" s="76" t="str">
        <f t="shared" si="60"/>
        <v/>
      </c>
      <c r="AC683" s="76" t="str">
        <f t="shared" si="61"/>
        <v/>
      </c>
      <c r="AD683" s="76" t="str">
        <f>VLOOKUP(B683,CA!A:B,2,0)</f>
        <v>TUC</v>
      </c>
      <c r="AE683" s="77">
        <f>VLOOKUP(C683,DATA_IW39!B:B,1,0)</f>
        <v>140001546065</v>
      </c>
      <c r="AF683" s="78">
        <f t="shared" si="62"/>
        <v>1</v>
      </c>
      <c r="AG683" s="78">
        <f t="shared" si="63"/>
        <v>1</v>
      </c>
      <c r="AH683" s="78">
        <f t="shared" si="64"/>
        <v>1</v>
      </c>
      <c r="AI683" s="78" t="str">
        <f t="shared" si="65"/>
        <v>S4B3</v>
      </c>
      <c r="AJ683" s="78" t="str">
        <f>VLOOKUP(N683,DATA_IW39!A:X,24,0)</f>
        <v>TUC</v>
      </c>
      <c r="AK683" s="76" t="str">
        <f>VLOOKUP(N683,DATA_IW39!A:W,23,0)</f>
        <v>สายสื่อสาร</v>
      </c>
      <c r="AL683" s="76" t="str">
        <f>VLOOKUP(N683,DATA_IW39!A:G,6,0)</f>
        <v>ZW03</v>
      </c>
      <c r="AM683" s="76" t="str">
        <f>VLOOKUP(N683,DATA_IW39!A:G,7,0)</f>
        <v>Z53</v>
      </c>
      <c r="AN683" s="76" t="str">
        <f>VLOOKUP(A683,Constrain!AC:AD,2,0)</f>
        <v>F036</v>
      </c>
      <c r="AO683" s="76" t="str">
        <f>VLOOKUP(A683,Constrain!AC:AE,3,0)</f>
        <v>กฟส.พุทไธสง</v>
      </c>
      <c r="AP683" s="76" t="str">
        <f>VLOOKUP(N683,DATA_IW39!A:AA,27,0)</f>
        <v>TELECOM</v>
      </c>
    </row>
    <row r="684" spans="1:42" x14ac:dyDescent="0.35">
      <c r="A684" s="86" t="s">
        <v>1328</v>
      </c>
      <c r="B684" s="56">
        <v>92000319831</v>
      </c>
      <c r="C684" s="56">
        <v>140001546106</v>
      </c>
      <c r="D684" s="86" t="s">
        <v>152</v>
      </c>
      <c r="E684" s="86" t="s">
        <v>168</v>
      </c>
      <c r="F684" s="86" t="s">
        <v>169</v>
      </c>
      <c r="G684" s="56">
        <v>2007970212</v>
      </c>
      <c r="H684" s="56">
        <v>9009417369</v>
      </c>
      <c r="I684" s="56">
        <v>524000321477</v>
      </c>
      <c r="J684" s="86" t="s">
        <v>154</v>
      </c>
      <c r="K684" s="86" t="s">
        <v>165</v>
      </c>
      <c r="L684" s="86" t="s">
        <v>166</v>
      </c>
      <c r="M684" s="86" t="s">
        <v>157</v>
      </c>
      <c r="N684" s="56">
        <v>130000740056</v>
      </c>
      <c r="O684" s="86" t="s">
        <v>79</v>
      </c>
      <c r="P684" s="87">
        <v>7</v>
      </c>
      <c r="Q684" s="59">
        <v>43482</v>
      </c>
      <c r="R684" s="88">
        <v>1325</v>
      </c>
      <c r="S684" s="89">
        <v>55</v>
      </c>
      <c r="T684" s="89">
        <v>55</v>
      </c>
      <c r="U684" s="89">
        <v>3.85</v>
      </c>
      <c r="V684" s="89">
        <v>72875</v>
      </c>
      <c r="W684" s="89">
        <v>72875</v>
      </c>
      <c r="X684" s="89">
        <v>5101.25</v>
      </c>
      <c r="Y684" s="89">
        <v>77976.25</v>
      </c>
      <c r="Z684" s="59">
        <v>43496</v>
      </c>
      <c r="AA684" s="59"/>
      <c r="AB684" s="76" t="str">
        <f t="shared" si="60"/>
        <v/>
      </c>
      <c r="AC684" s="76" t="str">
        <f t="shared" si="61"/>
        <v/>
      </c>
      <c r="AD684" s="76" t="str">
        <f>VLOOKUP(B684,CA!A:B,2,0)</f>
        <v>UIH</v>
      </c>
      <c r="AE684" s="77">
        <f>VLOOKUP(C684,DATA_IW39!B:B,1,0)</f>
        <v>140001546106</v>
      </c>
      <c r="AF684" s="78">
        <f t="shared" si="62"/>
        <v>1</v>
      </c>
      <c r="AG684" s="78">
        <f t="shared" si="63"/>
        <v>1</v>
      </c>
      <c r="AH684" s="78">
        <f t="shared" si="64"/>
        <v>1</v>
      </c>
      <c r="AI684" s="78" t="str">
        <f t="shared" si="65"/>
        <v>S4B3</v>
      </c>
      <c r="AJ684" s="78" t="str">
        <f>VLOOKUP(N684,DATA_IW39!A:X,24,0)</f>
        <v>UIH</v>
      </c>
      <c r="AK684" s="76" t="str">
        <f>VLOOKUP(N684,DATA_IW39!A:W,23,0)</f>
        <v>สายสื่อสาร</v>
      </c>
      <c r="AL684" s="76" t="str">
        <f>VLOOKUP(N684,DATA_IW39!A:G,6,0)</f>
        <v>ZW03</v>
      </c>
      <c r="AM684" s="76" t="str">
        <f>VLOOKUP(N684,DATA_IW39!A:G,7,0)</f>
        <v>Z53</v>
      </c>
      <c r="AN684" s="76" t="str">
        <f>VLOOKUP(A684,Constrain!AC:AD,2,0)</f>
        <v>F036</v>
      </c>
      <c r="AO684" s="76" t="str">
        <f>VLOOKUP(A684,Constrain!AC:AE,3,0)</f>
        <v>กฟส.พุทไธสง</v>
      </c>
      <c r="AP684" s="76" t="str">
        <f>VLOOKUP(N684,DATA_IW39!A:AA,27,0)</f>
        <v>TELECOM</v>
      </c>
    </row>
    <row r="685" spans="1:42" x14ac:dyDescent="0.35">
      <c r="A685" s="86" t="s">
        <v>1303</v>
      </c>
      <c r="B685" s="56">
        <v>92000318834</v>
      </c>
      <c r="C685" s="56">
        <v>140001546228</v>
      </c>
      <c r="D685" s="86" t="s">
        <v>152</v>
      </c>
      <c r="E685" s="86" t="s">
        <v>114</v>
      </c>
      <c r="F685" s="86" t="s">
        <v>163</v>
      </c>
      <c r="G685" s="56">
        <v>2007970437</v>
      </c>
      <c r="H685" s="56">
        <v>9009417653</v>
      </c>
      <c r="I685" s="56">
        <v>526000322664</v>
      </c>
      <c r="J685" s="86" t="s">
        <v>154</v>
      </c>
      <c r="K685" s="86" t="s">
        <v>165</v>
      </c>
      <c r="L685" s="86" t="s">
        <v>166</v>
      </c>
      <c r="M685" s="86" t="s">
        <v>157</v>
      </c>
      <c r="N685" s="56">
        <v>130000740133</v>
      </c>
      <c r="O685" s="86" t="s">
        <v>79</v>
      </c>
      <c r="P685" s="87">
        <v>6</v>
      </c>
      <c r="Q685" s="59">
        <v>43482</v>
      </c>
      <c r="R685" s="88">
        <v>1707</v>
      </c>
      <c r="S685" s="89">
        <v>55</v>
      </c>
      <c r="T685" s="89">
        <v>55</v>
      </c>
      <c r="U685" s="89">
        <v>3.85</v>
      </c>
      <c r="V685" s="89">
        <v>93885</v>
      </c>
      <c r="W685" s="89">
        <v>93885</v>
      </c>
      <c r="X685" s="89">
        <v>6571.95</v>
      </c>
      <c r="Y685" s="89">
        <v>100456.95</v>
      </c>
      <c r="Z685" s="59">
        <v>43496</v>
      </c>
      <c r="AA685" s="59"/>
      <c r="AB685" s="76" t="str">
        <f t="shared" si="60"/>
        <v/>
      </c>
      <c r="AC685" s="76" t="str">
        <f t="shared" si="61"/>
        <v/>
      </c>
      <c r="AD685" s="76" t="str">
        <f>VLOOKUP(B685,CA!A:B,2,0)</f>
        <v>TOT</v>
      </c>
      <c r="AE685" s="77">
        <f>VLOOKUP(C685,DATA_IW39!B:B,1,0)</f>
        <v>140001546228</v>
      </c>
      <c r="AF685" s="78">
        <f t="shared" si="62"/>
        <v>2</v>
      </c>
      <c r="AG685" s="78">
        <f t="shared" si="63"/>
        <v>2</v>
      </c>
      <c r="AH685" s="78">
        <f t="shared" si="64"/>
        <v>2</v>
      </c>
      <c r="AI685" s="78" t="str">
        <f t="shared" si="65"/>
        <v>S4B3</v>
      </c>
      <c r="AJ685" s="78" t="str">
        <f>VLOOKUP(N685,DATA_IW39!A:X,24,0)</f>
        <v>TOT/AIS</v>
      </c>
      <c r="AK685" s="76" t="str">
        <f>VLOOKUP(N685,DATA_IW39!A:W,23,0)</f>
        <v>สายสื่อสาร</v>
      </c>
      <c r="AL685" s="76" t="str">
        <f>VLOOKUP(N685,DATA_IW39!A:G,6,0)</f>
        <v>ZW03</v>
      </c>
      <c r="AM685" s="76" t="str">
        <f>VLOOKUP(N685,DATA_IW39!A:G,7,0)</f>
        <v>Z53</v>
      </c>
      <c r="AN685" s="76" t="str">
        <f>VLOOKUP(A685,Constrain!AC:AD,2,0)</f>
        <v>F111</v>
      </c>
      <c r="AO685" s="76" t="str">
        <f>VLOOKUP(A685,Constrain!AC:AE,3,0)</f>
        <v>กฟอ.ภูเขียว</v>
      </c>
      <c r="AP685" s="76" t="str">
        <f>VLOOKUP(N685,DATA_IW39!A:AA,27,0)</f>
        <v>TELECOM</v>
      </c>
    </row>
    <row r="686" spans="1:42" x14ac:dyDescent="0.35">
      <c r="A686" s="86" t="s">
        <v>1303</v>
      </c>
      <c r="B686" s="56">
        <v>92000318834</v>
      </c>
      <c r="C686" s="56">
        <v>140001546228</v>
      </c>
      <c r="D686" s="86" t="s">
        <v>152</v>
      </c>
      <c r="E686" s="86" t="s">
        <v>114</v>
      </c>
      <c r="F686" s="86" t="s">
        <v>163</v>
      </c>
      <c r="G686" s="56">
        <v>2007970437</v>
      </c>
      <c r="H686" s="56">
        <v>9009417653</v>
      </c>
      <c r="I686" s="56">
        <v>526000322664</v>
      </c>
      <c r="J686" s="86" t="s">
        <v>154</v>
      </c>
      <c r="K686" s="86" t="s">
        <v>165</v>
      </c>
      <c r="L686" s="86" t="s">
        <v>166</v>
      </c>
      <c r="M686" s="86" t="s">
        <v>157</v>
      </c>
      <c r="N686" s="56">
        <v>130000740133</v>
      </c>
      <c r="O686" s="86" t="s">
        <v>79</v>
      </c>
      <c r="P686" s="87">
        <v>7</v>
      </c>
      <c r="Q686" s="59">
        <v>43482</v>
      </c>
      <c r="R686" s="88">
        <v>3647</v>
      </c>
      <c r="S686" s="89">
        <v>100</v>
      </c>
      <c r="T686" s="89">
        <v>100</v>
      </c>
      <c r="U686" s="89">
        <v>7</v>
      </c>
      <c r="V686" s="89">
        <v>364700</v>
      </c>
      <c r="W686" s="89">
        <v>364700</v>
      </c>
      <c r="X686" s="89">
        <v>25529</v>
      </c>
      <c r="Y686" s="89">
        <v>390229</v>
      </c>
      <c r="Z686" s="59">
        <v>43496</v>
      </c>
      <c r="AA686" s="59"/>
      <c r="AB686" s="76" t="str">
        <f t="shared" si="60"/>
        <v/>
      </c>
      <c r="AC686" s="76" t="str">
        <f t="shared" si="61"/>
        <v/>
      </c>
      <c r="AD686" s="76" t="str">
        <f>VLOOKUP(B686,CA!A:B,2,0)</f>
        <v>TOT</v>
      </c>
      <c r="AE686" s="77">
        <f>VLOOKUP(C686,DATA_IW39!B:B,1,0)</f>
        <v>140001546228</v>
      </c>
      <c r="AF686" s="78">
        <f t="shared" si="62"/>
        <v>2</v>
      </c>
      <c r="AG686" s="78">
        <f t="shared" si="63"/>
        <v>2</v>
      </c>
      <c r="AH686" s="78">
        <f t="shared" si="64"/>
        <v>2</v>
      </c>
      <c r="AI686" s="78" t="str">
        <f t="shared" si="65"/>
        <v>S4B3</v>
      </c>
      <c r="AJ686" s="78" t="str">
        <f>VLOOKUP(N686,DATA_IW39!A:X,24,0)</f>
        <v>TOT/AIS</v>
      </c>
      <c r="AK686" s="76" t="str">
        <f>VLOOKUP(N686,DATA_IW39!A:W,23,0)</f>
        <v>สายสื่อสาร</v>
      </c>
      <c r="AL686" s="76" t="str">
        <f>VLOOKUP(N686,DATA_IW39!A:G,6,0)</f>
        <v>ZW03</v>
      </c>
      <c r="AM686" s="76" t="str">
        <f>VLOOKUP(N686,DATA_IW39!A:G,7,0)</f>
        <v>Z53</v>
      </c>
      <c r="AN686" s="76" t="str">
        <f>VLOOKUP(A686,Constrain!AC:AD,2,0)</f>
        <v>F111</v>
      </c>
      <c r="AO686" s="76" t="str">
        <f>VLOOKUP(A686,Constrain!AC:AE,3,0)</f>
        <v>กฟอ.ภูเขียว</v>
      </c>
      <c r="AP686" s="76" t="str">
        <f>VLOOKUP(N686,DATA_IW39!A:AA,27,0)</f>
        <v>TELECOM</v>
      </c>
    </row>
    <row r="687" spans="1:42" x14ac:dyDescent="0.35">
      <c r="A687" s="86" t="s">
        <v>1310</v>
      </c>
      <c r="B687" s="56">
        <v>92000666435</v>
      </c>
      <c r="C687" s="56">
        <v>140001546170</v>
      </c>
      <c r="D687" s="86" t="s">
        <v>152</v>
      </c>
      <c r="E687" s="86" t="s">
        <v>2509</v>
      </c>
      <c r="F687" s="86" t="s">
        <v>1271</v>
      </c>
      <c r="G687" s="56">
        <v>2007970304</v>
      </c>
      <c r="H687" s="56">
        <v>9009417611</v>
      </c>
      <c r="I687" s="56">
        <v>542000322557</v>
      </c>
      <c r="J687" s="86" t="s">
        <v>154</v>
      </c>
      <c r="K687" s="86" t="s">
        <v>165</v>
      </c>
      <c r="L687" s="86" t="s">
        <v>166</v>
      </c>
      <c r="M687" s="86" t="s">
        <v>157</v>
      </c>
      <c r="N687" s="56">
        <v>130000740140</v>
      </c>
      <c r="O687" s="86" t="s">
        <v>79</v>
      </c>
      <c r="P687" s="87">
        <v>13</v>
      </c>
      <c r="Q687" s="59">
        <v>43482</v>
      </c>
      <c r="R687" s="88">
        <v>1784</v>
      </c>
      <c r="S687" s="89">
        <v>25</v>
      </c>
      <c r="T687" s="89">
        <v>25</v>
      </c>
      <c r="U687" s="89">
        <v>1.75</v>
      </c>
      <c r="V687" s="89">
        <v>44600</v>
      </c>
      <c r="W687" s="89">
        <v>44600</v>
      </c>
      <c r="X687" s="89">
        <v>3122</v>
      </c>
      <c r="Y687" s="89">
        <v>47722</v>
      </c>
      <c r="Z687" s="59">
        <v>43496</v>
      </c>
      <c r="AA687" s="59"/>
      <c r="AB687" s="76" t="str">
        <f t="shared" si="60"/>
        <v/>
      </c>
      <c r="AC687" s="76" t="str">
        <f t="shared" si="61"/>
        <v/>
      </c>
      <c r="AD687" s="76" t="str">
        <f>VLOOKUP(B687,CA!A:B,2,0)</f>
        <v>NBCT/TOT</v>
      </c>
      <c r="AE687" s="77">
        <f>VLOOKUP(C687,DATA_IW39!B:B,1,0)</f>
        <v>140001546170</v>
      </c>
      <c r="AF687" s="78">
        <f t="shared" si="62"/>
        <v>1</v>
      </c>
      <c r="AG687" s="78">
        <f t="shared" si="63"/>
        <v>1</v>
      </c>
      <c r="AH687" s="78">
        <f t="shared" si="64"/>
        <v>1</v>
      </c>
      <c r="AI687" s="78" t="str">
        <f t="shared" si="65"/>
        <v>S4B3</v>
      </c>
      <c r="AJ687" s="78" t="str">
        <f>VLOOKUP(N687,DATA_IW39!A:X,24,0)</f>
        <v>NBTC/TOT</v>
      </c>
      <c r="AK687" s="76" t="str">
        <f>VLOOKUP(N687,DATA_IW39!A:W,23,0)</f>
        <v>สายสื่อสาร</v>
      </c>
      <c r="AL687" s="76" t="str">
        <f>VLOOKUP(N687,DATA_IW39!A:G,6,0)</f>
        <v>ZW03</v>
      </c>
      <c r="AM687" s="76" t="str">
        <f>VLOOKUP(N687,DATA_IW39!A:G,7,0)</f>
        <v>Z53</v>
      </c>
      <c r="AN687" s="76" t="str">
        <f>VLOOKUP(A687,Constrain!AC:AD,2,0)</f>
        <v>F152</v>
      </c>
      <c r="AO687" s="76" t="str">
        <f>VLOOKUP(A687,Constrain!AC:AE,3,0)</f>
        <v>กฟส.วังน้ำเขียว</v>
      </c>
      <c r="AP687" s="76" t="str">
        <f>VLOOKUP(N687,DATA_IW39!A:AA,27,0)</f>
        <v>TELECOM</v>
      </c>
    </row>
    <row r="688" spans="1:42" x14ac:dyDescent="0.35">
      <c r="A688" s="86" t="s">
        <v>1297</v>
      </c>
      <c r="B688" s="56">
        <v>92000666438</v>
      </c>
      <c r="C688" s="56">
        <v>140001546166</v>
      </c>
      <c r="D688" s="86" t="s">
        <v>152</v>
      </c>
      <c r="E688" s="86" t="s">
        <v>2509</v>
      </c>
      <c r="F688" s="86" t="s">
        <v>1271</v>
      </c>
      <c r="G688" s="56">
        <v>2007970187</v>
      </c>
      <c r="H688" s="56">
        <v>9009417289</v>
      </c>
      <c r="I688" s="56">
        <v>538000321596</v>
      </c>
      <c r="J688" s="86" t="s">
        <v>154</v>
      </c>
      <c r="K688" s="86" t="s">
        <v>165</v>
      </c>
      <c r="L688" s="86" t="s">
        <v>166</v>
      </c>
      <c r="M688" s="86" t="s">
        <v>157</v>
      </c>
      <c r="N688" s="56">
        <v>130000740157</v>
      </c>
      <c r="O688" s="86" t="s">
        <v>79</v>
      </c>
      <c r="P688" s="87">
        <v>14</v>
      </c>
      <c r="Q688" s="59">
        <v>43482</v>
      </c>
      <c r="R688" s="88">
        <v>915</v>
      </c>
      <c r="S688" s="89">
        <v>25</v>
      </c>
      <c r="T688" s="89">
        <v>25</v>
      </c>
      <c r="U688" s="89">
        <v>1.75</v>
      </c>
      <c r="V688" s="89">
        <v>22875</v>
      </c>
      <c r="W688" s="89">
        <v>22875</v>
      </c>
      <c r="X688" s="89">
        <v>1601.25</v>
      </c>
      <c r="Y688" s="89">
        <v>24476.25</v>
      </c>
      <c r="Z688" s="59">
        <v>43496</v>
      </c>
      <c r="AA688" s="59"/>
      <c r="AB688" s="76" t="str">
        <f t="shared" si="60"/>
        <v/>
      </c>
      <c r="AC688" s="76" t="str">
        <f t="shared" si="61"/>
        <v/>
      </c>
      <c r="AD688" s="76" t="str">
        <f>VLOOKUP(B688,CA!A:B,2,0)</f>
        <v>NBCT/TOT</v>
      </c>
      <c r="AE688" s="77">
        <f>VLOOKUP(C688,DATA_IW39!B:B,1,0)</f>
        <v>140001546166</v>
      </c>
      <c r="AF688" s="78">
        <f t="shared" si="62"/>
        <v>1</v>
      </c>
      <c r="AG688" s="78">
        <f t="shared" si="63"/>
        <v>1</v>
      </c>
      <c r="AH688" s="78">
        <f t="shared" si="64"/>
        <v>1</v>
      </c>
      <c r="AI688" s="78" t="str">
        <f t="shared" si="65"/>
        <v>S4B3</v>
      </c>
      <c r="AJ688" s="78" t="str">
        <f>VLOOKUP(N688,DATA_IW39!A:X,24,0)</f>
        <v>NBTC/TOT</v>
      </c>
      <c r="AK688" s="76" t="str">
        <f>VLOOKUP(N688,DATA_IW39!A:W,23,0)</f>
        <v>สายสื่อสาร</v>
      </c>
      <c r="AL688" s="76" t="str">
        <f>VLOOKUP(N688,DATA_IW39!A:G,6,0)</f>
        <v>ZW03</v>
      </c>
      <c r="AM688" s="76" t="str">
        <f>VLOOKUP(N688,DATA_IW39!A:G,7,0)</f>
        <v>Z53</v>
      </c>
      <c r="AN688" s="76" t="str">
        <f>VLOOKUP(A688,Constrain!AC:AD,2,0)</f>
        <v>F132</v>
      </c>
      <c r="AO688" s="76" t="str">
        <f>VLOOKUP(A688,Constrain!AC:AE,3,0)</f>
        <v>กฟส.จักราช</v>
      </c>
      <c r="AP688" s="76" t="str">
        <f>VLOOKUP(N688,DATA_IW39!A:AA,27,0)</f>
        <v>TELECOM</v>
      </c>
    </row>
    <row r="689" spans="1:42" x14ac:dyDescent="0.35">
      <c r="A689" s="86" t="s">
        <v>1291</v>
      </c>
      <c r="B689" s="56">
        <v>92000666441</v>
      </c>
      <c r="C689" s="56">
        <v>140001545972</v>
      </c>
      <c r="D689" s="86" t="s">
        <v>152</v>
      </c>
      <c r="E689" s="86" t="s">
        <v>2509</v>
      </c>
      <c r="F689" s="86" t="s">
        <v>1271</v>
      </c>
      <c r="G689" s="56">
        <v>2007970125</v>
      </c>
      <c r="H689" s="56">
        <v>9009417370</v>
      </c>
      <c r="I689" s="56">
        <v>548000321335</v>
      </c>
      <c r="J689" s="86" t="s">
        <v>154</v>
      </c>
      <c r="K689" s="86" t="s">
        <v>165</v>
      </c>
      <c r="L689" s="86" t="s">
        <v>166</v>
      </c>
      <c r="M689" s="86" t="s">
        <v>157</v>
      </c>
      <c r="N689" s="56">
        <v>130000740189</v>
      </c>
      <c r="O689" s="86" t="s">
        <v>79</v>
      </c>
      <c r="P689" s="87">
        <v>13</v>
      </c>
      <c r="Q689" s="59">
        <v>43482</v>
      </c>
      <c r="R689" s="88">
        <v>48</v>
      </c>
      <c r="S689" s="89">
        <v>25</v>
      </c>
      <c r="T689" s="89">
        <v>25</v>
      </c>
      <c r="U689" s="89">
        <v>1.75</v>
      </c>
      <c r="V689" s="89">
        <v>1200</v>
      </c>
      <c r="W689" s="89">
        <v>1200</v>
      </c>
      <c r="X689" s="89">
        <v>84</v>
      </c>
      <c r="Y689" s="89">
        <v>1284</v>
      </c>
      <c r="Z689" s="59">
        <v>43496</v>
      </c>
      <c r="AA689" s="59"/>
      <c r="AB689" s="76" t="str">
        <f t="shared" si="60"/>
        <v/>
      </c>
      <c r="AC689" s="76" t="str">
        <f t="shared" si="61"/>
        <v/>
      </c>
      <c r="AD689" s="76" t="str">
        <f>VLOOKUP(B689,CA!A:B,2,0)</f>
        <v>NBCT/TOT</v>
      </c>
      <c r="AE689" s="77">
        <f>VLOOKUP(C689,DATA_IW39!B:B,1,0)</f>
        <v>140001545972</v>
      </c>
      <c r="AF689" s="78">
        <f t="shared" si="62"/>
        <v>1</v>
      </c>
      <c r="AG689" s="78">
        <f t="shared" si="63"/>
        <v>1</v>
      </c>
      <c r="AH689" s="78">
        <f t="shared" si="64"/>
        <v>1</v>
      </c>
      <c r="AI689" s="78" t="str">
        <f t="shared" si="65"/>
        <v>S4B3</v>
      </c>
      <c r="AJ689" s="78" t="str">
        <f>VLOOKUP(N689,DATA_IW39!A:X,24,0)</f>
        <v>NBTC/TOT</v>
      </c>
      <c r="AK689" s="76" t="str">
        <f>VLOOKUP(N689,DATA_IW39!A:W,23,0)</f>
        <v>สายสื่อสาร</v>
      </c>
      <c r="AL689" s="76" t="str">
        <f>VLOOKUP(N689,DATA_IW39!A:G,6,0)</f>
        <v>ZW03</v>
      </c>
      <c r="AM689" s="76" t="str">
        <f>VLOOKUP(N689,DATA_IW39!A:G,7,0)</f>
        <v>Z53</v>
      </c>
      <c r="AN689" s="76" t="str">
        <f>VLOOKUP(A689,Constrain!AC:AD,2,0)</f>
        <v>F071</v>
      </c>
      <c r="AO689" s="76" t="str">
        <f>VLOOKUP(A689,Constrain!AC:AE,3,0)</f>
        <v>กฟอ.สีคิ้ว</v>
      </c>
      <c r="AP689" s="76" t="str">
        <f>VLOOKUP(N689,DATA_IW39!A:AA,27,0)</f>
        <v>TELECOM</v>
      </c>
    </row>
    <row r="690" spans="1:42" x14ac:dyDescent="0.35">
      <c r="A690" s="86" t="s">
        <v>1366</v>
      </c>
      <c r="B690" s="56">
        <v>92000323131</v>
      </c>
      <c r="C690" s="56">
        <v>140001545650</v>
      </c>
      <c r="D690" s="86" t="s">
        <v>152</v>
      </c>
      <c r="E690" s="86" t="s">
        <v>160</v>
      </c>
      <c r="F690" s="86" t="s">
        <v>161</v>
      </c>
      <c r="G690" s="56">
        <v>2007969899</v>
      </c>
      <c r="H690" s="56">
        <v>9009416877</v>
      </c>
      <c r="I690" s="56">
        <v>560000322837</v>
      </c>
      <c r="J690" s="86" t="s">
        <v>154</v>
      </c>
      <c r="K690" s="86" t="s">
        <v>165</v>
      </c>
      <c r="L690" s="86" t="s">
        <v>166</v>
      </c>
      <c r="M690" s="86" t="s">
        <v>157</v>
      </c>
      <c r="N690" s="56">
        <v>130000740621</v>
      </c>
      <c r="O690" s="86" t="s">
        <v>79</v>
      </c>
      <c r="P690" s="87">
        <v>5</v>
      </c>
      <c r="Q690" s="59">
        <v>43482</v>
      </c>
      <c r="R690" s="88">
        <v>2366</v>
      </c>
      <c r="S690" s="89">
        <v>55</v>
      </c>
      <c r="T690" s="89">
        <v>55</v>
      </c>
      <c r="U690" s="89">
        <v>3.85</v>
      </c>
      <c r="V690" s="89">
        <v>130130</v>
      </c>
      <c r="W690" s="89">
        <v>130130</v>
      </c>
      <c r="X690" s="89">
        <v>9109.1</v>
      </c>
      <c r="Y690" s="89">
        <v>139239.1</v>
      </c>
      <c r="Z690" s="59">
        <v>43496</v>
      </c>
      <c r="AA690" s="59"/>
      <c r="AB690" s="76" t="str">
        <f t="shared" si="60"/>
        <v/>
      </c>
      <c r="AC690" s="76" t="str">
        <f t="shared" si="61"/>
        <v/>
      </c>
      <c r="AD690" s="76" t="str">
        <f>VLOOKUP(B690,CA!A:B,2,0)</f>
        <v>CAT</v>
      </c>
      <c r="AE690" s="77">
        <f>VLOOKUP(C690,DATA_IW39!B:B,1,0)</f>
        <v>140001545650</v>
      </c>
      <c r="AF690" s="78">
        <f t="shared" si="62"/>
        <v>1</v>
      </c>
      <c r="AG690" s="78">
        <f t="shared" si="63"/>
        <v>1</v>
      </c>
      <c r="AH690" s="78">
        <f t="shared" si="64"/>
        <v>1</v>
      </c>
      <c r="AI690" s="78" t="str">
        <f t="shared" si="65"/>
        <v>S4B3</v>
      </c>
      <c r="AJ690" s="78" t="str">
        <f>VLOOKUP(N690,DATA_IW39!A:X,24,0)</f>
        <v>CAT/BFKT</v>
      </c>
      <c r="AK690" s="76" t="str">
        <f>VLOOKUP(N690,DATA_IW39!A:W,23,0)</f>
        <v>สายสื่อสาร</v>
      </c>
      <c r="AL690" s="76" t="str">
        <f>VLOOKUP(N690,DATA_IW39!A:G,6,0)</f>
        <v>ZW03</v>
      </c>
      <c r="AM690" s="76" t="str">
        <f>VLOOKUP(N690,DATA_IW39!A:G,7,0)</f>
        <v>Z53</v>
      </c>
      <c r="AN690" s="76" t="str">
        <f>VLOOKUP(A690,Constrain!AC:AD,2,0)</f>
        <v>F073</v>
      </c>
      <c r="AO690" s="76" t="str">
        <f>VLOOKUP(A690,Constrain!AC:AE,3,0)</f>
        <v>กฟส.ด่านขุนทด</v>
      </c>
      <c r="AP690" s="76" t="str">
        <f>VLOOKUP(N690,DATA_IW39!A:AA,27,0)</f>
        <v>TELECOM</v>
      </c>
    </row>
    <row r="691" spans="1:42" x14ac:dyDescent="0.35">
      <c r="A691" s="86" t="s">
        <v>1366</v>
      </c>
      <c r="B691" s="56">
        <v>92000323131</v>
      </c>
      <c r="C691" s="56">
        <v>140001545541</v>
      </c>
      <c r="D691" s="86" t="s">
        <v>152</v>
      </c>
      <c r="E691" s="86" t="s">
        <v>160</v>
      </c>
      <c r="F691" s="86" t="s">
        <v>161</v>
      </c>
      <c r="G691" s="56">
        <v>2007969652</v>
      </c>
      <c r="H691" s="56">
        <v>9009416662</v>
      </c>
      <c r="I691" s="56">
        <v>546000322710</v>
      </c>
      <c r="J691" s="86" t="s">
        <v>154</v>
      </c>
      <c r="K691" s="86" t="s">
        <v>165</v>
      </c>
      <c r="L691" s="86" t="s">
        <v>166</v>
      </c>
      <c r="M691" s="86" t="s">
        <v>157</v>
      </c>
      <c r="N691" s="56">
        <v>130000740629</v>
      </c>
      <c r="O691" s="86" t="s">
        <v>79</v>
      </c>
      <c r="P691" s="87">
        <v>3</v>
      </c>
      <c r="Q691" s="59">
        <v>43482</v>
      </c>
      <c r="R691" s="88">
        <v>2099</v>
      </c>
      <c r="S691" s="89">
        <v>55</v>
      </c>
      <c r="T691" s="89">
        <v>55</v>
      </c>
      <c r="U691" s="89">
        <v>3.85</v>
      </c>
      <c r="V691" s="89">
        <v>115445</v>
      </c>
      <c r="W691" s="89">
        <v>115445</v>
      </c>
      <c r="X691" s="89">
        <v>8081.15</v>
      </c>
      <c r="Y691" s="89">
        <v>123526.15</v>
      </c>
      <c r="Z691" s="59">
        <v>43496</v>
      </c>
      <c r="AB691" s="76" t="str">
        <f t="shared" si="60"/>
        <v/>
      </c>
      <c r="AC691" s="76" t="str">
        <f t="shared" si="61"/>
        <v/>
      </c>
      <c r="AD691" s="76" t="str">
        <f>VLOOKUP(B691,CA!A:B,2,0)</f>
        <v>CAT</v>
      </c>
      <c r="AE691" s="77">
        <f>VLOOKUP(C691,DATA_IW39!B:B,1,0)</f>
        <v>140001545541</v>
      </c>
      <c r="AF691" s="78">
        <f t="shared" si="62"/>
        <v>2</v>
      </c>
      <c r="AG691" s="78">
        <f t="shared" si="63"/>
        <v>2</v>
      </c>
      <c r="AH691" s="78">
        <f t="shared" si="64"/>
        <v>2</v>
      </c>
      <c r="AI691" s="78" t="str">
        <f t="shared" si="65"/>
        <v>S4B3</v>
      </c>
      <c r="AJ691" s="78" t="str">
        <f>VLOOKUP(N691,DATA_IW39!A:X,24,0)</f>
        <v>CAT/TAC</v>
      </c>
      <c r="AK691" s="76" t="str">
        <f>VLOOKUP(N691,DATA_IW39!A:W,23,0)</f>
        <v>สายสื่อสาร</v>
      </c>
      <c r="AL691" s="76" t="str">
        <f>VLOOKUP(N691,DATA_IW39!A:G,6,0)</f>
        <v>ZW03</v>
      </c>
      <c r="AM691" s="76" t="str">
        <f>VLOOKUP(N691,DATA_IW39!A:G,7,0)</f>
        <v>Z53</v>
      </c>
      <c r="AN691" s="76" t="str">
        <f>VLOOKUP(A691,Constrain!AC:AD,2,0)</f>
        <v>F073</v>
      </c>
      <c r="AO691" s="76" t="str">
        <f>VLOOKUP(A691,Constrain!AC:AE,3,0)</f>
        <v>กฟส.ด่านขุนทด</v>
      </c>
      <c r="AP691" s="76" t="str">
        <f>VLOOKUP(N691,DATA_IW39!A:AA,27,0)</f>
        <v>TELECOM</v>
      </c>
    </row>
    <row r="692" spans="1:42" x14ac:dyDescent="0.35">
      <c r="A692" s="86" t="s">
        <v>1366</v>
      </c>
      <c r="B692" s="56">
        <v>92000323131</v>
      </c>
      <c r="C692" s="56">
        <v>140001545541</v>
      </c>
      <c r="D692" s="86" t="s">
        <v>152</v>
      </c>
      <c r="E692" s="86" t="s">
        <v>160</v>
      </c>
      <c r="F692" s="86" t="s">
        <v>161</v>
      </c>
      <c r="G692" s="56">
        <v>2007969652</v>
      </c>
      <c r="H692" s="56">
        <v>9009416662</v>
      </c>
      <c r="I692" s="56">
        <v>546000322710</v>
      </c>
      <c r="J692" s="86" t="s">
        <v>154</v>
      </c>
      <c r="K692" s="86" t="s">
        <v>165</v>
      </c>
      <c r="L692" s="86" t="s">
        <v>166</v>
      </c>
      <c r="M692" s="86" t="s">
        <v>157</v>
      </c>
      <c r="N692" s="56">
        <v>130000740629</v>
      </c>
      <c r="O692" s="86" t="s">
        <v>79</v>
      </c>
      <c r="P692" s="87">
        <v>4</v>
      </c>
      <c r="Q692" s="59">
        <v>43482</v>
      </c>
      <c r="R692" s="88">
        <v>35</v>
      </c>
      <c r="S692" s="89">
        <v>100</v>
      </c>
      <c r="T692" s="89">
        <v>100</v>
      </c>
      <c r="U692" s="89">
        <v>7</v>
      </c>
      <c r="V692" s="89">
        <v>3500</v>
      </c>
      <c r="W692" s="89">
        <v>3500</v>
      </c>
      <c r="X692" s="89">
        <v>245</v>
      </c>
      <c r="Y692" s="89">
        <v>3745</v>
      </c>
      <c r="Z692" s="59">
        <v>43496</v>
      </c>
      <c r="AA692" s="59"/>
      <c r="AB692" s="76" t="str">
        <f t="shared" ref="AB692:AB695" si="66">check_CorSerMat181(D692,K692)</f>
        <v/>
      </c>
      <c r="AC692" s="76" t="str">
        <f t="shared" ref="AC692:AC695" si="67">IF(R692=1,IF(OR(S692=55,S692=100,S692=410),"","แก้ไขจำนวน"),"")</f>
        <v/>
      </c>
      <c r="AD692" s="76" t="str">
        <f>VLOOKUP(B692,CA!A:B,2,0)</f>
        <v>CAT</v>
      </c>
      <c r="AE692" s="77">
        <f>VLOOKUP(C692,DATA_IW39!B:B,1,0)</f>
        <v>140001545541</v>
      </c>
      <c r="AF692" s="78">
        <f t="shared" ref="AF692:AF695" si="68">COUNTIF(N:N,N:N)</f>
        <v>2</v>
      </c>
      <c r="AG692" s="78">
        <f t="shared" ref="AG692:AG695" si="69">COUNTIF(C:C,C:C)</f>
        <v>2</v>
      </c>
      <c r="AH692" s="78">
        <f t="shared" ref="AH692:AH695" si="70">COUNTIF(H:H,H:H)</f>
        <v>2</v>
      </c>
      <c r="AI692" s="78" t="str">
        <f t="shared" ref="AI692:AI695" si="71">LEFT(D692,4)</f>
        <v>S4B3</v>
      </c>
      <c r="AJ692" s="78" t="str">
        <f>VLOOKUP(N692,DATA_IW39!A:X,24,0)</f>
        <v>CAT/TAC</v>
      </c>
      <c r="AK692" s="76" t="str">
        <f>VLOOKUP(N692,DATA_IW39!A:W,23,0)</f>
        <v>สายสื่อสาร</v>
      </c>
      <c r="AL692" s="76" t="str">
        <f>VLOOKUP(N692,DATA_IW39!A:G,6,0)</f>
        <v>ZW03</v>
      </c>
      <c r="AM692" s="76" t="str">
        <f>VLOOKUP(N692,DATA_IW39!A:G,7,0)</f>
        <v>Z53</v>
      </c>
      <c r="AN692" s="76" t="str">
        <f>VLOOKUP(A692,Constrain!AC:AD,2,0)</f>
        <v>F073</v>
      </c>
      <c r="AO692" s="76" t="str">
        <f>VLOOKUP(A692,Constrain!AC:AE,3,0)</f>
        <v>กฟส.ด่านขุนทด</v>
      </c>
      <c r="AP692" s="76" t="str">
        <f>VLOOKUP(N692,DATA_IW39!A:AA,27,0)</f>
        <v>TELECOM</v>
      </c>
    </row>
    <row r="693" spans="1:42" x14ac:dyDescent="0.35">
      <c r="A693" s="86" t="s">
        <v>1323</v>
      </c>
      <c r="B693" s="56">
        <v>92000666434</v>
      </c>
      <c r="C693" s="56">
        <v>140001547240</v>
      </c>
      <c r="D693" s="86" t="s">
        <v>152</v>
      </c>
      <c r="E693" s="86" t="s">
        <v>2509</v>
      </c>
      <c r="F693" s="86" t="s">
        <v>1271</v>
      </c>
      <c r="G693" s="56">
        <v>2007973603</v>
      </c>
      <c r="H693" s="56">
        <v>9009421184</v>
      </c>
      <c r="I693" s="56">
        <v>550000321914</v>
      </c>
      <c r="J693" s="86" t="s">
        <v>154</v>
      </c>
      <c r="K693" s="86" t="s">
        <v>165</v>
      </c>
      <c r="L693" s="86" t="s">
        <v>166</v>
      </c>
      <c r="M693" s="86" t="s">
        <v>157</v>
      </c>
      <c r="N693" s="56">
        <v>130000740689</v>
      </c>
      <c r="O693" s="86" t="s">
        <v>79</v>
      </c>
      <c r="P693" s="87">
        <v>15</v>
      </c>
      <c r="Q693" s="59">
        <v>43483</v>
      </c>
      <c r="R693" s="88">
        <v>600</v>
      </c>
      <c r="S693" s="89">
        <v>25</v>
      </c>
      <c r="T693" s="89">
        <v>25</v>
      </c>
      <c r="U693" s="89">
        <v>1.75</v>
      </c>
      <c r="V693" s="89">
        <v>15000</v>
      </c>
      <c r="W693" s="89">
        <v>15000</v>
      </c>
      <c r="X693" s="89">
        <v>1050</v>
      </c>
      <c r="Y693" s="89">
        <v>16050</v>
      </c>
      <c r="Z693" s="59">
        <v>43496</v>
      </c>
      <c r="AA693" s="59"/>
      <c r="AB693" s="76" t="str">
        <f t="shared" si="66"/>
        <v/>
      </c>
      <c r="AC693" s="76" t="str">
        <f t="shared" si="67"/>
        <v/>
      </c>
      <c r="AD693" s="76" t="str">
        <f>VLOOKUP(B693,CA!A:B,2,0)</f>
        <v>NBCT/TOT</v>
      </c>
      <c r="AE693" s="77">
        <f>VLOOKUP(C693,DATA_IW39!B:B,1,0)</f>
        <v>140001547240</v>
      </c>
      <c r="AF693" s="78">
        <f t="shared" si="68"/>
        <v>1</v>
      </c>
      <c r="AG693" s="78">
        <f t="shared" si="69"/>
        <v>1</v>
      </c>
      <c r="AH693" s="78">
        <f t="shared" si="70"/>
        <v>1</v>
      </c>
      <c r="AI693" s="78" t="str">
        <f t="shared" si="71"/>
        <v>S4B3</v>
      </c>
      <c r="AJ693" s="78" t="str">
        <f>VLOOKUP(N693,DATA_IW39!A:X,24,0)</f>
        <v>NBTC/TOT</v>
      </c>
      <c r="AK693" s="76" t="str">
        <f>VLOOKUP(N693,DATA_IW39!A:W,23,0)</f>
        <v>สายสื่อสาร</v>
      </c>
      <c r="AL693" s="76" t="str">
        <f>VLOOKUP(N693,DATA_IW39!A:G,6,0)</f>
        <v>ZW03</v>
      </c>
      <c r="AM693" s="76" t="str">
        <f>VLOOKUP(N693,DATA_IW39!A:G,7,0)</f>
        <v>Z53</v>
      </c>
      <c r="AN693" s="76" t="str">
        <f>VLOOKUP(A693,Constrain!AC:AD,2,0)</f>
        <v>F093</v>
      </c>
      <c r="AO693" s="76" t="str">
        <f>VLOOKUP(A693,Constrain!AC:AE,3,0)</f>
        <v>กฟส.ครบุรี</v>
      </c>
      <c r="AP693" s="76" t="str">
        <f>VLOOKUP(N693,DATA_IW39!A:AA,27,0)</f>
        <v>TELECOM</v>
      </c>
    </row>
    <row r="694" spans="1:42" x14ac:dyDescent="0.35">
      <c r="A694" s="86" t="s">
        <v>1301</v>
      </c>
      <c r="B694" s="56">
        <v>92000666433</v>
      </c>
      <c r="C694" s="56">
        <v>140001546188</v>
      </c>
      <c r="D694" s="86" t="s">
        <v>152</v>
      </c>
      <c r="E694" s="86" t="s">
        <v>2509</v>
      </c>
      <c r="F694" s="86" t="s">
        <v>1271</v>
      </c>
      <c r="G694" s="56">
        <v>2007970370</v>
      </c>
      <c r="H694" s="56">
        <v>9009417539</v>
      </c>
      <c r="I694" s="56">
        <v>500000320700</v>
      </c>
      <c r="J694" s="86" t="s">
        <v>154</v>
      </c>
      <c r="K694" s="86" t="s">
        <v>165</v>
      </c>
      <c r="L694" s="86" t="s">
        <v>166</v>
      </c>
      <c r="M694" s="86" t="s">
        <v>157</v>
      </c>
      <c r="N694" s="56">
        <v>130000740703</v>
      </c>
      <c r="O694" s="86" t="s">
        <v>79</v>
      </c>
      <c r="P694" s="87">
        <v>15</v>
      </c>
      <c r="Q694" s="59">
        <v>43482</v>
      </c>
      <c r="R694" s="88">
        <v>47</v>
      </c>
      <c r="S694" s="89">
        <v>25</v>
      </c>
      <c r="T694" s="89">
        <v>25</v>
      </c>
      <c r="U694" s="89">
        <v>1.75</v>
      </c>
      <c r="V694" s="89">
        <v>1175</v>
      </c>
      <c r="W694" s="89">
        <v>1175</v>
      </c>
      <c r="X694" s="89">
        <v>82.25</v>
      </c>
      <c r="Y694" s="89">
        <v>1257.25</v>
      </c>
      <c r="Z694" s="59">
        <v>43496</v>
      </c>
      <c r="AA694" s="59"/>
      <c r="AB694" s="76" t="str">
        <f t="shared" si="66"/>
        <v/>
      </c>
      <c r="AC694" s="76" t="str">
        <f t="shared" si="67"/>
        <v/>
      </c>
      <c r="AD694" s="76" t="str">
        <f>VLOOKUP(B694,CA!A:B,2,0)</f>
        <v>NBCT/TOT</v>
      </c>
      <c r="AE694" s="77">
        <f>VLOOKUP(C694,DATA_IW39!B:B,1,0)</f>
        <v>140001546188</v>
      </c>
      <c r="AF694" s="78">
        <f t="shared" si="68"/>
        <v>1</v>
      </c>
      <c r="AG694" s="78">
        <f t="shared" si="69"/>
        <v>1</v>
      </c>
      <c r="AH694" s="78">
        <f t="shared" si="70"/>
        <v>1</v>
      </c>
      <c r="AI694" s="78" t="str">
        <f t="shared" si="71"/>
        <v>S4B3</v>
      </c>
      <c r="AJ694" s="78" t="str">
        <f>VLOOKUP(N694,DATA_IW39!A:X,24,0)</f>
        <v>NBTC/TOT</v>
      </c>
      <c r="AK694" s="76" t="str">
        <f>VLOOKUP(N694,DATA_IW39!A:W,23,0)</f>
        <v>สายสื่อสาร</v>
      </c>
      <c r="AL694" s="76" t="str">
        <f>VLOOKUP(N694,DATA_IW39!A:G,6,0)</f>
        <v>ZW03</v>
      </c>
      <c r="AM694" s="76" t="str">
        <f>VLOOKUP(N694,DATA_IW39!A:G,7,0)</f>
        <v>Z53</v>
      </c>
      <c r="AN694" s="76" t="str">
        <f>VLOOKUP(A694,Constrain!AC:AD,2,0)</f>
        <v>F024</v>
      </c>
      <c r="AO694" s="76" t="str">
        <f>VLOOKUP(A694,Constrain!AC:AE,3,0)</f>
        <v>กฟส.หนองบัวแดง</v>
      </c>
      <c r="AP694" s="76" t="str">
        <f>VLOOKUP(N694,DATA_IW39!A:AA,27,0)</f>
        <v>TELECOM</v>
      </c>
    </row>
    <row r="695" spans="1:42" x14ac:dyDescent="0.35">
      <c r="A695" s="86" t="s">
        <v>1366</v>
      </c>
      <c r="B695" s="56">
        <v>92000666437</v>
      </c>
      <c r="C695" s="56">
        <v>140001546202</v>
      </c>
      <c r="D695" s="86" t="s">
        <v>152</v>
      </c>
      <c r="E695" s="86" t="s">
        <v>2509</v>
      </c>
      <c r="F695" s="86" t="s">
        <v>1271</v>
      </c>
      <c r="G695" s="56">
        <v>2007970307</v>
      </c>
      <c r="H695" s="56">
        <v>9009417613</v>
      </c>
      <c r="I695" s="56">
        <v>548000321337</v>
      </c>
      <c r="J695" s="86" t="s">
        <v>154</v>
      </c>
      <c r="K695" s="86" t="s">
        <v>165</v>
      </c>
      <c r="L695" s="86" t="s">
        <v>166</v>
      </c>
      <c r="M695" s="86" t="s">
        <v>157</v>
      </c>
      <c r="N695" s="56">
        <v>130000740740</v>
      </c>
      <c r="O695" s="86" t="s">
        <v>79</v>
      </c>
      <c r="P695" s="87">
        <v>16</v>
      </c>
      <c r="Q695" s="59">
        <v>43482</v>
      </c>
      <c r="R695" s="88">
        <v>141</v>
      </c>
      <c r="S695" s="89">
        <v>25</v>
      </c>
      <c r="T695" s="89">
        <v>25</v>
      </c>
      <c r="U695" s="89">
        <v>1.75</v>
      </c>
      <c r="V695" s="89">
        <v>3525</v>
      </c>
      <c r="W695" s="89">
        <v>3525</v>
      </c>
      <c r="X695" s="89">
        <v>246.75</v>
      </c>
      <c r="Y695" s="89">
        <v>3771.75</v>
      </c>
      <c r="Z695" s="59">
        <v>43496</v>
      </c>
      <c r="AB695" s="76" t="str">
        <f t="shared" si="66"/>
        <v/>
      </c>
      <c r="AC695" s="76" t="str">
        <f t="shared" si="67"/>
        <v/>
      </c>
      <c r="AD695" s="76" t="str">
        <f>VLOOKUP(B695,CA!A:B,2,0)</f>
        <v>NBCT/TOT</v>
      </c>
      <c r="AE695" s="77">
        <f>VLOOKUP(C695,DATA_IW39!B:B,1,0)</f>
        <v>140001546202</v>
      </c>
      <c r="AF695" s="78">
        <f t="shared" si="68"/>
        <v>1</v>
      </c>
      <c r="AG695" s="78">
        <f t="shared" si="69"/>
        <v>1</v>
      </c>
      <c r="AH695" s="78">
        <f t="shared" si="70"/>
        <v>1</v>
      </c>
      <c r="AI695" s="78" t="str">
        <f t="shared" si="71"/>
        <v>S4B3</v>
      </c>
      <c r="AJ695" s="78" t="str">
        <f>VLOOKUP(N695,DATA_IW39!A:X,24,0)</f>
        <v>NBTC/TOT</v>
      </c>
      <c r="AK695" s="76" t="str">
        <f>VLOOKUP(N695,DATA_IW39!A:W,23,0)</f>
        <v>สายสื่อสาร</v>
      </c>
      <c r="AL695" s="76" t="str">
        <f>VLOOKUP(N695,DATA_IW39!A:G,6,0)</f>
        <v>ZW03</v>
      </c>
      <c r="AM695" s="76" t="str">
        <f>VLOOKUP(N695,DATA_IW39!A:G,7,0)</f>
        <v>Z53</v>
      </c>
      <c r="AN695" s="76" t="str">
        <f>VLOOKUP(A695,Constrain!AC:AD,2,0)</f>
        <v>F073</v>
      </c>
      <c r="AO695" s="76" t="str">
        <f>VLOOKUP(A695,Constrain!AC:AE,3,0)</f>
        <v>กฟส.ด่านขุนทด</v>
      </c>
      <c r="AP695" s="76" t="str">
        <f>VLOOKUP(N695,DATA_IW39!A:AA,27,0)</f>
        <v>TELECOM</v>
      </c>
    </row>
    <row r="696" spans="1:42" x14ac:dyDescent="0.35">
      <c r="A696" s="86" t="s">
        <v>1318</v>
      </c>
      <c r="B696" s="56">
        <v>92000323109</v>
      </c>
      <c r="C696" s="56">
        <v>140001546029</v>
      </c>
      <c r="D696" s="86" t="s">
        <v>152</v>
      </c>
      <c r="E696" s="86" t="s">
        <v>153</v>
      </c>
      <c r="F696" s="86" t="s">
        <v>1266</v>
      </c>
      <c r="G696" s="56">
        <v>2007970173</v>
      </c>
      <c r="H696" s="56">
        <v>9009417411</v>
      </c>
      <c r="I696" s="56">
        <v>536000322553</v>
      </c>
      <c r="J696" s="86" t="s">
        <v>154</v>
      </c>
      <c r="K696" s="86" t="s">
        <v>155</v>
      </c>
      <c r="L696" s="86" t="s">
        <v>156</v>
      </c>
      <c r="M696" s="86" t="s">
        <v>157</v>
      </c>
      <c r="N696" s="56">
        <v>130000740844</v>
      </c>
      <c r="O696" s="86" t="s">
        <v>79</v>
      </c>
      <c r="P696" s="87">
        <v>10</v>
      </c>
      <c r="Q696" s="59">
        <v>43482</v>
      </c>
      <c r="R696" s="88">
        <v>90</v>
      </c>
      <c r="S696" s="89">
        <v>410</v>
      </c>
      <c r="T696" s="89">
        <v>410</v>
      </c>
      <c r="U696" s="89">
        <v>28.7</v>
      </c>
      <c r="V696" s="89">
        <v>36900</v>
      </c>
      <c r="W696" s="89">
        <v>36900</v>
      </c>
      <c r="X696" s="89">
        <v>2583</v>
      </c>
      <c r="Y696" s="89">
        <v>39483</v>
      </c>
      <c r="Z696" s="59">
        <v>43496</v>
      </c>
      <c r="AA696" s="59"/>
      <c r="AB696" s="76" t="str">
        <f t="shared" ref="AB696:AB712" si="72">check_CorSerMat181(D696,K696)</f>
        <v/>
      </c>
      <c r="AC696" s="76" t="str">
        <f t="shared" ref="AC696:AC712" si="73">IF(R696=1,IF(OR(S696=55,S696=100,S696=410),"","แก้ไขจำนวน"),"")</f>
        <v/>
      </c>
      <c r="AD696" s="76" t="str">
        <f>VLOOKUP(B696,CA!A:B,2,0)</f>
        <v>AWN</v>
      </c>
      <c r="AE696" s="77">
        <f>VLOOKUP(C696,DATA_IW39!B:B,1,0)</f>
        <v>140001546029</v>
      </c>
      <c r="AF696" s="78">
        <f t="shared" ref="AF696:AF712" si="74">COUNTIF(N:N,N:N)</f>
        <v>1</v>
      </c>
      <c r="AG696" s="78">
        <f t="shared" ref="AG696:AG712" si="75">COUNTIF(C:C,C:C)</f>
        <v>1</v>
      </c>
      <c r="AH696" s="78">
        <f t="shared" ref="AH696:AH712" si="76">COUNTIF(H:H,H:H)</f>
        <v>1</v>
      </c>
      <c r="AI696" s="78" t="str">
        <f t="shared" ref="AI696:AI712" si="77">LEFT(D696,4)</f>
        <v>S4B3</v>
      </c>
      <c r="AJ696" s="78" t="str">
        <f>VLOOKUP(N696,DATA_IW39!A:X,24,0)</f>
        <v>AWN</v>
      </c>
      <c r="AK696" s="76" t="str">
        <f>VLOOKUP(N696,DATA_IW39!A:W,23,0)</f>
        <v>อุปกรณ์</v>
      </c>
      <c r="AL696" s="76" t="str">
        <f>VLOOKUP(N696,DATA_IW39!A:G,6,0)</f>
        <v>ZW03</v>
      </c>
      <c r="AM696" s="76" t="str">
        <f>VLOOKUP(N696,DATA_IW39!A:G,7,0)</f>
        <v>Z53</v>
      </c>
      <c r="AN696" s="76" t="str">
        <f>VLOOKUP(A696,Constrain!AC:AD,2,0)</f>
        <v>F031</v>
      </c>
      <c r="AO696" s="76" t="str">
        <f>VLOOKUP(A696,Constrain!AC:AE,3,0)</f>
        <v>กฟจ.บุรีรัมย์</v>
      </c>
      <c r="AP696" s="76" t="str">
        <f>VLOOKUP(N696,DATA_IW39!A:AA,27,0)</f>
        <v>TELECOM</v>
      </c>
    </row>
    <row r="697" spans="1:42" x14ac:dyDescent="0.35">
      <c r="A697" s="86" t="s">
        <v>1318</v>
      </c>
      <c r="B697" s="56">
        <v>92000322748</v>
      </c>
      <c r="C697" s="56">
        <v>140001546723</v>
      </c>
      <c r="D697" s="86" t="s">
        <v>152</v>
      </c>
      <c r="E697" s="86" t="s">
        <v>160</v>
      </c>
      <c r="F697" s="86" t="s">
        <v>161</v>
      </c>
      <c r="G697" s="56">
        <v>2007973057</v>
      </c>
      <c r="H697" s="56">
        <v>9009420371</v>
      </c>
      <c r="I697" s="56">
        <v>542000322636</v>
      </c>
      <c r="J697" s="86" t="s">
        <v>154</v>
      </c>
      <c r="K697" s="86" t="s">
        <v>165</v>
      </c>
      <c r="L697" s="86" t="s">
        <v>166</v>
      </c>
      <c r="M697" s="86" t="s">
        <v>157</v>
      </c>
      <c r="N697" s="56">
        <v>130000740855</v>
      </c>
      <c r="O697" s="86" t="s">
        <v>79</v>
      </c>
      <c r="P697" s="87">
        <v>3</v>
      </c>
      <c r="Q697" s="59">
        <v>43483</v>
      </c>
      <c r="R697" s="88">
        <v>12479</v>
      </c>
      <c r="S697" s="89">
        <v>55</v>
      </c>
      <c r="T697" s="89">
        <v>55</v>
      </c>
      <c r="U697" s="89">
        <v>3.85</v>
      </c>
      <c r="V697" s="89">
        <v>686345</v>
      </c>
      <c r="W697" s="89">
        <v>686345</v>
      </c>
      <c r="X697" s="89">
        <v>48044.15</v>
      </c>
      <c r="Y697" s="89">
        <v>734389.15</v>
      </c>
      <c r="Z697" s="59">
        <v>43496</v>
      </c>
      <c r="AA697" s="59"/>
      <c r="AB697" s="76" t="str">
        <f t="shared" si="72"/>
        <v/>
      </c>
      <c r="AC697" s="76" t="str">
        <f t="shared" si="73"/>
        <v/>
      </c>
      <c r="AD697" s="76" t="str">
        <f>VLOOKUP(B697,CA!A:B,2,0)</f>
        <v>CAT</v>
      </c>
      <c r="AE697" s="77">
        <f>VLOOKUP(C697,DATA_IW39!B:B,1,0)</f>
        <v>140001546723</v>
      </c>
      <c r="AF697" s="78">
        <f t="shared" si="74"/>
        <v>1</v>
      </c>
      <c r="AG697" s="78">
        <f t="shared" si="75"/>
        <v>1</v>
      </c>
      <c r="AH697" s="78">
        <f t="shared" si="76"/>
        <v>1</v>
      </c>
      <c r="AI697" s="78" t="str">
        <f t="shared" si="77"/>
        <v>S4B3</v>
      </c>
      <c r="AJ697" s="78" t="str">
        <f>VLOOKUP(N697,DATA_IW39!A:X,24,0)</f>
        <v>CAT</v>
      </c>
      <c r="AK697" s="76" t="str">
        <f>VLOOKUP(N697,DATA_IW39!A:W,23,0)</f>
        <v>สายสื่อสาร</v>
      </c>
      <c r="AL697" s="76" t="str">
        <f>VLOOKUP(N697,DATA_IW39!A:G,6,0)</f>
        <v>ZW03</v>
      </c>
      <c r="AM697" s="76" t="str">
        <f>VLOOKUP(N697,DATA_IW39!A:G,7,0)</f>
        <v>Z53</v>
      </c>
      <c r="AN697" s="76" t="str">
        <f>VLOOKUP(A697,Constrain!AC:AD,2,0)</f>
        <v>F031</v>
      </c>
      <c r="AO697" s="76" t="str">
        <f>VLOOKUP(A697,Constrain!AC:AE,3,0)</f>
        <v>กฟจ.บุรีรัมย์</v>
      </c>
      <c r="AP697" s="76" t="str">
        <f>VLOOKUP(N697,DATA_IW39!A:AA,27,0)</f>
        <v>TELECOM</v>
      </c>
    </row>
    <row r="698" spans="1:42" x14ac:dyDescent="0.35">
      <c r="A698" s="86" t="s">
        <v>1318</v>
      </c>
      <c r="B698" s="56">
        <v>92000322748</v>
      </c>
      <c r="C698" s="56">
        <v>140001545876</v>
      </c>
      <c r="D698" s="86" t="s">
        <v>152</v>
      </c>
      <c r="E698" s="86" t="s">
        <v>160</v>
      </c>
      <c r="F698" s="86" t="s">
        <v>161</v>
      </c>
      <c r="G698" s="56">
        <v>2007970064</v>
      </c>
      <c r="H698" s="56">
        <v>9009417146</v>
      </c>
      <c r="I698" s="56">
        <v>540000321434</v>
      </c>
      <c r="J698" s="86" t="s">
        <v>154</v>
      </c>
      <c r="K698" s="86" t="s">
        <v>165</v>
      </c>
      <c r="L698" s="86" t="s">
        <v>166</v>
      </c>
      <c r="M698" s="86" t="s">
        <v>157</v>
      </c>
      <c r="N698" s="56">
        <v>130000740857</v>
      </c>
      <c r="O698" s="86" t="s">
        <v>79</v>
      </c>
      <c r="P698" s="87">
        <v>2</v>
      </c>
      <c r="Q698" s="59">
        <v>43482</v>
      </c>
      <c r="R698" s="88">
        <v>1080</v>
      </c>
      <c r="S698" s="89">
        <v>55</v>
      </c>
      <c r="T698" s="89">
        <v>55</v>
      </c>
      <c r="U698" s="89">
        <v>3.85</v>
      </c>
      <c r="V698" s="89">
        <v>59400</v>
      </c>
      <c r="W698" s="89">
        <v>59400</v>
      </c>
      <c r="X698" s="89">
        <v>4158</v>
      </c>
      <c r="Y698" s="89">
        <v>63558</v>
      </c>
      <c r="Z698" s="59">
        <v>43496</v>
      </c>
      <c r="AA698" s="59"/>
      <c r="AB698" s="76" t="str">
        <f t="shared" si="72"/>
        <v/>
      </c>
      <c r="AC698" s="76" t="str">
        <f t="shared" si="73"/>
        <v/>
      </c>
      <c r="AD698" s="76" t="str">
        <f>VLOOKUP(B698,CA!A:B,2,0)</f>
        <v>CAT</v>
      </c>
      <c r="AE698" s="77">
        <f>VLOOKUP(C698,DATA_IW39!B:B,1,0)</f>
        <v>140001545876</v>
      </c>
      <c r="AF698" s="78">
        <f t="shared" si="74"/>
        <v>1</v>
      </c>
      <c r="AG698" s="78">
        <f t="shared" si="75"/>
        <v>1</v>
      </c>
      <c r="AH698" s="78">
        <f t="shared" si="76"/>
        <v>1</v>
      </c>
      <c r="AI698" s="78" t="str">
        <f t="shared" si="77"/>
        <v>S4B3</v>
      </c>
      <c r="AJ698" s="78" t="str">
        <f>VLOOKUP(N698,DATA_IW39!A:X,24,0)</f>
        <v>CAT/BFKT</v>
      </c>
      <c r="AK698" s="76" t="str">
        <f>VLOOKUP(N698,DATA_IW39!A:W,23,0)</f>
        <v>สายสื่อสาร</v>
      </c>
      <c r="AL698" s="76" t="str">
        <f>VLOOKUP(N698,DATA_IW39!A:G,6,0)</f>
        <v>ZW03</v>
      </c>
      <c r="AM698" s="76" t="str">
        <f>VLOOKUP(N698,DATA_IW39!A:G,7,0)</f>
        <v>Z53</v>
      </c>
      <c r="AN698" s="76" t="str">
        <f>VLOOKUP(A698,Constrain!AC:AD,2,0)</f>
        <v>F031</v>
      </c>
      <c r="AO698" s="76" t="str">
        <f>VLOOKUP(A698,Constrain!AC:AE,3,0)</f>
        <v>กฟจ.บุรีรัมย์</v>
      </c>
      <c r="AP698" s="76" t="str">
        <f>VLOOKUP(N698,DATA_IW39!A:AA,27,0)</f>
        <v>TELECOM</v>
      </c>
    </row>
    <row r="699" spans="1:42" x14ac:dyDescent="0.35">
      <c r="A699" s="86" t="s">
        <v>1318</v>
      </c>
      <c r="B699" s="56">
        <v>92000571403</v>
      </c>
      <c r="C699" s="56">
        <v>140001546064</v>
      </c>
      <c r="D699" s="86" t="s">
        <v>152</v>
      </c>
      <c r="E699" s="86" t="s">
        <v>194</v>
      </c>
      <c r="F699" s="86" t="s">
        <v>195</v>
      </c>
      <c r="G699" s="56">
        <v>2007970264</v>
      </c>
      <c r="H699" s="56">
        <v>9009417428</v>
      </c>
      <c r="I699" s="56">
        <v>530000321951</v>
      </c>
      <c r="J699" s="86" t="s">
        <v>154</v>
      </c>
      <c r="K699" s="86" t="s">
        <v>155</v>
      </c>
      <c r="L699" s="86" t="s">
        <v>156</v>
      </c>
      <c r="M699" s="86" t="s">
        <v>157</v>
      </c>
      <c r="N699" s="56">
        <v>130000740863</v>
      </c>
      <c r="O699" s="86" t="s">
        <v>79</v>
      </c>
      <c r="P699" s="87">
        <v>17</v>
      </c>
      <c r="Q699" s="59">
        <v>43482</v>
      </c>
      <c r="R699" s="88">
        <v>6</v>
      </c>
      <c r="S699" s="89">
        <v>410</v>
      </c>
      <c r="T699" s="89">
        <v>410</v>
      </c>
      <c r="U699" s="89">
        <v>28.7</v>
      </c>
      <c r="V699" s="89">
        <v>2460</v>
      </c>
      <c r="W699" s="89">
        <v>2460</v>
      </c>
      <c r="X699" s="89">
        <v>172.2</v>
      </c>
      <c r="Y699" s="89">
        <v>2632.2</v>
      </c>
      <c r="Z699" s="59">
        <v>43496</v>
      </c>
      <c r="AB699" s="76" t="str">
        <f t="shared" si="72"/>
        <v/>
      </c>
      <c r="AC699" s="76" t="str">
        <f t="shared" si="73"/>
        <v/>
      </c>
      <c r="AD699" s="76" t="str">
        <f>VLOOKUP(B699,CA!A:B,2,0)</f>
        <v>TCC</v>
      </c>
      <c r="AE699" s="77">
        <f>VLOOKUP(C699,DATA_IW39!B:B,1,0)</f>
        <v>140001546064</v>
      </c>
      <c r="AF699" s="78">
        <f t="shared" si="74"/>
        <v>1</v>
      </c>
      <c r="AG699" s="78">
        <f t="shared" si="75"/>
        <v>1</v>
      </c>
      <c r="AH699" s="78">
        <f t="shared" si="76"/>
        <v>1</v>
      </c>
      <c r="AI699" s="78" t="str">
        <f t="shared" si="77"/>
        <v>S4B3</v>
      </c>
      <c r="AJ699" s="78" t="str">
        <f>VLOOKUP(N699,DATA_IW39!A:X,24,0)</f>
        <v>TCC</v>
      </c>
      <c r="AK699" s="76" t="str">
        <f>VLOOKUP(N699,DATA_IW39!A:W,23,0)</f>
        <v>อุปกรณ์</v>
      </c>
      <c r="AL699" s="76" t="str">
        <f>VLOOKUP(N699,DATA_IW39!A:G,6,0)</f>
        <v>ZW03</v>
      </c>
      <c r="AM699" s="76" t="str">
        <f>VLOOKUP(N699,DATA_IW39!A:G,7,0)</f>
        <v>Z53</v>
      </c>
      <c r="AN699" s="76" t="str">
        <f>VLOOKUP(A699,Constrain!AC:AD,2,0)</f>
        <v>F031</v>
      </c>
      <c r="AO699" s="76" t="str">
        <f>VLOOKUP(A699,Constrain!AC:AE,3,0)</f>
        <v>กฟจ.บุรีรัมย์</v>
      </c>
      <c r="AP699" s="76" t="str">
        <f>VLOOKUP(N699,DATA_IW39!A:AA,27,0)</f>
        <v>TELECOM</v>
      </c>
    </row>
    <row r="700" spans="1:42" x14ac:dyDescent="0.35">
      <c r="A700" s="86" t="s">
        <v>1318</v>
      </c>
      <c r="B700" s="56">
        <v>92000453116</v>
      </c>
      <c r="C700" s="56">
        <v>140001545942</v>
      </c>
      <c r="D700" s="86" t="s">
        <v>152</v>
      </c>
      <c r="E700" s="86" t="s">
        <v>180</v>
      </c>
      <c r="F700" s="86" t="s">
        <v>159</v>
      </c>
      <c r="G700" s="56">
        <v>2007970160</v>
      </c>
      <c r="H700" s="56">
        <v>9009417314</v>
      </c>
      <c r="I700" s="56">
        <v>550000321412</v>
      </c>
      <c r="J700" s="86" t="s">
        <v>154</v>
      </c>
      <c r="K700" s="86" t="s">
        <v>155</v>
      </c>
      <c r="L700" s="86" t="s">
        <v>156</v>
      </c>
      <c r="M700" s="86" t="s">
        <v>157</v>
      </c>
      <c r="N700" s="56">
        <v>130000740865</v>
      </c>
      <c r="O700" s="86" t="s">
        <v>79</v>
      </c>
      <c r="P700" s="87">
        <v>15</v>
      </c>
      <c r="Q700" s="59">
        <v>43482</v>
      </c>
      <c r="R700" s="88">
        <v>36</v>
      </c>
      <c r="S700" s="89">
        <v>410</v>
      </c>
      <c r="T700" s="89">
        <v>410</v>
      </c>
      <c r="U700" s="89">
        <v>28.7</v>
      </c>
      <c r="V700" s="89">
        <v>14760</v>
      </c>
      <c r="W700" s="89">
        <v>14760</v>
      </c>
      <c r="X700" s="89">
        <v>1033.2</v>
      </c>
      <c r="Y700" s="89">
        <v>15793.2</v>
      </c>
      <c r="Z700" s="59">
        <v>43496</v>
      </c>
      <c r="AA700" s="59"/>
      <c r="AB700" s="76" t="str">
        <f t="shared" si="72"/>
        <v/>
      </c>
      <c r="AC700" s="76" t="str">
        <f t="shared" si="73"/>
        <v/>
      </c>
      <c r="AD700" s="76" t="str">
        <f>VLOOKUP(B700,CA!A:B,2,0)</f>
        <v>TTTIN</v>
      </c>
      <c r="AE700" s="77">
        <f>VLOOKUP(C700,DATA_IW39!B:B,1,0)</f>
        <v>140001545942</v>
      </c>
      <c r="AF700" s="78">
        <f t="shared" si="74"/>
        <v>1</v>
      </c>
      <c r="AG700" s="78">
        <f t="shared" si="75"/>
        <v>1</v>
      </c>
      <c r="AH700" s="78">
        <f t="shared" si="76"/>
        <v>1</v>
      </c>
      <c r="AI700" s="78" t="str">
        <f t="shared" si="77"/>
        <v>S4B3</v>
      </c>
      <c r="AJ700" s="78" t="str">
        <f>VLOOKUP(N700,DATA_IW39!A:X,24,0)</f>
        <v>TTTIN</v>
      </c>
      <c r="AK700" s="76" t="str">
        <f>VLOOKUP(N700,DATA_IW39!A:W,23,0)</f>
        <v>อุปกรณ์</v>
      </c>
      <c r="AL700" s="76" t="str">
        <f>VLOOKUP(N700,DATA_IW39!A:G,6,0)</f>
        <v>ZW03</v>
      </c>
      <c r="AM700" s="76" t="str">
        <f>VLOOKUP(N700,DATA_IW39!A:G,7,0)</f>
        <v>Z53</v>
      </c>
      <c r="AN700" s="76" t="str">
        <f>VLOOKUP(A700,Constrain!AC:AD,2,0)</f>
        <v>F031</v>
      </c>
      <c r="AO700" s="76" t="str">
        <f>VLOOKUP(A700,Constrain!AC:AE,3,0)</f>
        <v>กฟจ.บุรีรัมย์</v>
      </c>
      <c r="AP700" s="76" t="str">
        <f>VLOOKUP(N700,DATA_IW39!A:AA,27,0)</f>
        <v>TELECOM</v>
      </c>
    </row>
    <row r="701" spans="1:42" x14ac:dyDescent="0.35">
      <c r="A701" s="86" t="s">
        <v>1318</v>
      </c>
      <c r="B701" s="56">
        <v>92000434893</v>
      </c>
      <c r="C701" s="56">
        <v>140001546130</v>
      </c>
      <c r="D701" s="86" t="s">
        <v>152</v>
      </c>
      <c r="E701" s="86" t="s">
        <v>171</v>
      </c>
      <c r="F701" s="86" t="s">
        <v>167</v>
      </c>
      <c r="G701" s="56">
        <v>2007970358</v>
      </c>
      <c r="H701" s="56">
        <v>9009417486</v>
      </c>
      <c r="I701" s="56">
        <v>514000320874</v>
      </c>
      <c r="J701" s="86" t="s">
        <v>154</v>
      </c>
      <c r="K701" s="86" t="s">
        <v>155</v>
      </c>
      <c r="L701" s="86" t="s">
        <v>156</v>
      </c>
      <c r="M701" s="86" t="s">
        <v>157</v>
      </c>
      <c r="N701" s="56">
        <v>130000740867</v>
      </c>
      <c r="O701" s="86" t="s">
        <v>79</v>
      </c>
      <c r="P701" s="87">
        <v>14</v>
      </c>
      <c r="Q701" s="59">
        <v>43482</v>
      </c>
      <c r="R701" s="88">
        <v>447</v>
      </c>
      <c r="S701" s="89">
        <v>410</v>
      </c>
      <c r="T701" s="89">
        <v>410</v>
      </c>
      <c r="U701" s="89">
        <v>28.7</v>
      </c>
      <c r="V701" s="89">
        <v>183270</v>
      </c>
      <c r="W701" s="89">
        <v>183270</v>
      </c>
      <c r="X701" s="89">
        <v>12828.9</v>
      </c>
      <c r="Y701" s="89">
        <v>196098.9</v>
      </c>
      <c r="Z701" s="59">
        <v>43496</v>
      </c>
      <c r="AA701" s="59"/>
      <c r="AB701" s="76" t="str">
        <f t="shared" si="72"/>
        <v/>
      </c>
      <c r="AC701" s="76" t="str">
        <f t="shared" si="73"/>
        <v/>
      </c>
      <c r="AD701" s="76" t="str">
        <f>VLOOKUP(B701,CA!A:B,2,0)</f>
        <v>TUC</v>
      </c>
      <c r="AE701" s="77">
        <f>VLOOKUP(C701,DATA_IW39!B:B,1,0)</f>
        <v>140001546130</v>
      </c>
      <c r="AF701" s="78">
        <f t="shared" si="74"/>
        <v>1</v>
      </c>
      <c r="AG701" s="78">
        <f t="shared" si="75"/>
        <v>1</v>
      </c>
      <c r="AH701" s="78">
        <f t="shared" si="76"/>
        <v>1</v>
      </c>
      <c r="AI701" s="78" t="str">
        <f t="shared" si="77"/>
        <v>S4B3</v>
      </c>
      <c r="AJ701" s="78" t="str">
        <f>VLOOKUP(N701,DATA_IW39!A:X,24,0)</f>
        <v>TUC</v>
      </c>
      <c r="AK701" s="76" t="str">
        <f>VLOOKUP(N701,DATA_IW39!A:W,23,0)</f>
        <v>อุปกรณ์</v>
      </c>
      <c r="AL701" s="76" t="str">
        <f>VLOOKUP(N701,DATA_IW39!A:G,6,0)</f>
        <v>ZW03</v>
      </c>
      <c r="AM701" s="76" t="str">
        <f>VLOOKUP(N701,DATA_IW39!A:G,7,0)</f>
        <v>Z53</v>
      </c>
      <c r="AN701" s="76" t="str">
        <f>VLOOKUP(A701,Constrain!AC:AD,2,0)</f>
        <v>F031</v>
      </c>
      <c r="AO701" s="76" t="str">
        <f>VLOOKUP(A701,Constrain!AC:AE,3,0)</f>
        <v>กฟจ.บุรีรัมย์</v>
      </c>
      <c r="AP701" s="76" t="str">
        <f>VLOOKUP(N701,DATA_IW39!A:AA,27,0)</f>
        <v>TELECOM</v>
      </c>
    </row>
    <row r="702" spans="1:42" x14ac:dyDescent="0.35">
      <c r="A702" s="86" t="s">
        <v>1318</v>
      </c>
      <c r="B702" s="56">
        <v>92000323100</v>
      </c>
      <c r="C702" s="56">
        <v>140001545779</v>
      </c>
      <c r="D702" s="86" t="s">
        <v>152</v>
      </c>
      <c r="E702" s="86" t="s">
        <v>168</v>
      </c>
      <c r="F702" s="86" t="s">
        <v>169</v>
      </c>
      <c r="G702" s="56">
        <v>2007969999</v>
      </c>
      <c r="H702" s="56">
        <v>9009417055</v>
      </c>
      <c r="I702" s="56">
        <v>546000322472</v>
      </c>
      <c r="J702" s="86" t="s">
        <v>154</v>
      </c>
      <c r="K702" s="86" t="s">
        <v>165</v>
      </c>
      <c r="L702" s="86" t="s">
        <v>166</v>
      </c>
      <c r="M702" s="86" t="s">
        <v>157</v>
      </c>
      <c r="N702" s="56">
        <v>130000740868</v>
      </c>
      <c r="O702" s="86" t="s">
        <v>79</v>
      </c>
      <c r="P702" s="87">
        <v>7</v>
      </c>
      <c r="Q702" s="59">
        <v>43482</v>
      </c>
      <c r="R702" s="88">
        <v>3779</v>
      </c>
      <c r="S702" s="89">
        <v>55</v>
      </c>
      <c r="T702" s="89">
        <v>55</v>
      </c>
      <c r="U702" s="89">
        <v>3.85</v>
      </c>
      <c r="V702" s="89">
        <v>207845</v>
      </c>
      <c r="W702" s="89">
        <v>207845</v>
      </c>
      <c r="X702" s="89">
        <v>14549.15</v>
      </c>
      <c r="Y702" s="89">
        <v>222394.15</v>
      </c>
      <c r="Z702" s="59">
        <v>43496</v>
      </c>
      <c r="AA702" s="59"/>
      <c r="AB702" s="76" t="str">
        <f t="shared" si="72"/>
        <v/>
      </c>
      <c r="AC702" s="76" t="str">
        <f t="shared" si="73"/>
        <v/>
      </c>
      <c r="AD702" s="76" t="str">
        <f>VLOOKUP(B702,CA!A:B,2,0)</f>
        <v>UIH</v>
      </c>
      <c r="AE702" s="77">
        <f>VLOOKUP(C702,DATA_IW39!B:B,1,0)</f>
        <v>140001545779</v>
      </c>
      <c r="AF702" s="78">
        <f t="shared" si="74"/>
        <v>1</v>
      </c>
      <c r="AG702" s="78">
        <f t="shared" si="75"/>
        <v>1</v>
      </c>
      <c r="AH702" s="78">
        <f t="shared" si="76"/>
        <v>1</v>
      </c>
      <c r="AI702" s="78" t="str">
        <f t="shared" si="77"/>
        <v>S4B3</v>
      </c>
      <c r="AJ702" s="78" t="str">
        <f>VLOOKUP(N702,DATA_IW39!A:X,24,0)</f>
        <v>UIH</v>
      </c>
      <c r="AK702" s="76" t="str">
        <f>VLOOKUP(N702,DATA_IW39!A:W,23,0)</f>
        <v>สายสื่อสาร</v>
      </c>
      <c r="AL702" s="76" t="str">
        <f>VLOOKUP(N702,DATA_IW39!A:G,6,0)</f>
        <v>ZW03</v>
      </c>
      <c r="AM702" s="76" t="str">
        <f>VLOOKUP(N702,DATA_IW39!A:G,7,0)</f>
        <v>Z53</v>
      </c>
      <c r="AN702" s="76" t="str">
        <f>VLOOKUP(A702,Constrain!AC:AD,2,0)</f>
        <v>F031</v>
      </c>
      <c r="AO702" s="76" t="str">
        <f>VLOOKUP(A702,Constrain!AC:AE,3,0)</f>
        <v>กฟจ.บุรีรัมย์</v>
      </c>
      <c r="AP702" s="76" t="str">
        <f>VLOOKUP(N702,DATA_IW39!A:AA,27,0)</f>
        <v>TELECOM</v>
      </c>
    </row>
    <row r="703" spans="1:42" x14ac:dyDescent="0.35">
      <c r="A703" s="86" t="s">
        <v>1318</v>
      </c>
      <c r="B703" s="56">
        <v>92000323100</v>
      </c>
      <c r="C703" s="56">
        <v>140001546099</v>
      </c>
      <c r="D703" s="86" t="s">
        <v>152</v>
      </c>
      <c r="E703" s="86" t="s">
        <v>168</v>
      </c>
      <c r="F703" s="86" t="s">
        <v>169</v>
      </c>
      <c r="G703" s="56">
        <v>2007970271</v>
      </c>
      <c r="H703" s="56">
        <v>9009417478</v>
      </c>
      <c r="I703" s="56">
        <v>538000321906</v>
      </c>
      <c r="J703" s="86" t="s">
        <v>154</v>
      </c>
      <c r="K703" s="86" t="s">
        <v>155</v>
      </c>
      <c r="L703" s="86" t="s">
        <v>156</v>
      </c>
      <c r="M703" s="86" t="s">
        <v>157</v>
      </c>
      <c r="N703" s="56">
        <v>130000740870</v>
      </c>
      <c r="O703" s="86" t="s">
        <v>79</v>
      </c>
      <c r="P703" s="87">
        <v>8</v>
      </c>
      <c r="Q703" s="59">
        <v>43482</v>
      </c>
      <c r="R703" s="88">
        <v>1</v>
      </c>
      <c r="S703" s="89">
        <v>410</v>
      </c>
      <c r="T703" s="89">
        <v>410</v>
      </c>
      <c r="U703" s="89">
        <v>28.7</v>
      </c>
      <c r="V703" s="89">
        <v>410</v>
      </c>
      <c r="W703" s="89">
        <v>410</v>
      </c>
      <c r="X703" s="89">
        <v>28.7</v>
      </c>
      <c r="Y703" s="89">
        <v>438.7</v>
      </c>
      <c r="Z703" s="59">
        <v>43496</v>
      </c>
      <c r="AB703" s="76" t="str">
        <f t="shared" si="72"/>
        <v/>
      </c>
      <c r="AC703" s="76" t="str">
        <f t="shared" si="73"/>
        <v/>
      </c>
      <c r="AD703" s="76" t="str">
        <f>VLOOKUP(B703,CA!A:B,2,0)</f>
        <v>UIH</v>
      </c>
      <c r="AE703" s="77">
        <f>VLOOKUP(C703,DATA_IW39!B:B,1,0)</f>
        <v>140001546099</v>
      </c>
      <c r="AF703" s="78">
        <f t="shared" si="74"/>
        <v>1</v>
      </c>
      <c r="AG703" s="78">
        <f t="shared" si="75"/>
        <v>1</v>
      </c>
      <c r="AH703" s="78">
        <f t="shared" si="76"/>
        <v>1</v>
      </c>
      <c r="AI703" s="78" t="str">
        <f t="shared" si="77"/>
        <v>S4B3</v>
      </c>
      <c r="AJ703" s="78" t="str">
        <f>VLOOKUP(N703,DATA_IW39!A:X,24,0)</f>
        <v>UIH</v>
      </c>
      <c r="AK703" s="76" t="str">
        <f>VLOOKUP(N703,DATA_IW39!A:W,23,0)</f>
        <v>อุปกรณ์</v>
      </c>
      <c r="AL703" s="76" t="str">
        <f>VLOOKUP(N703,DATA_IW39!A:G,6,0)</f>
        <v>ZW03</v>
      </c>
      <c r="AM703" s="76" t="str">
        <f>VLOOKUP(N703,DATA_IW39!A:G,7,0)</f>
        <v>Z53</v>
      </c>
      <c r="AN703" s="76" t="str">
        <f>VLOOKUP(A703,Constrain!AC:AD,2,0)</f>
        <v>F031</v>
      </c>
      <c r="AO703" s="76" t="str">
        <f>VLOOKUP(A703,Constrain!AC:AE,3,0)</f>
        <v>กฟจ.บุรีรัมย์</v>
      </c>
      <c r="AP703" s="76" t="str">
        <f>VLOOKUP(N703,DATA_IW39!A:AA,27,0)</f>
        <v>TELECOM</v>
      </c>
    </row>
    <row r="704" spans="1:42" x14ac:dyDescent="0.35">
      <c r="A704" s="86" t="s">
        <v>1310</v>
      </c>
      <c r="B704" s="56">
        <v>92000571413</v>
      </c>
      <c r="C704" s="56">
        <v>140001547750</v>
      </c>
      <c r="D704" s="86" t="s">
        <v>152</v>
      </c>
      <c r="E704" s="86" t="s">
        <v>194</v>
      </c>
      <c r="F704" s="86" t="s">
        <v>195</v>
      </c>
      <c r="G704" s="56">
        <v>2007974065</v>
      </c>
      <c r="H704" s="56">
        <v>9009421814</v>
      </c>
      <c r="I704" s="56">
        <v>568000322188</v>
      </c>
      <c r="J704" s="86" t="s">
        <v>154</v>
      </c>
      <c r="K704" s="86" t="s">
        <v>165</v>
      </c>
      <c r="L704" s="86" t="s">
        <v>3210</v>
      </c>
      <c r="M704" s="86" t="s">
        <v>157</v>
      </c>
      <c r="N704" s="56">
        <v>130000742120</v>
      </c>
      <c r="O704" s="86" t="s">
        <v>79</v>
      </c>
      <c r="P704" s="87">
        <v>11</v>
      </c>
      <c r="Q704" s="59">
        <v>43483</v>
      </c>
      <c r="R704" s="88">
        <v>905</v>
      </c>
      <c r="S704" s="89">
        <v>55</v>
      </c>
      <c r="T704" s="89">
        <v>55</v>
      </c>
      <c r="U704" s="89">
        <v>3.85</v>
      </c>
      <c r="V704" s="89">
        <v>49775</v>
      </c>
      <c r="W704" s="89">
        <v>49775</v>
      </c>
      <c r="X704" s="89">
        <v>3484.25</v>
      </c>
      <c r="Y704" s="89">
        <v>53259.25</v>
      </c>
      <c r="Z704" s="59">
        <v>43496</v>
      </c>
      <c r="AA704" s="59"/>
      <c r="AB704" s="76" t="str">
        <f t="shared" si="72"/>
        <v/>
      </c>
      <c r="AC704" s="76" t="str">
        <f t="shared" si="73"/>
        <v/>
      </c>
      <c r="AD704" s="76" t="str">
        <f>VLOOKUP(B704,CA!A:B,2,0)</f>
        <v>TCC</v>
      </c>
      <c r="AE704" s="77">
        <f>VLOOKUP(C704,DATA_IW39!B:B,1,0)</f>
        <v>140001547750</v>
      </c>
      <c r="AF704" s="78">
        <f t="shared" si="74"/>
        <v>1</v>
      </c>
      <c r="AG704" s="78">
        <f t="shared" si="75"/>
        <v>1</v>
      </c>
      <c r="AH704" s="78">
        <f t="shared" si="76"/>
        <v>1</v>
      </c>
      <c r="AI704" s="78" t="str">
        <f t="shared" si="77"/>
        <v>S4B3</v>
      </c>
      <c r="AJ704" s="78" t="str">
        <f>VLOOKUP(N704,DATA_IW39!A:X,24,0)</f>
        <v>TCC</v>
      </c>
      <c r="AK704" s="76" t="str">
        <f>VLOOKUP(N704,DATA_IW39!A:W,23,0)</f>
        <v>สายสื่อสาร</v>
      </c>
      <c r="AL704" s="76" t="str">
        <f>VLOOKUP(N704,DATA_IW39!A:G,6,0)</f>
        <v>ZW03</v>
      </c>
      <c r="AM704" s="76" t="str">
        <f>VLOOKUP(N704,DATA_IW39!A:G,7,0)</f>
        <v>Z53</v>
      </c>
      <c r="AN704" s="76" t="str">
        <f>VLOOKUP(A704,Constrain!AC:AD,2,0)</f>
        <v>F152</v>
      </c>
      <c r="AO704" s="76" t="str">
        <f>VLOOKUP(A704,Constrain!AC:AE,3,0)</f>
        <v>กฟส.วังน้ำเขียว</v>
      </c>
      <c r="AP704" s="76" t="str">
        <f>VLOOKUP(N704,DATA_IW39!A:AA,27,0)</f>
        <v>TELECOM</v>
      </c>
    </row>
    <row r="705" spans="1:42" x14ac:dyDescent="0.35">
      <c r="A705" s="86" t="s">
        <v>183</v>
      </c>
      <c r="B705" s="56">
        <v>92000445451</v>
      </c>
      <c r="C705" s="56">
        <v>140001545060</v>
      </c>
      <c r="D705" s="86" t="s">
        <v>152</v>
      </c>
      <c r="E705" s="86" t="s">
        <v>171</v>
      </c>
      <c r="F705" s="86" t="s">
        <v>167</v>
      </c>
      <c r="G705" s="56">
        <v>2007969213</v>
      </c>
      <c r="H705" s="56">
        <v>9009416213</v>
      </c>
      <c r="I705" s="56">
        <v>564000322636</v>
      </c>
      <c r="J705" s="86" t="s">
        <v>154</v>
      </c>
      <c r="K705" s="86" t="s">
        <v>155</v>
      </c>
      <c r="L705" s="86" t="s">
        <v>156</v>
      </c>
      <c r="M705" s="86" t="s">
        <v>157</v>
      </c>
      <c r="N705" s="56">
        <v>130000747434</v>
      </c>
      <c r="O705" s="86" t="s">
        <v>79</v>
      </c>
      <c r="P705" s="87">
        <v>16</v>
      </c>
      <c r="Q705" s="59">
        <v>43482</v>
      </c>
      <c r="R705" s="88">
        <v>4</v>
      </c>
      <c r="S705" s="89">
        <v>410</v>
      </c>
      <c r="T705" s="89">
        <v>410</v>
      </c>
      <c r="U705" s="89">
        <v>28.7</v>
      </c>
      <c r="V705" s="89">
        <v>1640</v>
      </c>
      <c r="W705" s="89">
        <v>1640</v>
      </c>
      <c r="X705" s="89">
        <v>114.8</v>
      </c>
      <c r="Y705" s="89">
        <v>1754.8</v>
      </c>
      <c r="Z705" s="59">
        <v>43496</v>
      </c>
      <c r="AA705" s="59"/>
      <c r="AB705" s="76" t="str">
        <f t="shared" si="72"/>
        <v/>
      </c>
      <c r="AC705" s="76" t="str">
        <f t="shared" si="73"/>
        <v/>
      </c>
      <c r="AD705" s="76" t="str">
        <f>VLOOKUP(B705,CA!A:B,2,0)</f>
        <v>TUC</v>
      </c>
      <c r="AE705" s="77">
        <f>VLOOKUP(C705,DATA_IW39!B:B,1,0)</f>
        <v>140001545060</v>
      </c>
      <c r="AF705" s="78">
        <f t="shared" si="74"/>
        <v>1</v>
      </c>
      <c r="AG705" s="78">
        <f t="shared" si="75"/>
        <v>1</v>
      </c>
      <c r="AH705" s="78">
        <f t="shared" si="76"/>
        <v>1</v>
      </c>
      <c r="AI705" s="78" t="str">
        <f t="shared" si="77"/>
        <v>S4B3</v>
      </c>
      <c r="AJ705" s="78" t="str">
        <f>VLOOKUP(N705,DATA_IW39!A:X,24,0)</f>
        <v>TUC</v>
      </c>
      <c r="AK705" s="76" t="str">
        <f>VLOOKUP(N705,DATA_IW39!A:W,23,0)</f>
        <v>อุปกรณ์</v>
      </c>
      <c r="AL705" s="76" t="str">
        <f>VLOOKUP(N705,DATA_IW39!A:G,6,0)</f>
        <v>ZW03</v>
      </c>
      <c r="AM705" s="76" t="str">
        <f>VLOOKUP(N705,DATA_IW39!A:G,7,0)</f>
        <v>Z53</v>
      </c>
      <c r="AN705" s="76" t="str">
        <f>VLOOKUP(A705,Constrain!AC:AD,2,0)</f>
        <v>F041</v>
      </c>
      <c r="AO705" s="76" t="str">
        <f>VLOOKUP(A705,Constrain!AC:AE,3,0)</f>
        <v>กฟจ.สุรินทร์</v>
      </c>
      <c r="AP705" s="76" t="str">
        <f>VLOOKUP(N705,DATA_IW39!A:AA,27,0)</f>
        <v>TELECOM</v>
      </c>
    </row>
    <row r="706" spans="1:42" x14ac:dyDescent="0.35">
      <c r="A706" s="86" t="s">
        <v>1295</v>
      </c>
      <c r="B706" s="56">
        <v>92000429668</v>
      </c>
      <c r="C706" s="56">
        <v>140001546691</v>
      </c>
      <c r="D706" s="86" t="s">
        <v>152</v>
      </c>
      <c r="E706" s="86" t="s">
        <v>171</v>
      </c>
      <c r="F706" s="86" t="s">
        <v>167</v>
      </c>
      <c r="G706" s="56">
        <v>2007972928</v>
      </c>
      <c r="H706" s="56">
        <v>9009420257</v>
      </c>
      <c r="I706" s="56">
        <v>514000321040</v>
      </c>
      <c r="J706" s="86" t="s">
        <v>154</v>
      </c>
      <c r="K706" s="86" t="s">
        <v>165</v>
      </c>
      <c r="L706" s="86" t="s">
        <v>166</v>
      </c>
      <c r="M706" s="86" t="s">
        <v>157</v>
      </c>
      <c r="N706" s="56">
        <v>130000747461</v>
      </c>
      <c r="O706" s="86" t="s">
        <v>79</v>
      </c>
      <c r="P706" s="87">
        <v>9</v>
      </c>
      <c r="Q706" s="59">
        <v>43483</v>
      </c>
      <c r="R706" s="88">
        <v>2128</v>
      </c>
      <c r="S706" s="89">
        <v>55</v>
      </c>
      <c r="T706" s="89">
        <v>55</v>
      </c>
      <c r="U706" s="89">
        <v>3.85</v>
      </c>
      <c r="V706" s="89">
        <v>117040</v>
      </c>
      <c r="W706" s="89">
        <v>117040</v>
      </c>
      <c r="X706" s="89">
        <v>8192.7999999999993</v>
      </c>
      <c r="Y706" s="89">
        <v>125232.8</v>
      </c>
      <c r="Z706" s="59">
        <v>43496</v>
      </c>
      <c r="AA706" s="59"/>
      <c r="AB706" s="76" t="str">
        <f t="shared" si="72"/>
        <v/>
      </c>
      <c r="AC706" s="76" t="str">
        <f t="shared" si="73"/>
        <v/>
      </c>
      <c r="AD706" s="76" t="str">
        <f>VLOOKUP(B706,CA!A:B,2,0)</f>
        <v>TUC</v>
      </c>
      <c r="AE706" s="77">
        <f>VLOOKUP(C706,DATA_IW39!B:B,1,0)</f>
        <v>140001546691</v>
      </c>
      <c r="AF706" s="78">
        <f t="shared" si="74"/>
        <v>1</v>
      </c>
      <c r="AG706" s="78">
        <f t="shared" si="75"/>
        <v>1</v>
      </c>
      <c r="AH706" s="78">
        <f t="shared" si="76"/>
        <v>1</v>
      </c>
      <c r="AI706" s="78" t="str">
        <f t="shared" si="77"/>
        <v>S4B3</v>
      </c>
      <c r="AJ706" s="78" t="str">
        <f>VLOOKUP(N706,DATA_IW39!A:X,24,0)</f>
        <v>TUC</v>
      </c>
      <c r="AK706" s="76" t="str">
        <f>VLOOKUP(N706,DATA_IW39!A:W,23,0)</f>
        <v>สายสื่อสาร</v>
      </c>
      <c r="AL706" s="76" t="str">
        <f>VLOOKUP(N706,DATA_IW39!A:G,6,0)</f>
        <v>ZW03</v>
      </c>
      <c r="AM706" s="76" t="str">
        <f>VLOOKUP(N706,DATA_IW39!A:G,7,0)</f>
        <v>Z53</v>
      </c>
      <c r="AN706" s="76" t="str">
        <f>VLOOKUP(A706,Constrain!AC:AD,2,0)</f>
        <v>F017</v>
      </c>
      <c r="AO706" s="76" t="str">
        <f>VLOOKUP(A706,Constrain!AC:AE,3,0)</f>
        <v>กฟส.โนนไทย</v>
      </c>
      <c r="AP706" s="76" t="str">
        <f>VLOOKUP(N706,DATA_IW39!A:AA,27,0)</f>
        <v>TELECOM</v>
      </c>
    </row>
    <row r="707" spans="1:42" x14ac:dyDescent="0.35">
      <c r="A707" s="86" t="s">
        <v>1366</v>
      </c>
      <c r="B707" s="56">
        <v>92000442284</v>
      </c>
      <c r="C707" s="56">
        <v>140001545899</v>
      </c>
      <c r="D707" s="86" t="s">
        <v>152</v>
      </c>
      <c r="E707" s="86" t="s">
        <v>172</v>
      </c>
      <c r="F707" s="86" t="s">
        <v>173</v>
      </c>
      <c r="G707" s="56">
        <v>2007970115</v>
      </c>
      <c r="H707" s="56">
        <v>9009417179</v>
      </c>
      <c r="I707" s="56">
        <v>568000322040</v>
      </c>
      <c r="J707" s="86" t="s">
        <v>154</v>
      </c>
      <c r="K707" s="86" t="s">
        <v>155</v>
      </c>
      <c r="L707" s="86" t="s">
        <v>156</v>
      </c>
      <c r="M707" s="86" t="s">
        <v>157</v>
      </c>
      <c r="N707" s="56">
        <v>130000747531</v>
      </c>
      <c r="O707" s="86" t="s">
        <v>79</v>
      </c>
      <c r="P707" s="87">
        <v>10</v>
      </c>
      <c r="Q707" s="59">
        <v>43482</v>
      </c>
      <c r="R707" s="88">
        <v>1</v>
      </c>
      <c r="S707" s="89">
        <v>410</v>
      </c>
      <c r="T707" s="89">
        <v>410</v>
      </c>
      <c r="U707" s="89">
        <v>28.7</v>
      </c>
      <c r="V707" s="89">
        <v>410</v>
      </c>
      <c r="W707" s="89">
        <v>410</v>
      </c>
      <c r="X707" s="89">
        <v>28.7</v>
      </c>
      <c r="Y707" s="89">
        <v>438.7</v>
      </c>
      <c r="Z707" s="59">
        <v>43496</v>
      </c>
      <c r="AB707" s="76" t="str">
        <f t="shared" si="72"/>
        <v/>
      </c>
      <c r="AC707" s="76" t="str">
        <f t="shared" si="73"/>
        <v/>
      </c>
      <c r="AD707" s="76" t="str">
        <f>VLOOKUP(B707,CA!A:B,2,0)</f>
        <v>ITEL</v>
      </c>
      <c r="AE707" s="77">
        <f>VLOOKUP(C707,DATA_IW39!B:B,1,0)</f>
        <v>140001545899</v>
      </c>
      <c r="AF707" s="78">
        <f t="shared" si="74"/>
        <v>1</v>
      </c>
      <c r="AG707" s="78">
        <f t="shared" si="75"/>
        <v>1</v>
      </c>
      <c r="AH707" s="78">
        <f t="shared" si="76"/>
        <v>1</v>
      </c>
      <c r="AI707" s="78" t="str">
        <f t="shared" si="77"/>
        <v>S4B3</v>
      </c>
      <c r="AJ707" s="78" t="str">
        <f>VLOOKUP(N707,DATA_IW39!A:X,24,0)</f>
        <v>ITEL</v>
      </c>
      <c r="AK707" s="76" t="str">
        <f>VLOOKUP(N707,DATA_IW39!A:W,23,0)</f>
        <v>อุปกรณ์</v>
      </c>
      <c r="AL707" s="76" t="str">
        <f>VLOOKUP(N707,DATA_IW39!A:G,6,0)</f>
        <v>ZW03</v>
      </c>
      <c r="AM707" s="76" t="str">
        <f>VLOOKUP(N707,DATA_IW39!A:G,7,0)</f>
        <v>Z53</v>
      </c>
      <c r="AN707" s="76" t="str">
        <f>VLOOKUP(A707,Constrain!AC:AD,2,0)</f>
        <v>F073</v>
      </c>
      <c r="AO707" s="76" t="str">
        <f>VLOOKUP(A707,Constrain!AC:AE,3,0)</f>
        <v>กฟส.ด่านขุนทด</v>
      </c>
      <c r="AP707" s="76" t="str">
        <f>VLOOKUP(N707,DATA_IW39!A:AA,27,0)</f>
        <v>TELECOM</v>
      </c>
    </row>
    <row r="708" spans="1:42" x14ac:dyDescent="0.35">
      <c r="A708" s="86" t="s">
        <v>1314</v>
      </c>
      <c r="B708" s="56">
        <v>92000512968</v>
      </c>
      <c r="C708" s="56">
        <v>140001547689</v>
      </c>
      <c r="D708" s="86" t="s">
        <v>152</v>
      </c>
      <c r="E708" s="86" t="s">
        <v>172</v>
      </c>
      <c r="F708" s="86" t="s">
        <v>173</v>
      </c>
      <c r="G708" s="56">
        <v>2007973829</v>
      </c>
      <c r="H708" s="56">
        <v>9009421656</v>
      </c>
      <c r="I708" s="56">
        <v>550000321762</v>
      </c>
      <c r="J708" s="86" t="s">
        <v>154</v>
      </c>
      <c r="K708" s="86" t="s">
        <v>155</v>
      </c>
      <c r="L708" s="86" t="s">
        <v>156</v>
      </c>
      <c r="M708" s="86" t="s">
        <v>157</v>
      </c>
      <c r="N708" s="56">
        <v>130000747876</v>
      </c>
      <c r="O708" s="86" t="s">
        <v>79</v>
      </c>
      <c r="P708" s="87">
        <v>13</v>
      </c>
      <c r="Q708" s="59">
        <v>43483</v>
      </c>
      <c r="R708" s="88">
        <v>1</v>
      </c>
      <c r="S708" s="89">
        <v>410</v>
      </c>
      <c r="T708" s="89">
        <v>410</v>
      </c>
      <c r="U708" s="89">
        <v>28.7</v>
      </c>
      <c r="V708" s="89">
        <v>410</v>
      </c>
      <c r="W708" s="89">
        <v>410</v>
      </c>
      <c r="X708" s="89">
        <v>28.7</v>
      </c>
      <c r="Y708" s="89">
        <v>438.7</v>
      </c>
      <c r="Z708" s="59">
        <v>43496</v>
      </c>
      <c r="AA708" s="59"/>
      <c r="AB708" s="76" t="str">
        <f t="shared" si="72"/>
        <v/>
      </c>
      <c r="AC708" s="76" t="str">
        <f t="shared" si="73"/>
        <v/>
      </c>
      <c r="AD708" s="76" t="str">
        <f>VLOOKUP(B708,CA!A:B,2,0)</f>
        <v>ITEL</v>
      </c>
      <c r="AE708" s="77">
        <f>VLOOKUP(C708,DATA_IW39!B:B,1,0)</f>
        <v>140001547689</v>
      </c>
      <c r="AF708" s="78">
        <f t="shared" si="74"/>
        <v>1</v>
      </c>
      <c r="AG708" s="78">
        <f t="shared" si="75"/>
        <v>1</v>
      </c>
      <c r="AH708" s="78">
        <f t="shared" si="76"/>
        <v>1</v>
      </c>
      <c r="AI708" s="78" t="str">
        <f t="shared" si="77"/>
        <v>S4B3</v>
      </c>
      <c r="AJ708" s="78" t="str">
        <f>VLOOKUP(N708,DATA_IW39!A:X,24,0)</f>
        <v>ITEL</v>
      </c>
      <c r="AK708" s="76" t="str">
        <f>VLOOKUP(N708,DATA_IW39!A:W,23,0)</f>
        <v>อุปกรณ์</v>
      </c>
      <c r="AL708" s="76" t="str">
        <f>VLOOKUP(N708,DATA_IW39!A:G,6,0)</f>
        <v>ZW03</v>
      </c>
      <c r="AM708" s="76" t="str">
        <f>VLOOKUP(N708,DATA_IW39!A:G,7,0)</f>
        <v>Z53</v>
      </c>
      <c r="AN708" s="76" t="str">
        <f>VLOOKUP(A708,Constrain!AC:AD,2,0)</f>
        <v>F151</v>
      </c>
      <c r="AO708" s="76" t="str">
        <f>VLOOKUP(A708,Constrain!AC:AE,3,0)</f>
        <v>กฟส.ปักธงชัย</v>
      </c>
      <c r="AP708" s="76" t="str">
        <f>VLOOKUP(N708,DATA_IW39!A:AA,27,0)</f>
        <v>TELECOM</v>
      </c>
    </row>
    <row r="709" spans="1:42" x14ac:dyDescent="0.35">
      <c r="A709" s="86" t="s">
        <v>3172</v>
      </c>
      <c r="B709" s="56">
        <v>92000603507</v>
      </c>
      <c r="C709" s="56">
        <v>140001547955</v>
      </c>
      <c r="D709" s="86" t="s">
        <v>152</v>
      </c>
      <c r="E709" s="86" t="s">
        <v>1316</v>
      </c>
      <c r="F709" s="86" t="s">
        <v>1317</v>
      </c>
      <c r="G709" s="56">
        <v>2007974319</v>
      </c>
      <c r="H709" s="56">
        <v>9009422079</v>
      </c>
      <c r="I709" s="56">
        <v>566000321956</v>
      </c>
      <c r="J709" s="86" t="s">
        <v>154</v>
      </c>
      <c r="K709" s="86" t="s">
        <v>155</v>
      </c>
      <c r="L709" s="86" t="s">
        <v>156</v>
      </c>
      <c r="M709" s="86" t="s">
        <v>157</v>
      </c>
      <c r="N709" s="56">
        <v>130000747925</v>
      </c>
      <c r="O709" s="86" t="s">
        <v>79</v>
      </c>
      <c r="P709" s="87">
        <v>6</v>
      </c>
      <c r="Q709" s="59">
        <v>43483</v>
      </c>
      <c r="R709" s="88">
        <v>1</v>
      </c>
      <c r="S709" s="89">
        <v>410</v>
      </c>
      <c r="T709" s="89">
        <v>410</v>
      </c>
      <c r="U709" s="89">
        <v>28.7</v>
      </c>
      <c r="V709" s="89">
        <v>410</v>
      </c>
      <c r="W709" s="89">
        <v>410</v>
      </c>
      <c r="X709" s="89">
        <v>28.7</v>
      </c>
      <c r="Y709" s="89">
        <v>438.7</v>
      </c>
      <c r="Z709" s="59">
        <v>43496</v>
      </c>
      <c r="AA709" s="59"/>
      <c r="AB709" s="76" t="str">
        <f t="shared" si="72"/>
        <v/>
      </c>
      <c r="AC709" s="76" t="str">
        <f t="shared" si="73"/>
        <v/>
      </c>
      <c r="AD709" s="76" t="str">
        <f>VLOOKUP(B709,CA!A:B,2,0)</f>
        <v>SIMAT</v>
      </c>
      <c r="AE709" s="77">
        <f>VLOOKUP(C709,DATA_IW39!B:B,1,0)</f>
        <v>140001547955</v>
      </c>
      <c r="AF709" s="78">
        <f t="shared" si="74"/>
        <v>1</v>
      </c>
      <c r="AG709" s="78">
        <f t="shared" si="75"/>
        <v>1</v>
      </c>
      <c r="AH709" s="78">
        <f t="shared" si="76"/>
        <v>1</v>
      </c>
      <c r="AI709" s="78" t="str">
        <f t="shared" si="77"/>
        <v>S4B3</v>
      </c>
      <c r="AJ709" s="78" t="str">
        <f>VLOOKUP(N709,DATA_IW39!A:X,24,0)</f>
        <v>SIMAT</v>
      </c>
      <c r="AK709" s="76" t="str">
        <f>VLOOKUP(N709,DATA_IW39!A:W,23,0)</f>
        <v>อุปกรณ์</v>
      </c>
      <c r="AL709" s="76" t="str">
        <f>VLOOKUP(N709,DATA_IW39!A:G,6,0)</f>
        <v>ZW03</v>
      </c>
      <c r="AM709" s="76" t="str">
        <f>VLOOKUP(N709,DATA_IW39!A:G,7,0)</f>
        <v>Z53</v>
      </c>
      <c r="AN709" s="76" t="str">
        <f>VLOOKUP(A709,Constrain!AC:AD,2,0)</f>
        <v>F014</v>
      </c>
      <c r="AO709" s="76" t="str">
        <f>VLOOKUP(A709,Constrain!AC:AE,3,0)</f>
        <v>กฟส.จอหอ</v>
      </c>
      <c r="AP709" s="76" t="str">
        <f>VLOOKUP(N709,DATA_IW39!A:AA,27,0)</f>
        <v>TELECOM</v>
      </c>
    </row>
    <row r="710" spans="1:42" x14ac:dyDescent="0.35">
      <c r="A710" s="86" t="s">
        <v>3172</v>
      </c>
      <c r="B710" s="56">
        <v>92000603511</v>
      </c>
      <c r="C710" s="56">
        <v>140001547903</v>
      </c>
      <c r="D710" s="86" t="s">
        <v>152</v>
      </c>
      <c r="E710" s="86" t="s">
        <v>194</v>
      </c>
      <c r="F710" s="86" t="s">
        <v>195</v>
      </c>
      <c r="G710" s="56">
        <v>2007974249</v>
      </c>
      <c r="H710" s="56">
        <v>9009421986</v>
      </c>
      <c r="I710" s="56">
        <v>568000321963</v>
      </c>
      <c r="J710" s="86" t="s">
        <v>154</v>
      </c>
      <c r="K710" s="86" t="s">
        <v>155</v>
      </c>
      <c r="L710" s="86" t="s">
        <v>156</v>
      </c>
      <c r="M710" s="86" t="s">
        <v>157</v>
      </c>
      <c r="N710" s="56">
        <v>130000747928</v>
      </c>
      <c r="O710" s="86" t="s">
        <v>79</v>
      </c>
      <c r="P710" s="87">
        <v>10</v>
      </c>
      <c r="Q710" s="59">
        <v>43483</v>
      </c>
      <c r="R710" s="88">
        <v>58</v>
      </c>
      <c r="S710" s="89">
        <v>410</v>
      </c>
      <c r="T710" s="89">
        <v>410</v>
      </c>
      <c r="U710" s="89">
        <v>28.7</v>
      </c>
      <c r="V710" s="89">
        <v>23780</v>
      </c>
      <c r="W710" s="89">
        <v>23780</v>
      </c>
      <c r="X710" s="89">
        <v>1664.6</v>
      </c>
      <c r="Y710" s="89">
        <v>25444.6</v>
      </c>
      <c r="Z710" s="59">
        <v>43496</v>
      </c>
      <c r="AA710" s="59"/>
      <c r="AB710" s="76" t="str">
        <f t="shared" si="72"/>
        <v/>
      </c>
      <c r="AC710" s="76" t="str">
        <f t="shared" si="73"/>
        <v/>
      </c>
      <c r="AD710" s="76" t="str">
        <f>VLOOKUP(B710,CA!A:B,2,0)</f>
        <v>TCC</v>
      </c>
      <c r="AE710" s="77">
        <f>VLOOKUP(C710,DATA_IW39!B:B,1,0)</f>
        <v>140001547903</v>
      </c>
      <c r="AF710" s="78">
        <f t="shared" si="74"/>
        <v>1</v>
      </c>
      <c r="AG710" s="78">
        <f t="shared" si="75"/>
        <v>1</v>
      </c>
      <c r="AH710" s="78">
        <f t="shared" si="76"/>
        <v>1</v>
      </c>
      <c r="AI710" s="78" t="str">
        <f t="shared" si="77"/>
        <v>S4B3</v>
      </c>
      <c r="AJ710" s="78" t="str">
        <f>VLOOKUP(N710,DATA_IW39!A:X,24,0)</f>
        <v>TCC</v>
      </c>
      <c r="AK710" s="76" t="str">
        <f>VLOOKUP(N710,DATA_IW39!A:W,23,0)</f>
        <v>อุปกรณ์</v>
      </c>
      <c r="AL710" s="76" t="str">
        <f>VLOOKUP(N710,DATA_IW39!A:G,6,0)</f>
        <v>ZW03</v>
      </c>
      <c r="AM710" s="76" t="str">
        <f>VLOOKUP(N710,DATA_IW39!A:G,7,0)</f>
        <v>Z53</v>
      </c>
      <c r="AN710" s="76" t="str">
        <f>VLOOKUP(A710,Constrain!AC:AD,2,0)</f>
        <v>F014</v>
      </c>
      <c r="AO710" s="76" t="str">
        <f>VLOOKUP(A710,Constrain!AC:AE,3,0)</f>
        <v>กฟส.จอหอ</v>
      </c>
      <c r="AP710" s="76" t="str">
        <f>VLOOKUP(N710,DATA_IW39!A:AA,27,0)</f>
        <v>TELECOM</v>
      </c>
    </row>
    <row r="711" spans="1:42" x14ac:dyDescent="0.35">
      <c r="A711" s="86" t="s">
        <v>1314</v>
      </c>
      <c r="B711" s="56">
        <v>92000318845</v>
      </c>
      <c r="C711" s="56">
        <v>140001547976</v>
      </c>
      <c r="D711" s="86" t="s">
        <v>152</v>
      </c>
      <c r="E711" s="86" t="s">
        <v>160</v>
      </c>
      <c r="F711" s="86" t="s">
        <v>161</v>
      </c>
      <c r="G711" s="56">
        <v>2007974374</v>
      </c>
      <c r="H711" s="56">
        <v>9009421869</v>
      </c>
      <c r="I711" s="56">
        <v>548000320653</v>
      </c>
      <c r="J711" s="86" t="s">
        <v>154</v>
      </c>
      <c r="K711" s="86" t="s">
        <v>155</v>
      </c>
      <c r="L711" s="86" t="s">
        <v>156</v>
      </c>
      <c r="M711" s="86" t="s">
        <v>157</v>
      </c>
      <c r="N711" s="56">
        <v>130000747957</v>
      </c>
      <c r="O711" s="86" t="s">
        <v>79</v>
      </c>
      <c r="P711" s="87">
        <v>4</v>
      </c>
      <c r="Q711" s="59">
        <v>43483</v>
      </c>
      <c r="R711" s="88">
        <v>6</v>
      </c>
      <c r="S711" s="89">
        <v>410</v>
      </c>
      <c r="T711" s="89">
        <v>410</v>
      </c>
      <c r="U711" s="89">
        <v>28.7</v>
      </c>
      <c r="V711" s="89">
        <v>2460</v>
      </c>
      <c r="W711" s="89">
        <v>2460</v>
      </c>
      <c r="X711" s="89">
        <v>172.2</v>
      </c>
      <c r="Y711" s="89">
        <v>2632.2</v>
      </c>
      <c r="Z711" s="59">
        <v>43496</v>
      </c>
      <c r="AB711" s="76" t="str">
        <f t="shared" si="72"/>
        <v/>
      </c>
      <c r="AC711" s="76" t="str">
        <f t="shared" si="73"/>
        <v/>
      </c>
      <c r="AD711" s="76" t="str">
        <f>VLOOKUP(B711,CA!A:B,2,0)</f>
        <v>CAT</v>
      </c>
      <c r="AE711" s="77">
        <f>VLOOKUP(C711,DATA_IW39!B:B,1,0)</f>
        <v>140001547976</v>
      </c>
      <c r="AF711" s="78">
        <f t="shared" si="74"/>
        <v>1</v>
      </c>
      <c r="AG711" s="78">
        <f t="shared" si="75"/>
        <v>1</v>
      </c>
      <c r="AH711" s="78">
        <f t="shared" si="76"/>
        <v>1</v>
      </c>
      <c r="AI711" s="78" t="str">
        <f t="shared" si="77"/>
        <v>S4B3</v>
      </c>
      <c r="AJ711" s="78" t="str">
        <f>VLOOKUP(N711,DATA_IW39!A:X,24,0)</f>
        <v>CAT</v>
      </c>
      <c r="AK711" s="76" t="str">
        <f>VLOOKUP(N711,DATA_IW39!A:W,23,0)</f>
        <v>อุปกรณ์</v>
      </c>
      <c r="AL711" s="76" t="str">
        <f>VLOOKUP(N711,DATA_IW39!A:G,6,0)</f>
        <v>ZW03</v>
      </c>
      <c r="AM711" s="76" t="str">
        <f>VLOOKUP(N711,DATA_IW39!A:G,7,0)</f>
        <v>Z53</v>
      </c>
      <c r="AN711" s="76" t="str">
        <f>VLOOKUP(A711,Constrain!AC:AD,2,0)</f>
        <v>F151</v>
      </c>
      <c r="AO711" s="76" t="str">
        <f>VLOOKUP(A711,Constrain!AC:AE,3,0)</f>
        <v>กฟส.ปักธงชัย</v>
      </c>
      <c r="AP711" s="76" t="str">
        <f>VLOOKUP(N711,DATA_IW39!A:AA,27,0)</f>
        <v>TELECOM</v>
      </c>
    </row>
    <row r="712" spans="1:42" x14ac:dyDescent="0.35">
      <c r="A712" s="86" t="s">
        <v>1310</v>
      </c>
      <c r="B712" s="56">
        <v>92000323074</v>
      </c>
      <c r="C712" s="56">
        <v>140001551557</v>
      </c>
      <c r="D712" s="86" t="s">
        <v>152</v>
      </c>
      <c r="E712" s="86" t="s">
        <v>168</v>
      </c>
      <c r="F712" s="86" t="s">
        <v>169</v>
      </c>
      <c r="G712" s="56">
        <v>2007983131</v>
      </c>
      <c r="H712" s="56">
        <v>9009432130</v>
      </c>
      <c r="I712" s="56">
        <v>534000321378</v>
      </c>
      <c r="J712" s="86" t="s">
        <v>154</v>
      </c>
      <c r="K712" s="86" t="s">
        <v>165</v>
      </c>
      <c r="L712" s="86" t="s">
        <v>166</v>
      </c>
      <c r="M712" s="86" t="s">
        <v>157</v>
      </c>
      <c r="N712" s="56">
        <v>130000749374</v>
      </c>
      <c r="O712" s="86" t="s">
        <v>79</v>
      </c>
      <c r="P712" s="87">
        <v>2</v>
      </c>
      <c r="Q712" s="59">
        <v>43487</v>
      </c>
      <c r="R712" s="88">
        <v>1049</v>
      </c>
      <c r="S712" s="89">
        <v>55</v>
      </c>
      <c r="T712" s="89">
        <v>55</v>
      </c>
      <c r="U712" s="89">
        <v>3.85</v>
      </c>
      <c r="V712" s="89">
        <v>57695</v>
      </c>
      <c r="W712" s="89">
        <v>57695</v>
      </c>
      <c r="X712" s="89">
        <v>4038.65</v>
      </c>
      <c r="Y712" s="89">
        <v>61733.65</v>
      </c>
      <c r="Z712" s="59">
        <v>43496</v>
      </c>
      <c r="AA712" s="59"/>
      <c r="AB712" s="76" t="str">
        <f t="shared" si="72"/>
        <v/>
      </c>
      <c r="AC712" s="76" t="str">
        <f t="shared" si="73"/>
        <v/>
      </c>
      <c r="AD712" s="76" t="str">
        <f>VLOOKUP(B712,CA!A:B,2,0)</f>
        <v>UIH</v>
      </c>
      <c r="AE712" s="77">
        <f>VLOOKUP(C712,DATA_IW39!B:B,1,0)</f>
        <v>140001551557</v>
      </c>
      <c r="AF712" s="78">
        <f t="shared" si="74"/>
        <v>1</v>
      </c>
      <c r="AG712" s="78">
        <f t="shared" si="75"/>
        <v>1</v>
      </c>
      <c r="AH712" s="78">
        <f t="shared" si="76"/>
        <v>1</v>
      </c>
      <c r="AI712" s="78" t="str">
        <f t="shared" si="77"/>
        <v>S4B3</v>
      </c>
      <c r="AJ712" s="78" t="str">
        <f>VLOOKUP(N712,DATA_IW39!A:X,24,0)</f>
        <v>UIH</v>
      </c>
      <c r="AK712" s="76" t="str">
        <f>VLOOKUP(N712,DATA_IW39!A:W,23,0)</f>
        <v>สายสื่อสาร</v>
      </c>
      <c r="AL712" s="76" t="str">
        <f>VLOOKUP(N712,DATA_IW39!A:G,6,0)</f>
        <v>ZW03</v>
      </c>
      <c r="AM712" s="76" t="str">
        <f>VLOOKUP(N712,DATA_IW39!A:G,7,0)</f>
        <v>Z53</v>
      </c>
      <c r="AN712" s="76" t="str">
        <f>VLOOKUP(A712,Constrain!AC:AD,2,0)</f>
        <v>F152</v>
      </c>
      <c r="AO712" s="76" t="str">
        <f>VLOOKUP(A712,Constrain!AC:AE,3,0)</f>
        <v>กฟส.วังน้ำเขียว</v>
      </c>
      <c r="AP712" s="76" t="str">
        <f>VLOOKUP(N712,DATA_IW39!A:AA,27,0)</f>
        <v>TELECOM</v>
      </c>
    </row>
    <row r="713" spans="1:42" x14ac:dyDescent="0.35">
      <c r="A713" s="86" t="s">
        <v>1322</v>
      </c>
      <c r="B713" s="56">
        <v>92000515074</v>
      </c>
      <c r="C713" s="56">
        <v>140001552294</v>
      </c>
      <c r="D713" s="86" t="s">
        <v>152</v>
      </c>
      <c r="E713" s="86" t="s">
        <v>171</v>
      </c>
      <c r="F713" s="86" t="s">
        <v>167</v>
      </c>
      <c r="G713" s="56">
        <v>2007984047</v>
      </c>
      <c r="H713" s="56">
        <v>9009433352</v>
      </c>
      <c r="I713" s="56">
        <v>562000323133</v>
      </c>
      <c r="J713" s="86" t="s">
        <v>154</v>
      </c>
      <c r="K713" s="86" t="s">
        <v>165</v>
      </c>
      <c r="L713" s="86" t="s">
        <v>166</v>
      </c>
      <c r="M713" s="86" t="s">
        <v>157</v>
      </c>
      <c r="N713" s="56">
        <v>130000749654</v>
      </c>
      <c r="O713" s="86" t="s">
        <v>79</v>
      </c>
      <c r="P713" s="87">
        <v>8</v>
      </c>
      <c r="Q713" s="59">
        <v>43487</v>
      </c>
      <c r="R713" s="88">
        <v>114</v>
      </c>
      <c r="S713" s="89">
        <v>55</v>
      </c>
      <c r="T713" s="89">
        <v>55</v>
      </c>
      <c r="U713" s="89">
        <v>3.85</v>
      </c>
      <c r="V713" s="89">
        <v>6270</v>
      </c>
      <c r="W713" s="89">
        <v>6270</v>
      </c>
      <c r="X713" s="89">
        <v>438.9</v>
      </c>
      <c r="Y713" s="89">
        <v>6708.9</v>
      </c>
      <c r="Z713" s="59">
        <v>43496</v>
      </c>
      <c r="AA713" s="59"/>
      <c r="AB713" s="76" t="str">
        <f t="shared" ref="AB713:AB714" si="78">check_CorSerMat181(D713,K713)</f>
        <v/>
      </c>
      <c r="AC713" s="76" t="str">
        <f t="shared" ref="AC713:AC714" si="79">IF(R713=1,IF(OR(S713=55,S713=100,S713=410),"","แก้ไขจำนวน"),"")</f>
        <v/>
      </c>
      <c r="AD713" s="76" t="str">
        <f>VLOOKUP(B713,CA!A:B,2,0)</f>
        <v>TUC</v>
      </c>
      <c r="AE713" s="77">
        <f>VLOOKUP(C713,DATA_IW39!B:B,1,0)</f>
        <v>140001552294</v>
      </c>
      <c r="AF713" s="78">
        <f t="shared" ref="AF713:AF714" si="80">COUNTIF(N:N,N:N)</f>
        <v>1</v>
      </c>
      <c r="AG713" s="78">
        <f t="shared" ref="AG713:AG714" si="81">COUNTIF(C:C,C:C)</f>
        <v>1</v>
      </c>
      <c r="AH713" s="78">
        <f t="shared" ref="AH713:AH714" si="82">COUNTIF(H:H,H:H)</f>
        <v>1</v>
      </c>
      <c r="AI713" s="78" t="str">
        <f t="shared" ref="AI713:AI714" si="83">LEFT(D713,4)</f>
        <v>S4B3</v>
      </c>
      <c r="AJ713" s="78" t="str">
        <f>VLOOKUP(N713,DATA_IW39!A:X,24,0)</f>
        <v>TUC</v>
      </c>
      <c r="AK713" s="76" t="str">
        <f>VLOOKUP(N713,DATA_IW39!A:W,23,0)</f>
        <v>สายสื่อสาร</v>
      </c>
      <c r="AL713" s="76" t="str">
        <f>VLOOKUP(N713,DATA_IW39!A:G,6,0)</f>
        <v>ZW03</v>
      </c>
      <c r="AM713" s="76" t="str">
        <f>VLOOKUP(N713,DATA_IW39!A:G,7,0)</f>
        <v>Z53</v>
      </c>
      <c r="AN713" s="76" t="str">
        <f>VLOOKUP(A713,Constrain!AC:AD,2,0)</f>
        <v>F096</v>
      </c>
      <c r="AO713" s="76" t="str">
        <f>VLOOKUP(A713,Constrain!AC:AE,3,0)</f>
        <v>กฟส.เสิงสาง</v>
      </c>
      <c r="AP713" s="76" t="str">
        <f>VLOOKUP(N713,DATA_IW39!A:AA,27,0)</f>
        <v>TELECOM</v>
      </c>
    </row>
    <row r="714" spans="1:42" x14ac:dyDescent="0.35">
      <c r="A714" s="86" t="s">
        <v>184</v>
      </c>
      <c r="B714" s="56">
        <v>92000578501</v>
      </c>
      <c r="C714" s="56">
        <v>140001542640</v>
      </c>
      <c r="D714" s="86" t="s">
        <v>3217</v>
      </c>
      <c r="E714" s="86" t="s">
        <v>162</v>
      </c>
      <c r="F714" s="86" t="s">
        <v>1388</v>
      </c>
      <c r="G714" s="56">
        <v>2007964607</v>
      </c>
      <c r="H714" s="56">
        <v>9009410804</v>
      </c>
      <c r="I714" s="56">
        <v>514000320847</v>
      </c>
      <c r="J714" s="86" t="s">
        <v>154</v>
      </c>
      <c r="K714" s="86" t="s">
        <v>3218</v>
      </c>
      <c r="L714" s="86" t="s">
        <v>3219</v>
      </c>
      <c r="M714" s="86" t="s">
        <v>157</v>
      </c>
      <c r="N714" s="56">
        <v>140009471626</v>
      </c>
      <c r="O714" s="86" t="s">
        <v>79</v>
      </c>
      <c r="P714" s="87">
        <v>11</v>
      </c>
      <c r="Q714" s="59">
        <v>43481</v>
      </c>
      <c r="R714" s="88">
        <v>1</v>
      </c>
      <c r="S714" s="89">
        <v>205881.60000000001</v>
      </c>
      <c r="T714" s="89">
        <v>205881.60000000001</v>
      </c>
      <c r="U714" s="89">
        <v>14411.71</v>
      </c>
      <c r="V714" s="89">
        <v>205881.60000000001</v>
      </c>
      <c r="W714" s="89">
        <v>205881.60000000001</v>
      </c>
      <c r="X714" s="89">
        <v>14411.71</v>
      </c>
      <c r="Y714" s="89">
        <v>220293.31</v>
      </c>
      <c r="Z714" s="59">
        <v>43481</v>
      </c>
      <c r="AA714" s="59"/>
      <c r="AB714" s="76" t="str">
        <f t="shared" si="78"/>
        <v/>
      </c>
      <c r="AC714" s="76" t="str">
        <f t="shared" si="79"/>
        <v>แก้ไขจำนวน</v>
      </c>
      <c r="AD714" s="76" t="str">
        <f>VLOOKUP(B714,CA!A:B,2,0)</f>
        <v>DTN</v>
      </c>
      <c r="AE714" s="77" t="e">
        <f>VLOOKUP(C714,DATA_IW39!B:B,1,0)</f>
        <v>#N/A</v>
      </c>
      <c r="AF714" s="78">
        <f t="shared" si="80"/>
        <v>1</v>
      </c>
      <c r="AG714" s="78">
        <f t="shared" si="81"/>
        <v>1</v>
      </c>
      <c r="AH714" s="78">
        <f t="shared" si="82"/>
        <v>1</v>
      </c>
      <c r="AI714" s="78" t="str">
        <f t="shared" si="83"/>
        <v>S4Z1</v>
      </c>
      <c r="AJ714" s="78">
        <f>VLOOKUP(N714,DATA_IW39!A:X,24,0)</f>
        <v>0</v>
      </c>
      <c r="AK714" s="76">
        <f>VLOOKUP(N714,DATA_IW39!A:W,23,0)</f>
        <v>0</v>
      </c>
      <c r="AL714" s="76">
        <f>VLOOKUP(N714,DATA_IW39!A:G,6,0)</f>
        <v>0</v>
      </c>
      <c r="AM714" s="76">
        <f>VLOOKUP(N714,DATA_IW39!A:G,7,0)</f>
        <v>0</v>
      </c>
      <c r="AN714" s="76" t="str">
        <f>VLOOKUP(A714,Constrain!AC:AD,2,0)</f>
        <v>F054</v>
      </c>
      <c r="AO714" s="76" t="str">
        <f>VLOOKUP(A714,Constrain!AC:AE,3,0)</f>
        <v>กฟส.ละหานทราย</v>
      </c>
      <c r="AP714" s="76">
        <f>VLOOKUP(N714,DATA_IW39!A:AA,27,0)</f>
        <v>0</v>
      </c>
    </row>
  </sheetData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BC628"/>
  <sheetViews>
    <sheetView zoomScale="70" zoomScaleNormal="70" workbookViewId="0">
      <pane xSplit="7" ySplit="6" topLeftCell="H597" activePane="bottomRight" state="frozen"/>
      <selection pane="topRight" activeCell="H1" sqref="H1"/>
      <selection pane="bottomLeft" activeCell="A7" sqref="A7"/>
      <selection pane="bottomRight" activeCell="J614" sqref="J614"/>
    </sheetView>
  </sheetViews>
  <sheetFormatPr defaultColWidth="9" defaultRowHeight="18.75" x14ac:dyDescent="0.3"/>
  <cols>
    <col min="1" max="1" width="13.25" style="4" bestFit="1" customWidth="1"/>
    <col min="2" max="2" width="58" style="4" bestFit="1" customWidth="1"/>
    <col min="3" max="3" width="18.625" style="4" bestFit="1" customWidth="1"/>
    <col min="4" max="5" width="16.625" style="4" bestFit="1" customWidth="1"/>
    <col min="6" max="6" width="15.875" style="4" bestFit="1" customWidth="1"/>
    <col min="7" max="7" width="12.125" style="4" bestFit="1" customWidth="1"/>
    <col min="8" max="11" width="23.75" style="4" bestFit="1" customWidth="1"/>
    <col min="12" max="19" width="23.75" style="4" customWidth="1"/>
    <col min="20" max="31" width="23.75" style="4" bestFit="1" customWidth="1"/>
    <col min="32" max="32" width="20.5" style="4" bestFit="1" customWidth="1"/>
    <col min="33" max="33" width="26.25" style="4" customWidth="1"/>
    <col min="34" max="34" width="30" style="4" bestFit="1" customWidth="1"/>
    <col min="35" max="35" width="28.125" style="4" bestFit="1" customWidth="1"/>
    <col min="36" max="36" width="20.5" style="4" customWidth="1"/>
    <col min="37" max="37" width="26.25" style="4" customWidth="1"/>
    <col min="38" max="38" width="30" style="4" customWidth="1"/>
    <col min="39" max="39" width="28.125" style="4" customWidth="1"/>
    <col min="40" max="40" width="27.125" style="4" bestFit="1" customWidth="1"/>
    <col min="41" max="43" width="27.125" style="4" customWidth="1"/>
    <col min="44" max="44" width="23.375" style="4" customWidth="1"/>
    <col min="45" max="45" width="30" style="4" bestFit="1" customWidth="1"/>
    <col min="46" max="46" width="34.25" style="4" bestFit="1" customWidth="1"/>
    <col min="47" max="47" width="32.125" style="4" bestFit="1" customWidth="1"/>
    <col min="48" max="51" width="27.125" style="4" bestFit="1" customWidth="1"/>
    <col min="52" max="52" width="23.375" style="4" bestFit="1" customWidth="1"/>
    <col min="53" max="53" width="30" style="4" bestFit="1" customWidth="1"/>
    <col min="54" max="54" width="34.25" style="4" bestFit="1" customWidth="1"/>
    <col min="55" max="55" width="32.125" style="4" bestFit="1" customWidth="1"/>
    <col min="56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55" x14ac:dyDescent="0.3">
      <c r="A1" s="83" t="s">
        <v>136</v>
      </c>
      <c r="B1" s="4" t="s">
        <v>1335</v>
      </c>
    </row>
    <row r="2" spans="1:55" x14ac:dyDescent="0.3">
      <c r="A2" s="83" t="s">
        <v>1384</v>
      </c>
      <c r="B2" s="4" t="s">
        <v>3233</v>
      </c>
    </row>
    <row r="3" spans="1:55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 x14ac:dyDescent="0.3">
      <c r="H4" s="83" t="s">
        <v>1354</v>
      </c>
      <c r="I4" s="83" t="s">
        <v>143</v>
      </c>
      <c r="J4" s="83" t="s">
        <v>1356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</row>
    <row r="5" spans="1:55" x14ac:dyDescent="0.3">
      <c r="H5" s="4" t="s">
        <v>1341</v>
      </c>
      <c r="I5" s="4" t="s">
        <v>1341</v>
      </c>
      <c r="J5" s="4" t="s">
        <v>1341</v>
      </c>
      <c r="K5" s="4" t="s">
        <v>1341</v>
      </c>
      <c r="L5" s="4" t="s">
        <v>1341</v>
      </c>
      <c r="M5" s="4" t="s">
        <v>1341</v>
      </c>
      <c r="N5" s="4" t="s">
        <v>1341</v>
      </c>
      <c r="O5" s="4" t="s">
        <v>1341</v>
      </c>
      <c r="P5" s="4" t="s">
        <v>1341</v>
      </c>
      <c r="Q5" s="4" t="s">
        <v>1341</v>
      </c>
      <c r="R5" s="4" t="s">
        <v>1341</v>
      </c>
      <c r="S5" s="4" t="s">
        <v>1341</v>
      </c>
      <c r="T5" s="4" t="s">
        <v>1341</v>
      </c>
      <c r="U5" s="4" t="s">
        <v>1341</v>
      </c>
      <c r="V5" s="4" t="s">
        <v>1341</v>
      </c>
      <c r="W5" s="4" t="s">
        <v>1341</v>
      </c>
      <c r="X5" s="4" t="s">
        <v>1341</v>
      </c>
      <c r="Y5" s="4" t="s">
        <v>1341</v>
      </c>
      <c r="Z5" s="4" t="s">
        <v>1341</v>
      </c>
      <c r="AA5" s="4" t="s">
        <v>1341</v>
      </c>
      <c r="AB5" s="4" t="s">
        <v>1345</v>
      </c>
      <c r="AC5" s="4" t="s">
        <v>1345</v>
      </c>
      <c r="AD5" s="4" t="s">
        <v>1345</v>
      </c>
      <c r="AE5" s="4" t="s">
        <v>1345</v>
      </c>
      <c r="AF5" s="84" t="s">
        <v>1357</v>
      </c>
      <c r="AG5" s="84" t="s">
        <v>1358</v>
      </c>
      <c r="AH5" s="84" t="s">
        <v>1360</v>
      </c>
      <c r="AI5" s="84" t="s">
        <v>1362</v>
      </c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</row>
    <row r="6" spans="1:55" x14ac:dyDescent="0.3">
      <c r="H6" s="84">
        <v>32</v>
      </c>
      <c r="I6" s="84">
        <v>32</v>
      </c>
      <c r="J6" s="84">
        <v>32</v>
      </c>
      <c r="K6" s="84">
        <v>32</v>
      </c>
      <c r="L6" s="84">
        <v>64</v>
      </c>
      <c r="M6" s="84">
        <v>64</v>
      </c>
      <c r="N6" s="84">
        <v>64</v>
      </c>
      <c r="O6" s="84">
        <v>64</v>
      </c>
      <c r="P6" s="84">
        <v>55</v>
      </c>
      <c r="Q6" s="84">
        <v>55</v>
      </c>
      <c r="R6" s="84">
        <v>55</v>
      </c>
      <c r="S6" s="84">
        <v>55</v>
      </c>
      <c r="T6" s="84">
        <v>100</v>
      </c>
      <c r="U6" s="84">
        <v>100</v>
      </c>
      <c r="V6" s="84">
        <v>100</v>
      </c>
      <c r="W6" s="84">
        <v>100</v>
      </c>
      <c r="X6" s="4">
        <v>25</v>
      </c>
      <c r="Y6" s="4">
        <v>25</v>
      </c>
      <c r="Z6" s="4">
        <v>25</v>
      </c>
      <c r="AA6" s="4">
        <v>25</v>
      </c>
      <c r="AB6" s="84">
        <v>410</v>
      </c>
      <c r="AC6" s="84">
        <v>410</v>
      </c>
      <c r="AD6" s="84">
        <v>410</v>
      </c>
      <c r="AE6" s="84">
        <v>410</v>
      </c>
      <c r="AF6" s="84"/>
      <c r="AG6" s="84"/>
      <c r="AH6" s="84"/>
      <c r="AI6" s="84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</row>
    <row r="7" spans="1:55" x14ac:dyDescent="0.3">
      <c r="A7" s="83" t="s">
        <v>126</v>
      </c>
      <c r="B7" s="83" t="s">
        <v>130</v>
      </c>
      <c r="C7" s="83" t="s">
        <v>1353</v>
      </c>
      <c r="D7" s="83" t="s">
        <v>127</v>
      </c>
      <c r="E7" s="83" t="s">
        <v>133</v>
      </c>
      <c r="F7" s="83" t="s">
        <v>139</v>
      </c>
      <c r="G7" s="83" t="s">
        <v>128</v>
      </c>
      <c r="H7" s="4" t="s">
        <v>1352</v>
      </c>
      <c r="I7" s="4" t="s">
        <v>1359</v>
      </c>
      <c r="J7" s="4" t="s">
        <v>1361</v>
      </c>
      <c r="K7" s="4" t="s">
        <v>1363</v>
      </c>
      <c r="L7" s="4" t="s">
        <v>1352</v>
      </c>
      <c r="M7" s="4" t="s">
        <v>1359</v>
      </c>
      <c r="N7" s="4" t="s">
        <v>1361</v>
      </c>
      <c r="O7" s="4" t="s">
        <v>1363</v>
      </c>
      <c r="P7" s="4" t="s">
        <v>1352</v>
      </c>
      <c r="Q7" s="4" t="s">
        <v>1359</v>
      </c>
      <c r="R7" s="4" t="s">
        <v>1361</v>
      </c>
      <c r="S7" s="4" t="s">
        <v>1363</v>
      </c>
      <c r="T7" s="4" t="s">
        <v>1352</v>
      </c>
      <c r="U7" s="4" t="s">
        <v>1359</v>
      </c>
      <c r="V7" s="4" t="s">
        <v>1361</v>
      </c>
      <c r="W7" s="4" t="s">
        <v>1363</v>
      </c>
      <c r="X7" s="4" t="s">
        <v>1352</v>
      </c>
      <c r="Y7" s="4" t="s">
        <v>1359</v>
      </c>
      <c r="Z7" s="4" t="s">
        <v>1361</v>
      </c>
      <c r="AA7" s="4" t="s">
        <v>1363</v>
      </c>
      <c r="AB7" s="4" t="s">
        <v>1352</v>
      </c>
      <c r="AC7" s="4" t="s">
        <v>1359</v>
      </c>
      <c r="AD7" s="4" t="s">
        <v>1361</v>
      </c>
      <c r="AE7" s="4" t="s">
        <v>1363</v>
      </c>
      <c r="AF7" s="84"/>
      <c r="AG7" s="84"/>
      <c r="AH7" s="84"/>
      <c r="AI7" s="84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</row>
    <row r="8" spans="1:55" x14ac:dyDescent="0.3">
      <c r="A8" s="4" t="s">
        <v>1336</v>
      </c>
      <c r="B8" s="4" t="s">
        <v>160</v>
      </c>
      <c r="C8" s="4" t="s">
        <v>220</v>
      </c>
      <c r="D8" s="4">
        <v>92000320886</v>
      </c>
      <c r="E8" s="4">
        <v>9009417991</v>
      </c>
      <c r="F8" s="90">
        <v>130000724471</v>
      </c>
      <c r="G8" s="90">
        <v>140001546570</v>
      </c>
      <c r="H8" s="84"/>
      <c r="I8" s="84"/>
      <c r="J8" s="84"/>
      <c r="K8" s="84"/>
      <c r="L8" s="84"/>
      <c r="M8" s="84"/>
      <c r="N8" s="84"/>
      <c r="O8" s="84"/>
      <c r="P8" s="84">
        <v>12200</v>
      </c>
      <c r="Q8" s="84">
        <v>671000</v>
      </c>
      <c r="R8" s="84">
        <v>46970</v>
      </c>
      <c r="S8" s="84">
        <v>717970</v>
      </c>
      <c r="T8" s="84">
        <v>468</v>
      </c>
      <c r="U8" s="84">
        <v>46800</v>
      </c>
      <c r="V8" s="84">
        <v>3276</v>
      </c>
      <c r="W8" s="84">
        <v>50076</v>
      </c>
      <c r="X8" s="84"/>
      <c r="Y8" s="84"/>
      <c r="Z8" s="84"/>
      <c r="AA8" s="84"/>
      <c r="AB8" s="84"/>
      <c r="AC8" s="84"/>
      <c r="AD8" s="84"/>
      <c r="AE8" s="84"/>
      <c r="AF8" s="84">
        <v>12668</v>
      </c>
      <c r="AG8" s="84">
        <v>717800</v>
      </c>
      <c r="AH8" s="84">
        <v>50246</v>
      </c>
      <c r="AI8" s="84">
        <v>768046</v>
      </c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1:55" x14ac:dyDescent="0.3">
      <c r="A9" s="4" t="s">
        <v>1336</v>
      </c>
      <c r="B9" s="4" t="s">
        <v>3185</v>
      </c>
      <c r="C9" s="4" t="s">
        <v>643</v>
      </c>
      <c r="D9" s="4">
        <v>92000262577</v>
      </c>
      <c r="E9" s="4">
        <v>9009420885</v>
      </c>
      <c r="F9" s="90">
        <v>130000739638</v>
      </c>
      <c r="G9" s="90">
        <v>140001547148</v>
      </c>
      <c r="H9" s="84"/>
      <c r="I9" s="84"/>
      <c r="J9" s="84"/>
      <c r="K9" s="84"/>
      <c r="L9" s="84"/>
      <c r="M9" s="84"/>
      <c r="N9" s="84"/>
      <c r="O9" s="84"/>
      <c r="P9" s="84">
        <v>6362</v>
      </c>
      <c r="Q9" s="84">
        <v>349910</v>
      </c>
      <c r="R9" s="84">
        <v>24493.7</v>
      </c>
      <c r="S9" s="84">
        <v>374403.7</v>
      </c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>
        <v>6362</v>
      </c>
      <c r="AG9" s="84">
        <v>349910</v>
      </c>
      <c r="AH9" s="84">
        <v>24493.7</v>
      </c>
      <c r="AI9" s="84">
        <v>374403.7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</row>
    <row r="10" spans="1:55" x14ac:dyDescent="0.3">
      <c r="A10" s="4" t="s">
        <v>1336</v>
      </c>
      <c r="B10" s="4" t="s">
        <v>3185</v>
      </c>
      <c r="C10" s="4" t="s">
        <v>643</v>
      </c>
      <c r="D10" s="4">
        <v>92000262577</v>
      </c>
      <c r="E10" s="4">
        <v>9009440695</v>
      </c>
      <c r="F10" s="90">
        <v>130000739638</v>
      </c>
      <c r="G10" s="90">
        <v>140001554200</v>
      </c>
      <c r="H10" s="84">
        <v>6362</v>
      </c>
      <c r="I10" s="84">
        <v>203584</v>
      </c>
      <c r="J10" s="84">
        <v>14250.88</v>
      </c>
      <c r="K10" s="84">
        <v>217834.88</v>
      </c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>
        <v>6362</v>
      </c>
      <c r="AG10" s="84">
        <v>203584</v>
      </c>
      <c r="AH10" s="84">
        <v>14250.88</v>
      </c>
      <c r="AI10" s="84">
        <v>217834.88</v>
      </c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</row>
    <row r="11" spans="1:55" x14ac:dyDescent="0.3">
      <c r="A11" s="4" t="s">
        <v>1336</v>
      </c>
      <c r="B11" s="4" t="s">
        <v>174</v>
      </c>
      <c r="C11" s="4" t="s">
        <v>218</v>
      </c>
      <c r="D11" s="4">
        <v>92000323044</v>
      </c>
      <c r="E11" s="4">
        <v>9009438059</v>
      </c>
      <c r="F11" s="90">
        <v>130000724510</v>
      </c>
      <c r="G11" s="90">
        <v>140001546659</v>
      </c>
      <c r="H11" s="84"/>
      <c r="I11" s="84"/>
      <c r="J11" s="84"/>
      <c r="K11" s="84"/>
      <c r="L11" s="84"/>
      <c r="M11" s="84"/>
      <c r="N11" s="84"/>
      <c r="O11" s="84"/>
      <c r="P11" s="84">
        <v>3367</v>
      </c>
      <c r="Q11" s="84">
        <v>185185</v>
      </c>
      <c r="R11" s="84">
        <v>12962.95</v>
      </c>
      <c r="S11" s="84">
        <v>198147.95</v>
      </c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>
        <v>3367</v>
      </c>
      <c r="AG11" s="84">
        <v>185185</v>
      </c>
      <c r="AH11" s="84">
        <v>12962.95</v>
      </c>
      <c r="AI11" s="84">
        <v>198147.95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</row>
    <row r="12" spans="1:55" x14ac:dyDescent="0.3">
      <c r="A12" s="4" t="s">
        <v>1336</v>
      </c>
      <c r="B12" s="4" t="s">
        <v>1316</v>
      </c>
      <c r="C12" s="4" t="s">
        <v>224</v>
      </c>
      <c r="D12" s="4">
        <v>92000314487</v>
      </c>
      <c r="E12" s="4">
        <v>9009420210</v>
      </c>
      <c r="F12" s="90">
        <v>130000724490</v>
      </c>
      <c r="G12" s="90">
        <v>140001546633</v>
      </c>
      <c r="H12" s="84"/>
      <c r="I12" s="84"/>
      <c r="J12" s="84"/>
      <c r="K12" s="84"/>
      <c r="L12" s="84"/>
      <c r="M12" s="84"/>
      <c r="N12" s="84"/>
      <c r="O12" s="84"/>
      <c r="P12" s="84">
        <v>6062</v>
      </c>
      <c r="Q12" s="84">
        <v>333410</v>
      </c>
      <c r="R12" s="84">
        <v>23338.7</v>
      </c>
      <c r="S12" s="84">
        <v>356748.7</v>
      </c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>
        <v>6062</v>
      </c>
      <c r="AG12" s="84">
        <v>333410</v>
      </c>
      <c r="AH12" s="84">
        <v>23338.7</v>
      </c>
      <c r="AI12" s="84">
        <v>356748.7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</row>
    <row r="13" spans="1:55" x14ac:dyDescent="0.3">
      <c r="A13" s="4" t="s">
        <v>1336</v>
      </c>
      <c r="B13" s="4" t="s">
        <v>1316</v>
      </c>
      <c r="C13" s="4" t="s">
        <v>224</v>
      </c>
      <c r="D13" s="4">
        <v>92000314487</v>
      </c>
      <c r="E13" s="4">
        <v>9009420651</v>
      </c>
      <c r="F13" s="90">
        <v>130000739652</v>
      </c>
      <c r="G13" s="90">
        <v>140001546924</v>
      </c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>
        <v>2</v>
      </c>
      <c r="AC13" s="84">
        <v>820</v>
      </c>
      <c r="AD13" s="84">
        <v>57.4</v>
      </c>
      <c r="AE13" s="84">
        <v>877.4</v>
      </c>
      <c r="AF13" s="84">
        <v>2</v>
      </c>
      <c r="AG13" s="84">
        <v>820</v>
      </c>
      <c r="AH13" s="84">
        <v>57.4</v>
      </c>
      <c r="AI13" s="84">
        <v>877.4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</row>
    <row r="14" spans="1:55" x14ac:dyDescent="0.3">
      <c r="A14" s="4" t="s">
        <v>1336</v>
      </c>
      <c r="B14" s="4" t="s">
        <v>3205</v>
      </c>
      <c r="C14" s="4" t="s">
        <v>645</v>
      </c>
      <c r="D14" s="4">
        <v>92000263432</v>
      </c>
      <c r="E14" s="4">
        <v>9009420876</v>
      </c>
      <c r="F14" s="90">
        <v>130000739635</v>
      </c>
      <c r="G14" s="90">
        <v>140001547110</v>
      </c>
      <c r="H14" s="84">
        <v>7484</v>
      </c>
      <c r="I14" s="84">
        <v>239488</v>
      </c>
      <c r="J14" s="84">
        <v>16764.16</v>
      </c>
      <c r="K14" s="84">
        <v>256252.16</v>
      </c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>
        <v>7484</v>
      </c>
      <c r="AG14" s="84">
        <v>239488</v>
      </c>
      <c r="AH14" s="84">
        <v>16764.16</v>
      </c>
      <c r="AI14" s="84">
        <v>256252.16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</row>
    <row r="15" spans="1:55" x14ac:dyDescent="0.3">
      <c r="A15" s="4" t="s">
        <v>1336</v>
      </c>
      <c r="B15" s="4" t="s">
        <v>162</v>
      </c>
      <c r="C15" s="4" t="s">
        <v>212</v>
      </c>
      <c r="D15" s="4">
        <v>92000523912</v>
      </c>
      <c r="E15" s="4">
        <v>9009417995</v>
      </c>
      <c r="F15" s="90">
        <v>130000724493</v>
      </c>
      <c r="G15" s="90">
        <v>140001546603</v>
      </c>
      <c r="H15" s="84"/>
      <c r="I15" s="84"/>
      <c r="J15" s="84"/>
      <c r="K15" s="84"/>
      <c r="L15" s="84"/>
      <c r="M15" s="84"/>
      <c r="N15" s="84"/>
      <c r="O15" s="84"/>
      <c r="P15" s="84">
        <v>414</v>
      </c>
      <c r="Q15" s="84">
        <v>22770</v>
      </c>
      <c r="R15" s="84">
        <v>1593.9</v>
      </c>
      <c r="S15" s="84">
        <v>24363.9</v>
      </c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>
        <v>414</v>
      </c>
      <c r="AG15" s="84">
        <v>22770</v>
      </c>
      <c r="AH15" s="84">
        <v>1593.9</v>
      </c>
      <c r="AI15" s="84">
        <v>24363.9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</row>
    <row r="16" spans="1:55" x14ac:dyDescent="0.3">
      <c r="A16" s="4" t="s">
        <v>1336</v>
      </c>
      <c r="B16" s="4" t="s">
        <v>162</v>
      </c>
      <c r="C16" s="4" t="s">
        <v>212</v>
      </c>
      <c r="D16" s="4">
        <v>92000523912</v>
      </c>
      <c r="E16" s="4">
        <v>9009420526</v>
      </c>
      <c r="F16" s="90">
        <v>130000739650</v>
      </c>
      <c r="G16" s="90">
        <v>140001546901</v>
      </c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>
        <v>10</v>
      </c>
      <c r="AC16" s="84">
        <v>4100</v>
      </c>
      <c r="AD16" s="84">
        <v>287</v>
      </c>
      <c r="AE16" s="84">
        <v>4387</v>
      </c>
      <c r="AF16" s="84">
        <v>10</v>
      </c>
      <c r="AG16" s="84">
        <v>4100</v>
      </c>
      <c r="AH16" s="84">
        <v>287</v>
      </c>
      <c r="AI16" s="84">
        <v>4387</v>
      </c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</row>
    <row r="17" spans="1:55" x14ac:dyDescent="0.3">
      <c r="A17" s="4" t="s">
        <v>1336</v>
      </c>
      <c r="B17" s="4" t="s">
        <v>158</v>
      </c>
      <c r="C17" s="4" t="s">
        <v>214</v>
      </c>
      <c r="D17" s="4">
        <v>92000312965</v>
      </c>
      <c r="E17" s="4">
        <v>9009420322</v>
      </c>
      <c r="F17" s="90">
        <v>130000724496</v>
      </c>
      <c r="G17" s="90">
        <v>140001546763</v>
      </c>
      <c r="H17" s="84"/>
      <c r="I17" s="84"/>
      <c r="J17" s="84"/>
      <c r="K17" s="84"/>
      <c r="L17" s="84"/>
      <c r="M17" s="84"/>
      <c r="N17" s="84"/>
      <c r="O17" s="84"/>
      <c r="P17" s="84">
        <v>3799</v>
      </c>
      <c r="Q17" s="84">
        <v>208945</v>
      </c>
      <c r="R17" s="84">
        <v>14626.15</v>
      </c>
      <c r="S17" s="84">
        <v>223571.15</v>
      </c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>
        <v>3799</v>
      </c>
      <c r="AG17" s="84">
        <v>208945</v>
      </c>
      <c r="AH17" s="84">
        <v>14626.15</v>
      </c>
      <c r="AI17" s="84">
        <v>223571.15</v>
      </c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</row>
    <row r="18" spans="1:55" x14ac:dyDescent="0.3">
      <c r="A18" s="4" t="s">
        <v>1336</v>
      </c>
      <c r="B18" s="4" t="s">
        <v>180</v>
      </c>
      <c r="C18" s="4" t="s">
        <v>221</v>
      </c>
      <c r="D18" s="4">
        <v>92000394313</v>
      </c>
      <c r="E18" s="4">
        <v>9009420668</v>
      </c>
      <c r="F18" s="90">
        <v>130000724502</v>
      </c>
      <c r="G18" s="90">
        <v>140001546978</v>
      </c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>
        <v>208</v>
      </c>
      <c r="AC18" s="84">
        <v>85280</v>
      </c>
      <c r="AD18" s="84">
        <v>5969.6</v>
      </c>
      <c r="AE18" s="84">
        <v>91249.600000000006</v>
      </c>
      <c r="AF18" s="84">
        <v>208</v>
      </c>
      <c r="AG18" s="84">
        <v>85280</v>
      </c>
      <c r="AH18" s="84">
        <v>5969.6</v>
      </c>
      <c r="AI18" s="84">
        <v>91249.600000000006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1:55" x14ac:dyDescent="0.3">
      <c r="A19" s="4" t="s">
        <v>1336</v>
      </c>
      <c r="B19" s="4" t="s">
        <v>194</v>
      </c>
      <c r="C19" s="4" t="s">
        <v>640</v>
      </c>
      <c r="D19" s="4">
        <v>92000546541</v>
      </c>
      <c r="E19" s="4">
        <v>9009420229</v>
      </c>
      <c r="F19" s="90">
        <v>130000724504</v>
      </c>
      <c r="G19" s="90">
        <v>140001546686</v>
      </c>
      <c r="H19" s="84"/>
      <c r="I19" s="84"/>
      <c r="J19" s="84"/>
      <c r="K19" s="84"/>
      <c r="L19" s="84"/>
      <c r="M19" s="84"/>
      <c r="N19" s="84"/>
      <c r="O19" s="84"/>
      <c r="P19" s="84">
        <v>34989</v>
      </c>
      <c r="Q19" s="84">
        <v>1924395</v>
      </c>
      <c r="R19" s="84">
        <v>134707.65</v>
      </c>
      <c r="S19" s="84">
        <v>2059102.65</v>
      </c>
      <c r="T19" s="84">
        <v>5220</v>
      </c>
      <c r="U19" s="84">
        <v>522000</v>
      </c>
      <c r="V19" s="84">
        <v>36540</v>
      </c>
      <c r="W19" s="84">
        <v>558540</v>
      </c>
      <c r="X19" s="84"/>
      <c r="Y19" s="84"/>
      <c r="Z19" s="84"/>
      <c r="AA19" s="84"/>
      <c r="AB19" s="84"/>
      <c r="AC19" s="84"/>
      <c r="AD19" s="84"/>
      <c r="AE19" s="84"/>
      <c r="AF19" s="84">
        <v>40209</v>
      </c>
      <c r="AG19" s="84">
        <v>2446395</v>
      </c>
      <c r="AH19" s="84">
        <v>171247.65</v>
      </c>
      <c r="AI19" s="84">
        <v>2617642.65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</row>
    <row r="20" spans="1:55" x14ac:dyDescent="0.3">
      <c r="A20" s="4" t="s">
        <v>1336</v>
      </c>
      <c r="B20" s="4" t="s">
        <v>194</v>
      </c>
      <c r="C20" s="4" t="s">
        <v>640</v>
      </c>
      <c r="D20" s="4">
        <v>92000546541</v>
      </c>
      <c r="E20" s="4">
        <v>9009420664</v>
      </c>
      <c r="F20" s="90">
        <v>130000739655</v>
      </c>
      <c r="G20" s="90">
        <v>140001546960</v>
      </c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>
        <v>2145</v>
      </c>
      <c r="AC20" s="84">
        <v>879450</v>
      </c>
      <c r="AD20" s="84">
        <v>61561.5</v>
      </c>
      <c r="AE20" s="84">
        <v>941011.5</v>
      </c>
      <c r="AF20" s="84">
        <v>2145</v>
      </c>
      <c r="AG20" s="84">
        <v>879450</v>
      </c>
      <c r="AH20" s="84">
        <v>61561.5</v>
      </c>
      <c r="AI20" s="84">
        <v>941011.5</v>
      </c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</row>
    <row r="21" spans="1:55" x14ac:dyDescent="0.3">
      <c r="A21" s="4" t="s">
        <v>1336</v>
      </c>
      <c r="B21" s="4" t="s">
        <v>171</v>
      </c>
      <c r="C21" s="4" t="s">
        <v>213</v>
      </c>
      <c r="D21" s="4">
        <v>92000429666</v>
      </c>
      <c r="E21" s="4">
        <v>9009420433</v>
      </c>
      <c r="F21" s="90">
        <v>130000739644</v>
      </c>
      <c r="G21" s="90">
        <v>140001546798</v>
      </c>
      <c r="H21" s="84"/>
      <c r="I21" s="84"/>
      <c r="J21" s="84"/>
      <c r="K21" s="84"/>
      <c r="L21" s="84"/>
      <c r="M21" s="84"/>
      <c r="N21" s="84"/>
      <c r="O21" s="84"/>
      <c r="P21" s="84">
        <v>2407</v>
      </c>
      <c r="Q21" s="84">
        <v>132385</v>
      </c>
      <c r="R21" s="84">
        <v>9266.9500000000007</v>
      </c>
      <c r="S21" s="84">
        <v>141651.95000000001</v>
      </c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>
        <v>2407</v>
      </c>
      <c r="AG21" s="84">
        <v>132385</v>
      </c>
      <c r="AH21" s="84">
        <v>9266.9500000000007</v>
      </c>
      <c r="AI21" s="84">
        <v>141651.95000000001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</row>
    <row r="22" spans="1:55" x14ac:dyDescent="0.3">
      <c r="A22" s="4" t="s">
        <v>1336</v>
      </c>
      <c r="B22" s="4" t="s">
        <v>171</v>
      </c>
      <c r="C22" s="4" t="s">
        <v>213</v>
      </c>
      <c r="D22" s="4">
        <v>92000429666</v>
      </c>
      <c r="E22" s="4">
        <v>9009420715</v>
      </c>
      <c r="F22" s="90">
        <v>130000739658</v>
      </c>
      <c r="G22" s="90">
        <v>140001546995</v>
      </c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>
        <v>39</v>
      </c>
      <c r="AC22" s="84">
        <v>15990</v>
      </c>
      <c r="AD22" s="84">
        <v>1119.3</v>
      </c>
      <c r="AE22" s="84">
        <v>17109.3</v>
      </c>
      <c r="AF22" s="84">
        <v>39</v>
      </c>
      <c r="AG22" s="84">
        <v>15990</v>
      </c>
      <c r="AH22" s="84">
        <v>1119.3</v>
      </c>
      <c r="AI22" s="84">
        <v>17109.3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</row>
    <row r="23" spans="1:55" x14ac:dyDescent="0.3">
      <c r="A23" s="4" t="s">
        <v>1336</v>
      </c>
      <c r="B23" s="4" t="s">
        <v>114</v>
      </c>
      <c r="C23" s="4" t="s">
        <v>219</v>
      </c>
      <c r="D23" s="4">
        <v>92000323043</v>
      </c>
      <c r="E23" s="4">
        <v>9009420318</v>
      </c>
      <c r="F23" s="90">
        <v>130000724484</v>
      </c>
      <c r="G23" s="90">
        <v>140001546731</v>
      </c>
      <c r="H23" s="84"/>
      <c r="I23" s="84"/>
      <c r="J23" s="84"/>
      <c r="K23" s="84"/>
      <c r="L23" s="84"/>
      <c r="M23" s="84"/>
      <c r="N23" s="84"/>
      <c r="O23" s="84"/>
      <c r="P23" s="84">
        <v>11626</v>
      </c>
      <c r="Q23" s="84">
        <v>639430</v>
      </c>
      <c r="R23" s="84">
        <v>44760.1</v>
      </c>
      <c r="S23" s="84">
        <v>684190.1</v>
      </c>
      <c r="T23" s="84">
        <v>9511</v>
      </c>
      <c r="U23" s="84">
        <v>951100</v>
      </c>
      <c r="V23" s="84">
        <v>66577</v>
      </c>
      <c r="W23" s="84">
        <v>1017677</v>
      </c>
      <c r="X23" s="84"/>
      <c r="Y23" s="84"/>
      <c r="Z23" s="84"/>
      <c r="AA23" s="84"/>
      <c r="AB23" s="84"/>
      <c r="AC23" s="84"/>
      <c r="AD23" s="84"/>
      <c r="AE23" s="84"/>
      <c r="AF23" s="84">
        <v>21137</v>
      </c>
      <c r="AG23" s="84">
        <v>1590530</v>
      </c>
      <c r="AH23" s="84">
        <v>111337.1</v>
      </c>
      <c r="AI23" s="84">
        <v>1701867.1</v>
      </c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</row>
    <row r="24" spans="1:55" x14ac:dyDescent="0.3">
      <c r="A24" s="4" t="s">
        <v>1336</v>
      </c>
      <c r="B24" s="4" t="s">
        <v>1257</v>
      </c>
      <c r="C24" s="4" t="s">
        <v>225</v>
      </c>
      <c r="D24" s="4">
        <v>92000589307</v>
      </c>
      <c r="E24" s="4">
        <v>9009417472</v>
      </c>
      <c r="F24" s="90">
        <v>130000724521</v>
      </c>
      <c r="G24" s="90">
        <v>140001546026</v>
      </c>
      <c r="H24" s="84"/>
      <c r="I24" s="84"/>
      <c r="J24" s="84"/>
      <c r="K24" s="84"/>
      <c r="L24" s="84"/>
      <c r="M24" s="84"/>
      <c r="N24" s="84"/>
      <c r="O24" s="84"/>
      <c r="P24" s="84">
        <v>705</v>
      </c>
      <c r="Q24" s="84">
        <v>38775</v>
      </c>
      <c r="R24" s="84">
        <v>2714.25</v>
      </c>
      <c r="S24" s="84">
        <v>41489.25</v>
      </c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>
        <v>705</v>
      </c>
      <c r="AG24" s="84">
        <v>38775</v>
      </c>
      <c r="AH24" s="84">
        <v>2714.25</v>
      </c>
      <c r="AI24" s="84">
        <v>41489.25</v>
      </c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</row>
    <row r="25" spans="1:55" x14ac:dyDescent="0.3">
      <c r="A25" s="4" t="s">
        <v>1336</v>
      </c>
      <c r="B25" s="4" t="s">
        <v>168</v>
      </c>
      <c r="C25" s="4" t="s">
        <v>216</v>
      </c>
      <c r="D25" s="4">
        <v>92000323046</v>
      </c>
      <c r="E25" s="4">
        <v>9009427502</v>
      </c>
      <c r="F25" s="90">
        <v>130000724512</v>
      </c>
      <c r="G25" s="90">
        <v>140001546825</v>
      </c>
      <c r="H25" s="84"/>
      <c r="I25" s="84"/>
      <c r="J25" s="84"/>
      <c r="K25" s="84"/>
      <c r="L25" s="84"/>
      <c r="M25" s="84"/>
      <c r="N25" s="84"/>
      <c r="O25" s="84"/>
      <c r="P25" s="84">
        <v>6435</v>
      </c>
      <c r="Q25" s="84">
        <v>353925</v>
      </c>
      <c r="R25" s="84">
        <v>24774.75</v>
      </c>
      <c r="S25" s="84">
        <v>378699.75</v>
      </c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>
        <v>6435</v>
      </c>
      <c r="AG25" s="84">
        <v>353925</v>
      </c>
      <c r="AH25" s="84">
        <v>24774.75</v>
      </c>
      <c r="AI25" s="84">
        <v>378699.75</v>
      </c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1:55" x14ac:dyDescent="0.3">
      <c r="A26" s="4" t="s">
        <v>1336</v>
      </c>
      <c r="B26" s="4" t="s">
        <v>172</v>
      </c>
      <c r="C26" s="4" t="s">
        <v>211</v>
      </c>
      <c r="D26" s="4">
        <v>92000364443</v>
      </c>
      <c r="E26" s="4">
        <v>9009417996</v>
      </c>
      <c r="F26" s="90">
        <v>130000724513</v>
      </c>
      <c r="G26" s="90">
        <v>140001546614</v>
      </c>
      <c r="H26" s="84"/>
      <c r="I26" s="84"/>
      <c r="J26" s="84"/>
      <c r="K26" s="84"/>
      <c r="L26" s="84"/>
      <c r="M26" s="84"/>
      <c r="N26" s="84"/>
      <c r="O26" s="84"/>
      <c r="P26" s="84">
        <v>5398</v>
      </c>
      <c r="Q26" s="84">
        <v>296890</v>
      </c>
      <c r="R26" s="84">
        <v>20782.3</v>
      </c>
      <c r="S26" s="84">
        <v>317672.3</v>
      </c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>
        <v>5398</v>
      </c>
      <c r="AG26" s="84">
        <v>296890</v>
      </c>
      <c r="AH26" s="84">
        <v>20782.3</v>
      </c>
      <c r="AI26" s="84">
        <v>317672.3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5" x14ac:dyDescent="0.3">
      <c r="A27" s="4" t="s">
        <v>1336</v>
      </c>
      <c r="B27" s="4" t="s">
        <v>153</v>
      </c>
      <c r="C27" s="4" t="s">
        <v>206</v>
      </c>
      <c r="D27" s="4">
        <v>92000320901</v>
      </c>
      <c r="E27" s="4">
        <v>9009420523</v>
      </c>
      <c r="F27" s="90">
        <v>130000739647</v>
      </c>
      <c r="G27" s="90">
        <v>140001546882</v>
      </c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>
        <v>7</v>
      </c>
      <c r="AC27" s="84">
        <v>2870</v>
      </c>
      <c r="AD27" s="84">
        <v>200.9</v>
      </c>
      <c r="AE27" s="84">
        <v>3070.9</v>
      </c>
      <c r="AF27" s="84">
        <v>7</v>
      </c>
      <c r="AG27" s="84">
        <v>2870</v>
      </c>
      <c r="AH27" s="84">
        <v>200.9</v>
      </c>
      <c r="AI27" s="84">
        <v>3070.9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5" x14ac:dyDescent="0.3">
      <c r="A28" s="4" t="s">
        <v>1336</v>
      </c>
      <c r="B28" s="4" t="s">
        <v>153</v>
      </c>
      <c r="C28" s="4" t="s">
        <v>206</v>
      </c>
      <c r="D28" s="4">
        <v>92000320901</v>
      </c>
      <c r="E28" s="4">
        <v>9009427611</v>
      </c>
      <c r="F28" s="90">
        <v>130000724517</v>
      </c>
      <c r="G28" s="90">
        <v>140001546185</v>
      </c>
      <c r="H28" s="84"/>
      <c r="I28" s="84"/>
      <c r="J28" s="84"/>
      <c r="K28" s="84"/>
      <c r="L28" s="84"/>
      <c r="M28" s="84"/>
      <c r="N28" s="84"/>
      <c r="O28" s="84"/>
      <c r="P28" s="84">
        <v>21285</v>
      </c>
      <c r="Q28" s="84">
        <v>1170675</v>
      </c>
      <c r="R28" s="84">
        <v>81947.25</v>
      </c>
      <c r="S28" s="84">
        <v>1252622.25</v>
      </c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>
        <v>21285</v>
      </c>
      <c r="AG28" s="84">
        <v>1170675</v>
      </c>
      <c r="AH28" s="84">
        <v>81947.25</v>
      </c>
      <c r="AI28" s="84">
        <v>1252622.25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1:55" x14ac:dyDescent="0.3">
      <c r="A29" s="4" t="s">
        <v>1336</v>
      </c>
      <c r="B29" s="4" t="s">
        <v>189</v>
      </c>
      <c r="C29" s="4" t="s">
        <v>656</v>
      </c>
      <c r="D29" s="4">
        <v>92000187331</v>
      </c>
      <c r="E29" s="4">
        <v>9009420986</v>
      </c>
      <c r="F29" s="90">
        <v>130000739642</v>
      </c>
      <c r="G29" s="90">
        <v>140001547216</v>
      </c>
      <c r="H29" s="84">
        <v>588</v>
      </c>
      <c r="I29" s="84">
        <v>18816</v>
      </c>
      <c r="J29" s="84">
        <v>1317.12</v>
      </c>
      <c r="K29" s="84">
        <v>20133.12</v>
      </c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>
        <v>588</v>
      </c>
      <c r="AG29" s="84">
        <v>18816</v>
      </c>
      <c r="AH29" s="84">
        <v>1317.12</v>
      </c>
      <c r="AI29" s="84">
        <v>20133.12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1:55" x14ac:dyDescent="0.3">
      <c r="A30" s="4" t="s">
        <v>1292</v>
      </c>
      <c r="B30" s="4" t="s">
        <v>160</v>
      </c>
      <c r="C30" s="4" t="s">
        <v>220</v>
      </c>
      <c r="D30" s="4">
        <v>92000322741</v>
      </c>
      <c r="E30" s="4">
        <v>9009427734</v>
      </c>
      <c r="F30" s="90">
        <v>130000726844</v>
      </c>
      <c r="G30" s="90">
        <v>140001550084</v>
      </c>
      <c r="H30" s="84"/>
      <c r="I30" s="84"/>
      <c r="J30" s="84"/>
      <c r="K30" s="84"/>
      <c r="L30" s="84"/>
      <c r="M30" s="84"/>
      <c r="N30" s="84"/>
      <c r="O30" s="84"/>
      <c r="P30" s="84">
        <v>4080</v>
      </c>
      <c r="Q30" s="84">
        <v>224400</v>
      </c>
      <c r="R30" s="84">
        <v>15708</v>
      </c>
      <c r="S30" s="84">
        <v>240108</v>
      </c>
      <c r="T30" s="84">
        <v>1299</v>
      </c>
      <c r="U30" s="84">
        <v>129900</v>
      </c>
      <c r="V30" s="84">
        <v>9093</v>
      </c>
      <c r="W30" s="84">
        <v>138993</v>
      </c>
      <c r="X30" s="84"/>
      <c r="Y30" s="84"/>
      <c r="Z30" s="84"/>
      <c r="AA30" s="84"/>
      <c r="AB30" s="84"/>
      <c r="AC30" s="84"/>
      <c r="AD30" s="84"/>
      <c r="AE30" s="84"/>
      <c r="AF30" s="84">
        <v>5379</v>
      </c>
      <c r="AG30" s="84">
        <v>354300</v>
      </c>
      <c r="AH30" s="84">
        <v>24801</v>
      </c>
      <c r="AI30" s="84">
        <v>379101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1:55" x14ac:dyDescent="0.3">
      <c r="A31" s="4" t="s">
        <v>1292</v>
      </c>
      <c r="B31" s="4" t="s">
        <v>160</v>
      </c>
      <c r="C31" s="4" t="s">
        <v>222</v>
      </c>
      <c r="D31" s="4">
        <v>92000322741</v>
      </c>
      <c r="E31" s="4">
        <v>9009427605</v>
      </c>
      <c r="F31" s="90">
        <v>130000726890</v>
      </c>
      <c r="G31" s="90">
        <v>140001550023</v>
      </c>
      <c r="H31" s="84"/>
      <c r="I31" s="84"/>
      <c r="J31" s="84"/>
      <c r="K31" s="84"/>
      <c r="L31" s="84"/>
      <c r="M31" s="84"/>
      <c r="N31" s="84"/>
      <c r="O31" s="84"/>
      <c r="P31" s="84">
        <v>4439</v>
      </c>
      <c r="Q31" s="84">
        <v>244145</v>
      </c>
      <c r="R31" s="84">
        <v>17090.150000000001</v>
      </c>
      <c r="S31" s="84">
        <v>261235.15</v>
      </c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>
        <v>4439</v>
      </c>
      <c r="AG31" s="84">
        <v>244145</v>
      </c>
      <c r="AH31" s="84">
        <v>17090.150000000001</v>
      </c>
      <c r="AI31" s="84">
        <v>261235.15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5" x14ac:dyDescent="0.3">
      <c r="A32" s="4" t="s">
        <v>1292</v>
      </c>
      <c r="B32" s="4" t="s">
        <v>160</v>
      </c>
      <c r="C32" s="4" t="s">
        <v>215</v>
      </c>
      <c r="D32" s="4">
        <v>92000322741</v>
      </c>
      <c r="E32" s="4">
        <v>9009427730</v>
      </c>
      <c r="F32" s="90">
        <v>130000726887</v>
      </c>
      <c r="G32" s="90">
        <v>140001550059</v>
      </c>
      <c r="H32" s="84"/>
      <c r="I32" s="84"/>
      <c r="J32" s="84"/>
      <c r="K32" s="84"/>
      <c r="L32" s="84"/>
      <c r="M32" s="84"/>
      <c r="N32" s="84"/>
      <c r="O32" s="84"/>
      <c r="P32" s="84">
        <v>2476</v>
      </c>
      <c r="Q32" s="84">
        <v>136180</v>
      </c>
      <c r="R32" s="84">
        <v>9532.6</v>
      </c>
      <c r="S32" s="84">
        <v>145712.6</v>
      </c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>
        <v>2476</v>
      </c>
      <c r="AG32" s="84">
        <v>136180</v>
      </c>
      <c r="AH32" s="84">
        <v>9532.6</v>
      </c>
      <c r="AI32" s="84">
        <v>145712.6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1:55" x14ac:dyDescent="0.3">
      <c r="A33" s="4" t="s">
        <v>1292</v>
      </c>
      <c r="B33" s="4" t="s">
        <v>174</v>
      </c>
      <c r="C33" s="4" t="s">
        <v>218</v>
      </c>
      <c r="D33" s="4">
        <v>92000322802</v>
      </c>
      <c r="E33" s="4">
        <v>9009427929</v>
      </c>
      <c r="F33" s="90">
        <v>130000721433</v>
      </c>
      <c r="G33" s="90">
        <v>140001550137</v>
      </c>
      <c r="H33" s="84"/>
      <c r="I33" s="84"/>
      <c r="J33" s="84"/>
      <c r="K33" s="84"/>
      <c r="L33" s="84"/>
      <c r="M33" s="84"/>
      <c r="N33" s="84"/>
      <c r="O33" s="84"/>
      <c r="P33" s="84">
        <v>478</v>
      </c>
      <c r="Q33" s="84">
        <v>26290</v>
      </c>
      <c r="R33" s="84">
        <v>1840.3</v>
      </c>
      <c r="S33" s="84">
        <v>28130.3</v>
      </c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>
        <v>478</v>
      </c>
      <c r="AG33" s="84">
        <v>26290</v>
      </c>
      <c r="AH33" s="84">
        <v>1840.3</v>
      </c>
      <c r="AI33" s="84">
        <v>28130.3</v>
      </c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1:55" x14ac:dyDescent="0.3">
      <c r="A34" s="4" t="s">
        <v>1292</v>
      </c>
      <c r="B34" s="4" t="s">
        <v>162</v>
      </c>
      <c r="C34" s="4" t="s">
        <v>212</v>
      </c>
      <c r="D34" s="4">
        <v>92000520679</v>
      </c>
      <c r="E34" s="4">
        <v>9009427740</v>
      </c>
      <c r="F34" s="90">
        <v>130000726884</v>
      </c>
      <c r="G34" s="90">
        <v>140001550102</v>
      </c>
      <c r="H34" s="84"/>
      <c r="I34" s="84"/>
      <c r="J34" s="84"/>
      <c r="K34" s="84"/>
      <c r="L34" s="84"/>
      <c r="M34" s="84"/>
      <c r="N34" s="84"/>
      <c r="O34" s="84"/>
      <c r="P34" s="84">
        <v>1437</v>
      </c>
      <c r="Q34" s="84">
        <v>79035</v>
      </c>
      <c r="R34" s="84">
        <v>5532.45</v>
      </c>
      <c r="S34" s="84">
        <v>84567.45</v>
      </c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>
        <v>1437</v>
      </c>
      <c r="AG34" s="84">
        <v>79035</v>
      </c>
      <c r="AH34" s="84">
        <v>5532.45</v>
      </c>
      <c r="AI34" s="84">
        <v>84567.45</v>
      </c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 x14ac:dyDescent="0.3">
      <c r="A35" s="4" t="s">
        <v>1292</v>
      </c>
      <c r="B35" s="4" t="s">
        <v>158</v>
      </c>
      <c r="C35" s="4" t="s">
        <v>214</v>
      </c>
      <c r="D35" s="4">
        <v>92000312973</v>
      </c>
      <c r="E35" s="4">
        <v>9009427993</v>
      </c>
      <c r="F35" s="90">
        <v>130000721438</v>
      </c>
      <c r="G35" s="90">
        <v>140001550158</v>
      </c>
      <c r="H35" s="84"/>
      <c r="I35" s="84"/>
      <c r="J35" s="84"/>
      <c r="K35" s="84"/>
      <c r="L35" s="84"/>
      <c r="M35" s="84"/>
      <c r="N35" s="84"/>
      <c r="O35" s="84"/>
      <c r="P35" s="84">
        <v>4954</v>
      </c>
      <c r="Q35" s="84">
        <v>272470</v>
      </c>
      <c r="R35" s="84">
        <v>19072.900000000001</v>
      </c>
      <c r="S35" s="84">
        <v>291542.90000000002</v>
      </c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>
        <v>4954</v>
      </c>
      <c r="AG35" s="84">
        <v>272470</v>
      </c>
      <c r="AH35" s="84">
        <v>19072.900000000001</v>
      </c>
      <c r="AI35" s="84">
        <v>291542.90000000002</v>
      </c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1:55" x14ac:dyDescent="0.3">
      <c r="A36" s="4" t="s">
        <v>1292</v>
      </c>
      <c r="B36" s="4" t="s">
        <v>194</v>
      </c>
      <c r="C36" s="4" t="s">
        <v>640</v>
      </c>
      <c r="D36" s="4">
        <v>92000538859</v>
      </c>
      <c r="E36" s="4">
        <v>9009427745</v>
      </c>
      <c r="F36" s="90">
        <v>130000726869</v>
      </c>
      <c r="G36" s="90">
        <v>140001550119</v>
      </c>
      <c r="H36" s="84"/>
      <c r="I36" s="84"/>
      <c r="J36" s="84"/>
      <c r="K36" s="84"/>
      <c r="L36" s="84"/>
      <c r="M36" s="84"/>
      <c r="N36" s="84"/>
      <c r="O36" s="84"/>
      <c r="P36" s="84">
        <v>6771</v>
      </c>
      <c r="Q36" s="84">
        <v>372405</v>
      </c>
      <c r="R36" s="84">
        <v>26068.35</v>
      </c>
      <c r="S36" s="84">
        <v>398473.35</v>
      </c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>
        <v>6771</v>
      </c>
      <c r="AG36" s="84">
        <v>372405</v>
      </c>
      <c r="AH36" s="84">
        <v>26068.35</v>
      </c>
      <c r="AI36" s="84">
        <v>398473.35</v>
      </c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1:55" x14ac:dyDescent="0.3">
      <c r="A37" s="4" t="s">
        <v>1292</v>
      </c>
      <c r="B37" s="4" t="s">
        <v>171</v>
      </c>
      <c r="C37" s="4" t="s">
        <v>213</v>
      </c>
      <c r="D37" s="4">
        <v>92000429667</v>
      </c>
      <c r="E37" s="4">
        <v>9009427927</v>
      </c>
      <c r="F37" s="90">
        <v>130000726860</v>
      </c>
      <c r="G37" s="90">
        <v>140001550124</v>
      </c>
      <c r="H37" s="84"/>
      <c r="I37" s="84"/>
      <c r="J37" s="84"/>
      <c r="K37" s="84"/>
      <c r="L37" s="84"/>
      <c r="M37" s="84"/>
      <c r="N37" s="84"/>
      <c r="O37" s="84"/>
      <c r="P37" s="84">
        <v>4212</v>
      </c>
      <c r="Q37" s="84">
        <v>231660</v>
      </c>
      <c r="R37" s="84">
        <v>16216.2</v>
      </c>
      <c r="S37" s="84">
        <v>247876.2</v>
      </c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>
        <v>4212</v>
      </c>
      <c r="AG37" s="84">
        <v>231660</v>
      </c>
      <c r="AH37" s="84">
        <v>16216.2</v>
      </c>
      <c r="AI37" s="84">
        <v>247876.2</v>
      </c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 x14ac:dyDescent="0.3">
      <c r="A38" s="4" t="s">
        <v>1292</v>
      </c>
      <c r="B38" s="4" t="s">
        <v>114</v>
      </c>
      <c r="C38" s="4" t="s">
        <v>219</v>
      </c>
      <c r="D38" s="4">
        <v>92000322743</v>
      </c>
      <c r="E38" s="4">
        <v>9009427991</v>
      </c>
      <c r="F38" s="90">
        <v>130000726852</v>
      </c>
      <c r="G38" s="90">
        <v>140001550149</v>
      </c>
      <c r="H38" s="84"/>
      <c r="I38" s="84"/>
      <c r="J38" s="84"/>
      <c r="K38" s="84"/>
      <c r="L38" s="84"/>
      <c r="M38" s="84"/>
      <c r="N38" s="84"/>
      <c r="O38" s="84"/>
      <c r="P38" s="84">
        <v>7111</v>
      </c>
      <c r="Q38" s="84">
        <v>391105</v>
      </c>
      <c r="R38" s="84">
        <v>27377.35</v>
      </c>
      <c r="S38" s="84">
        <v>418482.35</v>
      </c>
      <c r="T38" s="84">
        <v>1666</v>
      </c>
      <c r="U38" s="84">
        <v>166600</v>
      </c>
      <c r="V38" s="84">
        <v>11662</v>
      </c>
      <c r="W38" s="84">
        <v>178262</v>
      </c>
      <c r="X38" s="84"/>
      <c r="Y38" s="84"/>
      <c r="Z38" s="84"/>
      <c r="AA38" s="84"/>
      <c r="AB38" s="84"/>
      <c r="AC38" s="84"/>
      <c r="AD38" s="84"/>
      <c r="AE38" s="84"/>
      <c r="AF38" s="84">
        <v>8777</v>
      </c>
      <c r="AG38" s="84">
        <v>557705</v>
      </c>
      <c r="AH38" s="84">
        <v>39039.35</v>
      </c>
      <c r="AI38" s="84">
        <v>596744.35</v>
      </c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1:55" x14ac:dyDescent="0.3">
      <c r="A39" s="4" t="s">
        <v>1292</v>
      </c>
      <c r="B39" s="4" t="s">
        <v>1257</v>
      </c>
      <c r="C39" s="4" t="s">
        <v>225</v>
      </c>
      <c r="D39" s="4">
        <v>92000589309</v>
      </c>
      <c r="E39" s="4">
        <v>9009427928</v>
      </c>
      <c r="F39" s="90">
        <v>130000726893</v>
      </c>
      <c r="G39" s="90">
        <v>140001550129</v>
      </c>
      <c r="H39" s="84"/>
      <c r="I39" s="84"/>
      <c r="J39" s="84"/>
      <c r="K39" s="84"/>
      <c r="L39" s="84"/>
      <c r="M39" s="84"/>
      <c r="N39" s="84"/>
      <c r="O39" s="84"/>
      <c r="P39" s="84">
        <v>1085</v>
      </c>
      <c r="Q39" s="84">
        <v>59675</v>
      </c>
      <c r="R39" s="84">
        <v>4177.25</v>
      </c>
      <c r="S39" s="84">
        <v>63852.25</v>
      </c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>
        <v>1085</v>
      </c>
      <c r="AG39" s="84">
        <v>59675</v>
      </c>
      <c r="AH39" s="84">
        <v>4177.25</v>
      </c>
      <c r="AI39" s="84">
        <v>63852.25</v>
      </c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 x14ac:dyDescent="0.3">
      <c r="A40" s="4" t="s">
        <v>1292</v>
      </c>
      <c r="B40" s="4" t="s">
        <v>168</v>
      </c>
      <c r="C40" s="4" t="s">
        <v>216</v>
      </c>
      <c r="D40" s="4">
        <v>92000322808</v>
      </c>
      <c r="E40" s="4">
        <v>9009427990</v>
      </c>
      <c r="F40" s="90">
        <v>130000726875</v>
      </c>
      <c r="G40" s="90">
        <v>140001550142</v>
      </c>
      <c r="H40" s="84"/>
      <c r="I40" s="84"/>
      <c r="J40" s="84"/>
      <c r="K40" s="84"/>
      <c r="L40" s="84"/>
      <c r="M40" s="84"/>
      <c r="N40" s="84"/>
      <c r="O40" s="84"/>
      <c r="P40" s="84">
        <v>1639</v>
      </c>
      <c r="Q40" s="84">
        <v>90145</v>
      </c>
      <c r="R40" s="84">
        <v>6310.15</v>
      </c>
      <c r="S40" s="84">
        <v>96455.15</v>
      </c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>
        <v>1639</v>
      </c>
      <c r="AG40" s="84">
        <v>90145</v>
      </c>
      <c r="AH40" s="84">
        <v>6310.15</v>
      </c>
      <c r="AI40" s="84">
        <v>96455.15</v>
      </c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 x14ac:dyDescent="0.3">
      <c r="A41" s="4" t="s">
        <v>1292</v>
      </c>
      <c r="B41" s="4" t="s">
        <v>172</v>
      </c>
      <c r="C41" s="4" t="s">
        <v>211</v>
      </c>
      <c r="D41" s="4">
        <v>92000410708</v>
      </c>
      <c r="E41" s="4">
        <v>9009427736</v>
      </c>
      <c r="F41" s="90">
        <v>130000721435</v>
      </c>
      <c r="G41" s="90">
        <v>140001550092</v>
      </c>
      <c r="H41" s="84"/>
      <c r="I41" s="84"/>
      <c r="J41" s="84"/>
      <c r="K41" s="84"/>
      <c r="L41" s="84"/>
      <c r="M41" s="84"/>
      <c r="N41" s="84"/>
      <c r="O41" s="84"/>
      <c r="P41" s="84">
        <v>1437</v>
      </c>
      <c r="Q41" s="84">
        <v>79035</v>
      </c>
      <c r="R41" s="84">
        <v>5532.45</v>
      </c>
      <c r="S41" s="84">
        <v>84567.45</v>
      </c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>
        <v>1437</v>
      </c>
      <c r="AG41" s="84">
        <v>79035</v>
      </c>
      <c r="AH41" s="84">
        <v>5532.45</v>
      </c>
      <c r="AI41" s="84">
        <v>84567.45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x14ac:dyDescent="0.3">
      <c r="A42" s="4" t="s">
        <v>1292</v>
      </c>
      <c r="B42" s="4" t="s">
        <v>153</v>
      </c>
      <c r="C42" s="4" t="s">
        <v>206</v>
      </c>
      <c r="D42" s="4">
        <v>92000322819</v>
      </c>
      <c r="E42" s="4">
        <v>9009427742</v>
      </c>
      <c r="F42" s="90">
        <v>130000726827</v>
      </c>
      <c r="G42" s="90">
        <v>140001550113</v>
      </c>
      <c r="H42" s="84"/>
      <c r="I42" s="84"/>
      <c r="J42" s="84"/>
      <c r="K42" s="84"/>
      <c r="L42" s="84"/>
      <c r="M42" s="84"/>
      <c r="N42" s="84"/>
      <c r="O42" s="84"/>
      <c r="P42" s="84">
        <v>7682</v>
      </c>
      <c r="Q42" s="84">
        <v>422510</v>
      </c>
      <c r="R42" s="84">
        <v>29575.7</v>
      </c>
      <c r="S42" s="84">
        <v>452085.7</v>
      </c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>
        <v>7682</v>
      </c>
      <c r="AG42" s="84">
        <v>422510</v>
      </c>
      <c r="AH42" s="84">
        <v>29575.7</v>
      </c>
      <c r="AI42" s="84">
        <v>452085.7</v>
      </c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 x14ac:dyDescent="0.3">
      <c r="A43" s="4" t="s">
        <v>1292</v>
      </c>
      <c r="B43" s="4" t="s">
        <v>188</v>
      </c>
      <c r="C43" s="4" t="s">
        <v>644</v>
      </c>
      <c r="D43" s="4">
        <v>92000185335</v>
      </c>
      <c r="E43" s="4">
        <v>9009427994</v>
      </c>
      <c r="F43" s="90">
        <v>130000726895</v>
      </c>
      <c r="G43" s="90">
        <v>140001550183</v>
      </c>
      <c r="H43" s="84">
        <v>821</v>
      </c>
      <c r="I43" s="84">
        <v>26272</v>
      </c>
      <c r="J43" s="84">
        <v>1839.04</v>
      </c>
      <c r="K43" s="84">
        <v>28111.040000000001</v>
      </c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>
        <v>821</v>
      </c>
      <c r="AG43" s="84">
        <v>26272</v>
      </c>
      <c r="AH43" s="84">
        <v>1839.04</v>
      </c>
      <c r="AI43" s="84">
        <v>28111.040000000001</v>
      </c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x14ac:dyDescent="0.3">
      <c r="A44" s="4" t="s">
        <v>3172</v>
      </c>
      <c r="B44" s="4" t="s">
        <v>160</v>
      </c>
      <c r="C44" s="4" t="s">
        <v>220</v>
      </c>
      <c r="D44" s="4">
        <v>92000603505</v>
      </c>
      <c r="E44" s="4">
        <v>9009421500</v>
      </c>
      <c r="F44" s="90">
        <v>130000711547</v>
      </c>
      <c r="G44" s="90">
        <v>140001547567</v>
      </c>
      <c r="H44" s="84"/>
      <c r="I44" s="84"/>
      <c r="J44" s="84"/>
      <c r="K44" s="84"/>
      <c r="L44" s="84"/>
      <c r="M44" s="84"/>
      <c r="N44" s="84"/>
      <c r="O44" s="84"/>
      <c r="P44" s="84">
        <v>4190</v>
      </c>
      <c r="Q44" s="84">
        <v>230450</v>
      </c>
      <c r="R44" s="84">
        <v>16131.5</v>
      </c>
      <c r="S44" s="84">
        <v>246581.5</v>
      </c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>
        <v>4190</v>
      </c>
      <c r="AG44" s="84">
        <v>230450</v>
      </c>
      <c r="AH44" s="84">
        <v>16131.5</v>
      </c>
      <c r="AI44" s="84">
        <v>246581.5</v>
      </c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 x14ac:dyDescent="0.3">
      <c r="A45" s="4" t="s">
        <v>3172</v>
      </c>
      <c r="B45" s="4" t="s">
        <v>174</v>
      </c>
      <c r="C45" s="4" t="s">
        <v>218</v>
      </c>
      <c r="D45" s="4">
        <v>92000603514</v>
      </c>
      <c r="E45" s="4">
        <v>9009421491</v>
      </c>
      <c r="F45" s="90">
        <v>130000711579</v>
      </c>
      <c r="G45" s="90">
        <v>140001547520</v>
      </c>
      <c r="H45" s="84"/>
      <c r="I45" s="84"/>
      <c r="J45" s="84"/>
      <c r="K45" s="84"/>
      <c r="L45" s="84"/>
      <c r="M45" s="84"/>
      <c r="N45" s="84"/>
      <c r="O45" s="84"/>
      <c r="P45" s="84">
        <v>571</v>
      </c>
      <c r="Q45" s="84">
        <v>31405</v>
      </c>
      <c r="R45" s="84">
        <v>2198.35</v>
      </c>
      <c r="S45" s="84">
        <v>33603.35</v>
      </c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>
        <v>571</v>
      </c>
      <c r="AG45" s="84">
        <v>31405</v>
      </c>
      <c r="AH45" s="84">
        <v>2198.35</v>
      </c>
      <c r="AI45" s="84">
        <v>33603.35</v>
      </c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x14ac:dyDescent="0.3">
      <c r="A46" s="4" t="s">
        <v>3172</v>
      </c>
      <c r="B46" s="4" t="s">
        <v>1316</v>
      </c>
      <c r="C46" s="4" t="s">
        <v>224</v>
      </c>
      <c r="D46" s="4">
        <v>92000603507</v>
      </c>
      <c r="E46" s="4">
        <v>9009422073</v>
      </c>
      <c r="F46" s="90">
        <v>130000711562</v>
      </c>
      <c r="G46" s="90">
        <v>140001547938</v>
      </c>
      <c r="H46" s="84"/>
      <c r="I46" s="84"/>
      <c r="J46" s="84"/>
      <c r="K46" s="84"/>
      <c r="L46" s="84"/>
      <c r="M46" s="84"/>
      <c r="N46" s="84"/>
      <c r="O46" s="84"/>
      <c r="P46" s="84">
        <v>377</v>
      </c>
      <c r="Q46" s="84">
        <v>20735</v>
      </c>
      <c r="R46" s="84">
        <v>1451.45</v>
      </c>
      <c r="S46" s="84">
        <v>22186.45</v>
      </c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>
        <v>377</v>
      </c>
      <c r="AG46" s="84">
        <v>20735</v>
      </c>
      <c r="AH46" s="84">
        <v>1451.45</v>
      </c>
      <c r="AI46" s="84">
        <v>22186.45</v>
      </c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 x14ac:dyDescent="0.3">
      <c r="A47" s="4" t="s">
        <v>3172</v>
      </c>
      <c r="B47" s="4" t="s">
        <v>1316</v>
      </c>
      <c r="C47" s="4" t="s">
        <v>224</v>
      </c>
      <c r="D47" s="4">
        <v>92000603507</v>
      </c>
      <c r="E47" s="4">
        <v>9009422079</v>
      </c>
      <c r="F47" s="90">
        <v>130000747925</v>
      </c>
      <c r="G47" s="90">
        <v>140001547955</v>
      </c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>
        <v>1</v>
      </c>
      <c r="AC47" s="84">
        <v>410</v>
      </c>
      <c r="AD47" s="84">
        <v>28.7</v>
      </c>
      <c r="AE47" s="84">
        <v>438.7</v>
      </c>
      <c r="AF47" s="84">
        <v>1</v>
      </c>
      <c r="AG47" s="84">
        <v>410</v>
      </c>
      <c r="AH47" s="84">
        <v>28.7</v>
      </c>
      <c r="AI47" s="84">
        <v>438.7</v>
      </c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x14ac:dyDescent="0.3">
      <c r="A48" s="4" t="s">
        <v>3172</v>
      </c>
      <c r="B48" s="4" t="s">
        <v>162</v>
      </c>
      <c r="C48" s="4" t="s">
        <v>212</v>
      </c>
      <c r="D48" s="4">
        <v>92000603508</v>
      </c>
      <c r="E48" s="4">
        <v>9009421169</v>
      </c>
      <c r="F48" s="90">
        <v>130000711565</v>
      </c>
      <c r="G48" s="90">
        <v>140001547098</v>
      </c>
      <c r="H48" s="84"/>
      <c r="I48" s="84"/>
      <c r="J48" s="84"/>
      <c r="K48" s="84"/>
      <c r="L48" s="84"/>
      <c r="M48" s="84"/>
      <c r="N48" s="84"/>
      <c r="O48" s="84"/>
      <c r="P48" s="84">
        <v>264</v>
      </c>
      <c r="Q48" s="84">
        <v>14520</v>
      </c>
      <c r="R48" s="84">
        <v>1016.4</v>
      </c>
      <c r="S48" s="84">
        <v>15536.4</v>
      </c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>
        <v>264</v>
      </c>
      <c r="AG48" s="84">
        <v>14520</v>
      </c>
      <c r="AH48" s="84">
        <v>1016.4</v>
      </c>
      <c r="AI48" s="84">
        <v>15536.4</v>
      </c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1:55" x14ac:dyDescent="0.3">
      <c r="A49" s="4" t="s">
        <v>3172</v>
      </c>
      <c r="B49" s="4" t="s">
        <v>158</v>
      </c>
      <c r="C49" s="4" t="s">
        <v>214</v>
      </c>
      <c r="D49" s="4">
        <v>92000603509</v>
      </c>
      <c r="E49" s="4">
        <v>9009421281</v>
      </c>
      <c r="F49" s="90">
        <v>130000711568</v>
      </c>
      <c r="G49" s="90">
        <v>140001547390</v>
      </c>
      <c r="H49" s="84"/>
      <c r="I49" s="84"/>
      <c r="J49" s="84"/>
      <c r="K49" s="84"/>
      <c r="L49" s="84"/>
      <c r="M49" s="84"/>
      <c r="N49" s="84"/>
      <c r="O49" s="84"/>
      <c r="P49" s="84">
        <v>4466</v>
      </c>
      <c r="Q49" s="84">
        <v>245630</v>
      </c>
      <c r="R49" s="84">
        <v>17194.099999999999</v>
      </c>
      <c r="S49" s="84">
        <v>262824.09999999998</v>
      </c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>
        <v>4466</v>
      </c>
      <c r="AG49" s="84">
        <v>245630</v>
      </c>
      <c r="AH49" s="84">
        <v>17194.099999999999</v>
      </c>
      <c r="AI49" s="84">
        <v>262824.09999999998</v>
      </c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x14ac:dyDescent="0.3">
      <c r="A50" s="4" t="s">
        <v>3172</v>
      </c>
      <c r="B50" s="4" t="s">
        <v>194</v>
      </c>
      <c r="C50" s="4" t="s">
        <v>640</v>
      </c>
      <c r="D50" s="4">
        <v>92000603511</v>
      </c>
      <c r="E50" s="4">
        <v>9009421498</v>
      </c>
      <c r="F50" s="90">
        <v>130000711573</v>
      </c>
      <c r="G50" s="90">
        <v>140001547554</v>
      </c>
      <c r="H50" s="84"/>
      <c r="I50" s="84"/>
      <c r="J50" s="84"/>
      <c r="K50" s="84"/>
      <c r="L50" s="84"/>
      <c r="M50" s="84"/>
      <c r="N50" s="84"/>
      <c r="O50" s="84"/>
      <c r="P50" s="84">
        <v>2412</v>
      </c>
      <c r="Q50" s="84">
        <v>132660</v>
      </c>
      <c r="R50" s="84">
        <v>9286.2000000000007</v>
      </c>
      <c r="S50" s="84">
        <v>141946.20000000001</v>
      </c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>
        <v>2412</v>
      </c>
      <c r="AG50" s="84">
        <v>132660</v>
      </c>
      <c r="AH50" s="84">
        <v>9286.2000000000007</v>
      </c>
      <c r="AI50" s="84">
        <v>141946.20000000001</v>
      </c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x14ac:dyDescent="0.3">
      <c r="A51" s="4" t="s">
        <v>3172</v>
      </c>
      <c r="B51" s="4" t="s">
        <v>194</v>
      </c>
      <c r="C51" s="4" t="s">
        <v>640</v>
      </c>
      <c r="D51" s="4">
        <v>92000603511</v>
      </c>
      <c r="E51" s="4">
        <v>9009421986</v>
      </c>
      <c r="F51" s="90">
        <v>130000747928</v>
      </c>
      <c r="G51" s="90">
        <v>140001547903</v>
      </c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>
        <v>58</v>
      </c>
      <c r="AC51" s="84">
        <v>23780</v>
      </c>
      <c r="AD51" s="84">
        <v>1664.6</v>
      </c>
      <c r="AE51" s="84">
        <v>25444.6</v>
      </c>
      <c r="AF51" s="84">
        <v>58</v>
      </c>
      <c r="AG51" s="84">
        <v>23780</v>
      </c>
      <c r="AH51" s="84">
        <v>1664.6</v>
      </c>
      <c r="AI51" s="84">
        <v>25444.6</v>
      </c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x14ac:dyDescent="0.3">
      <c r="A52" s="4" t="s">
        <v>3172</v>
      </c>
      <c r="B52" s="4" t="s">
        <v>171</v>
      </c>
      <c r="C52" s="4" t="s">
        <v>213</v>
      </c>
      <c r="D52" s="4">
        <v>92000603512</v>
      </c>
      <c r="E52" s="4">
        <v>9009421496</v>
      </c>
      <c r="F52" s="90">
        <v>130000711577</v>
      </c>
      <c r="G52" s="90">
        <v>140001547544</v>
      </c>
      <c r="H52" s="84"/>
      <c r="I52" s="84"/>
      <c r="J52" s="84"/>
      <c r="K52" s="84"/>
      <c r="L52" s="84"/>
      <c r="M52" s="84"/>
      <c r="N52" s="84"/>
      <c r="O52" s="84"/>
      <c r="P52" s="84">
        <v>1400</v>
      </c>
      <c r="Q52" s="84">
        <v>77000</v>
      </c>
      <c r="R52" s="84">
        <v>5390</v>
      </c>
      <c r="S52" s="84">
        <v>82390</v>
      </c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>
        <v>1400</v>
      </c>
      <c r="AG52" s="84">
        <v>77000</v>
      </c>
      <c r="AH52" s="84">
        <v>5390</v>
      </c>
      <c r="AI52" s="84">
        <v>82390</v>
      </c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x14ac:dyDescent="0.3">
      <c r="A53" s="4" t="s">
        <v>3172</v>
      </c>
      <c r="B53" s="4" t="s">
        <v>114</v>
      </c>
      <c r="C53" s="4" t="s">
        <v>219</v>
      </c>
      <c r="D53" s="4">
        <v>92000603506</v>
      </c>
      <c r="E53" s="4">
        <v>9009421504</v>
      </c>
      <c r="F53" s="90">
        <v>130000711551</v>
      </c>
      <c r="G53" s="90">
        <v>140001547582</v>
      </c>
      <c r="H53" s="84"/>
      <c r="I53" s="84"/>
      <c r="J53" s="84"/>
      <c r="K53" s="84"/>
      <c r="L53" s="84"/>
      <c r="M53" s="84"/>
      <c r="N53" s="84"/>
      <c r="O53" s="84"/>
      <c r="P53" s="84">
        <v>4980</v>
      </c>
      <c r="Q53" s="84">
        <v>273900</v>
      </c>
      <c r="R53" s="84">
        <v>19173</v>
      </c>
      <c r="S53" s="84">
        <v>293073</v>
      </c>
      <c r="T53" s="84">
        <v>4075</v>
      </c>
      <c r="U53" s="84">
        <v>407500</v>
      </c>
      <c r="V53" s="84">
        <v>28525</v>
      </c>
      <c r="W53" s="84">
        <v>436025</v>
      </c>
      <c r="X53" s="84"/>
      <c r="Y53" s="84"/>
      <c r="Z53" s="84"/>
      <c r="AA53" s="84"/>
      <c r="AB53" s="84"/>
      <c r="AC53" s="84"/>
      <c r="AD53" s="84"/>
      <c r="AE53" s="84"/>
      <c r="AF53" s="84">
        <v>9055</v>
      </c>
      <c r="AG53" s="84">
        <v>681400</v>
      </c>
      <c r="AH53" s="84">
        <v>47698</v>
      </c>
      <c r="AI53" s="84">
        <v>729098</v>
      </c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5" x14ac:dyDescent="0.3">
      <c r="A54" s="4" t="s">
        <v>3172</v>
      </c>
      <c r="B54" s="4" t="s">
        <v>1257</v>
      </c>
      <c r="C54" s="4" t="s">
        <v>225</v>
      </c>
      <c r="D54" s="4">
        <v>92000589308</v>
      </c>
      <c r="E54" s="4">
        <v>9009417471</v>
      </c>
      <c r="F54" s="90">
        <v>130000711597</v>
      </c>
      <c r="G54" s="90">
        <v>140001546027</v>
      </c>
      <c r="H54" s="84"/>
      <c r="I54" s="84"/>
      <c r="J54" s="84"/>
      <c r="K54" s="84"/>
      <c r="L54" s="84"/>
      <c r="M54" s="84"/>
      <c r="N54" s="84"/>
      <c r="O54" s="84"/>
      <c r="P54" s="84">
        <v>786</v>
      </c>
      <c r="Q54" s="84">
        <v>43230</v>
      </c>
      <c r="R54" s="84">
        <v>3026.1</v>
      </c>
      <c r="S54" s="84">
        <v>46256.1</v>
      </c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>
        <v>786</v>
      </c>
      <c r="AG54" s="84">
        <v>43230</v>
      </c>
      <c r="AH54" s="84">
        <v>3026.1</v>
      </c>
      <c r="AI54" s="84">
        <v>46256.1</v>
      </c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x14ac:dyDescent="0.3">
      <c r="A55" s="4" t="s">
        <v>3172</v>
      </c>
      <c r="B55" s="4" t="s">
        <v>168</v>
      </c>
      <c r="C55" s="4" t="s">
        <v>216</v>
      </c>
      <c r="D55" s="4">
        <v>92000603516</v>
      </c>
      <c r="E55" s="4">
        <v>9009421289</v>
      </c>
      <c r="F55" s="90">
        <v>130000711582</v>
      </c>
      <c r="G55" s="90">
        <v>140001547415</v>
      </c>
      <c r="H55" s="84"/>
      <c r="I55" s="84"/>
      <c r="J55" s="84"/>
      <c r="K55" s="84"/>
      <c r="L55" s="84"/>
      <c r="M55" s="84"/>
      <c r="N55" s="84"/>
      <c r="O55" s="84"/>
      <c r="P55" s="84">
        <v>615</v>
      </c>
      <c r="Q55" s="84">
        <v>33825</v>
      </c>
      <c r="R55" s="84">
        <v>2367.75</v>
      </c>
      <c r="S55" s="84">
        <v>36192.75</v>
      </c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>
        <v>615</v>
      </c>
      <c r="AG55" s="84">
        <v>33825</v>
      </c>
      <c r="AH55" s="84">
        <v>2367.75</v>
      </c>
      <c r="AI55" s="84">
        <v>36192.75</v>
      </c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x14ac:dyDescent="0.3">
      <c r="A56" s="4" t="s">
        <v>3172</v>
      </c>
      <c r="B56" s="4" t="s">
        <v>172</v>
      </c>
      <c r="C56" s="4" t="s">
        <v>211</v>
      </c>
      <c r="D56" s="4">
        <v>92000603517</v>
      </c>
      <c r="E56" s="4">
        <v>9009421034</v>
      </c>
      <c r="F56" s="90">
        <v>130000711583</v>
      </c>
      <c r="G56" s="90">
        <v>140001547214</v>
      </c>
      <c r="H56" s="84"/>
      <c r="I56" s="84"/>
      <c r="J56" s="84"/>
      <c r="K56" s="84"/>
      <c r="L56" s="84"/>
      <c r="M56" s="84"/>
      <c r="N56" s="84"/>
      <c r="O56" s="84"/>
      <c r="P56" s="84">
        <v>305</v>
      </c>
      <c r="Q56" s="84">
        <v>16775</v>
      </c>
      <c r="R56" s="84">
        <v>1174.25</v>
      </c>
      <c r="S56" s="84">
        <v>17949.25</v>
      </c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>
        <v>305</v>
      </c>
      <c r="AG56" s="84">
        <v>16775</v>
      </c>
      <c r="AH56" s="84">
        <v>1174.25</v>
      </c>
      <c r="AI56" s="84">
        <v>17949.25</v>
      </c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x14ac:dyDescent="0.3">
      <c r="A57" s="4" t="s">
        <v>3172</v>
      </c>
      <c r="B57" s="4" t="s">
        <v>153</v>
      </c>
      <c r="C57" s="4" t="s">
        <v>206</v>
      </c>
      <c r="D57" s="4">
        <v>92000603518</v>
      </c>
      <c r="E57" s="4">
        <v>9009427453</v>
      </c>
      <c r="F57" s="90">
        <v>130000711591</v>
      </c>
      <c r="G57" s="90">
        <v>140001546186</v>
      </c>
      <c r="H57" s="84"/>
      <c r="I57" s="84"/>
      <c r="J57" s="84"/>
      <c r="K57" s="84"/>
      <c r="L57" s="84"/>
      <c r="M57" s="84"/>
      <c r="N57" s="84"/>
      <c r="O57" s="84"/>
      <c r="P57" s="84">
        <v>4546</v>
      </c>
      <c r="Q57" s="84">
        <v>250030</v>
      </c>
      <c r="R57" s="84">
        <v>17502.099999999999</v>
      </c>
      <c r="S57" s="84">
        <v>267532.09999999998</v>
      </c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>
        <v>4546</v>
      </c>
      <c r="AG57" s="84">
        <v>250030</v>
      </c>
      <c r="AH57" s="84">
        <v>17502.099999999999</v>
      </c>
      <c r="AI57" s="84">
        <v>267532.09999999998</v>
      </c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x14ac:dyDescent="0.3">
      <c r="A58" s="4" t="s">
        <v>1295</v>
      </c>
      <c r="B58" s="4" t="s">
        <v>160</v>
      </c>
      <c r="C58" s="4" t="s">
        <v>220</v>
      </c>
      <c r="D58" s="4">
        <v>92000322745</v>
      </c>
      <c r="E58" s="4">
        <v>9009416527</v>
      </c>
      <c r="F58" s="90">
        <v>130000721505</v>
      </c>
      <c r="G58" s="90">
        <v>140001545439</v>
      </c>
      <c r="H58" s="84"/>
      <c r="I58" s="84"/>
      <c r="J58" s="84"/>
      <c r="K58" s="84"/>
      <c r="L58" s="84"/>
      <c r="M58" s="84"/>
      <c r="N58" s="84"/>
      <c r="O58" s="84"/>
      <c r="P58" s="84">
        <v>3720</v>
      </c>
      <c r="Q58" s="84">
        <v>204600</v>
      </c>
      <c r="R58" s="84">
        <v>14322</v>
      </c>
      <c r="S58" s="84">
        <v>218922</v>
      </c>
      <c r="T58" s="84">
        <v>67</v>
      </c>
      <c r="U58" s="84">
        <v>6700</v>
      </c>
      <c r="V58" s="84">
        <v>469</v>
      </c>
      <c r="W58" s="84">
        <v>7169</v>
      </c>
      <c r="X58" s="84"/>
      <c r="Y58" s="84"/>
      <c r="Z58" s="84"/>
      <c r="AA58" s="84"/>
      <c r="AB58" s="84"/>
      <c r="AC58" s="84"/>
      <c r="AD58" s="84"/>
      <c r="AE58" s="84"/>
      <c r="AF58" s="84">
        <v>3787</v>
      </c>
      <c r="AG58" s="84">
        <v>211300</v>
      </c>
      <c r="AH58" s="84">
        <v>14791</v>
      </c>
      <c r="AI58" s="84">
        <v>226091</v>
      </c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x14ac:dyDescent="0.3">
      <c r="A59" s="4" t="s">
        <v>1295</v>
      </c>
      <c r="B59" s="4" t="s">
        <v>160</v>
      </c>
      <c r="C59" s="4" t="s">
        <v>222</v>
      </c>
      <c r="D59" s="4">
        <v>92000322745</v>
      </c>
      <c r="E59" s="4">
        <v>9009417372</v>
      </c>
      <c r="F59" s="90">
        <v>130000722512</v>
      </c>
      <c r="G59" s="90">
        <v>140001545975</v>
      </c>
      <c r="H59" s="84"/>
      <c r="I59" s="84"/>
      <c r="J59" s="84"/>
      <c r="K59" s="84"/>
      <c r="L59" s="84"/>
      <c r="M59" s="84"/>
      <c r="N59" s="84"/>
      <c r="O59" s="84"/>
      <c r="P59" s="84">
        <v>227</v>
      </c>
      <c r="Q59" s="84">
        <v>12485</v>
      </c>
      <c r="R59" s="84">
        <v>873.95</v>
      </c>
      <c r="S59" s="84">
        <v>13358.95</v>
      </c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>
        <v>227</v>
      </c>
      <c r="AG59" s="84">
        <v>12485</v>
      </c>
      <c r="AH59" s="84">
        <v>873.95</v>
      </c>
      <c r="AI59" s="84">
        <v>13358.95</v>
      </c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x14ac:dyDescent="0.3">
      <c r="A60" s="4" t="s">
        <v>1295</v>
      </c>
      <c r="B60" s="4" t="s">
        <v>158</v>
      </c>
      <c r="C60" s="4" t="s">
        <v>214</v>
      </c>
      <c r="D60" s="4">
        <v>92000312974</v>
      </c>
      <c r="E60" s="4">
        <v>9009416883</v>
      </c>
      <c r="F60" s="90">
        <v>130000721519</v>
      </c>
      <c r="G60" s="90">
        <v>140001545700</v>
      </c>
      <c r="H60" s="84"/>
      <c r="I60" s="84"/>
      <c r="J60" s="84"/>
      <c r="K60" s="84"/>
      <c r="L60" s="84"/>
      <c r="M60" s="84"/>
      <c r="N60" s="84"/>
      <c r="O60" s="84"/>
      <c r="P60" s="84">
        <v>3917</v>
      </c>
      <c r="Q60" s="84">
        <v>215435</v>
      </c>
      <c r="R60" s="84">
        <v>15080.45</v>
      </c>
      <c r="S60" s="84">
        <v>230515.45</v>
      </c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>
        <v>3917</v>
      </c>
      <c r="AG60" s="84">
        <v>215435</v>
      </c>
      <c r="AH60" s="84">
        <v>15080.45</v>
      </c>
      <c r="AI60" s="84">
        <v>230515.45</v>
      </c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5" x14ac:dyDescent="0.3">
      <c r="A61" s="4" t="s">
        <v>1295</v>
      </c>
      <c r="B61" s="4" t="s">
        <v>194</v>
      </c>
      <c r="C61" s="4" t="s">
        <v>640</v>
      </c>
      <c r="D61" s="4">
        <v>92000539549</v>
      </c>
      <c r="E61" s="4">
        <v>9009417018</v>
      </c>
      <c r="F61" s="90">
        <v>130000721522</v>
      </c>
      <c r="G61" s="90">
        <v>140001545763</v>
      </c>
      <c r="H61" s="84"/>
      <c r="I61" s="84"/>
      <c r="J61" s="84"/>
      <c r="K61" s="84"/>
      <c r="L61" s="84"/>
      <c r="M61" s="84"/>
      <c r="N61" s="84"/>
      <c r="O61" s="84"/>
      <c r="P61" s="84">
        <v>3339</v>
      </c>
      <c r="Q61" s="84">
        <v>183645</v>
      </c>
      <c r="R61" s="84">
        <v>12855.15</v>
      </c>
      <c r="S61" s="84">
        <v>196500.15</v>
      </c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>
        <v>3339</v>
      </c>
      <c r="AG61" s="84">
        <v>183645</v>
      </c>
      <c r="AH61" s="84">
        <v>12855.15</v>
      </c>
      <c r="AI61" s="84">
        <v>196500.15</v>
      </c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x14ac:dyDescent="0.3">
      <c r="A62" s="4" t="s">
        <v>1295</v>
      </c>
      <c r="B62" s="4" t="s">
        <v>171</v>
      </c>
      <c r="C62" s="4" t="s">
        <v>213</v>
      </c>
      <c r="D62" s="4">
        <v>92000429668</v>
      </c>
      <c r="E62" s="4">
        <v>9009420257</v>
      </c>
      <c r="F62" s="90">
        <v>130000747461</v>
      </c>
      <c r="G62" s="90">
        <v>140001546691</v>
      </c>
      <c r="H62" s="84"/>
      <c r="I62" s="84"/>
      <c r="J62" s="84"/>
      <c r="K62" s="84"/>
      <c r="L62" s="84"/>
      <c r="M62" s="84"/>
      <c r="N62" s="84"/>
      <c r="O62" s="84"/>
      <c r="P62" s="84">
        <v>2128</v>
      </c>
      <c r="Q62" s="84">
        <v>117040</v>
      </c>
      <c r="R62" s="84">
        <v>8192.7999999999993</v>
      </c>
      <c r="S62" s="84">
        <v>125232.8</v>
      </c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>
        <v>2128</v>
      </c>
      <c r="AG62" s="84">
        <v>117040</v>
      </c>
      <c r="AH62" s="84">
        <v>8192.7999999999993</v>
      </c>
      <c r="AI62" s="84">
        <v>125232.8</v>
      </c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5" x14ac:dyDescent="0.3">
      <c r="A63" s="4" t="s">
        <v>1295</v>
      </c>
      <c r="B63" s="4" t="s">
        <v>114</v>
      </c>
      <c r="C63" s="4" t="s">
        <v>219</v>
      </c>
      <c r="D63" s="4">
        <v>92000323066</v>
      </c>
      <c r="E63" s="4">
        <v>9009416871</v>
      </c>
      <c r="F63" s="90">
        <v>130000721512</v>
      </c>
      <c r="G63" s="90">
        <v>140001545630</v>
      </c>
      <c r="H63" s="84"/>
      <c r="I63" s="84"/>
      <c r="J63" s="84"/>
      <c r="K63" s="84"/>
      <c r="L63" s="84"/>
      <c r="M63" s="84"/>
      <c r="N63" s="84"/>
      <c r="O63" s="84"/>
      <c r="P63" s="84">
        <v>6124</v>
      </c>
      <c r="Q63" s="84">
        <v>336820</v>
      </c>
      <c r="R63" s="84">
        <v>23577.4</v>
      </c>
      <c r="S63" s="84">
        <v>360397.4</v>
      </c>
      <c r="T63" s="84">
        <v>1790</v>
      </c>
      <c r="U63" s="84">
        <v>179000</v>
      </c>
      <c r="V63" s="84">
        <v>12530</v>
      </c>
      <c r="W63" s="84">
        <v>191530</v>
      </c>
      <c r="X63" s="84"/>
      <c r="Y63" s="84"/>
      <c r="Z63" s="84"/>
      <c r="AA63" s="84"/>
      <c r="AB63" s="84"/>
      <c r="AC63" s="84"/>
      <c r="AD63" s="84"/>
      <c r="AE63" s="84"/>
      <c r="AF63" s="84">
        <v>7914</v>
      </c>
      <c r="AG63" s="84">
        <v>515820</v>
      </c>
      <c r="AH63" s="84">
        <v>36107.4</v>
      </c>
      <c r="AI63" s="84">
        <v>551927.4</v>
      </c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x14ac:dyDescent="0.3">
      <c r="A64" s="4" t="s">
        <v>1295</v>
      </c>
      <c r="B64" s="4" t="s">
        <v>1257</v>
      </c>
      <c r="C64" s="4" t="s">
        <v>225</v>
      </c>
      <c r="D64" s="4">
        <v>92000589310</v>
      </c>
      <c r="E64" s="4">
        <v>9009417185</v>
      </c>
      <c r="F64" s="90">
        <v>130000721546</v>
      </c>
      <c r="G64" s="90">
        <v>140001545943</v>
      </c>
      <c r="H64" s="84"/>
      <c r="I64" s="84"/>
      <c r="J64" s="84"/>
      <c r="K64" s="84"/>
      <c r="L64" s="84"/>
      <c r="M64" s="84"/>
      <c r="N64" s="84"/>
      <c r="O64" s="84"/>
      <c r="P64" s="84">
        <v>845</v>
      </c>
      <c r="Q64" s="84">
        <v>46475</v>
      </c>
      <c r="R64" s="84">
        <v>3253.25</v>
      </c>
      <c r="S64" s="84">
        <v>49728.25</v>
      </c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>
        <v>845</v>
      </c>
      <c r="AG64" s="84">
        <v>46475</v>
      </c>
      <c r="AH64" s="84">
        <v>3253.25</v>
      </c>
      <c r="AI64" s="84">
        <v>49728.25</v>
      </c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x14ac:dyDescent="0.3">
      <c r="A65" s="4" t="s">
        <v>1295</v>
      </c>
      <c r="B65" s="4" t="s">
        <v>168</v>
      </c>
      <c r="C65" s="4" t="s">
        <v>216</v>
      </c>
      <c r="D65" s="4">
        <v>92000323096</v>
      </c>
      <c r="E65" s="4">
        <v>9009417028</v>
      </c>
      <c r="F65" s="90">
        <v>130000721527</v>
      </c>
      <c r="G65" s="90">
        <v>140001545809</v>
      </c>
      <c r="H65" s="84"/>
      <c r="I65" s="84"/>
      <c r="J65" s="84"/>
      <c r="K65" s="84"/>
      <c r="L65" s="84"/>
      <c r="M65" s="84"/>
      <c r="N65" s="84"/>
      <c r="O65" s="84"/>
      <c r="P65" s="84">
        <v>1353</v>
      </c>
      <c r="Q65" s="84">
        <v>74415</v>
      </c>
      <c r="R65" s="84">
        <v>5209.05</v>
      </c>
      <c r="S65" s="84">
        <v>79624.05</v>
      </c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>
        <v>1353</v>
      </c>
      <c r="AG65" s="84">
        <v>74415</v>
      </c>
      <c r="AH65" s="84">
        <v>5209.05</v>
      </c>
      <c r="AI65" s="84">
        <v>79624.05</v>
      </c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x14ac:dyDescent="0.3">
      <c r="A66" s="4" t="s">
        <v>1295</v>
      </c>
      <c r="B66" s="4" t="s">
        <v>172</v>
      </c>
      <c r="C66" s="4" t="s">
        <v>211</v>
      </c>
      <c r="D66" s="4">
        <v>92000525652</v>
      </c>
      <c r="E66" s="4">
        <v>9009417176</v>
      </c>
      <c r="F66" s="90">
        <v>130000721533</v>
      </c>
      <c r="G66" s="90">
        <v>140001545864</v>
      </c>
      <c r="H66" s="84"/>
      <c r="I66" s="84"/>
      <c r="J66" s="84"/>
      <c r="K66" s="84"/>
      <c r="L66" s="84"/>
      <c r="M66" s="84"/>
      <c r="N66" s="84"/>
      <c r="O66" s="84"/>
      <c r="P66" s="84">
        <v>896</v>
      </c>
      <c r="Q66" s="84">
        <v>49280</v>
      </c>
      <c r="R66" s="84">
        <v>3449.6</v>
      </c>
      <c r="S66" s="84">
        <v>52729.599999999999</v>
      </c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>
        <v>896</v>
      </c>
      <c r="AG66" s="84">
        <v>49280</v>
      </c>
      <c r="AH66" s="84">
        <v>3449.6</v>
      </c>
      <c r="AI66" s="84">
        <v>52729.599999999999</v>
      </c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 x14ac:dyDescent="0.3">
      <c r="A67" s="4" t="s">
        <v>1295</v>
      </c>
      <c r="B67" s="4" t="s">
        <v>153</v>
      </c>
      <c r="C67" s="4" t="s">
        <v>206</v>
      </c>
      <c r="D67" s="4">
        <v>92000323118</v>
      </c>
      <c r="E67" s="4">
        <v>9009417178</v>
      </c>
      <c r="F67" s="90">
        <v>130000721536</v>
      </c>
      <c r="G67" s="90">
        <v>140001545893</v>
      </c>
      <c r="H67" s="84"/>
      <c r="I67" s="84"/>
      <c r="J67" s="84"/>
      <c r="K67" s="84"/>
      <c r="L67" s="84"/>
      <c r="M67" s="84"/>
      <c r="N67" s="84"/>
      <c r="O67" s="84"/>
      <c r="P67" s="84">
        <v>5700</v>
      </c>
      <c r="Q67" s="84">
        <v>313500</v>
      </c>
      <c r="R67" s="84">
        <v>21945</v>
      </c>
      <c r="S67" s="84">
        <v>335445</v>
      </c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>
        <v>5700</v>
      </c>
      <c r="AG67" s="84">
        <v>313500</v>
      </c>
      <c r="AH67" s="84">
        <v>21945</v>
      </c>
      <c r="AI67" s="84">
        <v>335445</v>
      </c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x14ac:dyDescent="0.3">
      <c r="A68" s="4" t="s">
        <v>186</v>
      </c>
      <c r="B68" s="4" t="s">
        <v>160</v>
      </c>
      <c r="C68" s="4" t="s">
        <v>220</v>
      </c>
      <c r="D68" s="4">
        <v>92000323061</v>
      </c>
      <c r="E68" s="4">
        <v>9009410583</v>
      </c>
      <c r="F68" s="90">
        <v>130000720446</v>
      </c>
      <c r="G68" s="90">
        <v>140001542355</v>
      </c>
      <c r="H68" s="84"/>
      <c r="I68" s="84"/>
      <c r="J68" s="84"/>
      <c r="K68" s="84"/>
      <c r="L68" s="84"/>
      <c r="M68" s="84"/>
      <c r="N68" s="84"/>
      <c r="O68" s="84"/>
      <c r="P68" s="84">
        <v>6340</v>
      </c>
      <c r="Q68" s="84">
        <v>348700</v>
      </c>
      <c r="R68" s="84">
        <v>24409</v>
      </c>
      <c r="S68" s="84">
        <v>373109</v>
      </c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>
        <v>6340</v>
      </c>
      <c r="AG68" s="84">
        <v>348700</v>
      </c>
      <c r="AH68" s="84">
        <v>24409</v>
      </c>
      <c r="AI68" s="84">
        <v>373109</v>
      </c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x14ac:dyDescent="0.3">
      <c r="A69" s="4" t="s">
        <v>186</v>
      </c>
      <c r="B69" s="4" t="s">
        <v>160</v>
      </c>
      <c r="C69" s="4" t="s">
        <v>222</v>
      </c>
      <c r="D69" s="4">
        <v>92000323061</v>
      </c>
      <c r="E69" s="4">
        <v>9009410645</v>
      </c>
      <c r="F69" s="90">
        <v>130000720453</v>
      </c>
      <c r="G69" s="90">
        <v>140001542496</v>
      </c>
      <c r="H69" s="84"/>
      <c r="I69" s="84"/>
      <c r="J69" s="84"/>
      <c r="K69" s="84"/>
      <c r="L69" s="84"/>
      <c r="M69" s="84"/>
      <c r="N69" s="84"/>
      <c r="O69" s="84"/>
      <c r="P69" s="84">
        <v>5032</v>
      </c>
      <c r="Q69" s="84">
        <v>276760</v>
      </c>
      <c r="R69" s="84">
        <v>19373.2</v>
      </c>
      <c r="S69" s="84">
        <v>296133.2</v>
      </c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>
        <v>5032</v>
      </c>
      <c r="AG69" s="84">
        <v>276760</v>
      </c>
      <c r="AH69" s="84">
        <v>19373.2</v>
      </c>
      <c r="AI69" s="84">
        <v>296133.2</v>
      </c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x14ac:dyDescent="0.3">
      <c r="A70" s="4" t="s">
        <v>186</v>
      </c>
      <c r="B70" s="4" t="s">
        <v>160</v>
      </c>
      <c r="C70" s="4" t="s">
        <v>215</v>
      </c>
      <c r="D70" s="4">
        <v>92000323061</v>
      </c>
      <c r="E70" s="4">
        <v>9009410638</v>
      </c>
      <c r="F70" s="90">
        <v>130000720449</v>
      </c>
      <c r="G70" s="90">
        <v>140001542477</v>
      </c>
      <c r="H70" s="84"/>
      <c r="I70" s="84"/>
      <c r="J70" s="84"/>
      <c r="K70" s="84"/>
      <c r="L70" s="84"/>
      <c r="M70" s="84"/>
      <c r="N70" s="84"/>
      <c r="O70" s="84"/>
      <c r="P70" s="84">
        <v>6106</v>
      </c>
      <c r="Q70" s="84">
        <v>335830</v>
      </c>
      <c r="R70" s="84">
        <v>23508.1</v>
      </c>
      <c r="S70" s="84">
        <v>359338.1</v>
      </c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>
        <v>6106</v>
      </c>
      <c r="AG70" s="84">
        <v>335830</v>
      </c>
      <c r="AH70" s="84">
        <v>23508.1</v>
      </c>
      <c r="AI70" s="84">
        <v>359338.1</v>
      </c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x14ac:dyDescent="0.3">
      <c r="A71" s="4" t="s">
        <v>186</v>
      </c>
      <c r="B71" s="4" t="s">
        <v>162</v>
      </c>
      <c r="C71" s="4" t="s">
        <v>212</v>
      </c>
      <c r="D71" s="4">
        <v>92000499510</v>
      </c>
      <c r="E71" s="4">
        <v>9009410942</v>
      </c>
      <c r="F71" s="90">
        <v>130000720531</v>
      </c>
      <c r="G71" s="90">
        <v>140001542735</v>
      </c>
      <c r="H71" s="84"/>
      <c r="I71" s="84"/>
      <c r="J71" s="84"/>
      <c r="K71" s="84"/>
      <c r="L71" s="84"/>
      <c r="M71" s="84"/>
      <c r="N71" s="84"/>
      <c r="O71" s="84"/>
      <c r="P71" s="84">
        <v>3998</v>
      </c>
      <c r="Q71" s="84">
        <v>219890</v>
      </c>
      <c r="R71" s="84">
        <v>15392.3</v>
      </c>
      <c r="S71" s="84">
        <v>235282.3</v>
      </c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>
        <v>3998</v>
      </c>
      <c r="AG71" s="84">
        <v>219890</v>
      </c>
      <c r="AH71" s="84">
        <v>15392.3</v>
      </c>
      <c r="AI71" s="84">
        <v>235282.3</v>
      </c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 x14ac:dyDescent="0.3">
      <c r="A72" s="4" t="s">
        <v>186</v>
      </c>
      <c r="B72" s="4" t="s">
        <v>162</v>
      </c>
      <c r="C72" s="4" t="s">
        <v>212</v>
      </c>
      <c r="D72" s="4">
        <v>92000499510</v>
      </c>
      <c r="E72" s="4">
        <v>9009410945</v>
      </c>
      <c r="F72" s="90">
        <v>130000720532</v>
      </c>
      <c r="G72" s="90">
        <v>140001542744</v>
      </c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>
        <v>7</v>
      </c>
      <c r="AC72" s="84">
        <v>2870</v>
      </c>
      <c r="AD72" s="84">
        <v>200.9</v>
      </c>
      <c r="AE72" s="84">
        <v>3070.9</v>
      </c>
      <c r="AF72" s="84">
        <v>7</v>
      </c>
      <c r="AG72" s="84">
        <v>2870</v>
      </c>
      <c r="AH72" s="84">
        <v>200.9</v>
      </c>
      <c r="AI72" s="84">
        <v>3070.9</v>
      </c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 x14ac:dyDescent="0.3">
      <c r="A73" s="4" t="s">
        <v>186</v>
      </c>
      <c r="B73" s="4" t="s">
        <v>158</v>
      </c>
      <c r="C73" s="4" t="s">
        <v>214</v>
      </c>
      <c r="D73" s="4">
        <v>92000322755</v>
      </c>
      <c r="E73" s="4">
        <v>9009410831</v>
      </c>
      <c r="F73" s="90">
        <v>130000720504</v>
      </c>
      <c r="G73" s="90">
        <v>140001542617</v>
      </c>
      <c r="H73" s="84"/>
      <c r="I73" s="84"/>
      <c r="J73" s="84"/>
      <c r="K73" s="84"/>
      <c r="L73" s="84"/>
      <c r="M73" s="84"/>
      <c r="N73" s="84"/>
      <c r="O73" s="84"/>
      <c r="P73" s="84">
        <v>27470</v>
      </c>
      <c r="Q73" s="84">
        <v>1510850</v>
      </c>
      <c r="R73" s="84">
        <v>105759.5</v>
      </c>
      <c r="S73" s="84">
        <v>1616609.5</v>
      </c>
      <c r="T73" s="84">
        <v>127</v>
      </c>
      <c r="U73" s="84">
        <v>12700</v>
      </c>
      <c r="V73" s="84">
        <v>889</v>
      </c>
      <c r="W73" s="84">
        <v>13589</v>
      </c>
      <c r="X73" s="84"/>
      <c r="Y73" s="84"/>
      <c r="Z73" s="84"/>
      <c r="AA73" s="84"/>
      <c r="AB73" s="84"/>
      <c r="AC73" s="84"/>
      <c r="AD73" s="84"/>
      <c r="AE73" s="84"/>
      <c r="AF73" s="84">
        <v>27597</v>
      </c>
      <c r="AG73" s="84">
        <v>1523550</v>
      </c>
      <c r="AH73" s="84">
        <v>106648.5</v>
      </c>
      <c r="AI73" s="84">
        <v>1630198.5</v>
      </c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x14ac:dyDescent="0.3">
      <c r="A74" s="4" t="s">
        <v>186</v>
      </c>
      <c r="B74" s="4" t="s">
        <v>194</v>
      </c>
      <c r="C74" s="4" t="s">
        <v>640</v>
      </c>
      <c r="D74" s="4">
        <v>92000552496</v>
      </c>
      <c r="E74" s="4">
        <v>9009410769</v>
      </c>
      <c r="F74" s="90">
        <v>130000720502</v>
      </c>
      <c r="G74" s="90">
        <v>140001542591</v>
      </c>
      <c r="H74" s="84"/>
      <c r="I74" s="84"/>
      <c r="J74" s="84"/>
      <c r="K74" s="84"/>
      <c r="L74" s="84"/>
      <c r="M74" s="84"/>
      <c r="N74" s="84"/>
      <c r="O74" s="84"/>
      <c r="P74" s="84">
        <v>9255</v>
      </c>
      <c r="Q74" s="84">
        <v>509025</v>
      </c>
      <c r="R74" s="84">
        <v>35631.75</v>
      </c>
      <c r="S74" s="84">
        <v>544656.75</v>
      </c>
      <c r="T74" s="84">
        <v>11</v>
      </c>
      <c r="U74" s="84">
        <v>1100</v>
      </c>
      <c r="V74" s="84">
        <v>77</v>
      </c>
      <c r="W74" s="84">
        <v>1177</v>
      </c>
      <c r="X74" s="84"/>
      <c r="Y74" s="84"/>
      <c r="Z74" s="84"/>
      <c r="AA74" s="84"/>
      <c r="AB74" s="84"/>
      <c r="AC74" s="84"/>
      <c r="AD74" s="84"/>
      <c r="AE74" s="84"/>
      <c r="AF74" s="84">
        <v>9266</v>
      </c>
      <c r="AG74" s="84">
        <v>510125</v>
      </c>
      <c r="AH74" s="84">
        <v>35708.75</v>
      </c>
      <c r="AI74" s="84">
        <v>545833.75</v>
      </c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 x14ac:dyDescent="0.3">
      <c r="A75" s="4" t="s">
        <v>186</v>
      </c>
      <c r="B75" s="4" t="s">
        <v>194</v>
      </c>
      <c r="C75" s="4" t="s">
        <v>640</v>
      </c>
      <c r="D75" s="4">
        <v>92000552496</v>
      </c>
      <c r="E75" s="4">
        <v>9009410830</v>
      </c>
      <c r="F75" s="90">
        <v>130000720503</v>
      </c>
      <c r="G75" s="90">
        <v>140001542602</v>
      </c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>
        <v>3696</v>
      </c>
      <c r="AC75" s="84">
        <v>1515360</v>
      </c>
      <c r="AD75" s="84">
        <v>106075.2</v>
      </c>
      <c r="AE75" s="84">
        <v>1621435.2</v>
      </c>
      <c r="AF75" s="84">
        <v>3696</v>
      </c>
      <c r="AG75" s="84">
        <v>1515360</v>
      </c>
      <c r="AH75" s="84">
        <v>106075.2</v>
      </c>
      <c r="AI75" s="84">
        <v>1621435.2</v>
      </c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x14ac:dyDescent="0.3">
      <c r="A76" s="4" t="s">
        <v>186</v>
      </c>
      <c r="B76" s="4" t="s">
        <v>171</v>
      </c>
      <c r="C76" s="4" t="s">
        <v>213</v>
      </c>
      <c r="D76" s="4">
        <v>92000434891</v>
      </c>
      <c r="E76" s="4">
        <v>9009410768</v>
      </c>
      <c r="F76" s="90">
        <v>130000720496</v>
      </c>
      <c r="G76" s="90">
        <v>140001542575</v>
      </c>
      <c r="H76" s="84"/>
      <c r="I76" s="84"/>
      <c r="J76" s="84"/>
      <c r="K76" s="84"/>
      <c r="L76" s="84"/>
      <c r="M76" s="84"/>
      <c r="N76" s="84"/>
      <c r="O76" s="84"/>
      <c r="P76" s="84">
        <v>12105</v>
      </c>
      <c r="Q76" s="84">
        <v>665775</v>
      </c>
      <c r="R76" s="84">
        <v>46604.25</v>
      </c>
      <c r="S76" s="84">
        <v>712379.25</v>
      </c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>
        <v>12105</v>
      </c>
      <c r="AG76" s="84">
        <v>665775</v>
      </c>
      <c r="AH76" s="84">
        <v>46604.25</v>
      </c>
      <c r="AI76" s="84">
        <v>712379.25</v>
      </c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x14ac:dyDescent="0.3">
      <c r="A77" s="4" t="s">
        <v>186</v>
      </c>
      <c r="B77" s="4" t="s">
        <v>114</v>
      </c>
      <c r="C77" s="4" t="s">
        <v>219</v>
      </c>
      <c r="D77" s="4">
        <v>92000323063</v>
      </c>
      <c r="E77" s="4">
        <v>9009410754</v>
      </c>
      <c r="F77" s="90">
        <v>130000720461</v>
      </c>
      <c r="G77" s="90">
        <v>140001542516</v>
      </c>
      <c r="H77" s="84"/>
      <c r="I77" s="84"/>
      <c r="J77" s="84"/>
      <c r="K77" s="84"/>
      <c r="L77" s="84"/>
      <c r="M77" s="84"/>
      <c r="N77" s="84"/>
      <c r="O77" s="84"/>
      <c r="P77" s="84">
        <v>10833</v>
      </c>
      <c r="Q77" s="84">
        <v>595815</v>
      </c>
      <c r="R77" s="84">
        <v>41707.050000000003</v>
      </c>
      <c r="S77" s="84">
        <v>637522.05000000005</v>
      </c>
      <c r="T77" s="84">
        <v>804</v>
      </c>
      <c r="U77" s="84">
        <v>80400</v>
      </c>
      <c r="V77" s="84">
        <v>5628</v>
      </c>
      <c r="W77" s="84">
        <v>86028</v>
      </c>
      <c r="X77" s="84"/>
      <c r="Y77" s="84"/>
      <c r="Z77" s="84"/>
      <c r="AA77" s="84"/>
      <c r="AB77" s="84"/>
      <c r="AC77" s="84"/>
      <c r="AD77" s="84"/>
      <c r="AE77" s="84"/>
      <c r="AF77" s="84">
        <v>11637</v>
      </c>
      <c r="AG77" s="84">
        <v>676215</v>
      </c>
      <c r="AH77" s="84">
        <v>47335.05</v>
      </c>
      <c r="AI77" s="84">
        <v>723550.05</v>
      </c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x14ac:dyDescent="0.3">
      <c r="A78" s="4" t="s">
        <v>186</v>
      </c>
      <c r="B78" s="4" t="s">
        <v>114</v>
      </c>
      <c r="C78" s="4" t="s">
        <v>219</v>
      </c>
      <c r="D78" s="4">
        <v>92000323063</v>
      </c>
      <c r="E78" s="4">
        <v>9009410759</v>
      </c>
      <c r="F78" s="90">
        <v>130000720471</v>
      </c>
      <c r="G78" s="90">
        <v>140001542528</v>
      </c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>
        <v>4</v>
      </c>
      <c r="AC78" s="84">
        <v>1640</v>
      </c>
      <c r="AD78" s="84">
        <v>114.8</v>
      </c>
      <c r="AE78" s="84">
        <v>1754.8</v>
      </c>
      <c r="AF78" s="84">
        <v>4</v>
      </c>
      <c r="AG78" s="84">
        <v>1640</v>
      </c>
      <c r="AH78" s="84">
        <v>114.8</v>
      </c>
      <c r="AI78" s="84">
        <v>1754.8</v>
      </c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 x14ac:dyDescent="0.3">
      <c r="A79" s="4" t="s">
        <v>186</v>
      </c>
      <c r="B79" s="4" t="s">
        <v>114</v>
      </c>
      <c r="C79" s="4" t="s">
        <v>210</v>
      </c>
      <c r="D79" s="4">
        <v>92000323063</v>
      </c>
      <c r="E79" s="4">
        <v>9009410763</v>
      </c>
      <c r="F79" s="90">
        <v>130000720482</v>
      </c>
      <c r="G79" s="90">
        <v>140001542539</v>
      </c>
      <c r="H79" s="84"/>
      <c r="I79" s="84"/>
      <c r="J79" s="84"/>
      <c r="K79" s="84"/>
      <c r="L79" s="84"/>
      <c r="M79" s="84"/>
      <c r="N79" s="84"/>
      <c r="O79" s="84"/>
      <c r="P79" s="84">
        <v>3029</v>
      </c>
      <c r="Q79" s="84">
        <v>166595</v>
      </c>
      <c r="R79" s="84">
        <v>11661.65</v>
      </c>
      <c r="S79" s="84">
        <v>178256.65</v>
      </c>
      <c r="T79" s="84">
        <v>1561</v>
      </c>
      <c r="U79" s="84">
        <v>156100</v>
      </c>
      <c r="V79" s="84">
        <v>10927</v>
      </c>
      <c r="W79" s="84">
        <v>167027</v>
      </c>
      <c r="X79" s="84"/>
      <c r="Y79" s="84"/>
      <c r="Z79" s="84"/>
      <c r="AA79" s="84"/>
      <c r="AB79" s="84"/>
      <c r="AC79" s="84"/>
      <c r="AD79" s="84"/>
      <c r="AE79" s="84"/>
      <c r="AF79" s="84">
        <v>4590</v>
      </c>
      <c r="AG79" s="84">
        <v>322695</v>
      </c>
      <c r="AH79" s="84">
        <v>22588.65</v>
      </c>
      <c r="AI79" s="84">
        <v>345283.65</v>
      </c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x14ac:dyDescent="0.3">
      <c r="A80" s="4" t="s">
        <v>186</v>
      </c>
      <c r="B80" s="4" t="s">
        <v>114</v>
      </c>
      <c r="C80" s="4" t="s">
        <v>223</v>
      </c>
      <c r="D80" s="4">
        <v>92000323063</v>
      </c>
      <c r="E80" s="4">
        <v>9009410767</v>
      </c>
      <c r="F80" s="90">
        <v>130000720489</v>
      </c>
      <c r="G80" s="90">
        <v>140001542555</v>
      </c>
      <c r="H80" s="84"/>
      <c r="I80" s="84"/>
      <c r="J80" s="84"/>
      <c r="K80" s="84"/>
      <c r="L80" s="84"/>
      <c r="M80" s="84"/>
      <c r="N80" s="84"/>
      <c r="O80" s="84"/>
      <c r="P80" s="84">
        <v>5676</v>
      </c>
      <c r="Q80" s="84">
        <v>312180</v>
      </c>
      <c r="R80" s="84">
        <v>21852.6</v>
      </c>
      <c r="S80" s="84">
        <v>334032.59999999998</v>
      </c>
      <c r="T80" s="84">
        <v>5740</v>
      </c>
      <c r="U80" s="84">
        <v>574000</v>
      </c>
      <c r="V80" s="84">
        <v>40180</v>
      </c>
      <c r="W80" s="84">
        <v>614180</v>
      </c>
      <c r="X80" s="84"/>
      <c r="Y80" s="84"/>
      <c r="Z80" s="84"/>
      <c r="AA80" s="84"/>
      <c r="AB80" s="84"/>
      <c r="AC80" s="84"/>
      <c r="AD80" s="84"/>
      <c r="AE80" s="84"/>
      <c r="AF80" s="84">
        <v>11416</v>
      </c>
      <c r="AG80" s="84">
        <v>886180</v>
      </c>
      <c r="AH80" s="84">
        <v>62032.6</v>
      </c>
      <c r="AI80" s="84">
        <v>948212.6</v>
      </c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x14ac:dyDescent="0.3">
      <c r="A81" s="4" t="s">
        <v>186</v>
      </c>
      <c r="B81" s="4" t="s">
        <v>1257</v>
      </c>
      <c r="C81" s="4" t="s">
        <v>225</v>
      </c>
      <c r="D81" s="4">
        <v>92000589311</v>
      </c>
      <c r="E81" s="4">
        <v>9009410849</v>
      </c>
      <c r="F81" s="90">
        <v>130000720528</v>
      </c>
      <c r="G81" s="90">
        <v>140001542693</v>
      </c>
      <c r="H81" s="84"/>
      <c r="I81" s="84"/>
      <c r="J81" s="84"/>
      <c r="K81" s="84"/>
      <c r="L81" s="84"/>
      <c r="M81" s="84"/>
      <c r="N81" s="84"/>
      <c r="O81" s="84"/>
      <c r="P81" s="84">
        <v>1064</v>
      </c>
      <c r="Q81" s="84">
        <v>58520</v>
      </c>
      <c r="R81" s="84">
        <v>4096.3999999999996</v>
      </c>
      <c r="S81" s="84">
        <v>62616.4</v>
      </c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>
        <v>1064</v>
      </c>
      <c r="AG81" s="84">
        <v>58520</v>
      </c>
      <c r="AH81" s="84">
        <v>4096.3999999999996</v>
      </c>
      <c r="AI81" s="84">
        <v>62616.4</v>
      </c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x14ac:dyDescent="0.3">
      <c r="A82" s="4" t="s">
        <v>186</v>
      </c>
      <c r="B82" s="4" t="s">
        <v>168</v>
      </c>
      <c r="C82" s="4" t="s">
        <v>216</v>
      </c>
      <c r="D82" s="4">
        <v>92000323070</v>
      </c>
      <c r="E82" s="4">
        <v>9009410934</v>
      </c>
      <c r="F82" s="90">
        <v>130000720529</v>
      </c>
      <c r="G82" s="90">
        <v>140001542715</v>
      </c>
      <c r="H82" s="84"/>
      <c r="I82" s="84"/>
      <c r="J82" s="84"/>
      <c r="K82" s="84"/>
      <c r="L82" s="84"/>
      <c r="M82" s="84"/>
      <c r="N82" s="84"/>
      <c r="O82" s="84"/>
      <c r="P82" s="84">
        <v>6204</v>
      </c>
      <c r="Q82" s="84">
        <v>341220</v>
      </c>
      <c r="R82" s="84">
        <v>23885.4</v>
      </c>
      <c r="S82" s="84">
        <v>365105.4</v>
      </c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>
        <v>6204</v>
      </c>
      <c r="AG82" s="84">
        <v>341220</v>
      </c>
      <c r="AH82" s="84">
        <v>23885.4</v>
      </c>
      <c r="AI82" s="84">
        <v>365105.4</v>
      </c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x14ac:dyDescent="0.3">
      <c r="A83" s="4" t="s">
        <v>186</v>
      </c>
      <c r="B83" s="4" t="s">
        <v>172</v>
      </c>
      <c r="C83" s="4" t="s">
        <v>211</v>
      </c>
      <c r="D83" s="4">
        <v>92000374536</v>
      </c>
      <c r="E83" s="4">
        <v>9009410833</v>
      </c>
      <c r="F83" s="90">
        <v>130000720509</v>
      </c>
      <c r="G83" s="90">
        <v>140001542634</v>
      </c>
      <c r="H83" s="84"/>
      <c r="I83" s="84"/>
      <c r="J83" s="84"/>
      <c r="K83" s="84"/>
      <c r="L83" s="84"/>
      <c r="M83" s="84"/>
      <c r="N83" s="84"/>
      <c r="O83" s="84"/>
      <c r="P83" s="84">
        <v>3814</v>
      </c>
      <c r="Q83" s="84">
        <v>209770</v>
      </c>
      <c r="R83" s="84">
        <v>14683.9</v>
      </c>
      <c r="S83" s="84">
        <v>224453.9</v>
      </c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>
        <v>3814</v>
      </c>
      <c r="AG83" s="84">
        <v>209770</v>
      </c>
      <c r="AH83" s="84">
        <v>14683.9</v>
      </c>
      <c r="AI83" s="84">
        <v>224453.9</v>
      </c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x14ac:dyDescent="0.3">
      <c r="A84" s="4" t="s">
        <v>186</v>
      </c>
      <c r="B84" s="4" t="s">
        <v>153</v>
      </c>
      <c r="C84" s="4" t="s">
        <v>206</v>
      </c>
      <c r="D84" s="4">
        <v>92000323088</v>
      </c>
      <c r="E84" s="4">
        <v>9009414607</v>
      </c>
      <c r="F84" s="90">
        <v>130000720512</v>
      </c>
      <c r="G84" s="90">
        <v>140001543823</v>
      </c>
      <c r="H84" s="84"/>
      <c r="I84" s="84"/>
      <c r="J84" s="84"/>
      <c r="K84" s="84"/>
      <c r="L84" s="84"/>
      <c r="M84" s="84"/>
      <c r="N84" s="84"/>
      <c r="O84" s="84"/>
      <c r="P84" s="84">
        <v>11836</v>
      </c>
      <c r="Q84" s="84">
        <v>650980</v>
      </c>
      <c r="R84" s="84">
        <v>45568.6</v>
      </c>
      <c r="S84" s="84">
        <v>696548.6</v>
      </c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>
        <v>11836</v>
      </c>
      <c r="AG84" s="84">
        <v>650980</v>
      </c>
      <c r="AH84" s="84">
        <v>45568.6</v>
      </c>
      <c r="AI84" s="84">
        <v>696548.6</v>
      </c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x14ac:dyDescent="0.3">
      <c r="A85" s="4" t="s">
        <v>186</v>
      </c>
      <c r="B85" s="4" t="s">
        <v>153</v>
      </c>
      <c r="C85" s="4" t="s">
        <v>206</v>
      </c>
      <c r="D85" s="4">
        <v>92000323088</v>
      </c>
      <c r="E85" s="4">
        <v>9009410841</v>
      </c>
      <c r="F85" s="90">
        <v>130000720518</v>
      </c>
      <c r="G85" s="90">
        <v>140001542681</v>
      </c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>
        <v>5</v>
      </c>
      <c r="AC85" s="84">
        <v>2050</v>
      </c>
      <c r="AD85" s="84">
        <v>143.5</v>
      </c>
      <c r="AE85" s="84">
        <v>2193.5</v>
      </c>
      <c r="AF85" s="84">
        <v>5</v>
      </c>
      <c r="AG85" s="84">
        <v>2050</v>
      </c>
      <c r="AH85" s="84">
        <v>143.5</v>
      </c>
      <c r="AI85" s="84">
        <v>2193.5</v>
      </c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x14ac:dyDescent="0.3">
      <c r="A86" s="4" t="s">
        <v>1331</v>
      </c>
      <c r="B86" s="4" t="s">
        <v>3196</v>
      </c>
      <c r="C86" s="4" t="s">
        <v>236</v>
      </c>
      <c r="D86" s="4">
        <v>92000191165</v>
      </c>
      <c r="E86" s="4">
        <v>9009420717</v>
      </c>
      <c r="F86" s="90">
        <v>130000734939</v>
      </c>
      <c r="G86" s="90">
        <v>140001546996</v>
      </c>
      <c r="H86" s="84"/>
      <c r="I86" s="84"/>
      <c r="J86" s="84"/>
      <c r="K86" s="84"/>
      <c r="L86" s="84"/>
      <c r="M86" s="84"/>
      <c r="N86" s="84"/>
      <c r="O86" s="84"/>
      <c r="P86" s="84">
        <v>28</v>
      </c>
      <c r="Q86" s="84">
        <v>1540</v>
      </c>
      <c r="R86" s="84">
        <v>107.8</v>
      </c>
      <c r="S86" s="84">
        <v>1647.8</v>
      </c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>
        <v>28</v>
      </c>
      <c r="AG86" s="84">
        <v>1540</v>
      </c>
      <c r="AH86" s="84">
        <v>107.8</v>
      </c>
      <c r="AI86" s="84">
        <v>1647.8</v>
      </c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x14ac:dyDescent="0.3">
      <c r="A87" s="4" t="s">
        <v>1331</v>
      </c>
      <c r="B87" s="4" t="s">
        <v>3203</v>
      </c>
      <c r="C87" s="4" t="s">
        <v>236</v>
      </c>
      <c r="D87" s="4">
        <v>92000191172</v>
      </c>
      <c r="E87" s="4">
        <v>9009420880</v>
      </c>
      <c r="F87" s="90">
        <v>130000734946</v>
      </c>
      <c r="G87" s="90">
        <v>140001547143</v>
      </c>
      <c r="H87" s="84"/>
      <c r="I87" s="84"/>
      <c r="J87" s="84"/>
      <c r="K87" s="84"/>
      <c r="L87" s="84"/>
      <c r="M87" s="84"/>
      <c r="N87" s="84"/>
      <c r="O87" s="84"/>
      <c r="P87" s="84">
        <v>38</v>
      </c>
      <c r="Q87" s="84">
        <v>2090</v>
      </c>
      <c r="R87" s="84">
        <v>146.30000000000001</v>
      </c>
      <c r="S87" s="84">
        <v>2236.3000000000002</v>
      </c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>
        <v>38</v>
      </c>
      <c r="AG87" s="84">
        <v>2090</v>
      </c>
      <c r="AH87" s="84">
        <v>146.30000000000001</v>
      </c>
      <c r="AI87" s="84">
        <v>2236.3000000000002</v>
      </c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x14ac:dyDescent="0.3">
      <c r="A88" s="4" t="s">
        <v>1331</v>
      </c>
      <c r="B88" s="4" t="s">
        <v>3201</v>
      </c>
      <c r="C88" s="4" t="s">
        <v>236</v>
      </c>
      <c r="D88" s="4">
        <v>92000191169</v>
      </c>
      <c r="E88" s="4">
        <v>9009420870</v>
      </c>
      <c r="F88" s="90">
        <v>130000734943</v>
      </c>
      <c r="G88" s="90">
        <v>140001547097</v>
      </c>
      <c r="H88" s="84"/>
      <c r="I88" s="84"/>
      <c r="J88" s="84"/>
      <c r="K88" s="84"/>
      <c r="L88" s="84"/>
      <c r="M88" s="84"/>
      <c r="N88" s="84"/>
      <c r="O88" s="84"/>
      <c r="P88" s="84">
        <v>6</v>
      </c>
      <c r="Q88" s="84">
        <v>330</v>
      </c>
      <c r="R88" s="84">
        <v>23.1</v>
      </c>
      <c r="S88" s="84">
        <v>353.1</v>
      </c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>
        <v>6</v>
      </c>
      <c r="AG88" s="84">
        <v>330</v>
      </c>
      <c r="AH88" s="84">
        <v>23.1</v>
      </c>
      <c r="AI88" s="84">
        <v>353.1</v>
      </c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x14ac:dyDescent="0.3">
      <c r="A89" s="4" t="s">
        <v>1331</v>
      </c>
      <c r="B89" s="4" t="s">
        <v>3194</v>
      </c>
      <c r="C89" s="4" t="s">
        <v>236</v>
      </c>
      <c r="D89" s="4">
        <v>92000191163</v>
      </c>
      <c r="E89" s="4">
        <v>9009420662</v>
      </c>
      <c r="F89" s="90">
        <v>130000734935</v>
      </c>
      <c r="G89" s="90">
        <v>140001546946</v>
      </c>
      <c r="H89" s="84"/>
      <c r="I89" s="84"/>
      <c r="J89" s="84"/>
      <c r="K89" s="84"/>
      <c r="L89" s="84"/>
      <c r="M89" s="84"/>
      <c r="N89" s="84"/>
      <c r="O89" s="84"/>
      <c r="P89" s="84">
        <v>3</v>
      </c>
      <c r="Q89" s="84">
        <v>165</v>
      </c>
      <c r="R89" s="84">
        <v>11.55</v>
      </c>
      <c r="S89" s="84">
        <v>176.55</v>
      </c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>
        <v>3</v>
      </c>
      <c r="AG89" s="84">
        <v>165</v>
      </c>
      <c r="AH89" s="84">
        <v>11.55</v>
      </c>
      <c r="AI89" s="84">
        <v>176.55</v>
      </c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x14ac:dyDescent="0.3">
      <c r="A90" s="4" t="s">
        <v>1331</v>
      </c>
      <c r="B90" s="4" t="s">
        <v>160</v>
      </c>
      <c r="C90" s="4" t="s">
        <v>220</v>
      </c>
      <c r="D90" s="4">
        <v>92000322796</v>
      </c>
      <c r="E90" s="4">
        <v>9009417615</v>
      </c>
      <c r="F90" s="90">
        <v>130000734900</v>
      </c>
      <c r="G90" s="90">
        <v>140001546236</v>
      </c>
      <c r="H90" s="84"/>
      <c r="I90" s="84"/>
      <c r="J90" s="84"/>
      <c r="K90" s="84"/>
      <c r="L90" s="84"/>
      <c r="M90" s="84"/>
      <c r="N90" s="84"/>
      <c r="O90" s="84"/>
      <c r="P90" s="84">
        <v>2324</v>
      </c>
      <c r="Q90" s="84">
        <v>127820</v>
      </c>
      <c r="R90" s="84">
        <v>8947.4</v>
      </c>
      <c r="S90" s="84">
        <v>136767.4</v>
      </c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>
        <v>2324</v>
      </c>
      <c r="AG90" s="84">
        <v>127820</v>
      </c>
      <c r="AH90" s="84">
        <v>8947.4</v>
      </c>
      <c r="AI90" s="84">
        <v>136767.4</v>
      </c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x14ac:dyDescent="0.3">
      <c r="A91" s="4" t="s">
        <v>1331</v>
      </c>
      <c r="B91" s="4" t="s">
        <v>160</v>
      </c>
      <c r="C91" s="4" t="s">
        <v>222</v>
      </c>
      <c r="D91" s="4">
        <v>92000322796</v>
      </c>
      <c r="E91" s="4">
        <v>9009417614</v>
      </c>
      <c r="F91" s="90">
        <v>130000734899</v>
      </c>
      <c r="G91" s="90">
        <v>140001546206</v>
      </c>
      <c r="H91" s="84"/>
      <c r="I91" s="84"/>
      <c r="J91" s="84"/>
      <c r="K91" s="84"/>
      <c r="L91" s="84"/>
      <c r="M91" s="84"/>
      <c r="N91" s="84"/>
      <c r="O91" s="84"/>
      <c r="P91" s="84">
        <v>9698</v>
      </c>
      <c r="Q91" s="84">
        <v>533390</v>
      </c>
      <c r="R91" s="84">
        <v>37337.300000000003</v>
      </c>
      <c r="S91" s="84">
        <v>570727.30000000005</v>
      </c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>
        <v>9698</v>
      </c>
      <c r="AG91" s="84">
        <v>533390</v>
      </c>
      <c r="AH91" s="84">
        <v>37337.300000000003</v>
      </c>
      <c r="AI91" s="84">
        <v>570727.30000000005</v>
      </c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x14ac:dyDescent="0.3">
      <c r="A92" s="4" t="s">
        <v>1331</v>
      </c>
      <c r="B92" s="4" t="s">
        <v>160</v>
      </c>
      <c r="C92" s="4" t="s">
        <v>215</v>
      </c>
      <c r="D92" s="4">
        <v>92000322796</v>
      </c>
      <c r="E92" s="4">
        <v>9009417618</v>
      </c>
      <c r="F92" s="90">
        <v>130000734901</v>
      </c>
      <c r="G92" s="90">
        <v>140001546253</v>
      </c>
      <c r="H92" s="84"/>
      <c r="I92" s="84"/>
      <c r="J92" s="84"/>
      <c r="K92" s="84"/>
      <c r="L92" s="84"/>
      <c r="M92" s="84"/>
      <c r="N92" s="84"/>
      <c r="O92" s="84"/>
      <c r="P92" s="84">
        <v>3090</v>
      </c>
      <c r="Q92" s="84">
        <v>169950</v>
      </c>
      <c r="R92" s="84">
        <v>11896.5</v>
      </c>
      <c r="S92" s="84">
        <v>181846.5</v>
      </c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>
        <v>3090</v>
      </c>
      <c r="AG92" s="84">
        <v>169950</v>
      </c>
      <c r="AH92" s="84">
        <v>11896.5</v>
      </c>
      <c r="AI92" s="84">
        <v>181846.5</v>
      </c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x14ac:dyDescent="0.3">
      <c r="A93" s="4" t="s">
        <v>1331</v>
      </c>
      <c r="B93" s="4" t="s">
        <v>158</v>
      </c>
      <c r="C93" s="4" t="s">
        <v>214</v>
      </c>
      <c r="D93" s="4">
        <v>92000322756</v>
      </c>
      <c r="E93" s="4">
        <v>9009417019</v>
      </c>
      <c r="F93" s="90">
        <v>130000734875</v>
      </c>
      <c r="G93" s="90">
        <v>140001545770</v>
      </c>
      <c r="H93" s="84"/>
      <c r="I93" s="84"/>
      <c r="J93" s="84"/>
      <c r="K93" s="84"/>
      <c r="L93" s="84"/>
      <c r="M93" s="84"/>
      <c r="N93" s="84"/>
      <c r="O93" s="84"/>
      <c r="P93" s="84">
        <v>814</v>
      </c>
      <c r="Q93" s="84">
        <v>44770</v>
      </c>
      <c r="R93" s="84">
        <v>3133.9</v>
      </c>
      <c r="S93" s="84">
        <v>47903.9</v>
      </c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>
        <v>814</v>
      </c>
      <c r="AG93" s="84">
        <v>44770</v>
      </c>
      <c r="AH93" s="84">
        <v>3133.9</v>
      </c>
      <c r="AI93" s="84">
        <v>47903.9</v>
      </c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x14ac:dyDescent="0.3">
      <c r="A94" s="4" t="s">
        <v>1331</v>
      </c>
      <c r="B94" s="4" t="s">
        <v>194</v>
      </c>
      <c r="C94" s="4" t="s">
        <v>640</v>
      </c>
      <c r="D94" s="4">
        <v>92000571401</v>
      </c>
      <c r="E94" s="4">
        <v>9009417375</v>
      </c>
      <c r="F94" s="90">
        <v>130000734885</v>
      </c>
      <c r="G94" s="90">
        <v>140001546049</v>
      </c>
      <c r="H94" s="84"/>
      <c r="I94" s="84"/>
      <c r="J94" s="84"/>
      <c r="K94" s="84"/>
      <c r="L94" s="84"/>
      <c r="M94" s="84"/>
      <c r="N94" s="84"/>
      <c r="O94" s="84"/>
      <c r="P94" s="84">
        <v>5714</v>
      </c>
      <c r="Q94" s="84">
        <v>314270</v>
      </c>
      <c r="R94" s="84">
        <v>21998.9</v>
      </c>
      <c r="S94" s="84">
        <v>336268.9</v>
      </c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>
        <v>5714</v>
      </c>
      <c r="AG94" s="84">
        <v>314270</v>
      </c>
      <c r="AH94" s="84">
        <v>21998.9</v>
      </c>
      <c r="AI94" s="84">
        <v>336268.9</v>
      </c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x14ac:dyDescent="0.3">
      <c r="A95" s="4" t="s">
        <v>1331</v>
      </c>
      <c r="B95" s="4" t="s">
        <v>171</v>
      </c>
      <c r="C95" s="4" t="s">
        <v>213</v>
      </c>
      <c r="D95" s="4">
        <v>92000444211</v>
      </c>
      <c r="E95" s="4">
        <v>9009417187</v>
      </c>
      <c r="F95" s="90">
        <v>130000734880</v>
      </c>
      <c r="G95" s="90">
        <v>140001545941</v>
      </c>
      <c r="H95" s="84"/>
      <c r="I95" s="84"/>
      <c r="J95" s="84"/>
      <c r="K95" s="84"/>
      <c r="L95" s="84"/>
      <c r="M95" s="84"/>
      <c r="N95" s="84"/>
      <c r="O95" s="84"/>
      <c r="P95" s="84">
        <v>4407</v>
      </c>
      <c r="Q95" s="84">
        <v>242385</v>
      </c>
      <c r="R95" s="84">
        <v>16966.95</v>
      </c>
      <c r="S95" s="84">
        <v>259351.95</v>
      </c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>
        <v>4407</v>
      </c>
      <c r="AG95" s="84">
        <v>242385</v>
      </c>
      <c r="AH95" s="84">
        <v>16966.95</v>
      </c>
      <c r="AI95" s="84">
        <v>259351.95</v>
      </c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x14ac:dyDescent="0.3">
      <c r="A96" s="4" t="s">
        <v>1331</v>
      </c>
      <c r="B96" s="4" t="s">
        <v>114</v>
      </c>
      <c r="C96" s="4" t="s">
        <v>219</v>
      </c>
      <c r="D96" s="4">
        <v>92000322799</v>
      </c>
      <c r="E96" s="4">
        <v>9009416876</v>
      </c>
      <c r="F96" s="90">
        <v>130000734873</v>
      </c>
      <c r="G96" s="90">
        <v>140001545162</v>
      </c>
      <c r="H96" s="84"/>
      <c r="I96" s="84"/>
      <c r="J96" s="84"/>
      <c r="K96" s="84"/>
      <c r="L96" s="84"/>
      <c r="M96" s="84"/>
      <c r="N96" s="84"/>
      <c r="O96" s="84"/>
      <c r="P96" s="84">
        <v>19518</v>
      </c>
      <c r="Q96" s="84">
        <v>1073490</v>
      </c>
      <c r="R96" s="84">
        <v>75144.3</v>
      </c>
      <c r="S96" s="84">
        <v>1148634.3</v>
      </c>
      <c r="T96" s="84">
        <v>2604</v>
      </c>
      <c r="U96" s="84">
        <v>260400</v>
      </c>
      <c r="V96" s="84">
        <v>18228</v>
      </c>
      <c r="W96" s="84">
        <v>278628</v>
      </c>
      <c r="X96" s="84"/>
      <c r="Y96" s="84"/>
      <c r="Z96" s="84"/>
      <c r="AA96" s="84"/>
      <c r="AB96" s="84"/>
      <c r="AC96" s="84"/>
      <c r="AD96" s="84"/>
      <c r="AE96" s="84"/>
      <c r="AF96" s="84">
        <v>22122</v>
      </c>
      <c r="AG96" s="84">
        <v>1333890</v>
      </c>
      <c r="AH96" s="84">
        <v>93372.3</v>
      </c>
      <c r="AI96" s="84">
        <v>1427262.3</v>
      </c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x14ac:dyDescent="0.3">
      <c r="A97" s="4" t="s">
        <v>1331</v>
      </c>
      <c r="B97" s="4" t="s">
        <v>1257</v>
      </c>
      <c r="C97" s="4" t="s">
        <v>225</v>
      </c>
      <c r="D97" s="4">
        <v>92000589312</v>
      </c>
      <c r="E97" s="4">
        <v>9009417386</v>
      </c>
      <c r="F97" s="90">
        <v>130000734891</v>
      </c>
      <c r="G97" s="90">
        <v>140001546134</v>
      </c>
      <c r="H97" s="84"/>
      <c r="I97" s="84"/>
      <c r="J97" s="84"/>
      <c r="K97" s="84"/>
      <c r="L97" s="84"/>
      <c r="M97" s="84"/>
      <c r="N97" s="84"/>
      <c r="O97" s="84"/>
      <c r="P97" s="84">
        <v>3659</v>
      </c>
      <c r="Q97" s="84">
        <v>201245</v>
      </c>
      <c r="R97" s="84">
        <v>14087.15</v>
      </c>
      <c r="S97" s="84">
        <v>215332.15</v>
      </c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>
        <v>3659</v>
      </c>
      <c r="AG97" s="84">
        <v>201245</v>
      </c>
      <c r="AH97" s="84">
        <v>14087.15</v>
      </c>
      <c r="AI97" s="84">
        <v>215332.15</v>
      </c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x14ac:dyDescent="0.3">
      <c r="A98" s="4" t="s">
        <v>1331</v>
      </c>
      <c r="B98" s="4" t="s">
        <v>168</v>
      </c>
      <c r="C98" s="4" t="s">
        <v>216</v>
      </c>
      <c r="D98" s="4">
        <v>92000322792</v>
      </c>
      <c r="E98" s="4">
        <v>9009417626</v>
      </c>
      <c r="F98" s="90">
        <v>130000734934</v>
      </c>
      <c r="G98" s="90">
        <v>140001546288</v>
      </c>
      <c r="H98" s="84"/>
      <c r="I98" s="84"/>
      <c r="J98" s="84"/>
      <c r="K98" s="84"/>
      <c r="L98" s="84"/>
      <c r="M98" s="84"/>
      <c r="N98" s="84"/>
      <c r="O98" s="84"/>
      <c r="P98" s="84">
        <v>1045</v>
      </c>
      <c r="Q98" s="84">
        <v>57475</v>
      </c>
      <c r="R98" s="84">
        <v>4023.25</v>
      </c>
      <c r="S98" s="84">
        <v>61498.25</v>
      </c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>
        <v>1045</v>
      </c>
      <c r="AG98" s="84">
        <v>57475</v>
      </c>
      <c r="AH98" s="84">
        <v>4023.25</v>
      </c>
      <c r="AI98" s="84">
        <v>61498.25</v>
      </c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x14ac:dyDescent="0.3">
      <c r="A99" s="4" t="s">
        <v>1331</v>
      </c>
      <c r="B99" s="4" t="s">
        <v>172</v>
      </c>
      <c r="C99" s="4" t="s">
        <v>211</v>
      </c>
      <c r="D99" s="4">
        <v>92000456268</v>
      </c>
      <c r="E99" s="4">
        <v>9009417623</v>
      </c>
      <c r="F99" s="90">
        <v>130000734907</v>
      </c>
      <c r="G99" s="90">
        <v>140001546270</v>
      </c>
      <c r="H99" s="84"/>
      <c r="I99" s="84"/>
      <c r="J99" s="84"/>
      <c r="K99" s="84"/>
      <c r="L99" s="84"/>
      <c r="M99" s="84"/>
      <c r="N99" s="84"/>
      <c r="O99" s="84"/>
      <c r="P99" s="84">
        <v>1691</v>
      </c>
      <c r="Q99" s="84">
        <v>93005</v>
      </c>
      <c r="R99" s="84">
        <v>6510.35</v>
      </c>
      <c r="S99" s="84">
        <v>99515.35</v>
      </c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>
        <v>1691</v>
      </c>
      <c r="AG99" s="84">
        <v>93005</v>
      </c>
      <c r="AH99" s="84">
        <v>6510.35</v>
      </c>
      <c r="AI99" s="84">
        <v>99515.35</v>
      </c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x14ac:dyDescent="0.3">
      <c r="A100" s="4" t="s">
        <v>1331</v>
      </c>
      <c r="B100" s="4" t="s">
        <v>153</v>
      </c>
      <c r="C100" s="4" t="s">
        <v>206</v>
      </c>
      <c r="D100" s="4">
        <v>92000322805</v>
      </c>
      <c r="E100" s="4">
        <v>9009417610</v>
      </c>
      <c r="F100" s="90">
        <v>130000734895</v>
      </c>
      <c r="G100" s="90">
        <v>140001546172</v>
      </c>
      <c r="H100" s="84"/>
      <c r="I100" s="84"/>
      <c r="J100" s="84"/>
      <c r="K100" s="84"/>
      <c r="L100" s="84"/>
      <c r="M100" s="84"/>
      <c r="N100" s="84"/>
      <c r="O100" s="84"/>
      <c r="P100" s="84">
        <v>11295</v>
      </c>
      <c r="Q100" s="84">
        <v>621225</v>
      </c>
      <c r="R100" s="84">
        <v>43485.75</v>
      </c>
      <c r="S100" s="84">
        <v>664710.75</v>
      </c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>
        <v>11295</v>
      </c>
      <c r="AG100" s="84">
        <v>621225</v>
      </c>
      <c r="AH100" s="84">
        <v>43485.75</v>
      </c>
      <c r="AI100" s="84">
        <v>664710.75</v>
      </c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3">
      <c r="A101" s="4" t="s">
        <v>1308</v>
      </c>
      <c r="B101" s="4" t="s">
        <v>160</v>
      </c>
      <c r="C101" s="4" t="s">
        <v>220</v>
      </c>
      <c r="D101" s="4">
        <v>92000326098</v>
      </c>
      <c r="E101" s="4">
        <v>9009420383</v>
      </c>
      <c r="F101" s="90">
        <v>130000727155</v>
      </c>
      <c r="G101" s="90">
        <v>140001546767</v>
      </c>
      <c r="H101" s="84"/>
      <c r="I101" s="84"/>
      <c r="J101" s="84"/>
      <c r="K101" s="84"/>
      <c r="L101" s="84"/>
      <c r="M101" s="84"/>
      <c r="N101" s="84"/>
      <c r="O101" s="84"/>
      <c r="P101" s="84">
        <v>4732</v>
      </c>
      <c r="Q101" s="84">
        <v>260260</v>
      </c>
      <c r="R101" s="84">
        <v>18218.2</v>
      </c>
      <c r="S101" s="84">
        <v>278478.2</v>
      </c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>
        <v>4732</v>
      </c>
      <c r="AG101" s="84">
        <v>260260</v>
      </c>
      <c r="AH101" s="84">
        <v>18218.2</v>
      </c>
      <c r="AI101" s="84">
        <v>278478.2</v>
      </c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 x14ac:dyDescent="0.3">
      <c r="A102" s="4" t="s">
        <v>1308</v>
      </c>
      <c r="B102" s="4" t="s">
        <v>160</v>
      </c>
      <c r="C102" s="4" t="s">
        <v>222</v>
      </c>
      <c r="D102" s="4">
        <v>92000326098</v>
      </c>
      <c r="E102" s="4">
        <v>9009420542</v>
      </c>
      <c r="F102" s="90">
        <v>130000727163</v>
      </c>
      <c r="G102" s="90">
        <v>140001546875</v>
      </c>
      <c r="H102" s="84"/>
      <c r="I102" s="84"/>
      <c r="J102" s="84"/>
      <c r="K102" s="84"/>
      <c r="L102" s="84"/>
      <c r="M102" s="84"/>
      <c r="N102" s="84"/>
      <c r="O102" s="84"/>
      <c r="P102" s="84">
        <v>4954</v>
      </c>
      <c r="Q102" s="84">
        <v>272470</v>
      </c>
      <c r="R102" s="84">
        <v>19072.900000000001</v>
      </c>
      <c r="S102" s="84">
        <v>291542.90000000002</v>
      </c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>
        <v>4954</v>
      </c>
      <c r="AG102" s="84">
        <v>272470</v>
      </c>
      <c r="AH102" s="84">
        <v>19072.900000000001</v>
      </c>
      <c r="AI102" s="84">
        <v>291542.90000000002</v>
      </c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x14ac:dyDescent="0.3">
      <c r="A103" s="4" t="s">
        <v>1308</v>
      </c>
      <c r="B103" s="4" t="s">
        <v>160</v>
      </c>
      <c r="C103" s="4" t="s">
        <v>215</v>
      </c>
      <c r="D103" s="4">
        <v>92000326098</v>
      </c>
      <c r="E103" s="4">
        <v>9009420458</v>
      </c>
      <c r="F103" s="90">
        <v>130000727162</v>
      </c>
      <c r="G103" s="90">
        <v>140001546828</v>
      </c>
      <c r="H103" s="84"/>
      <c r="I103" s="84"/>
      <c r="J103" s="84"/>
      <c r="K103" s="84"/>
      <c r="L103" s="84"/>
      <c r="M103" s="84"/>
      <c r="N103" s="84"/>
      <c r="O103" s="84"/>
      <c r="P103" s="84">
        <v>3580</v>
      </c>
      <c r="Q103" s="84">
        <v>196900</v>
      </c>
      <c r="R103" s="84">
        <v>13783</v>
      </c>
      <c r="S103" s="84">
        <v>210683</v>
      </c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>
        <v>3580</v>
      </c>
      <c r="AG103" s="84">
        <v>196900</v>
      </c>
      <c r="AH103" s="84">
        <v>13783</v>
      </c>
      <c r="AI103" s="84">
        <v>210683</v>
      </c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x14ac:dyDescent="0.3">
      <c r="A104" s="4" t="s">
        <v>1308</v>
      </c>
      <c r="B104" s="4" t="s">
        <v>158</v>
      </c>
      <c r="C104" s="4" t="s">
        <v>214</v>
      </c>
      <c r="D104" s="4">
        <v>92000319928</v>
      </c>
      <c r="E104" s="4">
        <v>9009420677</v>
      </c>
      <c r="F104" s="90">
        <v>130000727160</v>
      </c>
      <c r="G104" s="90">
        <v>140001546981</v>
      </c>
      <c r="H104" s="84"/>
      <c r="I104" s="84"/>
      <c r="J104" s="84"/>
      <c r="K104" s="84"/>
      <c r="L104" s="84"/>
      <c r="M104" s="84"/>
      <c r="N104" s="84"/>
      <c r="O104" s="84"/>
      <c r="P104" s="84">
        <v>2691</v>
      </c>
      <c r="Q104" s="84">
        <v>148005</v>
      </c>
      <c r="R104" s="84">
        <v>10360.35</v>
      </c>
      <c r="S104" s="84">
        <v>158365.35</v>
      </c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>
        <v>2691</v>
      </c>
      <c r="AG104" s="84">
        <v>148005</v>
      </c>
      <c r="AH104" s="84">
        <v>10360.35</v>
      </c>
      <c r="AI104" s="84">
        <v>158365.35</v>
      </c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x14ac:dyDescent="0.3">
      <c r="A105" s="4" t="s">
        <v>1308</v>
      </c>
      <c r="B105" s="4" t="s">
        <v>194</v>
      </c>
      <c r="C105" s="4" t="s">
        <v>640</v>
      </c>
      <c r="D105" s="4">
        <v>92000571092</v>
      </c>
      <c r="E105" s="4">
        <v>9009420950</v>
      </c>
      <c r="F105" s="90">
        <v>130000727159</v>
      </c>
      <c r="G105" s="90">
        <v>140001547167</v>
      </c>
      <c r="H105" s="84"/>
      <c r="I105" s="84"/>
      <c r="J105" s="84"/>
      <c r="K105" s="84"/>
      <c r="L105" s="84"/>
      <c r="M105" s="84"/>
      <c r="N105" s="84"/>
      <c r="O105" s="84"/>
      <c r="P105" s="84">
        <v>1341</v>
      </c>
      <c r="Q105" s="84">
        <v>73755</v>
      </c>
      <c r="R105" s="84">
        <v>5162.8500000000004</v>
      </c>
      <c r="S105" s="84">
        <v>78917.850000000006</v>
      </c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>
        <v>1341</v>
      </c>
      <c r="AG105" s="84">
        <v>73755</v>
      </c>
      <c r="AH105" s="84">
        <v>5162.8500000000004</v>
      </c>
      <c r="AI105" s="84">
        <v>78917.850000000006</v>
      </c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x14ac:dyDescent="0.3">
      <c r="A106" s="4" t="s">
        <v>1308</v>
      </c>
      <c r="B106" s="4" t="s">
        <v>171</v>
      </c>
      <c r="C106" s="4" t="s">
        <v>213</v>
      </c>
      <c r="D106" s="4">
        <v>92000481967</v>
      </c>
      <c r="E106" s="4">
        <v>9009420954</v>
      </c>
      <c r="F106" s="90">
        <v>130000727158</v>
      </c>
      <c r="G106" s="90">
        <v>140001547199</v>
      </c>
      <c r="H106" s="84"/>
      <c r="I106" s="84"/>
      <c r="J106" s="84"/>
      <c r="K106" s="84"/>
      <c r="L106" s="84"/>
      <c r="M106" s="84"/>
      <c r="N106" s="84"/>
      <c r="O106" s="84"/>
      <c r="P106" s="84">
        <v>3252</v>
      </c>
      <c r="Q106" s="84">
        <v>178860</v>
      </c>
      <c r="R106" s="84">
        <v>12520.2</v>
      </c>
      <c r="S106" s="84">
        <v>191380.2</v>
      </c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>
        <v>3252</v>
      </c>
      <c r="AG106" s="84">
        <v>178860</v>
      </c>
      <c r="AH106" s="84">
        <v>12520.2</v>
      </c>
      <c r="AI106" s="84">
        <v>191380.2</v>
      </c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x14ac:dyDescent="0.3">
      <c r="A107" s="4" t="s">
        <v>1308</v>
      </c>
      <c r="B107" s="4" t="s">
        <v>114</v>
      </c>
      <c r="C107" s="4" t="s">
        <v>219</v>
      </c>
      <c r="D107" s="4">
        <v>92000319932</v>
      </c>
      <c r="E107" s="4">
        <v>9009417578</v>
      </c>
      <c r="F107" s="90">
        <v>130000727156</v>
      </c>
      <c r="G107" s="90">
        <v>140001546169</v>
      </c>
      <c r="H107" s="84"/>
      <c r="I107" s="84"/>
      <c r="J107" s="84"/>
      <c r="K107" s="84"/>
      <c r="L107" s="84"/>
      <c r="M107" s="84"/>
      <c r="N107" s="84"/>
      <c r="O107" s="84"/>
      <c r="P107" s="84">
        <v>9542</v>
      </c>
      <c r="Q107" s="84">
        <v>524810</v>
      </c>
      <c r="R107" s="84">
        <v>36736.699999999997</v>
      </c>
      <c r="S107" s="84">
        <v>561546.69999999995</v>
      </c>
      <c r="T107" s="84">
        <v>1933</v>
      </c>
      <c r="U107" s="84">
        <v>193300</v>
      </c>
      <c r="V107" s="84">
        <v>13531</v>
      </c>
      <c r="W107" s="84">
        <v>206831</v>
      </c>
      <c r="X107" s="84"/>
      <c r="Y107" s="84"/>
      <c r="Z107" s="84"/>
      <c r="AA107" s="84"/>
      <c r="AB107" s="84"/>
      <c r="AC107" s="84"/>
      <c r="AD107" s="84"/>
      <c r="AE107" s="84"/>
      <c r="AF107" s="84">
        <v>11475</v>
      </c>
      <c r="AG107" s="84">
        <v>718110</v>
      </c>
      <c r="AH107" s="84">
        <v>50267.7</v>
      </c>
      <c r="AI107" s="84">
        <v>768377.7</v>
      </c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x14ac:dyDescent="0.3">
      <c r="A108" s="4" t="s">
        <v>1308</v>
      </c>
      <c r="B108" s="4" t="s">
        <v>114</v>
      </c>
      <c r="C108" s="4" t="s">
        <v>210</v>
      </c>
      <c r="D108" s="4">
        <v>92000319932</v>
      </c>
      <c r="E108" s="4">
        <v>9009417292</v>
      </c>
      <c r="F108" s="90">
        <v>130000727166</v>
      </c>
      <c r="G108" s="90">
        <v>140001545773</v>
      </c>
      <c r="H108" s="84"/>
      <c r="I108" s="84"/>
      <c r="J108" s="84"/>
      <c r="K108" s="84"/>
      <c r="L108" s="84"/>
      <c r="M108" s="84"/>
      <c r="N108" s="84"/>
      <c r="O108" s="84"/>
      <c r="P108" s="84">
        <v>4008</v>
      </c>
      <c r="Q108" s="84">
        <v>220440</v>
      </c>
      <c r="R108" s="84">
        <v>15430.8</v>
      </c>
      <c r="S108" s="84">
        <v>235870.8</v>
      </c>
      <c r="T108" s="84">
        <v>645</v>
      </c>
      <c r="U108" s="84">
        <v>64500</v>
      </c>
      <c r="V108" s="84">
        <v>4515</v>
      </c>
      <c r="W108" s="84">
        <v>69015</v>
      </c>
      <c r="X108" s="84"/>
      <c r="Y108" s="84"/>
      <c r="Z108" s="84"/>
      <c r="AA108" s="84"/>
      <c r="AB108" s="84"/>
      <c r="AC108" s="84"/>
      <c r="AD108" s="84"/>
      <c r="AE108" s="84"/>
      <c r="AF108" s="84">
        <v>4653</v>
      </c>
      <c r="AG108" s="84">
        <v>284940</v>
      </c>
      <c r="AH108" s="84">
        <v>19945.8</v>
      </c>
      <c r="AI108" s="84">
        <v>304885.8</v>
      </c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x14ac:dyDescent="0.3">
      <c r="A109" s="4" t="s">
        <v>1308</v>
      </c>
      <c r="B109" s="4" t="s">
        <v>114</v>
      </c>
      <c r="C109" s="4" t="s">
        <v>223</v>
      </c>
      <c r="D109" s="4">
        <v>92000319932</v>
      </c>
      <c r="E109" s="4">
        <v>9009417453</v>
      </c>
      <c r="F109" s="90">
        <v>130000727165</v>
      </c>
      <c r="G109" s="90">
        <v>140001546056</v>
      </c>
      <c r="H109" s="84"/>
      <c r="I109" s="84"/>
      <c r="J109" s="84"/>
      <c r="K109" s="84"/>
      <c r="L109" s="84"/>
      <c r="M109" s="84"/>
      <c r="N109" s="84"/>
      <c r="O109" s="84"/>
      <c r="P109" s="84">
        <v>6378</v>
      </c>
      <c r="Q109" s="84">
        <v>350790</v>
      </c>
      <c r="R109" s="84">
        <v>24555.3</v>
      </c>
      <c r="S109" s="84">
        <v>375345.3</v>
      </c>
      <c r="T109" s="84">
        <v>1477</v>
      </c>
      <c r="U109" s="84">
        <v>147700</v>
      </c>
      <c r="V109" s="84">
        <v>10339</v>
      </c>
      <c r="W109" s="84">
        <v>158039</v>
      </c>
      <c r="X109" s="84"/>
      <c r="Y109" s="84"/>
      <c r="Z109" s="84"/>
      <c r="AA109" s="84"/>
      <c r="AB109" s="84"/>
      <c r="AC109" s="84"/>
      <c r="AD109" s="84"/>
      <c r="AE109" s="84"/>
      <c r="AF109" s="84">
        <v>7855</v>
      </c>
      <c r="AG109" s="84">
        <v>498490</v>
      </c>
      <c r="AH109" s="84">
        <v>34894.300000000003</v>
      </c>
      <c r="AI109" s="84">
        <v>533384.30000000005</v>
      </c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x14ac:dyDescent="0.3">
      <c r="A110" s="4" t="s">
        <v>1308</v>
      </c>
      <c r="B110" s="4" t="s">
        <v>1257</v>
      </c>
      <c r="C110" s="4" t="s">
        <v>225</v>
      </c>
      <c r="D110" s="4">
        <v>92000589313</v>
      </c>
      <c r="E110" s="4">
        <v>9009417697</v>
      </c>
      <c r="F110" s="90">
        <v>130000727164</v>
      </c>
      <c r="G110" s="90">
        <v>140001546272</v>
      </c>
      <c r="H110" s="84"/>
      <c r="I110" s="84"/>
      <c r="J110" s="84"/>
      <c r="K110" s="84"/>
      <c r="L110" s="84"/>
      <c r="M110" s="84"/>
      <c r="N110" s="84"/>
      <c r="O110" s="84"/>
      <c r="P110" s="84">
        <v>1017</v>
      </c>
      <c r="Q110" s="84">
        <v>55935</v>
      </c>
      <c r="R110" s="84">
        <v>3915.45</v>
      </c>
      <c r="S110" s="84">
        <v>59850.45</v>
      </c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>
        <v>1017</v>
      </c>
      <c r="AG110" s="84">
        <v>55935</v>
      </c>
      <c r="AH110" s="84">
        <v>3915.45</v>
      </c>
      <c r="AI110" s="84">
        <v>59850.45</v>
      </c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x14ac:dyDescent="0.3">
      <c r="A111" s="4" t="s">
        <v>1308</v>
      </c>
      <c r="B111" s="4" t="s">
        <v>168</v>
      </c>
      <c r="C111" s="4" t="s">
        <v>216</v>
      </c>
      <c r="D111" s="4">
        <v>92000319935</v>
      </c>
      <c r="E111" s="4">
        <v>9009417587</v>
      </c>
      <c r="F111" s="90">
        <v>130000727161</v>
      </c>
      <c r="G111" s="90">
        <v>140001546231</v>
      </c>
      <c r="H111" s="84"/>
      <c r="I111" s="84"/>
      <c r="J111" s="84"/>
      <c r="K111" s="84"/>
      <c r="L111" s="84"/>
      <c r="M111" s="84"/>
      <c r="N111" s="84"/>
      <c r="O111" s="84"/>
      <c r="P111" s="84">
        <v>443</v>
      </c>
      <c r="Q111" s="84">
        <v>24365</v>
      </c>
      <c r="R111" s="84">
        <v>1705.55</v>
      </c>
      <c r="S111" s="84">
        <v>26070.55</v>
      </c>
      <c r="T111" s="84">
        <v>54</v>
      </c>
      <c r="U111" s="84">
        <v>5400</v>
      </c>
      <c r="V111" s="84">
        <v>378</v>
      </c>
      <c r="W111" s="84">
        <v>5778</v>
      </c>
      <c r="X111" s="84"/>
      <c r="Y111" s="84"/>
      <c r="Z111" s="84"/>
      <c r="AA111" s="84"/>
      <c r="AB111" s="84"/>
      <c r="AC111" s="84"/>
      <c r="AD111" s="84"/>
      <c r="AE111" s="84"/>
      <c r="AF111" s="84">
        <v>497</v>
      </c>
      <c r="AG111" s="84">
        <v>29765</v>
      </c>
      <c r="AH111" s="84">
        <v>2083.5500000000002</v>
      </c>
      <c r="AI111" s="84">
        <v>31848.55</v>
      </c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x14ac:dyDescent="0.3">
      <c r="A112" s="4" t="s">
        <v>1308</v>
      </c>
      <c r="B112" s="4" t="s">
        <v>172</v>
      </c>
      <c r="C112" s="4" t="s">
        <v>211</v>
      </c>
      <c r="D112" s="4">
        <v>92000449978</v>
      </c>
      <c r="E112" s="4">
        <v>9009416709</v>
      </c>
      <c r="F112" s="90">
        <v>130000727167</v>
      </c>
      <c r="G112" s="90">
        <v>140001545510</v>
      </c>
      <c r="H112" s="84"/>
      <c r="I112" s="84"/>
      <c r="J112" s="84"/>
      <c r="K112" s="84"/>
      <c r="L112" s="84"/>
      <c r="M112" s="84"/>
      <c r="N112" s="84"/>
      <c r="O112" s="84"/>
      <c r="P112" s="84">
        <v>1314</v>
      </c>
      <c r="Q112" s="84">
        <v>72270</v>
      </c>
      <c r="R112" s="84">
        <v>5058.8999999999996</v>
      </c>
      <c r="S112" s="84">
        <v>77328.899999999994</v>
      </c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>
        <v>1314</v>
      </c>
      <c r="AG112" s="84">
        <v>72270</v>
      </c>
      <c r="AH112" s="84">
        <v>5058.8999999999996</v>
      </c>
      <c r="AI112" s="84">
        <v>77328.899999999994</v>
      </c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x14ac:dyDescent="0.3">
      <c r="A113" s="4" t="s">
        <v>1308</v>
      </c>
      <c r="B113" s="4" t="s">
        <v>153</v>
      </c>
      <c r="C113" s="4" t="s">
        <v>206</v>
      </c>
      <c r="D113" s="4">
        <v>92000319941</v>
      </c>
      <c r="E113" s="4">
        <v>9009417700</v>
      </c>
      <c r="F113" s="90">
        <v>130000727157</v>
      </c>
      <c r="G113" s="90">
        <v>140001546290</v>
      </c>
      <c r="H113" s="84"/>
      <c r="I113" s="84"/>
      <c r="J113" s="84"/>
      <c r="K113" s="84"/>
      <c r="L113" s="84"/>
      <c r="M113" s="84"/>
      <c r="N113" s="84"/>
      <c r="O113" s="84"/>
      <c r="P113" s="84">
        <v>5663</v>
      </c>
      <c r="Q113" s="84">
        <v>311465</v>
      </c>
      <c r="R113" s="84">
        <v>21802.55</v>
      </c>
      <c r="S113" s="84">
        <v>333267.55</v>
      </c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>
        <v>5663</v>
      </c>
      <c r="AG113" s="84">
        <v>311465</v>
      </c>
      <c r="AH113" s="84">
        <v>21802.55</v>
      </c>
      <c r="AI113" s="84">
        <v>333267.55</v>
      </c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x14ac:dyDescent="0.3">
      <c r="A114" s="4" t="s">
        <v>1301</v>
      </c>
      <c r="B114" s="4" t="s">
        <v>160</v>
      </c>
      <c r="C114" s="4" t="s">
        <v>220</v>
      </c>
      <c r="D114" s="4">
        <v>92000323122</v>
      </c>
      <c r="E114" s="4">
        <v>9009416368</v>
      </c>
      <c r="F114" s="90">
        <v>130000728264</v>
      </c>
      <c r="G114" s="90">
        <v>140001545254</v>
      </c>
      <c r="H114" s="84"/>
      <c r="I114" s="84"/>
      <c r="J114" s="84"/>
      <c r="K114" s="84"/>
      <c r="L114" s="84"/>
      <c r="M114" s="84"/>
      <c r="N114" s="84"/>
      <c r="O114" s="84"/>
      <c r="P114" s="84">
        <v>1064</v>
      </c>
      <c r="Q114" s="84">
        <v>58520</v>
      </c>
      <c r="R114" s="84">
        <v>4096.3999999999996</v>
      </c>
      <c r="S114" s="84">
        <v>62616.4</v>
      </c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>
        <v>1064</v>
      </c>
      <c r="AG114" s="84">
        <v>58520</v>
      </c>
      <c r="AH114" s="84">
        <v>4096.3999999999996</v>
      </c>
      <c r="AI114" s="84">
        <v>62616.4</v>
      </c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x14ac:dyDescent="0.3">
      <c r="A115" s="4" t="s">
        <v>1301</v>
      </c>
      <c r="B115" s="4" t="s">
        <v>160</v>
      </c>
      <c r="C115" s="4" t="s">
        <v>222</v>
      </c>
      <c r="D115" s="4">
        <v>92000323122</v>
      </c>
      <c r="E115" s="4">
        <v>9009416648</v>
      </c>
      <c r="F115" s="90">
        <v>130000728289</v>
      </c>
      <c r="G115" s="90">
        <v>140001545551</v>
      </c>
      <c r="H115" s="84"/>
      <c r="I115" s="84"/>
      <c r="J115" s="84"/>
      <c r="K115" s="84"/>
      <c r="L115" s="84"/>
      <c r="M115" s="84"/>
      <c r="N115" s="84"/>
      <c r="O115" s="84"/>
      <c r="P115" s="84">
        <v>4537</v>
      </c>
      <c r="Q115" s="84">
        <v>249535</v>
      </c>
      <c r="R115" s="84">
        <v>17467.45</v>
      </c>
      <c r="S115" s="84">
        <v>267002.45</v>
      </c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>
        <v>4537</v>
      </c>
      <c r="AG115" s="84">
        <v>249535</v>
      </c>
      <c r="AH115" s="84">
        <v>17467.45</v>
      </c>
      <c r="AI115" s="84">
        <v>267002.45</v>
      </c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x14ac:dyDescent="0.3">
      <c r="A116" s="4" t="s">
        <v>1301</v>
      </c>
      <c r="B116" s="4" t="s">
        <v>160</v>
      </c>
      <c r="C116" s="4" t="s">
        <v>215</v>
      </c>
      <c r="D116" s="4">
        <v>92000323122</v>
      </c>
      <c r="E116" s="4">
        <v>9009416539</v>
      </c>
      <c r="F116" s="90">
        <v>130000728286</v>
      </c>
      <c r="G116" s="90">
        <v>140001545363</v>
      </c>
      <c r="H116" s="84"/>
      <c r="I116" s="84"/>
      <c r="J116" s="84"/>
      <c r="K116" s="84"/>
      <c r="L116" s="84"/>
      <c r="M116" s="84"/>
      <c r="N116" s="84"/>
      <c r="O116" s="84"/>
      <c r="P116" s="84">
        <v>2590</v>
      </c>
      <c r="Q116" s="84">
        <v>142450</v>
      </c>
      <c r="R116" s="84">
        <v>9971.5</v>
      </c>
      <c r="S116" s="84">
        <v>152421.5</v>
      </c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>
        <v>2590</v>
      </c>
      <c r="AG116" s="84">
        <v>142450</v>
      </c>
      <c r="AH116" s="84">
        <v>9971.5</v>
      </c>
      <c r="AI116" s="84">
        <v>152421.5</v>
      </c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x14ac:dyDescent="0.3">
      <c r="A117" s="4" t="s">
        <v>1301</v>
      </c>
      <c r="B117" s="4" t="s">
        <v>162</v>
      </c>
      <c r="C117" s="4" t="s">
        <v>212</v>
      </c>
      <c r="D117" s="4">
        <v>92000520667</v>
      </c>
      <c r="E117" s="4">
        <v>9009417479</v>
      </c>
      <c r="F117" s="90">
        <v>130000728254</v>
      </c>
      <c r="G117" s="90">
        <v>140001546098</v>
      </c>
      <c r="H117" s="84"/>
      <c r="I117" s="84"/>
      <c r="J117" s="84"/>
      <c r="K117" s="84"/>
      <c r="L117" s="84"/>
      <c r="M117" s="84"/>
      <c r="N117" s="84"/>
      <c r="O117" s="84"/>
      <c r="P117" s="84">
        <v>121</v>
      </c>
      <c r="Q117" s="84">
        <v>6655</v>
      </c>
      <c r="R117" s="84">
        <v>465.85</v>
      </c>
      <c r="S117" s="84">
        <v>7120.85</v>
      </c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>
        <v>121</v>
      </c>
      <c r="AG117" s="84">
        <v>6655</v>
      </c>
      <c r="AH117" s="84">
        <v>465.85</v>
      </c>
      <c r="AI117" s="84">
        <v>7120.85</v>
      </c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x14ac:dyDescent="0.3">
      <c r="A118" s="4" t="s">
        <v>1301</v>
      </c>
      <c r="B118" s="4" t="s">
        <v>194</v>
      </c>
      <c r="C118" s="4" t="s">
        <v>640</v>
      </c>
      <c r="D118" s="4">
        <v>92000571402</v>
      </c>
      <c r="E118" s="4">
        <v>9009417531</v>
      </c>
      <c r="F118" s="90">
        <v>130000728258</v>
      </c>
      <c r="G118" s="90">
        <v>140001546147</v>
      </c>
      <c r="H118" s="84"/>
      <c r="I118" s="84"/>
      <c r="J118" s="84"/>
      <c r="K118" s="84"/>
      <c r="L118" s="84"/>
      <c r="M118" s="84"/>
      <c r="N118" s="84"/>
      <c r="O118" s="84"/>
      <c r="P118" s="84">
        <v>1597</v>
      </c>
      <c r="Q118" s="84">
        <v>87835</v>
      </c>
      <c r="R118" s="84">
        <v>6148.45</v>
      </c>
      <c r="S118" s="84">
        <v>93983.45</v>
      </c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>
        <v>1597</v>
      </c>
      <c r="AG118" s="84">
        <v>87835</v>
      </c>
      <c r="AH118" s="84">
        <v>6148.45</v>
      </c>
      <c r="AI118" s="84">
        <v>93983.45</v>
      </c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x14ac:dyDescent="0.3">
      <c r="A119" s="4" t="s">
        <v>1301</v>
      </c>
      <c r="B119" s="4" t="s">
        <v>171</v>
      </c>
      <c r="C119" s="4" t="s">
        <v>213</v>
      </c>
      <c r="D119" s="4">
        <v>92000503002</v>
      </c>
      <c r="E119" s="4">
        <v>9009417039</v>
      </c>
      <c r="F119" s="90">
        <v>130000728261</v>
      </c>
      <c r="G119" s="90">
        <v>140001545769</v>
      </c>
      <c r="H119" s="84"/>
      <c r="I119" s="84"/>
      <c r="J119" s="84"/>
      <c r="K119" s="84"/>
      <c r="L119" s="84"/>
      <c r="M119" s="84"/>
      <c r="N119" s="84"/>
      <c r="O119" s="84"/>
      <c r="P119" s="84">
        <v>4371</v>
      </c>
      <c r="Q119" s="84">
        <v>240405</v>
      </c>
      <c r="R119" s="84">
        <v>16828.349999999999</v>
      </c>
      <c r="S119" s="84">
        <v>257233.35</v>
      </c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>
        <v>4371</v>
      </c>
      <c r="AG119" s="84">
        <v>240405</v>
      </c>
      <c r="AH119" s="84">
        <v>16828.349999999999</v>
      </c>
      <c r="AI119" s="84">
        <v>257233.35</v>
      </c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x14ac:dyDescent="0.3">
      <c r="A120" s="4" t="s">
        <v>1301</v>
      </c>
      <c r="B120" s="4" t="s">
        <v>171</v>
      </c>
      <c r="C120" s="4" t="s">
        <v>213</v>
      </c>
      <c r="D120" s="4">
        <v>92000503002</v>
      </c>
      <c r="E120" s="4">
        <v>9009416924</v>
      </c>
      <c r="F120" s="90">
        <v>130000728296</v>
      </c>
      <c r="G120" s="90">
        <v>140001545707</v>
      </c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>
        <v>1</v>
      </c>
      <c r="AC120" s="84">
        <v>410</v>
      </c>
      <c r="AD120" s="84">
        <v>28.7</v>
      </c>
      <c r="AE120" s="84">
        <v>438.7</v>
      </c>
      <c r="AF120" s="84">
        <v>1</v>
      </c>
      <c r="AG120" s="84">
        <v>410</v>
      </c>
      <c r="AH120" s="84">
        <v>28.7</v>
      </c>
      <c r="AI120" s="84">
        <v>438.7</v>
      </c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x14ac:dyDescent="0.3">
      <c r="A121" s="4" t="s">
        <v>1301</v>
      </c>
      <c r="B121" s="4" t="s">
        <v>114</v>
      </c>
      <c r="C121" s="4" t="s">
        <v>219</v>
      </c>
      <c r="D121" s="4">
        <v>92000323123</v>
      </c>
      <c r="E121" s="4">
        <v>9009417645</v>
      </c>
      <c r="F121" s="90">
        <v>130000728291</v>
      </c>
      <c r="G121" s="90">
        <v>140001546259</v>
      </c>
      <c r="H121" s="84"/>
      <c r="I121" s="84"/>
      <c r="J121" s="84"/>
      <c r="K121" s="84"/>
      <c r="L121" s="84"/>
      <c r="M121" s="84"/>
      <c r="N121" s="84"/>
      <c r="O121" s="84"/>
      <c r="P121" s="84">
        <v>1640</v>
      </c>
      <c r="Q121" s="84">
        <v>90200</v>
      </c>
      <c r="R121" s="84">
        <v>6314</v>
      </c>
      <c r="S121" s="84">
        <v>96514</v>
      </c>
      <c r="T121" s="84">
        <v>228</v>
      </c>
      <c r="U121" s="84">
        <v>22800</v>
      </c>
      <c r="V121" s="84">
        <v>1596</v>
      </c>
      <c r="W121" s="84">
        <v>24396</v>
      </c>
      <c r="X121" s="84"/>
      <c r="Y121" s="84"/>
      <c r="Z121" s="84"/>
      <c r="AA121" s="84"/>
      <c r="AB121" s="84"/>
      <c r="AC121" s="84"/>
      <c r="AD121" s="84"/>
      <c r="AE121" s="84"/>
      <c r="AF121" s="84">
        <v>1868</v>
      </c>
      <c r="AG121" s="84">
        <v>113000</v>
      </c>
      <c r="AH121" s="84">
        <v>7910</v>
      </c>
      <c r="AI121" s="84">
        <v>120910</v>
      </c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x14ac:dyDescent="0.3">
      <c r="A122" s="4" t="s">
        <v>1301</v>
      </c>
      <c r="B122" s="4" t="s">
        <v>114</v>
      </c>
      <c r="C122" s="4" t="s">
        <v>210</v>
      </c>
      <c r="D122" s="4">
        <v>92000323123</v>
      </c>
      <c r="E122" s="4">
        <v>9009417648</v>
      </c>
      <c r="F122" s="90">
        <v>130000728293</v>
      </c>
      <c r="G122" s="90">
        <v>140001546293</v>
      </c>
      <c r="H122" s="84"/>
      <c r="I122" s="84"/>
      <c r="J122" s="84"/>
      <c r="K122" s="84"/>
      <c r="L122" s="84"/>
      <c r="M122" s="84"/>
      <c r="N122" s="84"/>
      <c r="O122" s="84"/>
      <c r="P122" s="84">
        <v>2274</v>
      </c>
      <c r="Q122" s="84">
        <v>125070</v>
      </c>
      <c r="R122" s="84">
        <v>8754.9</v>
      </c>
      <c r="S122" s="84">
        <v>133824.9</v>
      </c>
      <c r="T122" s="84">
        <v>42</v>
      </c>
      <c r="U122" s="84">
        <v>4200</v>
      </c>
      <c r="V122" s="84">
        <v>294</v>
      </c>
      <c r="W122" s="84">
        <v>4494</v>
      </c>
      <c r="X122" s="84"/>
      <c r="Y122" s="84"/>
      <c r="Z122" s="84"/>
      <c r="AA122" s="84"/>
      <c r="AB122" s="84"/>
      <c r="AC122" s="84"/>
      <c r="AD122" s="84"/>
      <c r="AE122" s="84"/>
      <c r="AF122" s="84">
        <v>2316</v>
      </c>
      <c r="AG122" s="84">
        <v>129270</v>
      </c>
      <c r="AH122" s="84">
        <v>9048.9</v>
      </c>
      <c r="AI122" s="84">
        <v>138318.9</v>
      </c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x14ac:dyDescent="0.3">
      <c r="A123" s="4" t="s">
        <v>1301</v>
      </c>
      <c r="B123" s="4" t="s">
        <v>1257</v>
      </c>
      <c r="C123" s="4" t="s">
        <v>225</v>
      </c>
      <c r="D123" s="4">
        <v>92000589314</v>
      </c>
      <c r="E123" s="4">
        <v>9009417639</v>
      </c>
      <c r="F123" s="90">
        <v>130000728301</v>
      </c>
      <c r="G123" s="90">
        <v>140001546224</v>
      </c>
      <c r="H123" s="84"/>
      <c r="I123" s="84"/>
      <c r="J123" s="84"/>
      <c r="K123" s="84"/>
      <c r="L123" s="84"/>
      <c r="M123" s="84"/>
      <c r="N123" s="84"/>
      <c r="O123" s="84"/>
      <c r="P123" s="84">
        <v>2651</v>
      </c>
      <c r="Q123" s="84">
        <v>145805</v>
      </c>
      <c r="R123" s="84">
        <v>10206.35</v>
      </c>
      <c r="S123" s="84">
        <v>156011.35</v>
      </c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>
        <v>2651</v>
      </c>
      <c r="AG123" s="84">
        <v>145805</v>
      </c>
      <c r="AH123" s="84">
        <v>10206.35</v>
      </c>
      <c r="AI123" s="84">
        <v>156011.35</v>
      </c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x14ac:dyDescent="0.3">
      <c r="A124" s="4" t="s">
        <v>1301</v>
      </c>
      <c r="B124" s="4" t="s">
        <v>168</v>
      </c>
      <c r="C124" s="4" t="s">
        <v>216</v>
      </c>
      <c r="D124" s="4">
        <v>92000324106</v>
      </c>
      <c r="E124" s="4">
        <v>9009416806</v>
      </c>
      <c r="F124" s="90">
        <v>130000728249</v>
      </c>
      <c r="G124" s="90">
        <v>140001545626</v>
      </c>
      <c r="H124" s="84"/>
      <c r="I124" s="84"/>
      <c r="J124" s="84"/>
      <c r="K124" s="84"/>
      <c r="L124" s="84"/>
      <c r="M124" s="84"/>
      <c r="N124" s="84"/>
      <c r="O124" s="84"/>
      <c r="P124" s="84">
        <v>447</v>
      </c>
      <c r="Q124" s="84">
        <v>24585</v>
      </c>
      <c r="R124" s="84">
        <v>1720.95</v>
      </c>
      <c r="S124" s="84">
        <v>26305.95</v>
      </c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>
        <v>447</v>
      </c>
      <c r="AG124" s="84">
        <v>24585</v>
      </c>
      <c r="AH124" s="84">
        <v>1720.95</v>
      </c>
      <c r="AI124" s="84">
        <v>26305.95</v>
      </c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x14ac:dyDescent="0.3">
      <c r="A125" s="4" t="s">
        <v>1301</v>
      </c>
      <c r="B125" s="4" t="s">
        <v>153</v>
      </c>
      <c r="C125" s="4" t="s">
        <v>206</v>
      </c>
      <c r="D125" s="4">
        <v>92000318938</v>
      </c>
      <c r="E125" s="4">
        <v>9009417324</v>
      </c>
      <c r="F125" s="90">
        <v>130000728297</v>
      </c>
      <c r="G125" s="90">
        <v>140001545989</v>
      </c>
      <c r="H125" s="84"/>
      <c r="I125" s="84"/>
      <c r="J125" s="84"/>
      <c r="K125" s="84"/>
      <c r="L125" s="84"/>
      <c r="M125" s="84"/>
      <c r="N125" s="84"/>
      <c r="O125" s="84"/>
      <c r="P125" s="84">
        <v>2898</v>
      </c>
      <c r="Q125" s="84">
        <v>159390</v>
      </c>
      <c r="R125" s="84">
        <v>11157.3</v>
      </c>
      <c r="S125" s="84">
        <v>170547.3</v>
      </c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>
        <v>2898</v>
      </c>
      <c r="AG125" s="84">
        <v>159390</v>
      </c>
      <c r="AH125" s="84">
        <v>11157.3</v>
      </c>
      <c r="AI125" s="84">
        <v>170547.3</v>
      </c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x14ac:dyDescent="0.3">
      <c r="A126" s="4" t="s">
        <v>1301</v>
      </c>
      <c r="B126" s="4" t="s">
        <v>2509</v>
      </c>
      <c r="C126" s="4" t="s">
        <v>2508</v>
      </c>
      <c r="D126" s="4">
        <v>92000666433</v>
      </c>
      <c r="E126" s="4">
        <v>9009417539</v>
      </c>
      <c r="F126" s="90">
        <v>130000740703</v>
      </c>
      <c r="G126" s="90">
        <v>140001546188</v>
      </c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>
        <v>47</v>
      </c>
      <c r="Y126" s="84">
        <v>1175</v>
      </c>
      <c r="Z126" s="84">
        <v>82.25</v>
      </c>
      <c r="AA126" s="84">
        <v>1257.25</v>
      </c>
      <c r="AB126" s="84"/>
      <c r="AC126" s="84"/>
      <c r="AD126" s="84"/>
      <c r="AE126" s="84"/>
      <c r="AF126" s="84">
        <v>47</v>
      </c>
      <c r="AG126" s="84">
        <v>1175</v>
      </c>
      <c r="AH126" s="84">
        <v>82.25</v>
      </c>
      <c r="AI126" s="84">
        <v>1257.25</v>
      </c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3">
      <c r="A127" s="4" t="s">
        <v>1313</v>
      </c>
      <c r="B127" s="4" t="s">
        <v>160</v>
      </c>
      <c r="C127" s="4" t="s">
        <v>220</v>
      </c>
      <c r="D127" s="4">
        <v>92000319851</v>
      </c>
      <c r="E127" s="4">
        <v>9009416941</v>
      </c>
      <c r="F127" s="90">
        <v>130000724042</v>
      </c>
      <c r="G127" s="90">
        <v>140001545671</v>
      </c>
      <c r="H127" s="84"/>
      <c r="I127" s="84"/>
      <c r="J127" s="84"/>
      <c r="K127" s="84"/>
      <c r="L127" s="84"/>
      <c r="M127" s="84"/>
      <c r="N127" s="84"/>
      <c r="O127" s="84"/>
      <c r="P127" s="84">
        <v>3592</v>
      </c>
      <c r="Q127" s="84">
        <v>197560</v>
      </c>
      <c r="R127" s="84">
        <v>13829.2</v>
      </c>
      <c r="S127" s="84">
        <v>211389.2</v>
      </c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>
        <v>3592</v>
      </c>
      <c r="AG127" s="84">
        <v>197560</v>
      </c>
      <c r="AH127" s="84">
        <v>13829.2</v>
      </c>
      <c r="AI127" s="84">
        <v>211389.2</v>
      </c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 x14ac:dyDescent="0.3">
      <c r="A128" s="4" t="s">
        <v>1313</v>
      </c>
      <c r="B128" s="4" t="s">
        <v>160</v>
      </c>
      <c r="C128" s="4" t="s">
        <v>222</v>
      </c>
      <c r="D128" s="4">
        <v>92000319851</v>
      </c>
      <c r="E128" s="4">
        <v>9009420813</v>
      </c>
      <c r="F128" s="90">
        <v>130000724065</v>
      </c>
      <c r="G128" s="90">
        <v>140001545751</v>
      </c>
      <c r="H128" s="84"/>
      <c r="I128" s="84"/>
      <c r="J128" s="84"/>
      <c r="K128" s="84"/>
      <c r="L128" s="84"/>
      <c r="M128" s="84"/>
      <c r="N128" s="84"/>
      <c r="O128" s="84"/>
      <c r="P128" s="84">
        <v>5499</v>
      </c>
      <c r="Q128" s="84">
        <v>302445</v>
      </c>
      <c r="R128" s="84">
        <v>21171.15</v>
      </c>
      <c r="S128" s="84">
        <v>323616.15000000002</v>
      </c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>
        <v>5499</v>
      </c>
      <c r="AG128" s="84">
        <v>302445</v>
      </c>
      <c r="AH128" s="84">
        <v>21171.15</v>
      </c>
      <c r="AI128" s="84">
        <v>323616.15000000002</v>
      </c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 x14ac:dyDescent="0.3">
      <c r="A129" s="4" t="s">
        <v>1313</v>
      </c>
      <c r="B129" s="4" t="s">
        <v>160</v>
      </c>
      <c r="C129" s="4" t="s">
        <v>215</v>
      </c>
      <c r="D129" s="4">
        <v>92000319851</v>
      </c>
      <c r="E129" s="4">
        <v>9009417236</v>
      </c>
      <c r="F129" s="90">
        <v>130000724051</v>
      </c>
      <c r="G129" s="90">
        <v>140001545909</v>
      </c>
      <c r="H129" s="84"/>
      <c r="I129" s="84"/>
      <c r="J129" s="84"/>
      <c r="K129" s="84"/>
      <c r="L129" s="84"/>
      <c r="M129" s="84"/>
      <c r="N129" s="84"/>
      <c r="O129" s="84"/>
      <c r="P129" s="84">
        <v>3050</v>
      </c>
      <c r="Q129" s="84">
        <v>167750</v>
      </c>
      <c r="R129" s="84">
        <v>11742.5</v>
      </c>
      <c r="S129" s="84">
        <v>179492.5</v>
      </c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>
        <v>3050</v>
      </c>
      <c r="AG129" s="84">
        <v>167750</v>
      </c>
      <c r="AH129" s="84">
        <v>11742.5</v>
      </c>
      <c r="AI129" s="84">
        <v>179492.5</v>
      </c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 x14ac:dyDescent="0.3">
      <c r="A130" s="4" t="s">
        <v>1313</v>
      </c>
      <c r="B130" s="4" t="s">
        <v>3190</v>
      </c>
      <c r="C130" s="4" t="s">
        <v>671</v>
      </c>
      <c r="D130" s="4">
        <v>92000558489</v>
      </c>
      <c r="E130" s="4">
        <v>9009420269</v>
      </c>
      <c r="F130" s="90">
        <v>130000724139</v>
      </c>
      <c r="G130" s="90">
        <v>140001546719</v>
      </c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>
        <v>303</v>
      </c>
      <c r="U130" s="84">
        <v>30300</v>
      </c>
      <c r="V130" s="84">
        <v>2121</v>
      </c>
      <c r="W130" s="84">
        <v>32421</v>
      </c>
      <c r="X130" s="84"/>
      <c r="Y130" s="84"/>
      <c r="Z130" s="84"/>
      <c r="AA130" s="84"/>
      <c r="AB130" s="84"/>
      <c r="AC130" s="84"/>
      <c r="AD130" s="84"/>
      <c r="AE130" s="84"/>
      <c r="AF130" s="84">
        <v>303</v>
      </c>
      <c r="AG130" s="84">
        <v>30300</v>
      </c>
      <c r="AH130" s="84">
        <v>2121</v>
      </c>
      <c r="AI130" s="84">
        <v>32421</v>
      </c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 x14ac:dyDescent="0.3">
      <c r="A131" s="4" t="s">
        <v>1313</v>
      </c>
      <c r="B131" s="4" t="s">
        <v>162</v>
      </c>
      <c r="C131" s="4" t="s">
        <v>212</v>
      </c>
      <c r="D131" s="4">
        <v>92000522602</v>
      </c>
      <c r="E131" s="4">
        <v>9009417720</v>
      </c>
      <c r="F131" s="90">
        <v>130000724121</v>
      </c>
      <c r="G131" s="90">
        <v>140001546291</v>
      </c>
      <c r="H131" s="84"/>
      <c r="I131" s="84"/>
      <c r="J131" s="84"/>
      <c r="K131" s="84"/>
      <c r="L131" s="84"/>
      <c r="M131" s="84"/>
      <c r="N131" s="84"/>
      <c r="O131" s="84"/>
      <c r="P131" s="84">
        <v>818</v>
      </c>
      <c r="Q131" s="84">
        <v>44990</v>
      </c>
      <c r="R131" s="84">
        <v>3149.3</v>
      </c>
      <c r="S131" s="84">
        <v>48139.3</v>
      </c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>
        <v>818</v>
      </c>
      <c r="AG131" s="84">
        <v>44990</v>
      </c>
      <c r="AH131" s="84">
        <v>3149.3</v>
      </c>
      <c r="AI131" s="84">
        <v>48139.3</v>
      </c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 x14ac:dyDescent="0.3">
      <c r="A132" s="4" t="s">
        <v>1313</v>
      </c>
      <c r="B132" s="4" t="s">
        <v>158</v>
      </c>
      <c r="C132" s="4" t="s">
        <v>214</v>
      </c>
      <c r="D132" s="4">
        <v>92000319819</v>
      </c>
      <c r="E132" s="4">
        <v>9009417654</v>
      </c>
      <c r="F132" s="90">
        <v>130000724090</v>
      </c>
      <c r="G132" s="90">
        <v>140001546227</v>
      </c>
      <c r="H132" s="84"/>
      <c r="I132" s="84"/>
      <c r="J132" s="84"/>
      <c r="K132" s="84"/>
      <c r="L132" s="84"/>
      <c r="M132" s="84"/>
      <c r="N132" s="84"/>
      <c r="O132" s="84"/>
      <c r="P132" s="84">
        <v>2915</v>
      </c>
      <c r="Q132" s="84">
        <v>160325</v>
      </c>
      <c r="R132" s="84">
        <v>11222.75</v>
      </c>
      <c r="S132" s="84">
        <v>171547.75</v>
      </c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>
        <v>2915</v>
      </c>
      <c r="AG132" s="84">
        <v>160325</v>
      </c>
      <c r="AH132" s="84">
        <v>11222.75</v>
      </c>
      <c r="AI132" s="84">
        <v>171547.75</v>
      </c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 x14ac:dyDescent="0.3">
      <c r="A133" s="4" t="s">
        <v>1313</v>
      </c>
      <c r="B133" s="4" t="s">
        <v>194</v>
      </c>
      <c r="C133" s="4" t="s">
        <v>640</v>
      </c>
      <c r="D133" s="4">
        <v>92000561470</v>
      </c>
      <c r="E133" s="4">
        <v>9009417503</v>
      </c>
      <c r="F133" s="90">
        <v>130000724084</v>
      </c>
      <c r="G133" s="90">
        <v>140001546123</v>
      </c>
      <c r="H133" s="84"/>
      <c r="I133" s="84"/>
      <c r="J133" s="84"/>
      <c r="K133" s="84"/>
      <c r="L133" s="84"/>
      <c r="M133" s="84"/>
      <c r="N133" s="84"/>
      <c r="O133" s="84"/>
      <c r="P133" s="84">
        <v>2140</v>
      </c>
      <c r="Q133" s="84">
        <v>117700</v>
      </c>
      <c r="R133" s="84">
        <v>8239</v>
      </c>
      <c r="S133" s="84">
        <v>125939</v>
      </c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>
        <v>2140</v>
      </c>
      <c r="AG133" s="84">
        <v>117700</v>
      </c>
      <c r="AH133" s="84">
        <v>8239</v>
      </c>
      <c r="AI133" s="84">
        <v>125939</v>
      </c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 x14ac:dyDescent="0.3">
      <c r="A134" s="4" t="s">
        <v>1313</v>
      </c>
      <c r="B134" s="4" t="s">
        <v>171</v>
      </c>
      <c r="C134" s="4" t="s">
        <v>213</v>
      </c>
      <c r="D134" s="4">
        <v>92000485079</v>
      </c>
      <c r="E134" s="4">
        <v>9009417435</v>
      </c>
      <c r="F134" s="90">
        <v>130000724081</v>
      </c>
      <c r="G134" s="90">
        <v>140001545962</v>
      </c>
      <c r="H134" s="84"/>
      <c r="I134" s="84"/>
      <c r="J134" s="84"/>
      <c r="K134" s="84"/>
      <c r="L134" s="84"/>
      <c r="M134" s="84"/>
      <c r="N134" s="84"/>
      <c r="O134" s="84"/>
      <c r="P134" s="84">
        <v>6793</v>
      </c>
      <c r="Q134" s="84">
        <v>373615</v>
      </c>
      <c r="R134" s="84">
        <v>26153.05</v>
      </c>
      <c r="S134" s="84">
        <v>399768.05</v>
      </c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>
        <v>6793</v>
      </c>
      <c r="AG134" s="84">
        <v>373615</v>
      </c>
      <c r="AH134" s="84">
        <v>26153.05</v>
      </c>
      <c r="AI134" s="84">
        <v>399768.05</v>
      </c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 x14ac:dyDescent="0.3">
      <c r="A135" s="4" t="s">
        <v>1313</v>
      </c>
      <c r="B135" s="4" t="s">
        <v>114</v>
      </c>
      <c r="C135" s="4" t="s">
        <v>219</v>
      </c>
      <c r="D135" s="4">
        <v>92000319856</v>
      </c>
      <c r="E135" s="4">
        <v>9009420625</v>
      </c>
      <c r="F135" s="90">
        <v>130000724067</v>
      </c>
      <c r="G135" s="90">
        <v>140001546925</v>
      </c>
      <c r="H135" s="84"/>
      <c r="I135" s="84"/>
      <c r="J135" s="84"/>
      <c r="K135" s="84"/>
      <c r="L135" s="84"/>
      <c r="M135" s="84"/>
      <c r="N135" s="84"/>
      <c r="O135" s="84"/>
      <c r="P135" s="84">
        <v>12653</v>
      </c>
      <c r="Q135" s="84">
        <v>695915</v>
      </c>
      <c r="R135" s="84">
        <v>48714.05</v>
      </c>
      <c r="S135" s="84">
        <v>744629.05</v>
      </c>
      <c r="T135" s="84">
        <v>2176</v>
      </c>
      <c r="U135" s="84">
        <v>217600</v>
      </c>
      <c r="V135" s="84">
        <v>15232</v>
      </c>
      <c r="W135" s="84">
        <v>232832</v>
      </c>
      <c r="X135" s="84"/>
      <c r="Y135" s="84"/>
      <c r="Z135" s="84"/>
      <c r="AA135" s="84"/>
      <c r="AB135" s="84"/>
      <c r="AC135" s="84"/>
      <c r="AD135" s="84"/>
      <c r="AE135" s="84"/>
      <c r="AF135" s="84">
        <v>14829</v>
      </c>
      <c r="AG135" s="84">
        <v>913515</v>
      </c>
      <c r="AH135" s="84">
        <v>63946.05</v>
      </c>
      <c r="AI135" s="84">
        <v>977461.05</v>
      </c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 x14ac:dyDescent="0.3">
      <c r="A136" s="4" t="s">
        <v>1313</v>
      </c>
      <c r="B136" s="4" t="s">
        <v>1257</v>
      </c>
      <c r="C136" s="4" t="s">
        <v>225</v>
      </c>
      <c r="D136" s="4">
        <v>92000589315</v>
      </c>
      <c r="E136" s="4">
        <v>9009417566</v>
      </c>
      <c r="F136" s="90">
        <v>130000724072</v>
      </c>
      <c r="G136" s="90">
        <v>140001546193</v>
      </c>
      <c r="H136" s="84"/>
      <c r="I136" s="84"/>
      <c r="J136" s="84"/>
      <c r="K136" s="84"/>
      <c r="L136" s="84"/>
      <c r="M136" s="84"/>
      <c r="N136" s="84"/>
      <c r="O136" s="84"/>
      <c r="P136" s="84">
        <v>2433</v>
      </c>
      <c r="Q136" s="84">
        <v>133815</v>
      </c>
      <c r="R136" s="84">
        <v>9367.0499999999993</v>
      </c>
      <c r="S136" s="84">
        <v>143182.04999999999</v>
      </c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>
        <v>2433</v>
      </c>
      <c r="AG136" s="84">
        <v>133815</v>
      </c>
      <c r="AH136" s="84">
        <v>9367.0499999999993</v>
      </c>
      <c r="AI136" s="84">
        <v>143182.04999999999</v>
      </c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 x14ac:dyDescent="0.3">
      <c r="A137" s="4" t="s">
        <v>1313</v>
      </c>
      <c r="B137" s="4" t="s">
        <v>168</v>
      </c>
      <c r="C137" s="4" t="s">
        <v>216</v>
      </c>
      <c r="D137" s="4">
        <v>92000319833</v>
      </c>
      <c r="E137" s="4">
        <v>9009417710</v>
      </c>
      <c r="F137" s="90">
        <v>130000724110</v>
      </c>
      <c r="G137" s="90">
        <v>140001546268</v>
      </c>
      <c r="H137" s="84"/>
      <c r="I137" s="84"/>
      <c r="J137" s="84"/>
      <c r="K137" s="84"/>
      <c r="L137" s="84"/>
      <c r="M137" s="84"/>
      <c r="N137" s="84"/>
      <c r="O137" s="84"/>
      <c r="P137" s="84">
        <v>2105</v>
      </c>
      <c r="Q137" s="84">
        <v>115775</v>
      </c>
      <c r="R137" s="84">
        <v>8104.25</v>
      </c>
      <c r="S137" s="84">
        <v>123879.25</v>
      </c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>
        <v>2105</v>
      </c>
      <c r="AG137" s="84">
        <v>115775</v>
      </c>
      <c r="AH137" s="84">
        <v>8104.25</v>
      </c>
      <c r="AI137" s="84">
        <v>123879.25</v>
      </c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 x14ac:dyDescent="0.3">
      <c r="A138" s="4" t="s">
        <v>1313</v>
      </c>
      <c r="B138" s="4" t="s">
        <v>187</v>
      </c>
      <c r="C138" s="4" t="s">
        <v>669</v>
      </c>
      <c r="D138" s="4">
        <v>92000329216</v>
      </c>
      <c r="E138" s="4">
        <v>9009420253</v>
      </c>
      <c r="F138" s="90">
        <v>130000724128</v>
      </c>
      <c r="G138" s="90">
        <v>140001546680</v>
      </c>
      <c r="H138" s="84"/>
      <c r="I138" s="84"/>
      <c r="J138" s="84"/>
      <c r="K138" s="84"/>
      <c r="L138" s="84"/>
      <c r="M138" s="84"/>
      <c r="N138" s="84"/>
      <c r="O138" s="84"/>
      <c r="P138" s="84">
        <v>34</v>
      </c>
      <c r="Q138" s="84">
        <v>1870</v>
      </c>
      <c r="R138" s="84">
        <v>130.9</v>
      </c>
      <c r="S138" s="84">
        <v>2000.9</v>
      </c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>
        <v>34</v>
      </c>
      <c r="AG138" s="84">
        <v>1870</v>
      </c>
      <c r="AH138" s="84">
        <v>130.9</v>
      </c>
      <c r="AI138" s="84">
        <v>2000.9</v>
      </c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 x14ac:dyDescent="0.3">
      <c r="A139" s="4" t="s">
        <v>1313</v>
      </c>
      <c r="B139" s="4" t="s">
        <v>172</v>
      </c>
      <c r="C139" s="4" t="s">
        <v>211</v>
      </c>
      <c r="D139" s="4">
        <v>92000400446</v>
      </c>
      <c r="E139" s="4">
        <v>9009417663</v>
      </c>
      <c r="F139" s="90">
        <v>130000724093</v>
      </c>
      <c r="G139" s="90">
        <v>140001546246</v>
      </c>
      <c r="H139" s="84"/>
      <c r="I139" s="84"/>
      <c r="J139" s="84"/>
      <c r="K139" s="84"/>
      <c r="L139" s="84"/>
      <c r="M139" s="84"/>
      <c r="N139" s="84"/>
      <c r="O139" s="84"/>
      <c r="P139" s="84">
        <v>818</v>
      </c>
      <c r="Q139" s="84">
        <v>44990</v>
      </c>
      <c r="R139" s="84">
        <v>3149.3</v>
      </c>
      <c r="S139" s="84">
        <v>48139.3</v>
      </c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>
        <v>818</v>
      </c>
      <c r="AG139" s="84">
        <v>44990</v>
      </c>
      <c r="AH139" s="84">
        <v>3149.3</v>
      </c>
      <c r="AI139" s="84">
        <v>48139.3</v>
      </c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 x14ac:dyDescent="0.3">
      <c r="A140" s="4" t="s">
        <v>1313</v>
      </c>
      <c r="B140" s="4" t="s">
        <v>153</v>
      </c>
      <c r="C140" s="4" t="s">
        <v>206</v>
      </c>
      <c r="D140" s="4">
        <v>92000319865</v>
      </c>
      <c r="E140" s="4">
        <v>9009416760</v>
      </c>
      <c r="F140" s="90">
        <v>130000724095</v>
      </c>
      <c r="G140" s="90">
        <v>140001545530</v>
      </c>
      <c r="H140" s="84"/>
      <c r="I140" s="84"/>
      <c r="J140" s="84"/>
      <c r="K140" s="84"/>
      <c r="L140" s="84"/>
      <c r="M140" s="84"/>
      <c r="N140" s="84"/>
      <c r="O140" s="84"/>
      <c r="P140" s="84">
        <v>11179</v>
      </c>
      <c r="Q140" s="84">
        <v>614845</v>
      </c>
      <c r="R140" s="84">
        <v>43039.15</v>
      </c>
      <c r="S140" s="84">
        <v>657884.15</v>
      </c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>
        <v>11179</v>
      </c>
      <c r="AG140" s="84">
        <v>614845</v>
      </c>
      <c r="AH140" s="84">
        <v>43039.15</v>
      </c>
      <c r="AI140" s="84">
        <v>657884.15</v>
      </c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 x14ac:dyDescent="0.3">
      <c r="A141" s="4" t="s">
        <v>1318</v>
      </c>
      <c r="B141" s="4" t="s">
        <v>160</v>
      </c>
      <c r="C141" s="4" t="s">
        <v>220</v>
      </c>
      <c r="D141" s="4">
        <v>92000322748</v>
      </c>
      <c r="E141" s="4">
        <v>9009420371</v>
      </c>
      <c r="F141" s="90">
        <v>130000740855</v>
      </c>
      <c r="G141" s="90">
        <v>140001546723</v>
      </c>
      <c r="H141" s="84"/>
      <c r="I141" s="84"/>
      <c r="J141" s="84"/>
      <c r="K141" s="84"/>
      <c r="L141" s="84"/>
      <c r="M141" s="84"/>
      <c r="N141" s="84"/>
      <c r="O141" s="84"/>
      <c r="P141" s="84">
        <v>12479</v>
      </c>
      <c r="Q141" s="84">
        <v>686345</v>
      </c>
      <c r="R141" s="84">
        <v>48044.15</v>
      </c>
      <c r="S141" s="84">
        <v>734389.15</v>
      </c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>
        <v>12479</v>
      </c>
      <c r="AG141" s="84">
        <v>686345</v>
      </c>
      <c r="AH141" s="84">
        <v>48044.15</v>
      </c>
      <c r="AI141" s="84">
        <v>734389.15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 x14ac:dyDescent="0.3">
      <c r="A142" s="4" t="s">
        <v>1318</v>
      </c>
      <c r="B142" s="4" t="s">
        <v>160</v>
      </c>
      <c r="C142" s="4" t="s">
        <v>222</v>
      </c>
      <c r="D142" s="4">
        <v>92000322748</v>
      </c>
      <c r="E142" s="4">
        <v>9009417146</v>
      </c>
      <c r="F142" s="90">
        <v>130000740857</v>
      </c>
      <c r="G142" s="90">
        <v>140001545876</v>
      </c>
      <c r="H142" s="84"/>
      <c r="I142" s="84"/>
      <c r="J142" s="84"/>
      <c r="K142" s="84"/>
      <c r="L142" s="84"/>
      <c r="M142" s="84"/>
      <c r="N142" s="84"/>
      <c r="O142" s="84"/>
      <c r="P142" s="84">
        <v>1080</v>
      </c>
      <c r="Q142" s="84">
        <v>59400</v>
      </c>
      <c r="R142" s="84">
        <v>4158</v>
      </c>
      <c r="S142" s="84">
        <v>63558</v>
      </c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>
        <v>1080</v>
      </c>
      <c r="AG142" s="84">
        <v>59400</v>
      </c>
      <c r="AH142" s="84">
        <v>4158</v>
      </c>
      <c r="AI142" s="84">
        <v>63558</v>
      </c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 x14ac:dyDescent="0.3">
      <c r="A143" s="4" t="s">
        <v>1318</v>
      </c>
      <c r="B143" s="4" t="s">
        <v>160</v>
      </c>
      <c r="C143" s="4" t="s">
        <v>215</v>
      </c>
      <c r="D143" s="4">
        <v>92000322748</v>
      </c>
      <c r="E143" s="4">
        <v>9009416339</v>
      </c>
      <c r="F143" s="90">
        <v>130000723662</v>
      </c>
      <c r="G143" s="90">
        <v>140001545191</v>
      </c>
      <c r="H143" s="84"/>
      <c r="I143" s="84"/>
      <c r="J143" s="84"/>
      <c r="K143" s="84"/>
      <c r="L143" s="84"/>
      <c r="M143" s="84"/>
      <c r="N143" s="84"/>
      <c r="O143" s="84"/>
      <c r="P143" s="84">
        <v>4134</v>
      </c>
      <c r="Q143" s="84">
        <v>227370</v>
      </c>
      <c r="R143" s="84">
        <v>15915.9</v>
      </c>
      <c r="S143" s="84">
        <v>243285.9</v>
      </c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>
        <v>4134</v>
      </c>
      <c r="AG143" s="84">
        <v>227370</v>
      </c>
      <c r="AH143" s="84">
        <v>15915.9</v>
      </c>
      <c r="AI143" s="84">
        <v>243285.9</v>
      </c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 x14ac:dyDescent="0.3">
      <c r="A144" s="4" t="s">
        <v>1318</v>
      </c>
      <c r="B144" s="4" t="s">
        <v>162</v>
      </c>
      <c r="C144" s="4" t="s">
        <v>212</v>
      </c>
      <c r="D144" s="4">
        <v>92000381746</v>
      </c>
      <c r="E144" s="4">
        <v>9009416608</v>
      </c>
      <c r="F144" s="90">
        <v>130000723665</v>
      </c>
      <c r="G144" s="90">
        <v>140001545463</v>
      </c>
      <c r="H144" s="84"/>
      <c r="I144" s="84"/>
      <c r="J144" s="84"/>
      <c r="K144" s="84"/>
      <c r="L144" s="84"/>
      <c r="M144" s="84"/>
      <c r="N144" s="84"/>
      <c r="O144" s="84"/>
      <c r="P144" s="84">
        <v>70</v>
      </c>
      <c r="Q144" s="84">
        <v>3850</v>
      </c>
      <c r="R144" s="84">
        <v>269.5</v>
      </c>
      <c r="S144" s="84">
        <v>4119.5</v>
      </c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>
        <v>70</v>
      </c>
      <c r="AG144" s="84">
        <v>3850</v>
      </c>
      <c r="AH144" s="84">
        <v>269.5</v>
      </c>
      <c r="AI144" s="84">
        <v>4119.5</v>
      </c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 x14ac:dyDescent="0.3">
      <c r="A145" s="4" t="s">
        <v>1318</v>
      </c>
      <c r="B145" s="4" t="s">
        <v>158</v>
      </c>
      <c r="C145" s="4" t="s">
        <v>214</v>
      </c>
      <c r="D145" s="4">
        <v>92000322749</v>
      </c>
      <c r="E145" s="4">
        <v>9009416718</v>
      </c>
      <c r="F145" s="90">
        <v>130000723668</v>
      </c>
      <c r="G145" s="90">
        <v>140001545516</v>
      </c>
      <c r="H145" s="84"/>
      <c r="I145" s="84"/>
      <c r="J145" s="84"/>
      <c r="K145" s="84"/>
      <c r="L145" s="84"/>
      <c r="M145" s="84"/>
      <c r="N145" s="84"/>
      <c r="O145" s="84"/>
      <c r="P145" s="84">
        <v>2683</v>
      </c>
      <c r="Q145" s="84">
        <v>147565</v>
      </c>
      <c r="R145" s="84">
        <v>10329.549999999999</v>
      </c>
      <c r="S145" s="84">
        <v>157894.54999999999</v>
      </c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>
        <v>2683</v>
      </c>
      <c r="AG145" s="84">
        <v>147565</v>
      </c>
      <c r="AH145" s="84">
        <v>10329.549999999999</v>
      </c>
      <c r="AI145" s="84">
        <v>157894.54999999999</v>
      </c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 x14ac:dyDescent="0.3">
      <c r="A146" s="4" t="s">
        <v>1318</v>
      </c>
      <c r="B146" s="4" t="s">
        <v>180</v>
      </c>
      <c r="C146" s="4" t="s">
        <v>221</v>
      </c>
      <c r="D146" s="4">
        <v>92000453116</v>
      </c>
      <c r="E146" s="4">
        <v>9009417314</v>
      </c>
      <c r="F146" s="90">
        <v>130000740865</v>
      </c>
      <c r="G146" s="90">
        <v>140001545942</v>
      </c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>
        <v>36</v>
      </c>
      <c r="AC146" s="84">
        <v>14760</v>
      </c>
      <c r="AD146" s="84">
        <v>1033.2</v>
      </c>
      <c r="AE146" s="84">
        <v>15793.2</v>
      </c>
      <c r="AF146" s="84">
        <v>36</v>
      </c>
      <c r="AG146" s="84">
        <v>14760</v>
      </c>
      <c r="AH146" s="84">
        <v>1033.2</v>
      </c>
      <c r="AI146" s="84">
        <v>15793.2</v>
      </c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 x14ac:dyDescent="0.3">
      <c r="A147" s="4" t="s">
        <v>1318</v>
      </c>
      <c r="B147" s="4" t="s">
        <v>194</v>
      </c>
      <c r="C147" s="4" t="s">
        <v>640</v>
      </c>
      <c r="D147" s="4">
        <v>92000571403</v>
      </c>
      <c r="E147" s="4">
        <v>9009416934</v>
      </c>
      <c r="F147" s="90">
        <v>130000723670</v>
      </c>
      <c r="G147" s="90">
        <v>140001545662</v>
      </c>
      <c r="H147" s="84"/>
      <c r="I147" s="84"/>
      <c r="J147" s="84"/>
      <c r="K147" s="84"/>
      <c r="L147" s="84"/>
      <c r="M147" s="84"/>
      <c r="N147" s="84"/>
      <c r="O147" s="84"/>
      <c r="P147" s="84">
        <v>6273</v>
      </c>
      <c r="Q147" s="84">
        <v>345015</v>
      </c>
      <c r="R147" s="84">
        <v>24151.05</v>
      </c>
      <c r="S147" s="84">
        <v>369166.05</v>
      </c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>
        <v>6273</v>
      </c>
      <c r="AG147" s="84">
        <v>345015</v>
      </c>
      <c r="AH147" s="84">
        <v>24151.05</v>
      </c>
      <c r="AI147" s="84">
        <v>369166.05</v>
      </c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 x14ac:dyDescent="0.3">
      <c r="A148" s="4" t="s">
        <v>1318</v>
      </c>
      <c r="B148" s="4" t="s">
        <v>194</v>
      </c>
      <c r="C148" s="4" t="s">
        <v>640</v>
      </c>
      <c r="D148" s="4">
        <v>92000571403</v>
      </c>
      <c r="E148" s="4">
        <v>9009417428</v>
      </c>
      <c r="F148" s="90">
        <v>130000740863</v>
      </c>
      <c r="G148" s="90">
        <v>140001546064</v>
      </c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>
        <v>6</v>
      </c>
      <c r="AC148" s="84">
        <v>2460</v>
      </c>
      <c r="AD148" s="84">
        <v>172.2</v>
      </c>
      <c r="AE148" s="84">
        <v>2632.2</v>
      </c>
      <c r="AF148" s="84">
        <v>6</v>
      </c>
      <c r="AG148" s="84">
        <v>2460</v>
      </c>
      <c r="AH148" s="84">
        <v>172.2</v>
      </c>
      <c r="AI148" s="84">
        <v>2632.2</v>
      </c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 x14ac:dyDescent="0.3">
      <c r="A149" s="4" t="s">
        <v>1318</v>
      </c>
      <c r="B149" s="4" t="s">
        <v>171</v>
      </c>
      <c r="C149" s="4" t="s">
        <v>213</v>
      </c>
      <c r="D149" s="4">
        <v>92000434893</v>
      </c>
      <c r="E149" s="4">
        <v>9009416592</v>
      </c>
      <c r="F149" s="90">
        <v>130000723673</v>
      </c>
      <c r="G149" s="90">
        <v>140001545415</v>
      </c>
      <c r="H149" s="84"/>
      <c r="I149" s="84"/>
      <c r="J149" s="84"/>
      <c r="K149" s="84"/>
      <c r="L149" s="84"/>
      <c r="M149" s="84"/>
      <c r="N149" s="84"/>
      <c r="O149" s="84"/>
      <c r="P149" s="84">
        <v>12223</v>
      </c>
      <c r="Q149" s="84">
        <v>672265</v>
      </c>
      <c r="R149" s="84">
        <v>47058.55</v>
      </c>
      <c r="S149" s="84">
        <v>719323.55</v>
      </c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>
        <v>12223</v>
      </c>
      <c r="AG149" s="84">
        <v>672265</v>
      </c>
      <c r="AH149" s="84">
        <v>47058.55</v>
      </c>
      <c r="AI149" s="84">
        <v>719323.55</v>
      </c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 x14ac:dyDescent="0.3">
      <c r="A150" s="4" t="s">
        <v>1318</v>
      </c>
      <c r="B150" s="4" t="s">
        <v>171</v>
      </c>
      <c r="C150" s="4" t="s">
        <v>213</v>
      </c>
      <c r="D150" s="4">
        <v>92000434893</v>
      </c>
      <c r="E150" s="4">
        <v>9009417486</v>
      </c>
      <c r="F150" s="90">
        <v>130000740867</v>
      </c>
      <c r="G150" s="90">
        <v>140001546130</v>
      </c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>
        <v>447</v>
      </c>
      <c r="AC150" s="84">
        <v>183270</v>
      </c>
      <c r="AD150" s="84">
        <v>12828.9</v>
      </c>
      <c r="AE150" s="84">
        <v>196098.9</v>
      </c>
      <c r="AF150" s="84">
        <v>447</v>
      </c>
      <c r="AG150" s="84">
        <v>183270</v>
      </c>
      <c r="AH150" s="84">
        <v>12828.9</v>
      </c>
      <c r="AI150" s="84">
        <v>196098.9</v>
      </c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 x14ac:dyDescent="0.3">
      <c r="A151" s="4" t="s">
        <v>1318</v>
      </c>
      <c r="B151" s="4" t="s">
        <v>114</v>
      </c>
      <c r="C151" s="4" t="s">
        <v>219</v>
      </c>
      <c r="D151" s="4">
        <v>92000323089</v>
      </c>
      <c r="E151" s="4">
        <v>9009416330</v>
      </c>
      <c r="F151" s="90">
        <v>130000723659</v>
      </c>
      <c r="G151" s="90">
        <v>140001545137</v>
      </c>
      <c r="H151" s="84"/>
      <c r="I151" s="84"/>
      <c r="J151" s="84"/>
      <c r="K151" s="84"/>
      <c r="L151" s="84"/>
      <c r="M151" s="84"/>
      <c r="N151" s="84"/>
      <c r="O151" s="84"/>
      <c r="P151" s="84">
        <v>26967</v>
      </c>
      <c r="Q151" s="84">
        <v>1483185</v>
      </c>
      <c r="R151" s="84">
        <v>103822.95</v>
      </c>
      <c r="S151" s="84">
        <v>1587007.95</v>
      </c>
      <c r="T151" s="84">
        <v>1918</v>
      </c>
      <c r="U151" s="84">
        <v>191800</v>
      </c>
      <c r="V151" s="84">
        <v>13426</v>
      </c>
      <c r="W151" s="84">
        <v>205226</v>
      </c>
      <c r="X151" s="84"/>
      <c r="Y151" s="84"/>
      <c r="Z151" s="84"/>
      <c r="AA151" s="84"/>
      <c r="AB151" s="84"/>
      <c r="AC151" s="84"/>
      <c r="AD151" s="84"/>
      <c r="AE151" s="84"/>
      <c r="AF151" s="84">
        <v>28885</v>
      </c>
      <c r="AG151" s="84">
        <v>1674985</v>
      </c>
      <c r="AH151" s="84">
        <v>117248.95</v>
      </c>
      <c r="AI151" s="84">
        <v>1792233.95</v>
      </c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 x14ac:dyDescent="0.3">
      <c r="A152" s="4" t="s">
        <v>1318</v>
      </c>
      <c r="B152" s="4" t="s">
        <v>168</v>
      </c>
      <c r="C152" s="4" t="s">
        <v>216</v>
      </c>
      <c r="D152" s="4">
        <v>92000323100</v>
      </c>
      <c r="E152" s="4">
        <v>9009417055</v>
      </c>
      <c r="F152" s="90">
        <v>130000740868</v>
      </c>
      <c r="G152" s="90">
        <v>140001545779</v>
      </c>
      <c r="H152" s="84"/>
      <c r="I152" s="84"/>
      <c r="J152" s="84"/>
      <c r="K152" s="84"/>
      <c r="L152" s="84"/>
      <c r="M152" s="84"/>
      <c r="N152" s="84"/>
      <c r="O152" s="84"/>
      <c r="P152" s="84">
        <v>3779</v>
      </c>
      <c r="Q152" s="84">
        <v>207845</v>
      </c>
      <c r="R152" s="84">
        <v>14549.15</v>
      </c>
      <c r="S152" s="84">
        <v>222394.15</v>
      </c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>
        <v>3779</v>
      </c>
      <c r="AG152" s="84">
        <v>207845</v>
      </c>
      <c r="AH152" s="84">
        <v>14549.15</v>
      </c>
      <c r="AI152" s="84">
        <v>222394.15</v>
      </c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 x14ac:dyDescent="0.3">
      <c r="A153" s="4" t="s">
        <v>1318</v>
      </c>
      <c r="B153" s="4" t="s">
        <v>168</v>
      </c>
      <c r="C153" s="4" t="s">
        <v>216</v>
      </c>
      <c r="D153" s="4">
        <v>92000323100</v>
      </c>
      <c r="E153" s="4">
        <v>9009417478</v>
      </c>
      <c r="F153" s="90">
        <v>130000740870</v>
      </c>
      <c r="G153" s="90">
        <v>140001546099</v>
      </c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>
        <v>1</v>
      </c>
      <c r="AC153" s="84">
        <v>410</v>
      </c>
      <c r="AD153" s="84">
        <v>28.7</v>
      </c>
      <c r="AE153" s="84">
        <v>438.7</v>
      </c>
      <c r="AF153" s="84">
        <v>1</v>
      </c>
      <c r="AG153" s="84">
        <v>410</v>
      </c>
      <c r="AH153" s="84">
        <v>28.7</v>
      </c>
      <c r="AI153" s="84">
        <v>438.7</v>
      </c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 x14ac:dyDescent="0.3">
      <c r="A154" s="4" t="s">
        <v>1318</v>
      </c>
      <c r="B154" s="4" t="s">
        <v>172</v>
      </c>
      <c r="C154" s="4" t="s">
        <v>211</v>
      </c>
      <c r="D154" s="4">
        <v>92000364447</v>
      </c>
      <c r="E154" s="4">
        <v>9009416346</v>
      </c>
      <c r="F154" s="90">
        <v>130000723682</v>
      </c>
      <c r="G154" s="90">
        <v>140001545227</v>
      </c>
      <c r="H154" s="84"/>
      <c r="I154" s="84"/>
      <c r="J154" s="84"/>
      <c r="K154" s="84"/>
      <c r="L154" s="84"/>
      <c r="M154" s="84"/>
      <c r="N154" s="84"/>
      <c r="O154" s="84"/>
      <c r="P154" s="84">
        <v>2565</v>
      </c>
      <c r="Q154" s="84">
        <v>141075</v>
      </c>
      <c r="R154" s="84">
        <v>9875.25</v>
      </c>
      <c r="S154" s="84">
        <v>150950.25</v>
      </c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>
        <v>2565</v>
      </c>
      <c r="AG154" s="84">
        <v>141075</v>
      </c>
      <c r="AH154" s="84">
        <v>9875.25</v>
      </c>
      <c r="AI154" s="84">
        <v>150950.25</v>
      </c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 x14ac:dyDescent="0.3">
      <c r="A155" s="4" t="s">
        <v>1318</v>
      </c>
      <c r="B155" s="4" t="s">
        <v>153</v>
      </c>
      <c r="C155" s="4" t="s">
        <v>206</v>
      </c>
      <c r="D155" s="4">
        <v>92000323109</v>
      </c>
      <c r="E155" s="4">
        <v>9009416451</v>
      </c>
      <c r="F155" s="90">
        <v>130000723684</v>
      </c>
      <c r="G155" s="90">
        <v>140001545271</v>
      </c>
      <c r="H155" s="84"/>
      <c r="I155" s="84"/>
      <c r="J155" s="84"/>
      <c r="K155" s="84"/>
      <c r="L155" s="84"/>
      <c r="M155" s="84"/>
      <c r="N155" s="84"/>
      <c r="O155" s="84"/>
      <c r="P155" s="84">
        <v>12547</v>
      </c>
      <c r="Q155" s="84">
        <v>690085</v>
      </c>
      <c r="R155" s="84">
        <v>48305.95</v>
      </c>
      <c r="S155" s="84">
        <v>738390.95</v>
      </c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>
        <v>12547</v>
      </c>
      <c r="AG155" s="84">
        <v>690085</v>
      </c>
      <c r="AH155" s="84">
        <v>48305.95</v>
      </c>
      <c r="AI155" s="84">
        <v>738390.95</v>
      </c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 x14ac:dyDescent="0.3">
      <c r="A156" s="4" t="s">
        <v>1318</v>
      </c>
      <c r="B156" s="4" t="s">
        <v>153</v>
      </c>
      <c r="C156" s="4" t="s">
        <v>206</v>
      </c>
      <c r="D156" s="4">
        <v>92000323109</v>
      </c>
      <c r="E156" s="4">
        <v>9009417411</v>
      </c>
      <c r="F156" s="90">
        <v>130000740844</v>
      </c>
      <c r="G156" s="90">
        <v>140001546029</v>
      </c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  <c r="AA156" s="84"/>
      <c r="AB156" s="84">
        <v>90</v>
      </c>
      <c r="AC156" s="84">
        <v>36900</v>
      </c>
      <c r="AD156" s="84">
        <v>2583</v>
      </c>
      <c r="AE156" s="84">
        <v>39483</v>
      </c>
      <c r="AF156" s="84">
        <v>90</v>
      </c>
      <c r="AG156" s="84">
        <v>36900</v>
      </c>
      <c r="AH156" s="84">
        <v>2583</v>
      </c>
      <c r="AI156" s="84">
        <v>39483</v>
      </c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 x14ac:dyDescent="0.3">
      <c r="A157" s="4" t="s">
        <v>1274</v>
      </c>
      <c r="B157" s="4" t="s">
        <v>160</v>
      </c>
      <c r="C157" s="4" t="s">
        <v>220</v>
      </c>
      <c r="D157" s="4">
        <v>92000324007</v>
      </c>
      <c r="E157" s="4">
        <v>9009416828</v>
      </c>
      <c r="F157" s="90">
        <v>130000721897</v>
      </c>
      <c r="G157" s="90">
        <v>140001545646</v>
      </c>
      <c r="H157" s="84"/>
      <c r="I157" s="84"/>
      <c r="J157" s="84"/>
      <c r="K157" s="84"/>
      <c r="L157" s="84"/>
      <c r="M157" s="84"/>
      <c r="N157" s="84"/>
      <c r="O157" s="84"/>
      <c r="P157" s="84">
        <v>2759</v>
      </c>
      <c r="Q157" s="84">
        <v>151745</v>
      </c>
      <c r="R157" s="84">
        <v>10622.15</v>
      </c>
      <c r="S157" s="84">
        <v>162367.15</v>
      </c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>
        <v>2759</v>
      </c>
      <c r="AG157" s="84">
        <v>151745</v>
      </c>
      <c r="AH157" s="84">
        <v>10622.15</v>
      </c>
      <c r="AI157" s="84">
        <v>162367.15</v>
      </c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 x14ac:dyDescent="0.3">
      <c r="A158" s="4" t="s">
        <v>1274</v>
      </c>
      <c r="B158" s="4" t="s">
        <v>160</v>
      </c>
      <c r="C158" s="4" t="s">
        <v>222</v>
      </c>
      <c r="D158" s="4">
        <v>92000324007</v>
      </c>
      <c r="E158" s="4">
        <v>9009416982</v>
      </c>
      <c r="F158" s="90">
        <v>130000721894</v>
      </c>
      <c r="G158" s="90">
        <v>140001545738</v>
      </c>
      <c r="H158" s="84"/>
      <c r="I158" s="84"/>
      <c r="J158" s="84"/>
      <c r="K158" s="84"/>
      <c r="L158" s="84"/>
      <c r="M158" s="84"/>
      <c r="N158" s="84"/>
      <c r="O158" s="84"/>
      <c r="P158" s="84">
        <v>1890</v>
      </c>
      <c r="Q158" s="84">
        <v>103950</v>
      </c>
      <c r="R158" s="84">
        <v>7276.5</v>
      </c>
      <c r="S158" s="84">
        <v>111226.5</v>
      </c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>
        <v>1890</v>
      </c>
      <c r="AG158" s="84">
        <v>103950</v>
      </c>
      <c r="AH158" s="84">
        <v>7276.5</v>
      </c>
      <c r="AI158" s="84">
        <v>111226.5</v>
      </c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 x14ac:dyDescent="0.3">
      <c r="A159" s="4" t="s">
        <v>1274</v>
      </c>
      <c r="B159" s="4" t="s">
        <v>160</v>
      </c>
      <c r="C159" s="4" t="s">
        <v>215</v>
      </c>
      <c r="D159" s="4">
        <v>92000324007</v>
      </c>
      <c r="E159" s="4">
        <v>9009416943</v>
      </c>
      <c r="F159" s="90">
        <v>130000721900</v>
      </c>
      <c r="G159" s="90">
        <v>140001545686</v>
      </c>
      <c r="H159" s="84"/>
      <c r="I159" s="84"/>
      <c r="J159" s="84"/>
      <c r="K159" s="84"/>
      <c r="L159" s="84"/>
      <c r="M159" s="84"/>
      <c r="N159" s="84"/>
      <c r="O159" s="84"/>
      <c r="P159" s="84">
        <v>1284</v>
      </c>
      <c r="Q159" s="84">
        <v>70620</v>
      </c>
      <c r="R159" s="84">
        <v>4943.3999999999996</v>
      </c>
      <c r="S159" s="84">
        <v>75563.399999999994</v>
      </c>
      <c r="T159" s="84"/>
      <c r="U159" s="84"/>
      <c r="V159" s="84"/>
      <c r="W159" s="84"/>
      <c r="X159" s="84"/>
      <c r="Y159" s="84"/>
      <c r="Z159" s="84"/>
      <c r="AA159" s="84"/>
      <c r="AB159" s="84"/>
      <c r="AC159" s="84"/>
      <c r="AD159" s="84"/>
      <c r="AE159" s="84"/>
      <c r="AF159" s="84">
        <v>1284</v>
      </c>
      <c r="AG159" s="84">
        <v>70620</v>
      </c>
      <c r="AH159" s="84">
        <v>4943.3999999999996</v>
      </c>
      <c r="AI159" s="84">
        <v>75563.399999999994</v>
      </c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 x14ac:dyDescent="0.3">
      <c r="A160" s="4" t="s">
        <v>1274</v>
      </c>
      <c r="B160" s="4" t="s">
        <v>158</v>
      </c>
      <c r="C160" s="4" t="s">
        <v>214</v>
      </c>
      <c r="D160" s="4">
        <v>92000322750</v>
      </c>
      <c r="E160" s="4">
        <v>9009416176</v>
      </c>
      <c r="F160" s="90">
        <v>130000721914</v>
      </c>
      <c r="G160" s="90">
        <v>140001545035</v>
      </c>
      <c r="H160" s="84"/>
      <c r="I160" s="84"/>
      <c r="J160" s="84"/>
      <c r="K160" s="84"/>
      <c r="L160" s="84"/>
      <c r="M160" s="84"/>
      <c r="N160" s="84"/>
      <c r="O160" s="84"/>
      <c r="P160" s="84">
        <v>1148</v>
      </c>
      <c r="Q160" s="84">
        <v>63140</v>
      </c>
      <c r="R160" s="84">
        <v>4419.8</v>
      </c>
      <c r="S160" s="84">
        <v>67559.8</v>
      </c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>
        <v>1148</v>
      </c>
      <c r="AG160" s="84">
        <v>63140</v>
      </c>
      <c r="AH160" s="84">
        <v>4419.8</v>
      </c>
      <c r="AI160" s="84">
        <v>67559.8</v>
      </c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 x14ac:dyDescent="0.3">
      <c r="A161" s="4" t="s">
        <v>1274</v>
      </c>
      <c r="B161" s="4" t="s">
        <v>194</v>
      </c>
      <c r="C161" s="4" t="s">
        <v>640</v>
      </c>
      <c r="D161" s="4">
        <v>92000561467</v>
      </c>
      <c r="E161" s="4">
        <v>9009416590</v>
      </c>
      <c r="F161" s="90">
        <v>130000721909</v>
      </c>
      <c r="G161" s="90">
        <v>140001545408</v>
      </c>
      <c r="H161" s="84"/>
      <c r="I161" s="84"/>
      <c r="J161" s="84"/>
      <c r="K161" s="84"/>
      <c r="L161" s="84"/>
      <c r="M161" s="84"/>
      <c r="N161" s="84"/>
      <c r="O161" s="84"/>
      <c r="P161" s="84">
        <v>2059</v>
      </c>
      <c r="Q161" s="84">
        <v>113245</v>
      </c>
      <c r="R161" s="84">
        <v>7927.15</v>
      </c>
      <c r="S161" s="84">
        <v>121172.15</v>
      </c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>
        <v>2059</v>
      </c>
      <c r="AG161" s="84">
        <v>113245</v>
      </c>
      <c r="AH161" s="84">
        <v>7927.15</v>
      </c>
      <c r="AI161" s="84">
        <v>121172.15</v>
      </c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 x14ac:dyDescent="0.3">
      <c r="A162" s="4" t="s">
        <v>1274</v>
      </c>
      <c r="B162" s="4" t="s">
        <v>171</v>
      </c>
      <c r="C162" s="4" t="s">
        <v>213</v>
      </c>
      <c r="D162" s="4">
        <v>92000481961</v>
      </c>
      <c r="E162" s="4">
        <v>9009416439</v>
      </c>
      <c r="F162" s="90">
        <v>130000721916</v>
      </c>
      <c r="G162" s="90">
        <v>140001545297</v>
      </c>
      <c r="H162" s="84"/>
      <c r="I162" s="84"/>
      <c r="J162" s="84"/>
      <c r="K162" s="84"/>
      <c r="L162" s="84"/>
      <c r="M162" s="84"/>
      <c r="N162" s="84"/>
      <c r="O162" s="84"/>
      <c r="P162" s="84">
        <v>2567</v>
      </c>
      <c r="Q162" s="84">
        <v>141185</v>
      </c>
      <c r="R162" s="84">
        <v>9882.9500000000007</v>
      </c>
      <c r="S162" s="84">
        <v>151067.95000000001</v>
      </c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>
        <v>2567</v>
      </c>
      <c r="AG162" s="84">
        <v>141185</v>
      </c>
      <c r="AH162" s="84">
        <v>9882.9500000000007</v>
      </c>
      <c r="AI162" s="84">
        <v>151067.95000000001</v>
      </c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 x14ac:dyDescent="0.3">
      <c r="A163" s="4" t="s">
        <v>1274</v>
      </c>
      <c r="B163" s="4" t="s">
        <v>114</v>
      </c>
      <c r="C163" s="4" t="s">
        <v>219</v>
      </c>
      <c r="D163" s="4">
        <v>92000324013</v>
      </c>
      <c r="E163" s="4">
        <v>9009416756</v>
      </c>
      <c r="F163" s="90">
        <v>130000721913</v>
      </c>
      <c r="G163" s="90">
        <v>140001545554</v>
      </c>
      <c r="H163" s="84"/>
      <c r="I163" s="84"/>
      <c r="J163" s="84"/>
      <c r="K163" s="84"/>
      <c r="L163" s="84"/>
      <c r="M163" s="84"/>
      <c r="N163" s="84"/>
      <c r="O163" s="84"/>
      <c r="P163" s="84">
        <v>2851</v>
      </c>
      <c r="Q163" s="84">
        <v>156805</v>
      </c>
      <c r="R163" s="84">
        <v>10976.35</v>
      </c>
      <c r="S163" s="84">
        <v>167781.35</v>
      </c>
      <c r="T163" s="84">
        <v>1748</v>
      </c>
      <c r="U163" s="84">
        <v>174800</v>
      </c>
      <c r="V163" s="84">
        <v>12236</v>
      </c>
      <c r="W163" s="84">
        <v>187036</v>
      </c>
      <c r="X163" s="84"/>
      <c r="Y163" s="84"/>
      <c r="Z163" s="84"/>
      <c r="AA163" s="84"/>
      <c r="AB163" s="84"/>
      <c r="AC163" s="84"/>
      <c r="AD163" s="84"/>
      <c r="AE163" s="84"/>
      <c r="AF163" s="84">
        <v>4599</v>
      </c>
      <c r="AG163" s="84">
        <v>331605</v>
      </c>
      <c r="AH163" s="84">
        <v>23212.35</v>
      </c>
      <c r="AI163" s="84">
        <v>354817.35</v>
      </c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 x14ac:dyDescent="0.3">
      <c r="A164" s="4" t="s">
        <v>1274</v>
      </c>
      <c r="B164" s="4" t="s">
        <v>1257</v>
      </c>
      <c r="C164" s="4" t="s">
        <v>225</v>
      </c>
      <c r="D164" s="4">
        <v>92000589317</v>
      </c>
      <c r="E164" s="4">
        <v>9009416810</v>
      </c>
      <c r="F164" s="90">
        <v>130000721889</v>
      </c>
      <c r="G164" s="90">
        <v>140001545612</v>
      </c>
      <c r="H164" s="84"/>
      <c r="I164" s="84"/>
      <c r="J164" s="84"/>
      <c r="K164" s="84"/>
      <c r="L164" s="84"/>
      <c r="M164" s="84"/>
      <c r="N164" s="84"/>
      <c r="O164" s="84"/>
      <c r="P164" s="84">
        <v>1730</v>
      </c>
      <c r="Q164" s="84">
        <v>95150</v>
      </c>
      <c r="R164" s="84">
        <v>6660.5</v>
      </c>
      <c r="S164" s="84">
        <v>101810.5</v>
      </c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>
        <v>1730</v>
      </c>
      <c r="AG164" s="84">
        <v>95150</v>
      </c>
      <c r="AH164" s="84">
        <v>6660.5</v>
      </c>
      <c r="AI164" s="84">
        <v>101810.5</v>
      </c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 x14ac:dyDescent="0.3">
      <c r="A165" s="4" t="s">
        <v>1274</v>
      </c>
      <c r="B165" s="4" t="s">
        <v>168</v>
      </c>
      <c r="C165" s="4" t="s">
        <v>216</v>
      </c>
      <c r="D165" s="4">
        <v>92000324020</v>
      </c>
      <c r="E165" s="4">
        <v>9009416236</v>
      </c>
      <c r="F165" s="90">
        <v>130000721918</v>
      </c>
      <c r="G165" s="90">
        <v>140001545145</v>
      </c>
      <c r="H165" s="84"/>
      <c r="I165" s="84"/>
      <c r="J165" s="84"/>
      <c r="K165" s="84"/>
      <c r="L165" s="84"/>
      <c r="M165" s="84"/>
      <c r="N165" s="84"/>
      <c r="O165" s="84"/>
      <c r="P165" s="84">
        <v>603</v>
      </c>
      <c r="Q165" s="84">
        <v>33165</v>
      </c>
      <c r="R165" s="84">
        <v>2321.5500000000002</v>
      </c>
      <c r="S165" s="84">
        <v>35486.550000000003</v>
      </c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>
        <v>603</v>
      </c>
      <c r="AG165" s="84">
        <v>33165</v>
      </c>
      <c r="AH165" s="84">
        <v>2321.5500000000002</v>
      </c>
      <c r="AI165" s="84">
        <v>35486.550000000003</v>
      </c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 x14ac:dyDescent="0.3">
      <c r="A166" s="4" t="s">
        <v>1274</v>
      </c>
      <c r="B166" s="4" t="s">
        <v>153</v>
      </c>
      <c r="C166" s="4" t="s">
        <v>206</v>
      </c>
      <c r="D166" s="4">
        <v>92000319872</v>
      </c>
      <c r="E166" s="4">
        <v>9009416605</v>
      </c>
      <c r="F166" s="90">
        <v>130000721892</v>
      </c>
      <c r="G166" s="90">
        <v>140001545452</v>
      </c>
      <c r="H166" s="84"/>
      <c r="I166" s="84"/>
      <c r="J166" s="84"/>
      <c r="K166" s="84"/>
      <c r="L166" s="84"/>
      <c r="M166" s="84"/>
      <c r="N166" s="84"/>
      <c r="O166" s="84"/>
      <c r="P166" s="84">
        <v>4425</v>
      </c>
      <c r="Q166" s="84">
        <v>243375</v>
      </c>
      <c r="R166" s="84">
        <v>17036.25</v>
      </c>
      <c r="S166" s="84">
        <v>260411.25</v>
      </c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>
        <v>4425</v>
      </c>
      <c r="AG166" s="84">
        <v>243375</v>
      </c>
      <c r="AH166" s="84">
        <v>17036.25</v>
      </c>
      <c r="AI166" s="84">
        <v>260411.25</v>
      </c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 x14ac:dyDescent="0.3">
      <c r="A167" s="4" t="s">
        <v>1299</v>
      </c>
      <c r="B167" s="4" t="s">
        <v>160</v>
      </c>
      <c r="C167" s="4" t="s">
        <v>220</v>
      </c>
      <c r="D167" s="4">
        <v>92000318843</v>
      </c>
      <c r="E167" s="4">
        <v>9009416584</v>
      </c>
      <c r="F167" s="90">
        <v>130000720132</v>
      </c>
      <c r="G167" s="90">
        <v>140001545485</v>
      </c>
      <c r="H167" s="84"/>
      <c r="I167" s="84"/>
      <c r="J167" s="84"/>
      <c r="K167" s="84"/>
      <c r="L167" s="84"/>
      <c r="M167" s="84"/>
      <c r="N167" s="84"/>
      <c r="O167" s="84"/>
      <c r="P167" s="84">
        <v>965</v>
      </c>
      <c r="Q167" s="84">
        <v>53075</v>
      </c>
      <c r="R167" s="84">
        <v>3715.25</v>
      </c>
      <c r="S167" s="84">
        <v>56790.25</v>
      </c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>
        <v>965</v>
      </c>
      <c r="AG167" s="84">
        <v>53075</v>
      </c>
      <c r="AH167" s="84">
        <v>3715.25</v>
      </c>
      <c r="AI167" s="84">
        <v>56790.25</v>
      </c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 x14ac:dyDescent="0.3">
      <c r="A168" s="4" t="s">
        <v>1299</v>
      </c>
      <c r="B168" s="4" t="s">
        <v>160</v>
      </c>
      <c r="C168" s="4" t="s">
        <v>222</v>
      </c>
      <c r="D168" s="4">
        <v>92000318843</v>
      </c>
      <c r="E168" s="4">
        <v>9009416574</v>
      </c>
      <c r="F168" s="90">
        <v>130000720309</v>
      </c>
      <c r="G168" s="90">
        <v>140001545416</v>
      </c>
      <c r="H168" s="84"/>
      <c r="I168" s="84"/>
      <c r="J168" s="84"/>
      <c r="K168" s="84"/>
      <c r="L168" s="84"/>
      <c r="M168" s="84"/>
      <c r="N168" s="84"/>
      <c r="O168" s="84"/>
      <c r="P168" s="84">
        <v>2169</v>
      </c>
      <c r="Q168" s="84">
        <v>119295</v>
      </c>
      <c r="R168" s="84">
        <v>8350.65</v>
      </c>
      <c r="S168" s="84">
        <v>127645.65</v>
      </c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>
        <v>2169</v>
      </c>
      <c r="AG168" s="84">
        <v>119295</v>
      </c>
      <c r="AH168" s="84">
        <v>8350.65</v>
      </c>
      <c r="AI168" s="84">
        <v>127645.65</v>
      </c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 x14ac:dyDescent="0.3">
      <c r="A169" s="4" t="s">
        <v>1299</v>
      </c>
      <c r="B169" s="4" t="s">
        <v>160</v>
      </c>
      <c r="C169" s="4" t="s">
        <v>215</v>
      </c>
      <c r="D169" s="4">
        <v>92000318843</v>
      </c>
      <c r="E169" s="4">
        <v>9009416436</v>
      </c>
      <c r="F169" s="90">
        <v>130000720305</v>
      </c>
      <c r="G169" s="90">
        <v>140001545287</v>
      </c>
      <c r="H169" s="84"/>
      <c r="I169" s="84"/>
      <c r="J169" s="84"/>
      <c r="K169" s="84"/>
      <c r="L169" s="84"/>
      <c r="M169" s="84"/>
      <c r="N169" s="84"/>
      <c r="O169" s="84"/>
      <c r="P169" s="84">
        <v>1835</v>
      </c>
      <c r="Q169" s="84">
        <v>100925</v>
      </c>
      <c r="R169" s="84">
        <v>7064.75</v>
      </c>
      <c r="S169" s="84">
        <v>107989.75</v>
      </c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>
        <v>1835</v>
      </c>
      <c r="AG169" s="84">
        <v>100925</v>
      </c>
      <c r="AH169" s="84">
        <v>7064.75</v>
      </c>
      <c r="AI169" s="84">
        <v>107989.75</v>
      </c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 x14ac:dyDescent="0.3">
      <c r="A170" s="4" t="s">
        <v>1299</v>
      </c>
      <c r="B170" s="4" t="s">
        <v>158</v>
      </c>
      <c r="C170" s="4" t="s">
        <v>214</v>
      </c>
      <c r="D170" s="4">
        <v>92000322751</v>
      </c>
      <c r="E170" s="4">
        <v>9009417122</v>
      </c>
      <c r="F170" s="90">
        <v>130000720215</v>
      </c>
      <c r="G170" s="90">
        <v>140001545862</v>
      </c>
      <c r="H170" s="84"/>
      <c r="I170" s="84"/>
      <c r="J170" s="84"/>
      <c r="K170" s="84"/>
      <c r="L170" s="84"/>
      <c r="M170" s="84"/>
      <c r="N170" s="84"/>
      <c r="O170" s="84"/>
      <c r="P170" s="84">
        <v>394</v>
      </c>
      <c r="Q170" s="84">
        <v>21670</v>
      </c>
      <c r="R170" s="84">
        <v>1516.9</v>
      </c>
      <c r="S170" s="84">
        <v>23186.9</v>
      </c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>
        <v>394</v>
      </c>
      <c r="AG170" s="84">
        <v>21670</v>
      </c>
      <c r="AH170" s="84">
        <v>1516.9</v>
      </c>
      <c r="AI170" s="84">
        <v>23186.9</v>
      </c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 x14ac:dyDescent="0.3">
      <c r="A171" s="4" t="s">
        <v>1299</v>
      </c>
      <c r="B171" s="4" t="s">
        <v>194</v>
      </c>
      <c r="C171" s="4" t="s">
        <v>640</v>
      </c>
      <c r="D171" s="4">
        <v>92000571404</v>
      </c>
      <c r="E171" s="4">
        <v>9009416859</v>
      </c>
      <c r="F171" s="90">
        <v>130000720211</v>
      </c>
      <c r="G171" s="90">
        <v>140001545659</v>
      </c>
      <c r="H171" s="84"/>
      <c r="I171" s="84"/>
      <c r="J171" s="84"/>
      <c r="K171" s="84"/>
      <c r="L171" s="84"/>
      <c r="M171" s="84"/>
      <c r="N171" s="84"/>
      <c r="O171" s="84"/>
      <c r="P171" s="84">
        <v>1592</v>
      </c>
      <c r="Q171" s="84">
        <v>87560</v>
      </c>
      <c r="R171" s="84">
        <v>6129.2</v>
      </c>
      <c r="S171" s="84">
        <v>93689.2</v>
      </c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>
        <v>1592</v>
      </c>
      <c r="AG171" s="84">
        <v>87560</v>
      </c>
      <c r="AH171" s="84">
        <v>6129.2</v>
      </c>
      <c r="AI171" s="84">
        <v>93689.2</v>
      </c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 x14ac:dyDescent="0.3">
      <c r="A172" s="4" t="s">
        <v>1299</v>
      </c>
      <c r="B172" s="4" t="s">
        <v>171</v>
      </c>
      <c r="C172" s="4" t="s">
        <v>213</v>
      </c>
      <c r="D172" s="4">
        <v>92000444212</v>
      </c>
      <c r="E172" s="4">
        <v>9009416994</v>
      </c>
      <c r="F172" s="90">
        <v>130000720203</v>
      </c>
      <c r="G172" s="90">
        <v>140001545739</v>
      </c>
      <c r="H172" s="84"/>
      <c r="I172" s="84"/>
      <c r="J172" s="84"/>
      <c r="K172" s="84"/>
      <c r="L172" s="84"/>
      <c r="M172" s="84"/>
      <c r="N172" s="84"/>
      <c r="O172" s="84"/>
      <c r="P172" s="84">
        <v>2718</v>
      </c>
      <c r="Q172" s="84">
        <v>149490</v>
      </c>
      <c r="R172" s="84">
        <v>10464.299999999999</v>
      </c>
      <c r="S172" s="84">
        <v>159954.29999999999</v>
      </c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>
        <v>2718</v>
      </c>
      <c r="AG172" s="84">
        <v>149490</v>
      </c>
      <c r="AH172" s="84">
        <v>10464.299999999999</v>
      </c>
      <c r="AI172" s="84">
        <v>159954.29999999999</v>
      </c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 x14ac:dyDescent="0.3">
      <c r="A173" s="4" t="s">
        <v>1299</v>
      </c>
      <c r="B173" s="4" t="s">
        <v>114</v>
      </c>
      <c r="C173" s="4" t="s">
        <v>219</v>
      </c>
      <c r="D173" s="4">
        <v>92000318846</v>
      </c>
      <c r="E173" s="4">
        <v>9009416089</v>
      </c>
      <c r="F173" s="90">
        <v>130000720138</v>
      </c>
      <c r="G173" s="90">
        <v>140001545068</v>
      </c>
      <c r="H173" s="84"/>
      <c r="I173" s="84"/>
      <c r="J173" s="84"/>
      <c r="K173" s="84"/>
      <c r="L173" s="84"/>
      <c r="M173" s="84"/>
      <c r="N173" s="84"/>
      <c r="O173" s="84"/>
      <c r="P173" s="84">
        <v>4421</v>
      </c>
      <c r="Q173" s="84">
        <v>243155</v>
      </c>
      <c r="R173" s="84">
        <v>17020.849999999999</v>
      </c>
      <c r="S173" s="84">
        <v>260175.85</v>
      </c>
      <c r="T173" s="84">
        <v>634</v>
      </c>
      <c r="U173" s="84">
        <v>63400</v>
      </c>
      <c r="V173" s="84">
        <v>4438</v>
      </c>
      <c r="W173" s="84">
        <v>67838</v>
      </c>
      <c r="X173" s="84"/>
      <c r="Y173" s="84"/>
      <c r="Z173" s="84"/>
      <c r="AA173" s="84"/>
      <c r="AB173" s="84"/>
      <c r="AC173" s="84"/>
      <c r="AD173" s="84"/>
      <c r="AE173" s="84"/>
      <c r="AF173" s="84">
        <v>5055</v>
      </c>
      <c r="AG173" s="84">
        <v>306555</v>
      </c>
      <c r="AH173" s="84">
        <v>21458.85</v>
      </c>
      <c r="AI173" s="84">
        <v>328013.84999999998</v>
      </c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 x14ac:dyDescent="0.3">
      <c r="A174" s="4" t="s">
        <v>1299</v>
      </c>
      <c r="B174" s="4" t="s">
        <v>114</v>
      </c>
      <c r="C174" s="4" t="s">
        <v>210</v>
      </c>
      <c r="D174" s="4">
        <v>92000318846</v>
      </c>
      <c r="E174" s="4">
        <v>9009416260</v>
      </c>
      <c r="F174" s="90">
        <v>130000720303</v>
      </c>
      <c r="G174" s="90">
        <v>140001545146</v>
      </c>
      <c r="H174" s="84"/>
      <c r="I174" s="84"/>
      <c r="J174" s="84"/>
      <c r="K174" s="84"/>
      <c r="L174" s="84"/>
      <c r="M174" s="84"/>
      <c r="N174" s="84"/>
      <c r="O174" s="84"/>
      <c r="P174" s="84">
        <v>2840</v>
      </c>
      <c r="Q174" s="84">
        <v>156200</v>
      </c>
      <c r="R174" s="84">
        <v>10934</v>
      </c>
      <c r="S174" s="84">
        <v>167134</v>
      </c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>
        <v>2840</v>
      </c>
      <c r="AG174" s="84">
        <v>156200</v>
      </c>
      <c r="AH174" s="84">
        <v>10934</v>
      </c>
      <c r="AI174" s="84">
        <v>167134</v>
      </c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 x14ac:dyDescent="0.3">
      <c r="A175" s="4" t="s">
        <v>1299</v>
      </c>
      <c r="B175" s="4" t="s">
        <v>114</v>
      </c>
      <c r="C175" s="4" t="s">
        <v>223</v>
      </c>
      <c r="D175" s="4">
        <v>92000318846</v>
      </c>
      <c r="E175" s="4">
        <v>9009416267</v>
      </c>
      <c r="F175" s="90">
        <v>130000720293</v>
      </c>
      <c r="G175" s="90">
        <v>140001545204</v>
      </c>
      <c r="H175" s="84"/>
      <c r="I175" s="84"/>
      <c r="J175" s="84"/>
      <c r="K175" s="84"/>
      <c r="L175" s="84"/>
      <c r="M175" s="84"/>
      <c r="N175" s="84"/>
      <c r="O175" s="84"/>
      <c r="P175" s="84">
        <v>635</v>
      </c>
      <c r="Q175" s="84">
        <v>34925</v>
      </c>
      <c r="R175" s="84">
        <v>2444.75</v>
      </c>
      <c r="S175" s="84">
        <v>37369.75</v>
      </c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>
        <v>635</v>
      </c>
      <c r="AG175" s="84">
        <v>34925</v>
      </c>
      <c r="AH175" s="84">
        <v>2444.75</v>
      </c>
      <c r="AI175" s="84">
        <v>37369.75</v>
      </c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 x14ac:dyDescent="0.3">
      <c r="A176" s="4" t="s">
        <v>1299</v>
      </c>
      <c r="B176" s="4" t="s">
        <v>168</v>
      </c>
      <c r="C176" s="4" t="s">
        <v>216</v>
      </c>
      <c r="D176" s="4">
        <v>92000318873</v>
      </c>
      <c r="E176" s="4">
        <v>9009417262</v>
      </c>
      <c r="F176" s="90">
        <v>130000720195</v>
      </c>
      <c r="G176" s="90">
        <v>140001545922</v>
      </c>
      <c r="H176" s="84"/>
      <c r="I176" s="84"/>
      <c r="J176" s="84"/>
      <c r="K176" s="84"/>
      <c r="L176" s="84"/>
      <c r="M176" s="84"/>
      <c r="N176" s="84"/>
      <c r="O176" s="84"/>
      <c r="P176" s="84">
        <v>1453</v>
      </c>
      <c r="Q176" s="84">
        <v>79915</v>
      </c>
      <c r="R176" s="84">
        <v>5594.05</v>
      </c>
      <c r="S176" s="84">
        <v>85509.05</v>
      </c>
      <c r="T176" s="84"/>
      <c r="U176" s="84"/>
      <c r="V176" s="84"/>
      <c r="W176" s="84"/>
      <c r="X176" s="84"/>
      <c r="Y176" s="84"/>
      <c r="Z176" s="84"/>
      <c r="AA176" s="84"/>
      <c r="AB176" s="84"/>
      <c r="AC176" s="84"/>
      <c r="AD176" s="84"/>
      <c r="AE176" s="84"/>
      <c r="AF176" s="84">
        <v>1453</v>
      </c>
      <c r="AG176" s="84">
        <v>79915</v>
      </c>
      <c r="AH176" s="84">
        <v>5594.05</v>
      </c>
      <c r="AI176" s="84">
        <v>85509.05</v>
      </c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 x14ac:dyDescent="0.3">
      <c r="A177" s="4" t="s">
        <v>1299</v>
      </c>
      <c r="B177" s="4" t="s">
        <v>153</v>
      </c>
      <c r="C177" s="4" t="s">
        <v>206</v>
      </c>
      <c r="D177" s="4">
        <v>92000319898</v>
      </c>
      <c r="E177" s="4">
        <v>9009416744</v>
      </c>
      <c r="F177" s="90">
        <v>130000720285</v>
      </c>
      <c r="G177" s="90">
        <v>140001545595</v>
      </c>
      <c r="H177" s="84"/>
      <c r="I177" s="84"/>
      <c r="J177" s="84"/>
      <c r="K177" s="84"/>
      <c r="L177" s="84"/>
      <c r="M177" s="84"/>
      <c r="N177" s="84"/>
      <c r="O177" s="84"/>
      <c r="P177" s="84">
        <v>3086</v>
      </c>
      <c r="Q177" s="84">
        <v>169730</v>
      </c>
      <c r="R177" s="84">
        <v>11881.1</v>
      </c>
      <c r="S177" s="84">
        <v>181611.1</v>
      </c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>
        <v>3086</v>
      </c>
      <c r="AG177" s="84">
        <v>169730</v>
      </c>
      <c r="AH177" s="84">
        <v>11881.1</v>
      </c>
      <c r="AI177" s="84">
        <v>181611.1</v>
      </c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 x14ac:dyDescent="0.3">
      <c r="A178" s="4" t="s">
        <v>1307</v>
      </c>
      <c r="B178" s="4" t="s">
        <v>160</v>
      </c>
      <c r="C178" s="4" t="s">
        <v>220</v>
      </c>
      <c r="D178" s="4">
        <v>92000324051</v>
      </c>
      <c r="E178" s="4">
        <v>9009416479</v>
      </c>
      <c r="F178" s="90">
        <v>130000733808</v>
      </c>
      <c r="G178" s="90">
        <v>140001545319</v>
      </c>
      <c r="H178" s="84"/>
      <c r="I178" s="84"/>
      <c r="J178" s="84"/>
      <c r="K178" s="84"/>
      <c r="L178" s="84"/>
      <c r="M178" s="84"/>
      <c r="N178" s="84"/>
      <c r="O178" s="84"/>
      <c r="P178" s="84">
        <v>4355</v>
      </c>
      <c r="Q178" s="84">
        <v>239525</v>
      </c>
      <c r="R178" s="84">
        <v>16766.75</v>
      </c>
      <c r="S178" s="84">
        <v>256291.75</v>
      </c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>
        <v>4355</v>
      </c>
      <c r="AG178" s="84">
        <v>239525</v>
      </c>
      <c r="AH178" s="84">
        <v>16766.75</v>
      </c>
      <c r="AI178" s="84">
        <v>256291.75</v>
      </c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 x14ac:dyDescent="0.3">
      <c r="A179" s="4" t="s">
        <v>1307</v>
      </c>
      <c r="B179" s="4" t="s">
        <v>160</v>
      </c>
      <c r="C179" s="4" t="s">
        <v>222</v>
      </c>
      <c r="D179" s="4">
        <v>92000324051</v>
      </c>
      <c r="E179" s="4">
        <v>9009416484</v>
      </c>
      <c r="F179" s="90">
        <v>130000733810</v>
      </c>
      <c r="G179" s="90">
        <v>140001545355</v>
      </c>
      <c r="H179" s="84"/>
      <c r="I179" s="84"/>
      <c r="J179" s="84"/>
      <c r="K179" s="84"/>
      <c r="L179" s="84"/>
      <c r="M179" s="84"/>
      <c r="N179" s="84"/>
      <c r="O179" s="84"/>
      <c r="P179" s="84">
        <v>2335</v>
      </c>
      <c r="Q179" s="84">
        <v>128425</v>
      </c>
      <c r="R179" s="84">
        <v>8989.75</v>
      </c>
      <c r="S179" s="84">
        <v>137414.75</v>
      </c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>
        <v>2335</v>
      </c>
      <c r="AG179" s="84">
        <v>128425</v>
      </c>
      <c r="AH179" s="84">
        <v>8989.75</v>
      </c>
      <c r="AI179" s="84">
        <v>137414.75</v>
      </c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 x14ac:dyDescent="0.3">
      <c r="A180" s="4" t="s">
        <v>1307</v>
      </c>
      <c r="B180" s="4" t="s">
        <v>160</v>
      </c>
      <c r="C180" s="4" t="s">
        <v>215</v>
      </c>
      <c r="D180" s="4">
        <v>92000324051</v>
      </c>
      <c r="E180" s="4">
        <v>9009416486</v>
      </c>
      <c r="F180" s="90">
        <v>130000733807</v>
      </c>
      <c r="G180" s="90">
        <v>140001545383</v>
      </c>
      <c r="H180" s="84"/>
      <c r="I180" s="84"/>
      <c r="J180" s="84"/>
      <c r="K180" s="84"/>
      <c r="L180" s="84"/>
      <c r="M180" s="84"/>
      <c r="N180" s="84"/>
      <c r="O180" s="84"/>
      <c r="P180" s="84">
        <v>551</v>
      </c>
      <c r="Q180" s="84">
        <v>30305</v>
      </c>
      <c r="R180" s="84">
        <v>2121.35</v>
      </c>
      <c r="S180" s="84">
        <v>32426.35</v>
      </c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>
        <v>551</v>
      </c>
      <c r="AG180" s="84">
        <v>30305</v>
      </c>
      <c r="AH180" s="84">
        <v>2121.35</v>
      </c>
      <c r="AI180" s="84">
        <v>32426.35</v>
      </c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 x14ac:dyDescent="0.3">
      <c r="A181" s="4" t="s">
        <v>1307</v>
      </c>
      <c r="B181" s="4" t="s">
        <v>162</v>
      </c>
      <c r="C181" s="4" t="s">
        <v>212</v>
      </c>
      <c r="D181" s="4">
        <v>92000445557</v>
      </c>
      <c r="E181" s="4">
        <v>9009416422</v>
      </c>
      <c r="F181" s="90">
        <v>130000733804</v>
      </c>
      <c r="G181" s="90">
        <v>140001545280</v>
      </c>
      <c r="H181" s="84"/>
      <c r="I181" s="84"/>
      <c r="J181" s="84"/>
      <c r="K181" s="84"/>
      <c r="L181" s="84"/>
      <c r="M181" s="84"/>
      <c r="N181" s="84"/>
      <c r="O181" s="84"/>
      <c r="P181" s="84">
        <v>106</v>
      </c>
      <c r="Q181" s="84">
        <v>5830</v>
      </c>
      <c r="R181" s="84">
        <v>408.1</v>
      </c>
      <c r="S181" s="84">
        <v>6238.1</v>
      </c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>
        <v>106</v>
      </c>
      <c r="AG181" s="84">
        <v>5830</v>
      </c>
      <c r="AH181" s="84">
        <v>408.1</v>
      </c>
      <c r="AI181" s="84">
        <v>6238.1</v>
      </c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 x14ac:dyDescent="0.3">
      <c r="A182" s="4" t="s">
        <v>1307</v>
      </c>
      <c r="B182" s="4" t="s">
        <v>158</v>
      </c>
      <c r="C182" s="4" t="s">
        <v>214</v>
      </c>
      <c r="D182" s="4">
        <v>92000322752</v>
      </c>
      <c r="E182" s="4">
        <v>9009416271</v>
      </c>
      <c r="F182" s="90">
        <v>130000733788</v>
      </c>
      <c r="G182" s="90">
        <v>140001545065</v>
      </c>
      <c r="H182" s="84"/>
      <c r="I182" s="84"/>
      <c r="J182" s="84"/>
      <c r="K182" s="84"/>
      <c r="L182" s="84"/>
      <c r="M182" s="84"/>
      <c r="N182" s="84"/>
      <c r="O182" s="84"/>
      <c r="P182" s="84">
        <v>1770</v>
      </c>
      <c r="Q182" s="84">
        <v>97350</v>
      </c>
      <c r="R182" s="84">
        <v>6814.5</v>
      </c>
      <c r="S182" s="84">
        <v>104164.5</v>
      </c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>
        <v>1770</v>
      </c>
      <c r="AG182" s="84">
        <v>97350</v>
      </c>
      <c r="AH182" s="84">
        <v>6814.5</v>
      </c>
      <c r="AI182" s="84">
        <v>104164.5</v>
      </c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 x14ac:dyDescent="0.3">
      <c r="A183" s="4" t="s">
        <v>1307</v>
      </c>
      <c r="B183" s="4" t="s">
        <v>194</v>
      </c>
      <c r="C183" s="4" t="s">
        <v>640</v>
      </c>
      <c r="D183" s="4">
        <v>92000571405</v>
      </c>
      <c r="E183" s="4">
        <v>9009416289</v>
      </c>
      <c r="F183" s="90">
        <v>130000733801</v>
      </c>
      <c r="G183" s="90">
        <v>140001545177</v>
      </c>
      <c r="H183" s="84"/>
      <c r="I183" s="84"/>
      <c r="J183" s="84"/>
      <c r="K183" s="84"/>
      <c r="L183" s="84"/>
      <c r="M183" s="84"/>
      <c r="N183" s="84"/>
      <c r="O183" s="84"/>
      <c r="P183" s="84">
        <v>3928</v>
      </c>
      <c r="Q183" s="84">
        <v>216040</v>
      </c>
      <c r="R183" s="84">
        <v>15122.8</v>
      </c>
      <c r="S183" s="84">
        <v>231162.8</v>
      </c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>
        <v>3928</v>
      </c>
      <c r="AG183" s="84">
        <v>216040</v>
      </c>
      <c r="AH183" s="84">
        <v>15122.8</v>
      </c>
      <c r="AI183" s="84">
        <v>231162.8</v>
      </c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 x14ac:dyDescent="0.3">
      <c r="A184" s="4" t="s">
        <v>1307</v>
      </c>
      <c r="B184" s="4" t="s">
        <v>171</v>
      </c>
      <c r="C184" s="4" t="s">
        <v>213</v>
      </c>
      <c r="D184" s="4">
        <v>92000481966</v>
      </c>
      <c r="E184" s="4">
        <v>9009416278</v>
      </c>
      <c r="F184" s="90">
        <v>130000733786</v>
      </c>
      <c r="G184" s="90">
        <v>140001545129</v>
      </c>
      <c r="H184" s="84"/>
      <c r="I184" s="84"/>
      <c r="J184" s="84"/>
      <c r="K184" s="84"/>
      <c r="L184" s="84"/>
      <c r="M184" s="84"/>
      <c r="N184" s="84"/>
      <c r="O184" s="84"/>
      <c r="P184" s="84">
        <v>3768</v>
      </c>
      <c r="Q184" s="84">
        <v>207240</v>
      </c>
      <c r="R184" s="84">
        <v>14506.8</v>
      </c>
      <c r="S184" s="84">
        <v>221746.8</v>
      </c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>
        <v>3768</v>
      </c>
      <c r="AG184" s="84">
        <v>207240</v>
      </c>
      <c r="AH184" s="84">
        <v>14506.8</v>
      </c>
      <c r="AI184" s="84">
        <v>221746.8</v>
      </c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 x14ac:dyDescent="0.3">
      <c r="A185" s="4" t="s">
        <v>1307</v>
      </c>
      <c r="B185" s="4" t="s">
        <v>171</v>
      </c>
      <c r="C185" s="4" t="s">
        <v>213</v>
      </c>
      <c r="D185" s="4">
        <v>92000481966</v>
      </c>
      <c r="E185" s="4">
        <v>9009416831</v>
      </c>
      <c r="F185" s="90">
        <v>130000733818</v>
      </c>
      <c r="G185" s="90">
        <v>140001545623</v>
      </c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>
        <v>6</v>
      </c>
      <c r="AC185" s="84">
        <v>2460</v>
      </c>
      <c r="AD185" s="84">
        <v>172.2</v>
      </c>
      <c r="AE185" s="84">
        <v>2632.2</v>
      </c>
      <c r="AF185" s="84">
        <v>6</v>
      </c>
      <c r="AG185" s="84">
        <v>2460</v>
      </c>
      <c r="AH185" s="84">
        <v>172.2</v>
      </c>
      <c r="AI185" s="84">
        <v>2632.2</v>
      </c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 x14ac:dyDescent="0.3">
      <c r="A186" s="4" t="s">
        <v>1307</v>
      </c>
      <c r="B186" s="4" t="s">
        <v>114</v>
      </c>
      <c r="C186" s="4" t="s">
        <v>219</v>
      </c>
      <c r="D186" s="4">
        <v>92000324055</v>
      </c>
      <c r="E186" s="4">
        <v>9009416699</v>
      </c>
      <c r="F186" s="90">
        <v>130000733792</v>
      </c>
      <c r="G186" s="90">
        <v>140001545512</v>
      </c>
      <c r="H186" s="84"/>
      <c r="I186" s="84"/>
      <c r="J186" s="84"/>
      <c r="K186" s="84"/>
      <c r="L186" s="84"/>
      <c r="M186" s="84"/>
      <c r="N186" s="84"/>
      <c r="O186" s="84"/>
      <c r="P186" s="84">
        <v>6212</v>
      </c>
      <c r="Q186" s="84">
        <v>341660</v>
      </c>
      <c r="R186" s="84">
        <v>23916.2</v>
      </c>
      <c r="S186" s="84">
        <v>365576.2</v>
      </c>
      <c r="T186" s="84">
        <v>186</v>
      </c>
      <c r="U186" s="84">
        <v>18600</v>
      </c>
      <c r="V186" s="84">
        <v>1302</v>
      </c>
      <c r="W186" s="84">
        <v>19902</v>
      </c>
      <c r="X186" s="84"/>
      <c r="Y186" s="84"/>
      <c r="Z186" s="84"/>
      <c r="AA186" s="84"/>
      <c r="AB186" s="84"/>
      <c r="AC186" s="84"/>
      <c r="AD186" s="84"/>
      <c r="AE186" s="84"/>
      <c r="AF186" s="84">
        <v>6398</v>
      </c>
      <c r="AG186" s="84">
        <v>360260</v>
      </c>
      <c r="AH186" s="84">
        <v>25218.2</v>
      </c>
      <c r="AI186" s="84">
        <v>385478.2</v>
      </c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 x14ac:dyDescent="0.3">
      <c r="A187" s="4" t="s">
        <v>1307</v>
      </c>
      <c r="B187" s="4" t="s">
        <v>1257</v>
      </c>
      <c r="C187" s="4" t="s">
        <v>225</v>
      </c>
      <c r="D187" s="4">
        <v>92000589319</v>
      </c>
      <c r="E187" s="4">
        <v>9009416778</v>
      </c>
      <c r="F187" s="90">
        <v>130000733820</v>
      </c>
      <c r="G187" s="90">
        <v>140001545576</v>
      </c>
      <c r="H187" s="84"/>
      <c r="I187" s="84"/>
      <c r="J187" s="84"/>
      <c r="K187" s="84"/>
      <c r="L187" s="84"/>
      <c r="M187" s="84"/>
      <c r="N187" s="84"/>
      <c r="O187" s="84"/>
      <c r="P187" s="84">
        <v>1812</v>
      </c>
      <c r="Q187" s="84">
        <v>99660</v>
      </c>
      <c r="R187" s="84">
        <v>6976.2</v>
      </c>
      <c r="S187" s="84">
        <v>106636.2</v>
      </c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>
        <v>1812</v>
      </c>
      <c r="AG187" s="84">
        <v>99660</v>
      </c>
      <c r="AH187" s="84">
        <v>6976.2</v>
      </c>
      <c r="AI187" s="84">
        <v>106636.2</v>
      </c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 x14ac:dyDescent="0.3">
      <c r="A188" s="4" t="s">
        <v>1307</v>
      </c>
      <c r="B188" s="4" t="s">
        <v>168</v>
      </c>
      <c r="C188" s="4" t="s">
        <v>216</v>
      </c>
      <c r="D188" s="4">
        <v>92000324040</v>
      </c>
      <c r="E188" s="4">
        <v>9009416167</v>
      </c>
      <c r="F188" s="90">
        <v>130000733784</v>
      </c>
      <c r="G188" s="90">
        <v>140001544482</v>
      </c>
      <c r="H188" s="84"/>
      <c r="I188" s="84"/>
      <c r="J188" s="84"/>
      <c r="K188" s="84"/>
      <c r="L188" s="84"/>
      <c r="M188" s="84"/>
      <c r="N188" s="84"/>
      <c r="O188" s="84"/>
      <c r="P188" s="84">
        <v>432</v>
      </c>
      <c r="Q188" s="84">
        <v>23760</v>
      </c>
      <c r="R188" s="84">
        <v>1663.2</v>
      </c>
      <c r="S188" s="84">
        <v>25423.200000000001</v>
      </c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>
        <v>432</v>
      </c>
      <c r="AG188" s="84">
        <v>23760</v>
      </c>
      <c r="AH188" s="84">
        <v>1663.2</v>
      </c>
      <c r="AI188" s="84">
        <v>25423.200000000001</v>
      </c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 x14ac:dyDescent="0.3">
      <c r="A189" s="4" t="s">
        <v>1307</v>
      </c>
      <c r="B189" s="4" t="s">
        <v>172</v>
      </c>
      <c r="C189" s="4" t="s">
        <v>211</v>
      </c>
      <c r="D189" s="4">
        <v>92000382264</v>
      </c>
      <c r="E189" s="4">
        <v>9009416489</v>
      </c>
      <c r="F189" s="90">
        <v>130000733803</v>
      </c>
      <c r="G189" s="90">
        <v>140001545411</v>
      </c>
      <c r="H189" s="84"/>
      <c r="I189" s="84"/>
      <c r="J189" s="84"/>
      <c r="K189" s="84"/>
      <c r="L189" s="84"/>
      <c r="M189" s="84"/>
      <c r="N189" s="84"/>
      <c r="O189" s="84"/>
      <c r="P189" s="84">
        <v>658</v>
      </c>
      <c r="Q189" s="84">
        <v>36190</v>
      </c>
      <c r="R189" s="84">
        <v>2533.3000000000002</v>
      </c>
      <c r="S189" s="84">
        <v>38723.300000000003</v>
      </c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>
        <v>658</v>
      </c>
      <c r="AG189" s="84">
        <v>36190</v>
      </c>
      <c r="AH189" s="84">
        <v>2533.3000000000002</v>
      </c>
      <c r="AI189" s="84">
        <v>38723.300000000003</v>
      </c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 x14ac:dyDescent="0.3">
      <c r="A190" s="4" t="s">
        <v>1307</v>
      </c>
      <c r="B190" s="4" t="s">
        <v>153</v>
      </c>
      <c r="C190" s="4" t="s">
        <v>206</v>
      </c>
      <c r="D190" s="4">
        <v>92000324089</v>
      </c>
      <c r="E190" s="4">
        <v>9009416356</v>
      </c>
      <c r="F190" s="90">
        <v>130000733814</v>
      </c>
      <c r="G190" s="90">
        <v>140001545228</v>
      </c>
      <c r="H190" s="84"/>
      <c r="I190" s="84"/>
      <c r="J190" s="84"/>
      <c r="K190" s="84"/>
      <c r="L190" s="84"/>
      <c r="M190" s="84"/>
      <c r="N190" s="84"/>
      <c r="O190" s="84"/>
      <c r="P190" s="84">
        <v>8524</v>
      </c>
      <c r="Q190" s="84">
        <v>468820</v>
      </c>
      <c r="R190" s="84">
        <v>32817.4</v>
      </c>
      <c r="S190" s="84">
        <v>501637.4</v>
      </c>
      <c r="T190" s="84"/>
      <c r="U190" s="84"/>
      <c r="V190" s="84"/>
      <c r="W190" s="84"/>
      <c r="X190" s="84"/>
      <c r="Y190" s="84"/>
      <c r="Z190" s="84"/>
      <c r="AA190" s="84"/>
      <c r="AB190" s="84"/>
      <c r="AC190" s="84"/>
      <c r="AD190" s="84"/>
      <c r="AE190" s="84"/>
      <c r="AF190" s="84">
        <v>8524</v>
      </c>
      <c r="AG190" s="84">
        <v>468820</v>
      </c>
      <c r="AH190" s="84">
        <v>32817.4</v>
      </c>
      <c r="AI190" s="84">
        <v>501637.4</v>
      </c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 x14ac:dyDescent="0.3">
      <c r="A191" s="4" t="s">
        <v>1307</v>
      </c>
      <c r="B191" s="4" t="s">
        <v>185</v>
      </c>
      <c r="C191" s="4" t="s">
        <v>655</v>
      </c>
      <c r="D191" s="4">
        <v>92000185334</v>
      </c>
      <c r="E191" s="4">
        <v>9009416841</v>
      </c>
      <c r="F191" s="90">
        <v>130000733779</v>
      </c>
      <c r="G191" s="90">
        <v>140001545656</v>
      </c>
      <c r="H191" s="84">
        <v>324</v>
      </c>
      <c r="I191" s="84">
        <v>10368</v>
      </c>
      <c r="J191" s="84">
        <v>725.76</v>
      </c>
      <c r="K191" s="84">
        <v>11093.76</v>
      </c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>
        <v>324</v>
      </c>
      <c r="AG191" s="84">
        <v>10368</v>
      </c>
      <c r="AH191" s="84">
        <v>725.76</v>
      </c>
      <c r="AI191" s="84">
        <v>11093.76</v>
      </c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 x14ac:dyDescent="0.3">
      <c r="A192" s="4" t="s">
        <v>1305</v>
      </c>
      <c r="B192" s="4" t="s">
        <v>160</v>
      </c>
      <c r="C192" s="4" t="s">
        <v>220</v>
      </c>
      <c r="D192" s="4">
        <v>92000324050</v>
      </c>
      <c r="E192" s="4">
        <v>9009417056</v>
      </c>
      <c r="F192" s="90">
        <v>130000719818</v>
      </c>
      <c r="G192" s="90">
        <v>140001545782</v>
      </c>
      <c r="H192" s="84"/>
      <c r="I192" s="84"/>
      <c r="J192" s="84"/>
      <c r="K192" s="84"/>
      <c r="L192" s="84"/>
      <c r="M192" s="84"/>
      <c r="N192" s="84"/>
      <c r="O192" s="84"/>
      <c r="P192" s="84">
        <v>3051</v>
      </c>
      <c r="Q192" s="84">
        <v>167805</v>
      </c>
      <c r="R192" s="84">
        <v>11746.35</v>
      </c>
      <c r="S192" s="84">
        <v>179551.35</v>
      </c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>
        <v>3051</v>
      </c>
      <c r="AG192" s="84">
        <v>167805</v>
      </c>
      <c r="AH192" s="84">
        <v>11746.35</v>
      </c>
      <c r="AI192" s="84">
        <v>179551.35</v>
      </c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 x14ac:dyDescent="0.3">
      <c r="A193" s="4" t="s">
        <v>1305</v>
      </c>
      <c r="B193" s="4" t="s">
        <v>160</v>
      </c>
      <c r="C193" s="4" t="s">
        <v>222</v>
      </c>
      <c r="D193" s="4">
        <v>92000324050</v>
      </c>
      <c r="E193" s="4">
        <v>9009416946</v>
      </c>
      <c r="F193" s="90">
        <v>130000719821</v>
      </c>
      <c r="G193" s="90">
        <v>140001545687</v>
      </c>
      <c r="H193" s="84"/>
      <c r="I193" s="84"/>
      <c r="J193" s="84"/>
      <c r="K193" s="84"/>
      <c r="L193" s="84"/>
      <c r="M193" s="84"/>
      <c r="N193" s="84"/>
      <c r="O193" s="84"/>
      <c r="P193" s="84">
        <v>3236</v>
      </c>
      <c r="Q193" s="84">
        <v>177980</v>
      </c>
      <c r="R193" s="84">
        <v>12458.6</v>
      </c>
      <c r="S193" s="84">
        <v>190438.6</v>
      </c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>
        <v>3236</v>
      </c>
      <c r="AG193" s="84">
        <v>177980</v>
      </c>
      <c r="AH193" s="84">
        <v>12458.6</v>
      </c>
      <c r="AI193" s="84">
        <v>190438.6</v>
      </c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 x14ac:dyDescent="0.3">
      <c r="A194" s="4" t="s">
        <v>1305</v>
      </c>
      <c r="B194" s="4" t="s">
        <v>160</v>
      </c>
      <c r="C194" s="4" t="s">
        <v>215</v>
      </c>
      <c r="D194" s="4">
        <v>92000324050</v>
      </c>
      <c r="E194" s="4">
        <v>9009417244</v>
      </c>
      <c r="F194" s="90">
        <v>130000719819</v>
      </c>
      <c r="G194" s="90">
        <v>140001545933</v>
      </c>
      <c r="H194" s="84"/>
      <c r="I194" s="84"/>
      <c r="J194" s="84"/>
      <c r="K194" s="84"/>
      <c r="L194" s="84"/>
      <c r="M194" s="84"/>
      <c r="N194" s="84"/>
      <c r="O194" s="84"/>
      <c r="P194" s="84">
        <v>2222</v>
      </c>
      <c r="Q194" s="84">
        <v>122210</v>
      </c>
      <c r="R194" s="84">
        <v>8554.7000000000007</v>
      </c>
      <c r="S194" s="84">
        <v>130764.7</v>
      </c>
      <c r="T194" s="84">
        <v>36</v>
      </c>
      <c r="U194" s="84">
        <v>3600</v>
      </c>
      <c r="V194" s="84">
        <v>252</v>
      </c>
      <c r="W194" s="84">
        <v>3852</v>
      </c>
      <c r="X194" s="84"/>
      <c r="Y194" s="84"/>
      <c r="Z194" s="84"/>
      <c r="AA194" s="84"/>
      <c r="AB194" s="84"/>
      <c r="AC194" s="84"/>
      <c r="AD194" s="84"/>
      <c r="AE194" s="84"/>
      <c r="AF194" s="84">
        <v>2258</v>
      </c>
      <c r="AG194" s="84">
        <v>125810</v>
      </c>
      <c r="AH194" s="84">
        <v>8806.7000000000007</v>
      </c>
      <c r="AI194" s="84">
        <v>134616.70000000001</v>
      </c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 x14ac:dyDescent="0.3">
      <c r="A195" s="4" t="s">
        <v>1305</v>
      </c>
      <c r="B195" s="4" t="s">
        <v>158</v>
      </c>
      <c r="C195" s="4" t="s">
        <v>214</v>
      </c>
      <c r="D195" s="4">
        <v>92000322753</v>
      </c>
      <c r="E195" s="4">
        <v>9009417650</v>
      </c>
      <c r="F195" s="90">
        <v>130000719823</v>
      </c>
      <c r="G195" s="90">
        <v>140001546214</v>
      </c>
      <c r="H195" s="84"/>
      <c r="I195" s="84"/>
      <c r="J195" s="84"/>
      <c r="K195" s="84"/>
      <c r="L195" s="84"/>
      <c r="M195" s="84"/>
      <c r="N195" s="84"/>
      <c r="O195" s="84"/>
      <c r="P195" s="84">
        <v>1301</v>
      </c>
      <c r="Q195" s="84">
        <v>71555</v>
      </c>
      <c r="R195" s="84">
        <v>5008.8500000000004</v>
      </c>
      <c r="S195" s="84">
        <v>76563.850000000006</v>
      </c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>
        <v>1301</v>
      </c>
      <c r="AG195" s="84">
        <v>71555</v>
      </c>
      <c r="AH195" s="84">
        <v>5008.8500000000004</v>
      </c>
      <c r="AI195" s="84">
        <v>76563.850000000006</v>
      </c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 x14ac:dyDescent="0.3">
      <c r="A196" s="4" t="s">
        <v>1305</v>
      </c>
      <c r="B196" s="4" t="s">
        <v>194</v>
      </c>
      <c r="C196" s="4" t="s">
        <v>640</v>
      </c>
      <c r="D196" s="4">
        <v>92000546548</v>
      </c>
      <c r="E196" s="4">
        <v>9009417440</v>
      </c>
      <c r="F196" s="90">
        <v>130000719826</v>
      </c>
      <c r="G196" s="90">
        <v>140001546067</v>
      </c>
      <c r="H196" s="84"/>
      <c r="I196" s="84"/>
      <c r="J196" s="84"/>
      <c r="K196" s="84"/>
      <c r="L196" s="84"/>
      <c r="M196" s="84"/>
      <c r="N196" s="84"/>
      <c r="O196" s="84"/>
      <c r="P196" s="84">
        <v>2070</v>
      </c>
      <c r="Q196" s="84">
        <v>113850</v>
      </c>
      <c r="R196" s="84">
        <v>7969.5</v>
      </c>
      <c r="S196" s="84">
        <v>121819.5</v>
      </c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>
        <v>2070</v>
      </c>
      <c r="AG196" s="84">
        <v>113850</v>
      </c>
      <c r="AH196" s="84">
        <v>7969.5</v>
      </c>
      <c r="AI196" s="84">
        <v>121819.5</v>
      </c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 x14ac:dyDescent="0.3">
      <c r="A197" s="4" t="s">
        <v>1305</v>
      </c>
      <c r="B197" s="4" t="s">
        <v>171</v>
      </c>
      <c r="C197" s="4" t="s">
        <v>213</v>
      </c>
      <c r="D197" s="4">
        <v>92000488010</v>
      </c>
      <c r="E197" s="4">
        <v>9009417659</v>
      </c>
      <c r="F197" s="90">
        <v>130000719827</v>
      </c>
      <c r="G197" s="90">
        <v>140001546241</v>
      </c>
      <c r="H197" s="84"/>
      <c r="I197" s="84"/>
      <c r="J197" s="84"/>
      <c r="K197" s="84"/>
      <c r="L197" s="84"/>
      <c r="M197" s="84"/>
      <c r="N197" s="84"/>
      <c r="O197" s="84"/>
      <c r="P197" s="84">
        <v>4495</v>
      </c>
      <c r="Q197" s="84">
        <v>247225</v>
      </c>
      <c r="R197" s="84">
        <v>17305.75</v>
      </c>
      <c r="S197" s="84">
        <v>264530.75</v>
      </c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>
        <v>4495</v>
      </c>
      <c r="AG197" s="84">
        <v>247225</v>
      </c>
      <c r="AH197" s="84">
        <v>17305.75</v>
      </c>
      <c r="AI197" s="84">
        <v>264530.75</v>
      </c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 x14ac:dyDescent="0.3">
      <c r="A198" s="4" t="s">
        <v>1305</v>
      </c>
      <c r="B198" s="4" t="s">
        <v>114</v>
      </c>
      <c r="C198" s="4" t="s">
        <v>219</v>
      </c>
      <c r="D198" s="4">
        <v>92000324054</v>
      </c>
      <c r="E198" s="4">
        <v>9009417508</v>
      </c>
      <c r="F198" s="90">
        <v>130000719815</v>
      </c>
      <c r="G198" s="90">
        <v>140001546138</v>
      </c>
      <c r="H198" s="84"/>
      <c r="I198" s="84"/>
      <c r="J198" s="84"/>
      <c r="K198" s="84"/>
      <c r="L198" s="84"/>
      <c r="M198" s="84"/>
      <c r="N198" s="84"/>
      <c r="O198" s="84"/>
      <c r="P198" s="84">
        <v>8875</v>
      </c>
      <c r="Q198" s="84">
        <v>488125</v>
      </c>
      <c r="R198" s="84">
        <v>34168.75</v>
      </c>
      <c r="S198" s="84">
        <v>522293.75</v>
      </c>
      <c r="T198" s="84">
        <v>1177</v>
      </c>
      <c r="U198" s="84">
        <v>117700</v>
      </c>
      <c r="V198" s="84">
        <v>8239</v>
      </c>
      <c r="W198" s="84">
        <v>125939</v>
      </c>
      <c r="X198" s="84"/>
      <c r="Y198" s="84"/>
      <c r="Z198" s="84"/>
      <c r="AA198" s="84"/>
      <c r="AB198" s="84"/>
      <c r="AC198" s="84"/>
      <c r="AD198" s="84"/>
      <c r="AE198" s="84"/>
      <c r="AF198" s="84">
        <v>10052</v>
      </c>
      <c r="AG198" s="84">
        <v>605825</v>
      </c>
      <c r="AH198" s="84">
        <v>42407.75</v>
      </c>
      <c r="AI198" s="84">
        <v>648232.75</v>
      </c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 x14ac:dyDescent="0.3">
      <c r="A199" s="4" t="s">
        <v>1305</v>
      </c>
      <c r="B199" s="4" t="s">
        <v>114</v>
      </c>
      <c r="C199" s="4" t="s">
        <v>210</v>
      </c>
      <c r="D199" s="4">
        <v>92000324054</v>
      </c>
      <c r="E199" s="4">
        <v>9009417492</v>
      </c>
      <c r="F199" s="90">
        <v>130000719817</v>
      </c>
      <c r="G199" s="90">
        <v>140001546107</v>
      </c>
      <c r="H199" s="84"/>
      <c r="I199" s="84"/>
      <c r="J199" s="84"/>
      <c r="K199" s="84"/>
      <c r="L199" s="84"/>
      <c r="M199" s="84"/>
      <c r="N199" s="84"/>
      <c r="O199" s="84"/>
      <c r="P199" s="84">
        <v>2853</v>
      </c>
      <c r="Q199" s="84">
        <v>156915</v>
      </c>
      <c r="R199" s="84">
        <v>10984.05</v>
      </c>
      <c r="S199" s="84">
        <v>167899.05</v>
      </c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>
        <v>2853</v>
      </c>
      <c r="AG199" s="84">
        <v>156915</v>
      </c>
      <c r="AH199" s="84">
        <v>10984.05</v>
      </c>
      <c r="AI199" s="84">
        <v>167899.05</v>
      </c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 x14ac:dyDescent="0.3">
      <c r="A200" s="4" t="s">
        <v>1305</v>
      </c>
      <c r="B200" s="4" t="s">
        <v>114</v>
      </c>
      <c r="C200" s="4" t="s">
        <v>223</v>
      </c>
      <c r="D200" s="4">
        <v>92000324054</v>
      </c>
      <c r="E200" s="4">
        <v>9009417563</v>
      </c>
      <c r="F200" s="90">
        <v>130000719816</v>
      </c>
      <c r="G200" s="90">
        <v>140001546190</v>
      </c>
      <c r="H200" s="84"/>
      <c r="I200" s="84"/>
      <c r="J200" s="84"/>
      <c r="K200" s="84"/>
      <c r="L200" s="84"/>
      <c r="M200" s="84"/>
      <c r="N200" s="84"/>
      <c r="O200" s="84"/>
      <c r="P200" s="84">
        <v>1070</v>
      </c>
      <c r="Q200" s="84">
        <v>58850</v>
      </c>
      <c r="R200" s="84">
        <v>4119.5</v>
      </c>
      <c r="S200" s="84">
        <v>62969.5</v>
      </c>
      <c r="T200" s="84">
        <v>463</v>
      </c>
      <c r="U200" s="84">
        <v>46300</v>
      </c>
      <c r="V200" s="84">
        <v>3241</v>
      </c>
      <c r="W200" s="84">
        <v>49541</v>
      </c>
      <c r="X200" s="84"/>
      <c r="Y200" s="84"/>
      <c r="Z200" s="84"/>
      <c r="AA200" s="84"/>
      <c r="AB200" s="84"/>
      <c r="AC200" s="84"/>
      <c r="AD200" s="84"/>
      <c r="AE200" s="84"/>
      <c r="AF200" s="84">
        <v>1533</v>
      </c>
      <c r="AG200" s="84">
        <v>105150</v>
      </c>
      <c r="AH200" s="84">
        <v>7360.5</v>
      </c>
      <c r="AI200" s="84">
        <v>112510.5</v>
      </c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 x14ac:dyDescent="0.3">
      <c r="A201" s="4" t="s">
        <v>1305</v>
      </c>
      <c r="B201" s="4" t="s">
        <v>1257</v>
      </c>
      <c r="C201" s="4" t="s">
        <v>225</v>
      </c>
      <c r="D201" s="4">
        <v>92000589320</v>
      </c>
      <c r="E201" s="4">
        <v>9009416607</v>
      </c>
      <c r="F201" s="90">
        <v>130000719833</v>
      </c>
      <c r="G201" s="90">
        <v>140001545451</v>
      </c>
      <c r="H201" s="84"/>
      <c r="I201" s="84"/>
      <c r="J201" s="84"/>
      <c r="K201" s="84"/>
      <c r="L201" s="84"/>
      <c r="M201" s="84"/>
      <c r="N201" s="84"/>
      <c r="O201" s="84"/>
      <c r="P201" s="84">
        <v>726</v>
      </c>
      <c r="Q201" s="84">
        <v>39930</v>
      </c>
      <c r="R201" s="84">
        <v>2795.1</v>
      </c>
      <c r="S201" s="84">
        <v>42725.1</v>
      </c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>
        <v>726</v>
      </c>
      <c r="AG201" s="84">
        <v>39930</v>
      </c>
      <c r="AH201" s="84">
        <v>2795.1</v>
      </c>
      <c r="AI201" s="84">
        <v>42725.1</v>
      </c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 x14ac:dyDescent="0.3">
      <c r="A202" s="4" t="s">
        <v>1305</v>
      </c>
      <c r="B202" s="4" t="s">
        <v>168</v>
      </c>
      <c r="C202" s="4" t="s">
        <v>216</v>
      </c>
      <c r="D202" s="4">
        <v>92000324022</v>
      </c>
      <c r="E202" s="4">
        <v>9009417665</v>
      </c>
      <c r="F202" s="90">
        <v>130000719822</v>
      </c>
      <c r="G202" s="90">
        <v>140001546254</v>
      </c>
      <c r="H202" s="84"/>
      <c r="I202" s="84"/>
      <c r="J202" s="84"/>
      <c r="K202" s="84"/>
      <c r="L202" s="84"/>
      <c r="M202" s="84"/>
      <c r="N202" s="84"/>
      <c r="O202" s="84"/>
      <c r="P202" s="84">
        <v>959</v>
      </c>
      <c r="Q202" s="84">
        <v>52745</v>
      </c>
      <c r="R202" s="84">
        <v>3692.15</v>
      </c>
      <c r="S202" s="84">
        <v>56437.15</v>
      </c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>
        <v>959</v>
      </c>
      <c r="AG202" s="84">
        <v>52745</v>
      </c>
      <c r="AH202" s="84">
        <v>3692.15</v>
      </c>
      <c r="AI202" s="84">
        <v>56437.15</v>
      </c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 x14ac:dyDescent="0.3">
      <c r="A203" s="4" t="s">
        <v>1305</v>
      </c>
      <c r="B203" s="4" t="s">
        <v>172</v>
      </c>
      <c r="C203" s="4" t="s">
        <v>211</v>
      </c>
      <c r="D203" s="4">
        <v>92000523800</v>
      </c>
      <c r="E203" s="4">
        <v>9009417341</v>
      </c>
      <c r="F203" s="90">
        <v>130000719824</v>
      </c>
      <c r="G203" s="90">
        <v>140001546017</v>
      </c>
      <c r="H203" s="84"/>
      <c r="I203" s="84"/>
      <c r="J203" s="84"/>
      <c r="K203" s="84"/>
      <c r="L203" s="84"/>
      <c r="M203" s="84"/>
      <c r="N203" s="84"/>
      <c r="O203" s="84"/>
      <c r="P203" s="84">
        <v>312</v>
      </c>
      <c r="Q203" s="84">
        <v>17160</v>
      </c>
      <c r="R203" s="84">
        <v>1201.2</v>
      </c>
      <c r="S203" s="84">
        <v>18361.2</v>
      </c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>
        <v>312</v>
      </c>
      <c r="AG203" s="84">
        <v>17160</v>
      </c>
      <c r="AH203" s="84">
        <v>1201.2</v>
      </c>
      <c r="AI203" s="84">
        <v>18361.2</v>
      </c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 x14ac:dyDescent="0.3">
      <c r="A204" s="4" t="s">
        <v>1305</v>
      </c>
      <c r="B204" s="4" t="s">
        <v>153</v>
      </c>
      <c r="C204" s="4" t="s">
        <v>206</v>
      </c>
      <c r="D204" s="4">
        <v>92000324096</v>
      </c>
      <c r="E204" s="4">
        <v>9009416813</v>
      </c>
      <c r="F204" s="90">
        <v>130000719829</v>
      </c>
      <c r="G204" s="90">
        <v>140001545607</v>
      </c>
      <c r="H204" s="84"/>
      <c r="I204" s="84"/>
      <c r="J204" s="84"/>
      <c r="K204" s="84"/>
      <c r="L204" s="84"/>
      <c r="M204" s="84"/>
      <c r="N204" s="84"/>
      <c r="O204" s="84"/>
      <c r="P204" s="84">
        <v>7797</v>
      </c>
      <c r="Q204" s="84">
        <v>428835</v>
      </c>
      <c r="R204" s="84">
        <v>30018.45</v>
      </c>
      <c r="S204" s="84">
        <v>458853.45</v>
      </c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>
        <v>7797</v>
      </c>
      <c r="AG204" s="84">
        <v>428835</v>
      </c>
      <c r="AH204" s="84">
        <v>30018.45</v>
      </c>
      <c r="AI204" s="84">
        <v>458853.45</v>
      </c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 x14ac:dyDescent="0.3">
      <c r="A205" s="4" t="s">
        <v>1328</v>
      </c>
      <c r="B205" s="4" t="s">
        <v>160</v>
      </c>
      <c r="C205" s="4" t="s">
        <v>220</v>
      </c>
      <c r="D205" s="4">
        <v>92000319820</v>
      </c>
      <c r="E205" s="4">
        <v>9009417005</v>
      </c>
      <c r="F205" s="90">
        <v>130000740045</v>
      </c>
      <c r="G205" s="90">
        <v>140001545798</v>
      </c>
      <c r="H205" s="84"/>
      <c r="I205" s="84"/>
      <c r="J205" s="84"/>
      <c r="K205" s="84"/>
      <c r="L205" s="84"/>
      <c r="M205" s="84"/>
      <c r="N205" s="84"/>
      <c r="O205" s="84"/>
      <c r="P205" s="84">
        <v>1725</v>
      </c>
      <c r="Q205" s="84">
        <v>94875</v>
      </c>
      <c r="R205" s="84">
        <v>6641.25</v>
      </c>
      <c r="S205" s="84">
        <v>101516.25</v>
      </c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>
        <v>1725</v>
      </c>
      <c r="AG205" s="84">
        <v>94875</v>
      </c>
      <c r="AH205" s="84">
        <v>6641.25</v>
      </c>
      <c r="AI205" s="84">
        <v>101516.25</v>
      </c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1:55" x14ac:dyDescent="0.3">
      <c r="A206" s="4" t="s">
        <v>1328</v>
      </c>
      <c r="B206" s="4" t="s">
        <v>160</v>
      </c>
      <c r="C206" s="4" t="s">
        <v>222</v>
      </c>
      <c r="D206" s="4">
        <v>92000319820</v>
      </c>
      <c r="E206" s="4">
        <v>9009416681</v>
      </c>
      <c r="F206" s="90">
        <v>130000740043</v>
      </c>
      <c r="G206" s="90">
        <v>140001545722</v>
      </c>
      <c r="H206" s="84"/>
      <c r="I206" s="84"/>
      <c r="J206" s="84"/>
      <c r="K206" s="84"/>
      <c r="L206" s="84"/>
      <c r="M206" s="84"/>
      <c r="N206" s="84"/>
      <c r="O206" s="84"/>
      <c r="P206" s="84">
        <v>1266</v>
      </c>
      <c r="Q206" s="84">
        <v>69630</v>
      </c>
      <c r="R206" s="84">
        <v>4874.1000000000004</v>
      </c>
      <c r="S206" s="84">
        <v>74504.100000000006</v>
      </c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>
        <v>1266</v>
      </c>
      <c r="AG206" s="84">
        <v>69630</v>
      </c>
      <c r="AH206" s="84">
        <v>4874.1000000000004</v>
      </c>
      <c r="AI206" s="84">
        <v>74504.100000000006</v>
      </c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1:55" x14ac:dyDescent="0.3">
      <c r="A207" s="4" t="s">
        <v>1328</v>
      </c>
      <c r="B207" s="4" t="s">
        <v>160</v>
      </c>
      <c r="C207" s="4" t="s">
        <v>215</v>
      </c>
      <c r="D207" s="4">
        <v>92000319820</v>
      </c>
      <c r="E207" s="4">
        <v>9009417117</v>
      </c>
      <c r="F207" s="90">
        <v>130000740046</v>
      </c>
      <c r="G207" s="90">
        <v>140001545847</v>
      </c>
      <c r="H207" s="84"/>
      <c r="I207" s="84"/>
      <c r="J207" s="84"/>
      <c r="K207" s="84"/>
      <c r="L207" s="84"/>
      <c r="M207" s="84"/>
      <c r="N207" s="84"/>
      <c r="O207" s="84"/>
      <c r="P207" s="84">
        <v>934</v>
      </c>
      <c r="Q207" s="84">
        <v>51370</v>
      </c>
      <c r="R207" s="84">
        <v>3595.9</v>
      </c>
      <c r="S207" s="84">
        <v>54965.9</v>
      </c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>
        <v>934</v>
      </c>
      <c r="AG207" s="84">
        <v>51370</v>
      </c>
      <c r="AH207" s="84">
        <v>3595.9</v>
      </c>
      <c r="AI207" s="84">
        <v>54965.9</v>
      </c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</row>
    <row r="208" spans="1:55" x14ac:dyDescent="0.3">
      <c r="A208" s="4" t="s">
        <v>1328</v>
      </c>
      <c r="B208" s="4" t="s">
        <v>162</v>
      </c>
      <c r="C208" s="4" t="s">
        <v>212</v>
      </c>
      <c r="D208" s="4">
        <v>92000522591</v>
      </c>
      <c r="E208" s="4">
        <v>9009417124</v>
      </c>
      <c r="F208" s="90">
        <v>130000740048</v>
      </c>
      <c r="G208" s="90">
        <v>140001545866</v>
      </c>
      <c r="H208" s="84"/>
      <c r="I208" s="84"/>
      <c r="J208" s="84"/>
      <c r="K208" s="84"/>
      <c r="L208" s="84"/>
      <c r="M208" s="84"/>
      <c r="N208" s="84"/>
      <c r="O208" s="84"/>
      <c r="P208" s="84">
        <v>47</v>
      </c>
      <c r="Q208" s="84">
        <v>2585</v>
      </c>
      <c r="R208" s="84">
        <v>180.95</v>
      </c>
      <c r="S208" s="84">
        <v>2765.95</v>
      </c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>
        <v>47</v>
      </c>
      <c r="AG208" s="84">
        <v>2585</v>
      </c>
      <c r="AH208" s="84">
        <v>180.95</v>
      </c>
      <c r="AI208" s="84">
        <v>2765.95</v>
      </c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</row>
    <row r="209" spans="1:55" x14ac:dyDescent="0.3">
      <c r="A209" s="4" t="s">
        <v>1328</v>
      </c>
      <c r="B209" s="4" t="s">
        <v>158</v>
      </c>
      <c r="C209" s="4" t="s">
        <v>214</v>
      </c>
      <c r="D209" s="4">
        <v>92000319816</v>
      </c>
      <c r="E209" s="4">
        <v>9009417352</v>
      </c>
      <c r="F209" s="90">
        <v>130000740054</v>
      </c>
      <c r="G209" s="90">
        <v>140001545973</v>
      </c>
      <c r="H209" s="84"/>
      <c r="I209" s="84"/>
      <c r="J209" s="84"/>
      <c r="K209" s="84"/>
      <c r="L209" s="84"/>
      <c r="M209" s="84"/>
      <c r="N209" s="84"/>
      <c r="O209" s="84"/>
      <c r="P209" s="84">
        <v>2221</v>
      </c>
      <c r="Q209" s="84">
        <v>122155</v>
      </c>
      <c r="R209" s="84">
        <v>8550.85</v>
      </c>
      <c r="S209" s="84">
        <v>130705.85</v>
      </c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>
        <v>2221</v>
      </c>
      <c r="AG209" s="84">
        <v>122155</v>
      </c>
      <c r="AH209" s="84">
        <v>8550.85</v>
      </c>
      <c r="AI209" s="84">
        <v>130705.85</v>
      </c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</row>
    <row r="210" spans="1:55" x14ac:dyDescent="0.3">
      <c r="A210" s="4" t="s">
        <v>1328</v>
      </c>
      <c r="B210" s="4" t="s">
        <v>194</v>
      </c>
      <c r="C210" s="4" t="s">
        <v>640</v>
      </c>
      <c r="D210" s="4">
        <v>92000571406</v>
      </c>
      <c r="E210" s="4">
        <v>9009417250</v>
      </c>
      <c r="F210" s="90">
        <v>130000740051</v>
      </c>
      <c r="G210" s="90">
        <v>140001545888</v>
      </c>
      <c r="H210" s="84"/>
      <c r="I210" s="84"/>
      <c r="J210" s="84"/>
      <c r="K210" s="84"/>
      <c r="L210" s="84"/>
      <c r="M210" s="84"/>
      <c r="N210" s="84"/>
      <c r="O210" s="84"/>
      <c r="P210" s="84">
        <v>4420</v>
      </c>
      <c r="Q210" s="84">
        <v>243100</v>
      </c>
      <c r="R210" s="84">
        <v>17017</v>
      </c>
      <c r="S210" s="84">
        <v>260117</v>
      </c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>
        <v>4420</v>
      </c>
      <c r="AG210" s="84">
        <v>243100</v>
      </c>
      <c r="AH210" s="84">
        <v>17017</v>
      </c>
      <c r="AI210" s="84">
        <v>260117</v>
      </c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</row>
    <row r="211" spans="1:55" x14ac:dyDescent="0.3">
      <c r="A211" s="4" t="s">
        <v>1328</v>
      </c>
      <c r="B211" s="4" t="s">
        <v>171</v>
      </c>
      <c r="C211" s="4" t="s">
        <v>213</v>
      </c>
      <c r="D211" s="4">
        <v>92000444213</v>
      </c>
      <c r="E211" s="4">
        <v>9009417368</v>
      </c>
      <c r="F211" s="90">
        <v>130000740055</v>
      </c>
      <c r="G211" s="90">
        <v>140001546065</v>
      </c>
      <c r="H211" s="84"/>
      <c r="I211" s="84"/>
      <c r="J211" s="84"/>
      <c r="K211" s="84"/>
      <c r="L211" s="84"/>
      <c r="M211" s="84"/>
      <c r="N211" s="84"/>
      <c r="O211" s="84"/>
      <c r="P211" s="84">
        <v>1151</v>
      </c>
      <c r="Q211" s="84">
        <v>63305</v>
      </c>
      <c r="R211" s="84">
        <v>4431.3500000000004</v>
      </c>
      <c r="S211" s="84">
        <v>67736.350000000006</v>
      </c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>
        <v>1151</v>
      </c>
      <c r="AG211" s="84">
        <v>63305</v>
      </c>
      <c r="AH211" s="84">
        <v>4431.3500000000004</v>
      </c>
      <c r="AI211" s="84">
        <v>67736.350000000006</v>
      </c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</row>
    <row r="212" spans="1:55" x14ac:dyDescent="0.3">
      <c r="A212" s="4" t="s">
        <v>1328</v>
      </c>
      <c r="B212" s="4" t="s">
        <v>114</v>
      </c>
      <c r="C212" s="4" t="s">
        <v>219</v>
      </c>
      <c r="D212" s="4">
        <v>92000319825</v>
      </c>
      <c r="E212" s="4">
        <v>9009417358</v>
      </c>
      <c r="F212" s="90">
        <v>130000740053</v>
      </c>
      <c r="G212" s="90">
        <v>140001545944</v>
      </c>
      <c r="H212" s="84"/>
      <c r="I212" s="84"/>
      <c r="J212" s="84"/>
      <c r="K212" s="84"/>
      <c r="L212" s="84"/>
      <c r="M212" s="84"/>
      <c r="N212" s="84"/>
      <c r="O212" s="84"/>
      <c r="P212" s="84">
        <v>7055</v>
      </c>
      <c r="Q212" s="84">
        <v>388025</v>
      </c>
      <c r="R212" s="84">
        <v>27161.75</v>
      </c>
      <c r="S212" s="84">
        <v>415186.75</v>
      </c>
      <c r="T212" s="84">
        <v>2707</v>
      </c>
      <c r="U212" s="84">
        <v>270700</v>
      </c>
      <c r="V212" s="84">
        <v>18949</v>
      </c>
      <c r="W212" s="84">
        <v>289649</v>
      </c>
      <c r="X212" s="84"/>
      <c r="Y212" s="84"/>
      <c r="Z212" s="84"/>
      <c r="AA212" s="84"/>
      <c r="AB212" s="84"/>
      <c r="AC212" s="84"/>
      <c r="AD212" s="84"/>
      <c r="AE212" s="84"/>
      <c r="AF212" s="84">
        <v>9762</v>
      </c>
      <c r="AG212" s="84">
        <v>658725</v>
      </c>
      <c r="AH212" s="84">
        <v>46110.75</v>
      </c>
      <c r="AI212" s="84">
        <v>704835.75</v>
      </c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</row>
    <row r="213" spans="1:55" x14ac:dyDescent="0.3">
      <c r="A213" s="4" t="s">
        <v>1328</v>
      </c>
      <c r="B213" s="4" t="s">
        <v>1257</v>
      </c>
      <c r="C213" s="4" t="s">
        <v>225</v>
      </c>
      <c r="D213" s="4">
        <v>92000589321</v>
      </c>
      <c r="E213" s="4">
        <v>9009416671</v>
      </c>
      <c r="F213" s="90">
        <v>130000740037</v>
      </c>
      <c r="G213" s="90">
        <v>140001545534</v>
      </c>
      <c r="H213" s="84"/>
      <c r="I213" s="84"/>
      <c r="J213" s="84"/>
      <c r="K213" s="84"/>
      <c r="L213" s="84"/>
      <c r="M213" s="84"/>
      <c r="N213" s="84"/>
      <c r="O213" s="84"/>
      <c r="P213" s="84">
        <v>68</v>
      </c>
      <c r="Q213" s="84">
        <v>3740</v>
      </c>
      <c r="R213" s="84">
        <v>261.8</v>
      </c>
      <c r="S213" s="84">
        <v>4001.8</v>
      </c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>
        <v>68</v>
      </c>
      <c r="AG213" s="84">
        <v>3740</v>
      </c>
      <c r="AH213" s="84">
        <v>261.8</v>
      </c>
      <c r="AI213" s="84">
        <v>4001.8</v>
      </c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</row>
    <row r="214" spans="1:55" x14ac:dyDescent="0.3">
      <c r="A214" s="4" t="s">
        <v>1328</v>
      </c>
      <c r="B214" s="4" t="s">
        <v>168</v>
      </c>
      <c r="C214" s="4" t="s">
        <v>216</v>
      </c>
      <c r="D214" s="4">
        <v>92000319831</v>
      </c>
      <c r="E214" s="4">
        <v>9009417369</v>
      </c>
      <c r="F214" s="90">
        <v>130000740056</v>
      </c>
      <c r="G214" s="90">
        <v>140001546106</v>
      </c>
      <c r="H214" s="84"/>
      <c r="I214" s="84"/>
      <c r="J214" s="84"/>
      <c r="K214" s="84"/>
      <c r="L214" s="84"/>
      <c r="M214" s="84"/>
      <c r="N214" s="84"/>
      <c r="O214" s="84"/>
      <c r="P214" s="84">
        <v>1325</v>
      </c>
      <c r="Q214" s="84">
        <v>72875</v>
      </c>
      <c r="R214" s="84">
        <v>5101.25</v>
      </c>
      <c r="S214" s="84">
        <v>77976.25</v>
      </c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>
        <v>1325</v>
      </c>
      <c r="AG214" s="84">
        <v>72875</v>
      </c>
      <c r="AH214" s="84">
        <v>5101.25</v>
      </c>
      <c r="AI214" s="84">
        <v>77976.25</v>
      </c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</row>
    <row r="215" spans="1:55" x14ac:dyDescent="0.3">
      <c r="A215" s="4" t="s">
        <v>1328</v>
      </c>
      <c r="B215" s="4" t="s">
        <v>153</v>
      </c>
      <c r="C215" s="4" t="s">
        <v>206</v>
      </c>
      <c r="D215" s="4">
        <v>92000448704</v>
      </c>
      <c r="E215" s="4">
        <v>9009416674</v>
      </c>
      <c r="F215" s="90">
        <v>130000740042</v>
      </c>
      <c r="G215" s="90">
        <v>140001545654</v>
      </c>
      <c r="H215" s="84"/>
      <c r="I215" s="84"/>
      <c r="J215" s="84"/>
      <c r="K215" s="84"/>
      <c r="L215" s="84"/>
      <c r="M215" s="84"/>
      <c r="N215" s="84"/>
      <c r="O215" s="84"/>
      <c r="P215" s="84">
        <v>2520</v>
      </c>
      <c r="Q215" s="84">
        <v>138600</v>
      </c>
      <c r="R215" s="84">
        <v>9702</v>
      </c>
      <c r="S215" s="84">
        <v>148302</v>
      </c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>
        <v>2520</v>
      </c>
      <c r="AG215" s="84">
        <v>138600</v>
      </c>
      <c r="AH215" s="84">
        <v>9702</v>
      </c>
      <c r="AI215" s="84">
        <v>148302</v>
      </c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</row>
    <row r="216" spans="1:55" x14ac:dyDescent="0.3">
      <c r="A216" s="4" t="s">
        <v>183</v>
      </c>
      <c r="B216" s="4" t="s">
        <v>160</v>
      </c>
      <c r="C216" s="4" t="s">
        <v>220</v>
      </c>
      <c r="D216" s="4">
        <v>92000324059</v>
      </c>
      <c r="E216" s="4">
        <v>9009414678</v>
      </c>
      <c r="F216" s="90">
        <v>130000716856</v>
      </c>
      <c r="G216" s="90">
        <v>140001543887</v>
      </c>
      <c r="H216" s="84"/>
      <c r="I216" s="84"/>
      <c r="J216" s="84"/>
      <c r="K216" s="84"/>
      <c r="L216" s="84"/>
      <c r="M216" s="84"/>
      <c r="N216" s="84"/>
      <c r="O216" s="84"/>
      <c r="P216" s="84">
        <v>11671</v>
      </c>
      <c r="Q216" s="84">
        <v>641905</v>
      </c>
      <c r="R216" s="84">
        <v>44933.35</v>
      </c>
      <c r="S216" s="84">
        <v>686838.35</v>
      </c>
      <c r="T216" s="84">
        <v>330</v>
      </c>
      <c r="U216" s="84">
        <v>33000</v>
      </c>
      <c r="V216" s="84">
        <v>2310</v>
      </c>
      <c r="W216" s="84">
        <v>35310</v>
      </c>
      <c r="X216" s="84"/>
      <c r="Y216" s="84"/>
      <c r="Z216" s="84"/>
      <c r="AA216" s="84"/>
      <c r="AB216" s="84"/>
      <c r="AC216" s="84"/>
      <c r="AD216" s="84"/>
      <c r="AE216" s="84"/>
      <c r="AF216" s="84">
        <v>12001</v>
      </c>
      <c r="AG216" s="84">
        <v>674905</v>
      </c>
      <c r="AH216" s="84">
        <v>47243.35</v>
      </c>
      <c r="AI216" s="84">
        <v>722148.35</v>
      </c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</row>
    <row r="217" spans="1:55" x14ac:dyDescent="0.3">
      <c r="A217" s="4" t="s">
        <v>183</v>
      </c>
      <c r="B217" s="4" t="s">
        <v>160</v>
      </c>
      <c r="C217" s="4" t="s">
        <v>222</v>
      </c>
      <c r="D217" s="4">
        <v>92000324059</v>
      </c>
      <c r="E217" s="4">
        <v>9009414680</v>
      </c>
      <c r="F217" s="90">
        <v>130000716858</v>
      </c>
      <c r="G217" s="90">
        <v>140001543906</v>
      </c>
      <c r="H217" s="84"/>
      <c r="I217" s="84"/>
      <c r="J217" s="84"/>
      <c r="K217" s="84"/>
      <c r="L217" s="84"/>
      <c r="M217" s="84"/>
      <c r="N217" s="84"/>
      <c r="O217" s="84"/>
      <c r="P217" s="84">
        <v>4803</v>
      </c>
      <c r="Q217" s="84">
        <v>264165</v>
      </c>
      <c r="R217" s="84">
        <v>18491.55</v>
      </c>
      <c r="S217" s="84">
        <v>282656.55</v>
      </c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>
        <v>4803</v>
      </c>
      <c r="AG217" s="84">
        <v>264165</v>
      </c>
      <c r="AH217" s="84">
        <v>18491.55</v>
      </c>
      <c r="AI217" s="84">
        <v>282656.55</v>
      </c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</row>
    <row r="218" spans="1:55" x14ac:dyDescent="0.3">
      <c r="A218" s="4" t="s">
        <v>183</v>
      </c>
      <c r="B218" s="4" t="s">
        <v>160</v>
      </c>
      <c r="C218" s="4" t="s">
        <v>215</v>
      </c>
      <c r="D218" s="4">
        <v>92000324059</v>
      </c>
      <c r="E218" s="4">
        <v>9009414686</v>
      </c>
      <c r="F218" s="90">
        <v>130000716860</v>
      </c>
      <c r="G218" s="90">
        <v>140001543923</v>
      </c>
      <c r="H218" s="84"/>
      <c r="I218" s="84"/>
      <c r="J218" s="84"/>
      <c r="K218" s="84"/>
      <c r="L218" s="84"/>
      <c r="M218" s="84"/>
      <c r="N218" s="84"/>
      <c r="O218" s="84"/>
      <c r="P218" s="84">
        <v>3660</v>
      </c>
      <c r="Q218" s="84">
        <v>201300</v>
      </c>
      <c r="R218" s="84">
        <v>14091</v>
      </c>
      <c r="S218" s="84">
        <v>215391</v>
      </c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>
        <v>3660</v>
      </c>
      <c r="AG218" s="84">
        <v>201300</v>
      </c>
      <c r="AH218" s="84">
        <v>14091</v>
      </c>
      <c r="AI218" s="84">
        <v>215391</v>
      </c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</row>
    <row r="219" spans="1:55" x14ac:dyDescent="0.3">
      <c r="A219" s="4" t="s">
        <v>183</v>
      </c>
      <c r="B219" s="4" t="s">
        <v>162</v>
      </c>
      <c r="C219" s="4" t="s">
        <v>212</v>
      </c>
      <c r="D219" s="4">
        <v>92000344436</v>
      </c>
      <c r="E219" s="4">
        <v>9009415414</v>
      </c>
      <c r="F219" s="90">
        <v>130000716885</v>
      </c>
      <c r="G219" s="90">
        <v>140001544423</v>
      </c>
      <c r="H219" s="84"/>
      <c r="I219" s="84"/>
      <c r="J219" s="84"/>
      <c r="K219" s="84"/>
      <c r="L219" s="84"/>
      <c r="M219" s="84"/>
      <c r="N219" s="84"/>
      <c r="O219" s="84"/>
      <c r="P219" s="84">
        <v>417</v>
      </c>
      <c r="Q219" s="84">
        <v>22935</v>
      </c>
      <c r="R219" s="84">
        <v>1605.45</v>
      </c>
      <c r="S219" s="84">
        <v>24540.45</v>
      </c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>
        <v>417</v>
      </c>
      <c r="AG219" s="84">
        <v>22935</v>
      </c>
      <c r="AH219" s="84">
        <v>1605.45</v>
      </c>
      <c r="AI219" s="84">
        <v>24540.45</v>
      </c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</row>
    <row r="220" spans="1:55" x14ac:dyDescent="0.3">
      <c r="A220" s="4" t="s">
        <v>183</v>
      </c>
      <c r="B220" s="4" t="s">
        <v>158</v>
      </c>
      <c r="C220" s="4" t="s">
        <v>214</v>
      </c>
      <c r="D220" s="4">
        <v>92000322760</v>
      </c>
      <c r="E220" s="4">
        <v>9009415279</v>
      </c>
      <c r="F220" s="90">
        <v>130000716873</v>
      </c>
      <c r="G220" s="90">
        <v>140001544310</v>
      </c>
      <c r="H220" s="84"/>
      <c r="I220" s="84"/>
      <c r="J220" s="84"/>
      <c r="K220" s="84"/>
      <c r="L220" s="84"/>
      <c r="M220" s="84"/>
      <c r="N220" s="84"/>
      <c r="O220" s="84"/>
      <c r="P220" s="84">
        <v>4589</v>
      </c>
      <c r="Q220" s="84">
        <v>252395</v>
      </c>
      <c r="R220" s="84">
        <v>17667.650000000001</v>
      </c>
      <c r="S220" s="84">
        <v>270062.65000000002</v>
      </c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>
        <v>4589</v>
      </c>
      <c r="AG220" s="84">
        <v>252395</v>
      </c>
      <c r="AH220" s="84">
        <v>17667.650000000001</v>
      </c>
      <c r="AI220" s="84">
        <v>270062.65000000002</v>
      </c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</row>
    <row r="221" spans="1:55" x14ac:dyDescent="0.3">
      <c r="A221" s="4" t="s">
        <v>183</v>
      </c>
      <c r="B221" s="4" t="s">
        <v>194</v>
      </c>
      <c r="C221" s="4" t="s">
        <v>640</v>
      </c>
      <c r="D221" s="4">
        <v>92000539537</v>
      </c>
      <c r="E221" s="4">
        <v>9009415420</v>
      </c>
      <c r="F221" s="90">
        <v>130000716886</v>
      </c>
      <c r="G221" s="90">
        <v>140001544462</v>
      </c>
      <c r="H221" s="84"/>
      <c r="I221" s="84"/>
      <c r="J221" s="84"/>
      <c r="K221" s="84"/>
      <c r="L221" s="84"/>
      <c r="M221" s="84"/>
      <c r="N221" s="84"/>
      <c r="O221" s="84"/>
      <c r="P221" s="84">
        <v>9972</v>
      </c>
      <c r="Q221" s="84">
        <v>548460</v>
      </c>
      <c r="R221" s="84">
        <v>38392.199999999997</v>
      </c>
      <c r="S221" s="84">
        <v>586852.19999999995</v>
      </c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>
        <v>9972</v>
      </c>
      <c r="AG221" s="84">
        <v>548460</v>
      </c>
      <c r="AH221" s="84">
        <v>38392.199999999997</v>
      </c>
      <c r="AI221" s="84">
        <v>586852.19999999995</v>
      </c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</row>
    <row r="222" spans="1:55" x14ac:dyDescent="0.3">
      <c r="A222" s="4" t="s">
        <v>183</v>
      </c>
      <c r="B222" s="4" t="s">
        <v>194</v>
      </c>
      <c r="C222" s="4" t="s">
        <v>640</v>
      </c>
      <c r="D222" s="4">
        <v>92000539537</v>
      </c>
      <c r="E222" s="4">
        <v>9009416123</v>
      </c>
      <c r="F222" s="90">
        <v>130000716889</v>
      </c>
      <c r="G222" s="90">
        <v>140001545017</v>
      </c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>
        <v>43</v>
      </c>
      <c r="AC222" s="84">
        <v>17630</v>
      </c>
      <c r="AD222" s="84">
        <v>1234.0999999999999</v>
      </c>
      <c r="AE222" s="84">
        <v>18864.099999999999</v>
      </c>
      <c r="AF222" s="84">
        <v>43</v>
      </c>
      <c r="AG222" s="84">
        <v>17630</v>
      </c>
      <c r="AH222" s="84">
        <v>1234.0999999999999</v>
      </c>
      <c r="AI222" s="84">
        <v>18864.099999999999</v>
      </c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</row>
    <row r="223" spans="1:55" x14ac:dyDescent="0.3">
      <c r="A223" s="4" t="s">
        <v>183</v>
      </c>
      <c r="B223" s="4" t="s">
        <v>171</v>
      </c>
      <c r="C223" s="4" t="s">
        <v>213</v>
      </c>
      <c r="D223" s="4">
        <v>92000445451</v>
      </c>
      <c r="E223" s="4">
        <v>9009416124</v>
      </c>
      <c r="F223" s="90">
        <v>130000716890</v>
      </c>
      <c r="G223" s="90">
        <v>140001545027</v>
      </c>
      <c r="H223" s="84"/>
      <c r="I223" s="84"/>
      <c r="J223" s="84"/>
      <c r="K223" s="84"/>
      <c r="L223" s="84"/>
      <c r="M223" s="84"/>
      <c r="N223" s="84"/>
      <c r="O223" s="84"/>
      <c r="P223" s="84">
        <v>6195</v>
      </c>
      <c r="Q223" s="84">
        <v>340725</v>
      </c>
      <c r="R223" s="84">
        <v>23850.75</v>
      </c>
      <c r="S223" s="84">
        <v>364575.75</v>
      </c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>
        <v>6195</v>
      </c>
      <c r="AG223" s="84">
        <v>340725</v>
      </c>
      <c r="AH223" s="84">
        <v>23850.75</v>
      </c>
      <c r="AI223" s="84">
        <v>364575.75</v>
      </c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</row>
    <row r="224" spans="1:55" x14ac:dyDescent="0.3">
      <c r="A224" s="4" t="s">
        <v>183</v>
      </c>
      <c r="B224" s="4" t="s">
        <v>171</v>
      </c>
      <c r="C224" s="4" t="s">
        <v>213</v>
      </c>
      <c r="D224" s="4">
        <v>92000445451</v>
      </c>
      <c r="E224" s="4">
        <v>9009416213</v>
      </c>
      <c r="F224" s="90">
        <v>130000747434</v>
      </c>
      <c r="G224" s="90">
        <v>140001545060</v>
      </c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>
        <v>4</v>
      </c>
      <c r="AC224" s="84">
        <v>1640</v>
      </c>
      <c r="AD224" s="84">
        <v>114.8</v>
      </c>
      <c r="AE224" s="84">
        <v>1754.8</v>
      </c>
      <c r="AF224" s="84">
        <v>4</v>
      </c>
      <c r="AG224" s="84">
        <v>1640</v>
      </c>
      <c r="AH224" s="84">
        <v>114.8</v>
      </c>
      <c r="AI224" s="84">
        <v>1754.8</v>
      </c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</row>
    <row r="225" spans="1:55" x14ac:dyDescent="0.3">
      <c r="A225" s="4" t="s">
        <v>183</v>
      </c>
      <c r="B225" s="4" t="s">
        <v>114</v>
      </c>
      <c r="C225" s="4" t="s">
        <v>219</v>
      </c>
      <c r="D225" s="4">
        <v>92000324066</v>
      </c>
      <c r="E225" s="4">
        <v>9009414674</v>
      </c>
      <c r="F225" s="90">
        <v>130000716854</v>
      </c>
      <c r="G225" s="90">
        <v>140001543854</v>
      </c>
      <c r="H225" s="84"/>
      <c r="I225" s="84"/>
      <c r="J225" s="84"/>
      <c r="K225" s="84"/>
      <c r="L225" s="84"/>
      <c r="M225" s="84"/>
      <c r="N225" s="84"/>
      <c r="O225" s="84"/>
      <c r="P225" s="84">
        <v>25265</v>
      </c>
      <c r="Q225" s="84">
        <v>1389575</v>
      </c>
      <c r="R225" s="84">
        <v>97270.25</v>
      </c>
      <c r="S225" s="84">
        <v>1486845.25</v>
      </c>
      <c r="T225" s="84">
        <v>7319</v>
      </c>
      <c r="U225" s="84">
        <v>731900</v>
      </c>
      <c r="V225" s="84">
        <v>51233</v>
      </c>
      <c r="W225" s="84">
        <v>783133</v>
      </c>
      <c r="X225" s="84"/>
      <c r="Y225" s="84"/>
      <c r="Z225" s="84"/>
      <c r="AA225" s="84"/>
      <c r="AB225" s="84"/>
      <c r="AC225" s="84"/>
      <c r="AD225" s="84"/>
      <c r="AE225" s="84"/>
      <c r="AF225" s="84">
        <v>32584</v>
      </c>
      <c r="AG225" s="84">
        <v>2121475</v>
      </c>
      <c r="AH225" s="84">
        <v>148503.25</v>
      </c>
      <c r="AI225" s="84">
        <v>2269978.25</v>
      </c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</row>
    <row r="226" spans="1:55" x14ac:dyDescent="0.3">
      <c r="A226" s="4" t="s">
        <v>183</v>
      </c>
      <c r="B226" s="4" t="s">
        <v>168</v>
      </c>
      <c r="C226" s="4" t="s">
        <v>216</v>
      </c>
      <c r="D226" s="4">
        <v>92000324079</v>
      </c>
      <c r="E226" s="4">
        <v>9009415103</v>
      </c>
      <c r="F226" s="90">
        <v>130000716870</v>
      </c>
      <c r="G226" s="90">
        <v>140001544253</v>
      </c>
      <c r="H226" s="84"/>
      <c r="I226" s="84"/>
      <c r="J226" s="84"/>
      <c r="K226" s="84"/>
      <c r="L226" s="84"/>
      <c r="M226" s="84"/>
      <c r="N226" s="84"/>
      <c r="O226" s="84"/>
      <c r="P226" s="84">
        <v>5068</v>
      </c>
      <c r="Q226" s="84">
        <v>278740</v>
      </c>
      <c r="R226" s="84">
        <v>19511.8</v>
      </c>
      <c r="S226" s="84">
        <v>298251.8</v>
      </c>
      <c r="T226" s="84">
        <v>54</v>
      </c>
      <c r="U226" s="84">
        <v>5400</v>
      </c>
      <c r="V226" s="84">
        <v>378</v>
      </c>
      <c r="W226" s="84">
        <v>5778</v>
      </c>
      <c r="X226" s="84"/>
      <c r="Y226" s="84"/>
      <c r="Z226" s="84"/>
      <c r="AA226" s="84"/>
      <c r="AB226" s="84"/>
      <c r="AC226" s="84"/>
      <c r="AD226" s="84"/>
      <c r="AE226" s="84"/>
      <c r="AF226" s="84">
        <v>5122</v>
      </c>
      <c r="AG226" s="84">
        <v>284140</v>
      </c>
      <c r="AH226" s="84">
        <v>19889.8</v>
      </c>
      <c r="AI226" s="84">
        <v>304029.8</v>
      </c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</row>
    <row r="227" spans="1:55" x14ac:dyDescent="0.3">
      <c r="A227" s="4" t="s">
        <v>183</v>
      </c>
      <c r="B227" s="4" t="s">
        <v>172</v>
      </c>
      <c r="C227" s="4" t="s">
        <v>211</v>
      </c>
      <c r="D227" s="4">
        <v>92000364444</v>
      </c>
      <c r="E227" s="4">
        <v>9009415288</v>
      </c>
      <c r="F227" s="90">
        <v>130000716880</v>
      </c>
      <c r="G227" s="90">
        <v>140001544354</v>
      </c>
      <c r="H227" s="84"/>
      <c r="I227" s="84"/>
      <c r="J227" s="84"/>
      <c r="K227" s="84"/>
      <c r="L227" s="84"/>
      <c r="M227" s="84"/>
      <c r="N227" s="84"/>
      <c r="O227" s="84"/>
      <c r="P227" s="84">
        <v>745</v>
      </c>
      <c r="Q227" s="84">
        <v>40975</v>
      </c>
      <c r="R227" s="84">
        <v>2868.25</v>
      </c>
      <c r="S227" s="84">
        <v>43843.25</v>
      </c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>
        <v>745</v>
      </c>
      <c r="AG227" s="84">
        <v>40975</v>
      </c>
      <c r="AH227" s="84">
        <v>2868.25</v>
      </c>
      <c r="AI227" s="84">
        <v>43843.25</v>
      </c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</row>
    <row r="228" spans="1:55" x14ac:dyDescent="0.3">
      <c r="A228" s="4" t="s">
        <v>183</v>
      </c>
      <c r="B228" s="4" t="s">
        <v>153</v>
      </c>
      <c r="C228" s="4" t="s">
        <v>206</v>
      </c>
      <c r="D228" s="4">
        <v>92000324109</v>
      </c>
      <c r="E228" s="4">
        <v>9009414771</v>
      </c>
      <c r="F228" s="90">
        <v>130000716862</v>
      </c>
      <c r="G228" s="90">
        <v>140001543948</v>
      </c>
      <c r="H228" s="84"/>
      <c r="I228" s="84"/>
      <c r="J228" s="84"/>
      <c r="K228" s="84"/>
      <c r="L228" s="84"/>
      <c r="M228" s="84"/>
      <c r="N228" s="84"/>
      <c r="O228" s="84"/>
      <c r="P228" s="84">
        <v>11010</v>
      </c>
      <c r="Q228" s="84">
        <v>605550</v>
      </c>
      <c r="R228" s="84">
        <v>42388.5</v>
      </c>
      <c r="S228" s="84">
        <v>647938.5</v>
      </c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>
        <v>11010</v>
      </c>
      <c r="AG228" s="84">
        <v>605550</v>
      </c>
      <c r="AH228" s="84">
        <v>42388.5</v>
      </c>
      <c r="AI228" s="84">
        <v>647938.5</v>
      </c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</row>
    <row r="229" spans="1:55" x14ac:dyDescent="0.3">
      <c r="A229" s="4" t="s">
        <v>183</v>
      </c>
      <c r="B229" s="4" t="s">
        <v>153</v>
      </c>
      <c r="C229" s="4" t="s">
        <v>206</v>
      </c>
      <c r="D229" s="4">
        <v>92000324109</v>
      </c>
      <c r="E229" s="4">
        <v>9009414890</v>
      </c>
      <c r="F229" s="90">
        <v>130000716868</v>
      </c>
      <c r="G229" s="90">
        <v>140001544015</v>
      </c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>
        <v>60</v>
      </c>
      <c r="AC229" s="84">
        <v>24600</v>
      </c>
      <c r="AD229" s="84">
        <v>1722</v>
      </c>
      <c r="AE229" s="84">
        <v>26322</v>
      </c>
      <c r="AF229" s="84">
        <v>60</v>
      </c>
      <c r="AG229" s="84">
        <v>24600</v>
      </c>
      <c r="AH229" s="84">
        <v>1722</v>
      </c>
      <c r="AI229" s="84">
        <v>26322</v>
      </c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</row>
    <row r="230" spans="1:55" x14ac:dyDescent="0.3">
      <c r="A230" s="4" t="s">
        <v>183</v>
      </c>
      <c r="B230" s="4" t="s">
        <v>3234</v>
      </c>
      <c r="C230" s="4" t="s">
        <v>651</v>
      </c>
      <c r="D230" s="4">
        <v>92000178720</v>
      </c>
      <c r="E230" s="4">
        <v>9009438376</v>
      </c>
      <c r="F230" s="90">
        <v>130000716883</v>
      </c>
      <c r="G230" s="90">
        <v>140001554038</v>
      </c>
      <c r="H230" s="84">
        <v>2128</v>
      </c>
      <c r="I230" s="84">
        <v>68096</v>
      </c>
      <c r="J230" s="84">
        <v>4766.72</v>
      </c>
      <c r="K230" s="84">
        <v>72862.720000000001</v>
      </c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>
        <v>2128</v>
      </c>
      <c r="AG230" s="84">
        <v>68096</v>
      </c>
      <c r="AH230" s="84">
        <v>4766.72</v>
      </c>
      <c r="AI230" s="84">
        <v>72862.720000000001</v>
      </c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</row>
    <row r="231" spans="1:55" x14ac:dyDescent="0.3">
      <c r="A231" s="4" t="s">
        <v>1288</v>
      </c>
      <c r="B231" s="4" t="s">
        <v>160</v>
      </c>
      <c r="C231" s="4" t="s">
        <v>220</v>
      </c>
      <c r="D231" s="4">
        <v>92000320903</v>
      </c>
      <c r="E231" s="4">
        <v>9009416435</v>
      </c>
      <c r="F231" s="90">
        <v>130000726856</v>
      </c>
      <c r="G231" s="90">
        <v>140001545285</v>
      </c>
      <c r="H231" s="84"/>
      <c r="I231" s="84"/>
      <c r="J231" s="84"/>
      <c r="K231" s="84"/>
      <c r="L231" s="84"/>
      <c r="M231" s="84"/>
      <c r="N231" s="84"/>
      <c r="O231" s="84"/>
      <c r="P231" s="84">
        <v>6116</v>
      </c>
      <c r="Q231" s="84">
        <v>336380</v>
      </c>
      <c r="R231" s="84">
        <v>23546.6</v>
      </c>
      <c r="S231" s="84">
        <v>359926.6</v>
      </c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>
        <v>6116</v>
      </c>
      <c r="AG231" s="84">
        <v>336380</v>
      </c>
      <c r="AH231" s="84">
        <v>23546.6</v>
      </c>
      <c r="AI231" s="84">
        <v>359926.6</v>
      </c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</row>
    <row r="232" spans="1:55" x14ac:dyDescent="0.3">
      <c r="A232" s="4" t="s">
        <v>1288</v>
      </c>
      <c r="B232" s="4" t="s">
        <v>160</v>
      </c>
      <c r="C232" s="4" t="s">
        <v>222</v>
      </c>
      <c r="D232" s="4">
        <v>92000320903</v>
      </c>
      <c r="E232" s="4">
        <v>9009416572</v>
      </c>
      <c r="F232" s="90">
        <v>130000727190</v>
      </c>
      <c r="G232" s="90">
        <v>140001545406</v>
      </c>
      <c r="H232" s="84"/>
      <c r="I232" s="84"/>
      <c r="J232" s="84"/>
      <c r="K232" s="84"/>
      <c r="L232" s="84"/>
      <c r="M232" s="84"/>
      <c r="N232" s="84"/>
      <c r="O232" s="84"/>
      <c r="P232" s="84">
        <v>3527</v>
      </c>
      <c r="Q232" s="84">
        <v>193985</v>
      </c>
      <c r="R232" s="84">
        <v>13578.95</v>
      </c>
      <c r="S232" s="84">
        <v>207563.95</v>
      </c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>
        <v>3527</v>
      </c>
      <c r="AG232" s="84">
        <v>193985</v>
      </c>
      <c r="AH232" s="84">
        <v>13578.95</v>
      </c>
      <c r="AI232" s="84">
        <v>207563.95</v>
      </c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</row>
    <row r="233" spans="1:55" x14ac:dyDescent="0.3">
      <c r="A233" s="4" t="s">
        <v>1288</v>
      </c>
      <c r="B233" s="4" t="s">
        <v>160</v>
      </c>
      <c r="C233" s="4" t="s">
        <v>215</v>
      </c>
      <c r="D233" s="4">
        <v>92000320903</v>
      </c>
      <c r="E233" s="4">
        <v>9009416585</v>
      </c>
      <c r="F233" s="90">
        <v>130000727192</v>
      </c>
      <c r="G233" s="90">
        <v>140001545460</v>
      </c>
      <c r="H233" s="84"/>
      <c r="I233" s="84"/>
      <c r="J233" s="84"/>
      <c r="K233" s="84"/>
      <c r="L233" s="84"/>
      <c r="M233" s="84"/>
      <c r="N233" s="84"/>
      <c r="O233" s="84"/>
      <c r="P233" s="84">
        <v>821</v>
      </c>
      <c r="Q233" s="84">
        <v>45155</v>
      </c>
      <c r="R233" s="84">
        <v>3160.85</v>
      </c>
      <c r="S233" s="84">
        <v>48315.85</v>
      </c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>
        <v>821</v>
      </c>
      <c r="AG233" s="84">
        <v>45155</v>
      </c>
      <c r="AH233" s="84">
        <v>3160.85</v>
      </c>
      <c r="AI233" s="84">
        <v>48315.85</v>
      </c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</row>
    <row r="234" spans="1:55" x14ac:dyDescent="0.3">
      <c r="A234" s="4" t="s">
        <v>1288</v>
      </c>
      <c r="B234" s="4" t="s">
        <v>158</v>
      </c>
      <c r="C234" s="4" t="s">
        <v>214</v>
      </c>
      <c r="D234" s="4">
        <v>92000322761</v>
      </c>
      <c r="E234" s="4">
        <v>9009416865</v>
      </c>
      <c r="F234" s="90">
        <v>130000727194</v>
      </c>
      <c r="G234" s="90">
        <v>140001545676</v>
      </c>
      <c r="H234" s="84"/>
      <c r="I234" s="84"/>
      <c r="J234" s="84"/>
      <c r="K234" s="84"/>
      <c r="L234" s="84"/>
      <c r="M234" s="84"/>
      <c r="N234" s="84"/>
      <c r="O234" s="84"/>
      <c r="P234" s="84">
        <v>1179</v>
      </c>
      <c r="Q234" s="84">
        <v>64845</v>
      </c>
      <c r="R234" s="84">
        <v>4539.1499999999996</v>
      </c>
      <c r="S234" s="84">
        <v>69384.149999999994</v>
      </c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>
        <v>1179</v>
      </c>
      <c r="AG234" s="84">
        <v>64845</v>
      </c>
      <c r="AH234" s="84">
        <v>4539.1499999999996</v>
      </c>
      <c r="AI234" s="84">
        <v>69384.149999999994</v>
      </c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</row>
    <row r="235" spans="1:55" x14ac:dyDescent="0.3">
      <c r="A235" s="4" t="s">
        <v>1288</v>
      </c>
      <c r="B235" s="4" t="s">
        <v>194</v>
      </c>
      <c r="C235" s="4" t="s">
        <v>640</v>
      </c>
      <c r="D235" s="4">
        <v>92000539532</v>
      </c>
      <c r="E235" s="4">
        <v>9009416262</v>
      </c>
      <c r="F235" s="90">
        <v>130000727193</v>
      </c>
      <c r="G235" s="90">
        <v>140001545167</v>
      </c>
      <c r="H235" s="84"/>
      <c r="I235" s="84"/>
      <c r="J235" s="84"/>
      <c r="K235" s="84"/>
      <c r="L235" s="84"/>
      <c r="M235" s="84"/>
      <c r="N235" s="84"/>
      <c r="O235" s="84"/>
      <c r="P235" s="84">
        <v>6727</v>
      </c>
      <c r="Q235" s="84">
        <v>369985</v>
      </c>
      <c r="R235" s="84">
        <v>25898.95</v>
      </c>
      <c r="S235" s="84">
        <v>395883.95</v>
      </c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>
        <v>6727</v>
      </c>
      <c r="AG235" s="84">
        <v>369985</v>
      </c>
      <c r="AH235" s="84">
        <v>25898.95</v>
      </c>
      <c r="AI235" s="84">
        <v>395883.95</v>
      </c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</row>
    <row r="236" spans="1:55" x14ac:dyDescent="0.3">
      <c r="A236" s="4" t="s">
        <v>1288</v>
      </c>
      <c r="B236" s="4" t="s">
        <v>171</v>
      </c>
      <c r="C236" s="4" t="s">
        <v>213</v>
      </c>
      <c r="D236" s="4">
        <v>92000488006</v>
      </c>
      <c r="E236" s="4">
        <v>9009416254</v>
      </c>
      <c r="F236" s="90">
        <v>130000727195</v>
      </c>
      <c r="G236" s="90">
        <v>140001545097</v>
      </c>
      <c r="H236" s="84"/>
      <c r="I236" s="84"/>
      <c r="J236" s="84"/>
      <c r="K236" s="84"/>
      <c r="L236" s="84"/>
      <c r="M236" s="84"/>
      <c r="N236" s="84"/>
      <c r="O236" s="84"/>
      <c r="P236" s="84">
        <v>2925</v>
      </c>
      <c r="Q236" s="84">
        <v>160875</v>
      </c>
      <c r="R236" s="84">
        <v>11261.25</v>
      </c>
      <c r="S236" s="84">
        <v>172136.25</v>
      </c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>
        <v>2925</v>
      </c>
      <c r="AG236" s="84">
        <v>160875</v>
      </c>
      <c r="AH236" s="84">
        <v>11261.25</v>
      </c>
      <c r="AI236" s="84">
        <v>172136.25</v>
      </c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</row>
    <row r="237" spans="1:55" x14ac:dyDescent="0.3">
      <c r="A237" s="4" t="s">
        <v>1288</v>
      </c>
      <c r="B237" s="4" t="s">
        <v>114</v>
      </c>
      <c r="C237" s="4" t="s">
        <v>219</v>
      </c>
      <c r="D237" s="4">
        <v>92000320911</v>
      </c>
      <c r="E237" s="4">
        <v>9009416997</v>
      </c>
      <c r="F237" s="90">
        <v>130000727189</v>
      </c>
      <c r="G237" s="90">
        <v>140001545753</v>
      </c>
      <c r="H237" s="84"/>
      <c r="I237" s="84"/>
      <c r="J237" s="84"/>
      <c r="K237" s="84"/>
      <c r="L237" s="84"/>
      <c r="M237" s="84"/>
      <c r="N237" s="84"/>
      <c r="O237" s="84"/>
      <c r="P237" s="84">
        <v>8938</v>
      </c>
      <c r="Q237" s="84">
        <v>491590</v>
      </c>
      <c r="R237" s="84">
        <v>34411.300000000003</v>
      </c>
      <c r="S237" s="84">
        <v>526001.30000000005</v>
      </c>
      <c r="T237" s="84">
        <v>1102</v>
      </c>
      <c r="U237" s="84">
        <v>110200</v>
      </c>
      <c r="V237" s="84">
        <v>7714</v>
      </c>
      <c r="W237" s="84">
        <v>117914</v>
      </c>
      <c r="X237" s="84"/>
      <c r="Y237" s="84"/>
      <c r="Z237" s="84"/>
      <c r="AA237" s="84"/>
      <c r="AB237" s="84"/>
      <c r="AC237" s="84"/>
      <c r="AD237" s="84"/>
      <c r="AE237" s="84"/>
      <c r="AF237" s="84">
        <v>10040</v>
      </c>
      <c r="AG237" s="84">
        <v>601790</v>
      </c>
      <c r="AH237" s="84">
        <v>42125.3</v>
      </c>
      <c r="AI237" s="84">
        <v>643915.30000000005</v>
      </c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</row>
    <row r="238" spans="1:55" x14ac:dyDescent="0.3">
      <c r="A238" s="4" t="s">
        <v>1288</v>
      </c>
      <c r="B238" s="4" t="s">
        <v>1257</v>
      </c>
      <c r="C238" s="4" t="s">
        <v>225</v>
      </c>
      <c r="D238" s="4">
        <v>92000589323</v>
      </c>
      <c r="E238" s="4">
        <v>9009416079</v>
      </c>
      <c r="F238" s="90">
        <v>130000727205</v>
      </c>
      <c r="G238" s="90">
        <v>140001545030</v>
      </c>
      <c r="H238" s="84"/>
      <c r="I238" s="84"/>
      <c r="J238" s="84"/>
      <c r="K238" s="84"/>
      <c r="L238" s="84"/>
      <c r="M238" s="84"/>
      <c r="N238" s="84"/>
      <c r="O238" s="84"/>
      <c r="P238" s="84">
        <v>3097</v>
      </c>
      <c r="Q238" s="84">
        <v>170335</v>
      </c>
      <c r="R238" s="84">
        <v>11923.45</v>
      </c>
      <c r="S238" s="84">
        <v>182258.45</v>
      </c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>
        <v>3097</v>
      </c>
      <c r="AG238" s="84">
        <v>170335</v>
      </c>
      <c r="AH238" s="84">
        <v>11923.45</v>
      </c>
      <c r="AI238" s="84">
        <v>182258.45</v>
      </c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</row>
    <row r="239" spans="1:55" x14ac:dyDescent="0.3">
      <c r="A239" s="4" t="s">
        <v>1288</v>
      </c>
      <c r="B239" s="4" t="s">
        <v>168</v>
      </c>
      <c r="C239" s="4" t="s">
        <v>216</v>
      </c>
      <c r="D239" s="4">
        <v>92000320918</v>
      </c>
      <c r="E239" s="4">
        <v>9009415240</v>
      </c>
      <c r="F239" s="90">
        <v>130000727199</v>
      </c>
      <c r="G239" s="90">
        <v>140001544259</v>
      </c>
      <c r="H239" s="84"/>
      <c r="I239" s="84"/>
      <c r="J239" s="84"/>
      <c r="K239" s="84"/>
      <c r="L239" s="84"/>
      <c r="M239" s="84"/>
      <c r="N239" s="84"/>
      <c r="O239" s="84"/>
      <c r="P239" s="84">
        <v>1590</v>
      </c>
      <c r="Q239" s="84">
        <v>87450</v>
      </c>
      <c r="R239" s="84">
        <v>6121.5</v>
      </c>
      <c r="S239" s="84">
        <v>93571.5</v>
      </c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>
        <v>1590</v>
      </c>
      <c r="AG239" s="84">
        <v>87450</v>
      </c>
      <c r="AH239" s="84">
        <v>6121.5</v>
      </c>
      <c r="AI239" s="84">
        <v>93571.5</v>
      </c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</row>
    <row r="240" spans="1:55" x14ac:dyDescent="0.3">
      <c r="A240" s="4" t="s">
        <v>1288</v>
      </c>
      <c r="B240" s="4" t="s">
        <v>172</v>
      </c>
      <c r="C240" s="4" t="s">
        <v>211</v>
      </c>
      <c r="D240" s="4">
        <v>92000446302</v>
      </c>
      <c r="E240" s="4">
        <v>9009416749</v>
      </c>
      <c r="F240" s="90">
        <v>130000726906</v>
      </c>
      <c r="G240" s="90">
        <v>140001545606</v>
      </c>
      <c r="H240" s="84"/>
      <c r="I240" s="84"/>
      <c r="J240" s="84"/>
      <c r="K240" s="84"/>
      <c r="L240" s="84"/>
      <c r="M240" s="84"/>
      <c r="N240" s="84"/>
      <c r="O240" s="84"/>
      <c r="P240" s="84">
        <v>551</v>
      </c>
      <c r="Q240" s="84">
        <v>30305</v>
      </c>
      <c r="R240" s="84">
        <v>2121.35</v>
      </c>
      <c r="S240" s="84">
        <v>32426.35</v>
      </c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>
        <v>551</v>
      </c>
      <c r="AG240" s="84">
        <v>30305</v>
      </c>
      <c r="AH240" s="84">
        <v>2121.35</v>
      </c>
      <c r="AI240" s="84">
        <v>32426.35</v>
      </c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</row>
    <row r="241" spans="1:55" x14ac:dyDescent="0.3">
      <c r="A241" s="4" t="s">
        <v>1288</v>
      </c>
      <c r="B241" s="4" t="s">
        <v>153</v>
      </c>
      <c r="C241" s="4" t="s">
        <v>206</v>
      </c>
      <c r="D241" s="4">
        <v>92000320950</v>
      </c>
      <c r="E241" s="4">
        <v>9009416086</v>
      </c>
      <c r="F241" s="90">
        <v>130000726842</v>
      </c>
      <c r="G241" s="90">
        <v>140001545059</v>
      </c>
      <c r="H241" s="84"/>
      <c r="I241" s="84"/>
      <c r="J241" s="84"/>
      <c r="K241" s="84"/>
      <c r="L241" s="84"/>
      <c r="M241" s="84"/>
      <c r="N241" s="84"/>
      <c r="O241" s="84"/>
      <c r="P241" s="84">
        <v>8271</v>
      </c>
      <c r="Q241" s="84">
        <v>454905</v>
      </c>
      <c r="R241" s="84">
        <v>31843.35</v>
      </c>
      <c r="S241" s="84">
        <v>486748.35</v>
      </c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>
        <v>8271</v>
      </c>
      <c r="AG241" s="84">
        <v>454905</v>
      </c>
      <c r="AH241" s="84">
        <v>31843.35</v>
      </c>
      <c r="AI241" s="84">
        <v>486748.35</v>
      </c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</row>
    <row r="242" spans="1:55" x14ac:dyDescent="0.3">
      <c r="A242" s="4" t="s">
        <v>1287</v>
      </c>
      <c r="B242" s="4" t="s">
        <v>160</v>
      </c>
      <c r="C242" s="4" t="s">
        <v>220</v>
      </c>
      <c r="D242" s="4">
        <v>92000324044</v>
      </c>
      <c r="E242" s="4">
        <v>9009416552</v>
      </c>
      <c r="F242" s="90">
        <v>130000720750</v>
      </c>
      <c r="G242" s="90">
        <v>140001545357</v>
      </c>
      <c r="H242" s="84"/>
      <c r="I242" s="84"/>
      <c r="J242" s="84"/>
      <c r="K242" s="84"/>
      <c r="L242" s="84"/>
      <c r="M242" s="84"/>
      <c r="N242" s="84"/>
      <c r="O242" s="84"/>
      <c r="P242" s="84">
        <v>8964</v>
      </c>
      <c r="Q242" s="84">
        <v>493020</v>
      </c>
      <c r="R242" s="84">
        <v>34511.4</v>
      </c>
      <c r="S242" s="84">
        <v>527531.4</v>
      </c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>
        <v>8964</v>
      </c>
      <c r="AG242" s="84">
        <v>493020</v>
      </c>
      <c r="AH242" s="84">
        <v>34511.4</v>
      </c>
      <c r="AI242" s="84">
        <v>527531.4</v>
      </c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</row>
    <row r="243" spans="1:55" x14ac:dyDescent="0.3">
      <c r="A243" s="4" t="s">
        <v>1287</v>
      </c>
      <c r="B243" s="4" t="s">
        <v>160</v>
      </c>
      <c r="C243" s="4" t="s">
        <v>222</v>
      </c>
      <c r="D243" s="4">
        <v>92000324044</v>
      </c>
      <c r="E243" s="4">
        <v>9009416598</v>
      </c>
      <c r="F243" s="90">
        <v>130000720753</v>
      </c>
      <c r="G243" s="90">
        <v>140001545432</v>
      </c>
      <c r="H243" s="84"/>
      <c r="I243" s="84"/>
      <c r="J243" s="84"/>
      <c r="K243" s="84"/>
      <c r="L243" s="84"/>
      <c r="M243" s="84"/>
      <c r="N243" s="84"/>
      <c r="O243" s="84"/>
      <c r="P243" s="84">
        <v>2241</v>
      </c>
      <c r="Q243" s="84">
        <v>123255</v>
      </c>
      <c r="R243" s="84">
        <v>8627.85</v>
      </c>
      <c r="S243" s="84">
        <v>131882.85</v>
      </c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>
        <v>2241</v>
      </c>
      <c r="AG243" s="84">
        <v>123255</v>
      </c>
      <c r="AH243" s="84">
        <v>8627.85</v>
      </c>
      <c r="AI243" s="84">
        <v>131882.85</v>
      </c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</row>
    <row r="244" spans="1:55" x14ac:dyDescent="0.3">
      <c r="A244" s="4" t="s">
        <v>1287</v>
      </c>
      <c r="B244" s="4" t="s">
        <v>160</v>
      </c>
      <c r="C244" s="4" t="s">
        <v>215</v>
      </c>
      <c r="D244" s="4">
        <v>92000324044</v>
      </c>
      <c r="E244" s="4">
        <v>9009416568</v>
      </c>
      <c r="F244" s="90">
        <v>130000720751</v>
      </c>
      <c r="G244" s="90">
        <v>140001545397</v>
      </c>
      <c r="H244" s="84"/>
      <c r="I244" s="84"/>
      <c r="J244" s="84"/>
      <c r="K244" s="84"/>
      <c r="L244" s="84"/>
      <c r="M244" s="84"/>
      <c r="N244" s="84"/>
      <c r="O244" s="84"/>
      <c r="P244" s="84">
        <v>1319</v>
      </c>
      <c r="Q244" s="84">
        <v>72545</v>
      </c>
      <c r="R244" s="84">
        <v>5078.1499999999996</v>
      </c>
      <c r="S244" s="84">
        <v>77623.149999999994</v>
      </c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>
        <v>1319</v>
      </c>
      <c r="AG244" s="84">
        <v>72545</v>
      </c>
      <c r="AH244" s="84">
        <v>5078.1499999999996</v>
      </c>
      <c r="AI244" s="84">
        <v>77623.149999999994</v>
      </c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</row>
    <row r="245" spans="1:55" x14ac:dyDescent="0.3">
      <c r="A245" s="4" t="s">
        <v>1287</v>
      </c>
      <c r="B245" s="4" t="s">
        <v>162</v>
      </c>
      <c r="C245" s="4" t="s">
        <v>212</v>
      </c>
      <c r="D245" s="4">
        <v>92000522577</v>
      </c>
      <c r="E245" s="4">
        <v>9009416987</v>
      </c>
      <c r="F245" s="90">
        <v>130000721108</v>
      </c>
      <c r="G245" s="90">
        <v>140001545761</v>
      </c>
      <c r="H245" s="84"/>
      <c r="I245" s="84"/>
      <c r="J245" s="84"/>
      <c r="K245" s="84"/>
      <c r="L245" s="84"/>
      <c r="M245" s="84"/>
      <c r="N245" s="84"/>
      <c r="O245" s="84"/>
      <c r="P245" s="84">
        <v>1815</v>
      </c>
      <c r="Q245" s="84">
        <v>99825</v>
      </c>
      <c r="R245" s="84">
        <v>6987.75</v>
      </c>
      <c r="S245" s="84">
        <v>106812.75</v>
      </c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>
        <v>1815</v>
      </c>
      <c r="AG245" s="84">
        <v>99825</v>
      </c>
      <c r="AH245" s="84">
        <v>6987.75</v>
      </c>
      <c r="AI245" s="84">
        <v>106812.75</v>
      </c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</row>
    <row r="246" spans="1:55" x14ac:dyDescent="0.3">
      <c r="A246" s="4" t="s">
        <v>1287</v>
      </c>
      <c r="B246" s="4" t="s">
        <v>158</v>
      </c>
      <c r="C246" s="4" t="s">
        <v>214</v>
      </c>
      <c r="D246" s="4">
        <v>92000322762</v>
      </c>
      <c r="E246" s="4">
        <v>9009417231</v>
      </c>
      <c r="F246" s="90">
        <v>130000720688</v>
      </c>
      <c r="G246" s="90">
        <v>140001545894</v>
      </c>
      <c r="H246" s="84"/>
      <c r="I246" s="84"/>
      <c r="J246" s="84"/>
      <c r="K246" s="84"/>
      <c r="L246" s="84"/>
      <c r="M246" s="84"/>
      <c r="N246" s="84"/>
      <c r="O246" s="84"/>
      <c r="P246" s="84">
        <v>5815</v>
      </c>
      <c r="Q246" s="84">
        <v>319825</v>
      </c>
      <c r="R246" s="84">
        <v>22387.75</v>
      </c>
      <c r="S246" s="84">
        <v>342212.75</v>
      </c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>
        <v>5815</v>
      </c>
      <c r="AG246" s="84">
        <v>319825</v>
      </c>
      <c r="AH246" s="84">
        <v>22387.75</v>
      </c>
      <c r="AI246" s="84">
        <v>342212.75</v>
      </c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</row>
    <row r="247" spans="1:55" x14ac:dyDescent="0.3">
      <c r="A247" s="4" t="s">
        <v>1287</v>
      </c>
      <c r="B247" s="4" t="s">
        <v>194</v>
      </c>
      <c r="C247" s="4" t="s">
        <v>640</v>
      </c>
      <c r="D247" s="4">
        <v>92000539538</v>
      </c>
      <c r="E247" s="4">
        <v>9009416421</v>
      </c>
      <c r="F247" s="90">
        <v>130000720759</v>
      </c>
      <c r="G247" s="90">
        <v>140001545275</v>
      </c>
      <c r="H247" s="84"/>
      <c r="I247" s="84"/>
      <c r="J247" s="84"/>
      <c r="K247" s="84"/>
      <c r="L247" s="84"/>
      <c r="M247" s="84"/>
      <c r="N247" s="84"/>
      <c r="O247" s="84"/>
      <c r="P247" s="84">
        <v>7715</v>
      </c>
      <c r="Q247" s="84">
        <v>424325</v>
      </c>
      <c r="R247" s="84">
        <v>29702.75</v>
      </c>
      <c r="S247" s="84">
        <v>454027.75</v>
      </c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>
        <v>7715</v>
      </c>
      <c r="AG247" s="84">
        <v>424325</v>
      </c>
      <c r="AH247" s="84">
        <v>29702.75</v>
      </c>
      <c r="AI247" s="84">
        <v>454027.75</v>
      </c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</row>
    <row r="248" spans="1:55" x14ac:dyDescent="0.3">
      <c r="A248" s="4" t="s">
        <v>1287</v>
      </c>
      <c r="B248" s="4" t="s">
        <v>171</v>
      </c>
      <c r="C248" s="4" t="s">
        <v>213</v>
      </c>
      <c r="D248" s="4">
        <v>92000444214</v>
      </c>
      <c r="E248" s="4">
        <v>9009416761</v>
      </c>
      <c r="F248" s="90">
        <v>130000720757</v>
      </c>
      <c r="G248" s="90">
        <v>140001545587</v>
      </c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>
        <v>1</v>
      </c>
      <c r="AC248" s="84">
        <v>410</v>
      </c>
      <c r="AD248" s="84">
        <v>28.7</v>
      </c>
      <c r="AE248" s="84">
        <v>438.7</v>
      </c>
      <c r="AF248" s="84">
        <v>1</v>
      </c>
      <c r="AG248" s="84">
        <v>410</v>
      </c>
      <c r="AH248" s="84">
        <v>28.7</v>
      </c>
      <c r="AI248" s="84">
        <v>438.7</v>
      </c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</row>
    <row r="249" spans="1:55" x14ac:dyDescent="0.3">
      <c r="A249" s="4" t="s">
        <v>1287</v>
      </c>
      <c r="B249" s="4" t="s">
        <v>171</v>
      </c>
      <c r="C249" s="4" t="s">
        <v>213</v>
      </c>
      <c r="D249" s="4">
        <v>92000444214</v>
      </c>
      <c r="E249" s="4">
        <v>9009416751</v>
      </c>
      <c r="F249" s="90">
        <v>130000720758</v>
      </c>
      <c r="G249" s="90">
        <v>140001545533</v>
      </c>
      <c r="H249" s="84"/>
      <c r="I249" s="84"/>
      <c r="J249" s="84"/>
      <c r="K249" s="84"/>
      <c r="L249" s="84"/>
      <c r="M249" s="84"/>
      <c r="N249" s="84"/>
      <c r="O249" s="84"/>
      <c r="P249" s="84">
        <v>3234</v>
      </c>
      <c r="Q249" s="84">
        <v>177870</v>
      </c>
      <c r="R249" s="84">
        <v>12450.9</v>
      </c>
      <c r="S249" s="84">
        <v>190320.9</v>
      </c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>
        <v>3234</v>
      </c>
      <c r="AG249" s="84">
        <v>177870</v>
      </c>
      <c r="AH249" s="84">
        <v>12450.9</v>
      </c>
      <c r="AI249" s="84">
        <v>190320.9</v>
      </c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</row>
    <row r="250" spans="1:55" x14ac:dyDescent="0.3">
      <c r="A250" s="4" t="s">
        <v>1287</v>
      </c>
      <c r="B250" s="4" t="s">
        <v>114</v>
      </c>
      <c r="C250" s="4" t="s">
        <v>219</v>
      </c>
      <c r="D250" s="4">
        <v>92000324060</v>
      </c>
      <c r="E250" s="4">
        <v>9009416823</v>
      </c>
      <c r="F250" s="90">
        <v>130000720747</v>
      </c>
      <c r="G250" s="90">
        <v>140001545634</v>
      </c>
      <c r="H250" s="84"/>
      <c r="I250" s="84"/>
      <c r="J250" s="84"/>
      <c r="K250" s="84"/>
      <c r="L250" s="84"/>
      <c r="M250" s="84"/>
      <c r="N250" s="84"/>
      <c r="O250" s="84"/>
      <c r="P250" s="84">
        <v>9067</v>
      </c>
      <c r="Q250" s="84">
        <v>498685</v>
      </c>
      <c r="R250" s="84">
        <v>34907.949999999997</v>
      </c>
      <c r="S250" s="84">
        <v>533592.94999999995</v>
      </c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>
        <v>9067</v>
      </c>
      <c r="AG250" s="84">
        <v>498685</v>
      </c>
      <c r="AH250" s="84">
        <v>34907.949999999997</v>
      </c>
      <c r="AI250" s="84">
        <v>533592.94999999995</v>
      </c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</row>
    <row r="251" spans="1:55" x14ac:dyDescent="0.3">
      <c r="A251" s="4" t="s">
        <v>1287</v>
      </c>
      <c r="B251" s="4" t="s">
        <v>114</v>
      </c>
      <c r="C251" s="4" t="s">
        <v>210</v>
      </c>
      <c r="D251" s="4">
        <v>92000324060</v>
      </c>
      <c r="E251" s="4">
        <v>9009416970</v>
      </c>
      <c r="F251" s="90">
        <v>130000720745</v>
      </c>
      <c r="G251" s="90">
        <v>140001545703</v>
      </c>
      <c r="H251" s="84"/>
      <c r="I251" s="84"/>
      <c r="J251" s="84"/>
      <c r="K251" s="84"/>
      <c r="L251" s="84"/>
      <c r="M251" s="84"/>
      <c r="N251" s="84"/>
      <c r="O251" s="84"/>
      <c r="P251" s="84">
        <v>3586</v>
      </c>
      <c r="Q251" s="84">
        <v>197230</v>
      </c>
      <c r="R251" s="84">
        <v>13806.1</v>
      </c>
      <c r="S251" s="84">
        <v>211036.1</v>
      </c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>
        <v>3586</v>
      </c>
      <c r="AG251" s="84">
        <v>197230</v>
      </c>
      <c r="AH251" s="84">
        <v>13806.1</v>
      </c>
      <c r="AI251" s="84">
        <v>211036.1</v>
      </c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</row>
    <row r="252" spans="1:55" x14ac:dyDescent="0.3">
      <c r="A252" s="4" t="s">
        <v>1287</v>
      </c>
      <c r="B252" s="4" t="s">
        <v>1257</v>
      </c>
      <c r="C252" s="4" t="s">
        <v>225</v>
      </c>
      <c r="D252" s="4">
        <v>92000589324</v>
      </c>
      <c r="E252" s="4">
        <v>9009417138</v>
      </c>
      <c r="F252" s="90">
        <v>130000720743</v>
      </c>
      <c r="G252" s="90">
        <v>140001545844</v>
      </c>
      <c r="H252" s="84"/>
      <c r="I252" s="84"/>
      <c r="J252" s="84"/>
      <c r="K252" s="84"/>
      <c r="L252" s="84"/>
      <c r="M252" s="84"/>
      <c r="N252" s="84"/>
      <c r="O252" s="84"/>
      <c r="P252" s="84">
        <v>534</v>
      </c>
      <c r="Q252" s="84">
        <v>29370</v>
      </c>
      <c r="R252" s="84">
        <v>2055.9</v>
      </c>
      <c r="S252" s="84">
        <v>31425.9</v>
      </c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>
        <v>534</v>
      </c>
      <c r="AG252" s="84">
        <v>29370</v>
      </c>
      <c r="AH252" s="84">
        <v>2055.9</v>
      </c>
      <c r="AI252" s="84">
        <v>31425.9</v>
      </c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</row>
    <row r="253" spans="1:55" x14ac:dyDescent="0.3">
      <c r="A253" s="4" t="s">
        <v>1287</v>
      </c>
      <c r="B253" s="4" t="s">
        <v>168</v>
      </c>
      <c r="C253" s="4" t="s">
        <v>216</v>
      </c>
      <c r="D253" s="4">
        <v>92000324086</v>
      </c>
      <c r="E253" s="4">
        <v>9009416459</v>
      </c>
      <c r="F253" s="90">
        <v>130000720736</v>
      </c>
      <c r="G253" s="90">
        <v>140001545318</v>
      </c>
      <c r="H253" s="84"/>
      <c r="I253" s="84"/>
      <c r="J253" s="84"/>
      <c r="K253" s="84"/>
      <c r="L253" s="84"/>
      <c r="M253" s="84"/>
      <c r="N253" s="84"/>
      <c r="O253" s="84"/>
      <c r="P253" s="84">
        <v>2246</v>
      </c>
      <c r="Q253" s="84">
        <v>123530</v>
      </c>
      <c r="R253" s="84">
        <v>8647.1</v>
      </c>
      <c r="S253" s="84">
        <v>132177.1</v>
      </c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>
        <v>2246</v>
      </c>
      <c r="AG253" s="84">
        <v>123530</v>
      </c>
      <c r="AH253" s="84">
        <v>8647.1</v>
      </c>
      <c r="AI253" s="84">
        <v>132177.1</v>
      </c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</row>
    <row r="254" spans="1:55" x14ac:dyDescent="0.3">
      <c r="A254" s="4" t="s">
        <v>1287</v>
      </c>
      <c r="B254" s="4" t="s">
        <v>172</v>
      </c>
      <c r="C254" s="4" t="s">
        <v>211</v>
      </c>
      <c r="D254" s="4">
        <v>92000430573</v>
      </c>
      <c r="E254" s="4">
        <v>9009416323</v>
      </c>
      <c r="F254" s="90">
        <v>130000720760</v>
      </c>
      <c r="G254" s="90">
        <v>140001545171</v>
      </c>
      <c r="H254" s="84"/>
      <c r="I254" s="84"/>
      <c r="J254" s="84"/>
      <c r="K254" s="84"/>
      <c r="L254" s="84"/>
      <c r="M254" s="84"/>
      <c r="N254" s="84"/>
      <c r="O254" s="84"/>
      <c r="P254" s="84">
        <v>1773</v>
      </c>
      <c r="Q254" s="84">
        <v>97515</v>
      </c>
      <c r="R254" s="84">
        <v>6826.05</v>
      </c>
      <c r="S254" s="84">
        <v>104341.05</v>
      </c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>
        <v>1773</v>
      </c>
      <c r="AG254" s="84">
        <v>97515</v>
      </c>
      <c r="AH254" s="84">
        <v>6826.05</v>
      </c>
      <c r="AI254" s="84">
        <v>104341.05</v>
      </c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</row>
    <row r="255" spans="1:55" x14ac:dyDescent="0.3">
      <c r="A255" s="4" t="s">
        <v>1287</v>
      </c>
      <c r="B255" s="4" t="s">
        <v>172</v>
      </c>
      <c r="C255" s="4" t="s">
        <v>211</v>
      </c>
      <c r="D255" s="4">
        <v>92000430573</v>
      </c>
      <c r="E255" s="4">
        <v>9009416411</v>
      </c>
      <c r="F255" s="90">
        <v>130000723037</v>
      </c>
      <c r="G255" s="90">
        <v>140001545222</v>
      </c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>
        <v>1</v>
      </c>
      <c r="AC255" s="84">
        <v>410</v>
      </c>
      <c r="AD255" s="84">
        <v>28.7</v>
      </c>
      <c r="AE255" s="84">
        <v>438.7</v>
      </c>
      <c r="AF255" s="84">
        <v>1</v>
      </c>
      <c r="AG255" s="84">
        <v>410</v>
      </c>
      <c r="AH255" s="84">
        <v>28.7</v>
      </c>
      <c r="AI255" s="84">
        <v>438.7</v>
      </c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</row>
    <row r="256" spans="1:55" x14ac:dyDescent="0.3">
      <c r="A256" s="4" t="s">
        <v>1287</v>
      </c>
      <c r="B256" s="4" t="s">
        <v>153</v>
      </c>
      <c r="C256" s="4" t="s">
        <v>206</v>
      </c>
      <c r="D256" s="4">
        <v>92000324114</v>
      </c>
      <c r="E256" s="4">
        <v>9009416713</v>
      </c>
      <c r="F256" s="90">
        <v>130000720741</v>
      </c>
      <c r="G256" s="90">
        <v>140001545482</v>
      </c>
      <c r="H256" s="84"/>
      <c r="I256" s="84"/>
      <c r="J256" s="84"/>
      <c r="K256" s="84"/>
      <c r="L256" s="84"/>
      <c r="M256" s="84"/>
      <c r="N256" s="84"/>
      <c r="O256" s="84"/>
      <c r="P256" s="84">
        <v>7735</v>
      </c>
      <c r="Q256" s="84">
        <v>425425</v>
      </c>
      <c r="R256" s="84">
        <v>29779.75</v>
      </c>
      <c r="S256" s="84">
        <v>455204.75</v>
      </c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>
        <v>7735</v>
      </c>
      <c r="AG256" s="84">
        <v>425425</v>
      </c>
      <c r="AH256" s="84">
        <v>29779.75</v>
      </c>
      <c r="AI256" s="84">
        <v>455204.75</v>
      </c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</row>
    <row r="257" spans="1:55" x14ac:dyDescent="0.3">
      <c r="A257" s="4" t="s">
        <v>1302</v>
      </c>
      <c r="B257" s="4" t="s">
        <v>160</v>
      </c>
      <c r="C257" s="4" t="s">
        <v>220</v>
      </c>
      <c r="D257" s="4">
        <v>92000318848</v>
      </c>
      <c r="E257" s="4">
        <v>9009416918</v>
      </c>
      <c r="F257" s="90">
        <v>130000727504</v>
      </c>
      <c r="G257" s="90">
        <v>140001545684</v>
      </c>
      <c r="H257" s="84"/>
      <c r="I257" s="84"/>
      <c r="J257" s="84"/>
      <c r="K257" s="84"/>
      <c r="L257" s="84"/>
      <c r="M257" s="84"/>
      <c r="N257" s="84"/>
      <c r="O257" s="84"/>
      <c r="P257" s="84">
        <v>3716</v>
      </c>
      <c r="Q257" s="84">
        <v>204380</v>
      </c>
      <c r="R257" s="84">
        <v>14306.6</v>
      </c>
      <c r="S257" s="84">
        <v>218686.6</v>
      </c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>
        <v>3716</v>
      </c>
      <c r="AG257" s="84">
        <v>204380</v>
      </c>
      <c r="AH257" s="84">
        <v>14306.6</v>
      </c>
      <c r="AI257" s="84">
        <v>218686.6</v>
      </c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</row>
    <row r="258" spans="1:55" x14ac:dyDescent="0.3">
      <c r="A258" s="4" t="s">
        <v>1302</v>
      </c>
      <c r="B258" s="4" t="s">
        <v>160</v>
      </c>
      <c r="C258" s="4" t="s">
        <v>222</v>
      </c>
      <c r="D258" s="4">
        <v>92000318848</v>
      </c>
      <c r="E258" s="4">
        <v>9009416920</v>
      </c>
      <c r="F258" s="90">
        <v>130000727502</v>
      </c>
      <c r="G258" s="90">
        <v>140001545695</v>
      </c>
      <c r="H258" s="84"/>
      <c r="I258" s="84"/>
      <c r="J258" s="84"/>
      <c r="K258" s="84"/>
      <c r="L258" s="84"/>
      <c r="M258" s="84"/>
      <c r="N258" s="84"/>
      <c r="O258" s="84"/>
      <c r="P258" s="84">
        <v>764</v>
      </c>
      <c r="Q258" s="84">
        <v>42020</v>
      </c>
      <c r="R258" s="84">
        <v>2941.4</v>
      </c>
      <c r="S258" s="84">
        <v>44961.4</v>
      </c>
      <c r="T258" s="84"/>
      <c r="U258" s="84"/>
      <c r="V258" s="84"/>
      <c r="W258" s="84"/>
      <c r="X258" s="84"/>
      <c r="Y258" s="84"/>
      <c r="Z258" s="84"/>
      <c r="AA258" s="84"/>
      <c r="AB258" s="84"/>
      <c r="AC258" s="84"/>
      <c r="AD258" s="84"/>
      <c r="AE258" s="84"/>
      <c r="AF258" s="84">
        <v>764</v>
      </c>
      <c r="AG258" s="84">
        <v>42020</v>
      </c>
      <c r="AH258" s="84">
        <v>2941.4</v>
      </c>
      <c r="AI258" s="84">
        <v>44961.4</v>
      </c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</row>
    <row r="259" spans="1:55" x14ac:dyDescent="0.3">
      <c r="A259" s="4" t="s">
        <v>1302</v>
      </c>
      <c r="B259" s="4" t="s">
        <v>160</v>
      </c>
      <c r="C259" s="4" t="s">
        <v>215</v>
      </c>
      <c r="D259" s="4">
        <v>92000318848</v>
      </c>
      <c r="E259" s="4">
        <v>9009416916</v>
      </c>
      <c r="F259" s="90">
        <v>130000727505</v>
      </c>
      <c r="G259" s="90">
        <v>140001545669</v>
      </c>
      <c r="H259" s="84"/>
      <c r="I259" s="84"/>
      <c r="J259" s="84"/>
      <c r="K259" s="84"/>
      <c r="L259" s="84"/>
      <c r="M259" s="84"/>
      <c r="N259" s="84"/>
      <c r="O259" s="84"/>
      <c r="P259" s="84">
        <v>990</v>
      </c>
      <c r="Q259" s="84">
        <v>54450</v>
      </c>
      <c r="R259" s="84">
        <v>3811.5</v>
      </c>
      <c r="S259" s="84">
        <v>58261.5</v>
      </c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>
        <v>990</v>
      </c>
      <c r="AG259" s="84">
        <v>54450</v>
      </c>
      <c r="AH259" s="84">
        <v>3811.5</v>
      </c>
      <c r="AI259" s="84">
        <v>58261.5</v>
      </c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</row>
    <row r="260" spans="1:55" x14ac:dyDescent="0.3">
      <c r="A260" s="4" t="s">
        <v>1302</v>
      </c>
      <c r="B260" s="4" t="s">
        <v>162</v>
      </c>
      <c r="C260" s="4" t="s">
        <v>212</v>
      </c>
      <c r="D260" s="4">
        <v>92000533068</v>
      </c>
      <c r="E260" s="4">
        <v>9009416808</v>
      </c>
      <c r="F260" s="90">
        <v>130000727507</v>
      </c>
      <c r="G260" s="90">
        <v>140001545643</v>
      </c>
      <c r="H260" s="84"/>
      <c r="I260" s="84"/>
      <c r="J260" s="84"/>
      <c r="K260" s="84"/>
      <c r="L260" s="84"/>
      <c r="M260" s="84"/>
      <c r="N260" s="84"/>
      <c r="O260" s="84"/>
      <c r="P260" s="84">
        <v>316</v>
      </c>
      <c r="Q260" s="84">
        <v>17380</v>
      </c>
      <c r="R260" s="84">
        <v>1216.5999999999999</v>
      </c>
      <c r="S260" s="84">
        <v>18596.599999999999</v>
      </c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>
        <v>316</v>
      </c>
      <c r="AG260" s="84">
        <v>17380</v>
      </c>
      <c r="AH260" s="84">
        <v>1216.5999999999999</v>
      </c>
      <c r="AI260" s="84">
        <v>18596.599999999999</v>
      </c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</row>
    <row r="261" spans="1:55" x14ac:dyDescent="0.3">
      <c r="A261" s="4" t="s">
        <v>1302</v>
      </c>
      <c r="B261" s="4" t="s">
        <v>158</v>
      </c>
      <c r="C261" s="4" t="s">
        <v>214</v>
      </c>
      <c r="D261" s="4">
        <v>92000322763</v>
      </c>
      <c r="E261" s="4">
        <v>9009416646</v>
      </c>
      <c r="F261" s="90">
        <v>130000727512</v>
      </c>
      <c r="G261" s="90">
        <v>140001545535</v>
      </c>
      <c r="H261" s="84"/>
      <c r="I261" s="84"/>
      <c r="J261" s="84"/>
      <c r="K261" s="84"/>
      <c r="L261" s="84"/>
      <c r="M261" s="84"/>
      <c r="N261" s="84"/>
      <c r="O261" s="84"/>
      <c r="P261" s="84">
        <v>331</v>
      </c>
      <c r="Q261" s="84">
        <v>18205</v>
      </c>
      <c r="R261" s="84">
        <v>1274.3499999999999</v>
      </c>
      <c r="S261" s="84">
        <v>19479.349999999999</v>
      </c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>
        <v>331</v>
      </c>
      <c r="AG261" s="84">
        <v>18205</v>
      </c>
      <c r="AH261" s="84">
        <v>1274.3499999999999</v>
      </c>
      <c r="AI261" s="84">
        <v>19479.349999999999</v>
      </c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</row>
    <row r="262" spans="1:55" x14ac:dyDescent="0.3">
      <c r="A262" s="4" t="s">
        <v>1302</v>
      </c>
      <c r="B262" s="4" t="s">
        <v>194</v>
      </c>
      <c r="C262" s="4" t="s">
        <v>640</v>
      </c>
      <c r="D262" s="4">
        <v>92000539542</v>
      </c>
      <c r="E262" s="4">
        <v>9009416800</v>
      </c>
      <c r="F262" s="90">
        <v>130000727510</v>
      </c>
      <c r="G262" s="90">
        <v>140001545608</v>
      </c>
      <c r="H262" s="84"/>
      <c r="I262" s="84"/>
      <c r="J262" s="84"/>
      <c r="K262" s="84"/>
      <c r="L262" s="84"/>
      <c r="M262" s="84"/>
      <c r="N262" s="84"/>
      <c r="O262" s="84"/>
      <c r="P262" s="84">
        <v>119</v>
      </c>
      <c r="Q262" s="84">
        <v>6545</v>
      </c>
      <c r="R262" s="84">
        <v>458.15</v>
      </c>
      <c r="S262" s="84">
        <v>7003.15</v>
      </c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>
        <v>119</v>
      </c>
      <c r="AG262" s="84">
        <v>6545</v>
      </c>
      <c r="AH262" s="84">
        <v>458.15</v>
      </c>
      <c r="AI262" s="84">
        <v>7003.15</v>
      </c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</row>
    <row r="263" spans="1:55" x14ac:dyDescent="0.3">
      <c r="A263" s="4" t="s">
        <v>1302</v>
      </c>
      <c r="B263" s="4" t="s">
        <v>171</v>
      </c>
      <c r="C263" s="4" t="s">
        <v>213</v>
      </c>
      <c r="D263" s="4">
        <v>92000441431</v>
      </c>
      <c r="E263" s="4">
        <v>9009416543</v>
      </c>
      <c r="F263" s="90">
        <v>130000727513</v>
      </c>
      <c r="G263" s="90">
        <v>140001545417</v>
      </c>
      <c r="H263" s="84"/>
      <c r="I263" s="84"/>
      <c r="J263" s="84"/>
      <c r="K263" s="84"/>
      <c r="L263" s="84"/>
      <c r="M263" s="84"/>
      <c r="N263" s="84"/>
      <c r="O263" s="84"/>
      <c r="P263" s="84">
        <v>2485</v>
      </c>
      <c r="Q263" s="84">
        <v>136675</v>
      </c>
      <c r="R263" s="84">
        <v>9567.25</v>
      </c>
      <c r="S263" s="84">
        <v>146242.25</v>
      </c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>
        <v>2485</v>
      </c>
      <c r="AG263" s="84">
        <v>136675</v>
      </c>
      <c r="AH263" s="84">
        <v>9567.25</v>
      </c>
      <c r="AI263" s="84">
        <v>146242.25</v>
      </c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</row>
    <row r="264" spans="1:55" x14ac:dyDescent="0.3">
      <c r="A264" s="4" t="s">
        <v>1302</v>
      </c>
      <c r="B264" s="4" t="s">
        <v>114</v>
      </c>
      <c r="C264" s="4" t="s">
        <v>219</v>
      </c>
      <c r="D264" s="4">
        <v>92000318852</v>
      </c>
      <c r="E264" s="4">
        <v>9009416790</v>
      </c>
      <c r="F264" s="90">
        <v>130000727511</v>
      </c>
      <c r="G264" s="90">
        <v>140001545578</v>
      </c>
      <c r="H264" s="84"/>
      <c r="I264" s="84"/>
      <c r="J264" s="84"/>
      <c r="K264" s="84"/>
      <c r="L264" s="84"/>
      <c r="M264" s="84"/>
      <c r="N264" s="84"/>
      <c r="O264" s="84"/>
      <c r="P264" s="84">
        <v>2712</v>
      </c>
      <c r="Q264" s="84">
        <v>149160</v>
      </c>
      <c r="R264" s="84">
        <v>10441.200000000001</v>
      </c>
      <c r="S264" s="84">
        <v>159601.20000000001</v>
      </c>
      <c r="T264" s="84">
        <v>1134</v>
      </c>
      <c r="U264" s="84">
        <v>113400</v>
      </c>
      <c r="V264" s="84">
        <v>7938</v>
      </c>
      <c r="W264" s="84">
        <v>121338</v>
      </c>
      <c r="X264" s="84"/>
      <c r="Y264" s="84"/>
      <c r="Z264" s="84"/>
      <c r="AA264" s="84"/>
      <c r="AB264" s="84"/>
      <c r="AC264" s="84"/>
      <c r="AD264" s="84"/>
      <c r="AE264" s="84"/>
      <c r="AF264" s="84">
        <v>3846</v>
      </c>
      <c r="AG264" s="84">
        <v>262560</v>
      </c>
      <c r="AH264" s="84">
        <v>18379.2</v>
      </c>
      <c r="AI264" s="84">
        <v>280939.2</v>
      </c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</row>
    <row r="265" spans="1:55" x14ac:dyDescent="0.3">
      <c r="A265" s="4" t="s">
        <v>1302</v>
      </c>
      <c r="B265" s="4" t="s">
        <v>1257</v>
      </c>
      <c r="C265" s="4" t="s">
        <v>225</v>
      </c>
      <c r="D265" s="4">
        <v>92000589325</v>
      </c>
      <c r="E265" s="4">
        <v>9009417095</v>
      </c>
      <c r="F265" s="90">
        <v>130000727498</v>
      </c>
      <c r="G265" s="90">
        <v>140001545829</v>
      </c>
      <c r="H265" s="84"/>
      <c r="I265" s="84"/>
      <c r="J265" s="84"/>
      <c r="K265" s="84"/>
      <c r="L265" s="84"/>
      <c r="M265" s="84"/>
      <c r="N265" s="84"/>
      <c r="O265" s="84"/>
      <c r="P265" s="84">
        <v>966</v>
      </c>
      <c r="Q265" s="84">
        <v>53130</v>
      </c>
      <c r="R265" s="84">
        <v>3719.1</v>
      </c>
      <c r="S265" s="84">
        <v>56849.1</v>
      </c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>
        <v>966</v>
      </c>
      <c r="AG265" s="84">
        <v>53130</v>
      </c>
      <c r="AH265" s="84">
        <v>3719.1</v>
      </c>
      <c r="AI265" s="84">
        <v>56849.1</v>
      </c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</row>
    <row r="266" spans="1:55" x14ac:dyDescent="0.3">
      <c r="A266" s="4" t="s">
        <v>1302</v>
      </c>
      <c r="B266" s="4" t="s">
        <v>168</v>
      </c>
      <c r="C266" s="4" t="s">
        <v>216</v>
      </c>
      <c r="D266" s="4">
        <v>92000318869</v>
      </c>
      <c r="E266" s="4">
        <v>9009416537</v>
      </c>
      <c r="F266" s="90">
        <v>130000727514</v>
      </c>
      <c r="G266" s="90">
        <v>140001545278</v>
      </c>
      <c r="H266" s="84"/>
      <c r="I266" s="84"/>
      <c r="J266" s="84"/>
      <c r="K266" s="84"/>
      <c r="L266" s="84"/>
      <c r="M266" s="84"/>
      <c r="N266" s="84"/>
      <c r="O266" s="84"/>
      <c r="P266" s="84">
        <v>458</v>
      </c>
      <c r="Q266" s="84">
        <v>25190</v>
      </c>
      <c r="R266" s="84">
        <v>1763.3</v>
      </c>
      <c r="S266" s="84">
        <v>26953.3</v>
      </c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>
        <v>458</v>
      </c>
      <c r="AG266" s="84">
        <v>25190</v>
      </c>
      <c r="AH266" s="84">
        <v>1763.3</v>
      </c>
      <c r="AI266" s="84">
        <v>26953.3</v>
      </c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</row>
    <row r="267" spans="1:55" x14ac:dyDescent="0.3">
      <c r="A267" s="4" t="s">
        <v>1302</v>
      </c>
      <c r="B267" s="4" t="s">
        <v>172</v>
      </c>
      <c r="C267" s="4" t="s">
        <v>211</v>
      </c>
      <c r="D267" s="4">
        <v>92000515094</v>
      </c>
      <c r="E267" s="4">
        <v>9009416805</v>
      </c>
      <c r="F267" s="90">
        <v>130000727508</v>
      </c>
      <c r="G267" s="90">
        <v>140001545629</v>
      </c>
      <c r="H267" s="84"/>
      <c r="I267" s="84"/>
      <c r="J267" s="84"/>
      <c r="K267" s="84"/>
      <c r="L267" s="84"/>
      <c r="M267" s="84"/>
      <c r="N267" s="84"/>
      <c r="O267" s="84"/>
      <c r="P267" s="84">
        <v>405</v>
      </c>
      <c r="Q267" s="84">
        <v>22275</v>
      </c>
      <c r="R267" s="84">
        <v>1559.25</v>
      </c>
      <c r="S267" s="84">
        <v>23834.25</v>
      </c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>
        <v>405</v>
      </c>
      <c r="AG267" s="84">
        <v>22275</v>
      </c>
      <c r="AH267" s="84">
        <v>1559.25</v>
      </c>
      <c r="AI267" s="84">
        <v>23834.25</v>
      </c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</row>
    <row r="268" spans="1:55" x14ac:dyDescent="0.3">
      <c r="A268" s="4" t="s">
        <v>1302</v>
      </c>
      <c r="B268" s="4" t="s">
        <v>153</v>
      </c>
      <c r="C268" s="4" t="s">
        <v>206</v>
      </c>
      <c r="D268" s="4">
        <v>92000318896</v>
      </c>
      <c r="E268" s="4">
        <v>9009417047</v>
      </c>
      <c r="F268" s="90">
        <v>130000727500</v>
      </c>
      <c r="G268" s="90">
        <v>140001545768</v>
      </c>
      <c r="H268" s="84"/>
      <c r="I268" s="84"/>
      <c r="J268" s="84"/>
      <c r="K268" s="84"/>
      <c r="L268" s="84"/>
      <c r="M268" s="84"/>
      <c r="N268" s="84"/>
      <c r="O268" s="84"/>
      <c r="P268" s="84">
        <v>2463</v>
      </c>
      <c r="Q268" s="84">
        <v>135465</v>
      </c>
      <c r="R268" s="84">
        <v>9482.5499999999993</v>
      </c>
      <c r="S268" s="84">
        <v>144947.54999999999</v>
      </c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>
        <v>2463</v>
      </c>
      <c r="AG268" s="84">
        <v>135465</v>
      </c>
      <c r="AH268" s="84">
        <v>9482.5499999999993</v>
      </c>
      <c r="AI268" s="84">
        <v>144947.54999999999</v>
      </c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</row>
    <row r="269" spans="1:55" x14ac:dyDescent="0.3">
      <c r="A269" s="4" t="s">
        <v>1312</v>
      </c>
      <c r="B269" s="4" t="s">
        <v>160</v>
      </c>
      <c r="C269" s="4" t="s">
        <v>220</v>
      </c>
      <c r="D269" s="4">
        <v>92000320877</v>
      </c>
      <c r="E269" s="4">
        <v>9009416525</v>
      </c>
      <c r="F269" s="90">
        <v>130000737050</v>
      </c>
      <c r="G269" s="90">
        <v>140001545215</v>
      </c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>
        <v>55</v>
      </c>
      <c r="AC269" s="84">
        <v>22550</v>
      </c>
      <c r="AD269" s="84">
        <v>1578.5</v>
      </c>
      <c r="AE269" s="84">
        <v>24128.5</v>
      </c>
      <c r="AF269" s="84">
        <v>55</v>
      </c>
      <c r="AG269" s="84">
        <v>22550</v>
      </c>
      <c r="AH269" s="84">
        <v>1578.5</v>
      </c>
      <c r="AI269" s="84">
        <v>24128.5</v>
      </c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</row>
    <row r="270" spans="1:55" x14ac:dyDescent="0.3">
      <c r="A270" s="4" t="s">
        <v>1312</v>
      </c>
      <c r="B270" s="4" t="s">
        <v>160</v>
      </c>
      <c r="C270" s="4" t="s">
        <v>220</v>
      </c>
      <c r="D270" s="4">
        <v>92000320877</v>
      </c>
      <c r="E270" s="4">
        <v>9009417373</v>
      </c>
      <c r="F270" s="90">
        <v>130000737016</v>
      </c>
      <c r="G270" s="90">
        <v>140001545991</v>
      </c>
      <c r="H270" s="84"/>
      <c r="I270" s="84"/>
      <c r="J270" s="84"/>
      <c r="K270" s="84"/>
      <c r="L270" s="84"/>
      <c r="M270" s="84"/>
      <c r="N270" s="84"/>
      <c r="O270" s="84"/>
      <c r="P270" s="84">
        <v>6726</v>
      </c>
      <c r="Q270" s="84">
        <v>369930</v>
      </c>
      <c r="R270" s="84">
        <v>25895.1</v>
      </c>
      <c r="S270" s="84">
        <v>395825.1</v>
      </c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>
        <v>6726</v>
      </c>
      <c r="AG270" s="84">
        <v>369930</v>
      </c>
      <c r="AH270" s="84">
        <v>25895.1</v>
      </c>
      <c r="AI270" s="84">
        <v>395825.1</v>
      </c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</row>
    <row r="271" spans="1:55" x14ac:dyDescent="0.3">
      <c r="A271" s="4" t="s">
        <v>1312</v>
      </c>
      <c r="B271" s="4" t="s">
        <v>160</v>
      </c>
      <c r="C271" s="4" t="s">
        <v>222</v>
      </c>
      <c r="D271" s="4">
        <v>92000320877</v>
      </c>
      <c r="E271" s="4">
        <v>9009416658</v>
      </c>
      <c r="F271" s="90">
        <v>130000737047</v>
      </c>
      <c r="G271" s="90">
        <v>140001545489</v>
      </c>
      <c r="H271" s="84"/>
      <c r="I271" s="84"/>
      <c r="J271" s="84"/>
      <c r="K271" s="84"/>
      <c r="L271" s="84"/>
      <c r="M271" s="84"/>
      <c r="N271" s="84"/>
      <c r="O271" s="84"/>
      <c r="P271" s="84">
        <v>3396</v>
      </c>
      <c r="Q271" s="84">
        <v>186780</v>
      </c>
      <c r="R271" s="84">
        <v>13074.6</v>
      </c>
      <c r="S271" s="84">
        <v>199854.6</v>
      </c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>
        <v>3396</v>
      </c>
      <c r="AG271" s="84">
        <v>186780</v>
      </c>
      <c r="AH271" s="84">
        <v>13074.6</v>
      </c>
      <c r="AI271" s="84">
        <v>199854.6</v>
      </c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</row>
    <row r="272" spans="1:55" x14ac:dyDescent="0.3">
      <c r="A272" s="4" t="s">
        <v>1312</v>
      </c>
      <c r="B272" s="4" t="s">
        <v>160</v>
      </c>
      <c r="C272" s="4" t="s">
        <v>215</v>
      </c>
      <c r="D272" s="4">
        <v>92000320877</v>
      </c>
      <c r="E272" s="4">
        <v>9009462496</v>
      </c>
      <c r="F272" s="90">
        <v>130000737048</v>
      </c>
      <c r="G272" s="90">
        <v>140001547008</v>
      </c>
      <c r="H272" s="84"/>
      <c r="I272" s="84"/>
      <c r="J272" s="84"/>
      <c r="K272" s="84"/>
      <c r="L272" s="84"/>
      <c r="M272" s="84"/>
      <c r="N272" s="84"/>
      <c r="O272" s="84"/>
      <c r="P272" s="84">
        <v>4982</v>
      </c>
      <c r="Q272" s="84">
        <v>274010</v>
      </c>
      <c r="R272" s="84">
        <v>19180.7</v>
      </c>
      <c r="S272" s="84">
        <v>293190.7</v>
      </c>
      <c r="T272" s="84">
        <v>1024</v>
      </c>
      <c r="U272" s="84">
        <v>102400</v>
      </c>
      <c r="V272" s="84">
        <v>7168</v>
      </c>
      <c r="W272" s="84">
        <v>109568</v>
      </c>
      <c r="X272" s="84"/>
      <c r="Y272" s="84"/>
      <c r="Z272" s="84"/>
      <c r="AA272" s="84"/>
      <c r="AB272" s="84"/>
      <c r="AC272" s="84"/>
      <c r="AD272" s="84"/>
      <c r="AE272" s="84"/>
      <c r="AF272" s="84">
        <v>6006</v>
      </c>
      <c r="AG272" s="84">
        <v>376410</v>
      </c>
      <c r="AH272" s="84">
        <v>26348.7</v>
      </c>
      <c r="AI272" s="84">
        <v>402758.7</v>
      </c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</row>
    <row r="273" spans="1:55" x14ac:dyDescent="0.3">
      <c r="A273" s="4" t="s">
        <v>1312</v>
      </c>
      <c r="B273" s="4" t="s">
        <v>162</v>
      </c>
      <c r="C273" s="4" t="s">
        <v>212</v>
      </c>
      <c r="D273" s="4">
        <v>92000499513</v>
      </c>
      <c r="E273" s="4">
        <v>9009417381</v>
      </c>
      <c r="F273" s="90">
        <v>130000737032</v>
      </c>
      <c r="G273" s="90">
        <v>140001546081</v>
      </c>
      <c r="H273" s="84"/>
      <c r="I273" s="84"/>
      <c r="J273" s="84"/>
      <c r="K273" s="84"/>
      <c r="L273" s="84"/>
      <c r="M273" s="84"/>
      <c r="N273" s="84"/>
      <c r="O273" s="84"/>
      <c r="P273" s="84">
        <v>197</v>
      </c>
      <c r="Q273" s="84">
        <v>10835</v>
      </c>
      <c r="R273" s="84">
        <v>758.45</v>
      </c>
      <c r="S273" s="84">
        <v>11593.45</v>
      </c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>
        <v>197</v>
      </c>
      <c r="AG273" s="84">
        <v>10835</v>
      </c>
      <c r="AH273" s="84">
        <v>758.45</v>
      </c>
      <c r="AI273" s="84">
        <v>11593.45</v>
      </c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</row>
    <row r="274" spans="1:55" x14ac:dyDescent="0.3">
      <c r="A274" s="4" t="s">
        <v>1312</v>
      </c>
      <c r="B274" s="4" t="s">
        <v>158</v>
      </c>
      <c r="C274" s="4" t="s">
        <v>214</v>
      </c>
      <c r="D274" s="4">
        <v>92000322774</v>
      </c>
      <c r="E274" s="4">
        <v>9009416882</v>
      </c>
      <c r="F274" s="90">
        <v>130000737033</v>
      </c>
      <c r="G274" s="90">
        <v>140001545699</v>
      </c>
      <c r="H274" s="84"/>
      <c r="I274" s="84"/>
      <c r="J274" s="84"/>
      <c r="K274" s="84"/>
      <c r="L274" s="84"/>
      <c r="M274" s="84"/>
      <c r="N274" s="84"/>
      <c r="O274" s="84"/>
      <c r="P274" s="84">
        <v>8369</v>
      </c>
      <c r="Q274" s="84">
        <v>460295</v>
      </c>
      <c r="R274" s="84">
        <v>32220.65</v>
      </c>
      <c r="S274" s="84">
        <v>492515.65</v>
      </c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>
        <v>8369</v>
      </c>
      <c r="AG274" s="84">
        <v>460295</v>
      </c>
      <c r="AH274" s="84">
        <v>32220.65</v>
      </c>
      <c r="AI274" s="84">
        <v>492515.65</v>
      </c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</row>
    <row r="275" spans="1:55" x14ac:dyDescent="0.3">
      <c r="A275" s="4" t="s">
        <v>1312</v>
      </c>
      <c r="B275" s="4" t="s">
        <v>194</v>
      </c>
      <c r="C275" s="4" t="s">
        <v>640</v>
      </c>
      <c r="D275" s="4">
        <v>92000546547</v>
      </c>
      <c r="E275" s="4">
        <v>9009417387</v>
      </c>
      <c r="F275" s="90">
        <v>130000737034</v>
      </c>
      <c r="G275" s="90">
        <v>140001546135</v>
      </c>
      <c r="H275" s="84"/>
      <c r="I275" s="84"/>
      <c r="J275" s="84"/>
      <c r="K275" s="84"/>
      <c r="L275" s="84"/>
      <c r="M275" s="84"/>
      <c r="N275" s="84"/>
      <c r="O275" s="84"/>
      <c r="P275" s="84">
        <v>4690</v>
      </c>
      <c r="Q275" s="84">
        <v>257950</v>
      </c>
      <c r="R275" s="84">
        <v>18056.5</v>
      </c>
      <c r="S275" s="84">
        <v>276006.5</v>
      </c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>
        <v>4690</v>
      </c>
      <c r="AG275" s="84">
        <v>257950</v>
      </c>
      <c r="AH275" s="84">
        <v>18056.5</v>
      </c>
      <c r="AI275" s="84">
        <v>276006.5</v>
      </c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</row>
    <row r="276" spans="1:55" x14ac:dyDescent="0.3">
      <c r="A276" s="4" t="s">
        <v>1312</v>
      </c>
      <c r="B276" s="4" t="s">
        <v>171</v>
      </c>
      <c r="C276" s="4" t="s">
        <v>213</v>
      </c>
      <c r="D276" s="4">
        <v>92000434894</v>
      </c>
      <c r="E276" s="4">
        <v>9009417612</v>
      </c>
      <c r="F276" s="90">
        <v>130000737035</v>
      </c>
      <c r="G276" s="90">
        <v>140001546200</v>
      </c>
      <c r="H276" s="84"/>
      <c r="I276" s="84"/>
      <c r="J276" s="84"/>
      <c r="K276" s="84"/>
      <c r="L276" s="84"/>
      <c r="M276" s="84"/>
      <c r="N276" s="84"/>
      <c r="O276" s="84"/>
      <c r="P276" s="84">
        <v>7505</v>
      </c>
      <c r="Q276" s="84">
        <v>412775</v>
      </c>
      <c r="R276" s="84">
        <v>28894.25</v>
      </c>
      <c r="S276" s="84">
        <v>441669.25</v>
      </c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>
        <v>7505</v>
      </c>
      <c r="AG276" s="84">
        <v>412775</v>
      </c>
      <c r="AH276" s="84">
        <v>28894.25</v>
      </c>
      <c r="AI276" s="84">
        <v>441669.25</v>
      </c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</row>
    <row r="277" spans="1:55" x14ac:dyDescent="0.3">
      <c r="A277" s="4" t="s">
        <v>1312</v>
      </c>
      <c r="B277" s="4" t="s">
        <v>114</v>
      </c>
      <c r="C277" s="4" t="s">
        <v>219</v>
      </c>
      <c r="D277" s="4">
        <v>92000320908</v>
      </c>
      <c r="E277" s="4">
        <v>9009417620</v>
      </c>
      <c r="F277" s="90">
        <v>130000737021</v>
      </c>
      <c r="G277" s="90">
        <v>140001546247</v>
      </c>
      <c r="H277" s="84"/>
      <c r="I277" s="84"/>
      <c r="J277" s="84"/>
      <c r="K277" s="84"/>
      <c r="L277" s="84"/>
      <c r="M277" s="84"/>
      <c r="N277" s="84"/>
      <c r="O277" s="84"/>
      <c r="P277" s="84">
        <v>13955</v>
      </c>
      <c r="Q277" s="84">
        <v>767525</v>
      </c>
      <c r="R277" s="84">
        <v>53726.75</v>
      </c>
      <c r="S277" s="84">
        <v>821251.75</v>
      </c>
      <c r="T277" s="84">
        <v>6952</v>
      </c>
      <c r="U277" s="84">
        <v>695200</v>
      </c>
      <c r="V277" s="84">
        <v>48664</v>
      </c>
      <c r="W277" s="84">
        <v>743864</v>
      </c>
      <c r="X277" s="84"/>
      <c r="Y277" s="84"/>
      <c r="Z277" s="84"/>
      <c r="AA277" s="84"/>
      <c r="AB277" s="84"/>
      <c r="AC277" s="84"/>
      <c r="AD277" s="84"/>
      <c r="AE277" s="84"/>
      <c r="AF277" s="84">
        <v>20907</v>
      </c>
      <c r="AG277" s="84">
        <v>1462725</v>
      </c>
      <c r="AH277" s="84">
        <v>102390.75</v>
      </c>
      <c r="AI277" s="84">
        <v>1565115.75</v>
      </c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</row>
    <row r="278" spans="1:55" x14ac:dyDescent="0.3">
      <c r="A278" s="4" t="s">
        <v>1312</v>
      </c>
      <c r="B278" s="4" t="s">
        <v>1257</v>
      </c>
      <c r="C278" s="4" t="s">
        <v>225</v>
      </c>
      <c r="D278" s="4">
        <v>92000589326</v>
      </c>
      <c r="E278" s="4">
        <v>9009420891</v>
      </c>
      <c r="F278" s="90">
        <v>130000737045</v>
      </c>
      <c r="G278" s="90">
        <v>140001547103</v>
      </c>
      <c r="H278" s="84"/>
      <c r="I278" s="84"/>
      <c r="J278" s="84"/>
      <c r="K278" s="84"/>
      <c r="L278" s="84"/>
      <c r="M278" s="84"/>
      <c r="N278" s="84"/>
      <c r="O278" s="84"/>
      <c r="P278" s="84">
        <v>1923</v>
      </c>
      <c r="Q278" s="84">
        <v>105765</v>
      </c>
      <c r="R278" s="84">
        <v>7403.55</v>
      </c>
      <c r="S278" s="84">
        <v>113168.55</v>
      </c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>
        <v>1923</v>
      </c>
      <c r="AG278" s="84">
        <v>105765</v>
      </c>
      <c r="AH278" s="84">
        <v>7403.55</v>
      </c>
      <c r="AI278" s="84">
        <v>113168.55</v>
      </c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</row>
    <row r="279" spans="1:55" x14ac:dyDescent="0.3">
      <c r="A279" s="4" t="s">
        <v>1312</v>
      </c>
      <c r="B279" s="4" t="s">
        <v>168</v>
      </c>
      <c r="C279" s="4" t="s">
        <v>216</v>
      </c>
      <c r="D279" s="4">
        <v>92000320939</v>
      </c>
      <c r="E279" s="4">
        <v>9009417023</v>
      </c>
      <c r="F279" s="90">
        <v>130000737036</v>
      </c>
      <c r="G279" s="90">
        <v>140001545806</v>
      </c>
      <c r="H279" s="84"/>
      <c r="I279" s="84"/>
      <c r="J279" s="84"/>
      <c r="K279" s="84"/>
      <c r="L279" s="84"/>
      <c r="M279" s="84"/>
      <c r="N279" s="84"/>
      <c r="O279" s="84"/>
      <c r="P279" s="84">
        <v>2160</v>
      </c>
      <c r="Q279" s="84">
        <v>118800</v>
      </c>
      <c r="R279" s="84">
        <v>8316</v>
      </c>
      <c r="S279" s="84">
        <v>127116</v>
      </c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>
        <v>2160</v>
      </c>
      <c r="AG279" s="84">
        <v>118800</v>
      </c>
      <c r="AH279" s="84">
        <v>8316</v>
      </c>
      <c r="AI279" s="84">
        <v>127116</v>
      </c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</row>
    <row r="280" spans="1:55" x14ac:dyDescent="0.3">
      <c r="A280" s="4" t="s">
        <v>1312</v>
      </c>
      <c r="B280" s="4" t="s">
        <v>153</v>
      </c>
      <c r="C280" s="4" t="s">
        <v>206</v>
      </c>
      <c r="D280" s="4">
        <v>92000320958</v>
      </c>
      <c r="E280" s="4">
        <v>9009420564</v>
      </c>
      <c r="F280" s="90">
        <v>130000737039</v>
      </c>
      <c r="G280" s="90">
        <v>140001546930</v>
      </c>
      <c r="H280" s="84"/>
      <c r="I280" s="84"/>
      <c r="J280" s="84"/>
      <c r="K280" s="84"/>
      <c r="L280" s="84"/>
      <c r="M280" s="84"/>
      <c r="N280" s="84"/>
      <c r="O280" s="84"/>
      <c r="P280" s="84">
        <v>8723</v>
      </c>
      <c r="Q280" s="84">
        <v>479765</v>
      </c>
      <c r="R280" s="84">
        <v>33583.550000000003</v>
      </c>
      <c r="S280" s="84">
        <v>513348.55</v>
      </c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>
        <v>8723</v>
      </c>
      <c r="AG280" s="84">
        <v>479765</v>
      </c>
      <c r="AH280" s="84">
        <v>33583.550000000003</v>
      </c>
      <c r="AI280" s="84">
        <v>513348.55</v>
      </c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</row>
    <row r="281" spans="1:55" x14ac:dyDescent="0.3">
      <c r="A281" s="4" t="s">
        <v>1294</v>
      </c>
      <c r="B281" s="4" t="s">
        <v>160</v>
      </c>
      <c r="C281" s="4" t="s">
        <v>220</v>
      </c>
      <c r="D281" s="4">
        <v>92000320890</v>
      </c>
      <c r="E281" s="4">
        <v>9009415413</v>
      </c>
      <c r="F281" s="90">
        <v>130000721307</v>
      </c>
      <c r="G281" s="90">
        <v>140001544404</v>
      </c>
      <c r="H281" s="84"/>
      <c r="I281" s="84"/>
      <c r="J281" s="84"/>
      <c r="K281" s="84"/>
      <c r="L281" s="84"/>
      <c r="M281" s="84"/>
      <c r="N281" s="84"/>
      <c r="O281" s="84"/>
      <c r="P281" s="84">
        <v>3304</v>
      </c>
      <c r="Q281" s="84">
        <v>181720</v>
      </c>
      <c r="R281" s="84">
        <v>12720.4</v>
      </c>
      <c r="S281" s="84">
        <v>194440.4</v>
      </c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>
        <v>3304</v>
      </c>
      <c r="AG281" s="84">
        <v>181720</v>
      </c>
      <c r="AH281" s="84">
        <v>12720.4</v>
      </c>
      <c r="AI281" s="84">
        <v>194440.4</v>
      </c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</row>
    <row r="282" spans="1:55" x14ac:dyDescent="0.3">
      <c r="A282" s="4" t="s">
        <v>1294</v>
      </c>
      <c r="B282" s="4" t="s">
        <v>160</v>
      </c>
      <c r="C282" s="4" t="s">
        <v>222</v>
      </c>
      <c r="D282" s="4">
        <v>92000320890</v>
      </c>
      <c r="E282" s="4">
        <v>9009416401</v>
      </c>
      <c r="F282" s="90">
        <v>130000721331</v>
      </c>
      <c r="G282" s="90">
        <v>140001545266</v>
      </c>
      <c r="H282" s="84"/>
      <c r="I282" s="84"/>
      <c r="J282" s="84"/>
      <c r="K282" s="84"/>
      <c r="L282" s="84"/>
      <c r="M282" s="84"/>
      <c r="N282" s="84"/>
      <c r="O282" s="84"/>
      <c r="P282" s="84">
        <v>2499</v>
      </c>
      <c r="Q282" s="84">
        <v>137445</v>
      </c>
      <c r="R282" s="84">
        <v>9621.15</v>
      </c>
      <c r="S282" s="84">
        <v>147066.15</v>
      </c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>
        <v>2499</v>
      </c>
      <c r="AG282" s="84">
        <v>137445</v>
      </c>
      <c r="AH282" s="84">
        <v>9621.15</v>
      </c>
      <c r="AI282" s="84">
        <v>147066.15</v>
      </c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</row>
    <row r="283" spans="1:55" x14ac:dyDescent="0.3">
      <c r="A283" s="4" t="s">
        <v>1294</v>
      </c>
      <c r="B283" s="4" t="s">
        <v>160</v>
      </c>
      <c r="C283" s="4" t="s">
        <v>215</v>
      </c>
      <c r="D283" s="4">
        <v>92000320890</v>
      </c>
      <c r="E283" s="4">
        <v>9009416465</v>
      </c>
      <c r="F283" s="90">
        <v>130000721332</v>
      </c>
      <c r="G283" s="90">
        <v>140001545333</v>
      </c>
      <c r="H283" s="84"/>
      <c r="I283" s="84"/>
      <c r="J283" s="84"/>
      <c r="K283" s="84"/>
      <c r="L283" s="84"/>
      <c r="M283" s="84"/>
      <c r="N283" s="84"/>
      <c r="O283" s="84"/>
      <c r="P283" s="84">
        <v>4853</v>
      </c>
      <c r="Q283" s="84">
        <v>266915</v>
      </c>
      <c r="R283" s="84">
        <v>18684.05</v>
      </c>
      <c r="S283" s="84">
        <v>285599.05</v>
      </c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>
        <v>4853</v>
      </c>
      <c r="AG283" s="84">
        <v>266915</v>
      </c>
      <c r="AH283" s="84">
        <v>18684.05</v>
      </c>
      <c r="AI283" s="84">
        <v>285599.05</v>
      </c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</row>
    <row r="284" spans="1:55" x14ac:dyDescent="0.3">
      <c r="A284" s="4" t="s">
        <v>1294</v>
      </c>
      <c r="B284" s="4" t="s">
        <v>158</v>
      </c>
      <c r="C284" s="4" t="s">
        <v>214</v>
      </c>
      <c r="D284" s="4">
        <v>92000320885</v>
      </c>
      <c r="E284" s="4">
        <v>9009416226</v>
      </c>
      <c r="F284" s="90">
        <v>130000721315</v>
      </c>
      <c r="G284" s="90">
        <v>140001545102</v>
      </c>
      <c r="H284" s="84"/>
      <c r="I284" s="84"/>
      <c r="J284" s="84"/>
      <c r="K284" s="84"/>
      <c r="L284" s="84"/>
      <c r="M284" s="84"/>
      <c r="N284" s="84"/>
      <c r="O284" s="84"/>
      <c r="P284" s="84">
        <v>6809</v>
      </c>
      <c r="Q284" s="84">
        <v>374495</v>
      </c>
      <c r="R284" s="84">
        <v>26214.65</v>
      </c>
      <c r="S284" s="84">
        <v>400709.65</v>
      </c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>
        <v>6809</v>
      </c>
      <c r="AG284" s="84">
        <v>374495</v>
      </c>
      <c r="AH284" s="84">
        <v>26214.65</v>
      </c>
      <c r="AI284" s="84">
        <v>400709.65</v>
      </c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</row>
    <row r="285" spans="1:55" x14ac:dyDescent="0.3">
      <c r="A285" s="4" t="s">
        <v>1294</v>
      </c>
      <c r="B285" s="4" t="s">
        <v>194</v>
      </c>
      <c r="C285" s="4" t="s">
        <v>640</v>
      </c>
      <c r="D285" s="4">
        <v>92000571407</v>
      </c>
      <c r="E285" s="4">
        <v>9009416307</v>
      </c>
      <c r="F285" s="90">
        <v>130000721326</v>
      </c>
      <c r="G285" s="90">
        <v>140001545192</v>
      </c>
      <c r="H285" s="84"/>
      <c r="I285" s="84"/>
      <c r="J285" s="84"/>
      <c r="K285" s="84"/>
      <c r="L285" s="84"/>
      <c r="M285" s="84"/>
      <c r="N285" s="84"/>
      <c r="O285" s="84"/>
      <c r="P285" s="84">
        <v>2902</v>
      </c>
      <c r="Q285" s="84">
        <v>159610</v>
      </c>
      <c r="R285" s="84">
        <v>11172.7</v>
      </c>
      <c r="S285" s="84">
        <v>170782.7</v>
      </c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>
        <v>2902</v>
      </c>
      <c r="AG285" s="84">
        <v>159610</v>
      </c>
      <c r="AH285" s="84">
        <v>11172.7</v>
      </c>
      <c r="AI285" s="84">
        <v>170782.7</v>
      </c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</row>
    <row r="286" spans="1:55" x14ac:dyDescent="0.3">
      <c r="A286" s="4" t="s">
        <v>1294</v>
      </c>
      <c r="B286" s="4" t="s">
        <v>171</v>
      </c>
      <c r="C286" s="4" t="s">
        <v>213</v>
      </c>
      <c r="D286" s="4">
        <v>92000444216</v>
      </c>
      <c r="E286" s="4">
        <v>9009416393</v>
      </c>
      <c r="F286" s="90">
        <v>130000721329</v>
      </c>
      <c r="G286" s="90">
        <v>140001545225</v>
      </c>
      <c r="H286" s="84"/>
      <c r="I286" s="84"/>
      <c r="J286" s="84"/>
      <c r="K286" s="84"/>
      <c r="L286" s="84"/>
      <c r="M286" s="84"/>
      <c r="N286" s="84"/>
      <c r="O286" s="84"/>
      <c r="P286" s="84">
        <v>5863</v>
      </c>
      <c r="Q286" s="84">
        <v>322465</v>
      </c>
      <c r="R286" s="84">
        <v>22572.55</v>
      </c>
      <c r="S286" s="84">
        <v>345037.55</v>
      </c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>
        <v>5863</v>
      </c>
      <c r="AG286" s="84">
        <v>322465</v>
      </c>
      <c r="AH286" s="84">
        <v>22572.55</v>
      </c>
      <c r="AI286" s="84">
        <v>345037.55</v>
      </c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</row>
    <row r="287" spans="1:55" x14ac:dyDescent="0.3">
      <c r="A287" s="4" t="s">
        <v>1294</v>
      </c>
      <c r="B287" s="4" t="s">
        <v>114</v>
      </c>
      <c r="C287" s="4" t="s">
        <v>219</v>
      </c>
      <c r="D287" s="4">
        <v>92000320899</v>
      </c>
      <c r="E287" s="4">
        <v>9009415422</v>
      </c>
      <c r="F287" s="90">
        <v>130000721311</v>
      </c>
      <c r="G287" s="90">
        <v>140001544472</v>
      </c>
      <c r="H287" s="84"/>
      <c r="I287" s="84"/>
      <c r="J287" s="84"/>
      <c r="K287" s="84"/>
      <c r="L287" s="84"/>
      <c r="M287" s="84"/>
      <c r="N287" s="84"/>
      <c r="O287" s="84"/>
      <c r="P287" s="84">
        <v>15030</v>
      </c>
      <c r="Q287" s="84">
        <v>826650</v>
      </c>
      <c r="R287" s="84">
        <v>57865.5</v>
      </c>
      <c r="S287" s="84">
        <v>884515.5</v>
      </c>
      <c r="T287" s="84">
        <v>2185</v>
      </c>
      <c r="U287" s="84">
        <v>218500</v>
      </c>
      <c r="V287" s="84">
        <v>15295</v>
      </c>
      <c r="W287" s="84">
        <v>233795</v>
      </c>
      <c r="X287" s="84"/>
      <c r="Y287" s="84"/>
      <c r="Z287" s="84"/>
      <c r="AA287" s="84"/>
      <c r="AB287" s="84"/>
      <c r="AC287" s="84"/>
      <c r="AD287" s="84"/>
      <c r="AE287" s="84"/>
      <c r="AF287" s="84">
        <v>17215</v>
      </c>
      <c r="AG287" s="84">
        <v>1045150</v>
      </c>
      <c r="AH287" s="84">
        <v>73160.5</v>
      </c>
      <c r="AI287" s="84">
        <v>1118310.5</v>
      </c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</row>
    <row r="288" spans="1:55" x14ac:dyDescent="0.3">
      <c r="A288" s="4" t="s">
        <v>1294</v>
      </c>
      <c r="B288" s="4" t="s">
        <v>1257</v>
      </c>
      <c r="C288" s="4" t="s">
        <v>225</v>
      </c>
      <c r="D288" s="4">
        <v>92000589327</v>
      </c>
      <c r="E288" s="4">
        <v>9009416297</v>
      </c>
      <c r="F288" s="90">
        <v>130000721321</v>
      </c>
      <c r="G288" s="90">
        <v>140001545154</v>
      </c>
      <c r="H288" s="84"/>
      <c r="I288" s="84"/>
      <c r="J288" s="84"/>
      <c r="K288" s="84"/>
      <c r="L288" s="84"/>
      <c r="M288" s="84"/>
      <c r="N288" s="84"/>
      <c r="O288" s="84"/>
      <c r="P288" s="84">
        <v>3464</v>
      </c>
      <c r="Q288" s="84">
        <v>190520</v>
      </c>
      <c r="R288" s="84">
        <v>13336.4</v>
      </c>
      <c r="S288" s="84">
        <v>203856.4</v>
      </c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>
        <v>3464</v>
      </c>
      <c r="AG288" s="84">
        <v>190520</v>
      </c>
      <c r="AH288" s="84">
        <v>13336.4</v>
      </c>
      <c r="AI288" s="84">
        <v>203856.4</v>
      </c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</row>
    <row r="289" spans="1:55" x14ac:dyDescent="0.3">
      <c r="A289" s="4" t="s">
        <v>1294</v>
      </c>
      <c r="B289" s="4" t="s">
        <v>168</v>
      </c>
      <c r="C289" s="4" t="s">
        <v>216</v>
      </c>
      <c r="D289" s="4">
        <v>92000320961</v>
      </c>
      <c r="E289" s="4">
        <v>9009416221</v>
      </c>
      <c r="F289" s="90">
        <v>130000721314</v>
      </c>
      <c r="G289" s="90">
        <v>140001545089</v>
      </c>
      <c r="H289" s="84"/>
      <c r="I289" s="84"/>
      <c r="J289" s="84"/>
      <c r="K289" s="84"/>
      <c r="L289" s="84"/>
      <c r="M289" s="84"/>
      <c r="N289" s="84"/>
      <c r="O289" s="84"/>
      <c r="P289" s="84">
        <v>2054</v>
      </c>
      <c r="Q289" s="84">
        <v>112970</v>
      </c>
      <c r="R289" s="84">
        <v>7907.9</v>
      </c>
      <c r="S289" s="84">
        <v>120877.9</v>
      </c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>
        <v>2054</v>
      </c>
      <c r="AG289" s="84">
        <v>112970</v>
      </c>
      <c r="AH289" s="84">
        <v>7907.9</v>
      </c>
      <c r="AI289" s="84">
        <v>120877.9</v>
      </c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</row>
    <row r="290" spans="1:55" x14ac:dyDescent="0.3">
      <c r="A290" s="4" t="s">
        <v>1294</v>
      </c>
      <c r="B290" s="4" t="s">
        <v>153</v>
      </c>
      <c r="C290" s="4" t="s">
        <v>206</v>
      </c>
      <c r="D290" s="4">
        <v>92000320984</v>
      </c>
      <c r="E290" s="4">
        <v>9009416293</v>
      </c>
      <c r="F290" s="90">
        <v>130000721317</v>
      </c>
      <c r="G290" s="90">
        <v>140001545122</v>
      </c>
      <c r="H290" s="84"/>
      <c r="I290" s="84"/>
      <c r="J290" s="84"/>
      <c r="K290" s="84"/>
      <c r="L290" s="84"/>
      <c r="M290" s="84"/>
      <c r="N290" s="84"/>
      <c r="O290" s="84"/>
      <c r="P290" s="84">
        <v>10289</v>
      </c>
      <c r="Q290" s="84">
        <v>565895</v>
      </c>
      <c r="R290" s="84">
        <v>39612.65</v>
      </c>
      <c r="S290" s="84">
        <v>605507.65</v>
      </c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>
        <v>10289</v>
      </c>
      <c r="AG290" s="84">
        <v>565895</v>
      </c>
      <c r="AH290" s="84">
        <v>39612.65</v>
      </c>
      <c r="AI290" s="84">
        <v>605507.65</v>
      </c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</row>
    <row r="291" spans="1:55" x14ac:dyDescent="0.3">
      <c r="A291" s="4" t="s">
        <v>1289</v>
      </c>
      <c r="B291" s="4" t="s">
        <v>160</v>
      </c>
      <c r="C291" s="4" t="s">
        <v>220</v>
      </c>
      <c r="D291" s="4">
        <v>92000319896</v>
      </c>
      <c r="E291" s="4">
        <v>9009416305</v>
      </c>
      <c r="F291" s="90">
        <v>130000726979</v>
      </c>
      <c r="G291" s="90">
        <v>140001545183</v>
      </c>
      <c r="H291" s="84"/>
      <c r="I291" s="84"/>
      <c r="J291" s="84"/>
      <c r="K291" s="84"/>
      <c r="L291" s="84"/>
      <c r="M291" s="84"/>
      <c r="N291" s="84"/>
      <c r="O291" s="84"/>
      <c r="P291" s="84">
        <v>4041</v>
      </c>
      <c r="Q291" s="84">
        <v>222255</v>
      </c>
      <c r="R291" s="84">
        <v>15557.85</v>
      </c>
      <c r="S291" s="84">
        <v>237812.85</v>
      </c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>
        <v>4041</v>
      </c>
      <c r="AG291" s="84">
        <v>222255</v>
      </c>
      <c r="AH291" s="84">
        <v>15557.85</v>
      </c>
      <c r="AI291" s="84">
        <v>237812.85</v>
      </c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</row>
    <row r="292" spans="1:55" x14ac:dyDescent="0.3">
      <c r="A292" s="4" t="s">
        <v>1289</v>
      </c>
      <c r="B292" s="4" t="s">
        <v>160</v>
      </c>
      <c r="C292" s="4" t="s">
        <v>222</v>
      </c>
      <c r="D292" s="4">
        <v>92000319896</v>
      </c>
      <c r="E292" s="4">
        <v>9009416295</v>
      </c>
      <c r="F292" s="90">
        <v>130000726978</v>
      </c>
      <c r="G292" s="90">
        <v>140001545128</v>
      </c>
      <c r="H292" s="84"/>
      <c r="I292" s="84"/>
      <c r="J292" s="84"/>
      <c r="K292" s="84"/>
      <c r="L292" s="84"/>
      <c r="M292" s="84"/>
      <c r="N292" s="84"/>
      <c r="O292" s="84"/>
      <c r="P292" s="84">
        <v>2258</v>
      </c>
      <c r="Q292" s="84">
        <v>124190</v>
      </c>
      <c r="R292" s="84">
        <v>8693.2999999999993</v>
      </c>
      <c r="S292" s="84">
        <v>132883.29999999999</v>
      </c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>
        <v>2258</v>
      </c>
      <c r="AG292" s="84">
        <v>124190</v>
      </c>
      <c r="AH292" s="84">
        <v>8693.2999999999993</v>
      </c>
      <c r="AI292" s="84">
        <v>132883.29999999999</v>
      </c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</row>
    <row r="293" spans="1:55" x14ac:dyDescent="0.3">
      <c r="A293" s="4" t="s">
        <v>1289</v>
      </c>
      <c r="B293" s="4" t="s">
        <v>160</v>
      </c>
      <c r="C293" s="4" t="s">
        <v>215</v>
      </c>
      <c r="D293" s="4">
        <v>92000319896</v>
      </c>
      <c r="E293" s="4">
        <v>9009416400</v>
      </c>
      <c r="F293" s="90">
        <v>130000726982</v>
      </c>
      <c r="G293" s="90">
        <v>140001545256</v>
      </c>
      <c r="H293" s="84"/>
      <c r="I293" s="84"/>
      <c r="J293" s="84"/>
      <c r="K293" s="84"/>
      <c r="L293" s="84"/>
      <c r="M293" s="84"/>
      <c r="N293" s="84"/>
      <c r="O293" s="84"/>
      <c r="P293" s="84">
        <v>526</v>
      </c>
      <c r="Q293" s="84">
        <v>28930</v>
      </c>
      <c r="R293" s="84">
        <v>2025.1</v>
      </c>
      <c r="S293" s="84">
        <v>30955.1</v>
      </c>
      <c r="T293" s="84">
        <v>585</v>
      </c>
      <c r="U293" s="84">
        <v>58500</v>
      </c>
      <c r="V293" s="84">
        <v>4095</v>
      </c>
      <c r="W293" s="84">
        <v>62595</v>
      </c>
      <c r="X293" s="84"/>
      <c r="Y293" s="84"/>
      <c r="Z293" s="84"/>
      <c r="AA293" s="84"/>
      <c r="AB293" s="84"/>
      <c r="AC293" s="84"/>
      <c r="AD293" s="84"/>
      <c r="AE293" s="84"/>
      <c r="AF293" s="84">
        <v>1111</v>
      </c>
      <c r="AG293" s="84">
        <v>87430</v>
      </c>
      <c r="AH293" s="84">
        <v>6120.1</v>
      </c>
      <c r="AI293" s="84">
        <v>93550.1</v>
      </c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</row>
    <row r="294" spans="1:55" x14ac:dyDescent="0.3">
      <c r="A294" s="4" t="s">
        <v>1289</v>
      </c>
      <c r="B294" s="4" t="s">
        <v>158</v>
      </c>
      <c r="C294" s="4" t="s">
        <v>214</v>
      </c>
      <c r="D294" s="4">
        <v>92000322777</v>
      </c>
      <c r="E294" s="4">
        <v>9009416523</v>
      </c>
      <c r="F294" s="90">
        <v>130000726997</v>
      </c>
      <c r="G294" s="90">
        <v>140001545407</v>
      </c>
      <c r="H294" s="84"/>
      <c r="I294" s="84"/>
      <c r="J294" s="84"/>
      <c r="K294" s="84"/>
      <c r="L294" s="84"/>
      <c r="M294" s="84"/>
      <c r="N294" s="84"/>
      <c r="O294" s="84"/>
      <c r="P294" s="84">
        <v>4012</v>
      </c>
      <c r="Q294" s="84">
        <v>220660</v>
      </c>
      <c r="R294" s="84">
        <v>15446.2</v>
      </c>
      <c r="S294" s="84">
        <v>236106.2</v>
      </c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>
        <v>4012</v>
      </c>
      <c r="AG294" s="84">
        <v>220660</v>
      </c>
      <c r="AH294" s="84">
        <v>15446.2</v>
      </c>
      <c r="AI294" s="84">
        <v>236106.2</v>
      </c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</row>
    <row r="295" spans="1:55" x14ac:dyDescent="0.3">
      <c r="A295" s="4" t="s">
        <v>1289</v>
      </c>
      <c r="B295" s="4" t="s">
        <v>194</v>
      </c>
      <c r="C295" s="4" t="s">
        <v>640</v>
      </c>
      <c r="D295" s="4">
        <v>92000571408</v>
      </c>
      <c r="E295" s="4">
        <v>9009416409</v>
      </c>
      <c r="F295" s="90">
        <v>130000726984</v>
      </c>
      <c r="G295" s="90">
        <v>140001545324</v>
      </c>
      <c r="H295" s="84"/>
      <c r="I295" s="84"/>
      <c r="J295" s="84"/>
      <c r="K295" s="84"/>
      <c r="L295" s="84"/>
      <c r="M295" s="84"/>
      <c r="N295" s="84"/>
      <c r="O295" s="84"/>
      <c r="P295" s="84">
        <v>10728</v>
      </c>
      <c r="Q295" s="84">
        <v>590040</v>
      </c>
      <c r="R295" s="84">
        <v>41302.800000000003</v>
      </c>
      <c r="S295" s="84">
        <v>631342.80000000005</v>
      </c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>
        <v>10728</v>
      </c>
      <c r="AG295" s="84">
        <v>590040</v>
      </c>
      <c r="AH295" s="84">
        <v>41302.800000000003</v>
      </c>
      <c r="AI295" s="84">
        <v>631342.80000000005</v>
      </c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</row>
    <row r="296" spans="1:55" x14ac:dyDescent="0.3">
      <c r="A296" s="4" t="s">
        <v>1289</v>
      </c>
      <c r="B296" s="4" t="s">
        <v>171</v>
      </c>
      <c r="C296" s="4" t="s">
        <v>213</v>
      </c>
      <c r="D296" s="4">
        <v>92000503003</v>
      </c>
      <c r="E296" s="4">
        <v>9009416657</v>
      </c>
      <c r="F296" s="90">
        <v>130000727552</v>
      </c>
      <c r="G296" s="90">
        <v>140001545506</v>
      </c>
      <c r="H296" s="84"/>
      <c r="I296" s="84"/>
      <c r="J296" s="84"/>
      <c r="K296" s="84"/>
      <c r="L296" s="84"/>
      <c r="M296" s="84"/>
      <c r="N296" s="84"/>
      <c r="O296" s="84"/>
      <c r="P296" s="84">
        <v>278</v>
      </c>
      <c r="Q296" s="84">
        <v>15290</v>
      </c>
      <c r="R296" s="84">
        <v>1070.3</v>
      </c>
      <c r="S296" s="84">
        <v>16360.3</v>
      </c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>
        <v>278</v>
      </c>
      <c r="AG296" s="84">
        <v>15290</v>
      </c>
      <c r="AH296" s="84">
        <v>1070.3</v>
      </c>
      <c r="AI296" s="84">
        <v>16360.3</v>
      </c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</row>
    <row r="297" spans="1:55" x14ac:dyDescent="0.3">
      <c r="A297" s="4" t="s">
        <v>1289</v>
      </c>
      <c r="B297" s="4" t="s">
        <v>114</v>
      </c>
      <c r="C297" s="4" t="s">
        <v>219</v>
      </c>
      <c r="D297" s="4">
        <v>92000319910</v>
      </c>
      <c r="E297" s="4">
        <v>9009416512</v>
      </c>
      <c r="F297" s="90">
        <v>130000726996</v>
      </c>
      <c r="G297" s="90">
        <v>140001545361</v>
      </c>
      <c r="H297" s="84"/>
      <c r="I297" s="84"/>
      <c r="J297" s="84"/>
      <c r="K297" s="84"/>
      <c r="L297" s="84"/>
      <c r="M297" s="84"/>
      <c r="N297" s="84"/>
      <c r="O297" s="84"/>
      <c r="P297" s="84">
        <v>5519</v>
      </c>
      <c r="Q297" s="84">
        <v>303545</v>
      </c>
      <c r="R297" s="84">
        <v>21248.15</v>
      </c>
      <c r="S297" s="84">
        <v>324793.15000000002</v>
      </c>
      <c r="T297" s="84">
        <v>1924</v>
      </c>
      <c r="U297" s="84">
        <v>192400</v>
      </c>
      <c r="V297" s="84">
        <v>13468</v>
      </c>
      <c r="W297" s="84">
        <v>205868</v>
      </c>
      <c r="X297" s="84"/>
      <c r="Y297" s="84"/>
      <c r="Z297" s="84"/>
      <c r="AA297" s="84"/>
      <c r="AB297" s="84"/>
      <c r="AC297" s="84"/>
      <c r="AD297" s="84"/>
      <c r="AE297" s="84"/>
      <c r="AF297" s="84">
        <v>7443</v>
      </c>
      <c r="AG297" s="84">
        <v>495945</v>
      </c>
      <c r="AH297" s="84">
        <v>34716.15</v>
      </c>
      <c r="AI297" s="84">
        <v>530661.15</v>
      </c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</row>
    <row r="298" spans="1:55" x14ac:dyDescent="0.3">
      <c r="A298" s="4" t="s">
        <v>1289</v>
      </c>
      <c r="B298" s="4" t="s">
        <v>1257</v>
      </c>
      <c r="C298" s="4" t="s">
        <v>225</v>
      </c>
      <c r="D298" s="4">
        <v>92000589328</v>
      </c>
      <c r="E298" s="4">
        <v>9009415441</v>
      </c>
      <c r="F298" s="90">
        <v>130000726819</v>
      </c>
      <c r="G298" s="90">
        <v>140001543918</v>
      </c>
      <c r="H298" s="84"/>
      <c r="I298" s="84"/>
      <c r="J298" s="84"/>
      <c r="K298" s="84"/>
      <c r="L298" s="84"/>
      <c r="M298" s="84"/>
      <c r="N298" s="84"/>
      <c r="O298" s="84"/>
      <c r="P298" s="84">
        <v>1352</v>
      </c>
      <c r="Q298" s="84">
        <v>74360</v>
      </c>
      <c r="R298" s="84">
        <v>5205.2</v>
      </c>
      <c r="S298" s="84">
        <v>79565.2</v>
      </c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>
        <v>1352</v>
      </c>
      <c r="AG298" s="84">
        <v>74360</v>
      </c>
      <c r="AH298" s="84">
        <v>5205.2</v>
      </c>
      <c r="AI298" s="84">
        <v>79565.2</v>
      </c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</row>
    <row r="299" spans="1:55" x14ac:dyDescent="0.3">
      <c r="A299" s="4" t="s">
        <v>1289</v>
      </c>
      <c r="B299" s="4" t="s">
        <v>168</v>
      </c>
      <c r="C299" s="4" t="s">
        <v>216</v>
      </c>
      <c r="D299" s="4">
        <v>92000319908</v>
      </c>
      <c r="E299" s="4">
        <v>9009416529</v>
      </c>
      <c r="F299" s="90">
        <v>130000726998</v>
      </c>
      <c r="G299" s="90">
        <v>140001545440</v>
      </c>
      <c r="H299" s="84"/>
      <c r="I299" s="84"/>
      <c r="J299" s="84"/>
      <c r="K299" s="84"/>
      <c r="L299" s="84"/>
      <c r="M299" s="84"/>
      <c r="N299" s="84"/>
      <c r="O299" s="84"/>
      <c r="P299" s="84">
        <v>353</v>
      </c>
      <c r="Q299" s="84">
        <v>19415</v>
      </c>
      <c r="R299" s="84">
        <v>1359.05</v>
      </c>
      <c r="S299" s="84">
        <v>20774.05</v>
      </c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>
        <v>353</v>
      </c>
      <c r="AG299" s="84">
        <v>19415</v>
      </c>
      <c r="AH299" s="84">
        <v>1359.05</v>
      </c>
      <c r="AI299" s="84">
        <v>20774.05</v>
      </c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</row>
    <row r="300" spans="1:55" x14ac:dyDescent="0.3">
      <c r="A300" s="4" t="s">
        <v>1289</v>
      </c>
      <c r="B300" s="4" t="s">
        <v>153</v>
      </c>
      <c r="C300" s="4" t="s">
        <v>206</v>
      </c>
      <c r="D300" s="4">
        <v>92000319917</v>
      </c>
      <c r="E300" s="4">
        <v>9009416224</v>
      </c>
      <c r="F300" s="90">
        <v>130000726866</v>
      </c>
      <c r="G300" s="90">
        <v>140001545095</v>
      </c>
      <c r="H300" s="84"/>
      <c r="I300" s="84"/>
      <c r="J300" s="84"/>
      <c r="K300" s="84"/>
      <c r="L300" s="84"/>
      <c r="M300" s="84"/>
      <c r="N300" s="84"/>
      <c r="O300" s="84"/>
      <c r="P300" s="84">
        <v>3822</v>
      </c>
      <c r="Q300" s="84">
        <v>210210</v>
      </c>
      <c r="R300" s="84">
        <v>14714.7</v>
      </c>
      <c r="S300" s="84">
        <v>224924.7</v>
      </c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>
        <v>3822</v>
      </c>
      <c r="AG300" s="84">
        <v>210210</v>
      </c>
      <c r="AH300" s="84">
        <v>14714.7</v>
      </c>
      <c r="AI300" s="84">
        <v>224924.7</v>
      </c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</row>
    <row r="301" spans="1:55" x14ac:dyDescent="0.3">
      <c r="A301" s="4" t="s">
        <v>184</v>
      </c>
      <c r="B301" s="4" t="s">
        <v>160</v>
      </c>
      <c r="C301" s="4" t="s">
        <v>220</v>
      </c>
      <c r="D301" s="4">
        <v>92000318870</v>
      </c>
      <c r="E301" s="4">
        <v>9009410776</v>
      </c>
      <c r="F301" s="90">
        <v>130000727202</v>
      </c>
      <c r="G301" s="90">
        <v>140001542550</v>
      </c>
      <c r="H301" s="84"/>
      <c r="I301" s="84"/>
      <c r="J301" s="84"/>
      <c r="K301" s="84"/>
      <c r="L301" s="84"/>
      <c r="M301" s="84"/>
      <c r="N301" s="84"/>
      <c r="O301" s="84"/>
      <c r="P301" s="84">
        <v>3349</v>
      </c>
      <c r="Q301" s="84">
        <v>184195</v>
      </c>
      <c r="R301" s="84">
        <v>12893.65</v>
      </c>
      <c r="S301" s="84">
        <v>197088.65</v>
      </c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>
        <v>3349</v>
      </c>
      <c r="AG301" s="84">
        <v>184195</v>
      </c>
      <c r="AH301" s="84">
        <v>12893.65</v>
      </c>
      <c r="AI301" s="84">
        <v>197088.65</v>
      </c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</row>
    <row r="302" spans="1:55" x14ac:dyDescent="0.3">
      <c r="A302" s="4" t="s">
        <v>184</v>
      </c>
      <c r="B302" s="4" t="s">
        <v>160</v>
      </c>
      <c r="C302" s="4" t="s">
        <v>222</v>
      </c>
      <c r="D302" s="4">
        <v>92000318870</v>
      </c>
      <c r="E302" s="4">
        <v>9009410788</v>
      </c>
      <c r="F302" s="90">
        <v>130000727201</v>
      </c>
      <c r="G302" s="90">
        <v>140001542571</v>
      </c>
      <c r="H302" s="84"/>
      <c r="I302" s="84"/>
      <c r="J302" s="84"/>
      <c r="K302" s="84"/>
      <c r="L302" s="84"/>
      <c r="M302" s="84"/>
      <c r="N302" s="84"/>
      <c r="O302" s="84"/>
      <c r="P302" s="84">
        <v>2184</v>
      </c>
      <c r="Q302" s="84">
        <v>120120</v>
      </c>
      <c r="R302" s="84">
        <v>8408.4</v>
      </c>
      <c r="S302" s="84">
        <v>128528.4</v>
      </c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>
        <v>2184</v>
      </c>
      <c r="AG302" s="84">
        <v>120120</v>
      </c>
      <c r="AH302" s="84">
        <v>8408.4</v>
      </c>
      <c r="AI302" s="84">
        <v>128528.4</v>
      </c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</row>
    <row r="303" spans="1:55" x14ac:dyDescent="0.3">
      <c r="A303" s="4" t="s">
        <v>184</v>
      </c>
      <c r="B303" s="4" t="s">
        <v>160</v>
      </c>
      <c r="C303" s="4" t="s">
        <v>215</v>
      </c>
      <c r="D303" s="4">
        <v>92000318870</v>
      </c>
      <c r="E303" s="4">
        <v>9009410782</v>
      </c>
      <c r="F303" s="90">
        <v>130000727204</v>
      </c>
      <c r="G303" s="90">
        <v>140001542559</v>
      </c>
      <c r="H303" s="84"/>
      <c r="I303" s="84"/>
      <c r="J303" s="84"/>
      <c r="K303" s="84"/>
      <c r="L303" s="84"/>
      <c r="M303" s="84"/>
      <c r="N303" s="84"/>
      <c r="O303" s="84"/>
      <c r="P303" s="84">
        <v>925</v>
      </c>
      <c r="Q303" s="84">
        <v>50875</v>
      </c>
      <c r="R303" s="84">
        <v>3561.25</v>
      </c>
      <c r="S303" s="84">
        <v>54436.25</v>
      </c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>
        <v>925</v>
      </c>
      <c r="AG303" s="84">
        <v>50875</v>
      </c>
      <c r="AH303" s="84">
        <v>3561.25</v>
      </c>
      <c r="AI303" s="84">
        <v>54436.25</v>
      </c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</row>
    <row r="304" spans="1:55" x14ac:dyDescent="0.3">
      <c r="A304" s="4" t="s">
        <v>184</v>
      </c>
      <c r="B304" s="4" t="s">
        <v>158</v>
      </c>
      <c r="C304" s="4" t="s">
        <v>214</v>
      </c>
      <c r="D304" s="4">
        <v>92000322778</v>
      </c>
      <c r="E304" s="4">
        <v>9009410600</v>
      </c>
      <c r="F304" s="90">
        <v>130000727211</v>
      </c>
      <c r="G304" s="90">
        <v>140001542438</v>
      </c>
      <c r="H304" s="84"/>
      <c r="I304" s="84"/>
      <c r="J304" s="84"/>
      <c r="K304" s="84"/>
      <c r="L304" s="84"/>
      <c r="M304" s="84"/>
      <c r="N304" s="84"/>
      <c r="O304" s="84"/>
      <c r="P304" s="84">
        <v>2608</v>
      </c>
      <c r="Q304" s="84">
        <v>143440</v>
      </c>
      <c r="R304" s="84">
        <v>10040.799999999999</v>
      </c>
      <c r="S304" s="84">
        <v>153480.79999999999</v>
      </c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>
        <v>2608</v>
      </c>
      <c r="AG304" s="84">
        <v>143440</v>
      </c>
      <c r="AH304" s="84">
        <v>10040.799999999999</v>
      </c>
      <c r="AI304" s="84">
        <v>153480.79999999999</v>
      </c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</row>
    <row r="305" spans="1:55" x14ac:dyDescent="0.3">
      <c r="A305" s="4" t="s">
        <v>184</v>
      </c>
      <c r="B305" s="4" t="s">
        <v>194</v>
      </c>
      <c r="C305" s="4" t="s">
        <v>640</v>
      </c>
      <c r="D305" s="4">
        <v>92000546542</v>
      </c>
      <c r="E305" s="4">
        <v>9009462497</v>
      </c>
      <c r="F305" s="90">
        <v>130000727207</v>
      </c>
      <c r="G305" s="90">
        <v>140001542583</v>
      </c>
      <c r="H305" s="84"/>
      <c r="I305" s="84"/>
      <c r="J305" s="84"/>
      <c r="K305" s="84"/>
      <c r="L305" s="84"/>
      <c r="M305" s="84"/>
      <c r="N305" s="84"/>
      <c r="O305" s="84"/>
      <c r="P305" s="84">
        <v>5789</v>
      </c>
      <c r="Q305" s="84">
        <v>318395</v>
      </c>
      <c r="R305" s="84">
        <v>22287.65</v>
      </c>
      <c r="S305" s="84">
        <v>340682.65</v>
      </c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>
        <v>5789</v>
      </c>
      <c r="AG305" s="84">
        <v>318395</v>
      </c>
      <c r="AH305" s="84">
        <v>22287.65</v>
      </c>
      <c r="AI305" s="84">
        <v>340682.65</v>
      </c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</row>
    <row r="306" spans="1:55" x14ac:dyDescent="0.3">
      <c r="A306" s="4" t="s">
        <v>184</v>
      </c>
      <c r="B306" s="4" t="s">
        <v>171</v>
      </c>
      <c r="C306" s="4" t="s">
        <v>213</v>
      </c>
      <c r="D306" s="4">
        <v>92000488008</v>
      </c>
      <c r="E306" s="4">
        <v>9009410794</v>
      </c>
      <c r="F306" s="90">
        <v>130000727213</v>
      </c>
      <c r="G306" s="90">
        <v>140001542594</v>
      </c>
      <c r="H306" s="84"/>
      <c r="I306" s="84"/>
      <c r="J306" s="84"/>
      <c r="K306" s="84"/>
      <c r="L306" s="84"/>
      <c r="M306" s="84"/>
      <c r="N306" s="84"/>
      <c r="O306" s="84"/>
      <c r="P306" s="84">
        <v>3428</v>
      </c>
      <c r="Q306" s="84">
        <v>188540</v>
      </c>
      <c r="R306" s="84">
        <v>13197.8</v>
      </c>
      <c r="S306" s="84">
        <v>201737.8</v>
      </c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>
        <v>3428</v>
      </c>
      <c r="AG306" s="84">
        <v>188540</v>
      </c>
      <c r="AH306" s="84">
        <v>13197.8</v>
      </c>
      <c r="AI306" s="84">
        <v>201737.8</v>
      </c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</row>
    <row r="307" spans="1:55" x14ac:dyDescent="0.3">
      <c r="A307" s="4" t="s">
        <v>184</v>
      </c>
      <c r="B307" s="4" t="s">
        <v>114</v>
      </c>
      <c r="C307" s="4" t="s">
        <v>219</v>
      </c>
      <c r="D307" s="4">
        <v>92000318880</v>
      </c>
      <c r="E307" s="4">
        <v>9009410770</v>
      </c>
      <c r="F307" s="90">
        <v>130000727208</v>
      </c>
      <c r="G307" s="90">
        <v>140001542530</v>
      </c>
      <c r="H307" s="84"/>
      <c r="I307" s="84"/>
      <c r="J307" s="84"/>
      <c r="K307" s="84"/>
      <c r="L307" s="84"/>
      <c r="M307" s="84"/>
      <c r="N307" s="84"/>
      <c r="O307" s="84"/>
      <c r="P307" s="84">
        <v>6341</v>
      </c>
      <c r="Q307" s="84">
        <v>348755</v>
      </c>
      <c r="R307" s="84">
        <v>24412.85</v>
      </c>
      <c r="S307" s="84">
        <v>373167.85</v>
      </c>
      <c r="T307" s="84">
        <v>1987</v>
      </c>
      <c r="U307" s="84">
        <v>198700</v>
      </c>
      <c r="V307" s="84">
        <v>13909</v>
      </c>
      <c r="W307" s="84">
        <v>212609</v>
      </c>
      <c r="X307" s="84"/>
      <c r="Y307" s="84"/>
      <c r="Z307" s="84"/>
      <c r="AA307" s="84"/>
      <c r="AB307" s="84"/>
      <c r="AC307" s="84"/>
      <c r="AD307" s="84"/>
      <c r="AE307" s="84"/>
      <c r="AF307" s="84">
        <v>8328</v>
      </c>
      <c r="AG307" s="84">
        <v>547455</v>
      </c>
      <c r="AH307" s="84">
        <v>38321.85</v>
      </c>
      <c r="AI307" s="84">
        <v>585776.85</v>
      </c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</row>
    <row r="308" spans="1:55" x14ac:dyDescent="0.3">
      <c r="A308" s="4" t="s">
        <v>184</v>
      </c>
      <c r="B308" s="4" t="s">
        <v>1257</v>
      </c>
      <c r="C308" s="4" t="s">
        <v>225</v>
      </c>
      <c r="D308" s="4">
        <v>92000589329</v>
      </c>
      <c r="E308" s="4">
        <v>9009410685</v>
      </c>
      <c r="F308" s="90">
        <v>130000727197</v>
      </c>
      <c r="G308" s="90">
        <v>140001542514</v>
      </c>
      <c r="H308" s="84"/>
      <c r="I308" s="84"/>
      <c r="J308" s="84"/>
      <c r="K308" s="84"/>
      <c r="L308" s="84"/>
      <c r="M308" s="84"/>
      <c r="N308" s="84"/>
      <c r="O308" s="84"/>
      <c r="P308" s="84">
        <v>2547</v>
      </c>
      <c r="Q308" s="84">
        <v>140085</v>
      </c>
      <c r="R308" s="84">
        <v>9805.9500000000007</v>
      </c>
      <c r="S308" s="84">
        <v>149890.95000000001</v>
      </c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>
        <v>2547</v>
      </c>
      <c r="AG308" s="84">
        <v>140085</v>
      </c>
      <c r="AH308" s="84">
        <v>9805.9500000000007</v>
      </c>
      <c r="AI308" s="84">
        <v>149890.95000000001</v>
      </c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</row>
    <row r="309" spans="1:55" x14ac:dyDescent="0.3">
      <c r="A309" s="4" t="s">
        <v>184</v>
      </c>
      <c r="B309" s="4" t="s">
        <v>168</v>
      </c>
      <c r="C309" s="4" t="s">
        <v>216</v>
      </c>
      <c r="D309" s="4">
        <v>92000318895</v>
      </c>
      <c r="E309" s="4">
        <v>9009410796</v>
      </c>
      <c r="F309" s="90">
        <v>130000727216</v>
      </c>
      <c r="G309" s="90">
        <v>140001542606</v>
      </c>
      <c r="H309" s="84"/>
      <c r="I309" s="84"/>
      <c r="J309" s="84"/>
      <c r="K309" s="84"/>
      <c r="L309" s="84"/>
      <c r="M309" s="84"/>
      <c r="N309" s="84"/>
      <c r="O309" s="84"/>
      <c r="P309" s="84">
        <v>1000</v>
      </c>
      <c r="Q309" s="84">
        <v>55000</v>
      </c>
      <c r="R309" s="84">
        <v>3850</v>
      </c>
      <c r="S309" s="84">
        <v>58850</v>
      </c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>
        <v>1000</v>
      </c>
      <c r="AG309" s="84">
        <v>55000</v>
      </c>
      <c r="AH309" s="84">
        <v>3850</v>
      </c>
      <c r="AI309" s="84">
        <v>58850</v>
      </c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</row>
    <row r="310" spans="1:55" x14ac:dyDescent="0.3">
      <c r="A310" s="4" t="s">
        <v>184</v>
      </c>
      <c r="B310" s="4" t="s">
        <v>153</v>
      </c>
      <c r="C310" s="4" t="s">
        <v>206</v>
      </c>
      <c r="D310" s="4">
        <v>92000318918</v>
      </c>
      <c r="E310" s="4">
        <v>9009410680</v>
      </c>
      <c r="F310" s="90">
        <v>130000727200</v>
      </c>
      <c r="G310" s="90">
        <v>140001542495</v>
      </c>
      <c r="H310" s="84"/>
      <c r="I310" s="84"/>
      <c r="J310" s="84"/>
      <c r="K310" s="84"/>
      <c r="L310" s="84"/>
      <c r="M310" s="84"/>
      <c r="N310" s="84"/>
      <c r="O310" s="84"/>
      <c r="P310" s="84">
        <v>5919</v>
      </c>
      <c r="Q310" s="84">
        <v>325545</v>
      </c>
      <c r="R310" s="84">
        <v>22788.15</v>
      </c>
      <c r="S310" s="84">
        <v>348333.15</v>
      </c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>
        <v>5919</v>
      </c>
      <c r="AG310" s="84">
        <v>325545</v>
      </c>
      <c r="AH310" s="84">
        <v>22788.15</v>
      </c>
      <c r="AI310" s="84">
        <v>348333.15</v>
      </c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</row>
    <row r="311" spans="1:55" x14ac:dyDescent="0.3">
      <c r="A311" s="4" t="s">
        <v>1296</v>
      </c>
      <c r="B311" s="4" t="s">
        <v>160</v>
      </c>
      <c r="C311" s="4" t="s">
        <v>220</v>
      </c>
      <c r="D311" s="4">
        <v>92000445472</v>
      </c>
      <c r="E311" s="4">
        <v>9009415244</v>
      </c>
      <c r="F311" s="90">
        <v>130000726511</v>
      </c>
      <c r="G311" s="90">
        <v>140001544282</v>
      </c>
      <c r="H311" s="84"/>
      <c r="I311" s="84"/>
      <c r="J311" s="84"/>
      <c r="K311" s="84"/>
      <c r="L311" s="84"/>
      <c r="M311" s="84"/>
      <c r="N311" s="84"/>
      <c r="O311" s="84"/>
      <c r="P311" s="84">
        <v>3245</v>
      </c>
      <c r="Q311" s="84">
        <v>178475</v>
      </c>
      <c r="R311" s="84">
        <v>12493.25</v>
      </c>
      <c r="S311" s="84">
        <v>190968.25</v>
      </c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>
        <v>3245</v>
      </c>
      <c r="AG311" s="84">
        <v>178475</v>
      </c>
      <c r="AH311" s="84">
        <v>12493.25</v>
      </c>
      <c r="AI311" s="84">
        <v>190968.25</v>
      </c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</row>
    <row r="312" spans="1:55" x14ac:dyDescent="0.3">
      <c r="A312" s="4" t="s">
        <v>1296</v>
      </c>
      <c r="B312" s="4" t="s">
        <v>160</v>
      </c>
      <c r="C312" s="4" t="s">
        <v>222</v>
      </c>
      <c r="D312" s="4">
        <v>92000445472</v>
      </c>
      <c r="E312" s="4">
        <v>9009416185</v>
      </c>
      <c r="F312" s="90">
        <v>130000726508</v>
      </c>
      <c r="G312" s="90">
        <v>140001545103</v>
      </c>
      <c r="H312" s="84"/>
      <c r="I312" s="84"/>
      <c r="J312" s="84"/>
      <c r="K312" s="84"/>
      <c r="L312" s="84"/>
      <c r="M312" s="84"/>
      <c r="N312" s="84"/>
      <c r="O312" s="84"/>
      <c r="P312" s="84">
        <v>433</v>
      </c>
      <c r="Q312" s="84">
        <v>23815</v>
      </c>
      <c r="R312" s="84">
        <v>1667.05</v>
      </c>
      <c r="S312" s="84">
        <v>25482.05</v>
      </c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>
        <v>433</v>
      </c>
      <c r="AG312" s="84">
        <v>23815</v>
      </c>
      <c r="AH312" s="84">
        <v>1667.05</v>
      </c>
      <c r="AI312" s="84">
        <v>25482.05</v>
      </c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</row>
    <row r="313" spans="1:55" x14ac:dyDescent="0.3">
      <c r="A313" s="4" t="s">
        <v>1296</v>
      </c>
      <c r="B313" s="4" t="s">
        <v>160</v>
      </c>
      <c r="C313" s="4" t="s">
        <v>215</v>
      </c>
      <c r="D313" s="4">
        <v>92000445472</v>
      </c>
      <c r="E313" s="4">
        <v>9009416179</v>
      </c>
      <c r="F313" s="90">
        <v>130000726514</v>
      </c>
      <c r="G313" s="90">
        <v>140001545087</v>
      </c>
      <c r="H313" s="84"/>
      <c r="I313" s="84"/>
      <c r="J313" s="84"/>
      <c r="K313" s="84"/>
      <c r="L313" s="84"/>
      <c r="M313" s="84"/>
      <c r="N313" s="84"/>
      <c r="O313" s="84"/>
      <c r="P313" s="84">
        <v>831</v>
      </c>
      <c r="Q313" s="84">
        <v>45705</v>
      </c>
      <c r="R313" s="84">
        <v>3199.35</v>
      </c>
      <c r="S313" s="84">
        <v>48904.35</v>
      </c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>
        <v>831</v>
      </c>
      <c r="AG313" s="84">
        <v>45705</v>
      </c>
      <c r="AH313" s="84">
        <v>3199.35</v>
      </c>
      <c r="AI313" s="84">
        <v>48904.35</v>
      </c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</row>
    <row r="314" spans="1:55" x14ac:dyDescent="0.3">
      <c r="A314" s="4" t="s">
        <v>1296</v>
      </c>
      <c r="B314" s="4" t="s">
        <v>158</v>
      </c>
      <c r="C314" s="4" t="s">
        <v>214</v>
      </c>
      <c r="D314" s="4">
        <v>92000442466</v>
      </c>
      <c r="E314" s="4">
        <v>9009415462</v>
      </c>
      <c r="F314" s="90">
        <v>130000726525</v>
      </c>
      <c r="G314" s="90">
        <v>140001544493</v>
      </c>
      <c r="H314" s="84"/>
      <c r="I314" s="84"/>
      <c r="J314" s="84"/>
      <c r="K314" s="84"/>
      <c r="L314" s="84"/>
      <c r="M314" s="84"/>
      <c r="N314" s="84"/>
      <c r="O314" s="84"/>
      <c r="P314" s="84">
        <v>482</v>
      </c>
      <c r="Q314" s="84">
        <v>26510</v>
      </c>
      <c r="R314" s="84">
        <v>1855.7</v>
      </c>
      <c r="S314" s="84">
        <v>28365.7</v>
      </c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>
        <v>482</v>
      </c>
      <c r="AG314" s="84">
        <v>26510</v>
      </c>
      <c r="AH314" s="84">
        <v>1855.7</v>
      </c>
      <c r="AI314" s="84">
        <v>28365.7</v>
      </c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</row>
    <row r="315" spans="1:55" x14ac:dyDescent="0.3">
      <c r="A315" s="4" t="s">
        <v>1296</v>
      </c>
      <c r="B315" s="4" t="s">
        <v>194</v>
      </c>
      <c r="C315" s="4" t="s">
        <v>640</v>
      </c>
      <c r="D315" s="4">
        <v>92000571409</v>
      </c>
      <c r="E315" s="4">
        <v>9009415346</v>
      </c>
      <c r="F315" s="90">
        <v>130000726516</v>
      </c>
      <c r="G315" s="90">
        <v>140001544389</v>
      </c>
      <c r="H315" s="84"/>
      <c r="I315" s="84"/>
      <c r="J315" s="84"/>
      <c r="K315" s="84"/>
      <c r="L315" s="84"/>
      <c r="M315" s="84"/>
      <c r="N315" s="84"/>
      <c r="O315" s="84"/>
      <c r="P315" s="84">
        <v>1275</v>
      </c>
      <c r="Q315" s="84">
        <v>70125</v>
      </c>
      <c r="R315" s="84">
        <v>4908.75</v>
      </c>
      <c r="S315" s="84">
        <v>75033.75</v>
      </c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>
        <v>1275</v>
      </c>
      <c r="AG315" s="84">
        <v>70125</v>
      </c>
      <c r="AH315" s="84">
        <v>4908.75</v>
      </c>
      <c r="AI315" s="84">
        <v>75033.75</v>
      </c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</row>
    <row r="316" spans="1:55" x14ac:dyDescent="0.3">
      <c r="A316" s="4" t="s">
        <v>1296</v>
      </c>
      <c r="B316" s="4" t="s">
        <v>171</v>
      </c>
      <c r="C316" s="4" t="s">
        <v>213</v>
      </c>
      <c r="D316" s="4">
        <v>92000445471</v>
      </c>
      <c r="E316" s="4">
        <v>9009415456</v>
      </c>
      <c r="F316" s="90">
        <v>130000726530</v>
      </c>
      <c r="G316" s="90">
        <v>140001544448</v>
      </c>
      <c r="H316" s="84"/>
      <c r="I316" s="84"/>
      <c r="J316" s="84"/>
      <c r="K316" s="84"/>
      <c r="L316" s="84"/>
      <c r="M316" s="84"/>
      <c r="N316" s="84"/>
      <c r="O316" s="84"/>
      <c r="P316" s="84">
        <v>2422</v>
      </c>
      <c r="Q316" s="84">
        <v>133210</v>
      </c>
      <c r="R316" s="84">
        <v>9324.7000000000007</v>
      </c>
      <c r="S316" s="84">
        <v>142534.70000000001</v>
      </c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>
        <v>2422</v>
      </c>
      <c r="AG316" s="84">
        <v>133210</v>
      </c>
      <c r="AH316" s="84">
        <v>9324.7000000000007</v>
      </c>
      <c r="AI316" s="84">
        <v>142534.70000000001</v>
      </c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</row>
    <row r="317" spans="1:55" x14ac:dyDescent="0.3">
      <c r="A317" s="4" t="s">
        <v>1296</v>
      </c>
      <c r="B317" s="4" t="s">
        <v>114</v>
      </c>
      <c r="C317" s="4" t="s">
        <v>219</v>
      </c>
      <c r="D317" s="4">
        <v>92000445473</v>
      </c>
      <c r="E317" s="4">
        <v>9009415337</v>
      </c>
      <c r="F317" s="90">
        <v>130000726523</v>
      </c>
      <c r="G317" s="90">
        <v>140001544328</v>
      </c>
      <c r="H317" s="84"/>
      <c r="I317" s="84"/>
      <c r="J317" s="84"/>
      <c r="K317" s="84"/>
      <c r="L317" s="84"/>
      <c r="M317" s="84"/>
      <c r="N317" s="84"/>
      <c r="O317" s="84"/>
      <c r="P317" s="84">
        <v>5050</v>
      </c>
      <c r="Q317" s="84">
        <v>277750</v>
      </c>
      <c r="R317" s="84">
        <v>19442.5</v>
      </c>
      <c r="S317" s="84">
        <v>297192.5</v>
      </c>
      <c r="T317" s="84">
        <v>783</v>
      </c>
      <c r="U317" s="84">
        <v>78300</v>
      </c>
      <c r="V317" s="84">
        <v>5481</v>
      </c>
      <c r="W317" s="84">
        <v>83781</v>
      </c>
      <c r="X317" s="84"/>
      <c r="Y317" s="84"/>
      <c r="Z317" s="84"/>
      <c r="AA317" s="84"/>
      <c r="AB317" s="84"/>
      <c r="AC317" s="84"/>
      <c r="AD317" s="84"/>
      <c r="AE317" s="84"/>
      <c r="AF317" s="84">
        <v>5833</v>
      </c>
      <c r="AG317" s="84">
        <v>356050</v>
      </c>
      <c r="AH317" s="84">
        <v>24923.5</v>
      </c>
      <c r="AI317" s="84">
        <v>380973.5</v>
      </c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</row>
    <row r="318" spans="1:55" x14ac:dyDescent="0.3">
      <c r="A318" s="4" t="s">
        <v>1296</v>
      </c>
      <c r="B318" s="4" t="s">
        <v>1257</v>
      </c>
      <c r="C318" s="4" t="s">
        <v>225</v>
      </c>
      <c r="D318" s="4">
        <v>92000589330</v>
      </c>
      <c r="E318" s="4">
        <v>9009416452</v>
      </c>
      <c r="F318" s="90">
        <v>130000726461</v>
      </c>
      <c r="G318" s="90">
        <v>140001545276</v>
      </c>
      <c r="H318" s="84"/>
      <c r="I318" s="84"/>
      <c r="J318" s="84"/>
      <c r="K318" s="84"/>
      <c r="L318" s="84"/>
      <c r="M318" s="84"/>
      <c r="N318" s="84"/>
      <c r="O318" s="84"/>
      <c r="P318" s="84">
        <v>1294</v>
      </c>
      <c r="Q318" s="84">
        <v>71170</v>
      </c>
      <c r="R318" s="84">
        <v>4981.8999999999996</v>
      </c>
      <c r="S318" s="84">
        <v>76151.899999999994</v>
      </c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>
        <v>1294</v>
      </c>
      <c r="AG318" s="84">
        <v>71170</v>
      </c>
      <c r="AH318" s="84">
        <v>4981.8999999999996</v>
      </c>
      <c r="AI318" s="84">
        <v>76151.899999999994</v>
      </c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</row>
    <row r="319" spans="1:55" x14ac:dyDescent="0.3">
      <c r="A319" s="4" t="s">
        <v>1296</v>
      </c>
      <c r="B319" s="4" t="s">
        <v>168</v>
      </c>
      <c r="C319" s="4" t="s">
        <v>216</v>
      </c>
      <c r="D319" s="4">
        <v>92000444514</v>
      </c>
      <c r="E319" s="4">
        <v>9009415168</v>
      </c>
      <c r="F319" s="90">
        <v>130000726533</v>
      </c>
      <c r="G319" s="90">
        <v>140001544243</v>
      </c>
      <c r="H319" s="84"/>
      <c r="I319" s="84"/>
      <c r="J319" s="84"/>
      <c r="K319" s="84"/>
      <c r="L319" s="84"/>
      <c r="M319" s="84"/>
      <c r="N319" s="84"/>
      <c r="O319" s="84"/>
      <c r="P319" s="84">
        <v>931</v>
      </c>
      <c r="Q319" s="84">
        <v>51205</v>
      </c>
      <c r="R319" s="84">
        <v>3584.35</v>
      </c>
      <c r="S319" s="84">
        <v>54789.35</v>
      </c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>
        <v>931</v>
      </c>
      <c r="AG319" s="84">
        <v>51205</v>
      </c>
      <c r="AH319" s="84">
        <v>3584.35</v>
      </c>
      <c r="AI319" s="84">
        <v>54789.35</v>
      </c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</row>
    <row r="320" spans="1:55" x14ac:dyDescent="0.3">
      <c r="A320" s="4" t="s">
        <v>1296</v>
      </c>
      <c r="B320" s="4" t="s">
        <v>153</v>
      </c>
      <c r="C320" s="4" t="s">
        <v>206</v>
      </c>
      <c r="D320" s="4">
        <v>92000445468</v>
      </c>
      <c r="E320" s="4">
        <v>9009416337</v>
      </c>
      <c r="F320" s="90">
        <v>130000726502</v>
      </c>
      <c r="G320" s="90">
        <v>140001545178</v>
      </c>
      <c r="H320" s="84"/>
      <c r="I320" s="84"/>
      <c r="J320" s="84"/>
      <c r="K320" s="84"/>
      <c r="L320" s="84"/>
      <c r="M320" s="84"/>
      <c r="N320" s="84"/>
      <c r="O320" s="84"/>
      <c r="P320" s="84">
        <v>1825</v>
      </c>
      <c r="Q320" s="84">
        <v>100375</v>
      </c>
      <c r="R320" s="84">
        <v>7026.25</v>
      </c>
      <c r="S320" s="84">
        <v>107401.25</v>
      </c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>
        <v>1825</v>
      </c>
      <c r="AG320" s="84">
        <v>100375</v>
      </c>
      <c r="AH320" s="84">
        <v>7026.25</v>
      </c>
      <c r="AI320" s="84">
        <v>107401.25</v>
      </c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</row>
    <row r="321" spans="1:55" x14ac:dyDescent="0.3">
      <c r="A321" s="4" t="s">
        <v>178</v>
      </c>
      <c r="B321" s="4" t="s">
        <v>160</v>
      </c>
      <c r="C321" s="4" t="s">
        <v>220</v>
      </c>
      <c r="D321" s="4">
        <v>92000324006</v>
      </c>
      <c r="E321" s="4">
        <v>9009411163</v>
      </c>
      <c r="F321" s="90">
        <v>130000726886</v>
      </c>
      <c r="G321" s="90">
        <v>140001542972</v>
      </c>
      <c r="H321" s="84"/>
      <c r="I321" s="84"/>
      <c r="J321" s="84"/>
      <c r="K321" s="84"/>
      <c r="L321" s="84"/>
      <c r="M321" s="84"/>
      <c r="N321" s="84"/>
      <c r="O321" s="84"/>
      <c r="P321" s="84">
        <v>7659</v>
      </c>
      <c r="Q321" s="84">
        <v>421245</v>
      </c>
      <c r="R321" s="84">
        <v>29487.15</v>
      </c>
      <c r="S321" s="84">
        <v>450732.15</v>
      </c>
      <c r="T321" s="84">
        <v>63</v>
      </c>
      <c r="U321" s="84">
        <v>6300</v>
      </c>
      <c r="V321" s="84">
        <v>441</v>
      </c>
      <c r="W321" s="84">
        <v>6741</v>
      </c>
      <c r="X321" s="84"/>
      <c r="Y321" s="84"/>
      <c r="Z321" s="84"/>
      <c r="AA321" s="84"/>
      <c r="AB321" s="84"/>
      <c r="AC321" s="84"/>
      <c r="AD321" s="84"/>
      <c r="AE321" s="84"/>
      <c r="AF321" s="84">
        <v>7722</v>
      </c>
      <c r="AG321" s="84">
        <v>427545</v>
      </c>
      <c r="AH321" s="84">
        <v>29928.15</v>
      </c>
      <c r="AI321" s="84">
        <v>457473.15</v>
      </c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</row>
    <row r="322" spans="1:55" x14ac:dyDescent="0.3">
      <c r="A322" s="4" t="s">
        <v>178</v>
      </c>
      <c r="B322" s="4" t="s">
        <v>160</v>
      </c>
      <c r="C322" s="4" t="s">
        <v>222</v>
      </c>
      <c r="D322" s="4">
        <v>92000324006</v>
      </c>
      <c r="E322" s="4">
        <v>9009411165</v>
      </c>
      <c r="F322" s="90">
        <v>130000726882</v>
      </c>
      <c r="G322" s="90">
        <v>140001542987</v>
      </c>
      <c r="H322" s="84"/>
      <c r="I322" s="84"/>
      <c r="J322" s="84"/>
      <c r="K322" s="84"/>
      <c r="L322" s="84"/>
      <c r="M322" s="84"/>
      <c r="N322" s="84"/>
      <c r="O322" s="84"/>
      <c r="P322" s="84">
        <v>8639</v>
      </c>
      <c r="Q322" s="84">
        <v>475145</v>
      </c>
      <c r="R322" s="84">
        <v>33260.15</v>
      </c>
      <c r="S322" s="84">
        <v>508405.15</v>
      </c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>
        <v>8639</v>
      </c>
      <c r="AG322" s="84">
        <v>475145</v>
      </c>
      <c r="AH322" s="84">
        <v>33260.15</v>
      </c>
      <c r="AI322" s="84">
        <v>508405.15</v>
      </c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</row>
    <row r="323" spans="1:55" x14ac:dyDescent="0.3">
      <c r="A323" s="4" t="s">
        <v>178</v>
      </c>
      <c r="B323" s="4" t="s">
        <v>160</v>
      </c>
      <c r="C323" s="4" t="s">
        <v>215</v>
      </c>
      <c r="D323" s="4">
        <v>92000324006</v>
      </c>
      <c r="E323" s="4">
        <v>9009411311</v>
      </c>
      <c r="F323" s="90">
        <v>130000726877</v>
      </c>
      <c r="G323" s="90">
        <v>140001543005</v>
      </c>
      <c r="H323" s="84"/>
      <c r="I323" s="84"/>
      <c r="J323" s="84"/>
      <c r="K323" s="84"/>
      <c r="L323" s="84"/>
      <c r="M323" s="84"/>
      <c r="N323" s="84"/>
      <c r="O323" s="84"/>
      <c r="P323" s="84">
        <v>7179</v>
      </c>
      <c r="Q323" s="84">
        <v>394845</v>
      </c>
      <c r="R323" s="84">
        <v>27639.15</v>
      </c>
      <c r="S323" s="84">
        <v>422484.15</v>
      </c>
      <c r="T323" s="84">
        <v>1263</v>
      </c>
      <c r="U323" s="84">
        <v>126300</v>
      </c>
      <c r="V323" s="84">
        <v>8841</v>
      </c>
      <c r="W323" s="84">
        <v>135141</v>
      </c>
      <c r="X323" s="84"/>
      <c r="Y323" s="84"/>
      <c r="Z323" s="84"/>
      <c r="AA323" s="84"/>
      <c r="AB323" s="84"/>
      <c r="AC323" s="84"/>
      <c r="AD323" s="84"/>
      <c r="AE323" s="84"/>
      <c r="AF323" s="84">
        <v>8442</v>
      </c>
      <c r="AG323" s="84">
        <v>521145</v>
      </c>
      <c r="AH323" s="84">
        <v>36480.15</v>
      </c>
      <c r="AI323" s="84">
        <v>557625.15</v>
      </c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</row>
    <row r="324" spans="1:55" x14ac:dyDescent="0.3">
      <c r="A324" s="4" t="s">
        <v>178</v>
      </c>
      <c r="B324" s="4" t="s">
        <v>160</v>
      </c>
      <c r="C324" s="4" t="s">
        <v>1190</v>
      </c>
      <c r="D324" s="4">
        <v>92000324006</v>
      </c>
      <c r="E324" s="4">
        <v>9009411157</v>
      </c>
      <c r="F324" s="90">
        <v>130000726919</v>
      </c>
      <c r="G324" s="90">
        <v>140001542908</v>
      </c>
      <c r="H324" s="84"/>
      <c r="I324" s="84"/>
      <c r="J324" s="84"/>
      <c r="K324" s="84"/>
      <c r="L324" s="84"/>
      <c r="M324" s="84"/>
      <c r="N324" s="84"/>
      <c r="O324" s="84"/>
      <c r="P324" s="84">
        <v>234</v>
      </c>
      <c r="Q324" s="84">
        <v>12870</v>
      </c>
      <c r="R324" s="84">
        <v>900.9</v>
      </c>
      <c r="S324" s="84">
        <v>13770.9</v>
      </c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>
        <v>234</v>
      </c>
      <c r="AG324" s="84">
        <v>12870</v>
      </c>
      <c r="AH324" s="84">
        <v>900.9</v>
      </c>
      <c r="AI324" s="84">
        <v>13770.9</v>
      </c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</row>
    <row r="325" spans="1:55" x14ac:dyDescent="0.3">
      <c r="A325" s="4" t="s">
        <v>178</v>
      </c>
      <c r="B325" s="4" t="s">
        <v>160</v>
      </c>
      <c r="C325" s="4" t="s">
        <v>1188</v>
      </c>
      <c r="D325" s="4">
        <v>92000324006</v>
      </c>
      <c r="E325" s="4">
        <v>9009411159</v>
      </c>
      <c r="F325" s="90">
        <v>130000726916</v>
      </c>
      <c r="G325" s="90">
        <v>140001542929</v>
      </c>
      <c r="H325" s="84"/>
      <c r="I325" s="84"/>
      <c r="J325" s="84"/>
      <c r="K325" s="84"/>
      <c r="L325" s="84"/>
      <c r="M325" s="84"/>
      <c r="N325" s="84"/>
      <c r="O325" s="84"/>
      <c r="P325" s="84">
        <v>533</v>
      </c>
      <c r="Q325" s="84">
        <v>29315</v>
      </c>
      <c r="R325" s="84">
        <v>2052.0500000000002</v>
      </c>
      <c r="S325" s="84">
        <v>31367.05</v>
      </c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>
        <v>533</v>
      </c>
      <c r="AG325" s="84">
        <v>29315</v>
      </c>
      <c r="AH325" s="84">
        <v>2052.0500000000002</v>
      </c>
      <c r="AI325" s="84">
        <v>31367.05</v>
      </c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</row>
    <row r="326" spans="1:55" x14ac:dyDescent="0.3">
      <c r="A326" s="4" t="s">
        <v>178</v>
      </c>
      <c r="B326" s="4" t="s">
        <v>160</v>
      </c>
      <c r="C326" s="4" t="s">
        <v>1189</v>
      </c>
      <c r="D326" s="4">
        <v>92000324006</v>
      </c>
      <c r="E326" s="4">
        <v>9009411160</v>
      </c>
      <c r="F326" s="90">
        <v>130000726914</v>
      </c>
      <c r="G326" s="90">
        <v>140001542946</v>
      </c>
      <c r="H326" s="84"/>
      <c r="I326" s="84"/>
      <c r="J326" s="84"/>
      <c r="K326" s="84"/>
      <c r="L326" s="84"/>
      <c r="M326" s="84"/>
      <c r="N326" s="84"/>
      <c r="O326" s="84"/>
      <c r="P326" s="84">
        <v>59</v>
      </c>
      <c r="Q326" s="84">
        <v>3245</v>
      </c>
      <c r="R326" s="84">
        <v>227.15</v>
      </c>
      <c r="S326" s="84">
        <v>3472.15</v>
      </c>
      <c r="T326" s="84">
        <v>326</v>
      </c>
      <c r="U326" s="84">
        <v>32600</v>
      </c>
      <c r="V326" s="84">
        <v>2282</v>
      </c>
      <c r="W326" s="84">
        <v>34882</v>
      </c>
      <c r="X326" s="84"/>
      <c r="Y326" s="84"/>
      <c r="Z326" s="84"/>
      <c r="AA326" s="84"/>
      <c r="AB326" s="84"/>
      <c r="AC326" s="84"/>
      <c r="AD326" s="84"/>
      <c r="AE326" s="84"/>
      <c r="AF326" s="84">
        <v>385</v>
      </c>
      <c r="AG326" s="84">
        <v>35845</v>
      </c>
      <c r="AH326" s="84">
        <v>2509.15</v>
      </c>
      <c r="AI326" s="84">
        <v>38354.15</v>
      </c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</row>
    <row r="327" spans="1:55" x14ac:dyDescent="0.3">
      <c r="A327" s="4" t="s">
        <v>178</v>
      </c>
      <c r="B327" s="4" t="s">
        <v>174</v>
      </c>
      <c r="C327" s="4" t="s">
        <v>218</v>
      </c>
      <c r="D327" s="4">
        <v>92000324004</v>
      </c>
      <c r="E327" s="4">
        <v>9009410786</v>
      </c>
      <c r="F327" s="90">
        <v>130000726843</v>
      </c>
      <c r="G327" s="90">
        <v>140001542565</v>
      </c>
      <c r="H327" s="84"/>
      <c r="I327" s="84"/>
      <c r="J327" s="84"/>
      <c r="K327" s="84"/>
      <c r="L327" s="84"/>
      <c r="M327" s="84"/>
      <c r="N327" s="84"/>
      <c r="O327" s="84"/>
      <c r="P327" s="84">
        <v>2432</v>
      </c>
      <c r="Q327" s="84">
        <v>133760</v>
      </c>
      <c r="R327" s="84">
        <v>9363.2000000000007</v>
      </c>
      <c r="S327" s="84">
        <v>143123.20000000001</v>
      </c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>
        <v>2432</v>
      </c>
      <c r="AG327" s="84">
        <v>133760</v>
      </c>
      <c r="AH327" s="84">
        <v>9363.2000000000007</v>
      </c>
      <c r="AI327" s="84">
        <v>143123.20000000001</v>
      </c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</row>
    <row r="328" spans="1:55" x14ac:dyDescent="0.3">
      <c r="A328" s="4" t="s">
        <v>178</v>
      </c>
      <c r="B328" s="4" t="s">
        <v>162</v>
      </c>
      <c r="C328" s="4" t="s">
        <v>212</v>
      </c>
      <c r="D328" s="4">
        <v>92000379333</v>
      </c>
      <c r="E328" s="4">
        <v>9009410781</v>
      </c>
      <c r="F328" s="90">
        <v>130000726822</v>
      </c>
      <c r="G328" s="90">
        <v>140001542557</v>
      </c>
      <c r="H328" s="84"/>
      <c r="I328" s="84"/>
      <c r="J328" s="84"/>
      <c r="K328" s="84"/>
      <c r="L328" s="84"/>
      <c r="M328" s="84"/>
      <c r="N328" s="84"/>
      <c r="O328" s="84"/>
      <c r="P328" s="84">
        <v>743</v>
      </c>
      <c r="Q328" s="84">
        <v>40865</v>
      </c>
      <c r="R328" s="84">
        <v>2860.55</v>
      </c>
      <c r="S328" s="84">
        <v>43725.55</v>
      </c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>
        <v>743</v>
      </c>
      <c r="AG328" s="84">
        <v>40865</v>
      </c>
      <c r="AH328" s="84">
        <v>2860.55</v>
      </c>
      <c r="AI328" s="84">
        <v>43725.55</v>
      </c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</row>
    <row r="329" spans="1:55" x14ac:dyDescent="0.3">
      <c r="A329" s="4" t="s">
        <v>178</v>
      </c>
      <c r="B329" s="4" t="s">
        <v>158</v>
      </c>
      <c r="C329" s="4" t="s">
        <v>214</v>
      </c>
      <c r="D329" s="4">
        <v>92000312972</v>
      </c>
      <c r="E329" s="4">
        <v>9009410797</v>
      </c>
      <c r="F329" s="90">
        <v>130000726930</v>
      </c>
      <c r="G329" s="90">
        <v>140001542611</v>
      </c>
      <c r="H329" s="84"/>
      <c r="I329" s="84"/>
      <c r="J329" s="84"/>
      <c r="K329" s="84"/>
      <c r="L329" s="84"/>
      <c r="M329" s="84"/>
      <c r="N329" s="84"/>
      <c r="O329" s="84"/>
      <c r="P329" s="84">
        <v>12846</v>
      </c>
      <c r="Q329" s="84">
        <v>706530</v>
      </c>
      <c r="R329" s="84">
        <v>49457.1</v>
      </c>
      <c r="S329" s="84">
        <v>755987.1</v>
      </c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>
        <v>12846</v>
      </c>
      <c r="AG329" s="84">
        <v>706530</v>
      </c>
      <c r="AH329" s="84">
        <v>49457.1</v>
      </c>
      <c r="AI329" s="84">
        <v>755987.1</v>
      </c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</row>
    <row r="330" spans="1:55" x14ac:dyDescent="0.3">
      <c r="A330" s="4" t="s">
        <v>178</v>
      </c>
      <c r="B330" s="4" t="s">
        <v>180</v>
      </c>
      <c r="C330" s="4" t="s">
        <v>221</v>
      </c>
      <c r="D330" s="4">
        <v>92000404751</v>
      </c>
      <c r="E330" s="4">
        <v>9009410798</v>
      </c>
      <c r="F330" s="90">
        <v>130000726929</v>
      </c>
      <c r="G330" s="90">
        <v>140001542618</v>
      </c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>
        <v>14</v>
      </c>
      <c r="AC330" s="84">
        <v>5740</v>
      </c>
      <c r="AD330" s="84">
        <v>401.8</v>
      </c>
      <c r="AE330" s="84">
        <v>6141.8</v>
      </c>
      <c r="AF330" s="84">
        <v>14</v>
      </c>
      <c r="AG330" s="84">
        <v>5740</v>
      </c>
      <c r="AH330" s="84">
        <v>401.8</v>
      </c>
      <c r="AI330" s="84">
        <v>6141.8</v>
      </c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</row>
    <row r="331" spans="1:55" x14ac:dyDescent="0.3">
      <c r="A331" s="4" t="s">
        <v>178</v>
      </c>
      <c r="B331" s="4" t="s">
        <v>194</v>
      </c>
      <c r="C331" s="4" t="s">
        <v>640</v>
      </c>
      <c r="D331" s="4">
        <v>92000571410</v>
      </c>
      <c r="E331" s="4">
        <v>9009410690</v>
      </c>
      <c r="F331" s="90">
        <v>130000726920</v>
      </c>
      <c r="G331" s="90">
        <v>140001542473</v>
      </c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>
        <v>77</v>
      </c>
      <c r="AC331" s="84">
        <v>31570</v>
      </c>
      <c r="AD331" s="84">
        <v>2209.9</v>
      </c>
      <c r="AE331" s="84">
        <v>33779.9</v>
      </c>
      <c r="AF331" s="84">
        <v>77</v>
      </c>
      <c r="AG331" s="84">
        <v>31570</v>
      </c>
      <c r="AH331" s="84">
        <v>2209.9</v>
      </c>
      <c r="AI331" s="84">
        <v>33779.9</v>
      </c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</row>
    <row r="332" spans="1:55" x14ac:dyDescent="0.3">
      <c r="A332" s="4" t="s">
        <v>178</v>
      </c>
      <c r="B332" s="4" t="s">
        <v>194</v>
      </c>
      <c r="C332" s="4" t="s">
        <v>640</v>
      </c>
      <c r="D332" s="4">
        <v>92000571410</v>
      </c>
      <c r="E332" s="4">
        <v>9009410267</v>
      </c>
      <c r="F332" s="90">
        <v>130000726921</v>
      </c>
      <c r="G332" s="90">
        <v>140001542435</v>
      </c>
      <c r="H332" s="84"/>
      <c r="I332" s="84"/>
      <c r="J332" s="84"/>
      <c r="K332" s="84"/>
      <c r="L332" s="84"/>
      <c r="M332" s="84"/>
      <c r="N332" s="84"/>
      <c r="O332" s="84"/>
      <c r="P332" s="84">
        <v>23316</v>
      </c>
      <c r="Q332" s="84">
        <v>1282380</v>
      </c>
      <c r="R332" s="84">
        <v>89766.6</v>
      </c>
      <c r="S332" s="84">
        <v>1372146.6</v>
      </c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>
        <v>23316</v>
      </c>
      <c r="AG332" s="84">
        <v>1282380</v>
      </c>
      <c r="AH332" s="84">
        <v>89766.6</v>
      </c>
      <c r="AI332" s="84">
        <v>1372146.6</v>
      </c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</row>
    <row r="333" spans="1:55" x14ac:dyDescent="0.3">
      <c r="A333" s="4" t="s">
        <v>178</v>
      </c>
      <c r="B333" s="4" t="s">
        <v>171</v>
      </c>
      <c r="C333" s="4" t="s">
        <v>213</v>
      </c>
      <c r="D333" s="4">
        <v>92000429669</v>
      </c>
      <c r="E333" s="4">
        <v>9009410793</v>
      </c>
      <c r="F333" s="90">
        <v>130000726924</v>
      </c>
      <c r="G333" s="90">
        <v>140001542590</v>
      </c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>
        <v>118</v>
      </c>
      <c r="AC333" s="84">
        <v>48380</v>
      </c>
      <c r="AD333" s="84">
        <v>3386.6</v>
      </c>
      <c r="AE333" s="84">
        <v>51766.6</v>
      </c>
      <c r="AF333" s="84">
        <v>118</v>
      </c>
      <c r="AG333" s="84">
        <v>48380</v>
      </c>
      <c r="AH333" s="84">
        <v>3386.6</v>
      </c>
      <c r="AI333" s="84">
        <v>51766.6</v>
      </c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</row>
    <row r="334" spans="1:55" x14ac:dyDescent="0.3">
      <c r="A334" s="4" t="s">
        <v>178</v>
      </c>
      <c r="B334" s="4" t="s">
        <v>171</v>
      </c>
      <c r="C334" s="4" t="s">
        <v>213</v>
      </c>
      <c r="D334" s="4">
        <v>92000429669</v>
      </c>
      <c r="E334" s="4">
        <v>9009410790</v>
      </c>
      <c r="F334" s="90">
        <v>130000726926</v>
      </c>
      <c r="G334" s="90">
        <v>140001542579</v>
      </c>
      <c r="H334" s="84"/>
      <c r="I334" s="84"/>
      <c r="J334" s="84"/>
      <c r="K334" s="84"/>
      <c r="L334" s="84"/>
      <c r="M334" s="84"/>
      <c r="N334" s="84"/>
      <c r="O334" s="84"/>
      <c r="P334" s="84">
        <v>13339</v>
      </c>
      <c r="Q334" s="84">
        <v>733645</v>
      </c>
      <c r="R334" s="84">
        <v>51355.15</v>
      </c>
      <c r="S334" s="84">
        <v>785000.15</v>
      </c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>
        <v>13339</v>
      </c>
      <c r="AG334" s="84">
        <v>733645</v>
      </c>
      <c r="AH334" s="84">
        <v>51355.15</v>
      </c>
      <c r="AI334" s="84">
        <v>785000.15</v>
      </c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</row>
    <row r="335" spans="1:55" x14ac:dyDescent="0.3">
      <c r="A335" s="4" t="s">
        <v>178</v>
      </c>
      <c r="B335" s="4" t="s">
        <v>114</v>
      </c>
      <c r="C335" s="4" t="s">
        <v>219</v>
      </c>
      <c r="D335" s="4">
        <v>92000324010</v>
      </c>
      <c r="E335" s="4">
        <v>9009410980</v>
      </c>
      <c r="F335" s="90">
        <v>130000726935</v>
      </c>
      <c r="G335" s="90">
        <v>140001542791</v>
      </c>
      <c r="H335" s="84"/>
      <c r="I335" s="84"/>
      <c r="J335" s="84"/>
      <c r="K335" s="84"/>
      <c r="L335" s="84"/>
      <c r="M335" s="84"/>
      <c r="N335" s="84"/>
      <c r="O335" s="84"/>
      <c r="P335" s="84">
        <v>6807</v>
      </c>
      <c r="Q335" s="84">
        <v>374385</v>
      </c>
      <c r="R335" s="84">
        <v>26206.95</v>
      </c>
      <c r="S335" s="84">
        <v>400591.95</v>
      </c>
      <c r="T335" s="84">
        <v>401</v>
      </c>
      <c r="U335" s="84">
        <v>40100</v>
      </c>
      <c r="V335" s="84">
        <v>2807</v>
      </c>
      <c r="W335" s="84">
        <v>42907</v>
      </c>
      <c r="X335" s="84"/>
      <c r="Y335" s="84"/>
      <c r="Z335" s="84"/>
      <c r="AA335" s="84"/>
      <c r="AB335" s="84"/>
      <c r="AC335" s="84"/>
      <c r="AD335" s="84"/>
      <c r="AE335" s="84"/>
      <c r="AF335" s="84">
        <v>7208</v>
      </c>
      <c r="AG335" s="84">
        <v>414485</v>
      </c>
      <c r="AH335" s="84">
        <v>29013.95</v>
      </c>
      <c r="AI335" s="84">
        <v>443498.95</v>
      </c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</row>
    <row r="336" spans="1:55" x14ac:dyDescent="0.3">
      <c r="A336" s="4" t="s">
        <v>178</v>
      </c>
      <c r="B336" s="4" t="s">
        <v>114</v>
      </c>
      <c r="C336" s="4" t="s">
        <v>210</v>
      </c>
      <c r="D336" s="4">
        <v>92000324010</v>
      </c>
      <c r="E336" s="4">
        <v>9009411152</v>
      </c>
      <c r="F336" s="90">
        <v>130000726861</v>
      </c>
      <c r="G336" s="90">
        <v>140001542879</v>
      </c>
      <c r="H336" s="84"/>
      <c r="I336" s="84"/>
      <c r="J336" s="84"/>
      <c r="K336" s="84"/>
      <c r="L336" s="84"/>
      <c r="M336" s="84"/>
      <c r="N336" s="84"/>
      <c r="O336" s="84"/>
      <c r="P336" s="84">
        <v>1524</v>
      </c>
      <c r="Q336" s="84">
        <v>83820</v>
      </c>
      <c r="R336" s="84">
        <v>5867.4</v>
      </c>
      <c r="S336" s="84">
        <v>89687.4</v>
      </c>
      <c r="T336" s="84">
        <v>2941</v>
      </c>
      <c r="U336" s="84">
        <v>294100</v>
      </c>
      <c r="V336" s="84">
        <v>20587</v>
      </c>
      <c r="W336" s="84">
        <v>314687</v>
      </c>
      <c r="X336" s="84"/>
      <c r="Y336" s="84"/>
      <c r="Z336" s="84"/>
      <c r="AA336" s="84"/>
      <c r="AB336" s="84"/>
      <c r="AC336" s="84"/>
      <c r="AD336" s="84"/>
      <c r="AE336" s="84"/>
      <c r="AF336" s="84">
        <v>4465</v>
      </c>
      <c r="AG336" s="84">
        <v>377920</v>
      </c>
      <c r="AH336" s="84">
        <v>26454.400000000001</v>
      </c>
      <c r="AI336" s="84">
        <v>404374.4</v>
      </c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</row>
    <row r="337" spans="1:55" x14ac:dyDescent="0.3">
      <c r="A337" s="4" t="s">
        <v>178</v>
      </c>
      <c r="B337" s="4" t="s">
        <v>114</v>
      </c>
      <c r="C337" s="4" t="s">
        <v>223</v>
      </c>
      <c r="D337" s="4">
        <v>92000324010</v>
      </c>
      <c r="E337" s="4">
        <v>9009410983</v>
      </c>
      <c r="F337" s="90">
        <v>130000726857</v>
      </c>
      <c r="G337" s="90">
        <v>140001542832</v>
      </c>
      <c r="H337" s="84"/>
      <c r="I337" s="84"/>
      <c r="J337" s="84"/>
      <c r="K337" s="84"/>
      <c r="L337" s="84"/>
      <c r="M337" s="84"/>
      <c r="N337" s="84"/>
      <c r="O337" s="84"/>
      <c r="P337" s="84">
        <v>5811</v>
      </c>
      <c r="Q337" s="84">
        <v>319605</v>
      </c>
      <c r="R337" s="84">
        <v>22372.35</v>
      </c>
      <c r="S337" s="84">
        <v>341977.35</v>
      </c>
      <c r="T337" s="84">
        <v>3497</v>
      </c>
      <c r="U337" s="84">
        <v>349700</v>
      </c>
      <c r="V337" s="84">
        <v>24479</v>
      </c>
      <c r="W337" s="84">
        <v>374179</v>
      </c>
      <c r="X337" s="84"/>
      <c r="Y337" s="84"/>
      <c r="Z337" s="84"/>
      <c r="AA337" s="84"/>
      <c r="AB337" s="84"/>
      <c r="AC337" s="84"/>
      <c r="AD337" s="84"/>
      <c r="AE337" s="84"/>
      <c r="AF337" s="84">
        <v>9308</v>
      </c>
      <c r="AG337" s="84">
        <v>669305</v>
      </c>
      <c r="AH337" s="84">
        <v>46851.35</v>
      </c>
      <c r="AI337" s="84">
        <v>716156.35</v>
      </c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</row>
    <row r="338" spans="1:55" x14ac:dyDescent="0.3">
      <c r="A338" s="4" t="s">
        <v>178</v>
      </c>
      <c r="B338" s="4" t="s">
        <v>1257</v>
      </c>
      <c r="C338" s="4" t="s">
        <v>225</v>
      </c>
      <c r="D338" s="4">
        <v>92000589331</v>
      </c>
      <c r="E338" s="4">
        <v>9009410801</v>
      </c>
      <c r="F338" s="90">
        <v>130000726871</v>
      </c>
      <c r="G338" s="90">
        <v>140001542658</v>
      </c>
      <c r="H338" s="84"/>
      <c r="I338" s="84"/>
      <c r="J338" s="84"/>
      <c r="K338" s="84"/>
      <c r="L338" s="84"/>
      <c r="M338" s="84"/>
      <c r="N338" s="84"/>
      <c r="O338" s="84"/>
      <c r="P338" s="84">
        <v>2814</v>
      </c>
      <c r="Q338" s="84">
        <v>154770</v>
      </c>
      <c r="R338" s="84">
        <v>10833.9</v>
      </c>
      <c r="S338" s="84">
        <v>165603.9</v>
      </c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>
        <v>2814</v>
      </c>
      <c r="AG338" s="84">
        <v>154770</v>
      </c>
      <c r="AH338" s="84">
        <v>10833.9</v>
      </c>
      <c r="AI338" s="84">
        <v>165603.9</v>
      </c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</row>
    <row r="339" spans="1:55" x14ac:dyDescent="0.3">
      <c r="A339" s="4" t="s">
        <v>178</v>
      </c>
      <c r="B339" s="4" t="s">
        <v>168</v>
      </c>
      <c r="C339" s="4" t="s">
        <v>216</v>
      </c>
      <c r="D339" s="4">
        <v>92000324012</v>
      </c>
      <c r="E339" s="4">
        <v>9009410795</v>
      </c>
      <c r="F339" s="90">
        <v>130000726846</v>
      </c>
      <c r="G339" s="90">
        <v>140001542601</v>
      </c>
      <c r="H339" s="84"/>
      <c r="I339" s="84"/>
      <c r="J339" s="84"/>
      <c r="K339" s="84"/>
      <c r="L339" s="84"/>
      <c r="M339" s="84"/>
      <c r="N339" s="84"/>
      <c r="O339" s="84"/>
      <c r="P339" s="84">
        <v>5893</v>
      </c>
      <c r="Q339" s="84">
        <v>324115</v>
      </c>
      <c r="R339" s="84">
        <v>22688.05</v>
      </c>
      <c r="S339" s="84">
        <v>346803.05</v>
      </c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>
        <v>5893</v>
      </c>
      <c r="AG339" s="84">
        <v>324115</v>
      </c>
      <c r="AH339" s="84">
        <v>22688.05</v>
      </c>
      <c r="AI339" s="84">
        <v>346803.05</v>
      </c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</row>
    <row r="340" spans="1:55" x14ac:dyDescent="0.3">
      <c r="A340" s="4" t="s">
        <v>178</v>
      </c>
      <c r="B340" s="4" t="s">
        <v>172</v>
      </c>
      <c r="C340" s="4" t="s">
        <v>211</v>
      </c>
      <c r="D340" s="4">
        <v>92000374537</v>
      </c>
      <c r="E340" s="4">
        <v>9009410774</v>
      </c>
      <c r="F340" s="90">
        <v>130000726835</v>
      </c>
      <c r="G340" s="90">
        <v>140001542541</v>
      </c>
      <c r="H340" s="84"/>
      <c r="I340" s="84"/>
      <c r="J340" s="84"/>
      <c r="K340" s="84"/>
      <c r="L340" s="84"/>
      <c r="M340" s="84"/>
      <c r="N340" s="84"/>
      <c r="O340" s="84"/>
      <c r="P340" s="84">
        <v>2660</v>
      </c>
      <c r="Q340" s="84">
        <v>146300</v>
      </c>
      <c r="R340" s="84">
        <v>10241</v>
      </c>
      <c r="S340" s="84">
        <v>156541</v>
      </c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>
        <v>2660</v>
      </c>
      <c r="AG340" s="84">
        <v>146300</v>
      </c>
      <c r="AH340" s="84">
        <v>10241</v>
      </c>
      <c r="AI340" s="84">
        <v>156541</v>
      </c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</row>
    <row r="341" spans="1:55" x14ac:dyDescent="0.3">
      <c r="A341" s="4" t="s">
        <v>178</v>
      </c>
      <c r="B341" s="4" t="s">
        <v>153</v>
      </c>
      <c r="C341" s="4" t="s">
        <v>206</v>
      </c>
      <c r="D341" s="4">
        <v>92000324033</v>
      </c>
      <c r="E341" s="4">
        <v>9009410972</v>
      </c>
      <c r="F341" s="90">
        <v>130000726865</v>
      </c>
      <c r="G341" s="90">
        <v>140001542720</v>
      </c>
      <c r="H341" s="84"/>
      <c r="I341" s="84"/>
      <c r="J341" s="84"/>
      <c r="K341" s="84"/>
      <c r="L341" s="84"/>
      <c r="M341" s="84"/>
      <c r="N341" s="84"/>
      <c r="O341" s="84"/>
      <c r="P341" s="84">
        <v>28867</v>
      </c>
      <c r="Q341" s="84">
        <v>1587685</v>
      </c>
      <c r="R341" s="84">
        <v>111137.95</v>
      </c>
      <c r="S341" s="84">
        <v>1698822.95</v>
      </c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>
        <v>28867</v>
      </c>
      <c r="AG341" s="84">
        <v>1587685</v>
      </c>
      <c r="AH341" s="84">
        <v>111137.95</v>
      </c>
      <c r="AI341" s="84">
        <v>1698822.95</v>
      </c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</row>
    <row r="342" spans="1:55" x14ac:dyDescent="0.3">
      <c r="A342" s="4" t="s">
        <v>178</v>
      </c>
      <c r="B342" s="4" t="s">
        <v>153</v>
      </c>
      <c r="C342" s="4" t="s">
        <v>206</v>
      </c>
      <c r="D342" s="4">
        <v>92000324033</v>
      </c>
      <c r="E342" s="4">
        <v>9009410708</v>
      </c>
      <c r="F342" s="90">
        <v>130000726932</v>
      </c>
      <c r="G342" s="90">
        <v>140001542636</v>
      </c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>
        <v>3</v>
      </c>
      <c r="AC342" s="84">
        <v>1230</v>
      </c>
      <c r="AD342" s="84">
        <v>86.1</v>
      </c>
      <c r="AE342" s="84">
        <v>1316.1</v>
      </c>
      <c r="AF342" s="84">
        <v>3</v>
      </c>
      <c r="AG342" s="84">
        <v>1230</v>
      </c>
      <c r="AH342" s="84">
        <v>86.1</v>
      </c>
      <c r="AI342" s="84">
        <v>1316.1</v>
      </c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</row>
    <row r="343" spans="1:55" x14ac:dyDescent="0.3">
      <c r="A343" s="4" t="s">
        <v>1324</v>
      </c>
      <c r="B343" s="4" t="s">
        <v>160</v>
      </c>
      <c r="C343" s="4" t="s">
        <v>220</v>
      </c>
      <c r="D343" s="4">
        <v>92000324056</v>
      </c>
      <c r="E343" s="4">
        <v>9009416052</v>
      </c>
      <c r="F343" s="90">
        <v>130000727477</v>
      </c>
      <c r="G343" s="90">
        <v>140001544928</v>
      </c>
      <c r="H343" s="84"/>
      <c r="I343" s="84"/>
      <c r="J343" s="84"/>
      <c r="K343" s="84"/>
      <c r="L343" s="84"/>
      <c r="M343" s="84"/>
      <c r="N343" s="84"/>
      <c r="O343" s="84"/>
      <c r="P343" s="84">
        <v>803</v>
      </c>
      <c r="Q343" s="84">
        <v>44165</v>
      </c>
      <c r="R343" s="84">
        <v>3091.55</v>
      </c>
      <c r="S343" s="84">
        <v>47256.55</v>
      </c>
      <c r="T343" s="84">
        <v>8</v>
      </c>
      <c r="U343" s="84">
        <v>800</v>
      </c>
      <c r="V343" s="84">
        <v>56</v>
      </c>
      <c r="W343" s="84">
        <v>856</v>
      </c>
      <c r="X343" s="84"/>
      <c r="Y343" s="84"/>
      <c r="Z343" s="84"/>
      <c r="AA343" s="84"/>
      <c r="AB343" s="84"/>
      <c r="AC343" s="84"/>
      <c r="AD343" s="84"/>
      <c r="AE343" s="84"/>
      <c r="AF343" s="84">
        <v>811</v>
      </c>
      <c r="AG343" s="84">
        <v>44965</v>
      </c>
      <c r="AH343" s="84">
        <v>3147.55</v>
      </c>
      <c r="AI343" s="84">
        <v>48112.55</v>
      </c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</row>
    <row r="344" spans="1:55" x14ac:dyDescent="0.3">
      <c r="A344" s="4" t="s">
        <v>1324</v>
      </c>
      <c r="B344" s="4" t="s">
        <v>160</v>
      </c>
      <c r="C344" s="4" t="s">
        <v>222</v>
      </c>
      <c r="D344" s="4">
        <v>92000324056</v>
      </c>
      <c r="E344" s="4">
        <v>9009416762</v>
      </c>
      <c r="F344" s="90">
        <v>130000727486</v>
      </c>
      <c r="G344" s="90">
        <v>140001545590</v>
      </c>
      <c r="H344" s="84"/>
      <c r="I344" s="84"/>
      <c r="J344" s="84"/>
      <c r="K344" s="84"/>
      <c r="L344" s="84"/>
      <c r="M344" s="84"/>
      <c r="N344" s="84"/>
      <c r="O344" s="84"/>
      <c r="P344" s="84">
        <v>3096</v>
      </c>
      <c r="Q344" s="84">
        <v>170280</v>
      </c>
      <c r="R344" s="84">
        <v>11919.6</v>
      </c>
      <c r="S344" s="84">
        <v>182199.6</v>
      </c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>
        <v>3096</v>
      </c>
      <c r="AG344" s="84">
        <v>170280</v>
      </c>
      <c r="AH344" s="84">
        <v>11919.6</v>
      </c>
      <c r="AI344" s="84">
        <v>182199.6</v>
      </c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</row>
    <row r="345" spans="1:55" x14ac:dyDescent="0.3">
      <c r="A345" s="4" t="s">
        <v>1324</v>
      </c>
      <c r="B345" s="4" t="s">
        <v>160</v>
      </c>
      <c r="C345" s="4" t="s">
        <v>215</v>
      </c>
      <c r="D345" s="4">
        <v>92000324056</v>
      </c>
      <c r="E345" s="4">
        <v>9009417053</v>
      </c>
      <c r="F345" s="90">
        <v>130000730374</v>
      </c>
      <c r="G345" s="90">
        <v>140001545764</v>
      </c>
      <c r="H345" s="84"/>
      <c r="I345" s="84"/>
      <c r="J345" s="84"/>
      <c r="K345" s="84"/>
      <c r="L345" s="84"/>
      <c r="M345" s="84"/>
      <c r="N345" s="84"/>
      <c r="O345" s="84"/>
      <c r="P345" s="84">
        <v>2310</v>
      </c>
      <c r="Q345" s="84">
        <v>127050</v>
      </c>
      <c r="R345" s="84">
        <v>8893.5</v>
      </c>
      <c r="S345" s="84">
        <v>135943.5</v>
      </c>
      <c r="T345" s="84">
        <v>94</v>
      </c>
      <c r="U345" s="84">
        <v>9400</v>
      </c>
      <c r="V345" s="84">
        <v>658</v>
      </c>
      <c r="W345" s="84">
        <v>10058</v>
      </c>
      <c r="X345" s="84"/>
      <c r="Y345" s="84"/>
      <c r="Z345" s="84"/>
      <c r="AA345" s="84"/>
      <c r="AB345" s="84"/>
      <c r="AC345" s="84"/>
      <c r="AD345" s="84"/>
      <c r="AE345" s="84"/>
      <c r="AF345" s="84">
        <v>2404</v>
      </c>
      <c r="AG345" s="84">
        <v>136450</v>
      </c>
      <c r="AH345" s="84">
        <v>9551.5</v>
      </c>
      <c r="AI345" s="84">
        <v>146001.5</v>
      </c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</row>
    <row r="346" spans="1:55" x14ac:dyDescent="0.3">
      <c r="A346" s="4" t="s">
        <v>1324</v>
      </c>
      <c r="B346" s="4" t="s">
        <v>158</v>
      </c>
      <c r="C346" s="4" t="s">
        <v>214</v>
      </c>
      <c r="D346" s="4">
        <v>92000322771</v>
      </c>
      <c r="E346" s="4">
        <v>9009417234</v>
      </c>
      <c r="F346" s="90">
        <v>130000727517</v>
      </c>
      <c r="G346" s="90">
        <v>140001545900</v>
      </c>
      <c r="H346" s="84"/>
      <c r="I346" s="84"/>
      <c r="J346" s="84"/>
      <c r="K346" s="84"/>
      <c r="L346" s="84"/>
      <c r="M346" s="84"/>
      <c r="N346" s="84"/>
      <c r="O346" s="84"/>
      <c r="P346" s="84">
        <v>3920</v>
      </c>
      <c r="Q346" s="84">
        <v>215600</v>
      </c>
      <c r="R346" s="84">
        <v>15092</v>
      </c>
      <c r="S346" s="84">
        <v>230692</v>
      </c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>
        <v>3920</v>
      </c>
      <c r="AG346" s="84">
        <v>215600</v>
      </c>
      <c r="AH346" s="84">
        <v>15092</v>
      </c>
      <c r="AI346" s="84">
        <v>230692</v>
      </c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</row>
    <row r="347" spans="1:55" x14ac:dyDescent="0.3">
      <c r="A347" s="4" t="s">
        <v>1324</v>
      </c>
      <c r="B347" s="4" t="s">
        <v>194</v>
      </c>
      <c r="C347" s="4" t="s">
        <v>640</v>
      </c>
      <c r="D347" s="4">
        <v>92000573119</v>
      </c>
      <c r="E347" s="4">
        <v>9009416450</v>
      </c>
      <c r="F347" s="90">
        <v>130000727490</v>
      </c>
      <c r="G347" s="90">
        <v>140001545267</v>
      </c>
      <c r="H347" s="84"/>
      <c r="I347" s="84"/>
      <c r="J347" s="84"/>
      <c r="K347" s="84"/>
      <c r="L347" s="84"/>
      <c r="M347" s="84"/>
      <c r="N347" s="84"/>
      <c r="O347" s="84"/>
      <c r="P347" s="84">
        <v>2838</v>
      </c>
      <c r="Q347" s="84">
        <v>156090</v>
      </c>
      <c r="R347" s="84">
        <v>10926.3</v>
      </c>
      <c r="S347" s="84">
        <v>167016.29999999999</v>
      </c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>
        <v>2838</v>
      </c>
      <c r="AG347" s="84">
        <v>156090</v>
      </c>
      <c r="AH347" s="84">
        <v>10926.3</v>
      </c>
      <c r="AI347" s="84">
        <v>167016.29999999999</v>
      </c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</row>
    <row r="348" spans="1:55" x14ac:dyDescent="0.3">
      <c r="A348" s="4" t="s">
        <v>1324</v>
      </c>
      <c r="B348" s="4" t="s">
        <v>194</v>
      </c>
      <c r="C348" s="4" t="s">
        <v>640</v>
      </c>
      <c r="D348" s="4">
        <v>92000573119</v>
      </c>
      <c r="E348" s="4">
        <v>9009416347</v>
      </c>
      <c r="F348" s="90">
        <v>130000730371</v>
      </c>
      <c r="G348" s="90">
        <v>140001545208</v>
      </c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>
        <v>5</v>
      </c>
      <c r="AC348" s="84">
        <v>2050</v>
      </c>
      <c r="AD348" s="84">
        <v>143.5</v>
      </c>
      <c r="AE348" s="84">
        <v>2193.5</v>
      </c>
      <c r="AF348" s="84">
        <v>5</v>
      </c>
      <c r="AG348" s="84">
        <v>2050</v>
      </c>
      <c r="AH348" s="84">
        <v>143.5</v>
      </c>
      <c r="AI348" s="84">
        <v>2193.5</v>
      </c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</row>
    <row r="349" spans="1:55" x14ac:dyDescent="0.3">
      <c r="A349" s="4" t="s">
        <v>1324</v>
      </c>
      <c r="B349" s="4" t="s">
        <v>171</v>
      </c>
      <c r="C349" s="4" t="s">
        <v>213</v>
      </c>
      <c r="D349" s="4">
        <v>92000429670</v>
      </c>
      <c r="E349" s="4">
        <v>9009415871</v>
      </c>
      <c r="F349" s="90">
        <v>130000727518</v>
      </c>
      <c r="G349" s="90">
        <v>140001544825</v>
      </c>
      <c r="H349" s="84"/>
      <c r="I349" s="84"/>
      <c r="J349" s="84"/>
      <c r="K349" s="84"/>
      <c r="L349" s="84"/>
      <c r="M349" s="84"/>
      <c r="N349" s="84"/>
      <c r="O349" s="84"/>
      <c r="P349" s="84">
        <v>3466</v>
      </c>
      <c r="Q349" s="84">
        <v>190630</v>
      </c>
      <c r="R349" s="84">
        <v>13344.1</v>
      </c>
      <c r="S349" s="84">
        <v>203974.1</v>
      </c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>
        <v>3466</v>
      </c>
      <c r="AG349" s="84">
        <v>190630</v>
      </c>
      <c r="AH349" s="84">
        <v>13344.1</v>
      </c>
      <c r="AI349" s="84">
        <v>203974.1</v>
      </c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</row>
    <row r="350" spans="1:55" x14ac:dyDescent="0.3">
      <c r="A350" s="4" t="s">
        <v>1324</v>
      </c>
      <c r="B350" s="4" t="s">
        <v>171</v>
      </c>
      <c r="C350" s="4" t="s">
        <v>213</v>
      </c>
      <c r="D350" s="4">
        <v>92000429670</v>
      </c>
      <c r="E350" s="4">
        <v>9009415884</v>
      </c>
      <c r="F350" s="90">
        <v>130000730369</v>
      </c>
      <c r="G350" s="90">
        <v>140001544888</v>
      </c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>
        <v>10</v>
      </c>
      <c r="AC350" s="84">
        <v>4100</v>
      </c>
      <c r="AD350" s="84">
        <v>287</v>
      </c>
      <c r="AE350" s="84">
        <v>4387</v>
      </c>
      <c r="AF350" s="84">
        <v>10</v>
      </c>
      <c r="AG350" s="84">
        <v>4100</v>
      </c>
      <c r="AH350" s="84">
        <v>287</v>
      </c>
      <c r="AI350" s="84">
        <v>4387</v>
      </c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</row>
    <row r="351" spans="1:55" x14ac:dyDescent="0.3">
      <c r="A351" s="4" t="s">
        <v>1324</v>
      </c>
      <c r="B351" s="4" t="s">
        <v>114</v>
      </c>
      <c r="C351" s="4" t="s">
        <v>219</v>
      </c>
      <c r="D351" s="4">
        <v>92000324058</v>
      </c>
      <c r="E351" s="4">
        <v>9009416596</v>
      </c>
      <c r="F351" s="90">
        <v>130000727544</v>
      </c>
      <c r="G351" s="90">
        <v>140001545420</v>
      </c>
      <c r="H351" s="84"/>
      <c r="I351" s="84"/>
      <c r="J351" s="84"/>
      <c r="K351" s="84"/>
      <c r="L351" s="84"/>
      <c r="M351" s="84"/>
      <c r="N351" s="84"/>
      <c r="O351" s="84"/>
      <c r="P351" s="84">
        <v>1595</v>
      </c>
      <c r="Q351" s="84">
        <v>87725</v>
      </c>
      <c r="R351" s="84">
        <v>6140.75</v>
      </c>
      <c r="S351" s="84">
        <v>93865.75</v>
      </c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>
        <v>1595</v>
      </c>
      <c r="AG351" s="84">
        <v>87725</v>
      </c>
      <c r="AH351" s="84">
        <v>6140.75</v>
      </c>
      <c r="AI351" s="84">
        <v>93865.75</v>
      </c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</row>
    <row r="352" spans="1:55" x14ac:dyDescent="0.3">
      <c r="A352" s="4" t="s">
        <v>1324</v>
      </c>
      <c r="B352" s="4" t="s">
        <v>114</v>
      </c>
      <c r="C352" s="4" t="s">
        <v>210</v>
      </c>
      <c r="D352" s="4">
        <v>92000324058</v>
      </c>
      <c r="E352" s="4">
        <v>9009416464</v>
      </c>
      <c r="F352" s="90">
        <v>130000730389</v>
      </c>
      <c r="G352" s="90">
        <v>140001545331</v>
      </c>
      <c r="H352" s="84"/>
      <c r="I352" s="84"/>
      <c r="J352" s="84"/>
      <c r="K352" s="84"/>
      <c r="L352" s="84"/>
      <c r="M352" s="84"/>
      <c r="N352" s="84"/>
      <c r="O352" s="84"/>
      <c r="P352" s="84">
        <v>1265</v>
      </c>
      <c r="Q352" s="84">
        <v>69575</v>
      </c>
      <c r="R352" s="84">
        <v>4870.25</v>
      </c>
      <c r="S352" s="84">
        <v>74445.25</v>
      </c>
      <c r="T352" s="84">
        <v>309</v>
      </c>
      <c r="U352" s="84">
        <v>30900</v>
      </c>
      <c r="V352" s="84">
        <v>2163</v>
      </c>
      <c r="W352" s="84">
        <v>33063</v>
      </c>
      <c r="X352" s="84"/>
      <c r="Y352" s="84"/>
      <c r="Z352" s="84"/>
      <c r="AA352" s="84"/>
      <c r="AB352" s="84"/>
      <c r="AC352" s="84"/>
      <c r="AD352" s="84"/>
      <c r="AE352" s="84"/>
      <c r="AF352" s="84">
        <v>1574</v>
      </c>
      <c r="AG352" s="84">
        <v>100475</v>
      </c>
      <c r="AH352" s="84">
        <v>7033.25</v>
      </c>
      <c r="AI352" s="84">
        <v>107508.25</v>
      </c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</row>
    <row r="353" spans="1:55" x14ac:dyDescent="0.3">
      <c r="A353" s="4" t="s">
        <v>1324</v>
      </c>
      <c r="B353" s="4" t="s">
        <v>114</v>
      </c>
      <c r="C353" s="4" t="s">
        <v>223</v>
      </c>
      <c r="D353" s="4">
        <v>92000324058</v>
      </c>
      <c r="E353" s="4">
        <v>9009416717</v>
      </c>
      <c r="F353" s="90">
        <v>130000730391</v>
      </c>
      <c r="G353" s="90">
        <v>140001545490</v>
      </c>
      <c r="H353" s="84"/>
      <c r="I353" s="84"/>
      <c r="J353" s="84"/>
      <c r="K353" s="84"/>
      <c r="L353" s="84"/>
      <c r="M353" s="84"/>
      <c r="N353" s="84"/>
      <c r="O353" s="84"/>
      <c r="P353" s="84">
        <v>1141</v>
      </c>
      <c r="Q353" s="84">
        <v>62755</v>
      </c>
      <c r="R353" s="84">
        <v>4392.8500000000004</v>
      </c>
      <c r="S353" s="84">
        <v>67147.850000000006</v>
      </c>
      <c r="T353" s="84">
        <v>896</v>
      </c>
      <c r="U353" s="84">
        <v>89600</v>
      </c>
      <c r="V353" s="84">
        <v>6272</v>
      </c>
      <c r="W353" s="84">
        <v>95872</v>
      </c>
      <c r="X353" s="84"/>
      <c r="Y353" s="84"/>
      <c r="Z353" s="84"/>
      <c r="AA353" s="84"/>
      <c r="AB353" s="84"/>
      <c r="AC353" s="84"/>
      <c r="AD353" s="84"/>
      <c r="AE353" s="84"/>
      <c r="AF353" s="84">
        <v>2037</v>
      </c>
      <c r="AG353" s="84">
        <v>152355</v>
      </c>
      <c r="AH353" s="84">
        <v>10664.85</v>
      </c>
      <c r="AI353" s="84">
        <v>163019.85</v>
      </c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</row>
    <row r="354" spans="1:55" x14ac:dyDescent="0.3">
      <c r="A354" s="4" t="s">
        <v>1324</v>
      </c>
      <c r="B354" s="4" t="s">
        <v>1257</v>
      </c>
      <c r="C354" s="4" t="s">
        <v>225</v>
      </c>
      <c r="D354" s="4">
        <v>92000589332</v>
      </c>
      <c r="E354" s="4">
        <v>9009416559</v>
      </c>
      <c r="F354" s="90">
        <v>130000727580</v>
      </c>
      <c r="G354" s="90">
        <v>140001545381</v>
      </c>
      <c r="H354" s="84"/>
      <c r="I354" s="84"/>
      <c r="J354" s="84"/>
      <c r="K354" s="84"/>
      <c r="L354" s="84"/>
      <c r="M354" s="84"/>
      <c r="N354" s="84"/>
      <c r="O354" s="84"/>
      <c r="P354" s="84">
        <v>1186</v>
      </c>
      <c r="Q354" s="84">
        <v>65230</v>
      </c>
      <c r="R354" s="84">
        <v>4566.1000000000004</v>
      </c>
      <c r="S354" s="84">
        <v>69796.100000000006</v>
      </c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>
        <v>1186</v>
      </c>
      <c r="AG354" s="84">
        <v>65230</v>
      </c>
      <c r="AH354" s="84">
        <v>4566.1000000000004</v>
      </c>
      <c r="AI354" s="84">
        <v>69796.100000000006</v>
      </c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</row>
    <row r="355" spans="1:55" x14ac:dyDescent="0.3">
      <c r="A355" s="4" t="s">
        <v>1324</v>
      </c>
      <c r="B355" s="4" t="s">
        <v>168</v>
      </c>
      <c r="C355" s="4" t="s">
        <v>216</v>
      </c>
      <c r="D355" s="4">
        <v>92000324067</v>
      </c>
      <c r="E355" s="4">
        <v>9009416753</v>
      </c>
      <c r="F355" s="90">
        <v>130000730382</v>
      </c>
      <c r="G355" s="90">
        <v>140001545555</v>
      </c>
      <c r="H355" s="84"/>
      <c r="I355" s="84"/>
      <c r="J355" s="84"/>
      <c r="K355" s="84"/>
      <c r="L355" s="84"/>
      <c r="M355" s="84"/>
      <c r="N355" s="84"/>
      <c r="O355" s="84"/>
      <c r="P355" s="84">
        <v>470</v>
      </c>
      <c r="Q355" s="84">
        <v>25850</v>
      </c>
      <c r="R355" s="84">
        <v>1809.5</v>
      </c>
      <c r="S355" s="84">
        <v>27659.5</v>
      </c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>
        <v>470</v>
      </c>
      <c r="AG355" s="84">
        <v>25850</v>
      </c>
      <c r="AH355" s="84">
        <v>1809.5</v>
      </c>
      <c r="AI355" s="84">
        <v>27659.5</v>
      </c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</row>
    <row r="356" spans="1:55" x14ac:dyDescent="0.3">
      <c r="A356" s="4" t="s">
        <v>1324</v>
      </c>
      <c r="B356" s="4" t="s">
        <v>153</v>
      </c>
      <c r="C356" s="4" t="s">
        <v>206</v>
      </c>
      <c r="D356" s="4">
        <v>92000324097</v>
      </c>
      <c r="E356" s="4">
        <v>9009417066</v>
      </c>
      <c r="F356" s="90">
        <v>130000727567</v>
      </c>
      <c r="G356" s="90">
        <v>140001545805</v>
      </c>
      <c r="H356" s="84"/>
      <c r="I356" s="84"/>
      <c r="J356" s="84"/>
      <c r="K356" s="84"/>
      <c r="L356" s="84"/>
      <c r="M356" s="84"/>
      <c r="N356" s="84"/>
      <c r="O356" s="84"/>
      <c r="P356" s="84">
        <v>7570</v>
      </c>
      <c r="Q356" s="84">
        <v>416350</v>
      </c>
      <c r="R356" s="84">
        <v>29144.5</v>
      </c>
      <c r="S356" s="84">
        <v>445494.5</v>
      </c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>
        <v>7570</v>
      </c>
      <c r="AG356" s="84">
        <v>416350</v>
      </c>
      <c r="AH356" s="84">
        <v>29144.5</v>
      </c>
      <c r="AI356" s="84">
        <v>445494.5</v>
      </c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</row>
    <row r="357" spans="1:55" x14ac:dyDescent="0.3">
      <c r="A357" s="4" t="s">
        <v>1291</v>
      </c>
      <c r="B357" s="4" t="s">
        <v>160</v>
      </c>
      <c r="C357" s="4" t="s">
        <v>220</v>
      </c>
      <c r="D357" s="4">
        <v>92000320915</v>
      </c>
      <c r="E357" s="4">
        <v>9009417388</v>
      </c>
      <c r="F357" s="90">
        <v>130000727475</v>
      </c>
      <c r="G357" s="90">
        <v>140001546137</v>
      </c>
      <c r="H357" s="84"/>
      <c r="I357" s="84"/>
      <c r="J357" s="84"/>
      <c r="K357" s="84"/>
      <c r="L357" s="84"/>
      <c r="M357" s="84"/>
      <c r="N357" s="84"/>
      <c r="O357" s="84"/>
      <c r="P357" s="84">
        <v>5713</v>
      </c>
      <c r="Q357" s="84">
        <v>314215</v>
      </c>
      <c r="R357" s="84">
        <v>21995.05</v>
      </c>
      <c r="S357" s="84">
        <v>336210.05</v>
      </c>
      <c r="T357" s="84">
        <v>90</v>
      </c>
      <c r="U357" s="84">
        <v>9000</v>
      </c>
      <c r="V357" s="84">
        <v>630</v>
      </c>
      <c r="W357" s="84">
        <v>9630</v>
      </c>
      <c r="X357" s="84"/>
      <c r="Y357" s="84"/>
      <c r="Z357" s="84"/>
      <c r="AA357" s="84"/>
      <c r="AB357" s="84"/>
      <c r="AC357" s="84"/>
      <c r="AD357" s="84"/>
      <c r="AE357" s="84"/>
      <c r="AF357" s="84">
        <v>5803</v>
      </c>
      <c r="AG357" s="84">
        <v>323215</v>
      </c>
      <c r="AH357" s="84">
        <v>22625.05</v>
      </c>
      <c r="AI357" s="84">
        <v>345840.05</v>
      </c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</row>
    <row r="358" spans="1:55" x14ac:dyDescent="0.3">
      <c r="A358" s="4" t="s">
        <v>1291</v>
      </c>
      <c r="B358" s="4" t="s">
        <v>174</v>
      </c>
      <c r="C358" s="4" t="s">
        <v>218</v>
      </c>
      <c r="D358" s="4">
        <v>92000320923</v>
      </c>
      <c r="E358" s="4">
        <v>9009417014</v>
      </c>
      <c r="F358" s="90">
        <v>130000727468</v>
      </c>
      <c r="G358" s="90">
        <v>140001545740</v>
      </c>
      <c r="H358" s="84"/>
      <c r="I358" s="84"/>
      <c r="J358" s="84"/>
      <c r="K358" s="84"/>
      <c r="L358" s="84"/>
      <c r="M358" s="84"/>
      <c r="N358" s="84"/>
      <c r="O358" s="84"/>
      <c r="P358" s="84">
        <v>801</v>
      </c>
      <c r="Q358" s="84">
        <v>44055</v>
      </c>
      <c r="R358" s="84">
        <v>3083.85</v>
      </c>
      <c r="S358" s="84">
        <v>47138.85</v>
      </c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>
        <v>801</v>
      </c>
      <c r="AG358" s="84">
        <v>44055</v>
      </c>
      <c r="AH358" s="84">
        <v>3083.85</v>
      </c>
      <c r="AI358" s="84">
        <v>47138.85</v>
      </c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</row>
    <row r="359" spans="1:55" x14ac:dyDescent="0.3">
      <c r="A359" s="4" t="s">
        <v>1291</v>
      </c>
      <c r="B359" s="4" t="s">
        <v>158</v>
      </c>
      <c r="C359" s="4" t="s">
        <v>214</v>
      </c>
      <c r="D359" s="4">
        <v>92000322768</v>
      </c>
      <c r="E359" s="4">
        <v>9009462498</v>
      </c>
      <c r="F359" s="90">
        <v>130000727485</v>
      </c>
      <c r="G359" s="90">
        <v>140001546052</v>
      </c>
      <c r="H359" s="84"/>
      <c r="I359" s="84"/>
      <c r="J359" s="84"/>
      <c r="K359" s="84"/>
      <c r="L359" s="84"/>
      <c r="M359" s="84"/>
      <c r="N359" s="84"/>
      <c r="O359" s="84"/>
      <c r="P359" s="84">
        <v>2863</v>
      </c>
      <c r="Q359" s="84">
        <v>157465</v>
      </c>
      <c r="R359" s="84">
        <v>11022.55</v>
      </c>
      <c r="S359" s="84">
        <v>168487.55</v>
      </c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>
        <v>2863</v>
      </c>
      <c r="AG359" s="84">
        <v>157465</v>
      </c>
      <c r="AH359" s="84">
        <v>11022.55</v>
      </c>
      <c r="AI359" s="84">
        <v>168487.55</v>
      </c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</row>
    <row r="360" spans="1:55" x14ac:dyDescent="0.3">
      <c r="A360" s="4" t="s">
        <v>1291</v>
      </c>
      <c r="B360" s="4" t="s">
        <v>194</v>
      </c>
      <c r="C360" s="4" t="s">
        <v>640</v>
      </c>
      <c r="D360" s="4">
        <v>92000546546</v>
      </c>
      <c r="E360" s="4">
        <v>9009420346</v>
      </c>
      <c r="F360" s="90">
        <v>130000727473</v>
      </c>
      <c r="G360" s="90">
        <v>140001546779</v>
      </c>
      <c r="H360" s="84"/>
      <c r="I360" s="84"/>
      <c r="J360" s="84"/>
      <c r="K360" s="84"/>
      <c r="L360" s="84"/>
      <c r="M360" s="84"/>
      <c r="N360" s="84"/>
      <c r="O360" s="84"/>
      <c r="P360" s="84">
        <v>7431</v>
      </c>
      <c r="Q360" s="84">
        <v>408705</v>
      </c>
      <c r="R360" s="84">
        <v>28609.35</v>
      </c>
      <c r="S360" s="84">
        <v>437314.35</v>
      </c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>
        <v>7431</v>
      </c>
      <c r="AG360" s="84">
        <v>408705</v>
      </c>
      <c r="AH360" s="84">
        <v>28609.35</v>
      </c>
      <c r="AI360" s="84">
        <v>437314.35</v>
      </c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</row>
    <row r="361" spans="1:55" x14ac:dyDescent="0.3">
      <c r="A361" s="4" t="s">
        <v>1291</v>
      </c>
      <c r="B361" s="4" t="s">
        <v>114</v>
      </c>
      <c r="C361" s="4" t="s">
        <v>219</v>
      </c>
      <c r="D361" s="4">
        <v>92000320906</v>
      </c>
      <c r="E361" s="4">
        <v>9009417183</v>
      </c>
      <c r="F361" s="90">
        <v>130000727467</v>
      </c>
      <c r="G361" s="90">
        <v>140001545902</v>
      </c>
      <c r="H361" s="84"/>
      <c r="I361" s="84"/>
      <c r="J361" s="84"/>
      <c r="K361" s="84"/>
      <c r="L361" s="84"/>
      <c r="M361" s="84"/>
      <c r="N361" s="84"/>
      <c r="O361" s="84"/>
      <c r="P361" s="84">
        <v>9288</v>
      </c>
      <c r="Q361" s="84">
        <v>510840</v>
      </c>
      <c r="R361" s="84">
        <v>35758.800000000003</v>
      </c>
      <c r="S361" s="84">
        <v>546598.80000000005</v>
      </c>
      <c r="T361" s="84">
        <v>2570</v>
      </c>
      <c r="U361" s="84">
        <v>257000</v>
      </c>
      <c r="V361" s="84">
        <v>17990</v>
      </c>
      <c r="W361" s="84">
        <v>274990</v>
      </c>
      <c r="X361" s="84"/>
      <c r="Y361" s="84"/>
      <c r="Z361" s="84"/>
      <c r="AA361" s="84"/>
      <c r="AB361" s="84"/>
      <c r="AC361" s="84"/>
      <c r="AD361" s="84"/>
      <c r="AE361" s="84"/>
      <c r="AF361" s="84">
        <v>11858</v>
      </c>
      <c r="AG361" s="84">
        <v>767840</v>
      </c>
      <c r="AH361" s="84">
        <v>53748.800000000003</v>
      </c>
      <c r="AI361" s="84">
        <v>821588.8</v>
      </c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</row>
    <row r="362" spans="1:55" x14ac:dyDescent="0.3">
      <c r="A362" s="4" t="s">
        <v>1291</v>
      </c>
      <c r="B362" s="4" t="s">
        <v>114</v>
      </c>
      <c r="C362" s="4" t="s">
        <v>235</v>
      </c>
      <c r="D362" s="4">
        <v>92000320906</v>
      </c>
      <c r="E362" s="4">
        <v>9009416653</v>
      </c>
      <c r="F362" s="90">
        <v>130000726872</v>
      </c>
      <c r="G362" s="90">
        <v>140001545465</v>
      </c>
      <c r="H362" s="84"/>
      <c r="I362" s="84"/>
      <c r="J362" s="84"/>
      <c r="K362" s="84"/>
      <c r="L362" s="84"/>
      <c r="M362" s="84"/>
      <c r="N362" s="84"/>
      <c r="O362" s="84"/>
      <c r="P362" s="84">
        <v>729</v>
      </c>
      <c r="Q362" s="84">
        <v>40095</v>
      </c>
      <c r="R362" s="84">
        <v>2806.65</v>
      </c>
      <c r="S362" s="84">
        <v>42901.65</v>
      </c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>
        <v>729</v>
      </c>
      <c r="AG362" s="84">
        <v>40095</v>
      </c>
      <c r="AH362" s="84">
        <v>2806.65</v>
      </c>
      <c r="AI362" s="84">
        <v>42901.65</v>
      </c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</row>
    <row r="363" spans="1:55" x14ac:dyDescent="0.3">
      <c r="A363" s="4" t="s">
        <v>1291</v>
      </c>
      <c r="B363" s="4" t="s">
        <v>168</v>
      </c>
      <c r="C363" s="4" t="s">
        <v>216</v>
      </c>
      <c r="D363" s="4">
        <v>92000320929</v>
      </c>
      <c r="E363" s="4">
        <v>9009417027</v>
      </c>
      <c r="F363" s="90">
        <v>130000727476</v>
      </c>
      <c r="G363" s="90">
        <v>140001545833</v>
      </c>
      <c r="H363" s="84"/>
      <c r="I363" s="84"/>
      <c r="J363" s="84"/>
      <c r="K363" s="84"/>
      <c r="L363" s="84"/>
      <c r="M363" s="84"/>
      <c r="N363" s="84"/>
      <c r="O363" s="84"/>
      <c r="P363" s="84">
        <v>1066</v>
      </c>
      <c r="Q363" s="84">
        <v>58630</v>
      </c>
      <c r="R363" s="84">
        <v>4104.1000000000004</v>
      </c>
      <c r="S363" s="84">
        <v>62734.1</v>
      </c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>
        <v>1066</v>
      </c>
      <c r="AG363" s="84">
        <v>58630</v>
      </c>
      <c r="AH363" s="84">
        <v>4104.1000000000004</v>
      </c>
      <c r="AI363" s="84">
        <v>62734.1</v>
      </c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</row>
    <row r="364" spans="1:55" x14ac:dyDescent="0.3">
      <c r="A364" s="4" t="s">
        <v>1291</v>
      </c>
      <c r="B364" s="4" t="s">
        <v>172</v>
      </c>
      <c r="C364" s="4" t="s">
        <v>211</v>
      </c>
      <c r="D364" s="4">
        <v>92000374538</v>
      </c>
      <c r="E364" s="4">
        <v>9009416665</v>
      </c>
      <c r="F364" s="90">
        <v>130000727482</v>
      </c>
      <c r="G364" s="90">
        <v>140001545569</v>
      </c>
      <c r="H364" s="84"/>
      <c r="I364" s="84"/>
      <c r="J364" s="84"/>
      <c r="K364" s="84"/>
      <c r="L364" s="84"/>
      <c r="M364" s="84"/>
      <c r="N364" s="84"/>
      <c r="O364" s="84"/>
      <c r="P364" s="84">
        <v>2470</v>
      </c>
      <c r="Q364" s="84">
        <v>135850</v>
      </c>
      <c r="R364" s="84">
        <v>9509.5</v>
      </c>
      <c r="S364" s="84">
        <v>145359.5</v>
      </c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>
        <v>2470</v>
      </c>
      <c r="AG364" s="84">
        <v>135850</v>
      </c>
      <c r="AH364" s="84">
        <v>9509.5</v>
      </c>
      <c r="AI364" s="84">
        <v>145359.5</v>
      </c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</row>
    <row r="365" spans="1:55" x14ac:dyDescent="0.3">
      <c r="A365" s="4" t="s">
        <v>1291</v>
      </c>
      <c r="B365" s="4" t="s">
        <v>153</v>
      </c>
      <c r="C365" s="4" t="s">
        <v>206</v>
      </c>
      <c r="D365" s="4">
        <v>92000431293</v>
      </c>
      <c r="E365" s="4">
        <v>9009416520</v>
      </c>
      <c r="F365" s="90">
        <v>130000727470</v>
      </c>
      <c r="G365" s="90">
        <v>140001545367</v>
      </c>
      <c r="H365" s="84"/>
      <c r="I365" s="84"/>
      <c r="J365" s="84"/>
      <c r="K365" s="84"/>
      <c r="L365" s="84"/>
      <c r="M365" s="84"/>
      <c r="N365" s="84"/>
      <c r="O365" s="84"/>
      <c r="P365" s="84">
        <v>11723</v>
      </c>
      <c r="Q365" s="84">
        <v>644765</v>
      </c>
      <c r="R365" s="84">
        <v>45133.55</v>
      </c>
      <c r="S365" s="84">
        <v>689898.55</v>
      </c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>
        <v>11723</v>
      </c>
      <c r="AG365" s="84">
        <v>644765</v>
      </c>
      <c r="AH365" s="84">
        <v>45133.55</v>
      </c>
      <c r="AI365" s="84">
        <v>689898.55</v>
      </c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</row>
    <row r="366" spans="1:55" x14ac:dyDescent="0.3">
      <c r="A366" s="4" t="s">
        <v>1291</v>
      </c>
      <c r="B366" s="4" t="s">
        <v>191</v>
      </c>
      <c r="C366" s="4" t="s">
        <v>659</v>
      </c>
      <c r="D366" s="4">
        <v>92000181397</v>
      </c>
      <c r="E366" s="4">
        <v>9009420331</v>
      </c>
      <c r="F366" s="90">
        <v>130000727488</v>
      </c>
      <c r="G366" s="90">
        <v>140001546702</v>
      </c>
      <c r="H366" s="84">
        <v>778</v>
      </c>
      <c r="I366" s="84">
        <v>24896</v>
      </c>
      <c r="J366" s="84">
        <v>1742.72</v>
      </c>
      <c r="K366" s="84">
        <v>26638.720000000001</v>
      </c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>
        <v>778</v>
      </c>
      <c r="AG366" s="84">
        <v>24896</v>
      </c>
      <c r="AH366" s="84">
        <v>1742.72</v>
      </c>
      <c r="AI366" s="84">
        <v>26638.720000000001</v>
      </c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</row>
    <row r="367" spans="1:55" x14ac:dyDescent="0.3">
      <c r="A367" s="4" t="s">
        <v>1291</v>
      </c>
      <c r="B367" s="4" t="s">
        <v>2509</v>
      </c>
      <c r="C367" s="4" t="s">
        <v>2508</v>
      </c>
      <c r="D367" s="4">
        <v>92000666441</v>
      </c>
      <c r="E367" s="4">
        <v>9009417370</v>
      </c>
      <c r="F367" s="90">
        <v>130000740189</v>
      </c>
      <c r="G367" s="90">
        <v>140001545972</v>
      </c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>
        <v>48</v>
      </c>
      <c r="Y367" s="84">
        <v>1200</v>
      </c>
      <c r="Z367" s="84">
        <v>84</v>
      </c>
      <c r="AA367" s="84">
        <v>1284</v>
      </c>
      <c r="AB367" s="84"/>
      <c r="AC367" s="84"/>
      <c r="AD367" s="84"/>
      <c r="AE367" s="84"/>
      <c r="AF367" s="84">
        <v>48</v>
      </c>
      <c r="AG367" s="84">
        <v>1200</v>
      </c>
      <c r="AH367" s="84">
        <v>84</v>
      </c>
      <c r="AI367" s="84">
        <v>1284</v>
      </c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</row>
    <row r="368" spans="1:55" x14ac:dyDescent="0.3">
      <c r="A368" s="4" t="s">
        <v>1309</v>
      </c>
      <c r="B368" s="4" t="s">
        <v>160</v>
      </c>
      <c r="C368" s="4" t="s">
        <v>220</v>
      </c>
      <c r="D368" s="4">
        <v>92000323085</v>
      </c>
      <c r="E368" s="4">
        <v>9009421148</v>
      </c>
      <c r="F368" s="90">
        <v>130000728719</v>
      </c>
      <c r="G368" s="90">
        <v>140001547338</v>
      </c>
      <c r="H368" s="84"/>
      <c r="I368" s="84"/>
      <c r="J368" s="84"/>
      <c r="K368" s="84"/>
      <c r="L368" s="84"/>
      <c r="M368" s="84"/>
      <c r="N368" s="84"/>
      <c r="O368" s="84"/>
      <c r="P368" s="84">
        <v>2289</v>
      </c>
      <c r="Q368" s="84">
        <v>125895</v>
      </c>
      <c r="R368" s="84">
        <v>8812.65</v>
      </c>
      <c r="S368" s="84">
        <v>134707.65</v>
      </c>
      <c r="T368" s="84">
        <v>23</v>
      </c>
      <c r="U368" s="84">
        <v>2300</v>
      </c>
      <c r="V368" s="84">
        <v>161</v>
      </c>
      <c r="W368" s="84">
        <v>2461</v>
      </c>
      <c r="X368" s="84"/>
      <c r="Y368" s="84"/>
      <c r="Z368" s="84"/>
      <c r="AA368" s="84"/>
      <c r="AB368" s="84"/>
      <c r="AC368" s="84"/>
      <c r="AD368" s="84"/>
      <c r="AE368" s="84"/>
      <c r="AF368" s="84">
        <v>2312</v>
      </c>
      <c r="AG368" s="84">
        <v>128195</v>
      </c>
      <c r="AH368" s="84">
        <v>8973.65</v>
      </c>
      <c r="AI368" s="84">
        <v>137168.65</v>
      </c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</row>
    <row r="369" spans="1:55" x14ac:dyDescent="0.3">
      <c r="A369" s="4" t="s">
        <v>1309</v>
      </c>
      <c r="B369" s="4" t="s">
        <v>160</v>
      </c>
      <c r="C369" s="4" t="s">
        <v>220</v>
      </c>
      <c r="D369" s="4">
        <v>92000326022</v>
      </c>
      <c r="E369" s="4">
        <v>9009421383</v>
      </c>
      <c r="F369" s="90">
        <v>130000728712</v>
      </c>
      <c r="G369" s="90">
        <v>140001547475</v>
      </c>
      <c r="H369" s="84"/>
      <c r="I369" s="84"/>
      <c r="J369" s="84"/>
      <c r="K369" s="84"/>
      <c r="L369" s="84"/>
      <c r="M369" s="84"/>
      <c r="N369" s="84"/>
      <c r="O369" s="84"/>
      <c r="P369" s="84">
        <v>4386</v>
      </c>
      <c r="Q369" s="84">
        <v>241230</v>
      </c>
      <c r="R369" s="84">
        <v>16886.099999999999</v>
      </c>
      <c r="S369" s="84">
        <v>258116.1</v>
      </c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>
        <v>4386</v>
      </c>
      <c r="AG369" s="84">
        <v>241230</v>
      </c>
      <c r="AH369" s="84">
        <v>16886.099999999999</v>
      </c>
      <c r="AI369" s="84">
        <v>258116.1</v>
      </c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</row>
    <row r="370" spans="1:55" x14ac:dyDescent="0.3">
      <c r="A370" s="4" t="s">
        <v>1309</v>
      </c>
      <c r="B370" s="4" t="s">
        <v>160</v>
      </c>
      <c r="C370" s="4" t="s">
        <v>222</v>
      </c>
      <c r="D370" s="4">
        <v>92000323085</v>
      </c>
      <c r="E370" s="4">
        <v>9009420948</v>
      </c>
      <c r="F370" s="90">
        <v>130000728750</v>
      </c>
      <c r="G370" s="90">
        <v>140001547222</v>
      </c>
      <c r="H370" s="84"/>
      <c r="I370" s="84"/>
      <c r="J370" s="84"/>
      <c r="K370" s="84"/>
      <c r="L370" s="84"/>
      <c r="M370" s="84"/>
      <c r="N370" s="84"/>
      <c r="O370" s="84"/>
      <c r="P370" s="84">
        <v>2355</v>
      </c>
      <c r="Q370" s="84">
        <v>129525</v>
      </c>
      <c r="R370" s="84">
        <v>9066.75</v>
      </c>
      <c r="S370" s="84">
        <v>138591.75</v>
      </c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>
        <v>2355</v>
      </c>
      <c r="AG370" s="84">
        <v>129525</v>
      </c>
      <c r="AH370" s="84">
        <v>9066.75</v>
      </c>
      <c r="AI370" s="84">
        <v>138591.75</v>
      </c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</row>
    <row r="371" spans="1:55" x14ac:dyDescent="0.3">
      <c r="A371" s="4" t="s">
        <v>1309</v>
      </c>
      <c r="B371" s="4" t="s">
        <v>160</v>
      </c>
      <c r="C371" s="4" t="s">
        <v>222</v>
      </c>
      <c r="D371" s="4">
        <v>92000326022</v>
      </c>
      <c r="E371" s="4">
        <v>9009420933</v>
      </c>
      <c r="F371" s="90">
        <v>130000728755</v>
      </c>
      <c r="G371" s="90">
        <v>140001547153</v>
      </c>
      <c r="H371" s="84"/>
      <c r="I371" s="84"/>
      <c r="J371" s="84"/>
      <c r="K371" s="84"/>
      <c r="L371" s="84"/>
      <c r="M371" s="84"/>
      <c r="N371" s="84"/>
      <c r="O371" s="84"/>
      <c r="P371" s="84">
        <v>506</v>
      </c>
      <c r="Q371" s="84">
        <v>27830</v>
      </c>
      <c r="R371" s="84">
        <v>1948.1</v>
      </c>
      <c r="S371" s="84">
        <v>29778.1</v>
      </c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>
        <v>506</v>
      </c>
      <c r="AG371" s="84">
        <v>27830</v>
      </c>
      <c r="AH371" s="84">
        <v>1948.1</v>
      </c>
      <c r="AI371" s="84">
        <v>29778.1</v>
      </c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</row>
    <row r="372" spans="1:55" x14ac:dyDescent="0.3">
      <c r="A372" s="4" t="s">
        <v>1309</v>
      </c>
      <c r="B372" s="4" t="s">
        <v>174</v>
      </c>
      <c r="C372" s="4" t="s">
        <v>218</v>
      </c>
      <c r="D372" s="4">
        <v>92000323065</v>
      </c>
      <c r="E372" s="4">
        <v>9009416789</v>
      </c>
      <c r="F372" s="90">
        <v>130000713837</v>
      </c>
      <c r="G372" s="90">
        <v>140001545611</v>
      </c>
      <c r="H372" s="84"/>
      <c r="I372" s="84"/>
      <c r="J372" s="84"/>
      <c r="K372" s="84"/>
      <c r="L372" s="84"/>
      <c r="M372" s="84"/>
      <c r="N372" s="84"/>
      <c r="O372" s="84"/>
      <c r="P372" s="84">
        <v>1008</v>
      </c>
      <c r="Q372" s="84">
        <v>55440</v>
      </c>
      <c r="R372" s="84">
        <v>3880.8</v>
      </c>
      <c r="S372" s="84">
        <v>59320.800000000003</v>
      </c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>
        <v>1008</v>
      </c>
      <c r="AG372" s="84">
        <v>55440</v>
      </c>
      <c r="AH372" s="84">
        <v>3880.8</v>
      </c>
      <c r="AI372" s="84">
        <v>59320.800000000003</v>
      </c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</row>
    <row r="373" spans="1:55" x14ac:dyDescent="0.3">
      <c r="A373" s="4" t="s">
        <v>1309</v>
      </c>
      <c r="B373" s="4" t="s">
        <v>162</v>
      </c>
      <c r="C373" s="4" t="s">
        <v>212</v>
      </c>
      <c r="D373" s="4">
        <v>92000525668</v>
      </c>
      <c r="E373" s="4">
        <v>9009416700</v>
      </c>
      <c r="F373" s="90">
        <v>130000728766</v>
      </c>
      <c r="G373" s="90">
        <v>140001545501</v>
      </c>
      <c r="H373" s="84"/>
      <c r="I373" s="84"/>
      <c r="J373" s="84"/>
      <c r="K373" s="84"/>
      <c r="L373" s="84"/>
      <c r="M373" s="84"/>
      <c r="N373" s="84"/>
      <c r="O373" s="84"/>
      <c r="P373" s="84">
        <v>233</v>
      </c>
      <c r="Q373" s="84">
        <v>12815</v>
      </c>
      <c r="R373" s="84">
        <v>897.05</v>
      </c>
      <c r="S373" s="84">
        <v>13712.05</v>
      </c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>
        <v>233</v>
      </c>
      <c r="AG373" s="84">
        <v>12815</v>
      </c>
      <c r="AH373" s="84">
        <v>897.05</v>
      </c>
      <c r="AI373" s="84">
        <v>13712.05</v>
      </c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</row>
    <row r="374" spans="1:55" x14ac:dyDescent="0.3">
      <c r="A374" s="4" t="s">
        <v>1309</v>
      </c>
      <c r="B374" s="4" t="s">
        <v>158</v>
      </c>
      <c r="C374" s="4" t="s">
        <v>214</v>
      </c>
      <c r="D374" s="4">
        <v>92000322769</v>
      </c>
      <c r="E374" s="4">
        <v>9009417588</v>
      </c>
      <c r="F374" s="90">
        <v>130000730024</v>
      </c>
      <c r="G374" s="90">
        <v>140001546239</v>
      </c>
      <c r="H374" s="84"/>
      <c r="I374" s="84"/>
      <c r="J374" s="84"/>
      <c r="K374" s="84"/>
      <c r="L374" s="84"/>
      <c r="M374" s="84"/>
      <c r="N374" s="84"/>
      <c r="O374" s="84"/>
      <c r="P374" s="84">
        <v>3123</v>
      </c>
      <c r="Q374" s="84">
        <v>171765</v>
      </c>
      <c r="R374" s="84">
        <v>12023.55</v>
      </c>
      <c r="S374" s="84">
        <v>183788.55</v>
      </c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>
        <v>3123</v>
      </c>
      <c r="AG374" s="84">
        <v>171765</v>
      </c>
      <c r="AH374" s="84">
        <v>12023.55</v>
      </c>
      <c r="AI374" s="84">
        <v>183788.55</v>
      </c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</row>
    <row r="375" spans="1:55" x14ac:dyDescent="0.3">
      <c r="A375" s="4" t="s">
        <v>1309</v>
      </c>
      <c r="B375" s="4" t="s">
        <v>180</v>
      </c>
      <c r="C375" s="4" t="s">
        <v>221</v>
      </c>
      <c r="D375" s="4">
        <v>92000398585</v>
      </c>
      <c r="E375" s="4">
        <v>9009417692</v>
      </c>
      <c r="F375" s="90">
        <v>130000730046</v>
      </c>
      <c r="G375" s="90">
        <v>140001546251</v>
      </c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>
        <v>12</v>
      </c>
      <c r="AC375" s="84">
        <v>4920</v>
      </c>
      <c r="AD375" s="84">
        <v>344.4</v>
      </c>
      <c r="AE375" s="84">
        <v>5264.4</v>
      </c>
      <c r="AF375" s="84">
        <v>12</v>
      </c>
      <c r="AG375" s="84">
        <v>4920</v>
      </c>
      <c r="AH375" s="84">
        <v>344.4</v>
      </c>
      <c r="AI375" s="84">
        <v>5264.4</v>
      </c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</row>
    <row r="376" spans="1:55" x14ac:dyDescent="0.3">
      <c r="A376" s="4" t="s">
        <v>1309</v>
      </c>
      <c r="B376" s="4" t="s">
        <v>194</v>
      </c>
      <c r="C376" s="4" t="s">
        <v>640</v>
      </c>
      <c r="D376" s="4">
        <v>92000544868</v>
      </c>
      <c r="E376" s="4">
        <v>9009462499</v>
      </c>
      <c r="F376" s="90">
        <v>130000713851</v>
      </c>
      <c r="G376" s="90">
        <v>140001546175</v>
      </c>
      <c r="H376" s="84"/>
      <c r="I376" s="84"/>
      <c r="J376" s="84"/>
      <c r="K376" s="84"/>
      <c r="L376" s="84"/>
      <c r="M376" s="84"/>
      <c r="N376" s="84"/>
      <c r="O376" s="84"/>
      <c r="P376" s="84">
        <v>7386</v>
      </c>
      <c r="Q376" s="84">
        <v>406230</v>
      </c>
      <c r="R376" s="84">
        <v>28436.1</v>
      </c>
      <c r="S376" s="84">
        <v>434666.1</v>
      </c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>
        <v>7386</v>
      </c>
      <c r="AG376" s="84">
        <v>406230</v>
      </c>
      <c r="AH376" s="84">
        <v>28436.1</v>
      </c>
      <c r="AI376" s="84">
        <v>434666.1</v>
      </c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</row>
    <row r="377" spans="1:55" x14ac:dyDescent="0.3">
      <c r="A377" s="4" t="s">
        <v>1309</v>
      </c>
      <c r="B377" s="4" t="s">
        <v>171</v>
      </c>
      <c r="C377" s="4" t="s">
        <v>213</v>
      </c>
      <c r="D377" s="4">
        <v>92000481965</v>
      </c>
      <c r="E377" s="4">
        <v>9009417468</v>
      </c>
      <c r="F377" s="90">
        <v>130000713845</v>
      </c>
      <c r="G377" s="90">
        <v>140001546132</v>
      </c>
      <c r="H377" s="84"/>
      <c r="I377" s="84"/>
      <c r="J377" s="84"/>
      <c r="K377" s="84"/>
      <c r="L377" s="84"/>
      <c r="M377" s="84"/>
      <c r="N377" s="84"/>
      <c r="O377" s="84"/>
      <c r="P377" s="84">
        <v>3083</v>
      </c>
      <c r="Q377" s="84">
        <v>169565</v>
      </c>
      <c r="R377" s="84">
        <v>11869.55</v>
      </c>
      <c r="S377" s="84">
        <v>181434.55</v>
      </c>
      <c r="T377" s="84"/>
      <c r="U377" s="84"/>
      <c r="V377" s="84"/>
      <c r="W377" s="84"/>
      <c r="X377" s="84"/>
      <c r="Y377" s="84"/>
      <c r="Z377" s="84"/>
      <c r="AA377" s="84"/>
      <c r="AB377" s="84"/>
      <c r="AC377" s="84"/>
      <c r="AD377" s="84"/>
      <c r="AE377" s="84"/>
      <c r="AF377" s="84">
        <v>3083</v>
      </c>
      <c r="AG377" s="84">
        <v>169565</v>
      </c>
      <c r="AH377" s="84">
        <v>11869.55</v>
      </c>
      <c r="AI377" s="84">
        <v>181434.55</v>
      </c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</row>
    <row r="378" spans="1:55" x14ac:dyDescent="0.3">
      <c r="A378" s="4" t="s">
        <v>1309</v>
      </c>
      <c r="B378" s="4" t="s">
        <v>171</v>
      </c>
      <c r="C378" s="4" t="s">
        <v>213</v>
      </c>
      <c r="D378" s="4">
        <v>92000481965</v>
      </c>
      <c r="E378" s="4">
        <v>9009417460</v>
      </c>
      <c r="F378" s="90">
        <v>130000730069</v>
      </c>
      <c r="G378" s="90">
        <v>140001546092</v>
      </c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>
        <v>12</v>
      </c>
      <c r="AC378" s="84">
        <v>4920</v>
      </c>
      <c r="AD378" s="84">
        <v>344.4</v>
      </c>
      <c r="AE378" s="84">
        <v>5264.4</v>
      </c>
      <c r="AF378" s="84">
        <v>12</v>
      </c>
      <c r="AG378" s="84">
        <v>4920</v>
      </c>
      <c r="AH378" s="84">
        <v>344.4</v>
      </c>
      <c r="AI378" s="84">
        <v>5264.4</v>
      </c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</row>
    <row r="379" spans="1:55" x14ac:dyDescent="0.3">
      <c r="A379" s="4" t="s">
        <v>1309</v>
      </c>
      <c r="B379" s="4" t="s">
        <v>114</v>
      </c>
      <c r="C379" s="4" t="s">
        <v>219</v>
      </c>
      <c r="D379" s="4">
        <v>92000323092</v>
      </c>
      <c r="E379" s="4">
        <v>9009420732</v>
      </c>
      <c r="F379" s="90">
        <v>130000720145</v>
      </c>
      <c r="G379" s="90">
        <v>140001546973</v>
      </c>
      <c r="H379" s="84"/>
      <c r="I379" s="84"/>
      <c r="J379" s="84"/>
      <c r="K379" s="84"/>
      <c r="L379" s="84"/>
      <c r="M379" s="84"/>
      <c r="N379" s="84"/>
      <c r="O379" s="84"/>
      <c r="P379" s="84">
        <v>6147</v>
      </c>
      <c r="Q379" s="84">
        <v>338085</v>
      </c>
      <c r="R379" s="84">
        <v>23665.95</v>
      </c>
      <c r="S379" s="84">
        <v>361750.95</v>
      </c>
      <c r="T379" s="84">
        <v>1947</v>
      </c>
      <c r="U379" s="84">
        <v>194700</v>
      </c>
      <c r="V379" s="84">
        <v>13629</v>
      </c>
      <c r="W379" s="84">
        <v>208329</v>
      </c>
      <c r="X379" s="84"/>
      <c r="Y379" s="84"/>
      <c r="Z379" s="84"/>
      <c r="AA379" s="84"/>
      <c r="AB379" s="84"/>
      <c r="AC379" s="84"/>
      <c r="AD379" s="84"/>
      <c r="AE379" s="84"/>
      <c r="AF379" s="84">
        <v>8094</v>
      </c>
      <c r="AG379" s="84">
        <v>532785</v>
      </c>
      <c r="AH379" s="84">
        <v>37294.949999999997</v>
      </c>
      <c r="AI379" s="84">
        <v>570079.94999999995</v>
      </c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</row>
    <row r="380" spans="1:55" x14ac:dyDescent="0.3">
      <c r="A380" s="4" t="s">
        <v>1309</v>
      </c>
      <c r="B380" s="4" t="s">
        <v>1257</v>
      </c>
      <c r="C380" s="4" t="s">
        <v>225</v>
      </c>
      <c r="D380" s="4">
        <v>92000589334</v>
      </c>
      <c r="E380" s="4">
        <v>9009420598</v>
      </c>
      <c r="F380" s="90">
        <v>130000727541</v>
      </c>
      <c r="G380" s="90">
        <v>140001546906</v>
      </c>
      <c r="H380" s="84"/>
      <c r="I380" s="84"/>
      <c r="J380" s="84"/>
      <c r="K380" s="84"/>
      <c r="L380" s="84"/>
      <c r="M380" s="84"/>
      <c r="N380" s="84"/>
      <c r="O380" s="84"/>
      <c r="P380" s="84">
        <v>1575</v>
      </c>
      <c r="Q380" s="84">
        <v>86625</v>
      </c>
      <c r="R380" s="84">
        <v>6063.75</v>
      </c>
      <c r="S380" s="84">
        <v>92688.75</v>
      </c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>
        <v>1575</v>
      </c>
      <c r="AG380" s="84">
        <v>86625</v>
      </c>
      <c r="AH380" s="84">
        <v>6063.75</v>
      </c>
      <c r="AI380" s="84">
        <v>92688.75</v>
      </c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</row>
    <row r="381" spans="1:55" x14ac:dyDescent="0.3">
      <c r="A381" s="4" t="s">
        <v>1309</v>
      </c>
      <c r="B381" s="4" t="s">
        <v>168</v>
      </c>
      <c r="C381" s="4" t="s">
        <v>216</v>
      </c>
      <c r="D381" s="4">
        <v>92000323080</v>
      </c>
      <c r="E381" s="4">
        <v>9009417303</v>
      </c>
      <c r="F381" s="90">
        <v>130000728773</v>
      </c>
      <c r="G381" s="90">
        <v>140001545947</v>
      </c>
      <c r="H381" s="84"/>
      <c r="I381" s="84"/>
      <c r="J381" s="84"/>
      <c r="K381" s="84"/>
      <c r="L381" s="84"/>
      <c r="M381" s="84"/>
      <c r="N381" s="84"/>
      <c r="O381" s="84"/>
      <c r="P381" s="84">
        <v>2079</v>
      </c>
      <c r="Q381" s="84">
        <v>114345</v>
      </c>
      <c r="R381" s="84">
        <v>8004.15</v>
      </c>
      <c r="S381" s="84">
        <v>122349.15</v>
      </c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>
        <v>2079</v>
      </c>
      <c r="AG381" s="84">
        <v>114345</v>
      </c>
      <c r="AH381" s="84">
        <v>8004.15</v>
      </c>
      <c r="AI381" s="84">
        <v>122349.15</v>
      </c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</row>
    <row r="382" spans="1:55" x14ac:dyDescent="0.3">
      <c r="A382" s="4" t="s">
        <v>1309</v>
      </c>
      <c r="B382" s="4" t="s">
        <v>172</v>
      </c>
      <c r="C382" s="4" t="s">
        <v>211</v>
      </c>
      <c r="D382" s="4">
        <v>92000374539</v>
      </c>
      <c r="E382" s="4">
        <v>9009416610</v>
      </c>
      <c r="F382" s="90">
        <v>130000730080</v>
      </c>
      <c r="G382" s="90">
        <v>140001545388</v>
      </c>
      <c r="H382" s="84"/>
      <c r="I382" s="84"/>
      <c r="J382" s="84"/>
      <c r="K382" s="84"/>
      <c r="L382" s="84"/>
      <c r="M382" s="84"/>
      <c r="N382" s="84"/>
      <c r="O382" s="84"/>
      <c r="P382" s="84">
        <v>2058</v>
      </c>
      <c r="Q382" s="84">
        <v>113190</v>
      </c>
      <c r="R382" s="84">
        <v>7923.3</v>
      </c>
      <c r="S382" s="84">
        <v>121113.3</v>
      </c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>
        <v>2058</v>
      </c>
      <c r="AG382" s="84">
        <v>113190</v>
      </c>
      <c r="AH382" s="84">
        <v>7923.3</v>
      </c>
      <c r="AI382" s="84">
        <v>121113.3</v>
      </c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</row>
    <row r="383" spans="1:55" x14ac:dyDescent="0.3">
      <c r="A383" s="4" t="s">
        <v>1309</v>
      </c>
      <c r="B383" s="4" t="s">
        <v>153</v>
      </c>
      <c r="C383" s="4" t="s">
        <v>206</v>
      </c>
      <c r="D383" s="4">
        <v>92000323129</v>
      </c>
      <c r="E383" s="4">
        <v>9009417404</v>
      </c>
      <c r="F383" s="90">
        <v>130000720208</v>
      </c>
      <c r="G383" s="90">
        <v>140001546037</v>
      </c>
      <c r="H383" s="84"/>
      <c r="I383" s="84"/>
      <c r="J383" s="84"/>
      <c r="K383" s="84"/>
      <c r="L383" s="84"/>
      <c r="M383" s="84"/>
      <c r="N383" s="84"/>
      <c r="O383" s="84"/>
      <c r="P383" s="84">
        <v>10205</v>
      </c>
      <c r="Q383" s="84">
        <v>561275</v>
      </c>
      <c r="R383" s="84">
        <v>39289.25</v>
      </c>
      <c r="S383" s="84">
        <v>600564.25</v>
      </c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>
        <v>10205</v>
      </c>
      <c r="AG383" s="84">
        <v>561275</v>
      </c>
      <c r="AH383" s="84">
        <v>39289.25</v>
      </c>
      <c r="AI383" s="84">
        <v>600564.25</v>
      </c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</row>
    <row r="384" spans="1:55" x14ac:dyDescent="0.3">
      <c r="A384" s="4" t="s">
        <v>1309</v>
      </c>
      <c r="B384" s="4" t="s">
        <v>3181</v>
      </c>
      <c r="C384" s="4" t="s">
        <v>653</v>
      </c>
      <c r="D384" s="4">
        <v>92000173129</v>
      </c>
      <c r="E384" s="4">
        <v>9009420363</v>
      </c>
      <c r="F384" s="90">
        <v>130000720150</v>
      </c>
      <c r="G384" s="90">
        <v>140001546789</v>
      </c>
      <c r="H384" s="84">
        <v>273</v>
      </c>
      <c r="I384" s="84">
        <v>8736</v>
      </c>
      <c r="J384" s="84">
        <v>611.52</v>
      </c>
      <c r="K384" s="84">
        <v>9347.52</v>
      </c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>
        <v>273</v>
      </c>
      <c r="AG384" s="84">
        <v>8736</v>
      </c>
      <c r="AH384" s="84">
        <v>611.52</v>
      </c>
      <c r="AI384" s="84">
        <v>9347.52</v>
      </c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</row>
    <row r="385" spans="1:55" x14ac:dyDescent="0.3">
      <c r="A385" s="4" t="s">
        <v>1309</v>
      </c>
      <c r="B385" s="4" t="s">
        <v>2509</v>
      </c>
      <c r="C385" s="4" t="s">
        <v>2508</v>
      </c>
      <c r="D385" s="4">
        <v>92000666436</v>
      </c>
      <c r="E385" s="4">
        <v>9009417699</v>
      </c>
      <c r="F385" s="90">
        <v>130000720148</v>
      </c>
      <c r="G385" s="90">
        <v>140001546284</v>
      </c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>
        <v>852</v>
      </c>
      <c r="Y385" s="84">
        <v>21300</v>
      </c>
      <c r="Z385" s="84">
        <v>1491</v>
      </c>
      <c r="AA385" s="84">
        <v>22791</v>
      </c>
      <c r="AB385" s="84"/>
      <c r="AC385" s="84"/>
      <c r="AD385" s="84"/>
      <c r="AE385" s="84"/>
      <c r="AF385" s="84">
        <v>852</v>
      </c>
      <c r="AG385" s="84">
        <v>21300</v>
      </c>
      <c r="AH385" s="84">
        <v>1491</v>
      </c>
      <c r="AI385" s="84">
        <v>22791</v>
      </c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</row>
    <row r="386" spans="1:55" x14ac:dyDescent="0.3">
      <c r="A386" s="4" t="s">
        <v>1366</v>
      </c>
      <c r="B386" s="4" t="s">
        <v>160</v>
      </c>
      <c r="C386" s="4" t="s">
        <v>220</v>
      </c>
      <c r="D386" s="4">
        <v>92000323131</v>
      </c>
      <c r="E386" s="4">
        <v>9009416526</v>
      </c>
      <c r="F386" s="90">
        <v>130000734678</v>
      </c>
      <c r="G386" s="90">
        <v>140001545410</v>
      </c>
      <c r="H386" s="84"/>
      <c r="I386" s="84"/>
      <c r="J386" s="84"/>
      <c r="K386" s="84"/>
      <c r="L386" s="84"/>
      <c r="M386" s="84"/>
      <c r="N386" s="84"/>
      <c r="O386" s="84"/>
      <c r="P386" s="84">
        <v>4054</v>
      </c>
      <c r="Q386" s="84">
        <v>222970</v>
      </c>
      <c r="R386" s="84">
        <v>15607.9</v>
      </c>
      <c r="S386" s="84">
        <v>238577.9</v>
      </c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>
        <v>4054</v>
      </c>
      <c r="AG386" s="84">
        <v>222970</v>
      </c>
      <c r="AH386" s="84">
        <v>15607.9</v>
      </c>
      <c r="AI386" s="84">
        <v>238577.9</v>
      </c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</row>
    <row r="387" spans="1:55" x14ac:dyDescent="0.3">
      <c r="A387" s="4" t="s">
        <v>1366</v>
      </c>
      <c r="B387" s="4" t="s">
        <v>160</v>
      </c>
      <c r="C387" s="4" t="s">
        <v>222</v>
      </c>
      <c r="D387" s="4">
        <v>92000323131</v>
      </c>
      <c r="E387" s="4">
        <v>9009416877</v>
      </c>
      <c r="F387" s="90">
        <v>130000740621</v>
      </c>
      <c r="G387" s="90">
        <v>140001545650</v>
      </c>
      <c r="H387" s="84"/>
      <c r="I387" s="84"/>
      <c r="J387" s="84"/>
      <c r="K387" s="84"/>
      <c r="L387" s="84"/>
      <c r="M387" s="84"/>
      <c r="N387" s="84"/>
      <c r="O387" s="84"/>
      <c r="P387" s="84">
        <v>2366</v>
      </c>
      <c r="Q387" s="84">
        <v>130130</v>
      </c>
      <c r="R387" s="84">
        <v>9109.1</v>
      </c>
      <c r="S387" s="84">
        <v>139239.1</v>
      </c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>
        <v>2366</v>
      </c>
      <c r="AG387" s="84">
        <v>130130</v>
      </c>
      <c r="AH387" s="84">
        <v>9109.1</v>
      </c>
      <c r="AI387" s="84">
        <v>139239.1</v>
      </c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</row>
    <row r="388" spans="1:55" x14ac:dyDescent="0.3">
      <c r="A388" s="4" t="s">
        <v>1366</v>
      </c>
      <c r="B388" s="4" t="s">
        <v>160</v>
      </c>
      <c r="C388" s="4" t="s">
        <v>215</v>
      </c>
      <c r="D388" s="4">
        <v>92000323131</v>
      </c>
      <c r="E388" s="4">
        <v>9009416662</v>
      </c>
      <c r="F388" s="90">
        <v>130000740629</v>
      </c>
      <c r="G388" s="90">
        <v>140001545541</v>
      </c>
      <c r="H388" s="84"/>
      <c r="I388" s="84"/>
      <c r="J388" s="84"/>
      <c r="K388" s="84"/>
      <c r="L388" s="84"/>
      <c r="M388" s="84"/>
      <c r="N388" s="84"/>
      <c r="O388" s="84"/>
      <c r="P388" s="84">
        <v>2099</v>
      </c>
      <c r="Q388" s="84">
        <v>115445</v>
      </c>
      <c r="R388" s="84">
        <v>8081.15</v>
      </c>
      <c r="S388" s="84">
        <v>123526.15</v>
      </c>
      <c r="T388" s="84">
        <v>35</v>
      </c>
      <c r="U388" s="84">
        <v>3500</v>
      </c>
      <c r="V388" s="84">
        <v>245</v>
      </c>
      <c r="W388" s="84">
        <v>3745</v>
      </c>
      <c r="X388" s="84"/>
      <c r="Y388" s="84"/>
      <c r="Z388" s="84"/>
      <c r="AA388" s="84"/>
      <c r="AB388" s="84"/>
      <c r="AC388" s="84"/>
      <c r="AD388" s="84"/>
      <c r="AE388" s="84"/>
      <c r="AF388" s="84">
        <v>2134</v>
      </c>
      <c r="AG388" s="84">
        <v>118945</v>
      </c>
      <c r="AH388" s="84">
        <v>8326.15</v>
      </c>
      <c r="AI388" s="84">
        <v>127271.15</v>
      </c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</row>
    <row r="389" spans="1:55" x14ac:dyDescent="0.3">
      <c r="A389" s="4" t="s">
        <v>1366</v>
      </c>
      <c r="B389" s="4" t="s">
        <v>162</v>
      </c>
      <c r="C389" s="4" t="s">
        <v>212</v>
      </c>
      <c r="D389" s="4">
        <v>92000522690</v>
      </c>
      <c r="E389" s="4">
        <v>9009417389</v>
      </c>
      <c r="F389" s="90">
        <v>130000734702</v>
      </c>
      <c r="G389" s="90">
        <v>140001546154</v>
      </c>
      <c r="H389" s="84"/>
      <c r="I389" s="84"/>
      <c r="J389" s="84"/>
      <c r="K389" s="84"/>
      <c r="L389" s="84"/>
      <c r="M389" s="84"/>
      <c r="N389" s="84"/>
      <c r="O389" s="84"/>
      <c r="P389" s="84">
        <v>1071</v>
      </c>
      <c r="Q389" s="84">
        <v>58905</v>
      </c>
      <c r="R389" s="84">
        <v>4123.3500000000004</v>
      </c>
      <c r="S389" s="84">
        <v>63028.35</v>
      </c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>
        <v>1071</v>
      </c>
      <c r="AG389" s="84">
        <v>58905</v>
      </c>
      <c r="AH389" s="84">
        <v>4123.3500000000004</v>
      </c>
      <c r="AI389" s="84">
        <v>63028.35</v>
      </c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</row>
    <row r="390" spans="1:55" x14ac:dyDescent="0.3">
      <c r="A390" s="4" t="s">
        <v>1366</v>
      </c>
      <c r="B390" s="4" t="s">
        <v>158</v>
      </c>
      <c r="C390" s="4" t="s">
        <v>214</v>
      </c>
      <c r="D390" s="4">
        <v>92000322770</v>
      </c>
      <c r="E390" s="4">
        <v>9009420179</v>
      </c>
      <c r="F390" s="90">
        <v>130000734704</v>
      </c>
      <c r="G390" s="90">
        <v>140001546610</v>
      </c>
      <c r="H390" s="84"/>
      <c r="I390" s="84"/>
      <c r="J390" s="84"/>
      <c r="K390" s="84"/>
      <c r="L390" s="84"/>
      <c r="M390" s="84"/>
      <c r="N390" s="84"/>
      <c r="O390" s="84"/>
      <c r="P390" s="84">
        <v>2853</v>
      </c>
      <c r="Q390" s="84">
        <v>156915</v>
      </c>
      <c r="R390" s="84">
        <v>10984.05</v>
      </c>
      <c r="S390" s="84">
        <v>167899.05</v>
      </c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>
        <v>2853</v>
      </c>
      <c r="AG390" s="84">
        <v>156915</v>
      </c>
      <c r="AH390" s="84">
        <v>10984.05</v>
      </c>
      <c r="AI390" s="84">
        <v>167899.05</v>
      </c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</row>
    <row r="391" spans="1:55" x14ac:dyDescent="0.3">
      <c r="A391" s="4" t="s">
        <v>1366</v>
      </c>
      <c r="B391" s="4" t="s">
        <v>194</v>
      </c>
      <c r="C391" s="4" t="s">
        <v>640</v>
      </c>
      <c r="D391" s="4">
        <v>92000539546</v>
      </c>
      <c r="E391" s="4">
        <v>9009420186</v>
      </c>
      <c r="F391" s="90">
        <v>130000734718</v>
      </c>
      <c r="G391" s="90">
        <v>140001546627</v>
      </c>
      <c r="H391" s="84"/>
      <c r="I391" s="84"/>
      <c r="J391" s="84"/>
      <c r="K391" s="84"/>
      <c r="L391" s="84"/>
      <c r="M391" s="84"/>
      <c r="N391" s="84"/>
      <c r="O391" s="84"/>
      <c r="P391" s="84">
        <v>5568</v>
      </c>
      <c r="Q391" s="84">
        <v>306240</v>
      </c>
      <c r="R391" s="84">
        <v>21436.799999999999</v>
      </c>
      <c r="S391" s="84">
        <v>327676.79999999999</v>
      </c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>
        <v>5568</v>
      </c>
      <c r="AG391" s="84">
        <v>306240</v>
      </c>
      <c r="AH391" s="84">
        <v>21436.799999999999</v>
      </c>
      <c r="AI391" s="84">
        <v>327676.79999999999</v>
      </c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</row>
    <row r="392" spans="1:55" x14ac:dyDescent="0.3">
      <c r="A392" s="4" t="s">
        <v>1366</v>
      </c>
      <c r="B392" s="4" t="s">
        <v>171</v>
      </c>
      <c r="C392" s="4" t="s">
        <v>213</v>
      </c>
      <c r="D392" s="4">
        <v>92000481968</v>
      </c>
      <c r="E392" s="4">
        <v>9009420216</v>
      </c>
      <c r="F392" s="90">
        <v>130000734726</v>
      </c>
      <c r="G392" s="90">
        <v>140001546644</v>
      </c>
      <c r="H392" s="84"/>
      <c r="I392" s="84"/>
      <c r="J392" s="84"/>
      <c r="K392" s="84"/>
      <c r="L392" s="84"/>
      <c r="M392" s="84"/>
      <c r="N392" s="84"/>
      <c r="O392" s="84"/>
      <c r="P392" s="84">
        <v>6605</v>
      </c>
      <c r="Q392" s="84">
        <v>363275</v>
      </c>
      <c r="R392" s="84">
        <v>25429.25</v>
      </c>
      <c r="S392" s="84">
        <v>388704.25</v>
      </c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>
        <v>6605</v>
      </c>
      <c r="AG392" s="84">
        <v>363275</v>
      </c>
      <c r="AH392" s="84">
        <v>25429.25</v>
      </c>
      <c r="AI392" s="84">
        <v>388704.25</v>
      </c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</row>
    <row r="393" spans="1:55" x14ac:dyDescent="0.3">
      <c r="A393" s="4" t="s">
        <v>1366</v>
      </c>
      <c r="B393" s="4" t="s">
        <v>114</v>
      </c>
      <c r="C393" s="4" t="s">
        <v>219</v>
      </c>
      <c r="D393" s="4">
        <v>92000323134</v>
      </c>
      <c r="E393" s="4">
        <v>9009417379</v>
      </c>
      <c r="F393" s="90">
        <v>130000734693</v>
      </c>
      <c r="G393" s="90">
        <v>140001546000</v>
      </c>
      <c r="H393" s="84"/>
      <c r="I393" s="84"/>
      <c r="J393" s="84"/>
      <c r="K393" s="84"/>
      <c r="L393" s="84"/>
      <c r="M393" s="84"/>
      <c r="N393" s="84"/>
      <c r="O393" s="84"/>
      <c r="P393" s="84">
        <v>10617</v>
      </c>
      <c r="Q393" s="84">
        <v>583935</v>
      </c>
      <c r="R393" s="84">
        <v>40875.449999999997</v>
      </c>
      <c r="S393" s="84">
        <v>624810.44999999995</v>
      </c>
      <c r="T393" s="84">
        <v>2055</v>
      </c>
      <c r="U393" s="84">
        <v>205500</v>
      </c>
      <c r="V393" s="84">
        <v>14385</v>
      </c>
      <c r="W393" s="84">
        <v>219885</v>
      </c>
      <c r="X393" s="84"/>
      <c r="Y393" s="84"/>
      <c r="Z393" s="84"/>
      <c r="AA393" s="84"/>
      <c r="AB393" s="84"/>
      <c r="AC393" s="84"/>
      <c r="AD393" s="84"/>
      <c r="AE393" s="84"/>
      <c r="AF393" s="84">
        <v>12672</v>
      </c>
      <c r="AG393" s="84">
        <v>789435</v>
      </c>
      <c r="AH393" s="84">
        <v>55260.45</v>
      </c>
      <c r="AI393" s="84">
        <v>844695.45</v>
      </c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</row>
    <row r="394" spans="1:55" x14ac:dyDescent="0.3">
      <c r="A394" s="4" t="s">
        <v>1366</v>
      </c>
      <c r="B394" s="4" t="s">
        <v>1257</v>
      </c>
      <c r="C394" s="4" t="s">
        <v>225</v>
      </c>
      <c r="D394" s="4">
        <v>92000589335</v>
      </c>
      <c r="E394" s="4">
        <v>9009417616</v>
      </c>
      <c r="F394" s="90">
        <v>130000734742</v>
      </c>
      <c r="G394" s="90">
        <v>140001546234</v>
      </c>
      <c r="H394" s="84"/>
      <c r="I394" s="84"/>
      <c r="J394" s="84"/>
      <c r="K394" s="84"/>
      <c r="L394" s="84"/>
      <c r="M394" s="84"/>
      <c r="N394" s="84"/>
      <c r="O394" s="84"/>
      <c r="P394" s="84">
        <v>2286</v>
      </c>
      <c r="Q394" s="84">
        <v>125730</v>
      </c>
      <c r="R394" s="84">
        <v>8801.1</v>
      </c>
      <c r="S394" s="84">
        <v>134531.1</v>
      </c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>
        <v>2286</v>
      </c>
      <c r="AG394" s="84">
        <v>125730</v>
      </c>
      <c r="AH394" s="84">
        <v>8801.1</v>
      </c>
      <c r="AI394" s="84">
        <v>134531.1</v>
      </c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</row>
    <row r="395" spans="1:55" x14ac:dyDescent="0.3">
      <c r="A395" s="4" t="s">
        <v>1366</v>
      </c>
      <c r="B395" s="4" t="s">
        <v>168</v>
      </c>
      <c r="C395" s="4" t="s">
        <v>216</v>
      </c>
      <c r="D395" s="4">
        <v>92000323141</v>
      </c>
      <c r="E395" s="4">
        <v>9009420220</v>
      </c>
      <c r="F395" s="90">
        <v>130000734729</v>
      </c>
      <c r="G395" s="90">
        <v>140001546664</v>
      </c>
      <c r="H395" s="84"/>
      <c r="I395" s="84"/>
      <c r="J395" s="84"/>
      <c r="K395" s="84"/>
      <c r="L395" s="84"/>
      <c r="M395" s="84"/>
      <c r="N395" s="84"/>
      <c r="O395" s="84"/>
      <c r="P395" s="84">
        <v>2333</v>
      </c>
      <c r="Q395" s="84">
        <v>128315</v>
      </c>
      <c r="R395" s="84">
        <v>8982.0499999999993</v>
      </c>
      <c r="S395" s="84">
        <v>137297.04999999999</v>
      </c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>
        <v>2333</v>
      </c>
      <c r="AG395" s="84">
        <v>128315</v>
      </c>
      <c r="AH395" s="84">
        <v>8982.0499999999993</v>
      </c>
      <c r="AI395" s="84">
        <v>137297.04999999999</v>
      </c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</row>
    <row r="396" spans="1:55" x14ac:dyDescent="0.3">
      <c r="A396" s="4" t="s">
        <v>1366</v>
      </c>
      <c r="B396" s="4" t="s">
        <v>172</v>
      </c>
      <c r="C396" s="4" t="s">
        <v>211</v>
      </c>
      <c r="D396" s="4">
        <v>92000442284</v>
      </c>
      <c r="E396" s="4">
        <v>9009417017</v>
      </c>
      <c r="F396" s="90">
        <v>130000734734</v>
      </c>
      <c r="G396" s="90">
        <v>140001545765</v>
      </c>
      <c r="H396" s="84"/>
      <c r="I396" s="84"/>
      <c r="J396" s="84"/>
      <c r="K396" s="84"/>
      <c r="L396" s="84"/>
      <c r="M396" s="84"/>
      <c r="N396" s="84"/>
      <c r="O396" s="84"/>
      <c r="P396" s="84">
        <v>1349</v>
      </c>
      <c r="Q396" s="84">
        <v>74195</v>
      </c>
      <c r="R396" s="84">
        <v>5193.6499999999996</v>
      </c>
      <c r="S396" s="84">
        <v>79388.649999999994</v>
      </c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>
        <v>1349</v>
      </c>
      <c r="AG396" s="84">
        <v>74195</v>
      </c>
      <c r="AH396" s="84">
        <v>5193.6499999999996</v>
      </c>
      <c r="AI396" s="84">
        <v>79388.649999999994</v>
      </c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</row>
    <row r="397" spans="1:55" x14ac:dyDescent="0.3">
      <c r="A397" s="4" t="s">
        <v>1366</v>
      </c>
      <c r="B397" s="4" t="s">
        <v>172</v>
      </c>
      <c r="C397" s="4" t="s">
        <v>211</v>
      </c>
      <c r="D397" s="4">
        <v>92000442284</v>
      </c>
      <c r="E397" s="4">
        <v>9009417179</v>
      </c>
      <c r="F397" s="90">
        <v>130000747531</v>
      </c>
      <c r="G397" s="90">
        <v>140001545899</v>
      </c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>
        <v>1</v>
      </c>
      <c r="AC397" s="84">
        <v>410</v>
      </c>
      <c r="AD397" s="84">
        <v>28.7</v>
      </c>
      <c r="AE397" s="84">
        <v>438.7</v>
      </c>
      <c r="AF397" s="84">
        <v>1</v>
      </c>
      <c r="AG397" s="84">
        <v>410</v>
      </c>
      <c r="AH397" s="84">
        <v>28.7</v>
      </c>
      <c r="AI397" s="84">
        <v>438.7</v>
      </c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</row>
    <row r="398" spans="1:55" x14ac:dyDescent="0.3">
      <c r="A398" s="4" t="s">
        <v>1366</v>
      </c>
      <c r="B398" s="4" t="s">
        <v>153</v>
      </c>
      <c r="C398" s="4" t="s">
        <v>206</v>
      </c>
      <c r="D398" s="4">
        <v>92000450596</v>
      </c>
      <c r="E398" s="4">
        <v>9009420911</v>
      </c>
      <c r="F398" s="90">
        <v>130000734739</v>
      </c>
      <c r="G398" s="90">
        <v>140001547139</v>
      </c>
      <c r="H398" s="84"/>
      <c r="I398" s="84"/>
      <c r="J398" s="84"/>
      <c r="K398" s="84"/>
      <c r="L398" s="84"/>
      <c r="M398" s="84"/>
      <c r="N398" s="84"/>
      <c r="O398" s="84"/>
      <c r="P398" s="84">
        <v>10586</v>
      </c>
      <c r="Q398" s="84">
        <v>582230</v>
      </c>
      <c r="R398" s="84">
        <v>40756.1</v>
      </c>
      <c r="S398" s="84">
        <v>622986.1</v>
      </c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>
        <v>10586</v>
      </c>
      <c r="AG398" s="84">
        <v>582230</v>
      </c>
      <c r="AH398" s="84">
        <v>40756.1</v>
      </c>
      <c r="AI398" s="84">
        <v>622986.1</v>
      </c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</row>
    <row r="399" spans="1:55" x14ac:dyDescent="0.3">
      <c r="A399" s="4" t="s">
        <v>1366</v>
      </c>
      <c r="B399" s="4" t="s">
        <v>2509</v>
      </c>
      <c r="C399" s="4" t="s">
        <v>2508</v>
      </c>
      <c r="D399" s="4">
        <v>92000666437</v>
      </c>
      <c r="E399" s="4">
        <v>9009417613</v>
      </c>
      <c r="F399" s="90">
        <v>130000740740</v>
      </c>
      <c r="G399" s="90">
        <v>140001546202</v>
      </c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>
        <v>141</v>
      </c>
      <c r="Y399" s="84">
        <v>3525</v>
      </c>
      <c r="Z399" s="84">
        <v>246.75</v>
      </c>
      <c r="AA399" s="84">
        <v>3771.75</v>
      </c>
      <c r="AB399" s="84"/>
      <c r="AC399" s="84"/>
      <c r="AD399" s="84"/>
      <c r="AE399" s="84"/>
      <c r="AF399" s="84">
        <v>141</v>
      </c>
      <c r="AG399" s="84">
        <v>3525</v>
      </c>
      <c r="AH399" s="84">
        <v>246.75</v>
      </c>
      <c r="AI399" s="84">
        <v>3771.75</v>
      </c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</row>
    <row r="400" spans="1:55" x14ac:dyDescent="0.3">
      <c r="A400" s="4" t="s">
        <v>170</v>
      </c>
      <c r="B400" s="4" t="s">
        <v>160</v>
      </c>
      <c r="C400" s="4" t="s">
        <v>220</v>
      </c>
      <c r="D400" s="4">
        <v>92000320860</v>
      </c>
      <c r="E400" s="4">
        <v>9009422249</v>
      </c>
      <c r="F400" s="90">
        <v>130000726850</v>
      </c>
      <c r="G400" s="90">
        <v>140001548114</v>
      </c>
      <c r="H400" s="84"/>
      <c r="I400" s="84"/>
      <c r="J400" s="84"/>
      <c r="K400" s="84"/>
      <c r="L400" s="84"/>
      <c r="M400" s="84"/>
      <c r="N400" s="84"/>
      <c r="O400" s="84"/>
      <c r="P400" s="84">
        <v>5169</v>
      </c>
      <c r="Q400" s="84">
        <v>284295</v>
      </c>
      <c r="R400" s="84">
        <v>19900.650000000001</v>
      </c>
      <c r="S400" s="84">
        <v>304195.65000000002</v>
      </c>
      <c r="T400" s="84">
        <v>1203</v>
      </c>
      <c r="U400" s="84">
        <v>120300</v>
      </c>
      <c r="V400" s="84">
        <v>8421</v>
      </c>
      <c r="W400" s="84">
        <v>128721</v>
      </c>
      <c r="X400" s="84"/>
      <c r="Y400" s="84"/>
      <c r="Z400" s="84"/>
      <c r="AA400" s="84"/>
      <c r="AB400" s="84"/>
      <c r="AC400" s="84"/>
      <c r="AD400" s="84"/>
      <c r="AE400" s="84"/>
      <c r="AF400" s="84">
        <v>6372</v>
      </c>
      <c r="AG400" s="84">
        <v>404595</v>
      </c>
      <c r="AH400" s="84">
        <v>28321.65</v>
      </c>
      <c r="AI400" s="84">
        <v>432916.65</v>
      </c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</row>
    <row r="401" spans="1:55" x14ac:dyDescent="0.3">
      <c r="A401" s="4" t="s">
        <v>170</v>
      </c>
      <c r="B401" s="4" t="s">
        <v>174</v>
      </c>
      <c r="C401" s="4" t="s">
        <v>218</v>
      </c>
      <c r="D401" s="4">
        <v>92000320864</v>
      </c>
      <c r="E401" s="4">
        <v>9009422456</v>
      </c>
      <c r="F401" s="90">
        <v>130000731868</v>
      </c>
      <c r="G401" s="90">
        <v>140001548171</v>
      </c>
      <c r="H401" s="84"/>
      <c r="I401" s="84"/>
      <c r="J401" s="84"/>
      <c r="K401" s="84"/>
      <c r="L401" s="84"/>
      <c r="M401" s="84"/>
      <c r="N401" s="84"/>
      <c r="O401" s="84"/>
      <c r="P401" s="84">
        <v>460</v>
      </c>
      <c r="Q401" s="84">
        <v>25300</v>
      </c>
      <c r="R401" s="84">
        <v>1771</v>
      </c>
      <c r="S401" s="84">
        <v>27071</v>
      </c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>
        <v>460</v>
      </c>
      <c r="AG401" s="84">
        <v>25300</v>
      </c>
      <c r="AH401" s="84">
        <v>1771</v>
      </c>
      <c r="AI401" s="84">
        <v>27071</v>
      </c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</row>
    <row r="402" spans="1:55" x14ac:dyDescent="0.3">
      <c r="A402" s="4" t="s">
        <v>170</v>
      </c>
      <c r="B402" s="4" t="s">
        <v>162</v>
      </c>
      <c r="C402" s="4" t="s">
        <v>212</v>
      </c>
      <c r="D402" s="4">
        <v>92000524661</v>
      </c>
      <c r="E402" s="4">
        <v>9009422335</v>
      </c>
      <c r="F402" s="90">
        <v>130000731855</v>
      </c>
      <c r="G402" s="90">
        <v>140001548130</v>
      </c>
      <c r="H402" s="84"/>
      <c r="I402" s="84"/>
      <c r="J402" s="84"/>
      <c r="K402" s="84"/>
      <c r="L402" s="84"/>
      <c r="M402" s="84"/>
      <c r="N402" s="84"/>
      <c r="O402" s="84"/>
      <c r="P402" s="84">
        <v>1203</v>
      </c>
      <c r="Q402" s="84">
        <v>66165</v>
      </c>
      <c r="R402" s="84">
        <v>4631.55</v>
      </c>
      <c r="S402" s="84">
        <v>70796.55</v>
      </c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>
        <v>1203</v>
      </c>
      <c r="AG402" s="84">
        <v>66165</v>
      </c>
      <c r="AH402" s="84">
        <v>4631.55</v>
      </c>
      <c r="AI402" s="84">
        <v>70796.55</v>
      </c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</row>
    <row r="403" spans="1:55" x14ac:dyDescent="0.3">
      <c r="A403" s="4" t="s">
        <v>170</v>
      </c>
      <c r="B403" s="4" t="s">
        <v>158</v>
      </c>
      <c r="C403" s="4" t="s">
        <v>214</v>
      </c>
      <c r="D403" s="4">
        <v>92000322765</v>
      </c>
      <c r="E403" s="4">
        <v>9009422450</v>
      </c>
      <c r="F403" s="90">
        <v>130000731850</v>
      </c>
      <c r="G403" s="90">
        <v>140001548213</v>
      </c>
      <c r="H403" s="84"/>
      <c r="I403" s="84"/>
      <c r="J403" s="84"/>
      <c r="K403" s="84"/>
      <c r="L403" s="84"/>
      <c r="M403" s="84"/>
      <c r="N403" s="84"/>
      <c r="O403" s="84"/>
      <c r="P403" s="84">
        <v>3266</v>
      </c>
      <c r="Q403" s="84">
        <v>179630</v>
      </c>
      <c r="R403" s="84">
        <v>12574.1</v>
      </c>
      <c r="S403" s="84">
        <v>192204.1</v>
      </c>
      <c r="T403" s="84">
        <v>291</v>
      </c>
      <c r="U403" s="84">
        <v>29100</v>
      </c>
      <c r="V403" s="84">
        <v>2037</v>
      </c>
      <c r="W403" s="84">
        <v>31137</v>
      </c>
      <c r="X403" s="84"/>
      <c r="Y403" s="84"/>
      <c r="Z403" s="84"/>
      <c r="AA403" s="84"/>
      <c r="AB403" s="84"/>
      <c r="AC403" s="84"/>
      <c r="AD403" s="84"/>
      <c r="AE403" s="84"/>
      <c r="AF403" s="84">
        <v>3557</v>
      </c>
      <c r="AG403" s="84">
        <v>208730</v>
      </c>
      <c r="AH403" s="84">
        <v>14611.1</v>
      </c>
      <c r="AI403" s="84">
        <v>223341.1</v>
      </c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</row>
    <row r="404" spans="1:55" x14ac:dyDescent="0.3">
      <c r="A404" s="4" t="s">
        <v>170</v>
      </c>
      <c r="B404" s="4" t="s">
        <v>194</v>
      </c>
      <c r="C404" s="4" t="s">
        <v>640</v>
      </c>
      <c r="D404" s="4">
        <v>92000539548</v>
      </c>
      <c r="E404" s="4">
        <v>9009422347</v>
      </c>
      <c r="F404" s="90">
        <v>130000731860</v>
      </c>
      <c r="G404" s="90">
        <v>140001548185</v>
      </c>
      <c r="H404" s="84"/>
      <c r="I404" s="84"/>
      <c r="J404" s="84"/>
      <c r="K404" s="84"/>
      <c r="L404" s="84"/>
      <c r="M404" s="84"/>
      <c r="N404" s="84"/>
      <c r="O404" s="84"/>
      <c r="P404" s="84">
        <v>8674</v>
      </c>
      <c r="Q404" s="84">
        <v>477070</v>
      </c>
      <c r="R404" s="84">
        <v>33394.9</v>
      </c>
      <c r="S404" s="84">
        <v>510464.9</v>
      </c>
      <c r="T404" s="84">
        <v>67</v>
      </c>
      <c r="U404" s="84">
        <v>6700</v>
      </c>
      <c r="V404" s="84">
        <v>469</v>
      </c>
      <c r="W404" s="84">
        <v>7169</v>
      </c>
      <c r="X404" s="84"/>
      <c r="Y404" s="84"/>
      <c r="Z404" s="84"/>
      <c r="AA404" s="84"/>
      <c r="AB404" s="84"/>
      <c r="AC404" s="84"/>
      <c r="AD404" s="84"/>
      <c r="AE404" s="84"/>
      <c r="AF404" s="84">
        <v>8741</v>
      </c>
      <c r="AG404" s="84">
        <v>483770</v>
      </c>
      <c r="AH404" s="84">
        <v>33863.9</v>
      </c>
      <c r="AI404" s="84">
        <v>517633.9</v>
      </c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</row>
    <row r="405" spans="1:55" x14ac:dyDescent="0.3">
      <c r="A405" s="4" t="s">
        <v>170</v>
      </c>
      <c r="B405" s="4" t="s">
        <v>171</v>
      </c>
      <c r="C405" s="4" t="s">
        <v>213</v>
      </c>
      <c r="D405" s="4">
        <v>92000444209</v>
      </c>
      <c r="E405" s="4">
        <v>9009422453</v>
      </c>
      <c r="F405" s="90">
        <v>130000731862</v>
      </c>
      <c r="G405" s="90">
        <v>140001548228</v>
      </c>
      <c r="H405" s="84"/>
      <c r="I405" s="84"/>
      <c r="J405" s="84"/>
      <c r="K405" s="84"/>
      <c r="L405" s="84"/>
      <c r="M405" s="84"/>
      <c r="N405" s="84"/>
      <c r="O405" s="84"/>
      <c r="P405" s="84">
        <v>7080</v>
      </c>
      <c r="Q405" s="84">
        <v>389400</v>
      </c>
      <c r="R405" s="84">
        <v>27258</v>
      </c>
      <c r="S405" s="84">
        <v>416658</v>
      </c>
      <c r="T405" s="84">
        <v>3</v>
      </c>
      <c r="U405" s="84">
        <v>300</v>
      </c>
      <c r="V405" s="84">
        <v>21</v>
      </c>
      <c r="W405" s="84">
        <v>321</v>
      </c>
      <c r="X405" s="84"/>
      <c r="Y405" s="84"/>
      <c r="Z405" s="84"/>
      <c r="AA405" s="84"/>
      <c r="AB405" s="84"/>
      <c r="AC405" s="84"/>
      <c r="AD405" s="84"/>
      <c r="AE405" s="84"/>
      <c r="AF405" s="84">
        <v>7083</v>
      </c>
      <c r="AG405" s="84">
        <v>389700</v>
      </c>
      <c r="AH405" s="84">
        <v>27279</v>
      </c>
      <c r="AI405" s="84">
        <v>416979</v>
      </c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</row>
    <row r="406" spans="1:55" x14ac:dyDescent="0.3">
      <c r="A406" s="4" t="s">
        <v>170</v>
      </c>
      <c r="B406" s="4" t="s">
        <v>114</v>
      </c>
      <c r="C406" s="4" t="s">
        <v>219</v>
      </c>
      <c r="D406" s="4">
        <v>92000320892</v>
      </c>
      <c r="E406" s="4">
        <v>9009422349</v>
      </c>
      <c r="F406" s="90">
        <v>130000726870</v>
      </c>
      <c r="G406" s="90">
        <v>140001548203</v>
      </c>
      <c r="H406" s="84"/>
      <c r="I406" s="84"/>
      <c r="J406" s="84"/>
      <c r="K406" s="84"/>
      <c r="L406" s="84"/>
      <c r="M406" s="84"/>
      <c r="N406" s="84"/>
      <c r="O406" s="84"/>
      <c r="P406" s="84">
        <v>8550</v>
      </c>
      <c r="Q406" s="84">
        <v>470250</v>
      </c>
      <c r="R406" s="84">
        <v>32917.5</v>
      </c>
      <c r="S406" s="84">
        <v>503167.5</v>
      </c>
      <c r="T406" s="84">
        <v>2899</v>
      </c>
      <c r="U406" s="84">
        <v>289900</v>
      </c>
      <c r="V406" s="84">
        <v>20293</v>
      </c>
      <c r="W406" s="84">
        <v>310193</v>
      </c>
      <c r="X406" s="84"/>
      <c r="Y406" s="84"/>
      <c r="Z406" s="84"/>
      <c r="AA406" s="84"/>
      <c r="AB406" s="84"/>
      <c r="AC406" s="84"/>
      <c r="AD406" s="84"/>
      <c r="AE406" s="84"/>
      <c r="AF406" s="84">
        <v>11449</v>
      </c>
      <c r="AG406" s="84">
        <v>760150</v>
      </c>
      <c r="AH406" s="84">
        <v>53210.5</v>
      </c>
      <c r="AI406" s="84">
        <v>813360.5</v>
      </c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</row>
    <row r="407" spans="1:55" x14ac:dyDescent="0.3">
      <c r="A407" s="4" t="s">
        <v>170</v>
      </c>
      <c r="B407" s="4" t="s">
        <v>168</v>
      </c>
      <c r="C407" s="4" t="s">
        <v>216</v>
      </c>
      <c r="D407" s="4">
        <v>92000320870</v>
      </c>
      <c r="E407" s="4">
        <v>9009422455</v>
      </c>
      <c r="F407" s="90">
        <v>130000731872</v>
      </c>
      <c r="G407" s="90">
        <v>140001548239</v>
      </c>
      <c r="H407" s="84"/>
      <c r="I407" s="84"/>
      <c r="J407" s="84"/>
      <c r="K407" s="84"/>
      <c r="L407" s="84"/>
      <c r="M407" s="84"/>
      <c r="N407" s="84"/>
      <c r="O407" s="84"/>
      <c r="P407" s="84">
        <v>2982</v>
      </c>
      <c r="Q407" s="84">
        <v>164010</v>
      </c>
      <c r="R407" s="84">
        <v>11480.7</v>
      </c>
      <c r="S407" s="84">
        <v>175490.7</v>
      </c>
      <c r="T407" s="84">
        <v>7</v>
      </c>
      <c r="U407" s="84">
        <v>700</v>
      </c>
      <c r="V407" s="84">
        <v>49</v>
      </c>
      <c r="W407" s="84">
        <v>749</v>
      </c>
      <c r="X407" s="84"/>
      <c r="Y407" s="84"/>
      <c r="Z407" s="84"/>
      <c r="AA407" s="84"/>
      <c r="AB407" s="84"/>
      <c r="AC407" s="84"/>
      <c r="AD407" s="84"/>
      <c r="AE407" s="84"/>
      <c r="AF407" s="84">
        <v>2989</v>
      </c>
      <c r="AG407" s="84">
        <v>164710</v>
      </c>
      <c r="AH407" s="84">
        <v>11529.7</v>
      </c>
      <c r="AI407" s="84">
        <v>176239.7</v>
      </c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</row>
    <row r="408" spans="1:55" x14ac:dyDescent="0.3">
      <c r="A408" s="4" t="s">
        <v>170</v>
      </c>
      <c r="B408" s="4" t="s">
        <v>172</v>
      </c>
      <c r="C408" s="4" t="s">
        <v>211</v>
      </c>
      <c r="D408" s="4">
        <v>92000365483</v>
      </c>
      <c r="E408" s="4">
        <v>9009422336</v>
      </c>
      <c r="F408" s="90">
        <v>130000731876</v>
      </c>
      <c r="G408" s="90">
        <v>140001548147</v>
      </c>
      <c r="H408" s="84"/>
      <c r="I408" s="84"/>
      <c r="J408" s="84"/>
      <c r="K408" s="84"/>
      <c r="L408" s="84"/>
      <c r="M408" s="84"/>
      <c r="N408" s="84"/>
      <c r="O408" s="84"/>
      <c r="P408" s="84">
        <v>1050</v>
      </c>
      <c r="Q408" s="84">
        <v>57750</v>
      </c>
      <c r="R408" s="84">
        <v>4042.5</v>
      </c>
      <c r="S408" s="84">
        <v>61792.5</v>
      </c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>
        <v>1050</v>
      </c>
      <c r="AG408" s="84">
        <v>57750</v>
      </c>
      <c r="AH408" s="84">
        <v>4042.5</v>
      </c>
      <c r="AI408" s="84">
        <v>61792.5</v>
      </c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</row>
    <row r="409" spans="1:55" x14ac:dyDescent="0.3">
      <c r="A409" s="4" t="s">
        <v>170</v>
      </c>
      <c r="B409" s="4" t="s">
        <v>153</v>
      </c>
      <c r="C409" s="4" t="s">
        <v>206</v>
      </c>
      <c r="D409" s="4">
        <v>92000320897</v>
      </c>
      <c r="E409" s="4">
        <v>9009422245</v>
      </c>
      <c r="F409" s="90">
        <v>130000731842</v>
      </c>
      <c r="G409" s="90">
        <v>140001548072</v>
      </c>
      <c r="H409" s="84"/>
      <c r="I409" s="84"/>
      <c r="J409" s="84"/>
      <c r="K409" s="84"/>
      <c r="L409" s="84"/>
      <c r="M409" s="84"/>
      <c r="N409" s="84"/>
      <c r="O409" s="84"/>
      <c r="P409" s="84">
        <v>8718</v>
      </c>
      <c r="Q409" s="84">
        <v>479490</v>
      </c>
      <c r="R409" s="84">
        <v>33564.300000000003</v>
      </c>
      <c r="S409" s="84">
        <v>513054.3</v>
      </c>
      <c r="T409" s="84">
        <v>37</v>
      </c>
      <c r="U409" s="84">
        <v>3700</v>
      </c>
      <c r="V409" s="84">
        <v>259</v>
      </c>
      <c r="W409" s="84">
        <v>3959</v>
      </c>
      <c r="X409" s="84"/>
      <c r="Y409" s="84"/>
      <c r="Z409" s="84"/>
      <c r="AA409" s="84"/>
      <c r="AB409" s="84"/>
      <c r="AC409" s="84"/>
      <c r="AD409" s="84"/>
      <c r="AE409" s="84"/>
      <c r="AF409" s="84">
        <v>8755</v>
      </c>
      <c r="AG409" s="84">
        <v>483190</v>
      </c>
      <c r="AH409" s="84">
        <v>33823.300000000003</v>
      </c>
      <c r="AI409" s="84">
        <v>517013.3</v>
      </c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</row>
    <row r="410" spans="1:55" x14ac:dyDescent="0.3">
      <c r="A410" s="4" t="s">
        <v>170</v>
      </c>
      <c r="B410" s="4" t="s">
        <v>176</v>
      </c>
      <c r="C410" s="4" t="s">
        <v>646</v>
      </c>
      <c r="D410" s="4">
        <v>92000184966</v>
      </c>
      <c r="E410" s="4">
        <v>9009422457</v>
      </c>
      <c r="F410" s="90">
        <v>130000731890</v>
      </c>
      <c r="G410" s="90">
        <v>140001548251</v>
      </c>
      <c r="H410" s="84">
        <v>1140</v>
      </c>
      <c r="I410" s="84">
        <v>36480</v>
      </c>
      <c r="J410" s="84">
        <v>2553.6</v>
      </c>
      <c r="K410" s="84">
        <v>39033.599999999999</v>
      </c>
      <c r="L410" s="84">
        <v>39</v>
      </c>
      <c r="M410" s="84">
        <v>2496</v>
      </c>
      <c r="N410" s="84">
        <v>174.72</v>
      </c>
      <c r="O410" s="84">
        <v>2670.72</v>
      </c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>
        <v>1179</v>
      </c>
      <c r="AG410" s="84">
        <v>38976</v>
      </c>
      <c r="AH410" s="84">
        <v>2728.3199999999997</v>
      </c>
      <c r="AI410" s="84">
        <v>41704.32</v>
      </c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</row>
    <row r="411" spans="1:55" x14ac:dyDescent="0.3">
      <c r="A411" s="4" t="s">
        <v>170</v>
      </c>
      <c r="B411" s="4" t="s">
        <v>2509</v>
      </c>
      <c r="C411" s="4" t="s">
        <v>2508</v>
      </c>
      <c r="D411" s="4">
        <v>92000666439</v>
      </c>
      <c r="E411" s="4">
        <v>9009422339</v>
      </c>
      <c r="F411" s="90">
        <v>130000737625</v>
      </c>
      <c r="G411" s="90">
        <v>140001548160</v>
      </c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>
        <v>59</v>
      </c>
      <c r="Y411" s="84">
        <v>1475</v>
      </c>
      <c r="Z411" s="84">
        <v>103.25</v>
      </c>
      <c r="AA411" s="84">
        <v>1578.25</v>
      </c>
      <c r="AB411" s="84"/>
      <c r="AC411" s="84"/>
      <c r="AD411" s="84"/>
      <c r="AE411" s="84"/>
      <c r="AF411" s="84">
        <v>59</v>
      </c>
      <c r="AG411" s="84">
        <v>1475</v>
      </c>
      <c r="AH411" s="84">
        <v>103.25</v>
      </c>
      <c r="AI411" s="84">
        <v>1578.25</v>
      </c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</row>
    <row r="412" spans="1:55" x14ac:dyDescent="0.3">
      <c r="A412" s="4" t="s">
        <v>1300</v>
      </c>
      <c r="B412" s="4" t="s">
        <v>160</v>
      </c>
      <c r="C412" s="4" t="s">
        <v>220</v>
      </c>
      <c r="D412" s="4">
        <v>92000320868</v>
      </c>
      <c r="E412" s="4">
        <v>9009417130</v>
      </c>
      <c r="F412" s="90">
        <v>130000726837</v>
      </c>
      <c r="G412" s="90">
        <v>140001545818</v>
      </c>
      <c r="H412" s="84"/>
      <c r="I412" s="84"/>
      <c r="J412" s="84"/>
      <c r="K412" s="84"/>
      <c r="L412" s="84"/>
      <c r="M412" s="84"/>
      <c r="N412" s="84"/>
      <c r="O412" s="84"/>
      <c r="P412" s="84">
        <v>2640</v>
      </c>
      <c r="Q412" s="84">
        <v>145200</v>
      </c>
      <c r="R412" s="84">
        <v>10164</v>
      </c>
      <c r="S412" s="84">
        <v>155364</v>
      </c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>
        <v>2640</v>
      </c>
      <c r="AG412" s="84">
        <v>145200</v>
      </c>
      <c r="AH412" s="84">
        <v>10164</v>
      </c>
      <c r="AI412" s="84">
        <v>155364</v>
      </c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</row>
    <row r="413" spans="1:55" x14ac:dyDescent="0.3">
      <c r="A413" s="4" t="s">
        <v>1300</v>
      </c>
      <c r="B413" s="4" t="s">
        <v>160</v>
      </c>
      <c r="C413" s="4" t="s">
        <v>222</v>
      </c>
      <c r="D413" s="4">
        <v>92000320868</v>
      </c>
      <c r="E413" s="4">
        <v>9009416971</v>
      </c>
      <c r="F413" s="90">
        <v>130000727550</v>
      </c>
      <c r="G413" s="90">
        <v>140001545697</v>
      </c>
      <c r="H413" s="84"/>
      <c r="I413" s="84"/>
      <c r="J413" s="84"/>
      <c r="K413" s="84"/>
      <c r="L413" s="84"/>
      <c r="M413" s="84"/>
      <c r="N413" s="84"/>
      <c r="O413" s="84"/>
      <c r="P413" s="84">
        <v>2441</v>
      </c>
      <c r="Q413" s="84">
        <v>134255</v>
      </c>
      <c r="R413" s="84">
        <v>9397.85</v>
      </c>
      <c r="S413" s="84">
        <v>143652.85</v>
      </c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>
        <v>2441</v>
      </c>
      <c r="AG413" s="84">
        <v>134255</v>
      </c>
      <c r="AH413" s="84">
        <v>9397.85</v>
      </c>
      <c r="AI413" s="84">
        <v>143652.85</v>
      </c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</row>
    <row r="414" spans="1:55" x14ac:dyDescent="0.3">
      <c r="A414" s="4" t="s">
        <v>1300</v>
      </c>
      <c r="B414" s="4" t="s">
        <v>160</v>
      </c>
      <c r="C414" s="4" t="s">
        <v>215</v>
      </c>
      <c r="D414" s="4">
        <v>92000320868</v>
      </c>
      <c r="E414" s="4">
        <v>9009417237</v>
      </c>
      <c r="F414" s="90">
        <v>130000727557</v>
      </c>
      <c r="G414" s="90">
        <v>140001545925</v>
      </c>
      <c r="H414" s="84"/>
      <c r="I414" s="84"/>
      <c r="J414" s="84"/>
      <c r="K414" s="84"/>
      <c r="L414" s="84"/>
      <c r="M414" s="84"/>
      <c r="N414" s="84"/>
      <c r="O414" s="84"/>
      <c r="P414" s="84">
        <v>1842</v>
      </c>
      <c r="Q414" s="84">
        <v>101310</v>
      </c>
      <c r="R414" s="84">
        <v>7091.7</v>
      </c>
      <c r="S414" s="84">
        <v>108401.7</v>
      </c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>
        <v>1842</v>
      </c>
      <c r="AG414" s="84">
        <v>101310</v>
      </c>
      <c r="AH414" s="84">
        <v>7091.7</v>
      </c>
      <c r="AI414" s="84">
        <v>108401.7</v>
      </c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</row>
    <row r="415" spans="1:55" x14ac:dyDescent="0.3">
      <c r="A415" s="4" t="s">
        <v>1300</v>
      </c>
      <c r="B415" s="4" t="s">
        <v>174</v>
      </c>
      <c r="C415" s="4" t="s">
        <v>218</v>
      </c>
      <c r="D415" s="4">
        <v>92000320881</v>
      </c>
      <c r="E415" s="4">
        <v>9009416354</v>
      </c>
      <c r="F415" s="90">
        <v>130000726300</v>
      </c>
      <c r="G415" s="90">
        <v>140001545211</v>
      </c>
      <c r="H415" s="84"/>
      <c r="I415" s="84"/>
      <c r="J415" s="84"/>
      <c r="K415" s="84"/>
      <c r="L415" s="84"/>
      <c r="M415" s="84"/>
      <c r="N415" s="84"/>
      <c r="O415" s="84"/>
      <c r="P415" s="84">
        <v>102</v>
      </c>
      <c r="Q415" s="84">
        <v>5610</v>
      </c>
      <c r="R415" s="84">
        <v>392.7</v>
      </c>
      <c r="S415" s="84">
        <v>6002.7</v>
      </c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>
        <v>102</v>
      </c>
      <c r="AG415" s="84">
        <v>5610</v>
      </c>
      <c r="AH415" s="84">
        <v>392.7</v>
      </c>
      <c r="AI415" s="84">
        <v>6002.7</v>
      </c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</row>
    <row r="416" spans="1:55" x14ac:dyDescent="0.3">
      <c r="A416" s="4" t="s">
        <v>1300</v>
      </c>
      <c r="B416" s="4" t="s">
        <v>158</v>
      </c>
      <c r="C416" s="4" t="s">
        <v>214</v>
      </c>
      <c r="D416" s="4">
        <v>92000320865</v>
      </c>
      <c r="E416" s="4">
        <v>9009416757</v>
      </c>
      <c r="F416" s="90">
        <v>130000726284</v>
      </c>
      <c r="G416" s="90">
        <v>140001545547</v>
      </c>
      <c r="H416" s="84"/>
      <c r="I416" s="84"/>
      <c r="J416" s="84"/>
      <c r="K416" s="84"/>
      <c r="L416" s="84"/>
      <c r="M416" s="84"/>
      <c r="N416" s="84"/>
      <c r="O416" s="84"/>
      <c r="P416" s="84">
        <v>1509</v>
      </c>
      <c r="Q416" s="84">
        <v>82995</v>
      </c>
      <c r="R416" s="84">
        <v>5809.65</v>
      </c>
      <c r="S416" s="84">
        <v>88804.65</v>
      </c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>
        <v>1509</v>
      </c>
      <c r="AG416" s="84">
        <v>82995</v>
      </c>
      <c r="AH416" s="84">
        <v>5809.65</v>
      </c>
      <c r="AI416" s="84">
        <v>88804.65</v>
      </c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</row>
    <row r="417" spans="1:55" x14ac:dyDescent="0.3">
      <c r="A417" s="4" t="s">
        <v>1300</v>
      </c>
      <c r="B417" s="4" t="s">
        <v>194</v>
      </c>
      <c r="C417" s="4" t="s">
        <v>640</v>
      </c>
      <c r="D417" s="4">
        <v>92000544869</v>
      </c>
      <c r="E417" s="4">
        <v>9009417498</v>
      </c>
      <c r="F417" s="90">
        <v>130000726851</v>
      </c>
      <c r="G417" s="90">
        <v>140001546110</v>
      </c>
      <c r="H417" s="84"/>
      <c r="I417" s="84"/>
      <c r="J417" s="84"/>
      <c r="K417" s="84"/>
      <c r="L417" s="84"/>
      <c r="M417" s="84"/>
      <c r="N417" s="84"/>
      <c r="O417" s="84"/>
      <c r="P417" s="84">
        <v>3561</v>
      </c>
      <c r="Q417" s="84">
        <v>195855</v>
      </c>
      <c r="R417" s="84">
        <v>13709.85</v>
      </c>
      <c r="S417" s="84">
        <v>209564.85</v>
      </c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>
        <v>3561</v>
      </c>
      <c r="AG417" s="84">
        <v>195855</v>
      </c>
      <c r="AH417" s="84">
        <v>13709.85</v>
      </c>
      <c r="AI417" s="84">
        <v>209564.85</v>
      </c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</row>
    <row r="418" spans="1:55" x14ac:dyDescent="0.3">
      <c r="A418" s="4" t="s">
        <v>1300</v>
      </c>
      <c r="B418" s="4" t="s">
        <v>171</v>
      </c>
      <c r="C418" s="4" t="s">
        <v>213</v>
      </c>
      <c r="D418" s="4">
        <v>92000444210</v>
      </c>
      <c r="E418" s="4">
        <v>9009417338</v>
      </c>
      <c r="F418" s="90">
        <v>130000726864</v>
      </c>
      <c r="G418" s="90">
        <v>140001545994</v>
      </c>
      <c r="H418" s="84"/>
      <c r="I418" s="84"/>
      <c r="J418" s="84"/>
      <c r="K418" s="84"/>
      <c r="L418" s="84"/>
      <c r="M418" s="84"/>
      <c r="N418" s="84"/>
      <c r="O418" s="84"/>
      <c r="P418" s="84">
        <v>2789</v>
      </c>
      <c r="Q418" s="84">
        <v>153395</v>
      </c>
      <c r="R418" s="84">
        <v>10737.65</v>
      </c>
      <c r="S418" s="84">
        <v>164132.65</v>
      </c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>
        <v>2789</v>
      </c>
      <c r="AG418" s="84">
        <v>153395</v>
      </c>
      <c r="AH418" s="84">
        <v>10737.65</v>
      </c>
      <c r="AI418" s="84">
        <v>164132.65</v>
      </c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</row>
    <row r="419" spans="1:55" x14ac:dyDescent="0.3">
      <c r="A419" s="4" t="s">
        <v>1300</v>
      </c>
      <c r="B419" s="4" t="s">
        <v>114</v>
      </c>
      <c r="C419" s="4" t="s">
        <v>219</v>
      </c>
      <c r="D419" s="4">
        <v>92000320980</v>
      </c>
      <c r="E419" s="4">
        <v>9009462500</v>
      </c>
      <c r="F419" s="90">
        <v>130000726845</v>
      </c>
      <c r="G419" s="90">
        <v>140001545372</v>
      </c>
      <c r="H419" s="84"/>
      <c r="I419" s="84"/>
      <c r="J419" s="84"/>
      <c r="K419" s="84"/>
      <c r="L419" s="84"/>
      <c r="M419" s="84"/>
      <c r="N419" s="84"/>
      <c r="O419" s="84"/>
      <c r="P419" s="84">
        <v>3419</v>
      </c>
      <c r="Q419" s="84">
        <v>188045</v>
      </c>
      <c r="R419" s="84">
        <v>13163.15</v>
      </c>
      <c r="S419" s="84">
        <v>201208.15</v>
      </c>
      <c r="T419" s="84">
        <v>1300</v>
      </c>
      <c r="U419" s="84">
        <v>130000</v>
      </c>
      <c r="V419" s="84">
        <v>9100</v>
      </c>
      <c r="W419" s="84">
        <v>139100</v>
      </c>
      <c r="X419" s="84"/>
      <c r="Y419" s="84"/>
      <c r="Z419" s="84"/>
      <c r="AA419" s="84"/>
      <c r="AB419" s="84"/>
      <c r="AC419" s="84"/>
      <c r="AD419" s="84"/>
      <c r="AE419" s="84"/>
      <c r="AF419" s="84">
        <v>4719</v>
      </c>
      <c r="AG419" s="84">
        <v>318045</v>
      </c>
      <c r="AH419" s="84">
        <v>22263.15</v>
      </c>
      <c r="AI419" s="84">
        <v>340308.15</v>
      </c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</row>
    <row r="420" spans="1:55" x14ac:dyDescent="0.3">
      <c r="A420" s="4" t="s">
        <v>1300</v>
      </c>
      <c r="B420" s="4" t="s">
        <v>1257</v>
      </c>
      <c r="C420" s="4" t="s">
        <v>225</v>
      </c>
      <c r="D420" s="4">
        <v>92000589337</v>
      </c>
      <c r="E420" s="4">
        <v>9009416606</v>
      </c>
      <c r="F420" s="90">
        <v>130000727492</v>
      </c>
      <c r="G420" s="90">
        <v>140001545449</v>
      </c>
      <c r="H420" s="84"/>
      <c r="I420" s="84"/>
      <c r="J420" s="84"/>
      <c r="K420" s="84"/>
      <c r="L420" s="84"/>
      <c r="M420" s="84"/>
      <c r="N420" s="84"/>
      <c r="O420" s="84"/>
      <c r="P420" s="84">
        <v>427</v>
      </c>
      <c r="Q420" s="84">
        <v>23485</v>
      </c>
      <c r="R420" s="84">
        <v>1643.95</v>
      </c>
      <c r="S420" s="84">
        <v>25128.95</v>
      </c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>
        <v>427</v>
      </c>
      <c r="AG420" s="84">
        <v>23485</v>
      </c>
      <c r="AH420" s="84">
        <v>1643.95</v>
      </c>
      <c r="AI420" s="84">
        <v>25128.95</v>
      </c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</row>
    <row r="421" spans="1:55" x14ac:dyDescent="0.3">
      <c r="A421" s="4" t="s">
        <v>1300</v>
      </c>
      <c r="B421" s="4" t="s">
        <v>168</v>
      </c>
      <c r="C421" s="4" t="s">
        <v>216</v>
      </c>
      <c r="D421" s="4">
        <v>92000320925</v>
      </c>
      <c r="E421" s="4">
        <v>9009416280</v>
      </c>
      <c r="F421" s="90">
        <v>130000726880</v>
      </c>
      <c r="G421" s="90">
        <v>140001545136</v>
      </c>
      <c r="H421" s="84"/>
      <c r="I421" s="84"/>
      <c r="J421" s="84"/>
      <c r="K421" s="84"/>
      <c r="L421" s="84"/>
      <c r="M421" s="84"/>
      <c r="N421" s="84"/>
      <c r="O421" s="84"/>
      <c r="P421" s="84">
        <v>1432</v>
      </c>
      <c r="Q421" s="84">
        <v>78760</v>
      </c>
      <c r="R421" s="84">
        <v>5513.2</v>
      </c>
      <c r="S421" s="84">
        <v>84273.2</v>
      </c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>
        <v>1432</v>
      </c>
      <c r="AG421" s="84">
        <v>78760</v>
      </c>
      <c r="AH421" s="84">
        <v>5513.2</v>
      </c>
      <c r="AI421" s="84">
        <v>84273.2</v>
      </c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</row>
    <row r="422" spans="1:55" x14ac:dyDescent="0.3">
      <c r="A422" s="4" t="s">
        <v>1300</v>
      </c>
      <c r="B422" s="4" t="s">
        <v>153</v>
      </c>
      <c r="C422" s="4" t="s">
        <v>206</v>
      </c>
      <c r="D422" s="4">
        <v>92000320936</v>
      </c>
      <c r="E422" s="4">
        <v>9009416494</v>
      </c>
      <c r="F422" s="90">
        <v>130000726891</v>
      </c>
      <c r="G422" s="90">
        <v>140001545286</v>
      </c>
      <c r="H422" s="84"/>
      <c r="I422" s="84"/>
      <c r="J422" s="84"/>
      <c r="K422" s="84"/>
      <c r="L422" s="84"/>
      <c r="M422" s="84"/>
      <c r="N422" s="84"/>
      <c r="O422" s="84"/>
      <c r="P422" s="84">
        <v>6102</v>
      </c>
      <c r="Q422" s="84">
        <v>335610</v>
      </c>
      <c r="R422" s="84">
        <v>23492.7</v>
      </c>
      <c r="S422" s="84">
        <v>359102.7</v>
      </c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>
        <v>6102</v>
      </c>
      <c r="AG422" s="84">
        <v>335610</v>
      </c>
      <c r="AH422" s="84">
        <v>23492.7</v>
      </c>
      <c r="AI422" s="84">
        <v>359102.7</v>
      </c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</row>
    <row r="423" spans="1:55" x14ac:dyDescent="0.3">
      <c r="A423" s="4" t="s">
        <v>1300</v>
      </c>
      <c r="B423" s="4" t="s">
        <v>176</v>
      </c>
      <c r="C423" s="4" t="s">
        <v>646</v>
      </c>
      <c r="D423" s="4">
        <v>92000189149</v>
      </c>
      <c r="E423" s="4">
        <v>9009420304</v>
      </c>
      <c r="F423" s="90">
        <v>130000726908</v>
      </c>
      <c r="G423" s="90">
        <v>140001546740</v>
      </c>
      <c r="H423" s="84">
        <v>518</v>
      </c>
      <c r="I423" s="84">
        <v>16576</v>
      </c>
      <c r="J423" s="84">
        <v>1160.32</v>
      </c>
      <c r="K423" s="84">
        <v>17736.32</v>
      </c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>
        <v>518</v>
      </c>
      <c r="AG423" s="84">
        <v>16576</v>
      </c>
      <c r="AH423" s="84">
        <v>1160.32</v>
      </c>
      <c r="AI423" s="84">
        <v>17736.32</v>
      </c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</row>
    <row r="424" spans="1:55" x14ac:dyDescent="0.3">
      <c r="A424" s="4" t="s">
        <v>1311</v>
      </c>
      <c r="B424" s="4" t="s">
        <v>160</v>
      </c>
      <c r="C424" s="4" t="s">
        <v>220</v>
      </c>
      <c r="D424" s="4">
        <v>92000320887</v>
      </c>
      <c r="E424" s="4">
        <v>9009417318</v>
      </c>
      <c r="F424" s="90">
        <v>130000726907</v>
      </c>
      <c r="G424" s="90">
        <v>140001545967</v>
      </c>
      <c r="H424" s="84"/>
      <c r="I424" s="84"/>
      <c r="J424" s="84"/>
      <c r="K424" s="84"/>
      <c r="L424" s="84"/>
      <c r="M424" s="84"/>
      <c r="N424" s="84"/>
      <c r="O424" s="84"/>
      <c r="P424" s="84">
        <v>3922</v>
      </c>
      <c r="Q424" s="84">
        <v>215710</v>
      </c>
      <c r="R424" s="84">
        <v>15099.7</v>
      </c>
      <c r="S424" s="84">
        <v>230809.7</v>
      </c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>
        <v>3922</v>
      </c>
      <c r="AG424" s="84">
        <v>215710</v>
      </c>
      <c r="AH424" s="84">
        <v>15099.7</v>
      </c>
      <c r="AI424" s="84">
        <v>230809.7</v>
      </c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</row>
    <row r="425" spans="1:55" x14ac:dyDescent="0.3">
      <c r="A425" s="4" t="s">
        <v>1311</v>
      </c>
      <c r="B425" s="4" t="s">
        <v>160</v>
      </c>
      <c r="C425" s="4" t="s">
        <v>222</v>
      </c>
      <c r="D425" s="4">
        <v>92000320887</v>
      </c>
      <c r="E425" s="4">
        <v>9009417207</v>
      </c>
      <c r="F425" s="90">
        <v>130000727560</v>
      </c>
      <c r="G425" s="90">
        <v>140001545931</v>
      </c>
      <c r="H425" s="84"/>
      <c r="I425" s="84"/>
      <c r="J425" s="84"/>
      <c r="K425" s="84"/>
      <c r="L425" s="84"/>
      <c r="M425" s="84"/>
      <c r="N425" s="84"/>
      <c r="O425" s="84"/>
      <c r="P425" s="84">
        <v>1774</v>
      </c>
      <c r="Q425" s="84">
        <v>97570</v>
      </c>
      <c r="R425" s="84">
        <v>6829.9</v>
      </c>
      <c r="S425" s="84">
        <v>104399.9</v>
      </c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>
        <v>1774</v>
      </c>
      <c r="AG425" s="84">
        <v>97570</v>
      </c>
      <c r="AH425" s="84">
        <v>6829.9</v>
      </c>
      <c r="AI425" s="84">
        <v>104399.9</v>
      </c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</row>
    <row r="426" spans="1:55" x14ac:dyDescent="0.3">
      <c r="A426" s="4" t="s">
        <v>1311</v>
      </c>
      <c r="B426" s="4" t="s">
        <v>160</v>
      </c>
      <c r="C426" s="4" t="s">
        <v>215</v>
      </c>
      <c r="D426" s="4">
        <v>92000320887</v>
      </c>
      <c r="E426" s="4">
        <v>9009417322</v>
      </c>
      <c r="F426" s="90">
        <v>130000727722</v>
      </c>
      <c r="G426" s="90">
        <v>140001545998</v>
      </c>
      <c r="H426" s="84"/>
      <c r="I426" s="84"/>
      <c r="J426" s="84"/>
      <c r="K426" s="84"/>
      <c r="L426" s="84"/>
      <c r="M426" s="84"/>
      <c r="N426" s="84"/>
      <c r="O426" s="84"/>
      <c r="P426" s="84">
        <v>2862</v>
      </c>
      <c r="Q426" s="84">
        <v>157410</v>
      </c>
      <c r="R426" s="84">
        <v>11018.7</v>
      </c>
      <c r="S426" s="84">
        <v>168428.7</v>
      </c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>
        <v>2862</v>
      </c>
      <c r="AG426" s="84">
        <v>157410</v>
      </c>
      <c r="AH426" s="84">
        <v>11018.7</v>
      </c>
      <c r="AI426" s="84">
        <v>168428.7</v>
      </c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</row>
    <row r="427" spans="1:55" x14ac:dyDescent="0.3">
      <c r="A427" s="4" t="s">
        <v>1311</v>
      </c>
      <c r="B427" s="4" t="s">
        <v>174</v>
      </c>
      <c r="C427" s="4" t="s">
        <v>218</v>
      </c>
      <c r="D427" s="4">
        <v>92000320866</v>
      </c>
      <c r="E427" s="4">
        <v>9009417481</v>
      </c>
      <c r="F427" s="90">
        <v>130000727727</v>
      </c>
      <c r="G427" s="90">
        <v>140001546111</v>
      </c>
      <c r="H427" s="84"/>
      <c r="I427" s="84"/>
      <c r="J427" s="84"/>
      <c r="K427" s="84"/>
      <c r="L427" s="84"/>
      <c r="M427" s="84"/>
      <c r="N427" s="84"/>
      <c r="O427" s="84"/>
      <c r="P427" s="84">
        <v>313</v>
      </c>
      <c r="Q427" s="84">
        <v>17215</v>
      </c>
      <c r="R427" s="84">
        <v>1205.05</v>
      </c>
      <c r="S427" s="84">
        <v>18420.05</v>
      </c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>
        <v>313</v>
      </c>
      <c r="AG427" s="84">
        <v>17215</v>
      </c>
      <c r="AH427" s="84">
        <v>1205.05</v>
      </c>
      <c r="AI427" s="84">
        <v>18420.05</v>
      </c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</row>
    <row r="428" spans="1:55" x14ac:dyDescent="0.3">
      <c r="A428" s="4" t="s">
        <v>1311</v>
      </c>
      <c r="B428" s="4" t="s">
        <v>162</v>
      </c>
      <c r="C428" s="4" t="s">
        <v>212</v>
      </c>
      <c r="D428" s="4">
        <v>92000524662</v>
      </c>
      <c r="E428" s="4">
        <v>9009417413</v>
      </c>
      <c r="F428" s="90">
        <v>130000727724</v>
      </c>
      <c r="G428" s="90">
        <v>140001546036</v>
      </c>
      <c r="H428" s="84"/>
      <c r="I428" s="84"/>
      <c r="J428" s="84"/>
      <c r="K428" s="84"/>
      <c r="L428" s="84"/>
      <c r="M428" s="84"/>
      <c r="N428" s="84"/>
      <c r="O428" s="84"/>
      <c r="P428" s="84">
        <v>210</v>
      </c>
      <c r="Q428" s="84">
        <v>11550</v>
      </c>
      <c r="R428" s="84">
        <v>808.5</v>
      </c>
      <c r="S428" s="84">
        <v>12358.5</v>
      </c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>
        <v>210</v>
      </c>
      <c r="AG428" s="84">
        <v>11550</v>
      </c>
      <c r="AH428" s="84">
        <v>808.5</v>
      </c>
      <c r="AI428" s="84">
        <v>12358.5</v>
      </c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</row>
    <row r="429" spans="1:55" x14ac:dyDescent="0.3">
      <c r="A429" s="4" t="s">
        <v>1311</v>
      </c>
      <c r="B429" s="4" t="s">
        <v>158</v>
      </c>
      <c r="C429" s="4" t="s">
        <v>214</v>
      </c>
      <c r="D429" s="4">
        <v>92000322767</v>
      </c>
      <c r="E429" s="4">
        <v>9009420367</v>
      </c>
      <c r="F429" s="90">
        <v>130000727734</v>
      </c>
      <c r="G429" s="90">
        <v>140001546835</v>
      </c>
      <c r="H429" s="84"/>
      <c r="I429" s="84"/>
      <c r="J429" s="84"/>
      <c r="K429" s="84"/>
      <c r="L429" s="84"/>
      <c r="M429" s="84"/>
      <c r="N429" s="84"/>
      <c r="O429" s="84"/>
      <c r="P429" s="84">
        <v>3457</v>
      </c>
      <c r="Q429" s="84">
        <v>190135</v>
      </c>
      <c r="R429" s="84">
        <v>13309.45</v>
      </c>
      <c r="S429" s="84">
        <v>203444.45</v>
      </c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>
        <v>3457</v>
      </c>
      <c r="AG429" s="84">
        <v>190135</v>
      </c>
      <c r="AH429" s="84">
        <v>13309.45</v>
      </c>
      <c r="AI429" s="84">
        <v>203444.45</v>
      </c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</row>
    <row r="430" spans="1:55" x14ac:dyDescent="0.3">
      <c r="A430" s="4" t="s">
        <v>1311</v>
      </c>
      <c r="B430" s="4" t="s">
        <v>194</v>
      </c>
      <c r="C430" s="4" t="s">
        <v>640</v>
      </c>
      <c r="D430" s="4">
        <v>92000571411</v>
      </c>
      <c r="E430" s="4">
        <v>9009417534</v>
      </c>
      <c r="F430" s="90">
        <v>130000727729</v>
      </c>
      <c r="G430" s="90">
        <v>140001546167</v>
      </c>
      <c r="H430" s="84"/>
      <c r="I430" s="84"/>
      <c r="J430" s="84"/>
      <c r="K430" s="84"/>
      <c r="L430" s="84"/>
      <c r="M430" s="84"/>
      <c r="N430" s="84"/>
      <c r="O430" s="84"/>
      <c r="P430" s="84">
        <v>1746</v>
      </c>
      <c r="Q430" s="84">
        <v>96030</v>
      </c>
      <c r="R430" s="84">
        <v>6722.1</v>
      </c>
      <c r="S430" s="84">
        <v>102752.1</v>
      </c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>
        <v>1746</v>
      </c>
      <c r="AG430" s="84">
        <v>96030</v>
      </c>
      <c r="AH430" s="84">
        <v>6722.1</v>
      </c>
      <c r="AI430" s="84">
        <v>102752.1</v>
      </c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</row>
    <row r="431" spans="1:55" x14ac:dyDescent="0.3">
      <c r="A431" s="4" t="s">
        <v>1311</v>
      </c>
      <c r="B431" s="4" t="s">
        <v>171</v>
      </c>
      <c r="C431" s="4" t="s">
        <v>213</v>
      </c>
      <c r="D431" s="4">
        <v>92000504008</v>
      </c>
      <c r="E431" s="4">
        <v>9009420356</v>
      </c>
      <c r="F431" s="90">
        <v>130000727735</v>
      </c>
      <c r="G431" s="90">
        <v>140001546761</v>
      </c>
      <c r="H431" s="84"/>
      <c r="I431" s="84"/>
      <c r="J431" s="84"/>
      <c r="K431" s="84"/>
      <c r="L431" s="84"/>
      <c r="M431" s="84"/>
      <c r="N431" s="84"/>
      <c r="O431" s="84"/>
      <c r="P431" s="84">
        <v>2793</v>
      </c>
      <c r="Q431" s="84">
        <v>153615</v>
      </c>
      <c r="R431" s="84">
        <v>10753.05</v>
      </c>
      <c r="S431" s="84">
        <v>164368.04999999999</v>
      </c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>
        <v>2793</v>
      </c>
      <c r="AG431" s="84">
        <v>153615</v>
      </c>
      <c r="AH431" s="84">
        <v>10753.05</v>
      </c>
      <c r="AI431" s="84">
        <v>164368.04999999999</v>
      </c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</row>
    <row r="432" spans="1:55" x14ac:dyDescent="0.3">
      <c r="A432" s="4" t="s">
        <v>1311</v>
      </c>
      <c r="B432" s="4" t="s">
        <v>171</v>
      </c>
      <c r="C432" s="4" t="s">
        <v>213</v>
      </c>
      <c r="D432" s="4">
        <v>92000504008</v>
      </c>
      <c r="E432" s="4">
        <v>9009420591</v>
      </c>
      <c r="F432" s="90">
        <v>130000727738</v>
      </c>
      <c r="G432" s="90">
        <v>140001546890</v>
      </c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>
        <v>3</v>
      </c>
      <c r="AC432" s="84">
        <v>1230</v>
      </c>
      <c r="AD432" s="84">
        <v>86.1</v>
      </c>
      <c r="AE432" s="84">
        <v>1316.1</v>
      </c>
      <c r="AF432" s="84">
        <v>3</v>
      </c>
      <c r="AG432" s="84">
        <v>1230</v>
      </c>
      <c r="AH432" s="84">
        <v>86.1</v>
      </c>
      <c r="AI432" s="84">
        <v>1316.1</v>
      </c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</row>
    <row r="433" spans="1:55" x14ac:dyDescent="0.3">
      <c r="A433" s="4" t="s">
        <v>1311</v>
      </c>
      <c r="B433" s="4" t="s">
        <v>114</v>
      </c>
      <c r="C433" s="4" t="s">
        <v>219</v>
      </c>
      <c r="D433" s="4">
        <v>92000320891</v>
      </c>
      <c r="E433" s="4">
        <v>9009417541</v>
      </c>
      <c r="F433" s="90">
        <v>130000726853</v>
      </c>
      <c r="G433" s="90">
        <v>140001546192</v>
      </c>
      <c r="H433" s="84"/>
      <c r="I433" s="84"/>
      <c r="J433" s="84"/>
      <c r="K433" s="84"/>
      <c r="L433" s="84"/>
      <c r="M433" s="84"/>
      <c r="N433" s="84"/>
      <c r="O433" s="84"/>
      <c r="P433" s="84">
        <v>7878</v>
      </c>
      <c r="Q433" s="84">
        <v>433290</v>
      </c>
      <c r="R433" s="84">
        <v>30330.3</v>
      </c>
      <c r="S433" s="84">
        <v>463620.3</v>
      </c>
      <c r="T433" s="84">
        <v>954</v>
      </c>
      <c r="U433" s="84">
        <v>95400</v>
      </c>
      <c r="V433" s="84">
        <v>6678</v>
      </c>
      <c r="W433" s="84">
        <v>102078</v>
      </c>
      <c r="X433" s="84"/>
      <c r="Y433" s="84"/>
      <c r="Z433" s="84"/>
      <c r="AA433" s="84"/>
      <c r="AB433" s="84"/>
      <c r="AC433" s="84"/>
      <c r="AD433" s="84"/>
      <c r="AE433" s="84"/>
      <c r="AF433" s="84">
        <v>8832</v>
      </c>
      <c r="AG433" s="84">
        <v>528690</v>
      </c>
      <c r="AH433" s="84">
        <v>37008.300000000003</v>
      </c>
      <c r="AI433" s="84">
        <v>565698.30000000005</v>
      </c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</row>
    <row r="434" spans="1:55" x14ac:dyDescent="0.3">
      <c r="A434" s="4" t="s">
        <v>1311</v>
      </c>
      <c r="B434" s="4" t="s">
        <v>1257</v>
      </c>
      <c r="C434" s="4" t="s">
        <v>225</v>
      </c>
      <c r="D434" s="4">
        <v>92000589338</v>
      </c>
      <c r="E434" s="4">
        <v>9009416702</v>
      </c>
      <c r="F434" s="90">
        <v>130000727732</v>
      </c>
      <c r="G434" s="90">
        <v>140001545431</v>
      </c>
      <c r="H434" s="84"/>
      <c r="I434" s="84"/>
      <c r="J434" s="84"/>
      <c r="K434" s="84"/>
      <c r="L434" s="84"/>
      <c r="M434" s="84"/>
      <c r="N434" s="84"/>
      <c r="O434" s="84"/>
      <c r="P434" s="84">
        <v>1629</v>
      </c>
      <c r="Q434" s="84">
        <v>89595</v>
      </c>
      <c r="R434" s="84">
        <v>6271.65</v>
      </c>
      <c r="S434" s="84">
        <v>95866.65</v>
      </c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>
        <v>1629</v>
      </c>
      <c r="AG434" s="84">
        <v>89595</v>
      </c>
      <c r="AH434" s="84">
        <v>6271.65</v>
      </c>
      <c r="AI434" s="84">
        <v>95866.65</v>
      </c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</row>
    <row r="435" spans="1:55" x14ac:dyDescent="0.3">
      <c r="A435" s="4" t="s">
        <v>1311</v>
      </c>
      <c r="B435" s="4" t="s">
        <v>168</v>
      </c>
      <c r="C435" s="4" t="s">
        <v>216</v>
      </c>
      <c r="D435" s="4">
        <v>92000320878</v>
      </c>
      <c r="E435" s="4">
        <v>9009420361</v>
      </c>
      <c r="F435" s="90">
        <v>130000727740</v>
      </c>
      <c r="G435" s="90">
        <v>140001546804</v>
      </c>
      <c r="H435" s="84"/>
      <c r="I435" s="84"/>
      <c r="J435" s="84"/>
      <c r="K435" s="84"/>
      <c r="L435" s="84"/>
      <c r="M435" s="84"/>
      <c r="N435" s="84"/>
      <c r="O435" s="84"/>
      <c r="P435" s="84">
        <v>1353</v>
      </c>
      <c r="Q435" s="84">
        <v>74415</v>
      </c>
      <c r="R435" s="84">
        <v>5209.05</v>
      </c>
      <c r="S435" s="84">
        <v>79624.05</v>
      </c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>
        <v>1353</v>
      </c>
      <c r="AG435" s="84">
        <v>74415</v>
      </c>
      <c r="AH435" s="84">
        <v>5209.05</v>
      </c>
      <c r="AI435" s="84">
        <v>79624.05</v>
      </c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</row>
    <row r="436" spans="1:55" x14ac:dyDescent="0.3">
      <c r="A436" s="4" t="s">
        <v>1311</v>
      </c>
      <c r="B436" s="4" t="s">
        <v>172</v>
      </c>
      <c r="C436" s="4" t="s">
        <v>211</v>
      </c>
      <c r="D436" s="4">
        <v>92000510492</v>
      </c>
      <c r="E436" s="4">
        <v>9009417473</v>
      </c>
      <c r="F436" s="90">
        <v>130000727725</v>
      </c>
      <c r="G436" s="90">
        <v>140001546074</v>
      </c>
      <c r="H436" s="84"/>
      <c r="I436" s="84"/>
      <c r="J436" s="84"/>
      <c r="K436" s="84"/>
      <c r="L436" s="84"/>
      <c r="M436" s="84"/>
      <c r="N436" s="84"/>
      <c r="O436" s="84"/>
      <c r="P436" s="84">
        <v>40</v>
      </c>
      <c r="Q436" s="84">
        <v>2200</v>
      </c>
      <c r="R436" s="84">
        <v>154</v>
      </c>
      <c r="S436" s="84">
        <v>2354</v>
      </c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>
        <v>40</v>
      </c>
      <c r="AG436" s="84">
        <v>2200</v>
      </c>
      <c r="AH436" s="84">
        <v>154</v>
      </c>
      <c r="AI436" s="84">
        <v>2354</v>
      </c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</row>
    <row r="437" spans="1:55" x14ac:dyDescent="0.3">
      <c r="A437" s="4" t="s">
        <v>1311</v>
      </c>
      <c r="B437" s="4" t="s">
        <v>153</v>
      </c>
      <c r="C437" s="4" t="s">
        <v>206</v>
      </c>
      <c r="D437" s="4">
        <v>92000320912</v>
      </c>
      <c r="E437" s="4">
        <v>9009416784</v>
      </c>
      <c r="F437" s="90">
        <v>130000727715</v>
      </c>
      <c r="G437" s="90">
        <v>140001545583</v>
      </c>
      <c r="H437" s="84"/>
      <c r="I437" s="84"/>
      <c r="J437" s="84"/>
      <c r="K437" s="84"/>
      <c r="L437" s="84"/>
      <c r="M437" s="84"/>
      <c r="N437" s="84"/>
      <c r="O437" s="84"/>
      <c r="P437" s="84">
        <v>5603</v>
      </c>
      <c r="Q437" s="84">
        <v>308165</v>
      </c>
      <c r="R437" s="84">
        <v>21571.55</v>
      </c>
      <c r="S437" s="84">
        <v>329736.55</v>
      </c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>
        <v>5603</v>
      </c>
      <c r="AG437" s="84">
        <v>308165</v>
      </c>
      <c r="AH437" s="84">
        <v>21571.55</v>
      </c>
      <c r="AI437" s="84">
        <v>329736.55</v>
      </c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</row>
    <row r="438" spans="1:55" x14ac:dyDescent="0.3">
      <c r="A438" s="4" t="s">
        <v>1320</v>
      </c>
      <c r="B438" s="4" t="s">
        <v>160</v>
      </c>
      <c r="C438" s="4" t="s">
        <v>220</v>
      </c>
      <c r="D438" s="4">
        <v>92000318915</v>
      </c>
      <c r="E438" s="4">
        <v>9009417230</v>
      </c>
      <c r="F438" s="90">
        <v>130000729874</v>
      </c>
      <c r="G438" s="90">
        <v>140001545880</v>
      </c>
      <c r="H438" s="84"/>
      <c r="I438" s="84"/>
      <c r="J438" s="84"/>
      <c r="K438" s="84"/>
      <c r="L438" s="84"/>
      <c r="M438" s="84"/>
      <c r="N438" s="84"/>
      <c r="O438" s="84"/>
      <c r="P438" s="84">
        <v>5328</v>
      </c>
      <c r="Q438" s="84">
        <v>293040</v>
      </c>
      <c r="R438" s="84">
        <v>20512.8</v>
      </c>
      <c r="S438" s="84">
        <v>313552.8</v>
      </c>
      <c r="T438" s="84">
        <v>403</v>
      </c>
      <c r="U438" s="84">
        <v>40300</v>
      </c>
      <c r="V438" s="84">
        <v>2821</v>
      </c>
      <c r="W438" s="84">
        <v>43121</v>
      </c>
      <c r="X438" s="84"/>
      <c r="Y438" s="84"/>
      <c r="Z438" s="84"/>
      <c r="AA438" s="84"/>
      <c r="AB438" s="84"/>
      <c r="AC438" s="84"/>
      <c r="AD438" s="84"/>
      <c r="AE438" s="84"/>
      <c r="AF438" s="84">
        <v>5731</v>
      </c>
      <c r="AG438" s="84">
        <v>333340</v>
      </c>
      <c r="AH438" s="84">
        <v>23333.8</v>
      </c>
      <c r="AI438" s="84">
        <v>356673.8</v>
      </c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</row>
    <row r="439" spans="1:55" x14ac:dyDescent="0.3">
      <c r="A439" s="4" t="s">
        <v>1320</v>
      </c>
      <c r="B439" s="4" t="s">
        <v>174</v>
      </c>
      <c r="C439" s="4" t="s">
        <v>218</v>
      </c>
      <c r="D439" s="4">
        <v>92000322906</v>
      </c>
      <c r="E439" s="4">
        <v>9009417664</v>
      </c>
      <c r="F439" s="90">
        <v>130000729882</v>
      </c>
      <c r="G439" s="90">
        <v>140001546257</v>
      </c>
      <c r="H439" s="84"/>
      <c r="I439" s="84"/>
      <c r="J439" s="84"/>
      <c r="K439" s="84"/>
      <c r="L439" s="84"/>
      <c r="M439" s="84"/>
      <c r="N439" s="84"/>
      <c r="O439" s="84"/>
      <c r="P439" s="84">
        <v>46</v>
      </c>
      <c r="Q439" s="84">
        <v>2530</v>
      </c>
      <c r="R439" s="84">
        <v>177.1</v>
      </c>
      <c r="S439" s="84">
        <v>2707.1</v>
      </c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>
        <v>46</v>
      </c>
      <c r="AG439" s="84">
        <v>2530</v>
      </c>
      <c r="AH439" s="84">
        <v>177.1</v>
      </c>
      <c r="AI439" s="84">
        <v>2707.1</v>
      </c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</row>
    <row r="440" spans="1:55" x14ac:dyDescent="0.3">
      <c r="A440" s="4" t="s">
        <v>1320</v>
      </c>
      <c r="B440" s="4" t="s">
        <v>162</v>
      </c>
      <c r="C440" s="4" t="s">
        <v>212</v>
      </c>
      <c r="D440" s="4">
        <v>92000499511</v>
      </c>
      <c r="E440" s="4">
        <v>9009417550</v>
      </c>
      <c r="F440" s="90">
        <v>130000729876</v>
      </c>
      <c r="G440" s="90">
        <v>140001546156</v>
      </c>
      <c r="H440" s="84"/>
      <c r="I440" s="84"/>
      <c r="J440" s="84"/>
      <c r="K440" s="84"/>
      <c r="L440" s="84"/>
      <c r="M440" s="84"/>
      <c r="N440" s="84"/>
      <c r="O440" s="84"/>
      <c r="P440" s="84">
        <v>88</v>
      </c>
      <c r="Q440" s="84">
        <v>4840</v>
      </c>
      <c r="R440" s="84">
        <v>338.8</v>
      </c>
      <c r="S440" s="84">
        <v>5178.8</v>
      </c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>
        <v>88</v>
      </c>
      <c r="AG440" s="84">
        <v>4840</v>
      </c>
      <c r="AH440" s="84">
        <v>338.8</v>
      </c>
      <c r="AI440" s="84">
        <v>5178.8</v>
      </c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</row>
    <row r="441" spans="1:55" x14ac:dyDescent="0.3">
      <c r="A441" s="4" t="s">
        <v>1320</v>
      </c>
      <c r="B441" s="4" t="s">
        <v>158</v>
      </c>
      <c r="C441" s="4" t="s">
        <v>214</v>
      </c>
      <c r="D441" s="4">
        <v>92000312976</v>
      </c>
      <c r="E441" s="4">
        <v>9009417491</v>
      </c>
      <c r="F441" s="90">
        <v>130000729906</v>
      </c>
      <c r="G441" s="90">
        <v>140001546105</v>
      </c>
      <c r="H441" s="84"/>
      <c r="I441" s="84"/>
      <c r="J441" s="84"/>
      <c r="K441" s="84"/>
      <c r="L441" s="84"/>
      <c r="M441" s="84"/>
      <c r="N441" s="84"/>
      <c r="O441" s="84"/>
      <c r="P441" s="84">
        <v>4960</v>
      </c>
      <c r="Q441" s="84">
        <v>272800</v>
      </c>
      <c r="R441" s="84">
        <v>19096</v>
      </c>
      <c r="S441" s="84">
        <v>291896</v>
      </c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>
        <v>4960</v>
      </c>
      <c r="AG441" s="84">
        <v>272800</v>
      </c>
      <c r="AH441" s="84">
        <v>19096</v>
      </c>
      <c r="AI441" s="84">
        <v>291896</v>
      </c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</row>
    <row r="442" spans="1:55" x14ac:dyDescent="0.3">
      <c r="A442" s="4" t="s">
        <v>1320</v>
      </c>
      <c r="B442" s="4" t="s">
        <v>194</v>
      </c>
      <c r="C442" s="4" t="s">
        <v>640</v>
      </c>
      <c r="D442" s="4">
        <v>92000573120</v>
      </c>
      <c r="E442" s="4">
        <v>9009416715</v>
      </c>
      <c r="F442" s="90">
        <v>130000729894</v>
      </c>
      <c r="G442" s="90">
        <v>140001545277</v>
      </c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>
        <v>1</v>
      </c>
      <c r="AC442" s="84">
        <v>410</v>
      </c>
      <c r="AD442" s="84">
        <v>28.7</v>
      </c>
      <c r="AE442" s="84">
        <v>438.7</v>
      </c>
      <c r="AF442" s="84">
        <v>1</v>
      </c>
      <c r="AG442" s="84">
        <v>410</v>
      </c>
      <c r="AH442" s="84">
        <v>28.7</v>
      </c>
      <c r="AI442" s="84">
        <v>438.7</v>
      </c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</row>
    <row r="443" spans="1:55" x14ac:dyDescent="0.3">
      <c r="A443" s="4" t="s">
        <v>1320</v>
      </c>
      <c r="B443" s="4" t="s">
        <v>194</v>
      </c>
      <c r="C443" s="4" t="s">
        <v>640</v>
      </c>
      <c r="D443" s="4">
        <v>92000573120</v>
      </c>
      <c r="E443" s="4">
        <v>9009417245</v>
      </c>
      <c r="F443" s="90">
        <v>130000729898</v>
      </c>
      <c r="G443" s="90">
        <v>140001545938</v>
      </c>
      <c r="H443" s="84"/>
      <c r="I443" s="84"/>
      <c r="J443" s="84"/>
      <c r="K443" s="84"/>
      <c r="L443" s="84"/>
      <c r="M443" s="84"/>
      <c r="N443" s="84"/>
      <c r="O443" s="84"/>
      <c r="P443" s="84">
        <v>2381</v>
      </c>
      <c r="Q443" s="84">
        <v>130955</v>
      </c>
      <c r="R443" s="84">
        <v>9166.85</v>
      </c>
      <c r="S443" s="84">
        <v>140121.85</v>
      </c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>
        <v>2381</v>
      </c>
      <c r="AG443" s="84">
        <v>130955</v>
      </c>
      <c r="AH443" s="84">
        <v>9166.85</v>
      </c>
      <c r="AI443" s="84">
        <v>140121.85</v>
      </c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</row>
    <row r="444" spans="1:55" x14ac:dyDescent="0.3">
      <c r="A444" s="4" t="s">
        <v>1320</v>
      </c>
      <c r="B444" s="4" t="s">
        <v>171</v>
      </c>
      <c r="C444" s="4" t="s">
        <v>213</v>
      </c>
      <c r="D444" s="4">
        <v>92000481964</v>
      </c>
      <c r="E444" s="4">
        <v>9009417334</v>
      </c>
      <c r="F444" s="90">
        <v>130000729910</v>
      </c>
      <c r="G444" s="90">
        <v>140001545993</v>
      </c>
      <c r="H444" s="84"/>
      <c r="I444" s="84"/>
      <c r="J444" s="84"/>
      <c r="K444" s="84"/>
      <c r="L444" s="84"/>
      <c r="M444" s="84"/>
      <c r="N444" s="84"/>
      <c r="O444" s="84"/>
      <c r="P444" s="84">
        <v>3253</v>
      </c>
      <c r="Q444" s="84">
        <v>178915</v>
      </c>
      <c r="R444" s="84">
        <v>12524.05</v>
      </c>
      <c r="S444" s="84">
        <v>191439.05</v>
      </c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>
        <v>3253</v>
      </c>
      <c r="AG444" s="84">
        <v>178915</v>
      </c>
      <c r="AH444" s="84">
        <v>12524.05</v>
      </c>
      <c r="AI444" s="84">
        <v>191439.05</v>
      </c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</row>
    <row r="445" spans="1:55" x14ac:dyDescent="0.3">
      <c r="A445" s="4" t="s">
        <v>1320</v>
      </c>
      <c r="B445" s="4" t="s">
        <v>114</v>
      </c>
      <c r="C445" s="4" t="s">
        <v>219</v>
      </c>
      <c r="D445" s="4">
        <v>92000318921</v>
      </c>
      <c r="E445" s="4">
        <v>9009416466</v>
      </c>
      <c r="F445" s="90">
        <v>130000729901</v>
      </c>
      <c r="G445" s="90">
        <v>140001545348</v>
      </c>
      <c r="H445" s="84"/>
      <c r="I445" s="84"/>
      <c r="J445" s="84"/>
      <c r="K445" s="84"/>
      <c r="L445" s="84"/>
      <c r="M445" s="84"/>
      <c r="N445" s="84"/>
      <c r="O445" s="84"/>
      <c r="P445" s="84">
        <v>5559</v>
      </c>
      <c r="Q445" s="84">
        <v>305745</v>
      </c>
      <c r="R445" s="84">
        <v>21402.15</v>
      </c>
      <c r="S445" s="84">
        <v>327147.15000000002</v>
      </c>
      <c r="T445" s="84">
        <v>2492</v>
      </c>
      <c r="U445" s="84">
        <v>249200</v>
      </c>
      <c r="V445" s="84">
        <v>17444</v>
      </c>
      <c r="W445" s="84">
        <v>266644</v>
      </c>
      <c r="X445" s="84"/>
      <c r="Y445" s="84"/>
      <c r="Z445" s="84"/>
      <c r="AA445" s="84"/>
      <c r="AB445" s="84"/>
      <c r="AC445" s="84"/>
      <c r="AD445" s="84"/>
      <c r="AE445" s="84"/>
      <c r="AF445" s="84">
        <v>8051</v>
      </c>
      <c r="AG445" s="84">
        <v>554945</v>
      </c>
      <c r="AH445" s="84">
        <v>38846.15</v>
      </c>
      <c r="AI445" s="84">
        <v>593791.15</v>
      </c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</row>
    <row r="446" spans="1:55" x14ac:dyDescent="0.3">
      <c r="A446" s="4" t="s">
        <v>1320</v>
      </c>
      <c r="B446" s="4" t="s">
        <v>1257</v>
      </c>
      <c r="C446" s="4" t="s">
        <v>225</v>
      </c>
      <c r="D446" s="4">
        <v>92000589339</v>
      </c>
      <c r="E446" s="4">
        <v>9009416604</v>
      </c>
      <c r="F446" s="90">
        <v>130000729905</v>
      </c>
      <c r="G446" s="90">
        <v>140001545458</v>
      </c>
      <c r="H446" s="84"/>
      <c r="I446" s="84"/>
      <c r="J446" s="84"/>
      <c r="K446" s="84"/>
      <c r="L446" s="84"/>
      <c r="M446" s="84"/>
      <c r="N446" s="84"/>
      <c r="O446" s="84"/>
      <c r="P446" s="84">
        <v>308</v>
      </c>
      <c r="Q446" s="84">
        <v>16940</v>
      </c>
      <c r="R446" s="84">
        <v>1185.8</v>
      </c>
      <c r="S446" s="84">
        <v>18125.8</v>
      </c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>
        <v>308</v>
      </c>
      <c r="AG446" s="84">
        <v>16940</v>
      </c>
      <c r="AH446" s="84">
        <v>1185.8</v>
      </c>
      <c r="AI446" s="84">
        <v>18125.8</v>
      </c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</row>
    <row r="447" spans="1:55" x14ac:dyDescent="0.3">
      <c r="A447" s="4" t="s">
        <v>1320</v>
      </c>
      <c r="B447" s="4" t="s">
        <v>168</v>
      </c>
      <c r="C447" s="4" t="s">
        <v>216</v>
      </c>
      <c r="D447" s="4">
        <v>92000318928</v>
      </c>
      <c r="E447" s="4">
        <v>9009417441</v>
      </c>
      <c r="F447" s="90">
        <v>130000729911</v>
      </c>
      <c r="G447" s="90">
        <v>140001546069</v>
      </c>
      <c r="H447" s="84"/>
      <c r="I447" s="84"/>
      <c r="J447" s="84"/>
      <c r="K447" s="84"/>
      <c r="L447" s="84"/>
      <c r="M447" s="84"/>
      <c r="N447" s="84"/>
      <c r="O447" s="84"/>
      <c r="P447" s="84">
        <v>3131</v>
      </c>
      <c r="Q447" s="84">
        <v>172205</v>
      </c>
      <c r="R447" s="84">
        <v>12054.35</v>
      </c>
      <c r="S447" s="84">
        <v>184259.35</v>
      </c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>
        <v>3131</v>
      </c>
      <c r="AG447" s="84">
        <v>172205</v>
      </c>
      <c r="AH447" s="84">
        <v>12054.35</v>
      </c>
      <c r="AI447" s="84">
        <v>184259.35</v>
      </c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</row>
    <row r="448" spans="1:55" x14ac:dyDescent="0.3">
      <c r="A448" s="4" t="s">
        <v>1320</v>
      </c>
      <c r="B448" s="4" t="s">
        <v>172</v>
      </c>
      <c r="C448" s="4" t="s">
        <v>211</v>
      </c>
      <c r="D448" s="4">
        <v>92000499345</v>
      </c>
      <c r="E448" s="4">
        <v>9009417568</v>
      </c>
      <c r="F448" s="90">
        <v>130000729880</v>
      </c>
      <c r="G448" s="90">
        <v>140001546210</v>
      </c>
      <c r="H448" s="84"/>
      <c r="I448" s="84"/>
      <c r="J448" s="84"/>
      <c r="K448" s="84"/>
      <c r="L448" s="84"/>
      <c r="M448" s="84"/>
      <c r="N448" s="84"/>
      <c r="O448" s="84"/>
      <c r="P448" s="84">
        <v>888</v>
      </c>
      <c r="Q448" s="84">
        <v>48840</v>
      </c>
      <c r="R448" s="84">
        <v>3418.8</v>
      </c>
      <c r="S448" s="84">
        <v>52258.8</v>
      </c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>
        <v>888</v>
      </c>
      <c r="AG448" s="84">
        <v>48840</v>
      </c>
      <c r="AH448" s="84">
        <v>3418.8</v>
      </c>
      <c r="AI448" s="84">
        <v>52258.8</v>
      </c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</row>
    <row r="449" spans="1:55" x14ac:dyDescent="0.3">
      <c r="A449" s="4" t="s">
        <v>1320</v>
      </c>
      <c r="B449" s="4" t="s">
        <v>153</v>
      </c>
      <c r="C449" s="4" t="s">
        <v>206</v>
      </c>
      <c r="D449" s="4">
        <v>92000322911</v>
      </c>
      <c r="E449" s="4">
        <v>9009416754</v>
      </c>
      <c r="F449" s="90">
        <v>130000729870</v>
      </c>
      <c r="G449" s="90">
        <v>140001545557</v>
      </c>
      <c r="H449" s="84"/>
      <c r="I449" s="84"/>
      <c r="J449" s="84"/>
      <c r="K449" s="84"/>
      <c r="L449" s="84"/>
      <c r="M449" s="84"/>
      <c r="N449" s="84"/>
      <c r="O449" s="84"/>
      <c r="P449" s="84">
        <v>7695</v>
      </c>
      <c r="Q449" s="84">
        <v>423225</v>
      </c>
      <c r="R449" s="84">
        <v>29625.75</v>
      </c>
      <c r="S449" s="84">
        <v>452850.75</v>
      </c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>
        <v>7695</v>
      </c>
      <c r="AG449" s="84">
        <v>423225</v>
      </c>
      <c r="AH449" s="84">
        <v>29625.75</v>
      </c>
      <c r="AI449" s="84">
        <v>452850.75</v>
      </c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</row>
    <row r="450" spans="1:55" x14ac:dyDescent="0.3">
      <c r="A450" s="4" t="s">
        <v>1323</v>
      </c>
      <c r="B450" s="4" t="s">
        <v>160</v>
      </c>
      <c r="C450" s="4" t="s">
        <v>220</v>
      </c>
      <c r="D450" s="4">
        <v>92000322816</v>
      </c>
      <c r="E450" s="4">
        <v>9009421455</v>
      </c>
      <c r="F450" s="90">
        <v>130000732899</v>
      </c>
      <c r="G450" s="90">
        <v>140001547499</v>
      </c>
      <c r="H450" s="84"/>
      <c r="I450" s="84"/>
      <c r="J450" s="84"/>
      <c r="K450" s="84"/>
      <c r="L450" s="84"/>
      <c r="M450" s="84"/>
      <c r="N450" s="84"/>
      <c r="O450" s="84"/>
      <c r="P450" s="84">
        <v>12325</v>
      </c>
      <c r="Q450" s="84">
        <v>677875</v>
      </c>
      <c r="R450" s="84">
        <v>47451.25</v>
      </c>
      <c r="S450" s="84">
        <v>725326.25</v>
      </c>
      <c r="T450" s="84">
        <v>872</v>
      </c>
      <c r="U450" s="84">
        <v>87200</v>
      </c>
      <c r="V450" s="84">
        <v>6104</v>
      </c>
      <c r="W450" s="84">
        <v>93304</v>
      </c>
      <c r="X450" s="84"/>
      <c r="Y450" s="84"/>
      <c r="Z450" s="84"/>
      <c r="AA450" s="84"/>
      <c r="AB450" s="84"/>
      <c r="AC450" s="84"/>
      <c r="AD450" s="84"/>
      <c r="AE450" s="84"/>
      <c r="AF450" s="84">
        <v>13197</v>
      </c>
      <c r="AG450" s="84">
        <v>765075</v>
      </c>
      <c r="AH450" s="84">
        <v>53555.25</v>
      </c>
      <c r="AI450" s="84">
        <v>818630.25</v>
      </c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</row>
    <row r="451" spans="1:55" x14ac:dyDescent="0.3">
      <c r="A451" s="4" t="s">
        <v>1323</v>
      </c>
      <c r="B451" s="4" t="s">
        <v>162</v>
      </c>
      <c r="C451" s="4" t="s">
        <v>212</v>
      </c>
      <c r="D451" s="4">
        <v>92000521412</v>
      </c>
      <c r="E451" s="4">
        <v>9009421892</v>
      </c>
      <c r="F451" s="90">
        <v>130000726836</v>
      </c>
      <c r="G451" s="90">
        <v>140001547773</v>
      </c>
      <c r="H451" s="84"/>
      <c r="I451" s="84"/>
      <c r="J451" s="84"/>
      <c r="K451" s="84"/>
      <c r="L451" s="84"/>
      <c r="M451" s="84"/>
      <c r="N451" s="84"/>
      <c r="O451" s="84"/>
      <c r="P451" s="84">
        <v>603</v>
      </c>
      <c r="Q451" s="84">
        <v>33165</v>
      </c>
      <c r="R451" s="84">
        <v>2321.5500000000002</v>
      </c>
      <c r="S451" s="84">
        <v>35486.550000000003</v>
      </c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>
        <v>603</v>
      </c>
      <c r="AG451" s="84">
        <v>33165</v>
      </c>
      <c r="AH451" s="84">
        <v>2321.5500000000002</v>
      </c>
      <c r="AI451" s="84">
        <v>35486.550000000003</v>
      </c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</row>
    <row r="452" spans="1:55" x14ac:dyDescent="0.3">
      <c r="A452" s="4" t="s">
        <v>1323</v>
      </c>
      <c r="B452" s="4" t="s">
        <v>158</v>
      </c>
      <c r="C452" s="4" t="s">
        <v>214</v>
      </c>
      <c r="D452" s="4">
        <v>92000312979</v>
      </c>
      <c r="E452" s="4">
        <v>9009421723</v>
      </c>
      <c r="F452" s="90">
        <v>130000726855</v>
      </c>
      <c r="G452" s="90">
        <v>140001547642</v>
      </c>
      <c r="H452" s="84"/>
      <c r="I452" s="84"/>
      <c r="J452" s="84"/>
      <c r="K452" s="84"/>
      <c r="L452" s="84"/>
      <c r="M452" s="84"/>
      <c r="N452" s="84"/>
      <c r="O452" s="84"/>
      <c r="P452" s="84">
        <v>19246</v>
      </c>
      <c r="Q452" s="84">
        <v>1058530</v>
      </c>
      <c r="R452" s="84">
        <v>74097.100000000006</v>
      </c>
      <c r="S452" s="84">
        <v>1132627.1000000001</v>
      </c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>
        <v>19246</v>
      </c>
      <c r="AG452" s="84">
        <v>1058530</v>
      </c>
      <c r="AH452" s="84">
        <v>74097.100000000006</v>
      </c>
      <c r="AI452" s="84">
        <v>1132627.1000000001</v>
      </c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</row>
    <row r="453" spans="1:55" x14ac:dyDescent="0.3">
      <c r="A453" s="4" t="s">
        <v>1323</v>
      </c>
      <c r="B453" s="4" t="s">
        <v>194</v>
      </c>
      <c r="C453" s="4" t="s">
        <v>640</v>
      </c>
      <c r="D453" s="4">
        <v>92000539547</v>
      </c>
      <c r="E453" s="4">
        <v>9009421547</v>
      </c>
      <c r="F453" s="90">
        <v>130000732902</v>
      </c>
      <c r="G453" s="90">
        <v>140001547611</v>
      </c>
      <c r="H453" s="84"/>
      <c r="I453" s="84"/>
      <c r="J453" s="84"/>
      <c r="K453" s="84"/>
      <c r="L453" s="84"/>
      <c r="M453" s="84"/>
      <c r="N453" s="84"/>
      <c r="O453" s="84"/>
      <c r="P453" s="84">
        <v>4886</v>
      </c>
      <c r="Q453" s="84">
        <v>268730</v>
      </c>
      <c r="R453" s="84">
        <v>18811.099999999999</v>
      </c>
      <c r="S453" s="84">
        <v>287541.09999999998</v>
      </c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>
        <v>4886</v>
      </c>
      <c r="AG453" s="84">
        <v>268730</v>
      </c>
      <c r="AH453" s="84">
        <v>18811.099999999999</v>
      </c>
      <c r="AI453" s="84">
        <v>287541.09999999998</v>
      </c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</row>
    <row r="454" spans="1:55" x14ac:dyDescent="0.3">
      <c r="A454" s="4" t="s">
        <v>1323</v>
      </c>
      <c r="B454" s="4" t="s">
        <v>194</v>
      </c>
      <c r="C454" s="4" t="s">
        <v>640</v>
      </c>
      <c r="D454" s="4">
        <v>92000539547</v>
      </c>
      <c r="E454" s="4">
        <v>9009421631</v>
      </c>
      <c r="F454" s="90">
        <v>130000739835</v>
      </c>
      <c r="G454" s="90">
        <v>140001547626</v>
      </c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>
        <v>4</v>
      </c>
      <c r="AC454" s="84">
        <v>1640</v>
      </c>
      <c r="AD454" s="84">
        <v>114.8</v>
      </c>
      <c r="AE454" s="84">
        <v>1754.8</v>
      </c>
      <c r="AF454" s="84">
        <v>4</v>
      </c>
      <c r="AG454" s="84">
        <v>1640</v>
      </c>
      <c r="AH454" s="84">
        <v>114.8</v>
      </c>
      <c r="AI454" s="84">
        <v>1754.8</v>
      </c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</row>
    <row r="455" spans="1:55" x14ac:dyDescent="0.3">
      <c r="A455" s="4" t="s">
        <v>1323</v>
      </c>
      <c r="B455" s="4" t="s">
        <v>171</v>
      </c>
      <c r="C455" s="4" t="s">
        <v>213</v>
      </c>
      <c r="D455" s="4">
        <v>92000481963</v>
      </c>
      <c r="E455" s="4">
        <v>9009421799</v>
      </c>
      <c r="F455" s="90">
        <v>130000726878</v>
      </c>
      <c r="G455" s="90">
        <v>140001547753</v>
      </c>
      <c r="H455" s="84"/>
      <c r="I455" s="84"/>
      <c r="J455" s="84"/>
      <c r="K455" s="84"/>
      <c r="L455" s="84"/>
      <c r="M455" s="84"/>
      <c r="N455" s="84"/>
      <c r="O455" s="84"/>
      <c r="P455" s="84">
        <v>2322</v>
      </c>
      <c r="Q455" s="84">
        <v>127710</v>
      </c>
      <c r="R455" s="84">
        <v>8939.7000000000007</v>
      </c>
      <c r="S455" s="84">
        <v>136649.70000000001</v>
      </c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>
        <v>2322</v>
      </c>
      <c r="AG455" s="84">
        <v>127710</v>
      </c>
      <c r="AH455" s="84">
        <v>8939.7000000000007</v>
      </c>
      <c r="AI455" s="84">
        <v>136649.70000000001</v>
      </c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</row>
    <row r="456" spans="1:55" x14ac:dyDescent="0.3">
      <c r="A456" s="4" t="s">
        <v>1323</v>
      </c>
      <c r="B456" s="4" t="s">
        <v>114</v>
      </c>
      <c r="C456" s="4" t="s">
        <v>219</v>
      </c>
      <c r="D456" s="4">
        <v>92000322818</v>
      </c>
      <c r="E456" s="4">
        <v>9009421973</v>
      </c>
      <c r="F456" s="90">
        <v>130000726830</v>
      </c>
      <c r="G456" s="90">
        <v>140001547797</v>
      </c>
      <c r="H456" s="84"/>
      <c r="I456" s="84"/>
      <c r="J456" s="84"/>
      <c r="K456" s="84"/>
      <c r="L456" s="84"/>
      <c r="M456" s="84"/>
      <c r="N456" s="84"/>
      <c r="O456" s="84"/>
      <c r="P456" s="84">
        <v>6948</v>
      </c>
      <c r="Q456" s="84">
        <v>382140</v>
      </c>
      <c r="R456" s="84">
        <v>26749.8</v>
      </c>
      <c r="S456" s="84">
        <v>408889.8</v>
      </c>
      <c r="T456" s="84">
        <v>2872</v>
      </c>
      <c r="U456" s="84">
        <v>287200</v>
      </c>
      <c r="V456" s="84">
        <v>20104</v>
      </c>
      <c r="W456" s="84">
        <v>307304</v>
      </c>
      <c r="X456" s="84"/>
      <c r="Y456" s="84"/>
      <c r="Z456" s="84"/>
      <c r="AA456" s="84"/>
      <c r="AB456" s="84"/>
      <c r="AC456" s="84"/>
      <c r="AD456" s="84"/>
      <c r="AE456" s="84"/>
      <c r="AF456" s="84">
        <v>9820</v>
      </c>
      <c r="AG456" s="84">
        <v>669340</v>
      </c>
      <c r="AH456" s="84">
        <v>46853.8</v>
      </c>
      <c r="AI456" s="84">
        <v>716193.8</v>
      </c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</row>
    <row r="457" spans="1:55" x14ac:dyDescent="0.3">
      <c r="A457" s="4" t="s">
        <v>1323</v>
      </c>
      <c r="B457" s="4" t="s">
        <v>1257</v>
      </c>
      <c r="C457" s="4" t="s">
        <v>225</v>
      </c>
      <c r="D457" s="4">
        <v>92000589341</v>
      </c>
      <c r="E457" s="4">
        <v>9009422071</v>
      </c>
      <c r="F457" s="90">
        <v>130000732893</v>
      </c>
      <c r="G457" s="90">
        <v>140001547918</v>
      </c>
      <c r="H457" s="84"/>
      <c r="I457" s="84"/>
      <c r="J457" s="84"/>
      <c r="K457" s="84"/>
      <c r="L457" s="84"/>
      <c r="M457" s="84"/>
      <c r="N457" s="84"/>
      <c r="O457" s="84"/>
      <c r="P457" s="84">
        <v>1041</v>
      </c>
      <c r="Q457" s="84">
        <v>57255</v>
      </c>
      <c r="R457" s="84">
        <v>4007.85</v>
      </c>
      <c r="S457" s="84">
        <v>61262.85</v>
      </c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>
        <v>1041</v>
      </c>
      <c r="AG457" s="84">
        <v>57255</v>
      </c>
      <c r="AH457" s="84">
        <v>4007.85</v>
      </c>
      <c r="AI457" s="84">
        <v>61262.85</v>
      </c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</row>
    <row r="458" spans="1:55" x14ac:dyDescent="0.3">
      <c r="A458" s="4" t="s">
        <v>1323</v>
      </c>
      <c r="B458" s="4" t="s">
        <v>168</v>
      </c>
      <c r="C458" s="4" t="s">
        <v>216</v>
      </c>
      <c r="D458" s="4">
        <v>92000322824</v>
      </c>
      <c r="E458" s="4">
        <v>9009421544</v>
      </c>
      <c r="F458" s="90">
        <v>130000732894</v>
      </c>
      <c r="G458" s="90">
        <v>140001547601</v>
      </c>
      <c r="H458" s="84"/>
      <c r="I458" s="84"/>
      <c r="J458" s="84"/>
      <c r="K458" s="84"/>
      <c r="L458" s="84"/>
      <c r="M458" s="84"/>
      <c r="N458" s="84"/>
      <c r="O458" s="84"/>
      <c r="P458" s="84">
        <v>1247</v>
      </c>
      <c r="Q458" s="84">
        <v>68585</v>
      </c>
      <c r="R458" s="84">
        <v>4800.95</v>
      </c>
      <c r="S458" s="84">
        <v>73385.95</v>
      </c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>
        <v>1247</v>
      </c>
      <c r="AG458" s="84">
        <v>68585</v>
      </c>
      <c r="AH458" s="84">
        <v>4800.95</v>
      </c>
      <c r="AI458" s="84">
        <v>73385.95</v>
      </c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</row>
    <row r="459" spans="1:55" x14ac:dyDescent="0.3">
      <c r="A459" s="4" t="s">
        <v>1323</v>
      </c>
      <c r="B459" s="4" t="s">
        <v>153</v>
      </c>
      <c r="C459" s="4" t="s">
        <v>206</v>
      </c>
      <c r="D459" s="4">
        <v>92000322832</v>
      </c>
      <c r="E459" s="4">
        <v>9009421411</v>
      </c>
      <c r="F459" s="90">
        <v>130000732903</v>
      </c>
      <c r="G459" s="90">
        <v>140001547433</v>
      </c>
      <c r="H459" s="84"/>
      <c r="I459" s="84"/>
      <c r="J459" s="84"/>
      <c r="K459" s="84"/>
      <c r="L459" s="84"/>
      <c r="M459" s="84"/>
      <c r="N459" s="84"/>
      <c r="O459" s="84"/>
      <c r="P459" s="84">
        <v>6307</v>
      </c>
      <c r="Q459" s="84">
        <v>346885</v>
      </c>
      <c r="R459" s="84">
        <v>24281.95</v>
      </c>
      <c r="S459" s="84">
        <v>371166.95</v>
      </c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>
        <v>6307</v>
      </c>
      <c r="AG459" s="84">
        <v>346885</v>
      </c>
      <c r="AH459" s="84">
        <v>24281.95</v>
      </c>
      <c r="AI459" s="84">
        <v>371166.95</v>
      </c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</row>
    <row r="460" spans="1:55" x14ac:dyDescent="0.3">
      <c r="A460" s="4" t="s">
        <v>1323</v>
      </c>
      <c r="B460" s="4" t="s">
        <v>192</v>
      </c>
      <c r="C460" s="4" t="s">
        <v>657</v>
      </c>
      <c r="D460" s="4">
        <v>92000187010</v>
      </c>
      <c r="E460" s="4">
        <v>9009421979</v>
      </c>
      <c r="F460" s="90">
        <v>130000732896</v>
      </c>
      <c r="G460" s="90">
        <v>140001547866</v>
      </c>
      <c r="H460" s="84">
        <v>395</v>
      </c>
      <c r="I460" s="84">
        <v>12640</v>
      </c>
      <c r="J460" s="84">
        <v>884.8</v>
      </c>
      <c r="K460" s="84">
        <v>13524.8</v>
      </c>
      <c r="L460" s="84">
        <v>22</v>
      </c>
      <c r="M460" s="84">
        <v>1408</v>
      </c>
      <c r="N460" s="84">
        <v>98.56</v>
      </c>
      <c r="O460" s="84">
        <v>1506.56</v>
      </c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>
        <v>417</v>
      </c>
      <c r="AG460" s="84">
        <v>14048</v>
      </c>
      <c r="AH460" s="84">
        <v>983.3599999999999</v>
      </c>
      <c r="AI460" s="84">
        <v>15031.359999999999</v>
      </c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</row>
    <row r="461" spans="1:55" x14ac:dyDescent="0.3">
      <c r="A461" s="4" t="s">
        <v>1323</v>
      </c>
      <c r="B461" s="4" t="s">
        <v>2509</v>
      </c>
      <c r="C461" s="4" t="s">
        <v>2508</v>
      </c>
      <c r="D461" s="4">
        <v>92000666434</v>
      </c>
      <c r="E461" s="4">
        <v>9009421184</v>
      </c>
      <c r="F461" s="90">
        <v>130000740689</v>
      </c>
      <c r="G461" s="90">
        <v>140001547240</v>
      </c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>
        <v>600</v>
      </c>
      <c r="Y461" s="84">
        <v>15000</v>
      </c>
      <c r="Z461" s="84">
        <v>1050</v>
      </c>
      <c r="AA461" s="84">
        <v>16050</v>
      </c>
      <c r="AB461" s="84"/>
      <c r="AC461" s="84"/>
      <c r="AD461" s="84"/>
      <c r="AE461" s="84"/>
      <c r="AF461" s="84">
        <v>600</v>
      </c>
      <c r="AG461" s="84">
        <v>15000</v>
      </c>
      <c r="AH461" s="84">
        <v>1050</v>
      </c>
      <c r="AI461" s="84">
        <v>16050</v>
      </c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</row>
    <row r="462" spans="1:55" x14ac:dyDescent="0.3">
      <c r="A462" s="4" t="s">
        <v>1321</v>
      </c>
      <c r="B462" s="4" t="s">
        <v>160</v>
      </c>
      <c r="C462" s="4" t="s">
        <v>220</v>
      </c>
      <c r="D462" s="4">
        <v>92000323168</v>
      </c>
      <c r="E462" s="4">
        <v>9009420309</v>
      </c>
      <c r="F462" s="90">
        <v>130000726828</v>
      </c>
      <c r="G462" s="90">
        <v>140001546757</v>
      </c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>
        <v>7</v>
      </c>
      <c r="AC462" s="84">
        <v>2870</v>
      </c>
      <c r="AD462" s="84">
        <v>200.9</v>
      </c>
      <c r="AE462" s="84">
        <v>3070.9</v>
      </c>
      <c r="AF462" s="84">
        <v>7</v>
      </c>
      <c r="AG462" s="84">
        <v>2870</v>
      </c>
      <c r="AH462" s="84">
        <v>200.9</v>
      </c>
      <c r="AI462" s="84">
        <v>3070.9</v>
      </c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</row>
    <row r="463" spans="1:55" x14ac:dyDescent="0.3">
      <c r="A463" s="4" t="s">
        <v>1321</v>
      </c>
      <c r="B463" s="4" t="s">
        <v>160</v>
      </c>
      <c r="C463" s="4" t="s">
        <v>220</v>
      </c>
      <c r="D463" s="4">
        <v>92000323168</v>
      </c>
      <c r="E463" s="4">
        <v>9009420298</v>
      </c>
      <c r="F463" s="90">
        <v>130000726867</v>
      </c>
      <c r="G463" s="90">
        <v>140001546717</v>
      </c>
      <c r="H463" s="84"/>
      <c r="I463" s="84"/>
      <c r="J463" s="84"/>
      <c r="K463" s="84"/>
      <c r="L463" s="84"/>
      <c r="M463" s="84"/>
      <c r="N463" s="84"/>
      <c r="O463" s="84"/>
      <c r="P463" s="84">
        <v>3494</v>
      </c>
      <c r="Q463" s="84">
        <v>192170</v>
      </c>
      <c r="R463" s="84">
        <v>13451.9</v>
      </c>
      <c r="S463" s="84">
        <v>205621.9</v>
      </c>
      <c r="T463" s="84">
        <v>14</v>
      </c>
      <c r="U463" s="84">
        <v>1400</v>
      </c>
      <c r="V463" s="84">
        <v>98</v>
      </c>
      <c r="W463" s="84">
        <v>1498</v>
      </c>
      <c r="X463" s="84"/>
      <c r="Y463" s="84"/>
      <c r="Z463" s="84"/>
      <c r="AA463" s="84"/>
      <c r="AB463" s="84"/>
      <c r="AC463" s="84"/>
      <c r="AD463" s="84"/>
      <c r="AE463" s="84"/>
      <c r="AF463" s="84">
        <v>3508</v>
      </c>
      <c r="AG463" s="84">
        <v>193570</v>
      </c>
      <c r="AH463" s="84">
        <v>13549.9</v>
      </c>
      <c r="AI463" s="84">
        <v>207119.9</v>
      </c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</row>
    <row r="464" spans="1:55" x14ac:dyDescent="0.3">
      <c r="A464" s="4" t="s">
        <v>1321</v>
      </c>
      <c r="B464" s="4" t="s">
        <v>158</v>
      </c>
      <c r="C464" s="4" t="s">
        <v>214</v>
      </c>
      <c r="D464" s="4">
        <v>92000312981</v>
      </c>
      <c r="E464" s="4">
        <v>9009417049</v>
      </c>
      <c r="F464" s="90">
        <v>130000726824</v>
      </c>
      <c r="G464" s="90">
        <v>140001545802</v>
      </c>
      <c r="H464" s="84"/>
      <c r="I464" s="84"/>
      <c r="J464" s="84"/>
      <c r="K464" s="84"/>
      <c r="L464" s="84"/>
      <c r="M464" s="84"/>
      <c r="N464" s="84"/>
      <c r="O464" s="84"/>
      <c r="P464" s="84">
        <v>4549</v>
      </c>
      <c r="Q464" s="84">
        <v>250195</v>
      </c>
      <c r="R464" s="84">
        <v>17513.650000000001</v>
      </c>
      <c r="S464" s="84">
        <v>267708.65000000002</v>
      </c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>
        <v>4549</v>
      </c>
      <c r="AG464" s="84">
        <v>250195</v>
      </c>
      <c r="AH464" s="84">
        <v>17513.650000000001</v>
      </c>
      <c r="AI464" s="84">
        <v>267708.65000000002</v>
      </c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</row>
    <row r="465" spans="1:55" x14ac:dyDescent="0.3">
      <c r="A465" s="4" t="s">
        <v>1321</v>
      </c>
      <c r="B465" s="4" t="s">
        <v>194</v>
      </c>
      <c r="C465" s="4" t="s">
        <v>640</v>
      </c>
      <c r="D465" s="4">
        <v>92000571414</v>
      </c>
      <c r="E465" s="4">
        <v>9009417206</v>
      </c>
      <c r="F465" s="90">
        <v>130000726854</v>
      </c>
      <c r="G465" s="90">
        <v>140001545921</v>
      </c>
      <c r="H465" s="84"/>
      <c r="I465" s="84"/>
      <c r="J465" s="84"/>
      <c r="K465" s="84"/>
      <c r="L465" s="84"/>
      <c r="M465" s="84"/>
      <c r="N465" s="84"/>
      <c r="O465" s="84"/>
      <c r="P465" s="84">
        <v>2851</v>
      </c>
      <c r="Q465" s="84">
        <v>156805</v>
      </c>
      <c r="R465" s="84">
        <v>10976.35</v>
      </c>
      <c r="S465" s="84">
        <v>167781.35</v>
      </c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>
        <v>2851</v>
      </c>
      <c r="AG465" s="84">
        <v>156805</v>
      </c>
      <c r="AH465" s="84">
        <v>10976.35</v>
      </c>
      <c r="AI465" s="84">
        <v>167781.35</v>
      </c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</row>
    <row r="466" spans="1:55" x14ac:dyDescent="0.3">
      <c r="A466" s="4" t="s">
        <v>1321</v>
      </c>
      <c r="B466" s="4" t="s">
        <v>171</v>
      </c>
      <c r="C466" s="4" t="s">
        <v>213</v>
      </c>
      <c r="D466" s="4">
        <v>92000510729</v>
      </c>
      <c r="E466" s="4">
        <v>9009417328</v>
      </c>
      <c r="F466" s="90">
        <v>130000726840</v>
      </c>
      <c r="G466" s="90">
        <v>140001546020</v>
      </c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>
        <v>20</v>
      </c>
      <c r="AC466" s="84">
        <v>8200</v>
      </c>
      <c r="AD466" s="84">
        <v>574</v>
      </c>
      <c r="AE466" s="84">
        <v>8774</v>
      </c>
      <c r="AF466" s="84">
        <v>20</v>
      </c>
      <c r="AG466" s="84">
        <v>8200</v>
      </c>
      <c r="AH466" s="84">
        <v>574</v>
      </c>
      <c r="AI466" s="84">
        <v>8774</v>
      </c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</row>
    <row r="467" spans="1:55" x14ac:dyDescent="0.3">
      <c r="A467" s="4" t="s">
        <v>1321</v>
      </c>
      <c r="B467" s="4" t="s">
        <v>171</v>
      </c>
      <c r="C467" s="4" t="s">
        <v>213</v>
      </c>
      <c r="D467" s="4">
        <v>92000510729</v>
      </c>
      <c r="E467" s="4">
        <v>9009417474</v>
      </c>
      <c r="F467" s="90">
        <v>130000726847</v>
      </c>
      <c r="G467" s="90">
        <v>140001546057</v>
      </c>
      <c r="H467" s="84"/>
      <c r="I467" s="84"/>
      <c r="J467" s="84"/>
      <c r="K467" s="84"/>
      <c r="L467" s="84"/>
      <c r="M467" s="84"/>
      <c r="N467" s="84"/>
      <c r="O467" s="84"/>
      <c r="P467" s="84">
        <v>1671</v>
      </c>
      <c r="Q467" s="84">
        <v>91905</v>
      </c>
      <c r="R467" s="84">
        <v>6433.35</v>
      </c>
      <c r="S467" s="84">
        <v>98338.35</v>
      </c>
      <c r="T467" s="84">
        <v>529</v>
      </c>
      <c r="U467" s="84">
        <v>52900</v>
      </c>
      <c r="V467" s="84">
        <v>3703</v>
      </c>
      <c r="W467" s="84">
        <v>56603</v>
      </c>
      <c r="X467" s="84"/>
      <c r="Y467" s="84"/>
      <c r="Z467" s="84"/>
      <c r="AA467" s="84"/>
      <c r="AB467" s="84"/>
      <c r="AC467" s="84"/>
      <c r="AD467" s="84"/>
      <c r="AE467" s="84"/>
      <c r="AF467" s="84">
        <v>2200</v>
      </c>
      <c r="AG467" s="84">
        <v>144805</v>
      </c>
      <c r="AH467" s="84">
        <v>10136.35</v>
      </c>
      <c r="AI467" s="84">
        <v>154941.35</v>
      </c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</row>
    <row r="468" spans="1:55" x14ac:dyDescent="0.3">
      <c r="A468" s="4" t="s">
        <v>1321</v>
      </c>
      <c r="B468" s="4" t="s">
        <v>114</v>
      </c>
      <c r="C468" s="4" t="s">
        <v>219</v>
      </c>
      <c r="D468" s="4">
        <v>92000323169</v>
      </c>
      <c r="E468" s="4">
        <v>9009416482</v>
      </c>
      <c r="F468" s="90">
        <v>130000726833</v>
      </c>
      <c r="G468" s="90">
        <v>140001545299</v>
      </c>
      <c r="H468" s="84"/>
      <c r="I468" s="84"/>
      <c r="J468" s="84"/>
      <c r="K468" s="84"/>
      <c r="L468" s="84"/>
      <c r="M468" s="84"/>
      <c r="N468" s="84"/>
      <c r="O468" s="84"/>
      <c r="P468" s="84">
        <v>3836</v>
      </c>
      <c r="Q468" s="84">
        <v>210980</v>
      </c>
      <c r="R468" s="84">
        <v>14768.6</v>
      </c>
      <c r="S468" s="84">
        <v>225748.6</v>
      </c>
      <c r="T468" s="84">
        <v>119</v>
      </c>
      <c r="U468" s="84">
        <v>11900</v>
      </c>
      <c r="V468" s="84">
        <v>833</v>
      </c>
      <c r="W468" s="84">
        <v>12733</v>
      </c>
      <c r="X468" s="84"/>
      <c r="Y468" s="84"/>
      <c r="Z468" s="84"/>
      <c r="AA468" s="84"/>
      <c r="AB468" s="84"/>
      <c r="AC468" s="84"/>
      <c r="AD468" s="84"/>
      <c r="AE468" s="84"/>
      <c r="AF468" s="84">
        <v>3955</v>
      </c>
      <c r="AG468" s="84">
        <v>222880</v>
      </c>
      <c r="AH468" s="84">
        <v>15601.6</v>
      </c>
      <c r="AI468" s="84">
        <v>238481.6</v>
      </c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</row>
    <row r="469" spans="1:55" x14ac:dyDescent="0.3">
      <c r="A469" s="4" t="s">
        <v>1321</v>
      </c>
      <c r="B469" s="4" t="s">
        <v>1257</v>
      </c>
      <c r="C469" s="4" t="s">
        <v>225</v>
      </c>
      <c r="D469" s="4">
        <v>92000589343</v>
      </c>
      <c r="E469" s="4">
        <v>9009416548</v>
      </c>
      <c r="F469" s="90">
        <v>130000726873</v>
      </c>
      <c r="G469" s="90">
        <v>140001545422</v>
      </c>
      <c r="H469" s="84"/>
      <c r="I469" s="84"/>
      <c r="J469" s="84"/>
      <c r="K469" s="84"/>
      <c r="L469" s="84"/>
      <c r="M469" s="84"/>
      <c r="N469" s="84"/>
      <c r="O469" s="84"/>
      <c r="P469" s="84">
        <v>651</v>
      </c>
      <c r="Q469" s="84">
        <v>35805</v>
      </c>
      <c r="R469" s="84">
        <v>2506.35</v>
      </c>
      <c r="S469" s="84">
        <v>38311.35</v>
      </c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>
        <v>651</v>
      </c>
      <c r="AG469" s="84">
        <v>35805</v>
      </c>
      <c r="AH469" s="84">
        <v>2506.35</v>
      </c>
      <c r="AI469" s="84">
        <v>38311.35</v>
      </c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</row>
    <row r="470" spans="1:55" x14ac:dyDescent="0.3">
      <c r="A470" s="4" t="s">
        <v>1321</v>
      </c>
      <c r="B470" s="4" t="s">
        <v>168</v>
      </c>
      <c r="C470" s="4" t="s">
        <v>216</v>
      </c>
      <c r="D470" s="4">
        <v>92000323173</v>
      </c>
      <c r="E470" s="4">
        <v>9009416338</v>
      </c>
      <c r="F470" s="90">
        <v>130000726820</v>
      </c>
      <c r="G470" s="90">
        <v>140001545160</v>
      </c>
      <c r="H470" s="84"/>
      <c r="I470" s="84"/>
      <c r="J470" s="84"/>
      <c r="K470" s="84"/>
      <c r="L470" s="84"/>
      <c r="M470" s="84"/>
      <c r="N470" s="84"/>
      <c r="O470" s="84"/>
      <c r="P470" s="84">
        <v>484</v>
      </c>
      <c r="Q470" s="84">
        <v>26620</v>
      </c>
      <c r="R470" s="84">
        <v>1863.4</v>
      </c>
      <c r="S470" s="84">
        <v>28483.4</v>
      </c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>
        <v>484</v>
      </c>
      <c r="AG470" s="84">
        <v>26620</v>
      </c>
      <c r="AH470" s="84">
        <v>1863.4</v>
      </c>
      <c r="AI470" s="84">
        <v>28483.4</v>
      </c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</row>
    <row r="471" spans="1:55" x14ac:dyDescent="0.3">
      <c r="A471" s="4" t="s">
        <v>1321</v>
      </c>
      <c r="B471" s="4" t="s">
        <v>153</v>
      </c>
      <c r="C471" s="4" t="s">
        <v>206</v>
      </c>
      <c r="D471" s="4">
        <v>92000323179</v>
      </c>
      <c r="E471" s="4">
        <v>9009420248</v>
      </c>
      <c r="F471" s="90">
        <v>130000726859</v>
      </c>
      <c r="G471" s="90">
        <v>140001546679</v>
      </c>
      <c r="H471" s="84"/>
      <c r="I471" s="84"/>
      <c r="J471" s="84"/>
      <c r="K471" s="84"/>
      <c r="L471" s="84"/>
      <c r="M471" s="84"/>
      <c r="N471" s="84"/>
      <c r="O471" s="84"/>
      <c r="P471" s="84">
        <v>4432</v>
      </c>
      <c r="Q471" s="84">
        <v>243760</v>
      </c>
      <c r="R471" s="84">
        <v>17063.2</v>
      </c>
      <c r="S471" s="84">
        <v>260823.2</v>
      </c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>
        <v>4432</v>
      </c>
      <c r="AG471" s="84">
        <v>243760</v>
      </c>
      <c r="AH471" s="84">
        <v>17063.2</v>
      </c>
      <c r="AI471" s="84">
        <v>260823.2</v>
      </c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</row>
    <row r="472" spans="1:55" x14ac:dyDescent="0.3">
      <c r="A472" s="4" t="s">
        <v>1322</v>
      </c>
      <c r="B472" s="4" t="s">
        <v>160</v>
      </c>
      <c r="C472" s="4" t="s">
        <v>220</v>
      </c>
      <c r="D472" s="4">
        <v>92000326300</v>
      </c>
      <c r="E472" s="4">
        <v>9009420635</v>
      </c>
      <c r="F472" s="90">
        <v>130000729152</v>
      </c>
      <c r="G472" s="90">
        <v>140001546916</v>
      </c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>
        <v>465</v>
      </c>
      <c r="U472" s="84">
        <v>46500</v>
      </c>
      <c r="V472" s="84">
        <v>3255</v>
      </c>
      <c r="W472" s="84">
        <v>49755</v>
      </c>
      <c r="X472" s="84"/>
      <c r="Y472" s="84"/>
      <c r="Z472" s="84"/>
      <c r="AA472" s="84"/>
      <c r="AB472" s="84"/>
      <c r="AC472" s="84"/>
      <c r="AD472" s="84"/>
      <c r="AE472" s="84"/>
      <c r="AF472" s="84">
        <v>465</v>
      </c>
      <c r="AG472" s="84">
        <v>46500</v>
      </c>
      <c r="AH472" s="84">
        <v>3255</v>
      </c>
      <c r="AI472" s="84">
        <v>49755</v>
      </c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</row>
    <row r="473" spans="1:55" x14ac:dyDescent="0.3">
      <c r="A473" s="4" t="s">
        <v>1322</v>
      </c>
      <c r="B473" s="4" t="s">
        <v>160</v>
      </c>
      <c r="C473" s="4" t="s">
        <v>215</v>
      </c>
      <c r="D473" s="4">
        <v>92000326300</v>
      </c>
      <c r="E473" s="4">
        <v>9009417538</v>
      </c>
      <c r="F473" s="90">
        <v>130000729163</v>
      </c>
      <c r="G473" s="90">
        <v>140001546177</v>
      </c>
      <c r="H473" s="84"/>
      <c r="I473" s="84"/>
      <c r="J473" s="84"/>
      <c r="K473" s="84"/>
      <c r="L473" s="84"/>
      <c r="M473" s="84"/>
      <c r="N473" s="84"/>
      <c r="O473" s="84"/>
      <c r="P473" s="84">
        <v>2957</v>
      </c>
      <c r="Q473" s="84">
        <v>162635</v>
      </c>
      <c r="R473" s="84">
        <v>11384.45</v>
      </c>
      <c r="S473" s="84">
        <v>174019.45</v>
      </c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>
        <v>2957</v>
      </c>
      <c r="AG473" s="84">
        <v>162635</v>
      </c>
      <c r="AH473" s="84">
        <v>11384.45</v>
      </c>
      <c r="AI473" s="84">
        <v>174019.45</v>
      </c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</row>
    <row r="474" spans="1:55" x14ac:dyDescent="0.3">
      <c r="A474" s="4" t="s">
        <v>1322</v>
      </c>
      <c r="B474" s="4" t="s">
        <v>162</v>
      </c>
      <c r="C474" s="4" t="s">
        <v>212</v>
      </c>
      <c r="D474" s="4">
        <v>92000520695</v>
      </c>
      <c r="E474" s="4">
        <v>9009417320</v>
      </c>
      <c r="F474" s="90">
        <v>130000729113</v>
      </c>
      <c r="G474" s="90">
        <v>140001545959</v>
      </c>
      <c r="H474" s="84"/>
      <c r="I474" s="84"/>
      <c r="J474" s="84"/>
      <c r="K474" s="84"/>
      <c r="L474" s="84"/>
      <c r="M474" s="84"/>
      <c r="N474" s="84"/>
      <c r="O474" s="84"/>
      <c r="P474" s="84">
        <v>391</v>
      </c>
      <c r="Q474" s="84">
        <v>21505</v>
      </c>
      <c r="R474" s="84">
        <v>1505.35</v>
      </c>
      <c r="S474" s="84">
        <v>23010.35</v>
      </c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>
        <v>391</v>
      </c>
      <c r="AG474" s="84">
        <v>21505</v>
      </c>
      <c r="AH474" s="84">
        <v>1505.35</v>
      </c>
      <c r="AI474" s="84">
        <v>23010.35</v>
      </c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</row>
    <row r="475" spans="1:55" x14ac:dyDescent="0.3">
      <c r="A475" s="4" t="s">
        <v>1322</v>
      </c>
      <c r="B475" s="4" t="s">
        <v>158</v>
      </c>
      <c r="C475" s="4" t="s">
        <v>214</v>
      </c>
      <c r="D475" s="4">
        <v>92000322764</v>
      </c>
      <c r="E475" s="4">
        <v>9009433185</v>
      </c>
      <c r="F475" s="90">
        <v>130000729125</v>
      </c>
      <c r="G475" s="90">
        <v>140001546030</v>
      </c>
      <c r="H475" s="84"/>
      <c r="I475" s="84"/>
      <c r="J475" s="84"/>
      <c r="K475" s="84"/>
      <c r="L475" s="84"/>
      <c r="M475" s="84"/>
      <c r="N475" s="84"/>
      <c r="O475" s="84"/>
      <c r="P475" s="84">
        <v>4249</v>
      </c>
      <c r="Q475" s="84">
        <v>233695</v>
      </c>
      <c r="R475" s="84">
        <v>16358.65</v>
      </c>
      <c r="S475" s="84">
        <v>250053.65</v>
      </c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>
        <v>4249</v>
      </c>
      <c r="AG475" s="84">
        <v>233695</v>
      </c>
      <c r="AH475" s="84">
        <v>16358.65</v>
      </c>
      <c r="AI475" s="84">
        <v>250053.65</v>
      </c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</row>
    <row r="476" spans="1:55" x14ac:dyDescent="0.3">
      <c r="A476" s="4" t="s">
        <v>1322</v>
      </c>
      <c r="B476" s="4" t="s">
        <v>194</v>
      </c>
      <c r="C476" s="4" t="s">
        <v>640</v>
      </c>
      <c r="D476" s="4">
        <v>92000571415</v>
      </c>
      <c r="E476" s="4">
        <v>9009433188</v>
      </c>
      <c r="F476" s="90">
        <v>130000729129</v>
      </c>
      <c r="G476" s="90">
        <v>140001546079</v>
      </c>
      <c r="H476" s="84"/>
      <c r="I476" s="84"/>
      <c r="J476" s="84"/>
      <c r="K476" s="84"/>
      <c r="L476" s="84"/>
      <c r="M476" s="84"/>
      <c r="N476" s="84"/>
      <c r="O476" s="84"/>
      <c r="P476" s="84">
        <v>3727</v>
      </c>
      <c r="Q476" s="84">
        <v>204985</v>
      </c>
      <c r="R476" s="84">
        <v>14348.95</v>
      </c>
      <c r="S476" s="84">
        <v>219333.95</v>
      </c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>
        <v>3727</v>
      </c>
      <c r="AG476" s="84">
        <v>204985</v>
      </c>
      <c r="AH476" s="84">
        <v>14348.95</v>
      </c>
      <c r="AI476" s="84">
        <v>219333.95</v>
      </c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</row>
    <row r="477" spans="1:55" x14ac:dyDescent="0.3">
      <c r="A477" s="4" t="s">
        <v>1322</v>
      </c>
      <c r="B477" s="4" t="s">
        <v>171</v>
      </c>
      <c r="C477" s="4" t="s">
        <v>213</v>
      </c>
      <c r="D477" s="4">
        <v>92000515074</v>
      </c>
      <c r="E477" s="4">
        <v>9009433352</v>
      </c>
      <c r="F477" s="90">
        <v>130000749654</v>
      </c>
      <c r="G477" s="90">
        <v>140001552294</v>
      </c>
      <c r="H477" s="84"/>
      <c r="I477" s="84"/>
      <c r="J477" s="84"/>
      <c r="K477" s="84"/>
      <c r="L477" s="84"/>
      <c r="M477" s="84"/>
      <c r="N477" s="84"/>
      <c r="O477" s="84"/>
      <c r="P477" s="84">
        <v>114</v>
      </c>
      <c r="Q477" s="84">
        <v>6270</v>
      </c>
      <c r="R477" s="84">
        <v>438.9</v>
      </c>
      <c r="S477" s="84">
        <v>6708.9</v>
      </c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>
        <v>114</v>
      </c>
      <c r="AG477" s="84">
        <v>6270</v>
      </c>
      <c r="AH477" s="84">
        <v>438.9</v>
      </c>
      <c r="AI477" s="84">
        <v>6708.9</v>
      </c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</row>
    <row r="478" spans="1:55" x14ac:dyDescent="0.3">
      <c r="A478" s="4" t="s">
        <v>1322</v>
      </c>
      <c r="B478" s="4" t="s">
        <v>114</v>
      </c>
      <c r="C478" s="4" t="s">
        <v>219</v>
      </c>
      <c r="D478" s="4">
        <v>92000324621</v>
      </c>
      <c r="E478" s="4">
        <v>9009421068</v>
      </c>
      <c r="F478" s="90">
        <v>130000729148</v>
      </c>
      <c r="G478" s="90">
        <v>140001547239</v>
      </c>
      <c r="H478" s="84"/>
      <c r="I478" s="84"/>
      <c r="J478" s="84"/>
      <c r="K478" s="84"/>
      <c r="L478" s="84"/>
      <c r="M478" s="84"/>
      <c r="N478" s="84"/>
      <c r="O478" s="84"/>
      <c r="P478" s="84">
        <v>4417</v>
      </c>
      <c r="Q478" s="84">
        <v>242935</v>
      </c>
      <c r="R478" s="84">
        <v>17005.45</v>
      </c>
      <c r="S478" s="84">
        <v>259940.45</v>
      </c>
      <c r="T478" s="84">
        <v>1870</v>
      </c>
      <c r="U478" s="84">
        <v>187000</v>
      </c>
      <c r="V478" s="84">
        <v>13090</v>
      </c>
      <c r="W478" s="84">
        <v>200090</v>
      </c>
      <c r="X478" s="84"/>
      <c r="Y478" s="84"/>
      <c r="Z478" s="84"/>
      <c r="AA478" s="84"/>
      <c r="AB478" s="84"/>
      <c r="AC478" s="84"/>
      <c r="AD478" s="84"/>
      <c r="AE478" s="84"/>
      <c r="AF478" s="84">
        <v>6287</v>
      </c>
      <c r="AG478" s="84">
        <v>429935</v>
      </c>
      <c r="AH478" s="84">
        <v>30095.45</v>
      </c>
      <c r="AI478" s="84">
        <v>460030.45</v>
      </c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</row>
    <row r="479" spans="1:55" x14ac:dyDescent="0.3">
      <c r="A479" s="4" t="s">
        <v>1322</v>
      </c>
      <c r="B479" s="4" t="s">
        <v>1257</v>
      </c>
      <c r="C479" s="4" t="s">
        <v>225</v>
      </c>
      <c r="D479" s="4">
        <v>92000589344</v>
      </c>
      <c r="E479" s="4">
        <v>9009421934</v>
      </c>
      <c r="F479" s="90">
        <v>130000729156</v>
      </c>
      <c r="G479" s="90">
        <v>140001547026</v>
      </c>
      <c r="H479" s="84"/>
      <c r="I479" s="84"/>
      <c r="J479" s="84"/>
      <c r="K479" s="84"/>
      <c r="L479" s="84"/>
      <c r="M479" s="84"/>
      <c r="N479" s="84"/>
      <c r="O479" s="84"/>
      <c r="P479" s="84">
        <v>382</v>
      </c>
      <c r="Q479" s="84">
        <v>21010</v>
      </c>
      <c r="R479" s="84">
        <v>1470.7</v>
      </c>
      <c r="S479" s="84">
        <v>22480.7</v>
      </c>
      <c r="T479" s="84"/>
      <c r="U479" s="84"/>
      <c r="V479" s="84"/>
      <c r="W479" s="84"/>
      <c r="X479" s="84"/>
      <c r="Y479" s="84"/>
      <c r="Z479" s="84"/>
      <c r="AA479" s="84"/>
      <c r="AB479" s="84"/>
      <c r="AC479" s="84"/>
      <c r="AD479" s="84"/>
      <c r="AE479" s="84"/>
      <c r="AF479" s="84">
        <v>382</v>
      </c>
      <c r="AG479" s="84">
        <v>21010</v>
      </c>
      <c r="AH479" s="84">
        <v>1470.7</v>
      </c>
      <c r="AI479" s="84">
        <v>22480.7</v>
      </c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</row>
    <row r="480" spans="1:55" x14ac:dyDescent="0.3">
      <c r="A480" s="4" t="s">
        <v>1322</v>
      </c>
      <c r="B480" s="4" t="s">
        <v>168</v>
      </c>
      <c r="C480" s="4" t="s">
        <v>216</v>
      </c>
      <c r="D480" s="4">
        <v>92000326251</v>
      </c>
      <c r="E480" s="4">
        <v>9009417196</v>
      </c>
      <c r="F480" s="90">
        <v>130000729139</v>
      </c>
      <c r="G480" s="90">
        <v>140001545775</v>
      </c>
      <c r="H480" s="84"/>
      <c r="I480" s="84"/>
      <c r="J480" s="84"/>
      <c r="K480" s="84"/>
      <c r="L480" s="84"/>
      <c r="M480" s="84"/>
      <c r="N480" s="84"/>
      <c r="O480" s="84"/>
      <c r="P480" s="84">
        <v>448</v>
      </c>
      <c r="Q480" s="84">
        <v>24640</v>
      </c>
      <c r="R480" s="84">
        <v>1724.8</v>
      </c>
      <c r="S480" s="84">
        <v>26364.799999999999</v>
      </c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>
        <v>448</v>
      </c>
      <c r="AG480" s="84">
        <v>24640</v>
      </c>
      <c r="AH480" s="84">
        <v>1724.8</v>
      </c>
      <c r="AI480" s="84">
        <v>26364.799999999999</v>
      </c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</row>
    <row r="481" spans="1:55" x14ac:dyDescent="0.3">
      <c r="A481" s="4" t="s">
        <v>1322</v>
      </c>
      <c r="B481" s="4" t="s">
        <v>153</v>
      </c>
      <c r="C481" s="4" t="s">
        <v>206</v>
      </c>
      <c r="D481" s="4">
        <v>92000452410</v>
      </c>
      <c r="E481" s="4">
        <v>9009433187</v>
      </c>
      <c r="F481" s="90">
        <v>130000729131</v>
      </c>
      <c r="G481" s="90">
        <v>140001546117</v>
      </c>
      <c r="H481" s="84"/>
      <c r="I481" s="84"/>
      <c r="J481" s="84"/>
      <c r="K481" s="84"/>
      <c r="L481" s="84"/>
      <c r="M481" s="84"/>
      <c r="N481" s="84"/>
      <c r="O481" s="84"/>
      <c r="P481" s="84">
        <v>3323</v>
      </c>
      <c r="Q481" s="84">
        <v>182765</v>
      </c>
      <c r="R481" s="84">
        <v>12793.55</v>
      </c>
      <c r="S481" s="84">
        <v>195558.55</v>
      </c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>
        <v>3323</v>
      </c>
      <c r="AG481" s="84">
        <v>182765</v>
      </c>
      <c r="AH481" s="84">
        <v>12793.55</v>
      </c>
      <c r="AI481" s="84">
        <v>195558.55</v>
      </c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</row>
    <row r="482" spans="1:55" x14ac:dyDescent="0.3">
      <c r="A482" s="4" t="s">
        <v>1293</v>
      </c>
      <c r="B482" s="4" t="s">
        <v>3175</v>
      </c>
      <c r="C482" s="4" t="s">
        <v>236</v>
      </c>
      <c r="D482" s="4">
        <v>92000193087</v>
      </c>
      <c r="E482" s="4">
        <v>9009417651</v>
      </c>
      <c r="F482" s="90">
        <v>130000727472</v>
      </c>
      <c r="G482" s="90">
        <v>140001546215</v>
      </c>
      <c r="H482" s="84"/>
      <c r="I482" s="84"/>
      <c r="J482" s="84"/>
      <c r="K482" s="84"/>
      <c r="L482" s="84"/>
      <c r="M482" s="84"/>
      <c r="N482" s="84"/>
      <c r="O482" s="84"/>
      <c r="P482" s="84">
        <v>5</v>
      </c>
      <c r="Q482" s="84">
        <v>275</v>
      </c>
      <c r="R482" s="84">
        <v>19.25</v>
      </c>
      <c r="S482" s="84">
        <v>294.25</v>
      </c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>
        <v>5</v>
      </c>
      <c r="AG482" s="84">
        <v>275</v>
      </c>
      <c r="AH482" s="84">
        <v>19.25</v>
      </c>
      <c r="AI482" s="84">
        <v>294.25</v>
      </c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</row>
    <row r="483" spans="1:55" x14ac:dyDescent="0.3">
      <c r="A483" s="4" t="s">
        <v>1293</v>
      </c>
      <c r="B483" s="4" t="s">
        <v>160</v>
      </c>
      <c r="C483" s="4" t="s">
        <v>220</v>
      </c>
      <c r="D483" s="4">
        <v>92000319863</v>
      </c>
      <c r="E483" s="4">
        <v>9009417339</v>
      </c>
      <c r="F483" s="90">
        <v>130000726858</v>
      </c>
      <c r="G483" s="90">
        <v>140001545996</v>
      </c>
      <c r="H483" s="84"/>
      <c r="I483" s="84"/>
      <c r="J483" s="84"/>
      <c r="K483" s="84"/>
      <c r="L483" s="84"/>
      <c r="M483" s="84"/>
      <c r="N483" s="84"/>
      <c r="O483" s="84"/>
      <c r="P483" s="84">
        <v>8102</v>
      </c>
      <c r="Q483" s="84">
        <v>445610</v>
      </c>
      <c r="R483" s="84">
        <v>31192.7</v>
      </c>
      <c r="S483" s="84">
        <v>476802.7</v>
      </c>
      <c r="T483" s="84">
        <v>204</v>
      </c>
      <c r="U483" s="84">
        <v>20400</v>
      </c>
      <c r="V483" s="84">
        <v>1428</v>
      </c>
      <c r="W483" s="84">
        <v>21828</v>
      </c>
      <c r="X483" s="84"/>
      <c r="Y483" s="84"/>
      <c r="Z483" s="84"/>
      <c r="AA483" s="84"/>
      <c r="AB483" s="84"/>
      <c r="AC483" s="84"/>
      <c r="AD483" s="84"/>
      <c r="AE483" s="84"/>
      <c r="AF483" s="84">
        <v>8306</v>
      </c>
      <c r="AG483" s="84">
        <v>466010</v>
      </c>
      <c r="AH483" s="84">
        <v>32620.7</v>
      </c>
      <c r="AI483" s="84">
        <v>498630.7</v>
      </c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</row>
    <row r="484" spans="1:55" x14ac:dyDescent="0.3">
      <c r="A484" s="4" t="s">
        <v>1293</v>
      </c>
      <c r="B484" s="4" t="s">
        <v>174</v>
      </c>
      <c r="C484" s="4" t="s">
        <v>218</v>
      </c>
      <c r="D484" s="4">
        <v>92000319834</v>
      </c>
      <c r="E484" s="4">
        <v>9009416724</v>
      </c>
      <c r="F484" s="90">
        <v>130000727830</v>
      </c>
      <c r="G484" s="90">
        <v>140001545529</v>
      </c>
      <c r="H484" s="84"/>
      <c r="I484" s="84"/>
      <c r="J484" s="84"/>
      <c r="K484" s="84"/>
      <c r="L484" s="84"/>
      <c r="M484" s="84"/>
      <c r="N484" s="84"/>
      <c r="O484" s="84"/>
      <c r="P484" s="84">
        <v>316</v>
      </c>
      <c r="Q484" s="84">
        <v>17380</v>
      </c>
      <c r="R484" s="84">
        <v>1216.5999999999999</v>
      </c>
      <c r="S484" s="84">
        <v>18596.599999999999</v>
      </c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>
        <v>316</v>
      </c>
      <c r="AG484" s="84">
        <v>17380</v>
      </c>
      <c r="AH484" s="84">
        <v>1216.5999999999999</v>
      </c>
      <c r="AI484" s="84">
        <v>18596.599999999999</v>
      </c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</row>
    <row r="485" spans="1:55" x14ac:dyDescent="0.3">
      <c r="A485" s="4" t="s">
        <v>1293</v>
      </c>
      <c r="B485" s="4" t="s">
        <v>158</v>
      </c>
      <c r="C485" s="4" t="s">
        <v>214</v>
      </c>
      <c r="D485" s="4">
        <v>92000319041</v>
      </c>
      <c r="E485" s="4">
        <v>9009417434</v>
      </c>
      <c r="F485" s="90">
        <v>130000727835</v>
      </c>
      <c r="G485" s="90">
        <v>140001546051</v>
      </c>
      <c r="H485" s="84"/>
      <c r="I485" s="84"/>
      <c r="J485" s="84"/>
      <c r="K485" s="84"/>
      <c r="L485" s="84"/>
      <c r="M485" s="84"/>
      <c r="N485" s="84"/>
      <c r="O485" s="84"/>
      <c r="P485" s="84">
        <v>8095</v>
      </c>
      <c r="Q485" s="84">
        <v>445225</v>
      </c>
      <c r="R485" s="84">
        <v>31165.75</v>
      </c>
      <c r="S485" s="84">
        <v>476390.75</v>
      </c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>
        <v>8095</v>
      </c>
      <c r="AG485" s="84">
        <v>445225</v>
      </c>
      <c r="AH485" s="84">
        <v>31165.75</v>
      </c>
      <c r="AI485" s="84">
        <v>476390.75</v>
      </c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</row>
    <row r="486" spans="1:55" x14ac:dyDescent="0.3">
      <c r="A486" s="4" t="s">
        <v>1293</v>
      </c>
      <c r="B486" s="4" t="s">
        <v>194</v>
      </c>
      <c r="C486" s="4" t="s">
        <v>640</v>
      </c>
      <c r="D486" s="4">
        <v>92000546545</v>
      </c>
      <c r="E486" s="4">
        <v>9009417448</v>
      </c>
      <c r="F486" s="90">
        <v>130000727831</v>
      </c>
      <c r="G486" s="90">
        <v>140001546088</v>
      </c>
      <c r="H486" s="84"/>
      <c r="I486" s="84"/>
      <c r="J486" s="84"/>
      <c r="K486" s="84"/>
      <c r="L486" s="84"/>
      <c r="M486" s="84"/>
      <c r="N486" s="84"/>
      <c r="O486" s="84"/>
      <c r="P486" s="84">
        <v>4255</v>
      </c>
      <c r="Q486" s="84">
        <v>234025</v>
      </c>
      <c r="R486" s="84">
        <v>16381.75</v>
      </c>
      <c r="S486" s="84">
        <v>250406.75</v>
      </c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>
        <v>4255</v>
      </c>
      <c r="AG486" s="84">
        <v>234025</v>
      </c>
      <c r="AH486" s="84">
        <v>16381.75</v>
      </c>
      <c r="AI486" s="84">
        <v>250406.75</v>
      </c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</row>
    <row r="487" spans="1:55" x14ac:dyDescent="0.3">
      <c r="A487" s="4" t="s">
        <v>1293</v>
      </c>
      <c r="B487" s="4" t="s">
        <v>194</v>
      </c>
      <c r="C487" s="4" t="s">
        <v>640</v>
      </c>
      <c r="D487" s="4">
        <v>92000546545</v>
      </c>
      <c r="E487" s="4">
        <v>9009417500</v>
      </c>
      <c r="F487" s="90">
        <v>130000727832</v>
      </c>
      <c r="G487" s="90">
        <v>140001546126</v>
      </c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>
        <v>2</v>
      </c>
      <c r="AC487" s="84">
        <v>820</v>
      </c>
      <c r="AD487" s="84">
        <v>57.4</v>
      </c>
      <c r="AE487" s="84">
        <v>877.4</v>
      </c>
      <c r="AF487" s="84">
        <v>2</v>
      </c>
      <c r="AG487" s="84">
        <v>820</v>
      </c>
      <c r="AH487" s="84">
        <v>57.4</v>
      </c>
      <c r="AI487" s="84">
        <v>877.4</v>
      </c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</row>
    <row r="488" spans="1:55" x14ac:dyDescent="0.3">
      <c r="A488" s="4" t="s">
        <v>1293</v>
      </c>
      <c r="B488" s="4" t="s">
        <v>171</v>
      </c>
      <c r="C488" s="4" t="s">
        <v>213</v>
      </c>
      <c r="D488" s="4">
        <v>92000446470</v>
      </c>
      <c r="E488" s="4">
        <v>9009417555</v>
      </c>
      <c r="F488" s="90">
        <v>130000727837</v>
      </c>
      <c r="G488" s="90">
        <v>140001546157</v>
      </c>
      <c r="H488" s="84"/>
      <c r="I488" s="84"/>
      <c r="J488" s="84"/>
      <c r="K488" s="84"/>
      <c r="L488" s="84"/>
      <c r="M488" s="84"/>
      <c r="N488" s="84"/>
      <c r="O488" s="84"/>
      <c r="P488" s="84">
        <v>6438</v>
      </c>
      <c r="Q488" s="84">
        <v>354090</v>
      </c>
      <c r="R488" s="84">
        <v>24786.3</v>
      </c>
      <c r="S488" s="84">
        <v>378876.3</v>
      </c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>
        <v>6438</v>
      </c>
      <c r="AG488" s="84">
        <v>354090</v>
      </c>
      <c r="AH488" s="84">
        <v>24786.3</v>
      </c>
      <c r="AI488" s="84">
        <v>378876.3</v>
      </c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</row>
    <row r="489" spans="1:55" x14ac:dyDescent="0.3">
      <c r="A489" s="4" t="s">
        <v>1293</v>
      </c>
      <c r="B489" s="4" t="s">
        <v>114</v>
      </c>
      <c r="C489" s="4" t="s">
        <v>219</v>
      </c>
      <c r="D489" s="4">
        <v>92000319832</v>
      </c>
      <c r="E489" s="4">
        <v>9009417248</v>
      </c>
      <c r="F489" s="90">
        <v>130000727834</v>
      </c>
      <c r="G489" s="90">
        <v>140001545591</v>
      </c>
      <c r="H489" s="84"/>
      <c r="I489" s="84"/>
      <c r="J489" s="84"/>
      <c r="K489" s="84"/>
      <c r="L489" s="84"/>
      <c r="M489" s="84"/>
      <c r="N489" s="84"/>
      <c r="O489" s="84"/>
      <c r="P489" s="84">
        <v>9829</v>
      </c>
      <c r="Q489" s="84">
        <v>540595</v>
      </c>
      <c r="R489" s="84">
        <v>37841.65</v>
      </c>
      <c r="S489" s="84">
        <v>578436.65</v>
      </c>
      <c r="T489" s="84">
        <v>3947</v>
      </c>
      <c r="U489" s="84">
        <v>394700</v>
      </c>
      <c r="V489" s="84">
        <v>27629</v>
      </c>
      <c r="W489" s="84">
        <v>422329</v>
      </c>
      <c r="X489" s="84"/>
      <c r="Y489" s="84"/>
      <c r="Z489" s="84"/>
      <c r="AA489" s="84"/>
      <c r="AB489" s="84"/>
      <c r="AC489" s="84"/>
      <c r="AD489" s="84"/>
      <c r="AE489" s="84"/>
      <c r="AF489" s="84">
        <v>13776</v>
      </c>
      <c r="AG489" s="84">
        <v>935295</v>
      </c>
      <c r="AH489" s="84">
        <v>65470.65</v>
      </c>
      <c r="AI489" s="84">
        <v>1000765.65</v>
      </c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</row>
    <row r="490" spans="1:55" x14ac:dyDescent="0.3">
      <c r="A490" s="4" t="s">
        <v>1293</v>
      </c>
      <c r="B490" s="4" t="s">
        <v>168</v>
      </c>
      <c r="C490" s="4" t="s">
        <v>216</v>
      </c>
      <c r="D490" s="4">
        <v>92000319841</v>
      </c>
      <c r="E490" s="4">
        <v>9009416712</v>
      </c>
      <c r="F490" s="90">
        <v>130000727838</v>
      </c>
      <c r="G490" s="90">
        <v>140001545475</v>
      </c>
      <c r="H490" s="84"/>
      <c r="I490" s="84"/>
      <c r="J490" s="84"/>
      <c r="K490" s="84"/>
      <c r="L490" s="84"/>
      <c r="M490" s="84"/>
      <c r="N490" s="84"/>
      <c r="O490" s="84"/>
      <c r="P490" s="84">
        <v>709</v>
      </c>
      <c r="Q490" s="84">
        <v>38995</v>
      </c>
      <c r="R490" s="84">
        <v>2729.65</v>
      </c>
      <c r="S490" s="84">
        <v>41724.65</v>
      </c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>
        <v>709</v>
      </c>
      <c r="AG490" s="84">
        <v>38995</v>
      </c>
      <c r="AH490" s="84">
        <v>2729.65</v>
      </c>
      <c r="AI490" s="84">
        <v>41724.65</v>
      </c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</row>
    <row r="491" spans="1:55" x14ac:dyDescent="0.3">
      <c r="A491" s="4" t="s">
        <v>1293</v>
      </c>
      <c r="B491" s="4" t="s">
        <v>172</v>
      </c>
      <c r="C491" s="4" t="s">
        <v>211</v>
      </c>
      <c r="D491" s="4">
        <v>92000497355</v>
      </c>
      <c r="E491" s="4">
        <v>9009416563</v>
      </c>
      <c r="F491" s="90">
        <v>130000727484</v>
      </c>
      <c r="G491" s="90">
        <v>140001545371</v>
      </c>
      <c r="H491" s="84"/>
      <c r="I491" s="84"/>
      <c r="J491" s="84"/>
      <c r="K491" s="84"/>
      <c r="L491" s="84"/>
      <c r="M491" s="84"/>
      <c r="N491" s="84"/>
      <c r="O491" s="84"/>
      <c r="P491" s="84">
        <v>912</v>
      </c>
      <c r="Q491" s="84">
        <v>50160</v>
      </c>
      <c r="R491" s="84">
        <v>3511.2</v>
      </c>
      <c r="S491" s="84">
        <v>53671.199999999997</v>
      </c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>
        <v>912</v>
      </c>
      <c r="AG491" s="84">
        <v>50160</v>
      </c>
      <c r="AH491" s="84">
        <v>3511.2</v>
      </c>
      <c r="AI491" s="84">
        <v>53671.199999999997</v>
      </c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</row>
    <row r="492" spans="1:55" x14ac:dyDescent="0.3">
      <c r="A492" s="4" t="s">
        <v>1293</v>
      </c>
      <c r="B492" s="4" t="s">
        <v>153</v>
      </c>
      <c r="C492" s="4" t="s">
        <v>206</v>
      </c>
      <c r="D492" s="4">
        <v>92000319883</v>
      </c>
      <c r="E492" s="4">
        <v>9009416388</v>
      </c>
      <c r="F492" s="90">
        <v>130000727479</v>
      </c>
      <c r="G492" s="90">
        <v>140001545246</v>
      </c>
      <c r="H492" s="84"/>
      <c r="I492" s="84"/>
      <c r="J492" s="84"/>
      <c r="K492" s="84"/>
      <c r="L492" s="84"/>
      <c r="M492" s="84"/>
      <c r="N492" s="84"/>
      <c r="O492" s="84"/>
      <c r="P492" s="84">
        <v>8599</v>
      </c>
      <c r="Q492" s="84">
        <v>472945</v>
      </c>
      <c r="R492" s="84">
        <v>33106.15</v>
      </c>
      <c r="S492" s="84">
        <v>506051.15</v>
      </c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>
        <v>8599</v>
      </c>
      <c r="AG492" s="84">
        <v>472945</v>
      </c>
      <c r="AH492" s="84">
        <v>33106.15</v>
      </c>
      <c r="AI492" s="84">
        <v>506051.15</v>
      </c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</row>
    <row r="493" spans="1:55" x14ac:dyDescent="0.3">
      <c r="A493" s="4" t="s">
        <v>1293</v>
      </c>
      <c r="B493" s="4" t="s">
        <v>181</v>
      </c>
      <c r="C493" s="4" t="s">
        <v>658</v>
      </c>
      <c r="D493" s="4">
        <v>92000188132</v>
      </c>
      <c r="E493" s="4">
        <v>9009420256</v>
      </c>
      <c r="F493" s="90">
        <v>130000727829</v>
      </c>
      <c r="G493" s="90">
        <v>140001546235</v>
      </c>
      <c r="H493" s="84">
        <v>831</v>
      </c>
      <c r="I493" s="84">
        <v>26592</v>
      </c>
      <c r="J493" s="84">
        <v>1861.44</v>
      </c>
      <c r="K493" s="84">
        <v>28453.439999999999</v>
      </c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>
        <v>831</v>
      </c>
      <c r="AG493" s="84">
        <v>26592</v>
      </c>
      <c r="AH493" s="84">
        <v>1861.44</v>
      </c>
      <c r="AI493" s="84">
        <v>28453.439999999999</v>
      </c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</row>
    <row r="494" spans="1:55" x14ac:dyDescent="0.3">
      <c r="A494" s="4" t="s">
        <v>1298</v>
      </c>
      <c r="B494" s="4" t="s">
        <v>160</v>
      </c>
      <c r="C494" s="4" t="s">
        <v>220</v>
      </c>
      <c r="D494" s="4">
        <v>92000318871</v>
      </c>
      <c r="E494" s="4">
        <v>9009417220</v>
      </c>
      <c r="F494" s="90">
        <v>130000726983</v>
      </c>
      <c r="G494" s="90">
        <v>140001545889</v>
      </c>
      <c r="H494" s="84"/>
      <c r="I494" s="84"/>
      <c r="J494" s="84"/>
      <c r="K494" s="84"/>
      <c r="L494" s="84"/>
      <c r="M494" s="84"/>
      <c r="N494" s="84"/>
      <c r="O494" s="84"/>
      <c r="P494" s="84">
        <v>8997</v>
      </c>
      <c r="Q494" s="84">
        <v>494835</v>
      </c>
      <c r="R494" s="84">
        <v>34638.449999999997</v>
      </c>
      <c r="S494" s="84">
        <v>529473.44999999995</v>
      </c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>
        <v>8997</v>
      </c>
      <c r="AG494" s="84">
        <v>494835</v>
      </c>
      <c r="AH494" s="84">
        <v>34638.449999999997</v>
      </c>
      <c r="AI494" s="84">
        <v>529473.44999999995</v>
      </c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</row>
    <row r="495" spans="1:55" x14ac:dyDescent="0.3">
      <c r="A495" s="4" t="s">
        <v>1298</v>
      </c>
      <c r="B495" s="4" t="s">
        <v>158</v>
      </c>
      <c r="C495" s="4" t="s">
        <v>214</v>
      </c>
      <c r="D495" s="4">
        <v>92000318881</v>
      </c>
      <c r="E495" s="4">
        <v>9009417398</v>
      </c>
      <c r="F495" s="90">
        <v>130000726987</v>
      </c>
      <c r="G495" s="90">
        <v>140001546024</v>
      </c>
      <c r="H495" s="84"/>
      <c r="I495" s="84"/>
      <c r="J495" s="84"/>
      <c r="K495" s="84"/>
      <c r="L495" s="84"/>
      <c r="M495" s="84"/>
      <c r="N495" s="84"/>
      <c r="O495" s="84"/>
      <c r="P495" s="84">
        <v>5348</v>
      </c>
      <c r="Q495" s="84">
        <v>294140</v>
      </c>
      <c r="R495" s="84">
        <v>20589.8</v>
      </c>
      <c r="S495" s="84">
        <v>314729.8</v>
      </c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>
        <v>5348</v>
      </c>
      <c r="AG495" s="84">
        <v>294140</v>
      </c>
      <c r="AH495" s="84">
        <v>20589.8</v>
      </c>
      <c r="AI495" s="84">
        <v>314729.8</v>
      </c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</row>
    <row r="496" spans="1:55" x14ac:dyDescent="0.3">
      <c r="A496" s="4" t="s">
        <v>1298</v>
      </c>
      <c r="B496" s="4" t="s">
        <v>194</v>
      </c>
      <c r="C496" s="4" t="s">
        <v>640</v>
      </c>
      <c r="D496" s="4">
        <v>92000571416</v>
      </c>
      <c r="E496" s="4">
        <v>9009417450</v>
      </c>
      <c r="F496" s="90">
        <v>130000726985</v>
      </c>
      <c r="G496" s="90">
        <v>140001546059</v>
      </c>
      <c r="H496" s="84"/>
      <c r="I496" s="84"/>
      <c r="J496" s="84"/>
      <c r="K496" s="84"/>
      <c r="L496" s="84"/>
      <c r="M496" s="84"/>
      <c r="N496" s="84"/>
      <c r="O496" s="84"/>
      <c r="P496" s="84">
        <v>2673</v>
      </c>
      <c r="Q496" s="84">
        <v>147015</v>
      </c>
      <c r="R496" s="84">
        <v>10291.049999999999</v>
      </c>
      <c r="S496" s="84">
        <v>157306.04999999999</v>
      </c>
      <c r="T496" s="84"/>
      <c r="U496" s="84"/>
      <c r="V496" s="84"/>
      <c r="W496" s="84"/>
      <c r="X496" s="84"/>
      <c r="Y496" s="84"/>
      <c r="Z496" s="84"/>
      <c r="AA496" s="84"/>
      <c r="AB496" s="84"/>
      <c r="AC496" s="84"/>
      <c r="AD496" s="84"/>
      <c r="AE496" s="84"/>
      <c r="AF496" s="84">
        <v>2673</v>
      </c>
      <c r="AG496" s="84">
        <v>147015</v>
      </c>
      <c r="AH496" s="84">
        <v>10291.049999999999</v>
      </c>
      <c r="AI496" s="84">
        <v>157306.04999999999</v>
      </c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</row>
    <row r="497" spans="1:55" x14ac:dyDescent="0.3">
      <c r="A497" s="4" t="s">
        <v>1298</v>
      </c>
      <c r="B497" s="4" t="s">
        <v>171</v>
      </c>
      <c r="C497" s="4" t="s">
        <v>213</v>
      </c>
      <c r="D497" s="4">
        <v>92000481960</v>
      </c>
      <c r="E497" s="4">
        <v>9009417469</v>
      </c>
      <c r="F497" s="90">
        <v>130000726988</v>
      </c>
      <c r="G497" s="90">
        <v>140001546142</v>
      </c>
      <c r="H497" s="84"/>
      <c r="I497" s="84"/>
      <c r="J497" s="84"/>
      <c r="K497" s="84"/>
      <c r="L497" s="84"/>
      <c r="M497" s="84"/>
      <c r="N497" s="84"/>
      <c r="O497" s="84"/>
      <c r="P497" s="84">
        <v>5973</v>
      </c>
      <c r="Q497" s="84">
        <v>328515</v>
      </c>
      <c r="R497" s="84">
        <v>22996.05</v>
      </c>
      <c r="S497" s="84">
        <v>351511.05</v>
      </c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>
        <v>5973</v>
      </c>
      <c r="AG497" s="84">
        <v>328515</v>
      </c>
      <c r="AH497" s="84">
        <v>22996.05</v>
      </c>
      <c r="AI497" s="84">
        <v>351511.05</v>
      </c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</row>
    <row r="498" spans="1:55" x14ac:dyDescent="0.3">
      <c r="A498" s="4" t="s">
        <v>1298</v>
      </c>
      <c r="B498" s="4" t="s">
        <v>114</v>
      </c>
      <c r="C498" s="4" t="s">
        <v>219</v>
      </c>
      <c r="D498" s="4">
        <v>92000318867</v>
      </c>
      <c r="E498" s="4">
        <v>9009416612</v>
      </c>
      <c r="F498" s="90">
        <v>130000726986</v>
      </c>
      <c r="G498" s="90">
        <v>140001545283</v>
      </c>
      <c r="H498" s="84"/>
      <c r="I498" s="84"/>
      <c r="J498" s="84"/>
      <c r="K498" s="84"/>
      <c r="L498" s="84"/>
      <c r="M498" s="84"/>
      <c r="N498" s="84"/>
      <c r="O498" s="84"/>
      <c r="P498" s="84">
        <v>6996</v>
      </c>
      <c r="Q498" s="84">
        <v>384780</v>
      </c>
      <c r="R498" s="84">
        <v>26934.6</v>
      </c>
      <c r="S498" s="84">
        <v>411714.6</v>
      </c>
      <c r="T498" s="84">
        <v>1035</v>
      </c>
      <c r="U498" s="84">
        <v>103500</v>
      </c>
      <c r="V498" s="84">
        <v>7245</v>
      </c>
      <c r="W498" s="84">
        <v>110745</v>
      </c>
      <c r="X498" s="84"/>
      <c r="Y498" s="84"/>
      <c r="Z498" s="84"/>
      <c r="AA498" s="84"/>
      <c r="AB498" s="84"/>
      <c r="AC498" s="84"/>
      <c r="AD498" s="84"/>
      <c r="AE498" s="84"/>
      <c r="AF498" s="84">
        <v>8031</v>
      </c>
      <c r="AG498" s="84">
        <v>488280</v>
      </c>
      <c r="AH498" s="84">
        <v>34179.599999999999</v>
      </c>
      <c r="AI498" s="84">
        <v>522459.6</v>
      </c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</row>
    <row r="499" spans="1:55" x14ac:dyDescent="0.3">
      <c r="A499" s="4" t="s">
        <v>1298</v>
      </c>
      <c r="B499" s="4" t="s">
        <v>1257</v>
      </c>
      <c r="C499" s="4" t="s">
        <v>225</v>
      </c>
      <c r="D499" s="4">
        <v>92000589346</v>
      </c>
      <c r="E499" s="4">
        <v>9009417306</v>
      </c>
      <c r="F499" s="90">
        <v>130000726980</v>
      </c>
      <c r="G499" s="90">
        <v>140001545952</v>
      </c>
      <c r="H499" s="84"/>
      <c r="I499" s="84"/>
      <c r="J499" s="84"/>
      <c r="K499" s="84"/>
      <c r="L499" s="84"/>
      <c r="M499" s="84"/>
      <c r="N499" s="84"/>
      <c r="O499" s="84"/>
      <c r="P499" s="84">
        <v>1991</v>
      </c>
      <c r="Q499" s="84">
        <v>109505</v>
      </c>
      <c r="R499" s="84">
        <v>7665.35</v>
      </c>
      <c r="S499" s="84">
        <v>117170.35</v>
      </c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>
        <v>1991</v>
      </c>
      <c r="AG499" s="84">
        <v>109505</v>
      </c>
      <c r="AH499" s="84">
        <v>7665.35</v>
      </c>
      <c r="AI499" s="84">
        <v>117170.35</v>
      </c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</row>
    <row r="500" spans="1:55" x14ac:dyDescent="0.3">
      <c r="A500" s="4" t="s">
        <v>1298</v>
      </c>
      <c r="B500" s="4" t="s">
        <v>168</v>
      </c>
      <c r="C500" s="4" t="s">
        <v>216</v>
      </c>
      <c r="D500" s="4">
        <v>92000320872</v>
      </c>
      <c r="E500" s="4">
        <v>9009417455</v>
      </c>
      <c r="F500" s="90">
        <v>130000726990</v>
      </c>
      <c r="G500" s="90">
        <v>140001546090</v>
      </c>
      <c r="H500" s="84"/>
      <c r="I500" s="84"/>
      <c r="J500" s="84"/>
      <c r="K500" s="84"/>
      <c r="L500" s="84"/>
      <c r="M500" s="84"/>
      <c r="N500" s="84"/>
      <c r="O500" s="84"/>
      <c r="P500" s="84">
        <v>204</v>
      </c>
      <c r="Q500" s="84">
        <v>11220</v>
      </c>
      <c r="R500" s="84">
        <v>785.4</v>
      </c>
      <c r="S500" s="84">
        <v>12005.4</v>
      </c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>
        <v>204</v>
      </c>
      <c r="AG500" s="84">
        <v>11220</v>
      </c>
      <c r="AH500" s="84">
        <v>785.4</v>
      </c>
      <c r="AI500" s="84">
        <v>12005.4</v>
      </c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</row>
    <row r="501" spans="1:55" x14ac:dyDescent="0.3">
      <c r="A501" s="4" t="s">
        <v>1298</v>
      </c>
      <c r="B501" s="4" t="s">
        <v>153</v>
      </c>
      <c r="C501" s="4" t="s">
        <v>206</v>
      </c>
      <c r="D501" s="4">
        <v>92000318908</v>
      </c>
      <c r="E501" s="4">
        <v>9009416774</v>
      </c>
      <c r="F501" s="90">
        <v>130000726981</v>
      </c>
      <c r="G501" s="90">
        <v>140001545546</v>
      </c>
      <c r="H501" s="84"/>
      <c r="I501" s="84"/>
      <c r="J501" s="84"/>
      <c r="K501" s="84"/>
      <c r="L501" s="84"/>
      <c r="M501" s="84"/>
      <c r="N501" s="84"/>
      <c r="O501" s="84"/>
      <c r="P501" s="84">
        <v>6834</v>
      </c>
      <c r="Q501" s="84">
        <v>375870</v>
      </c>
      <c r="R501" s="84">
        <v>26310.9</v>
      </c>
      <c r="S501" s="84">
        <v>402180.9</v>
      </c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>
        <v>6834</v>
      </c>
      <c r="AG501" s="84">
        <v>375870</v>
      </c>
      <c r="AH501" s="84">
        <v>26310.9</v>
      </c>
      <c r="AI501" s="84">
        <v>402180.9</v>
      </c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</row>
    <row r="502" spans="1:55" x14ac:dyDescent="0.3">
      <c r="A502" s="4" t="s">
        <v>1298</v>
      </c>
      <c r="B502" s="4" t="s">
        <v>2509</v>
      </c>
      <c r="C502" s="4" t="s">
        <v>2508</v>
      </c>
      <c r="D502" s="4">
        <v>92000666440</v>
      </c>
      <c r="E502" s="4">
        <v>9009417466</v>
      </c>
      <c r="F502" s="90">
        <v>130000738642</v>
      </c>
      <c r="G502" s="90">
        <v>140001546122</v>
      </c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>
        <v>73</v>
      </c>
      <c r="Y502" s="84">
        <v>1825</v>
      </c>
      <c r="Z502" s="84">
        <v>127.75</v>
      </c>
      <c r="AA502" s="84">
        <v>1952.75</v>
      </c>
      <c r="AB502" s="84"/>
      <c r="AC502" s="84"/>
      <c r="AD502" s="84"/>
      <c r="AE502" s="84"/>
      <c r="AF502" s="84">
        <v>73</v>
      </c>
      <c r="AG502" s="84">
        <v>1825</v>
      </c>
      <c r="AH502" s="84">
        <v>127.75</v>
      </c>
      <c r="AI502" s="84">
        <v>1952.75</v>
      </c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</row>
    <row r="503" spans="1:55" x14ac:dyDescent="0.3">
      <c r="A503" s="4" t="s">
        <v>1303</v>
      </c>
      <c r="B503" s="4" t="s">
        <v>160</v>
      </c>
      <c r="C503" s="4" t="s">
        <v>220</v>
      </c>
      <c r="D503" s="4">
        <v>92000318830</v>
      </c>
      <c r="E503" s="4">
        <v>9009416985</v>
      </c>
      <c r="F503" s="90">
        <v>130000721884</v>
      </c>
      <c r="G503" s="90">
        <v>140001545752</v>
      </c>
      <c r="H503" s="84"/>
      <c r="I503" s="84"/>
      <c r="J503" s="84"/>
      <c r="K503" s="84"/>
      <c r="L503" s="84"/>
      <c r="M503" s="84"/>
      <c r="N503" s="84"/>
      <c r="O503" s="84"/>
      <c r="P503" s="84">
        <v>3489</v>
      </c>
      <c r="Q503" s="84">
        <v>191895</v>
      </c>
      <c r="R503" s="84">
        <v>13432.65</v>
      </c>
      <c r="S503" s="84">
        <v>205327.65</v>
      </c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>
        <v>3489</v>
      </c>
      <c r="AG503" s="84">
        <v>191895</v>
      </c>
      <c r="AH503" s="84">
        <v>13432.65</v>
      </c>
      <c r="AI503" s="84">
        <v>205327.65</v>
      </c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</row>
    <row r="504" spans="1:55" x14ac:dyDescent="0.3">
      <c r="A504" s="4" t="s">
        <v>1303</v>
      </c>
      <c r="B504" s="4" t="s">
        <v>160</v>
      </c>
      <c r="C504" s="4" t="s">
        <v>222</v>
      </c>
      <c r="D504" s="4">
        <v>92000318830</v>
      </c>
      <c r="E504" s="4">
        <v>9009416817</v>
      </c>
      <c r="F504" s="90">
        <v>130000721899</v>
      </c>
      <c r="G504" s="90">
        <v>140001545616</v>
      </c>
      <c r="H504" s="84"/>
      <c r="I504" s="84"/>
      <c r="J504" s="84"/>
      <c r="K504" s="84"/>
      <c r="L504" s="84"/>
      <c r="M504" s="84"/>
      <c r="N504" s="84"/>
      <c r="O504" s="84"/>
      <c r="P504" s="84">
        <v>6216</v>
      </c>
      <c r="Q504" s="84">
        <v>341880</v>
      </c>
      <c r="R504" s="84">
        <v>23931.599999999999</v>
      </c>
      <c r="S504" s="84">
        <v>365811.6</v>
      </c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>
        <v>6216</v>
      </c>
      <c r="AG504" s="84">
        <v>341880</v>
      </c>
      <c r="AH504" s="84">
        <v>23931.599999999999</v>
      </c>
      <c r="AI504" s="84">
        <v>365811.6</v>
      </c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</row>
    <row r="505" spans="1:55" x14ac:dyDescent="0.3">
      <c r="A505" s="4" t="s">
        <v>1303</v>
      </c>
      <c r="B505" s="4" t="s">
        <v>160</v>
      </c>
      <c r="C505" s="4" t="s">
        <v>215</v>
      </c>
      <c r="D505" s="4">
        <v>92000318830</v>
      </c>
      <c r="E505" s="4">
        <v>9009417189</v>
      </c>
      <c r="F505" s="90">
        <v>130000721890</v>
      </c>
      <c r="G505" s="90">
        <v>140001545968</v>
      </c>
      <c r="H505" s="84"/>
      <c r="I505" s="84"/>
      <c r="J505" s="84"/>
      <c r="K505" s="84"/>
      <c r="L505" s="84"/>
      <c r="M505" s="84"/>
      <c r="N505" s="84"/>
      <c r="O505" s="84"/>
      <c r="P505" s="84">
        <v>5775</v>
      </c>
      <c r="Q505" s="84">
        <v>317625</v>
      </c>
      <c r="R505" s="84">
        <v>22233.75</v>
      </c>
      <c r="S505" s="84">
        <v>339858.75</v>
      </c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>
        <v>5775</v>
      </c>
      <c r="AG505" s="84">
        <v>317625</v>
      </c>
      <c r="AH505" s="84">
        <v>22233.75</v>
      </c>
      <c r="AI505" s="84">
        <v>339858.75</v>
      </c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</row>
    <row r="506" spans="1:55" x14ac:dyDescent="0.3">
      <c r="A506" s="4" t="s">
        <v>1303</v>
      </c>
      <c r="B506" s="4" t="s">
        <v>174</v>
      </c>
      <c r="C506" s="4" t="s">
        <v>218</v>
      </c>
      <c r="D506" s="4">
        <v>92000318836</v>
      </c>
      <c r="E506" s="4">
        <v>9009417380</v>
      </c>
      <c r="F506" s="90">
        <v>130000721938</v>
      </c>
      <c r="G506" s="90">
        <v>140001546084</v>
      </c>
      <c r="H506" s="84"/>
      <c r="I506" s="84"/>
      <c r="J506" s="84"/>
      <c r="K506" s="84"/>
      <c r="L506" s="84"/>
      <c r="M506" s="84"/>
      <c r="N506" s="84"/>
      <c r="O506" s="84"/>
      <c r="P506" s="84">
        <v>728</v>
      </c>
      <c r="Q506" s="84">
        <v>40040</v>
      </c>
      <c r="R506" s="84">
        <v>2802.8</v>
      </c>
      <c r="S506" s="84">
        <v>42842.8</v>
      </c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>
        <v>728</v>
      </c>
      <c r="AG506" s="84">
        <v>40040</v>
      </c>
      <c r="AH506" s="84">
        <v>2802.8</v>
      </c>
      <c r="AI506" s="84">
        <v>42842.8</v>
      </c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</row>
    <row r="507" spans="1:55" x14ac:dyDescent="0.3">
      <c r="A507" s="4" t="s">
        <v>1303</v>
      </c>
      <c r="B507" s="4" t="s">
        <v>158</v>
      </c>
      <c r="C507" s="4" t="s">
        <v>214</v>
      </c>
      <c r="D507" s="4">
        <v>92000322773</v>
      </c>
      <c r="E507" s="4">
        <v>9009415794</v>
      </c>
      <c r="F507" s="90">
        <v>130000721941</v>
      </c>
      <c r="G507" s="90">
        <v>140001544722</v>
      </c>
      <c r="H507" s="84"/>
      <c r="I507" s="84"/>
      <c r="J507" s="84"/>
      <c r="K507" s="84"/>
      <c r="L507" s="84"/>
      <c r="M507" s="84"/>
      <c r="N507" s="84"/>
      <c r="O507" s="84"/>
      <c r="P507" s="84">
        <v>1056</v>
      </c>
      <c r="Q507" s="84">
        <v>58080</v>
      </c>
      <c r="R507" s="84">
        <v>4065.6</v>
      </c>
      <c r="S507" s="84">
        <v>62145.599999999999</v>
      </c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>
        <v>1056</v>
      </c>
      <c r="AG507" s="84">
        <v>58080</v>
      </c>
      <c r="AH507" s="84">
        <v>4065.6</v>
      </c>
      <c r="AI507" s="84">
        <v>62145.599999999999</v>
      </c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</row>
    <row r="508" spans="1:55" x14ac:dyDescent="0.3">
      <c r="A508" s="4" t="s">
        <v>1303</v>
      </c>
      <c r="B508" s="4" t="s">
        <v>194</v>
      </c>
      <c r="C508" s="4" t="s">
        <v>640</v>
      </c>
      <c r="D508" s="4">
        <v>92000539534</v>
      </c>
      <c r="E508" s="4">
        <v>9009417718</v>
      </c>
      <c r="F508" s="90">
        <v>130000721927</v>
      </c>
      <c r="G508" s="90">
        <v>140001546283</v>
      </c>
      <c r="H508" s="84"/>
      <c r="I508" s="84"/>
      <c r="J508" s="84"/>
      <c r="K508" s="84"/>
      <c r="L508" s="84"/>
      <c r="M508" s="84"/>
      <c r="N508" s="84"/>
      <c r="O508" s="84"/>
      <c r="P508" s="84">
        <v>3347</v>
      </c>
      <c r="Q508" s="84">
        <v>184085</v>
      </c>
      <c r="R508" s="84">
        <v>12885.95</v>
      </c>
      <c r="S508" s="84">
        <v>196970.95</v>
      </c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>
        <v>3347</v>
      </c>
      <c r="AG508" s="84">
        <v>184085</v>
      </c>
      <c r="AH508" s="84">
        <v>12885.95</v>
      </c>
      <c r="AI508" s="84">
        <v>196970.95</v>
      </c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</row>
    <row r="509" spans="1:55" x14ac:dyDescent="0.3">
      <c r="A509" s="4" t="s">
        <v>1303</v>
      </c>
      <c r="B509" s="4" t="s">
        <v>171</v>
      </c>
      <c r="C509" s="4" t="s">
        <v>213</v>
      </c>
      <c r="D509" s="4">
        <v>92000444217</v>
      </c>
      <c r="E509" s="4">
        <v>9009417669</v>
      </c>
      <c r="F509" s="90">
        <v>130000721923</v>
      </c>
      <c r="G509" s="90">
        <v>140001546263</v>
      </c>
      <c r="H509" s="84"/>
      <c r="I509" s="84"/>
      <c r="J509" s="84"/>
      <c r="K509" s="84"/>
      <c r="L509" s="84"/>
      <c r="M509" s="84"/>
      <c r="N509" s="84"/>
      <c r="O509" s="84"/>
      <c r="P509" s="84">
        <v>6869</v>
      </c>
      <c r="Q509" s="84">
        <v>377795</v>
      </c>
      <c r="R509" s="84">
        <v>26445.65</v>
      </c>
      <c r="S509" s="84">
        <v>404240.65</v>
      </c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>
        <v>6869</v>
      </c>
      <c r="AG509" s="84">
        <v>377795</v>
      </c>
      <c r="AH509" s="84">
        <v>26445.65</v>
      </c>
      <c r="AI509" s="84">
        <v>404240.65</v>
      </c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</row>
    <row r="510" spans="1:55" x14ac:dyDescent="0.3">
      <c r="A510" s="4" t="s">
        <v>1303</v>
      </c>
      <c r="B510" s="4" t="s">
        <v>114</v>
      </c>
      <c r="C510" s="4" t="s">
        <v>219</v>
      </c>
      <c r="D510" s="4">
        <v>92000318834</v>
      </c>
      <c r="E510" s="4">
        <v>9009417558</v>
      </c>
      <c r="F510" s="90">
        <v>130000721904</v>
      </c>
      <c r="G510" s="90">
        <v>140001546183</v>
      </c>
      <c r="H510" s="84"/>
      <c r="I510" s="84"/>
      <c r="J510" s="84"/>
      <c r="K510" s="84"/>
      <c r="L510" s="84"/>
      <c r="M510" s="84"/>
      <c r="N510" s="84"/>
      <c r="O510" s="84"/>
      <c r="P510" s="84">
        <v>9489</v>
      </c>
      <c r="Q510" s="84">
        <v>521895</v>
      </c>
      <c r="R510" s="84">
        <v>36532.65</v>
      </c>
      <c r="S510" s="84">
        <v>558427.65</v>
      </c>
      <c r="T510" s="84">
        <v>1260</v>
      </c>
      <c r="U510" s="84">
        <v>126000</v>
      </c>
      <c r="V510" s="84">
        <v>8820</v>
      </c>
      <c r="W510" s="84">
        <v>134820</v>
      </c>
      <c r="X510" s="84"/>
      <c r="Y510" s="84"/>
      <c r="Z510" s="84"/>
      <c r="AA510" s="84"/>
      <c r="AB510" s="84"/>
      <c r="AC510" s="84"/>
      <c r="AD510" s="84"/>
      <c r="AE510" s="84"/>
      <c r="AF510" s="84">
        <v>10749</v>
      </c>
      <c r="AG510" s="84">
        <v>647895</v>
      </c>
      <c r="AH510" s="84">
        <v>45352.65</v>
      </c>
      <c r="AI510" s="84">
        <v>693247.65</v>
      </c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</row>
    <row r="511" spans="1:55" x14ac:dyDescent="0.3">
      <c r="A511" s="4" t="s">
        <v>1303</v>
      </c>
      <c r="B511" s="4" t="s">
        <v>114</v>
      </c>
      <c r="C511" s="4" t="s">
        <v>210</v>
      </c>
      <c r="D511" s="4">
        <v>92000318834</v>
      </c>
      <c r="E511" s="4">
        <v>9009417653</v>
      </c>
      <c r="F511" s="90">
        <v>130000740133</v>
      </c>
      <c r="G511" s="90">
        <v>140001546228</v>
      </c>
      <c r="H511" s="84"/>
      <c r="I511" s="84"/>
      <c r="J511" s="84"/>
      <c r="K511" s="84"/>
      <c r="L511" s="84"/>
      <c r="M511" s="84"/>
      <c r="N511" s="84"/>
      <c r="O511" s="84"/>
      <c r="P511" s="84">
        <v>1707</v>
      </c>
      <c r="Q511" s="84">
        <v>93885</v>
      </c>
      <c r="R511" s="84">
        <v>6571.95</v>
      </c>
      <c r="S511" s="84">
        <v>100456.95</v>
      </c>
      <c r="T511" s="84">
        <v>3647</v>
      </c>
      <c r="U511" s="84">
        <v>364700</v>
      </c>
      <c r="V511" s="84">
        <v>25529</v>
      </c>
      <c r="W511" s="84">
        <v>390229</v>
      </c>
      <c r="X511" s="84"/>
      <c r="Y511" s="84"/>
      <c r="Z511" s="84"/>
      <c r="AA511" s="84"/>
      <c r="AB511" s="84"/>
      <c r="AC511" s="84"/>
      <c r="AD511" s="84"/>
      <c r="AE511" s="84"/>
      <c r="AF511" s="84">
        <v>5354</v>
      </c>
      <c r="AG511" s="84">
        <v>458585</v>
      </c>
      <c r="AH511" s="84">
        <v>32100.95</v>
      </c>
      <c r="AI511" s="84">
        <v>490685.95</v>
      </c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</row>
    <row r="512" spans="1:55" x14ac:dyDescent="0.3">
      <c r="A512" s="4" t="s">
        <v>1303</v>
      </c>
      <c r="B512" s="4" t="s">
        <v>114</v>
      </c>
      <c r="C512" s="4" t="s">
        <v>223</v>
      </c>
      <c r="D512" s="4">
        <v>92000318834</v>
      </c>
      <c r="E512" s="4">
        <v>9009417661</v>
      </c>
      <c r="F512" s="90">
        <v>130000721908</v>
      </c>
      <c r="G512" s="90">
        <v>140001546243</v>
      </c>
      <c r="H512" s="84"/>
      <c r="I512" s="84"/>
      <c r="J512" s="84"/>
      <c r="K512" s="84"/>
      <c r="L512" s="84"/>
      <c r="M512" s="84"/>
      <c r="N512" s="84"/>
      <c r="O512" s="84"/>
      <c r="P512" s="84">
        <v>804</v>
      </c>
      <c r="Q512" s="84">
        <v>44220</v>
      </c>
      <c r="R512" s="84">
        <v>3095.4</v>
      </c>
      <c r="S512" s="84">
        <v>47315.4</v>
      </c>
      <c r="T512" s="84">
        <v>1357</v>
      </c>
      <c r="U512" s="84">
        <v>135700</v>
      </c>
      <c r="V512" s="84">
        <v>9499</v>
      </c>
      <c r="W512" s="84">
        <v>145199</v>
      </c>
      <c r="X512" s="84"/>
      <c r="Y512" s="84"/>
      <c r="Z512" s="84"/>
      <c r="AA512" s="84"/>
      <c r="AB512" s="84"/>
      <c r="AC512" s="84"/>
      <c r="AD512" s="84"/>
      <c r="AE512" s="84"/>
      <c r="AF512" s="84">
        <v>2161</v>
      </c>
      <c r="AG512" s="84">
        <v>179920</v>
      </c>
      <c r="AH512" s="84">
        <v>12594.4</v>
      </c>
      <c r="AI512" s="84">
        <v>192514.4</v>
      </c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</row>
    <row r="513" spans="1:55" x14ac:dyDescent="0.3">
      <c r="A513" s="4" t="s">
        <v>1303</v>
      </c>
      <c r="B513" s="4" t="s">
        <v>1257</v>
      </c>
      <c r="C513" s="4" t="s">
        <v>225</v>
      </c>
      <c r="D513" s="4">
        <v>92000589347</v>
      </c>
      <c r="E513" s="4">
        <v>9009415997</v>
      </c>
      <c r="F513" s="90">
        <v>130000721906</v>
      </c>
      <c r="G513" s="90">
        <v>140001544237</v>
      </c>
      <c r="H513" s="84"/>
      <c r="I513" s="84"/>
      <c r="J513" s="84"/>
      <c r="K513" s="84"/>
      <c r="L513" s="84"/>
      <c r="M513" s="84"/>
      <c r="N513" s="84"/>
      <c r="O513" s="84"/>
      <c r="P513" s="84">
        <v>1615</v>
      </c>
      <c r="Q513" s="84">
        <v>88825</v>
      </c>
      <c r="R513" s="84">
        <v>6217.75</v>
      </c>
      <c r="S513" s="84">
        <v>95042.75</v>
      </c>
      <c r="T513" s="84"/>
      <c r="U513" s="84"/>
      <c r="V513" s="84"/>
      <c r="W513" s="84"/>
      <c r="X513" s="84"/>
      <c r="Y513" s="84"/>
      <c r="Z513" s="84"/>
      <c r="AA513" s="84"/>
      <c r="AB513" s="84"/>
      <c r="AC513" s="84"/>
      <c r="AD513" s="84"/>
      <c r="AE513" s="84"/>
      <c r="AF513" s="84">
        <v>1615</v>
      </c>
      <c r="AG513" s="84">
        <v>88825</v>
      </c>
      <c r="AH513" s="84">
        <v>6217.75</v>
      </c>
      <c r="AI513" s="84">
        <v>95042.75</v>
      </c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</row>
    <row r="514" spans="1:55" x14ac:dyDescent="0.3">
      <c r="A514" s="4" t="s">
        <v>1303</v>
      </c>
      <c r="B514" s="4" t="s">
        <v>168</v>
      </c>
      <c r="C514" s="4" t="s">
        <v>216</v>
      </c>
      <c r="D514" s="4">
        <v>92000318838</v>
      </c>
      <c r="E514" s="4">
        <v>9009417384</v>
      </c>
      <c r="F514" s="90">
        <v>130000721940</v>
      </c>
      <c r="G514" s="90">
        <v>140001546112</v>
      </c>
      <c r="H514" s="84"/>
      <c r="I514" s="84"/>
      <c r="J514" s="84"/>
      <c r="K514" s="84"/>
      <c r="L514" s="84"/>
      <c r="M514" s="84"/>
      <c r="N514" s="84"/>
      <c r="O514" s="84"/>
      <c r="P514" s="84">
        <v>2443</v>
      </c>
      <c r="Q514" s="84">
        <v>134365</v>
      </c>
      <c r="R514" s="84">
        <v>9405.5499999999993</v>
      </c>
      <c r="S514" s="84">
        <v>143770.54999999999</v>
      </c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>
        <v>2443</v>
      </c>
      <c r="AG514" s="84">
        <v>134365</v>
      </c>
      <c r="AH514" s="84">
        <v>9405.5499999999993</v>
      </c>
      <c r="AI514" s="84">
        <v>143770.54999999999</v>
      </c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</row>
    <row r="515" spans="1:55" x14ac:dyDescent="0.3">
      <c r="A515" s="4" t="s">
        <v>1303</v>
      </c>
      <c r="B515" s="4" t="s">
        <v>172</v>
      </c>
      <c r="C515" s="4" t="s">
        <v>211</v>
      </c>
      <c r="D515" s="4">
        <v>92000497354</v>
      </c>
      <c r="E515" s="4">
        <v>9009417376</v>
      </c>
      <c r="F515" s="90">
        <v>130000721932</v>
      </c>
      <c r="G515" s="90">
        <v>140001546055</v>
      </c>
      <c r="H515" s="84"/>
      <c r="I515" s="84"/>
      <c r="J515" s="84"/>
      <c r="K515" s="84"/>
      <c r="L515" s="84"/>
      <c r="M515" s="84"/>
      <c r="N515" s="84"/>
      <c r="O515" s="84"/>
      <c r="P515" s="84">
        <v>1506</v>
      </c>
      <c r="Q515" s="84">
        <v>82830</v>
      </c>
      <c r="R515" s="84">
        <v>5798.1</v>
      </c>
      <c r="S515" s="84">
        <v>88628.1</v>
      </c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>
        <v>1506</v>
      </c>
      <c r="AG515" s="84">
        <v>82830</v>
      </c>
      <c r="AH515" s="84">
        <v>5798.1</v>
      </c>
      <c r="AI515" s="84">
        <v>88628.1</v>
      </c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</row>
    <row r="516" spans="1:55" x14ac:dyDescent="0.3">
      <c r="A516" s="4" t="s">
        <v>1303</v>
      </c>
      <c r="B516" s="4" t="s">
        <v>153</v>
      </c>
      <c r="C516" s="4" t="s">
        <v>206</v>
      </c>
      <c r="D516" s="4">
        <v>92000318856</v>
      </c>
      <c r="E516" s="4">
        <v>9009415917</v>
      </c>
      <c r="F516" s="90">
        <v>130000721921</v>
      </c>
      <c r="G516" s="90">
        <v>140001543916</v>
      </c>
      <c r="H516" s="84"/>
      <c r="I516" s="84"/>
      <c r="J516" s="84"/>
      <c r="K516" s="84"/>
      <c r="L516" s="84"/>
      <c r="M516" s="84"/>
      <c r="N516" s="84"/>
      <c r="O516" s="84"/>
      <c r="P516" s="84">
        <v>8978</v>
      </c>
      <c r="Q516" s="84">
        <v>493790</v>
      </c>
      <c r="R516" s="84">
        <v>34565.300000000003</v>
      </c>
      <c r="S516" s="84">
        <v>528355.30000000005</v>
      </c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>
        <v>8978</v>
      </c>
      <c r="AG516" s="84">
        <v>493790</v>
      </c>
      <c r="AH516" s="84">
        <v>34565.300000000003</v>
      </c>
      <c r="AI516" s="84">
        <v>528355.30000000005</v>
      </c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</row>
    <row r="517" spans="1:55" x14ac:dyDescent="0.3">
      <c r="A517" s="4" t="s">
        <v>1303</v>
      </c>
      <c r="B517" s="4" t="s">
        <v>3183</v>
      </c>
      <c r="C517" s="4" t="s">
        <v>649</v>
      </c>
      <c r="D517" s="4">
        <v>92000325215</v>
      </c>
      <c r="E517" s="4">
        <v>9009420593</v>
      </c>
      <c r="F517" s="90">
        <v>130000721943</v>
      </c>
      <c r="G517" s="90">
        <v>140001546822</v>
      </c>
      <c r="H517" s="84">
        <v>1498</v>
      </c>
      <c r="I517" s="84">
        <v>47936</v>
      </c>
      <c r="J517" s="84">
        <v>3355.52</v>
      </c>
      <c r="K517" s="84">
        <v>51291.519999999997</v>
      </c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>
        <v>1498</v>
      </c>
      <c r="AG517" s="84">
        <v>47936</v>
      </c>
      <c r="AH517" s="84">
        <v>3355.52</v>
      </c>
      <c r="AI517" s="84">
        <v>51291.519999999997</v>
      </c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</row>
    <row r="518" spans="1:55" x14ac:dyDescent="0.3">
      <c r="A518" s="4" t="s">
        <v>1290</v>
      </c>
      <c r="B518" s="4" t="s">
        <v>160</v>
      </c>
      <c r="C518" s="4" t="s">
        <v>220</v>
      </c>
      <c r="D518" s="4">
        <v>92000319846</v>
      </c>
      <c r="E518" s="4">
        <v>9009417239</v>
      </c>
      <c r="F518" s="90">
        <v>130000724987</v>
      </c>
      <c r="G518" s="90">
        <v>140001545929</v>
      </c>
      <c r="H518" s="84"/>
      <c r="I518" s="84"/>
      <c r="J518" s="84"/>
      <c r="K518" s="84"/>
      <c r="L518" s="84"/>
      <c r="M518" s="84"/>
      <c r="N518" s="84"/>
      <c r="O518" s="84"/>
      <c r="P518" s="84">
        <v>4126</v>
      </c>
      <c r="Q518" s="84">
        <v>226930</v>
      </c>
      <c r="R518" s="84">
        <v>15885.1</v>
      </c>
      <c r="S518" s="84">
        <v>242815.1</v>
      </c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>
        <v>4126</v>
      </c>
      <c r="AG518" s="84">
        <v>226930</v>
      </c>
      <c r="AH518" s="84">
        <v>15885.1</v>
      </c>
      <c r="AI518" s="84">
        <v>242815.1</v>
      </c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</row>
    <row r="519" spans="1:55" x14ac:dyDescent="0.3">
      <c r="A519" s="4" t="s">
        <v>1290</v>
      </c>
      <c r="B519" s="4" t="s">
        <v>160</v>
      </c>
      <c r="C519" s="4" t="s">
        <v>222</v>
      </c>
      <c r="D519" s="4">
        <v>92000319846</v>
      </c>
      <c r="E519" s="4">
        <v>9009416423</v>
      </c>
      <c r="F519" s="90">
        <v>130000724999</v>
      </c>
      <c r="G519" s="90">
        <v>140001545260</v>
      </c>
      <c r="H519" s="84"/>
      <c r="I519" s="84"/>
      <c r="J519" s="84"/>
      <c r="K519" s="84"/>
      <c r="L519" s="84"/>
      <c r="M519" s="84"/>
      <c r="N519" s="84"/>
      <c r="O519" s="84"/>
      <c r="P519" s="84">
        <v>4100</v>
      </c>
      <c r="Q519" s="84">
        <v>225500</v>
      </c>
      <c r="R519" s="84">
        <v>15785</v>
      </c>
      <c r="S519" s="84">
        <v>241285</v>
      </c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>
        <v>4100</v>
      </c>
      <c r="AG519" s="84">
        <v>225500</v>
      </c>
      <c r="AH519" s="84">
        <v>15785</v>
      </c>
      <c r="AI519" s="84">
        <v>241285</v>
      </c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</row>
    <row r="520" spans="1:55" x14ac:dyDescent="0.3">
      <c r="A520" s="4" t="s">
        <v>1290</v>
      </c>
      <c r="B520" s="4" t="s">
        <v>160</v>
      </c>
      <c r="C520" s="4" t="s">
        <v>215</v>
      </c>
      <c r="D520" s="4">
        <v>92000319846</v>
      </c>
      <c r="E520" s="4">
        <v>9009416750</v>
      </c>
      <c r="F520" s="90">
        <v>130000725000</v>
      </c>
      <c r="G520" s="90">
        <v>140001545550</v>
      </c>
      <c r="H520" s="84"/>
      <c r="I520" s="84"/>
      <c r="J520" s="84"/>
      <c r="K520" s="84"/>
      <c r="L520" s="84"/>
      <c r="M520" s="84"/>
      <c r="N520" s="84"/>
      <c r="O520" s="84"/>
      <c r="P520" s="84">
        <v>2608</v>
      </c>
      <c r="Q520" s="84">
        <v>143440</v>
      </c>
      <c r="R520" s="84">
        <v>10040.799999999999</v>
      </c>
      <c r="S520" s="84">
        <v>153480.79999999999</v>
      </c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>
        <v>2608</v>
      </c>
      <c r="AG520" s="84">
        <v>143440</v>
      </c>
      <c r="AH520" s="84">
        <v>10040.799999999999</v>
      </c>
      <c r="AI520" s="84">
        <v>153480.79999999999</v>
      </c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</row>
    <row r="521" spans="1:55" x14ac:dyDescent="0.3">
      <c r="A521" s="4" t="s">
        <v>1290</v>
      </c>
      <c r="B521" s="4" t="s">
        <v>162</v>
      </c>
      <c r="C521" s="4" t="s">
        <v>212</v>
      </c>
      <c r="D521" s="4">
        <v>92000450535</v>
      </c>
      <c r="E521" s="4">
        <v>9009420276</v>
      </c>
      <c r="F521" s="90">
        <v>130000724989</v>
      </c>
      <c r="G521" s="90">
        <v>140001546665</v>
      </c>
      <c r="H521" s="84"/>
      <c r="I521" s="84"/>
      <c r="J521" s="84"/>
      <c r="K521" s="84"/>
      <c r="L521" s="84"/>
      <c r="M521" s="84"/>
      <c r="N521" s="84"/>
      <c r="O521" s="84"/>
      <c r="P521" s="84">
        <v>214</v>
      </c>
      <c r="Q521" s="84">
        <v>11770</v>
      </c>
      <c r="R521" s="84">
        <v>823.9</v>
      </c>
      <c r="S521" s="84">
        <v>12593.9</v>
      </c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>
        <v>214</v>
      </c>
      <c r="AG521" s="84">
        <v>11770</v>
      </c>
      <c r="AH521" s="84">
        <v>823.9</v>
      </c>
      <c r="AI521" s="84">
        <v>12593.9</v>
      </c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</row>
    <row r="522" spans="1:55" x14ac:dyDescent="0.3">
      <c r="A522" s="4" t="s">
        <v>1290</v>
      </c>
      <c r="B522" s="4" t="s">
        <v>158</v>
      </c>
      <c r="C522" s="4" t="s">
        <v>214</v>
      </c>
      <c r="D522" s="4">
        <v>92000322775</v>
      </c>
      <c r="E522" s="4">
        <v>9009417342</v>
      </c>
      <c r="F522" s="90">
        <v>130000724990</v>
      </c>
      <c r="G522" s="90">
        <v>140001546022</v>
      </c>
      <c r="H522" s="84"/>
      <c r="I522" s="84"/>
      <c r="J522" s="84"/>
      <c r="K522" s="84"/>
      <c r="L522" s="84"/>
      <c r="M522" s="84"/>
      <c r="N522" s="84"/>
      <c r="O522" s="84"/>
      <c r="P522" s="84">
        <v>679</v>
      </c>
      <c r="Q522" s="84">
        <v>37345</v>
      </c>
      <c r="R522" s="84">
        <v>2614.15</v>
      </c>
      <c r="S522" s="84">
        <v>39959.15</v>
      </c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>
        <v>679</v>
      </c>
      <c r="AG522" s="84">
        <v>37345</v>
      </c>
      <c r="AH522" s="84">
        <v>2614.15</v>
      </c>
      <c r="AI522" s="84">
        <v>39959.15</v>
      </c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</row>
    <row r="523" spans="1:55" x14ac:dyDescent="0.3">
      <c r="A523" s="4" t="s">
        <v>1290</v>
      </c>
      <c r="B523" s="4" t="s">
        <v>194</v>
      </c>
      <c r="C523" s="4" t="s">
        <v>640</v>
      </c>
      <c r="D523" s="4">
        <v>92000532169</v>
      </c>
      <c r="E523" s="4">
        <v>9009416975</v>
      </c>
      <c r="F523" s="90">
        <v>130000724992</v>
      </c>
      <c r="G523" s="90">
        <v>140001545726</v>
      </c>
      <c r="H523" s="84"/>
      <c r="I523" s="84"/>
      <c r="J523" s="84"/>
      <c r="K523" s="84"/>
      <c r="L523" s="84"/>
      <c r="M523" s="84"/>
      <c r="N523" s="84"/>
      <c r="O523" s="84"/>
      <c r="P523" s="84">
        <v>3983</v>
      </c>
      <c r="Q523" s="84">
        <v>219065</v>
      </c>
      <c r="R523" s="84">
        <v>15334.55</v>
      </c>
      <c r="S523" s="84">
        <v>234399.55</v>
      </c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>
        <v>3983</v>
      </c>
      <c r="AG523" s="84">
        <v>219065</v>
      </c>
      <c r="AH523" s="84">
        <v>15334.55</v>
      </c>
      <c r="AI523" s="84">
        <v>234399.55</v>
      </c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</row>
    <row r="524" spans="1:55" x14ac:dyDescent="0.3">
      <c r="A524" s="4" t="s">
        <v>1290</v>
      </c>
      <c r="B524" s="4" t="s">
        <v>171</v>
      </c>
      <c r="C524" s="4" t="s">
        <v>213</v>
      </c>
      <c r="D524" s="4">
        <v>92000485080</v>
      </c>
      <c r="E524" s="4">
        <v>9009416591</v>
      </c>
      <c r="F524" s="90">
        <v>130000724993</v>
      </c>
      <c r="G524" s="90">
        <v>140001545403</v>
      </c>
      <c r="H524" s="84"/>
      <c r="I524" s="84"/>
      <c r="J524" s="84"/>
      <c r="K524" s="84"/>
      <c r="L524" s="84"/>
      <c r="M524" s="84"/>
      <c r="N524" s="84"/>
      <c r="O524" s="84"/>
      <c r="P524" s="84">
        <v>4092</v>
      </c>
      <c r="Q524" s="84">
        <v>225060</v>
      </c>
      <c r="R524" s="84">
        <v>15754.2</v>
      </c>
      <c r="S524" s="84">
        <v>240814.2</v>
      </c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>
        <v>4092</v>
      </c>
      <c r="AG524" s="84">
        <v>225060</v>
      </c>
      <c r="AH524" s="84">
        <v>15754.2</v>
      </c>
      <c r="AI524" s="84">
        <v>240814.2</v>
      </c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</row>
    <row r="525" spans="1:55" x14ac:dyDescent="0.3">
      <c r="A525" s="4" t="s">
        <v>1290</v>
      </c>
      <c r="B525" s="4" t="s">
        <v>114</v>
      </c>
      <c r="C525" s="4" t="s">
        <v>219</v>
      </c>
      <c r="D525" s="4">
        <v>92000319848</v>
      </c>
      <c r="E525" s="4">
        <v>9009417054</v>
      </c>
      <c r="F525" s="90">
        <v>130000724988</v>
      </c>
      <c r="G525" s="90">
        <v>140001545778</v>
      </c>
      <c r="H525" s="84"/>
      <c r="I525" s="84"/>
      <c r="J525" s="84"/>
      <c r="K525" s="84"/>
      <c r="L525" s="84"/>
      <c r="M525" s="84"/>
      <c r="N525" s="84"/>
      <c r="O525" s="84"/>
      <c r="P525" s="84">
        <v>5134</v>
      </c>
      <c r="Q525" s="84">
        <v>282370</v>
      </c>
      <c r="R525" s="84">
        <v>19765.900000000001</v>
      </c>
      <c r="S525" s="84">
        <v>302135.90000000002</v>
      </c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>
        <v>5134</v>
      </c>
      <c r="AG525" s="84">
        <v>282370</v>
      </c>
      <c r="AH525" s="84">
        <v>19765.900000000001</v>
      </c>
      <c r="AI525" s="84">
        <v>302135.90000000002</v>
      </c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</row>
    <row r="526" spans="1:55" x14ac:dyDescent="0.3">
      <c r="A526" s="4" t="s">
        <v>1290</v>
      </c>
      <c r="B526" s="4" t="s">
        <v>114</v>
      </c>
      <c r="C526" s="4" t="s">
        <v>210</v>
      </c>
      <c r="D526" s="4">
        <v>92000319848</v>
      </c>
      <c r="E526" s="4">
        <v>9009425347</v>
      </c>
      <c r="F526" s="90">
        <v>130000729796</v>
      </c>
      <c r="G526" s="90">
        <v>140001548647</v>
      </c>
      <c r="H526" s="84"/>
      <c r="I526" s="84"/>
      <c r="J526" s="84"/>
      <c r="K526" s="84"/>
      <c r="L526" s="84"/>
      <c r="M526" s="84"/>
      <c r="N526" s="84"/>
      <c r="O526" s="84"/>
      <c r="P526" s="84">
        <v>3062</v>
      </c>
      <c r="Q526" s="84">
        <v>168410</v>
      </c>
      <c r="R526" s="84">
        <v>11788.7</v>
      </c>
      <c r="S526" s="84">
        <v>180198.7</v>
      </c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>
        <v>3062</v>
      </c>
      <c r="AG526" s="84">
        <v>168410</v>
      </c>
      <c r="AH526" s="84">
        <v>11788.7</v>
      </c>
      <c r="AI526" s="84">
        <v>180198.7</v>
      </c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</row>
    <row r="527" spans="1:55" x14ac:dyDescent="0.3">
      <c r="A527" s="4" t="s">
        <v>1290</v>
      </c>
      <c r="B527" s="4" t="s">
        <v>114</v>
      </c>
      <c r="C527" s="4" t="s">
        <v>223</v>
      </c>
      <c r="D527" s="4">
        <v>92000319848</v>
      </c>
      <c r="E527" s="4">
        <v>9009417330</v>
      </c>
      <c r="F527" s="90">
        <v>130000725006</v>
      </c>
      <c r="G527" s="90">
        <v>140001545964</v>
      </c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>
        <v>1060</v>
      </c>
      <c r="U527" s="84">
        <v>106000</v>
      </c>
      <c r="V527" s="84">
        <v>7420</v>
      </c>
      <c r="W527" s="84">
        <v>113420</v>
      </c>
      <c r="X527" s="84"/>
      <c r="Y527" s="84"/>
      <c r="Z527" s="84"/>
      <c r="AA527" s="84"/>
      <c r="AB527" s="84"/>
      <c r="AC527" s="84"/>
      <c r="AD527" s="84"/>
      <c r="AE527" s="84"/>
      <c r="AF527" s="84">
        <v>1060</v>
      </c>
      <c r="AG527" s="84">
        <v>106000</v>
      </c>
      <c r="AH527" s="84">
        <v>7420</v>
      </c>
      <c r="AI527" s="84">
        <v>113420</v>
      </c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</row>
    <row r="528" spans="1:55" x14ac:dyDescent="0.3">
      <c r="A528" s="4" t="s">
        <v>1290</v>
      </c>
      <c r="B528" s="4" t="s">
        <v>1257</v>
      </c>
      <c r="C528" s="4" t="s">
        <v>225</v>
      </c>
      <c r="D528" s="4">
        <v>92000589348</v>
      </c>
      <c r="E528" s="4">
        <v>9009425346</v>
      </c>
      <c r="F528" s="90">
        <v>130000724997</v>
      </c>
      <c r="G528" s="90">
        <v>140001546078</v>
      </c>
      <c r="H528" s="84"/>
      <c r="I528" s="84"/>
      <c r="J528" s="84"/>
      <c r="K528" s="84"/>
      <c r="L528" s="84"/>
      <c r="M528" s="84"/>
      <c r="N528" s="84"/>
      <c r="O528" s="84"/>
      <c r="P528" s="84">
        <v>340</v>
      </c>
      <c r="Q528" s="84">
        <v>18700</v>
      </c>
      <c r="R528" s="84">
        <v>1309</v>
      </c>
      <c r="S528" s="84">
        <v>20009</v>
      </c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>
        <v>340</v>
      </c>
      <c r="AG528" s="84">
        <v>18700</v>
      </c>
      <c r="AH528" s="84">
        <v>1309</v>
      </c>
      <c r="AI528" s="84">
        <v>20009</v>
      </c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</row>
    <row r="529" spans="1:55" x14ac:dyDescent="0.3">
      <c r="A529" s="4" t="s">
        <v>1290</v>
      </c>
      <c r="B529" s="4" t="s">
        <v>168</v>
      </c>
      <c r="C529" s="4" t="s">
        <v>216</v>
      </c>
      <c r="D529" s="4">
        <v>92000319826</v>
      </c>
      <c r="E529" s="4">
        <v>9009416510</v>
      </c>
      <c r="F529" s="90">
        <v>130000724994</v>
      </c>
      <c r="G529" s="90">
        <v>140001545326</v>
      </c>
      <c r="H529" s="84"/>
      <c r="I529" s="84"/>
      <c r="J529" s="84"/>
      <c r="K529" s="84"/>
      <c r="L529" s="84"/>
      <c r="M529" s="84"/>
      <c r="N529" s="84"/>
      <c r="O529" s="84"/>
      <c r="P529" s="84">
        <v>855</v>
      </c>
      <c r="Q529" s="84">
        <v>47025</v>
      </c>
      <c r="R529" s="84">
        <v>3291.75</v>
      </c>
      <c r="S529" s="84">
        <v>50316.75</v>
      </c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>
        <v>855</v>
      </c>
      <c r="AG529" s="84">
        <v>47025</v>
      </c>
      <c r="AH529" s="84">
        <v>3291.75</v>
      </c>
      <c r="AI529" s="84">
        <v>50316.75</v>
      </c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</row>
    <row r="530" spans="1:55" x14ac:dyDescent="0.3">
      <c r="A530" s="4" t="s">
        <v>1290</v>
      </c>
      <c r="B530" s="4" t="s">
        <v>153</v>
      </c>
      <c r="C530" s="4" t="s">
        <v>206</v>
      </c>
      <c r="D530" s="4">
        <v>92000319853</v>
      </c>
      <c r="E530" s="4">
        <v>9009416937</v>
      </c>
      <c r="F530" s="90">
        <v>130000724996</v>
      </c>
      <c r="G530" s="90">
        <v>140001545666</v>
      </c>
      <c r="H530" s="84"/>
      <c r="I530" s="84"/>
      <c r="J530" s="84"/>
      <c r="K530" s="84"/>
      <c r="L530" s="84"/>
      <c r="M530" s="84"/>
      <c r="N530" s="84"/>
      <c r="O530" s="84"/>
      <c r="P530" s="84">
        <v>4386</v>
      </c>
      <c r="Q530" s="84">
        <v>241230</v>
      </c>
      <c r="R530" s="84">
        <v>16886.099999999999</v>
      </c>
      <c r="S530" s="84">
        <v>258116.1</v>
      </c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>
        <v>4386</v>
      </c>
      <c r="AG530" s="84">
        <v>241230</v>
      </c>
      <c r="AH530" s="84">
        <v>16886.099999999999</v>
      </c>
      <c r="AI530" s="84">
        <v>258116.1</v>
      </c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</row>
    <row r="531" spans="1:55" x14ac:dyDescent="0.3">
      <c r="A531" s="4" t="s">
        <v>1304</v>
      </c>
      <c r="B531" s="4" t="s">
        <v>160</v>
      </c>
      <c r="C531" s="4" t="s">
        <v>220</v>
      </c>
      <c r="D531" s="4">
        <v>92000318860</v>
      </c>
      <c r="E531" s="4">
        <v>9009410465</v>
      </c>
      <c r="F531" s="90">
        <v>130000720121</v>
      </c>
      <c r="G531" s="90">
        <v>140001542436</v>
      </c>
      <c r="H531" s="84"/>
      <c r="I531" s="84"/>
      <c r="J531" s="84"/>
      <c r="K531" s="84"/>
      <c r="L531" s="84"/>
      <c r="M531" s="84"/>
      <c r="N531" s="84"/>
      <c r="O531" s="84"/>
      <c r="P531" s="84">
        <v>7175</v>
      </c>
      <c r="Q531" s="84">
        <v>394625</v>
      </c>
      <c r="R531" s="84">
        <v>27623.75</v>
      </c>
      <c r="S531" s="84">
        <v>422248.75</v>
      </c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>
        <v>7175</v>
      </c>
      <c r="AG531" s="84">
        <v>394625</v>
      </c>
      <c r="AH531" s="84">
        <v>27623.75</v>
      </c>
      <c r="AI531" s="84">
        <v>422248.75</v>
      </c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</row>
    <row r="532" spans="1:55" x14ac:dyDescent="0.3">
      <c r="A532" s="4" t="s">
        <v>1304</v>
      </c>
      <c r="B532" s="4" t="s">
        <v>160</v>
      </c>
      <c r="C532" s="4" t="s">
        <v>222</v>
      </c>
      <c r="D532" s="4">
        <v>92000318860</v>
      </c>
      <c r="E532" s="4">
        <v>9009410652</v>
      </c>
      <c r="F532" s="90">
        <v>130000726838</v>
      </c>
      <c r="G532" s="90">
        <v>140001542478</v>
      </c>
      <c r="H532" s="84"/>
      <c r="I532" s="84"/>
      <c r="J532" s="84"/>
      <c r="K532" s="84"/>
      <c r="L532" s="84"/>
      <c r="M532" s="84"/>
      <c r="N532" s="84"/>
      <c r="O532" s="84"/>
      <c r="P532" s="84">
        <v>3103</v>
      </c>
      <c r="Q532" s="84">
        <v>170665</v>
      </c>
      <c r="R532" s="84">
        <v>11946.55</v>
      </c>
      <c r="S532" s="84">
        <v>182611.55</v>
      </c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>
        <v>3103</v>
      </c>
      <c r="AG532" s="84">
        <v>170665</v>
      </c>
      <c r="AH532" s="84">
        <v>11946.55</v>
      </c>
      <c r="AI532" s="84">
        <v>182611.55</v>
      </c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</row>
    <row r="533" spans="1:55" x14ac:dyDescent="0.3">
      <c r="A533" s="4" t="s">
        <v>1304</v>
      </c>
      <c r="B533" s="4" t="s">
        <v>160</v>
      </c>
      <c r="C533" s="4" t="s">
        <v>215</v>
      </c>
      <c r="D533" s="4">
        <v>92000318860</v>
      </c>
      <c r="E533" s="4">
        <v>9009410655</v>
      </c>
      <c r="F533" s="90">
        <v>130000726831</v>
      </c>
      <c r="G533" s="90">
        <v>140001542498</v>
      </c>
      <c r="H533" s="84"/>
      <c r="I533" s="84"/>
      <c r="J533" s="84"/>
      <c r="K533" s="84"/>
      <c r="L533" s="84"/>
      <c r="M533" s="84"/>
      <c r="N533" s="84"/>
      <c r="O533" s="84"/>
      <c r="P533" s="84">
        <v>1578</v>
      </c>
      <c r="Q533" s="84">
        <v>86790</v>
      </c>
      <c r="R533" s="84">
        <v>6075.3</v>
      </c>
      <c r="S533" s="84">
        <v>92865.3</v>
      </c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>
        <v>1578</v>
      </c>
      <c r="AG533" s="84">
        <v>86790</v>
      </c>
      <c r="AH533" s="84">
        <v>6075.3</v>
      </c>
      <c r="AI533" s="84">
        <v>92865.3</v>
      </c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</row>
    <row r="534" spans="1:55" x14ac:dyDescent="0.3">
      <c r="A534" s="4" t="s">
        <v>1304</v>
      </c>
      <c r="B534" s="4" t="s">
        <v>162</v>
      </c>
      <c r="C534" s="4" t="s">
        <v>212</v>
      </c>
      <c r="D534" s="4">
        <v>92000523871</v>
      </c>
      <c r="E534" s="4">
        <v>9009410928</v>
      </c>
      <c r="F534" s="90">
        <v>130000720119</v>
      </c>
      <c r="G534" s="90">
        <v>140001542828</v>
      </c>
      <c r="H534" s="84"/>
      <c r="I534" s="84"/>
      <c r="J534" s="84"/>
      <c r="K534" s="84"/>
      <c r="L534" s="84"/>
      <c r="M534" s="84"/>
      <c r="N534" s="84"/>
      <c r="O534" s="84"/>
      <c r="P534" s="84">
        <v>196</v>
      </c>
      <c r="Q534" s="84">
        <v>10780</v>
      </c>
      <c r="R534" s="84">
        <v>754.6</v>
      </c>
      <c r="S534" s="84">
        <v>11534.6</v>
      </c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>
        <v>196</v>
      </c>
      <c r="AG534" s="84">
        <v>10780</v>
      </c>
      <c r="AH534" s="84">
        <v>754.6</v>
      </c>
      <c r="AI534" s="84">
        <v>11534.6</v>
      </c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</row>
    <row r="535" spans="1:55" x14ac:dyDescent="0.3">
      <c r="A535" s="4" t="s">
        <v>1304</v>
      </c>
      <c r="B535" s="4" t="s">
        <v>158</v>
      </c>
      <c r="C535" s="4" t="s">
        <v>214</v>
      </c>
      <c r="D535" s="4">
        <v>92000322779</v>
      </c>
      <c r="E535" s="4">
        <v>9009410910</v>
      </c>
      <c r="F535" s="90">
        <v>130000720125</v>
      </c>
      <c r="G535" s="90">
        <v>140001542684</v>
      </c>
      <c r="H535" s="84"/>
      <c r="I535" s="84"/>
      <c r="J535" s="84"/>
      <c r="K535" s="84"/>
      <c r="L535" s="84"/>
      <c r="M535" s="84"/>
      <c r="N535" s="84"/>
      <c r="O535" s="84"/>
      <c r="P535" s="84">
        <v>1945</v>
      </c>
      <c r="Q535" s="84">
        <v>106975</v>
      </c>
      <c r="R535" s="84">
        <v>7488.25</v>
      </c>
      <c r="S535" s="84">
        <v>114463.25</v>
      </c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>
        <v>1945</v>
      </c>
      <c r="AG535" s="84">
        <v>106975</v>
      </c>
      <c r="AH535" s="84">
        <v>7488.25</v>
      </c>
      <c r="AI535" s="84">
        <v>114463.25</v>
      </c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</row>
    <row r="536" spans="1:55" x14ac:dyDescent="0.3">
      <c r="A536" s="4" t="s">
        <v>1304</v>
      </c>
      <c r="B536" s="4" t="s">
        <v>194</v>
      </c>
      <c r="C536" s="4" t="s">
        <v>640</v>
      </c>
      <c r="D536" s="4">
        <v>92000552497</v>
      </c>
      <c r="E536" s="4">
        <v>9009410663</v>
      </c>
      <c r="F536" s="90">
        <v>130000720097</v>
      </c>
      <c r="G536" s="90">
        <v>140001542598</v>
      </c>
      <c r="H536" s="84"/>
      <c r="I536" s="84"/>
      <c r="J536" s="84"/>
      <c r="K536" s="84"/>
      <c r="L536" s="84"/>
      <c r="M536" s="84"/>
      <c r="N536" s="84"/>
      <c r="O536" s="84"/>
      <c r="P536" s="84">
        <v>8382</v>
      </c>
      <c r="Q536" s="84">
        <v>461010</v>
      </c>
      <c r="R536" s="84">
        <v>32270.7</v>
      </c>
      <c r="S536" s="84">
        <v>493280.7</v>
      </c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>
        <v>8382</v>
      </c>
      <c r="AG536" s="84">
        <v>461010</v>
      </c>
      <c r="AH536" s="84">
        <v>32270.7</v>
      </c>
      <c r="AI536" s="84">
        <v>493280.7</v>
      </c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</row>
    <row r="537" spans="1:55" x14ac:dyDescent="0.3">
      <c r="A537" s="4" t="s">
        <v>1304</v>
      </c>
      <c r="B537" s="4" t="s">
        <v>171</v>
      </c>
      <c r="C537" s="4" t="s">
        <v>213</v>
      </c>
      <c r="D537" s="4">
        <v>92000441432</v>
      </c>
      <c r="E537" s="4">
        <v>9009410665</v>
      </c>
      <c r="F537" s="90">
        <v>130000727452</v>
      </c>
      <c r="G537" s="90">
        <v>140001542615</v>
      </c>
      <c r="H537" s="84"/>
      <c r="I537" s="84"/>
      <c r="J537" s="84"/>
      <c r="K537" s="84"/>
      <c r="L537" s="84"/>
      <c r="M537" s="84"/>
      <c r="N537" s="84"/>
      <c r="O537" s="84"/>
      <c r="P537" s="84">
        <v>4271</v>
      </c>
      <c r="Q537" s="84">
        <v>234905</v>
      </c>
      <c r="R537" s="84">
        <v>16443.349999999999</v>
      </c>
      <c r="S537" s="84">
        <v>251348.35</v>
      </c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>
        <v>4271</v>
      </c>
      <c r="AG537" s="84">
        <v>234905</v>
      </c>
      <c r="AH537" s="84">
        <v>16443.349999999999</v>
      </c>
      <c r="AI537" s="84">
        <v>251348.35</v>
      </c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</row>
    <row r="538" spans="1:55" x14ac:dyDescent="0.3">
      <c r="A538" s="4" t="s">
        <v>1304</v>
      </c>
      <c r="B538" s="4" t="s">
        <v>114</v>
      </c>
      <c r="C538" s="4" t="s">
        <v>219</v>
      </c>
      <c r="D538" s="4">
        <v>92000318853</v>
      </c>
      <c r="E538" s="4">
        <v>9009410657</v>
      </c>
      <c r="F538" s="90">
        <v>130000727451</v>
      </c>
      <c r="G538" s="90">
        <v>140001542518</v>
      </c>
      <c r="H538" s="84"/>
      <c r="I538" s="84"/>
      <c r="J538" s="84"/>
      <c r="K538" s="84"/>
      <c r="L538" s="84"/>
      <c r="M538" s="84"/>
      <c r="N538" s="84"/>
      <c r="O538" s="84"/>
      <c r="P538" s="84">
        <v>12695</v>
      </c>
      <c r="Q538" s="84">
        <v>698225</v>
      </c>
      <c r="R538" s="84">
        <v>48875.75</v>
      </c>
      <c r="S538" s="84">
        <v>747100.75</v>
      </c>
      <c r="T538" s="84">
        <v>1597</v>
      </c>
      <c r="U538" s="84">
        <v>159700</v>
      </c>
      <c r="V538" s="84">
        <v>11179</v>
      </c>
      <c r="W538" s="84">
        <v>170879</v>
      </c>
      <c r="X538" s="84"/>
      <c r="Y538" s="84"/>
      <c r="Z538" s="84"/>
      <c r="AA538" s="84"/>
      <c r="AB538" s="84"/>
      <c r="AC538" s="84"/>
      <c r="AD538" s="84"/>
      <c r="AE538" s="84"/>
      <c r="AF538" s="84">
        <v>14292</v>
      </c>
      <c r="AG538" s="84">
        <v>857925</v>
      </c>
      <c r="AH538" s="84">
        <v>60054.75</v>
      </c>
      <c r="AI538" s="84">
        <v>917979.75</v>
      </c>
      <c r="AJ538"/>
      <c r="AK538"/>
      <c r="AL538"/>
      <c r="AM538"/>
      <c r="AN538"/>
      <c r="AO538"/>
      <c r="AP538"/>
      <c r="AQ538"/>
      <c r="AR538"/>
      <c r="AS538"/>
      <c r="AT538"/>
      <c r="AU538"/>
    </row>
    <row r="539" spans="1:55" x14ac:dyDescent="0.3">
      <c r="A539" s="4" t="s">
        <v>1304</v>
      </c>
      <c r="B539" s="4" t="s">
        <v>1257</v>
      </c>
      <c r="C539" s="4" t="s">
        <v>225</v>
      </c>
      <c r="D539" s="4">
        <v>92000589349</v>
      </c>
      <c r="E539" s="4">
        <v>9009410668</v>
      </c>
      <c r="F539" s="90">
        <v>130000726868</v>
      </c>
      <c r="G539" s="90">
        <v>140001542630</v>
      </c>
      <c r="H539" s="84"/>
      <c r="I539" s="84"/>
      <c r="J539" s="84"/>
      <c r="K539" s="84"/>
      <c r="L539" s="84"/>
      <c r="M539" s="84"/>
      <c r="N539" s="84"/>
      <c r="O539" s="84"/>
      <c r="P539" s="84">
        <v>2822</v>
      </c>
      <c r="Q539" s="84">
        <v>155210</v>
      </c>
      <c r="R539" s="84">
        <v>10864.7</v>
      </c>
      <c r="S539" s="84">
        <v>166074.70000000001</v>
      </c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>
        <v>2822</v>
      </c>
      <c r="AG539" s="84">
        <v>155210</v>
      </c>
      <c r="AH539" s="84">
        <v>10864.7</v>
      </c>
      <c r="AI539" s="84">
        <v>166074.70000000001</v>
      </c>
      <c r="AJ539"/>
      <c r="AK539"/>
      <c r="AL539"/>
      <c r="AM539"/>
      <c r="AN539"/>
      <c r="AO539"/>
      <c r="AP539"/>
      <c r="AQ539"/>
      <c r="AR539"/>
      <c r="AS539"/>
      <c r="AT539"/>
      <c r="AU539"/>
    </row>
    <row r="540" spans="1:55" x14ac:dyDescent="0.3">
      <c r="A540" s="4" t="s">
        <v>1304</v>
      </c>
      <c r="B540" s="4" t="s">
        <v>168</v>
      </c>
      <c r="C540" s="4" t="s">
        <v>216</v>
      </c>
      <c r="D540" s="4">
        <v>92000318885</v>
      </c>
      <c r="E540" s="4">
        <v>9009410919</v>
      </c>
      <c r="F540" s="90">
        <v>130000720104</v>
      </c>
      <c r="G540" s="90">
        <v>140001542742</v>
      </c>
      <c r="H540" s="84"/>
      <c r="I540" s="84"/>
      <c r="J540" s="84"/>
      <c r="K540" s="84"/>
      <c r="L540" s="84"/>
      <c r="M540" s="84"/>
      <c r="N540" s="84"/>
      <c r="O540" s="84"/>
      <c r="P540" s="84">
        <v>692</v>
      </c>
      <c r="Q540" s="84">
        <v>38060</v>
      </c>
      <c r="R540" s="84">
        <v>2664.2</v>
      </c>
      <c r="S540" s="84">
        <v>40724.199999999997</v>
      </c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>
        <v>692</v>
      </c>
      <c r="AG540" s="84">
        <v>38060</v>
      </c>
      <c r="AH540" s="84">
        <v>2664.2</v>
      </c>
      <c r="AI540" s="84">
        <v>40724.199999999997</v>
      </c>
      <c r="AJ540"/>
      <c r="AK540"/>
      <c r="AL540"/>
      <c r="AM540"/>
      <c r="AN540"/>
      <c r="AO540"/>
      <c r="AP540"/>
      <c r="AQ540"/>
      <c r="AR540"/>
      <c r="AS540"/>
      <c r="AT540"/>
      <c r="AU540"/>
    </row>
    <row r="541" spans="1:55" x14ac:dyDescent="0.3">
      <c r="A541" s="4" t="s">
        <v>1304</v>
      </c>
      <c r="B541" s="4" t="s">
        <v>153</v>
      </c>
      <c r="C541" s="4" t="s">
        <v>206</v>
      </c>
      <c r="D541" s="4">
        <v>92000318923</v>
      </c>
      <c r="E541" s="4">
        <v>9009410916</v>
      </c>
      <c r="F541" s="90">
        <v>130000726876</v>
      </c>
      <c r="G541" s="90">
        <v>140001542728</v>
      </c>
      <c r="H541" s="84"/>
      <c r="I541" s="84"/>
      <c r="J541" s="84"/>
      <c r="K541" s="84"/>
      <c r="L541" s="84"/>
      <c r="M541" s="84"/>
      <c r="N541" s="84"/>
      <c r="O541" s="84"/>
      <c r="P541" s="84">
        <v>9825</v>
      </c>
      <c r="Q541" s="84">
        <v>540375</v>
      </c>
      <c r="R541" s="84">
        <v>37826.25</v>
      </c>
      <c r="S541" s="84">
        <v>578201.25</v>
      </c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>
        <v>9825</v>
      </c>
      <c r="AG541" s="84">
        <v>540375</v>
      </c>
      <c r="AH541" s="84">
        <v>37826.25</v>
      </c>
      <c r="AI541" s="84">
        <v>578201.25</v>
      </c>
      <c r="AJ541"/>
      <c r="AK541"/>
      <c r="AL541"/>
      <c r="AM541"/>
      <c r="AN541"/>
      <c r="AO541"/>
      <c r="AP541"/>
      <c r="AQ541"/>
      <c r="AR541"/>
      <c r="AS541"/>
      <c r="AT541"/>
      <c r="AU541"/>
    </row>
    <row r="542" spans="1:55" x14ac:dyDescent="0.3">
      <c r="A542" s="4" t="s">
        <v>1306</v>
      </c>
      <c r="B542" s="4" t="s">
        <v>160</v>
      </c>
      <c r="C542" s="4" t="s">
        <v>220</v>
      </c>
      <c r="D542" s="4">
        <v>92000324049</v>
      </c>
      <c r="E542" s="4">
        <v>9009416166</v>
      </c>
      <c r="F542" s="90">
        <v>130000730614</v>
      </c>
      <c r="G542" s="90">
        <v>140001545026</v>
      </c>
      <c r="H542" s="84"/>
      <c r="I542" s="84"/>
      <c r="J542" s="84"/>
      <c r="K542" s="84"/>
      <c r="L542" s="84"/>
      <c r="M542" s="84"/>
      <c r="N542" s="84"/>
      <c r="O542" s="84"/>
      <c r="P542" s="84">
        <v>8356</v>
      </c>
      <c r="Q542" s="84">
        <v>459580</v>
      </c>
      <c r="R542" s="84">
        <v>32170.6</v>
      </c>
      <c r="S542" s="84">
        <v>491750.6</v>
      </c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>
        <v>8356</v>
      </c>
      <c r="AG542" s="84">
        <v>459580</v>
      </c>
      <c r="AH542" s="84">
        <v>32170.6</v>
      </c>
      <c r="AI542" s="84">
        <v>491750.6</v>
      </c>
      <c r="AJ542"/>
      <c r="AK542"/>
      <c r="AL542"/>
      <c r="AM542"/>
      <c r="AN542"/>
      <c r="AO542"/>
      <c r="AP542"/>
      <c r="AQ542"/>
      <c r="AR542"/>
      <c r="AS542"/>
      <c r="AT542"/>
      <c r="AU542"/>
    </row>
    <row r="543" spans="1:55" x14ac:dyDescent="0.3">
      <c r="A543" s="4" t="s">
        <v>1306</v>
      </c>
      <c r="B543" s="4" t="s">
        <v>160</v>
      </c>
      <c r="C543" s="4" t="s">
        <v>222</v>
      </c>
      <c r="D543" s="4">
        <v>92000324049</v>
      </c>
      <c r="E543" s="4">
        <v>9009415247</v>
      </c>
      <c r="F543" s="90">
        <v>130000730619</v>
      </c>
      <c r="G543" s="90">
        <v>140001544028</v>
      </c>
      <c r="H543" s="84"/>
      <c r="I543" s="84"/>
      <c r="J543" s="84"/>
      <c r="K543" s="84"/>
      <c r="L543" s="84"/>
      <c r="M543" s="84"/>
      <c r="N543" s="84"/>
      <c r="O543" s="84"/>
      <c r="P543" s="84">
        <v>3784</v>
      </c>
      <c r="Q543" s="84">
        <v>208120</v>
      </c>
      <c r="R543" s="84">
        <v>14568.4</v>
      </c>
      <c r="S543" s="84">
        <v>222688.4</v>
      </c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>
        <v>3784</v>
      </c>
      <c r="AG543" s="84">
        <v>208120</v>
      </c>
      <c r="AH543" s="84">
        <v>14568.4</v>
      </c>
      <c r="AI543" s="84">
        <v>222688.4</v>
      </c>
      <c r="AJ543"/>
      <c r="AK543"/>
      <c r="AL543"/>
      <c r="AM543"/>
      <c r="AN543"/>
      <c r="AO543"/>
      <c r="AP543"/>
      <c r="AQ543"/>
      <c r="AR543"/>
      <c r="AS543"/>
      <c r="AT543"/>
      <c r="AU543"/>
    </row>
    <row r="544" spans="1:55" x14ac:dyDescent="0.3">
      <c r="A544" s="4" t="s">
        <v>1306</v>
      </c>
      <c r="B544" s="4" t="s">
        <v>160</v>
      </c>
      <c r="C544" s="4" t="s">
        <v>215</v>
      </c>
      <c r="D544" s="4">
        <v>92000324049</v>
      </c>
      <c r="E544" s="4">
        <v>9009414781</v>
      </c>
      <c r="F544" s="90">
        <v>130000730629</v>
      </c>
      <c r="G544" s="90">
        <v>140001543968</v>
      </c>
      <c r="H544" s="84"/>
      <c r="I544" s="84"/>
      <c r="J544" s="84"/>
      <c r="K544" s="84"/>
      <c r="L544" s="84"/>
      <c r="M544" s="84"/>
      <c r="N544" s="84"/>
      <c r="O544" s="84"/>
      <c r="P544" s="84">
        <v>437</v>
      </c>
      <c r="Q544" s="84">
        <v>24035</v>
      </c>
      <c r="R544" s="84">
        <v>1682.45</v>
      </c>
      <c r="S544" s="84">
        <v>25717.45</v>
      </c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>
        <v>437</v>
      </c>
      <c r="AG544" s="84">
        <v>24035</v>
      </c>
      <c r="AH544" s="84">
        <v>1682.45</v>
      </c>
      <c r="AI544" s="84">
        <v>25717.45</v>
      </c>
      <c r="AJ544"/>
      <c r="AK544"/>
      <c r="AL544"/>
      <c r="AM544"/>
      <c r="AN544"/>
      <c r="AO544"/>
      <c r="AP544"/>
      <c r="AQ544"/>
      <c r="AR544"/>
      <c r="AS544"/>
      <c r="AT544"/>
      <c r="AU544"/>
    </row>
    <row r="545" spans="1:47" x14ac:dyDescent="0.3">
      <c r="A545" s="4" t="s">
        <v>1306</v>
      </c>
      <c r="B545" s="4" t="s">
        <v>162</v>
      </c>
      <c r="C545" s="4" t="s">
        <v>212</v>
      </c>
      <c r="D545" s="4">
        <v>92000384352</v>
      </c>
      <c r="E545" s="4">
        <v>9009416159</v>
      </c>
      <c r="F545" s="90">
        <v>130000730639</v>
      </c>
      <c r="G545" s="90">
        <v>140001545014</v>
      </c>
      <c r="H545" s="84"/>
      <c r="I545" s="84"/>
      <c r="J545" s="84"/>
      <c r="K545" s="84"/>
      <c r="L545" s="84"/>
      <c r="M545" s="84"/>
      <c r="N545" s="84"/>
      <c r="O545" s="84"/>
      <c r="P545" s="84">
        <v>1440</v>
      </c>
      <c r="Q545" s="84">
        <v>79200</v>
      </c>
      <c r="R545" s="84">
        <v>5544</v>
      </c>
      <c r="S545" s="84">
        <v>84744</v>
      </c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>
        <v>1440</v>
      </c>
      <c r="AG545" s="84">
        <v>79200</v>
      </c>
      <c r="AH545" s="84">
        <v>5544</v>
      </c>
      <c r="AI545" s="84">
        <v>84744</v>
      </c>
      <c r="AJ545"/>
      <c r="AK545"/>
      <c r="AL545"/>
      <c r="AM545"/>
      <c r="AN545"/>
      <c r="AO545"/>
      <c r="AP545"/>
      <c r="AQ545"/>
      <c r="AR545"/>
      <c r="AS545"/>
      <c r="AT545"/>
      <c r="AU545"/>
    </row>
    <row r="546" spans="1:47" x14ac:dyDescent="0.3">
      <c r="A546" s="4" t="s">
        <v>1306</v>
      </c>
      <c r="B546" s="4" t="s">
        <v>158</v>
      </c>
      <c r="C546" s="4" t="s">
        <v>214</v>
      </c>
      <c r="D546" s="4">
        <v>92000322780</v>
      </c>
      <c r="E546" s="4">
        <v>9009416190</v>
      </c>
      <c r="F546" s="90">
        <v>130000721042</v>
      </c>
      <c r="G546" s="90">
        <v>140001545038</v>
      </c>
      <c r="H546" s="84"/>
      <c r="I546" s="84"/>
      <c r="J546" s="84"/>
      <c r="K546" s="84"/>
      <c r="L546" s="84"/>
      <c r="M546" s="84"/>
      <c r="N546" s="84"/>
      <c r="O546" s="84"/>
      <c r="P546" s="84">
        <v>720</v>
      </c>
      <c r="Q546" s="84">
        <v>39600</v>
      </c>
      <c r="R546" s="84">
        <v>2772</v>
      </c>
      <c r="S546" s="84">
        <v>42372</v>
      </c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>
        <v>720</v>
      </c>
      <c r="AG546" s="84">
        <v>39600</v>
      </c>
      <c r="AH546" s="84">
        <v>2772</v>
      </c>
      <c r="AI546" s="84">
        <v>42372</v>
      </c>
      <c r="AJ546"/>
      <c r="AK546"/>
      <c r="AL546"/>
      <c r="AM546"/>
      <c r="AN546"/>
      <c r="AO546"/>
      <c r="AP546"/>
      <c r="AQ546"/>
      <c r="AR546"/>
      <c r="AS546"/>
      <c r="AT546"/>
      <c r="AU546"/>
    </row>
    <row r="547" spans="1:47" x14ac:dyDescent="0.3">
      <c r="A547" s="4" t="s">
        <v>1306</v>
      </c>
      <c r="B547" s="4" t="s">
        <v>171</v>
      </c>
      <c r="C547" s="4" t="s">
        <v>213</v>
      </c>
      <c r="D547" s="4">
        <v>92000481962</v>
      </c>
      <c r="E547" s="4">
        <v>9009415450</v>
      </c>
      <c r="F547" s="90">
        <v>130000721040</v>
      </c>
      <c r="G547" s="90">
        <v>140001544377</v>
      </c>
      <c r="H547" s="84"/>
      <c r="I547" s="84"/>
      <c r="J547" s="84"/>
      <c r="K547" s="84"/>
      <c r="L547" s="84"/>
      <c r="M547" s="84"/>
      <c r="N547" s="84"/>
      <c r="O547" s="84"/>
      <c r="P547" s="84">
        <v>9878</v>
      </c>
      <c r="Q547" s="84">
        <v>543290</v>
      </c>
      <c r="R547" s="84">
        <v>38030.300000000003</v>
      </c>
      <c r="S547" s="84">
        <v>581320.30000000005</v>
      </c>
      <c r="T547" s="84"/>
      <c r="U547" s="84"/>
      <c r="V547" s="84"/>
      <c r="W547" s="84"/>
      <c r="X547" s="84"/>
      <c r="Y547" s="84"/>
      <c r="Z547" s="84"/>
      <c r="AA547" s="84"/>
      <c r="AB547" s="84"/>
      <c r="AC547" s="84"/>
      <c r="AD547" s="84"/>
      <c r="AE547" s="84"/>
      <c r="AF547" s="84">
        <v>9878</v>
      </c>
      <c r="AG547" s="84">
        <v>543290</v>
      </c>
      <c r="AH547" s="84">
        <v>38030.300000000003</v>
      </c>
      <c r="AI547" s="84">
        <v>581320.30000000005</v>
      </c>
      <c r="AJ547"/>
      <c r="AK547"/>
      <c r="AL547"/>
      <c r="AM547"/>
      <c r="AN547"/>
      <c r="AO547"/>
      <c r="AP547"/>
      <c r="AQ547"/>
      <c r="AR547"/>
      <c r="AS547"/>
      <c r="AT547"/>
      <c r="AU547"/>
    </row>
    <row r="548" spans="1:47" x14ac:dyDescent="0.3">
      <c r="A548" s="4" t="s">
        <v>1306</v>
      </c>
      <c r="B548" s="4" t="s">
        <v>114</v>
      </c>
      <c r="C548" s="4" t="s">
        <v>219</v>
      </c>
      <c r="D548" s="4">
        <v>92000324052</v>
      </c>
      <c r="E548" s="4">
        <v>9009416200</v>
      </c>
      <c r="F548" s="90">
        <v>130000721035</v>
      </c>
      <c r="G548" s="90">
        <v>140001545061</v>
      </c>
      <c r="H548" s="84"/>
      <c r="I548" s="84"/>
      <c r="J548" s="84"/>
      <c r="K548" s="84"/>
      <c r="L548" s="84"/>
      <c r="M548" s="84"/>
      <c r="N548" s="84"/>
      <c r="O548" s="84"/>
      <c r="P548" s="84">
        <v>7309</v>
      </c>
      <c r="Q548" s="84">
        <v>401995</v>
      </c>
      <c r="R548" s="84">
        <v>28139.65</v>
      </c>
      <c r="S548" s="84">
        <v>430134.65</v>
      </c>
      <c r="T548" s="84">
        <v>158</v>
      </c>
      <c r="U548" s="84">
        <v>15800</v>
      </c>
      <c r="V548" s="84">
        <v>1106</v>
      </c>
      <c r="W548" s="84">
        <v>16906</v>
      </c>
      <c r="X548" s="84"/>
      <c r="Y548" s="84"/>
      <c r="Z548" s="84"/>
      <c r="AA548" s="84"/>
      <c r="AB548" s="84"/>
      <c r="AC548" s="84"/>
      <c r="AD548" s="84"/>
      <c r="AE548" s="84"/>
      <c r="AF548" s="84">
        <v>7467</v>
      </c>
      <c r="AG548" s="84">
        <v>417795</v>
      </c>
      <c r="AH548" s="84">
        <v>29245.65</v>
      </c>
      <c r="AI548" s="84">
        <v>447040.65</v>
      </c>
      <c r="AJ548"/>
      <c r="AK548"/>
      <c r="AL548"/>
      <c r="AM548"/>
      <c r="AN548"/>
      <c r="AO548"/>
      <c r="AP548"/>
      <c r="AQ548"/>
      <c r="AR548"/>
      <c r="AS548"/>
      <c r="AT548"/>
      <c r="AU548"/>
    </row>
    <row r="549" spans="1:47" x14ac:dyDescent="0.3">
      <c r="A549" s="4" t="s">
        <v>1306</v>
      </c>
      <c r="B549" s="4" t="s">
        <v>1257</v>
      </c>
      <c r="C549" s="4" t="s">
        <v>225</v>
      </c>
      <c r="D549" s="4">
        <v>92000589350</v>
      </c>
      <c r="E549" s="4">
        <v>9009414770</v>
      </c>
      <c r="F549" s="90">
        <v>130000730586</v>
      </c>
      <c r="G549" s="90">
        <v>140001543938</v>
      </c>
      <c r="H549" s="84"/>
      <c r="I549" s="84"/>
      <c r="J549" s="84"/>
      <c r="K549" s="84"/>
      <c r="L549" s="84"/>
      <c r="M549" s="84"/>
      <c r="N549" s="84"/>
      <c r="O549" s="84"/>
      <c r="P549" s="84">
        <v>2374</v>
      </c>
      <c r="Q549" s="84">
        <v>130570</v>
      </c>
      <c r="R549" s="84">
        <v>9139.9</v>
      </c>
      <c r="S549" s="84">
        <v>139709.9</v>
      </c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>
        <v>2374</v>
      </c>
      <c r="AG549" s="84">
        <v>130570</v>
      </c>
      <c r="AH549" s="84">
        <v>9139.9</v>
      </c>
      <c r="AI549" s="84">
        <v>139709.9</v>
      </c>
      <c r="AJ549"/>
      <c r="AK549"/>
      <c r="AL549"/>
      <c r="AM549"/>
      <c r="AN549"/>
      <c r="AO549"/>
      <c r="AP549"/>
      <c r="AQ549"/>
      <c r="AR549"/>
      <c r="AS549"/>
      <c r="AT549"/>
      <c r="AU549"/>
    </row>
    <row r="550" spans="1:47" x14ac:dyDescent="0.3">
      <c r="A550" s="4" t="s">
        <v>1306</v>
      </c>
      <c r="B550" s="4" t="s">
        <v>168</v>
      </c>
      <c r="C550" s="4" t="s">
        <v>216</v>
      </c>
      <c r="D550" s="4">
        <v>92000324030</v>
      </c>
      <c r="E550" s="4">
        <v>9009415460</v>
      </c>
      <c r="F550" s="90">
        <v>130000730635</v>
      </c>
      <c r="G550" s="90">
        <v>140001544470</v>
      </c>
      <c r="H550" s="84"/>
      <c r="I550" s="84"/>
      <c r="J550" s="84"/>
      <c r="K550" s="84"/>
      <c r="L550" s="84"/>
      <c r="M550" s="84"/>
      <c r="N550" s="84"/>
      <c r="O550" s="84"/>
      <c r="P550" s="84">
        <v>469</v>
      </c>
      <c r="Q550" s="84">
        <v>25795</v>
      </c>
      <c r="R550" s="84">
        <v>1805.65</v>
      </c>
      <c r="S550" s="84">
        <v>27600.65</v>
      </c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>
        <v>469</v>
      </c>
      <c r="AG550" s="84">
        <v>25795</v>
      </c>
      <c r="AH550" s="84">
        <v>1805.65</v>
      </c>
      <c r="AI550" s="84">
        <v>27600.65</v>
      </c>
      <c r="AJ550"/>
      <c r="AK550"/>
      <c r="AL550"/>
      <c r="AM550"/>
      <c r="AN550"/>
      <c r="AO550"/>
      <c r="AP550"/>
      <c r="AQ550"/>
      <c r="AR550"/>
      <c r="AS550"/>
      <c r="AT550"/>
      <c r="AU550"/>
    </row>
    <row r="551" spans="1:47" x14ac:dyDescent="0.3">
      <c r="A551" s="4" t="s">
        <v>1306</v>
      </c>
      <c r="B551" s="4" t="s">
        <v>153</v>
      </c>
      <c r="C551" s="4" t="s">
        <v>206</v>
      </c>
      <c r="D551" s="4">
        <v>92000324057</v>
      </c>
      <c r="E551" s="4">
        <v>9009416192</v>
      </c>
      <c r="F551" s="90">
        <v>130000730604</v>
      </c>
      <c r="G551" s="90">
        <v>140001545049</v>
      </c>
      <c r="H551" s="84"/>
      <c r="I551" s="84"/>
      <c r="J551" s="84"/>
      <c r="K551" s="84"/>
      <c r="L551" s="84"/>
      <c r="M551" s="84"/>
      <c r="N551" s="84"/>
      <c r="O551" s="84"/>
      <c r="P551" s="84">
        <v>6427</v>
      </c>
      <c r="Q551" s="84">
        <v>353485</v>
      </c>
      <c r="R551" s="84">
        <v>24743.95</v>
      </c>
      <c r="S551" s="84">
        <v>378228.95</v>
      </c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>
        <v>6427</v>
      </c>
      <c r="AG551" s="84">
        <v>353485</v>
      </c>
      <c r="AH551" s="84">
        <v>24743.95</v>
      </c>
      <c r="AI551" s="84">
        <v>378228.95</v>
      </c>
      <c r="AJ551"/>
      <c r="AK551"/>
      <c r="AL551"/>
      <c r="AM551"/>
      <c r="AN551"/>
      <c r="AO551"/>
      <c r="AP551"/>
      <c r="AQ551"/>
      <c r="AR551"/>
      <c r="AS551"/>
      <c r="AT551"/>
      <c r="AU551"/>
    </row>
    <row r="552" spans="1:47" x14ac:dyDescent="0.3">
      <c r="A552" s="4" t="s">
        <v>1319</v>
      </c>
      <c r="B552" s="4" t="s">
        <v>160</v>
      </c>
      <c r="C552" s="4" t="s">
        <v>220</v>
      </c>
      <c r="D552" s="4">
        <v>92000319903</v>
      </c>
      <c r="E552" s="4">
        <v>9009416549</v>
      </c>
      <c r="F552" s="90">
        <v>130000722884</v>
      </c>
      <c r="G552" s="90">
        <v>140001545430</v>
      </c>
      <c r="H552" s="84"/>
      <c r="I552" s="84"/>
      <c r="J552" s="84"/>
      <c r="K552" s="84"/>
      <c r="L552" s="84"/>
      <c r="M552" s="84"/>
      <c r="N552" s="84"/>
      <c r="O552" s="84"/>
      <c r="P552" s="84">
        <v>4424</v>
      </c>
      <c r="Q552" s="84">
        <v>243320</v>
      </c>
      <c r="R552" s="84">
        <v>17032.400000000001</v>
      </c>
      <c r="S552" s="84">
        <v>260352.4</v>
      </c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>
        <v>4424</v>
      </c>
      <c r="AG552" s="84">
        <v>243320</v>
      </c>
      <c r="AH552" s="84">
        <v>17032.400000000001</v>
      </c>
      <c r="AI552" s="84">
        <v>260352.4</v>
      </c>
      <c r="AJ552"/>
      <c r="AK552"/>
      <c r="AL552"/>
      <c r="AM552"/>
      <c r="AN552"/>
      <c r="AO552"/>
      <c r="AP552"/>
      <c r="AQ552"/>
      <c r="AR552"/>
      <c r="AS552"/>
      <c r="AT552"/>
      <c r="AU552"/>
    </row>
    <row r="553" spans="1:47" x14ac:dyDescent="0.3">
      <c r="A553" s="4" t="s">
        <v>1319</v>
      </c>
      <c r="B553" s="4" t="s">
        <v>160</v>
      </c>
      <c r="C553" s="4" t="s">
        <v>222</v>
      </c>
      <c r="D553" s="4">
        <v>92000319903</v>
      </c>
      <c r="E553" s="4">
        <v>9009416636</v>
      </c>
      <c r="F553" s="90">
        <v>130000722885</v>
      </c>
      <c r="G553" s="90">
        <v>140001545477</v>
      </c>
      <c r="H553" s="84"/>
      <c r="I553" s="84"/>
      <c r="J553" s="84"/>
      <c r="K553" s="84"/>
      <c r="L553" s="84"/>
      <c r="M553" s="84"/>
      <c r="N553" s="84"/>
      <c r="O553" s="84"/>
      <c r="P553" s="84">
        <v>202</v>
      </c>
      <c r="Q553" s="84">
        <v>11110</v>
      </c>
      <c r="R553" s="84">
        <v>777.7</v>
      </c>
      <c r="S553" s="84">
        <v>11887.7</v>
      </c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>
        <v>202</v>
      </c>
      <c r="AG553" s="84">
        <v>11110</v>
      </c>
      <c r="AH553" s="84">
        <v>777.7</v>
      </c>
      <c r="AI553" s="84">
        <v>11887.7</v>
      </c>
      <c r="AJ553"/>
      <c r="AK553"/>
      <c r="AL553"/>
      <c r="AM553"/>
      <c r="AN553"/>
      <c r="AO553"/>
      <c r="AP553"/>
      <c r="AQ553"/>
      <c r="AR553"/>
      <c r="AS553"/>
      <c r="AT553"/>
      <c r="AU553"/>
    </row>
    <row r="554" spans="1:47" x14ac:dyDescent="0.3">
      <c r="A554" s="4" t="s">
        <v>1319</v>
      </c>
      <c r="B554" s="4" t="s">
        <v>3185</v>
      </c>
      <c r="C554" s="4" t="s">
        <v>643</v>
      </c>
      <c r="D554" s="4">
        <v>92000187058</v>
      </c>
      <c r="E554" s="4">
        <v>9009420460</v>
      </c>
      <c r="F554" s="90">
        <v>130000722909</v>
      </c>
      <c r="G554" s="90">
        <v>140001546823</v>
      </c>
      <c r="H554" s="84">
        <v>759</v>
      </c>
      <c r="I554" s="84">
        <v>24288</v>
      </c>
      <c r="J554" s="84">
        <v>1700.16</v>
      </c>
      <c r="K554" s="84">
        <v>25988.16</v>
      </c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>
        <v>759</v>
      </c>
      <c r="AG554" s="84">
        <v>24288</v>
      </c>
      <c r="AH554" s="84">
        <v>1700.16</v>
      </c>
      <c r="AI554" s="84">
        <v>25988.16</v>
      </c>
      <c r="AJ554"/>
      <c r="AK554"/>
      <c r="AL554"/>
      <c r="AM554"/>
      <c r="AN554"/>
      <c r="AO554"/>
      <c r="AP554"/>
      <c r="AQ554"/>
      <c r="AR554"/>
      <c r="AS554"/>
      <c r="AT554"/>
      <c r="AU554"/>
    </row>
    <row r="555" spans="1:47" x14ac:dyDescent="0.3">
      <c r="A555" s="4" t="s">
        <v>1319</v>
      </c>
      <c r="B555" s="4" t="s">
        <v>174</v>
      </c>
      <c r="C555" s="4" t="s">
        <v>218</v>
      </c>
      <c r="D555" s="4">
        <v>92000319886</v>
      </c>
      <c r="E555" s="4">
        <v>9009416921</v>
      </c>
      <c r="F555" s="90">
        <v>130000722893</v>
      </c>
      <c r="G555" s="90">
        <v>140001545698</v>
      </c>
      <c r="H555" s="84"/>
      <c r="I555" s="84"/>
      <c r="J555" s="84"/>
      <c r="K555" s="84"/>
      <c r="L555" s="84"/>
      <c r="M555" s="84"/>
      <c r="N555" s="84"/>
      <c r="O555" s="84"/>
      <c r="P555" s="84">
        <v>327</v>
      </c>
      <c r="Q555" s="84">
        <v>17985</v>
      </c>
      <c r="R555" s="84">
        <v>1258.95</v>
      </c>
      <c r="S555" s="84">
        <v>19243.95</v>
      </c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>
        <v>327</v>
      </c>
      <c r="AG555" s="84">
        <v>17985</v>
      </c>
      <c r="AH555" s="84">
        <v>1258.95</v>
      </c>
      <c r="AI555" s="84">
        <v>19243.95</v>
      </c>
      <c r="AJ555"/>
      <c r="AK555"/>
      <c r="AL555"/>
      <c r="AM555"/>
      <c r="AN555"/>
      <c r="AO555"/>
      <c r="AP555"/>
      <c r="AQ555"/>
      <c r="AR555"/>
      <c r="AS555"/>
      <c r="AT555"/>
      <c r="AU555"/>
    </row>
    <row r="556" spans="1:47" x14ac:dyDescent="0.3">
      <c r="A556" s="4" t="s">
        <v>1319</v>
      </c>
      <c r="B556" s="4" t="s">
        <v>1316</v>
      </c>
      <c r="C556" s="4" t="s">
        <v>224</v>
      </c>
      <c r="D556" s="4">
        <v>92000314490</v>
      </c>
      <c r="E556" s="4">
        <v>9009416915</v>
      </c>
      <c r="F556" s="90">
        <v>130000722890</v>
      </c>
      <c r="G556" s="90">
        <v>140001545648</v>
      </c>
      <c r="H556" s="84"/>
      <c r="I556" s="84"/>
      <c r="J556" s="84"/>
      <c r="K556" s="84"/>
      <c r="L556" s="84"/>
      <c r="M556" s="84"/>
      <c r="N556" s="84"/>
      <c r="O556" s="84"/>
      <c r="P556" s="84">
        <v>2466</v>
      </c>
      <c r="Q556" s="84">
        <v>135630</v>
      </c>
      <c r="R556" s="84">
        <v>9494.1</v>
      </c>
      <c r="S556" s="84">
        <v>145124.1</v>
      </c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>
        <v>2466</v>
      </c>
      <c r="AG556" s="84">
        <v>135630</v>
      </c>
      <c r="AH556" s="84">
        <v>9494.1</v>
      </c>
      <c r="AI556" s="84">
        <v>145124.1</v>
      </c>
      <c r="AJ556"/>
      <c r="AK556"/>
      <c r="AL556"/>
      <c r="AM556"/>
      <c r="AN556"/>
      <c r="AO556"/>
      <c r="AP556"/>
      <c r="AQ556"/>
      <c r="AR556"/>
      <c r="AS556"/>
      <c r="AT556"/>
      <c r="AU556"/>
    </row>
    <row r="557" spans="1:47" x14ac:dyDescent="0.3">
      <c r="A557" s="4" t="s">
        <v>1319</v>
      </c>
      <c r="B557" s="4" t="s">
        <v>3187</v>
      </c>
      <c r="C557" s="4" t="s">
        <v>645</v>
      </c>
      <c r="D557" s="4">
        <v>92000185814</v>
      </c>
      <c r="E557" s="4">
        <v>9009420537</v>
      </c>
      <c r="F557" s="90">
        <v>130000722912</v>
      </c>
      <c r="G557" s="90">
        <v>140001546866</v>
      </c>
      <c r="H557" s="84">
        <v>647</v>
      </c>
      <c r="I557" s="84">
        <v>20704</v>
      </c>
      <c r="J557" s="84">
        <v>1449.28</v>
      </c>
      <c r="K557" s="84">
        <v>22153.279999999999</v>
      </c>
      <c r="L557" s="84">
        <v>12</v>
      </c>
      <c r="M557" s="84">
        <v>768</v>
      </c>
      <c r="N557" s="84">
        <v>53.76</v>
      </c>
      <c r="O557" s="84">
        <v>821.76</v>
      </c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>
        <v>659</v>
      </c>
      <c r="AG557" s="84">
        <v>21472</v>
      </c>
      <c r="AH557" s="84">
        <v>1503.04</v>
      </c>
      <c r="AI557" s="84">
        <v>22975.039999999997</v>
      </c>
      <c r="AJ557"/>
      <c r="AK557"/>
      <c r="AL557"/>
      <c r="AM557"/>
      <c r="AN557"/>
      <c r="AO557"/>
      <c r="AP557"/>
      <c r="AQ557"/>
      <c r="AR557"/>
      <c r="AS557"/>
      <c r="AT557"/>
      <c r="AU557"/>
    </row>
    <row r="558" spans="1:47" x14ac:dyDescent="0.3">
      <c r="A558" s="4" t="s">
        <v>1319</v>
      </c>
      <c r="B558" s="4" t="s">
        <v>158</v>
      </c>
      <c r="C558" s="4" t="s">
        <v>214</v>
      </c>
      <c r="D558" s="4">
        <v>92000312967</v>
      </c>
      <c r="E558" s="4">
        <v>9009417037</v>
      </c>
      <c r="F558" s="90">
        <v>130000722898</v>
      </c>
      <c r="G558" s="90">
        <v>140001545777</v>
      </c>
      <c r="H558" s="84"/>
      <c r="I558" s="84"/>
      <c r="J558" s="84"/>
      <c r="K558" s="84"/>
      <c r="L558" s="84"/>
      <c r="M558" s="84"/>
      <c r="N558" s="84"/>
      <c r="O558" s="84"/>
      <c r="P558" s="84">
        <v>4726</v>
      </c>
      <c r="Q558" s="84">
        <v>259930</v>
      </c>
      <c r="R558" s="84">
        <v>18195.099999999999</v>
      </c>
      <c r="S558" s="84">
        <v>278125.09999999998</v>
      </c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>
        <v>4726</v>
      </c>
      <c r="AG558" s="84">
        <v>259930</v>
      </c>
      <c r="AH558" s="84">
        <v>18195.099999999999</v>
      </c>
      <c r="AI558" s="84">
        <v>278125.09999999998</v>
      </c>
      <c r="AJ558"/>
      <c r="AK558"/>
      <c r="AL558"/>
      <c r="AM558"/>
      <c r="AN558"/>
      <c r="AO558"/>
      <c r="AP558"/>
      <c r="AQ558"/>
      <c r="AR558"/>
      <c r="AS558"/>
      <c r="AT558"/>
      <c r="AU558"/>
    </row>
    <row r="559" spans="1:47" x14ac:dyDescent="0.3">
      <c r="A559" s="4" t="s">
        <v>1319</v>
      </c>
      <c r="B559" s="4" t="s">
        <v>180</v>
      </c>
      <c r="C559" s="4" t="s">
        <v>221</v>
      </c>
      <c r="D559" s="4">
        <v>92000400129</v>
      </c>
      <c r="E559" s="4">
        <v>9009420386</v>
      </c>
      <c r="F559" s="90">
        <v>130000722921</v>
      </c>
      <c r="G559" s="90">
        <v>140001546780</v>
      </c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>
        <v>28</v>
      </c>
      <c r="AC559" s="84">
        <v>11480</v>
      </c>
      <c r="AD559" s="84">
        <v>803.6</v>
      </c>
      <c r="AE559" s="84">
        <v>12283.6</v>
      </c>
      <c r="AF559" s="84">
        <v>28</v>
      </c>
      <c r="AG559" s="84">
        <v>11480</v>
      </c>
      <c r="AH559" s="84">
        <v>803.6</v>
      </c>
      <c r="AI559" s="84">
        <v>12283.6</v>
      </c>
      <c r="AJ559"/>
      <c r="AK559"/>
      <c r="AL559"/>
      <c r="AM559"/>
      <c r="AN559"/>
      <c r="AO559"/>
      <c r="AP559"/>
      <c r="AQ559"/>
      <c r="AR559"/>
      <c r="AS559"/>
      <c r="AT559"/>
      <c r="AU559"/>
    </row>
    <row r="560" spans="1:47" x14ac:dyDescent="0.3">
      <c r="A560" s="4" t="s">
        <v>1319</v>
      </c>
      <c r="B560" s="4" t="s">
        <v>194</v>
      </c>
      <c r="C560" s="4" t="s">
        <v>640</v>
      </c>
      <c r="D560" s="4">
        <v>92000546543</v>
      </c>
      <c r="E560" s="4">
        <v>9009417312</v>
      </c>
      <c r="F560" s="90">
        <v>130000722906</v>
      </c>
      <c r="G560" s="90">
        <v>140001545940</v>
      </c>
      <c r="H560" s="84"/>
      <c r="I560" s="84"/>
      <c r="J560" s="84"/>
      <c r="K560" s="84"/>
      <c r="L560" s="84"/>
      <c r="M560" s="84"/>
      <c r="N560" s="84"/>
      <c r="O560" s="84"/>
      <c r="P560" s="84">
        <v>4858</v>
      </c>
      <c r="Q560" s="84">
        <v>267190</v>
      </c>
      <c r="R560" s="84">
        <v>18703.3</v>
      </c>
      <c r="S560" s="84">
        <v>285893.3</v>
      </c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>
        <v>4858</v>
      </c>
      <c r="AG560" s="84">
        <v>267190</v>
      </c>
      <c r="AH560" s="84">
        <v>18703.3</v>
      </c>
      <c r="AI560" s="84">
        <v>285893.3</v>
      </c>
      <c r="AJ560"/>
      <c r="AK560"/>
      <c r="AL560"/>
      <c r="AM560"/>
      <c r="AN560"/>
      <c r="AO560"/>
      <c r="AP560"/>
      <c r="AQ560"/>
      <c r="AR560"/>
      <c r="AS560"/>
      <c r="AT560"/>
      <c r="AU560"/>
    </row>
    <row r="561" spans="1:47" x14ac:dyDescent="0.3">
      <c r="A561" s="4" t="s">
        <v>1319</v>
      </c>
      <c r="B561" s="4" t="s">
        <v>194</v>
      </c>
      <c r="C561" s="4" t="s">
        <v>640</v>
      </c>
      <c r="D561" s="4">
        <v>92000546543</v>
      </c>
      <c r="E561" s="4">
        <v>9009420373</v>
      </c>
      <c r="F561" s="90">
        <v>130000722923</v>
      </c>
      <c r="G561" s="90">
        <v>140001546739</v>
      </c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>
        <v>231</v>
      </c>
      <c r="AC561" s="84">
        <v>94710</v>
      </c>
      <c r="AD561" s="84">
        <v>6629.7</v>
      </c>
      <c r="AE561" s="84">
        <v>101339.7</v>
      </c>
      <c r="AF561" s="84">
        <v>231</v>
      </c>
      <c r="AG561" s="84">
        <v>94710</v>
      </c>
      <c r="AH561" s="84">
        <v>6629.7</v>
      </c>
      <c r="AI561" s="84">
        <v>101339.7</v>
      </c>
      <c r="AJ561"/>
      <c r="AK561"/>
      <c r="AL561"/>
      <c r="AM561"/>
      <c r="AN561"/>
      <c r="AO561"/>
      <c r="AP561"/>
      <c r="AQ561"/>
      <c r="AR561"/>
      <c r="AS561"/>
      <c r="AT561"/>
      <c r="AU561"/>
    </row>
    <row r="562" spans="1:47" x14ac:dyDescent="0.3">
      <c r="A562" s="4" t="s">
        <v>1319</v>
      </c>
      <c r="B562" s="4" t="s">
        <v>171</v>
      </c>
      <c r="C562" s="4" t="s">
        <v>213</v>
      </c>
      <c r="D562" s="4">
        <v>92000429672</v>
      </c>
      <c r="E562" s="4">
        <v>9009417202</v>
      </c>
      <c r="F562" s="90">
        <v>130000722903</v>
      </c>
      <c r="G562" s="90">
        <v>140001545911</v>
      </c>
      <c r="H562" s="84"/>
      <c r="I562" s="84"/>
      <c r="J562" s="84"/>
      <c r="K562" s="84"/>
      <c r="L562" s="84"/>
      <c r="M562" s="84"/>
      <c r="N562" s="84"/>
      <c r="O562" s="84"/>
      <c r="P562" s="84">
        <v>1650</v>
      </c>
      <c r="Q562" s="84">
        <v>90750</v>
      </c>
      <c r="R562" s="84">
        <v>6352.5</v>
      </c>
      <c r="S562" s="84">
        <v>97102.5</v>
      </c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>
        <v>1650</v>
      </c>
      <c r="AG562" s="84">
        <v>90750</v>
      </c>
      <c r="AH562" s="84">
        <v>6352.5</v>
      </c>
      <c r="AI562" s="84">
        <v>97102.5</v>
      </c>
      <c r="AJ562"/>
      <c r="AK562"/>
      <c r="AL562"/>
      <c r="AM562"/>
      <c r="AN562"/>
      <c r="AO562"/>
      <c r="AP562"/>
      <c r="AQ562"/>
      <c r="AR562"/>
      <c r="AS562"/>
      <c r="AT562"/>
      <c r="AU562"/>
    </row>
    <row r="563" spans="1:47" x14ac:dyDescent="0.3">
      <c r="A563" s="4" t="s">
        <v>1319</v>
      </c>
      <c r="B563" s="4" t="s">
        <v>114</v>
      </c>
      <c r="C563" s="4" t="s">
        <v>219</v>
      </c>
      <c r="D563" s="4">
        <v>92000319904</v>
      </c>
      <c r="E563" s="4">
        <v>9009416376</v>
      </c>
      <c r="F563" s="90">
        <v>130000722880</v>
      </c>
      <c r="G563" s="90">
        <v>140001545244</v>
      </c>
      <c r="H563" s="84"/>
      <c r="I563" s="84"/>
      <c r="J563" s="84"/>
      <c r="K563" s="84"/>
      <c r="L563" s="84"/>
      <c r="M563" s="84"/>
      <c r="N563" s="84"/>
      <c r="O563" s="84"/>
      <c r="P563" s="84">
        <v>8077</v>
      </c>
      <c r="Q563" s="84">
        <v>444235</v>
      </c>
      <c r="R563" s="84">
        <v>31096.45</v>
      </c>
      <c r="S563" s="84">
        <v>475331.45</v>
      </c>
      <c r="T563" s="84">
        <v>6319</v>
      </c>
      <c r="U563" s="84">
        <v>631900</v>
      </c>
      <c r="V563" s="84">
        <v>44233</v>
      </c>
      <c r="W563" s="84">
        <v>676133</v>
      </c>
      <c r="X563" s="84"/>
      <c r="Y563" s="84"/>
      <c r="Z563" s="84"/>
      <c r="AA563" s="84"/>
      <c r="AB563" s="84"/>
      <c r="AC563" s="84"/>
      <c r="AD563" s="84"/>
      <c r="AE563" s="84"/>
      <c r="AF563" s="84">
        <v>14396</v>
      </c>
      <c r="AG563" s="84">
        <v>1076135</v>
      </c>
      <c r="AH563" s="84">
        <v>75329.45</v>
      </c>
      <c r="AI563" s="84">
        <v>1151464.45</v>
      </c>
      <c r="AJ563"/>
      <c r="AK563"/>
      <c r="AL563"/>
      <c r="AM563"/>
      <c r="AN563"/>
      <c r="AO563"/>
      <c r="AP563"/>
      <c r="AQ563"/>
      <c r="AR563"/>
      <c r="AS563"/>
      <c r="AT563"/>
      <c r="AU563"/>
    </row>
    <row r="564" spans="1:47" x14ac:dyDescent="0.3">
      <c r="A564" s="4" t="s">
        <v>1319</v>
      </c>
      <c r="B564" s="4" t="s">
        <v>1257</v>
      </c>
      <c r="C564" s="4" t="s">
        <v>225</v>
      </c>
      <c r="D564" s="4">
        <v>92000589351</v>
      </c>
      <c r="E564" s="4">
        <v>9009417418</v>
      </c>
      <c r="F564" s="90">
        <v>130000737659</v>
      </c>
      <c r="G564" s="90">
        <v>140001546045</v>
      </c>
      <c r="H564" s="84"/>
      <c r="I564" s="84"/>
      <c r="J564" s="84"/>
      <c r="K564" s="84"/>
      <c r="L564" s="84"/>
      <c r="M564" s="84"/>
      <c r="N564" s="84"/>
      <c r="O564" s="84"/>
      <c r="P564" s="84">
        <v>329</v>
      </c>
      <c r="Q564" s="84">
        <v>18095</v>
      </c>
      <c r="R564" s="84">
        <v>1266.6500000000001</v>
      </c>
      <c r="S564" s="84">
        <v>19361.650000000001</v>
      </c>
      <c r="T564" s="84"/>
      <c r="U564" s="84"/>
      <c r="V564" s="84"/>
      <c r="W564" s="84"/>
      <c r="X564" s="84"/>
      <c r="Y564" s="84"/>
      <c r="Z564" s="84"/>
      <c r="AA564" s="84"/>
      <c r="AB564" s="84"/>
      <c r="AC564" s="84"/>
      <c r="AD564" s="84"/>
      <c r="AE564" s="84"/>
      <c r="AF564" s="84">
        <v>329</v>
      </c>
      <c r="AG564" s="84">
        <v>18095</v>
      </c>
      <c r="AH564" s="84">
        <v>1266.6500000000001</v>
      </c>
      <c r="AI564" s="84">
        <v>19361.650000000001</v>
      </c>
      <c r="AJ564"/>
      <c r="AK564"/>
      <c r="AL564"/>
      <c r="AM564"/>
      <c r="AN564"/>
      <c r="AO564"/>
      <c r="AP564"/>
      <c r="AQ564"/>
      <c r="AR564"/>
      <c r="AS564"/>
      <c r="AT564"/>
      <c r="AU564"/>
    </row>
    <row r="565" spans="1:47" x14ac:dyDescent="0.3">
      <c r="A565" s="4" t="s">
        <v>1319</v>
      </c>
      <c r="B565" s="4" t="s">
        <v>168</v>
      </c>
      <c r="C565" s="4" t="s">
        <v>216</v>
      </c>
      <c r="D565" s="4">
        <v>92000319891</v>
      </c>
      <c r="E565" s="4">
        <v>9009416645</v>
      </c>
      <c r="F565" s="90">
        <v>130000722887</v>
      </c>
      <c r="G565" s="90">
        <v>140001545538</v>
      </c>
      <c r="H565" s="84"/>
      <c r="I565" s="84"/>
      <c r="J565" s="84"/>
      <c r="K565" s="84"/>
      <c r="L565" s="84"/>
      <c r="M565" s="84"/>
      <c r="N565" s="84"/>
      <c r="O565" s="84"/>
      <c r="P565" s="84">
        <v>1770</v>
      </c>
      <c r="Q565" s="84">
        <v>97350</v>
      </c>
      <c r="R565" s="84">
        <v>6814.5</v>
      </c>
      <c r="S565" s="84">
        <v>104164.5</v>
      </c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>
        <v>1770</v>
      </c>
      <c r="AG565" s="84">
        <v>97350</v>
      </c>
      <c r="AH565" s="84">
        <v>6814.5</v>
      </c>
      <c r="AI565" s="84">
        <v>104164.5</v>
      </c>
      <c r="AJ565"/>
      <c r="AK565"/>
      <c r="AL565"/>
      <c r="AM565"/>
      <c r="AN565"/>
      <c r="AO565"/>
      <c r="AP565"/>
      <c r="AQ565"/>
      <c r="AR565"/>
      <c r="AS565"/>
      <c r="AT565"/>
      <c r="AU565"/>
    </row>
    <row r="566" spans="1:47" x14ac:dyDescent="0.3">
      <c r="A566" s="4" t="s">
        <v>1319</v>
      </c>
      <c r="B566" s="4" t="s">
        <v>172</v>
      </c>
      <c r="C566" s="4" t="s">
        <v>211</v>
      </c>
      <c r="D566" s="4">
        <v>92000395237</v>
      </c>
      <c r="E566" s="4">
        <v>9009416793</v>
      </c>
      <c r="F566" s="90">
        <v>130000722888</v>
      </c>
      <c r="G566" s="90">
        <v>140001545586</v>
      </c>
      <c r="H566" s="84"/>
      <c r="I566" s="84"/>
      <c r="J566" s="84"/>
      <c r="K566" s="84"/>
      <c r="L566" s="84"/>
      <c r="M566" s="84"/>
      <c r="N566" s="84"/>
      <c r="O566" s="84"/>
      <c r="P566" s="84">
        <v>1246</v>
      </c>
      <c r="Q566" s="84">
        <v>68530</v>
      </c>
      <c r="R566" s="84">
        <v>4797.1000000000004</v>
      </c>
      <c r="S566" s="84">
        <v>73327.100000000006</v>
      </c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>
        <v>1246</v>
      </c>
      <c r="AG566" s="84">
        <v>68530</v>
      </c>
      <c r="AH566" s="84">
        <v>4797.1000000000004</v>
      </c>
      <c r="AI566" s="84">
        <v>73327.100000000006</v>
      </c>
      <c r="AJ566"/>
      <c r="AK566"/>
      <c r="AL566"/>
      <c r="AM566"/>
      <c r="AN566"/>
      <c r="AO566"/>
      <c r="AP566"/>
      <c r="AQ566"/>
      <c r="AR566"/>
      <c r="AS566"/>
      <c r="AT566"/>
      <c r="AU566"/>
    </row>
    <row r="567" spans="1:47" x14ac:dyDescent="0.3">
      <c r="A567" s="4" t="s">
        <v>1319</v>
      </c>
      <c r="B567" s="4" t="s">
        <v>153</v>
      </c>
      <c r="C567" s="4" t="s">
        <v>206</v>
      </c>
      <c r="D567" s="4">
        <v>92000319901</v>
      </c>
      <c r="E567" s="4">
        <v>9009417325</v>
      </c>
      <c r="F567" s="90">
        <v>130000722915</v>
      </c>
      <c r="G567" s="90">
        <v>140001546005</v>
      </c>
      <c r="H567" s="84"/>
      <c r="I567" s="84"/>
      <c r="J567" s="84"/>
      <c r="K567" s="84"/>
      <c r="L567" s="84"/>
      <c r="M567" s="84"/>
      <c r="N567" s="84"/>
      <c r="O567" s="84"/>
      <c r="P567" s="84">
        <v>6535</v>
      </c>
      <c r="Q567" s="84">
        <v>359425</v>
      </c>
      <c r="R567" s="84">
        <v>25159.75</v>
      </c>
      <c r="S567" s="84">
        <v>384584.75</v>
      </c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>
        <v>6535</v>
      </c>
      <c r="AG567" s="84">
        <v>359425</v>
      </c>
      <c r="AH567" s="84">
        <v>25159.75</v>
      </c>
      <c r="AI567" s="84">
        <v>384584.75</v>
      </c>
      <c r="AJ567"/>
      <c r="AK567"/>
      <c r="AL567"/>
      <c r="AM567"/>
      <c r="AN567"/>
      <c r="AO567"/>
      <c r="AP567"/>
      <c r="AQ567"/>
      <c r="AR567"/>
      <c r="AS567"/>
      <c r="AT567"/>
      <c r="AU567"/>
    </row>
    <row r="568" spans="1:47" x14ac:dyDescent="0.3">
      <c r="A568" s="4" t="s">
        <v>1319</v>
      </c>
      <c r="B568" s="4" t="s">
        <v>153</v>
      </c>
      <c r="C568" s="4" t="s">
        <v>206</v>
      </c>
      <c r="D568" s="4">
        <v>92000319901</v>
      </c>
      <c r="E568" s="4">
        <v>9009420259</v>
      </c>
      <c r="F568" s="90">
        <v>130000722918</v>
      </c>
      <c r="G568" s="90">
        <v>140001546699</v>
      </c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>
        <v>36</v>
      </c>
      <c r="AC568" s="84">
        <v>14760</v>
      </c>
      <c r="AD568" s="84">
        <v>1033.2</v>
      </c>
      <c r="AE568" s="84">
        <v>15793.2</v>
      </c>
      <c r="AF568" s="84">
        <v>36</v>
      </c>
      <c r="AG568" s="84">
        <v>14760</v>
      </c>
      <c r="AH568" s="84">
        <v>1033.2</v>
      </c>
      <c r="AI568" s="84">
        <v>15793.2</v>
      </c>
      <c r="AJ568"/>
      <c r="AK568"/>
      <c r="AL568"/>
      <c r="AM568"/>
      <c r="AN568"/>
      <c r="AO568"/>
      <c r="AP568"/>
      <c r="AQ568"/>
      <c r="AR568"/>
      <c r="AS568"/>
      <c r="AT568"/>
      <c r="AU568"/>
    </row>
    <row r="569" spans="1:47" x14ac:dyDescent="0.3">
      <c r="A569" s="4" t="s">
        <v>1297</v>
      </c>
      <c r="B569" s="4" t="s">
        <v>160</v>
      </c>
      <c r="C569" s="4" t="s">
        <v>220</v>
      </c>
      <c r="D569" s="4">
        <v>92000318849</v>
      </c>
      <c r="E569" s="4">
        <v>9009417286</v>
      </c>
      <c r="F569" s="90">
        <v>130000739851</v>
      </c>
      <c r="G569" s="90">
        <v>140001546125</v>
      </c>
      <c r="H569" s="84"/>
      <c r="I569" s="84"/>
      <c r="J569" s="84"/>
      <c r="K569" s="84"/>
      <c r="L569" s="84"/>
      <c r="M569" s="84"/>
      <c r="N569" s="84"/>
      <c r="O569" s="84"/>
      <c r="P569" s="84">
        <v>6576</v>
      </c>
      <c r="Q569" s="84">
        <v>361680</v>
      </c>
      <c r="R569" s="84">
        <v>25317.599999999999</v>
      </c>
      <c r="S569" s="84">
        <v>386997.6</v>
      </c>
      <c r="T569" s="84">
        <v>42</v>
      </c>
      <c r="U569" s="84">
        <v>4200</v>
      </c>
      <c r="V569" s="84">
        <v>294</v>
      </c>
      <c r="W569" s="84">
        <v>4494</v>
      </c>
      <c r="X569" s="84"/>
      <c r="Y569" s="84"/>
      <c r="Z569" s="84"/>
      <c r="AA569" s="84"/>
      <c r="AB569" s="84"/>
      <c r="AC569" s="84"/>
      <c r="AD569" s="84"/>
      <c r="AE569" s="84"/>
      <c r="AF569" s="84">
        <v>6618</v>
      </c>
      <c r="AG569" s="84">
        <v>365880</v>
      </c>
      <c r="AH569" s="84">
        <v>25611.599999999999</v>
      </c>
      <c r="AI569" s="84">
        <v>391491.6</v>
      </c>
      <c r="AJ569"/>
      <c r="AK569"/>
      <c r="AL569"/>
      <c r="AM569"/>
      <c r="AN569"/>
      <c r="AO569"/>
      <c r="AP569"/>
      <c r="AQ569"/>
      <c r="AR569"/>
      <c r="AS569"/>
      <c r="AT569"/>
      <c r="AU569"/>
    </row>
    <row r="570" spans="1:47" x14ac:dyDescent="0.3">
      <c r="A570" s="4" t="s">
        <v>1297</v>
      </c>
      <c r="B570" s="4" t="s">
        <v>160</v>
      </c>
      <c r="C570" s="4" t="s">
        <v>222</v>
      </c>
      <c r="D570" s="4">
        <v>92000318849</v>
      </c>
      <c r="E570" s="4">
        <v>9009417282</v>
      </c>
      <c r="F570" s="90">
        <v>130000739896</v>
      </c>
      <c r="G570" s="90">
        <v>140001546072</v>
      </c>
      <c r="H570" s="84"/>
      <c r="I570" s="84"/>
      <c r="J570" s="84"/>
      <c r="K570" s="84"/>
      <c r="L570" s="84"/>
      <c r="M570" s="84"/>
      <c r="N570" s="84"/>
      <c r="O570" s="84"/>
      <c r="P570" s="84">
        <v>2412</v>
      </c>
      <c r="Q570" s="84">
        <v>132660</v>
      </c>
      <c r="R570" s="84">
        <v>9286.2000000000007</v>
      </c>
      <c r="S570" s="84">
        <v>141946.20000000001</v>
      </c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>
        <v>2412</v>
      </c>
      <c r="AG570" s="84">
        <v>132660</v>
      </c>
      <c r="AH570" s="84">
        <v>9286.2000000000007</v>
      </c>
      <c r="AI570" s="84">
        <v>141946.20000000001</v>
      </c>
      <c r="AJ570"/>
      <c r="AK570"/>
      <c r="AL570"/>
      <c r="AM570"/>
      <c r="AN570"/>
      <c r="AO570"/>
      <c r="AP570"/>
      <c r="AQ570"/>
      <c r="AR570"/>
      <c r="AS570"/>
      <c r="AT570"/>
      <c r="AU570"/>
    </row>
    <row r="571" spans="1:47" x14ac:dyDescent="0.3">
      <c r="A571" s="4" t="s">
        <v>1297</v>
      </c>
      <c r="B571" s="4" t="s">
        <v>158</v>
      </c>
      <c r="C571" s="4" t="s">
        <v>214</v>
      </c>
      <c r="D571" s="4">
        <v>92000312975</v>
      </c>
      <c r="E571" s="4">
        <v>9009420172</v>
      </c>
      <c r="F571" s="90">
        <v>130000739864</v>
      </c>
      <c r="G571" s="90">
        <v>140001546573</v>
      </c>
      <c r="H571" s="84"/>
      <c r="I571" s="84"/>
      <c r="J571" s="84"/>
      <c r="K571" s="84"/>
      <c r="L571" s="84"/>
      <c r="M571" s="84"/>
      <c r="N571" s="84"/>
      <c r="O571" s="84"/>
      <c r="P571" s="84">
        <v>2358</v>
      </c>
      <c r="Q571" s="84">
        <v>129690</v>
      </c>
      <c r="R571" s="84">
        <v>9078.2999999999993</v>
      </c>
      <c r="S571" s="84">
        <v>138768.29999999999</v>
      </c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>
        <v>2358</v>
      </c>
      <c r="AG571" s="84">
        <v>129690</v>
      </c>
      <c r="AH571" s="84">
        <v>9078.2999999999993</v>
      </c>
      <c r="AI571" s="84">
        <v>138768.29999999999</v>
      </c>
      <c r="AJ571"/>
      <c r="AK571"/>
      <c r="AL571"/>
      <c r="AM571"/>
      <c r="AN571"/>
      <c r="AO571"/>
      <c r="AP571"/>
      <c r="AQ571"/>
      <c r="AR571"/>
      <c r="AS571"/>
      <c r="AT571"/>
      <c r="AU571"/>
    </row>
    <row r="572" spans="1:47" x14ac:dyDescent="0.3">
      <c r="A572" s="4" t="s">
        <v>1297</v>
      </c>
      <c r="B572" s="4" t="s">
        <v>194</v>
      </c>
      <c r="C572" s="4" t="s">
        <v>640</v>
      </c>
      <c r="D572" s="4">
        <v>92000571418</v>
      </c>
      <c r="E572" s="4">
        <v>9009417595</v>
      </c>
      <c r="F572" s="90">
        <v>130000739877</v>
      </c>
      <c r="G572" s="90">
        <v>140001546260</v>
      </c>
      <c r="H572" s="84"/>
      <c r="I572" s="84"/>
      <c r="J572" s="84"/>
      <c r="K572" s="84"/>
      <c r="L572" s="84"/>
      <c r="M572" s="84"/>
      <c r="N572" s="84"/>
      <c r="O572" s="84"/>
      <c r="P572" s="84">
        <v>2931</v>
      </c>
      <c r="Q572" s="84">
        <v>161205</v>
      </c>
      <c r="R572" s="84">
        <v>11284.35</v>
      </c>
      <c r="S572" s="84">
        <v>172489.35</v>
      </c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>
        <v>2931</v>
      </c>
      <c r="AG572" s="84">
        <v>161205</v>
      </c>
      <c r="AH572" s="84">
        <v>11284.35</v>
      </c>
      <c r="AI572" s="84">
        <v>172489.35</v>
      </c>
      <c r="AJ572"/>
      <c r="AK572"/>
      <c r="AL572"/>
      <c r="AM572"/>
      <c r="AN572"/>
      <c r="AO572"/>
      <c r="AP572"/>
      <c r="AQ572"/>
      <c r="AR572"/>
      <c r="AS572"/>
      <c r="AT572"/>
      <c r="AU572"/>
    </row>
    <row r="573" spans="1:47" x14ac:dyDescent="0.3">
      <c r="A573" s="4" t="s">
        <v>1297</v>
      </c>
      <c r="B573" s="4" t="s">
        <v>171</v>
      </c>
      <c r="C573" s="4" t="s">
        <v>213</v>
      </c>
      <c r="D573" s="4">
        <v>92000429673</v>
      </c>
      <c r="E573" s="4">
        <v>9009420170</v>
      </c>
      <c r="F573" s="90">
        <v>130000739890</v>
      </c>
      <c r="G573" s="90">
        <v>140001546561</v>
      </c>
      <c r="H573" s="84"/>
      <c r="I573" s="84"/>
      <c r="J573" s="84"/>
      <c r="K573" s="84"/>
      <c r="L573" s="84"/>
      <c r="M573" s="84"/>
      <c r="N573" s="84"/>
      <c r="O573" s="84"/>
      <c r="P573" s="84">
        <v>4372</v>
      </c>
      <c r="Q573" s="84">
        <v>240460</v>
      </c>
      <c r="R573" s="84">
        <v>16832.2</v>
      </c>
      <c r="S573" s="84">
        <v>257292.2</v>
      </c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>
        <v>4372</v>
      </c>
      <c r="AG573" s="84">
        <v>240460</v>
      </c>
      <c r="AH573" s="84">
        <v>16832.2</v>
      </c>
      <c r="AI573" s="84">
        <v>257292.2</v>
      </c>
      <c r="AJ573"/>
      <c r="AK573"/>
      <c r="AL573"/>
      <c r="AM573"/>
      <c r="AN573"/>
      <c r="AO573"/>
      <c r="AP573"/>
      <c r="AQ573"/>
      <c r="AR573"/>
      <c r="AS573"/>
      <c r="AT573"/>
      <c r="AU573"/>
    </row>
    <row r="574" spans="1:47" x14ac:dyDescent="0.3">
      <c r="A574" s="4" t="s">
        <v>1297</v>
      </c>
      <c r="B574" s="4" t="s">
        <v>171</v>
      </c>
      <c r="C574" s="4" t="s">
        <v>213</v>
      </c>
      <c r="D574" s="4">
        <v>92000429673</v>
      </c>
      <c r="E574" s="4">
        <v>9009420171</v>
      </c>
      <c r="F574" s="90">
        <v>130000739903</v>
      </c>
      <c r="G574" s="90">
        <v>140001546565</v>
      </c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>
        <v>12</v>
      </c>
      <c r="AC574" s="84">
        <v>4920</v>
      </c>
      <c r="AD574" s="84">
        <v>344.4</v>
      </c>
      <c r="AE574" s="84">
        <v>5264.4</v>
      </c>
      <c r="AF574" s="84">
        <v>12</v>
      </c>
      <c r="AG574" s="84">
        <v>4920</v>
      </c>
      <c r="AH574" s="84">
        <v>344.4</v>
      </c>
      <c r="AI574" s="84">
        <v>5264.4</v>
      </c>
      <c r="AJ574"/>
      <c r="AK574"/>
      <c r="AL574"/>
      <c r="AM574"/>
      <c r="AN574"/>
      <c r="AO574"/>
      <c r="AP574"/>
      <c r="AQ574"/>
      <c r="AR574"/>
      <c r="AS574"/>
      <c r="AT574"/>
      <c r="AU574"/>
    </row>
    <row r="575" spans="1:47" x14ac:dyDescent="0.3">
      <c r="A575" s="4" t="s">
        <v>1297</v>
      </c>
      <c r="B575" s="4" t="s">
        <v>114</v>
      </c>
      <c r="C575" s="4" t="s">
        <v>219</v>
      </c>
      <c r="D575" s="4">
        <v>92000318855</v>
      </c>
      <c r="E575" s="4">
        <v>9009417046</v>
      </c>
      <c r="F575" s="90">
        <v>130000739885</v>
      </c>
      <c r="G575" s="90">
        <v>140001545339</v>
      </c>
      <c r="H575" s="84"/>
      <c r="I575" s="84"/>
      <c r="J575" s="84"/>
      <c r="K575" s="84"/>
      <c r="L575" s="84"/>
      <c r="M575" s="84"/>
      <c r="N575" s="84"/>
      <c r="O575" s="84"/>
      <c r="P575" s="84">
        <v>6847</v>
      </c>
      <c r="Q575" s="84">
        <v>376585</v>
      </c>
      <c r="R575" s="84">
        <v>26360.95</v>
      </c>
      <c r="S575" s="84">
        <v>402945.95</v>
      </c>
      <c r="T575" s="84">
        <v>2692</v>
      </c>
      <c r="U575" s="84">
        <v>269200</v>
      </c>
      <c r="V575" s="84">
        <v>18844</v>
      </c>
      <c r="W575" s="84">
        <v>288044</v>
      </c>
      <c r="X575" s="84"/>
      <c r="Y575" s="84"/>
      <c r="Z575" s="84"/>
      <c r="AA575" s="84"/>
      <c r="AB575" s="84"/>
      <c r="AC575" s="84"/>
      <c r="AD575" s="84"/>
      <c r="AE575" s="84"/>
      <c r="AF575" s="84">
        <v>9539</v>
      </c>
      <c r="AG575" s="84">
        <v>645785</v>
      </c>
      <c r="AH575" s="84">
        <v>45204.95</v>
      </c>
      <c r="AI575" s="84">
        <v>690989.95</v>
      </c>
      <c r="AJ575"/>
      <c r="AK575"/>
      <c r="AL575"/>
      <c r="AM575"/>
      <c r="AN575"/>
      <c r="AO575"/>
      <c r="AP575"/>
      <c r="AQ575"/>
      <c r="AR575"/>
      <c r="AS575"/>
      <c r="AT575"/>
      <c r="AU575"/>
    </row>
    <row r="576" spans="1:47" x14ac:dyDescent="0.3">
      <c r="A576" s="4" t="s">
        <v>1297</v>
      </c>
      <c r="B576" s="4" t="s">
        <v>1257</v>
      </c>
      <c r="C576" s="4" t="s">
        <v>225</v>
      </c>
      <c r="D576" s="4">
        <v>92000589352</v>
      </c>
      <c r="E576" s="4">
        <v>9009416913</v>
      </c>
      <c r="F576" s="90">
        <v>130000739845</v>
      </c>
      <c r="G576" s="90">
        <v>140001545447</v>
      </c>
      <c r="H576" s="84"/>
      <c r="I576" s="84"/>
      <c r="J576" s="84"/>
      <c r="K576" s="84"/>
      <c r="L576" s="84"/>
      <c r="M576" s="84"/>
      <c r="N576" s="84"/>
      <c r="O576" s="84"/>
      <c r="P576" s="84">
        <v>1697</v>
      </c>
      <c r="Q576" s="84">
        <v>93335</v>
      </c>
      <c r="R576" s="84">
        <v>6533.45</v>
      </c>
      <c r="S576" s="84">
        <v>99868.45</v>
      </c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>
        <v>1697</v>
      </c>
      <c r="AG576" s="84">
        <v>93335</v>
      </c>
      <c r="AH576" s="84">
        <v>6533.45</v>
      </c>
      <c r="AI576" s="84">
        <v>99868.45</v>
      </c>
      <c r="AJ576"/>
      <c r="AK576"/>
      <c r="AL576"/>
      <c r="AM576"/>
      <c r="AN576"/>
      <c r="AO576"/>
      <c r="AP576"/>
      <c r="AQ576"/>
      <c r="AR576"/>
      <c r="AS576"/>
      <c r="AT576"/>
      <c r="AU576"/>
    </row>
    <row r="577" spans="1:47" x14ac:dyDescent="0.3">
      <c r="A577" s="4" t="s">
        <v>1297</v>
      </c>
      <c r="B577" s="4" t="s">
        <v>168</v>
      </c>
      <c r="C577" s="4" t="s">
        <v>216</v>
      </c>
      <c r="D577" s="4">
        <v>92000318889</v>
      </c>
      <c r="E577" s="4">
        <v>9009416927</v>
      </c>
      <c r="F577" s="90">
        <v>130000739872</v>
      </c>
      <c r="G577" s="90">
        <v>140001545213</v>
      </c>
      <c r="H577" s="84"/>
      <c r="I577" s="84"/>
      <c r="J577" s="84"/>
      <c r="K577" s="84"/>
      <c r="L577" s="84"/>
      <c r="M577" s="84"/>
      <c r="N577" s="84"/>
      <c r="O577" s="84"/>
      <c r="P577" s="84">
        <v>1699</v>
      </c>
      <c r="Q577" s="84">
        <v>93445</v>
      </c>
      <c r="R577" s="84">
        <v>6541.15</v>
      </c>
      <c r="S577" s="84">
        <v>99986.15</v>
      </c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>
        <v>1699</v>
      </c>
      <c r="AG577" s="84">
        <v>93445</v>
      </c>
      <c r="AH577" s="84">
        <v>6541.15</v>
      </c>
      <c r="AI577" s="84">
        <v>99986.15</v>
      </c>
      <c r="AJ577"/>
      <c r="AK577"/>
      <c r="AL577"/>
      <c r="AM577"/>
      <c r="AN577"/>
      <c r="AO577"/>
      <c r="AP577"/>
      <c r="AQ577"/>
      <c r="AR577"/>
      <c r="AS577"/>
      <c r="AT577"/>
      <c r="AU577"/>
    </row>
    <row r="578" spans="1:47" x14ac:dyDescent="0.3">
      <c r="A578" s="4" t="s">
        <v>1297</v>
      </c>
      <c r="B578" s="4" t="s">
        <v>172</v>
      </c>
      <c r="C578" s="4" t="s">
        <v>211</v>
      </c>
      <c r="D578" s="4">
        <v>92000374540</v>
      </c>
      <c r="E578" s="4">
        <v>9009417594</v>
      </c>
      <c r="F578" s="90">
        <v>130000739855</v>
      </c>
      <c r="G578" s="90">
        <v>140001546237</v>
      </c>
      <c r="H578" s="84"/>
      <c r="I578" s="84"/>
      <c r="J578" s="84"/>
      <c r="K578" s="84"/>
      <c r="L578" s="84"/>
      <c r="M578" s="84"/>
      <c r="N578" s="84"/>
      <c r="O578" s="84"/>
      <c r="P578" s="84">
        <v>653</v>
      </c>
      <c r="Q578" s="84">
        <v>35915</v>
      </c>
      <c r="R578" s="84">
        <v>2514.0500000000002</v>
      </c>
      <c r="S578" s="84">
        <v>38429.050000000003</v>
      </c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>
        <v>653</v>
      </c>
      <c r="AG578" s="84">
        <v>35915</v>
      </c>
      <c r="AH578" s="84">
        <v>2514.0500000000002</v>
      </c>
      <c r="AI578" s="84">
        <v>38429.050000000003</v>
      </c>
      <c r="AJ578"/>
      <c r="AK578"/>
      <c r="AL578"/>
      <c r="AM578"/>
      <c r="AN578"/>
      <c r="AO578"/>
      <c r="AP578"/>
      <c r="AQ578"/>
      <c r="AR578"/>
      <c r="AS578"/>
      <c r="AT578"/>
      <c r="AU578"/>
    </row>
    <row r="579" spans="1:47" x14ac:dyDescent="0.3">
      <c r="A579" s="4" t="s">
        <v>1297</v>
      </c>
      <c r="B579" s="4" t="s">
        <v>153</v>
      </c>
      <c r="C579" s="4" t="s">
        <v>206</v>
      </c>
      <c r="D579" s="4">
        <v>92000318920</v>
      </c>
      <c r="E579" s="4">
        <v>9009417279</v>
      </c>
      <c r="F579" s="90">
        <v>130000739869</v>
      </c>
      <c r="G579" s="90">
        <v>140001545997</v>
      </c>
      <c r="H579" s="84"/>
      <c r="I579" s="84"/>
      <c r="J579" s="84"/>
      <c r="K579" s="84"/>
      <c r="L579" s="84"/>
      <c r="M579" s="84"/>
      <c r="N579" s="84"/>
      <c r="O579" s="84"/>
      <c r="P579" s="84">
        <v>7489</v>
      </c>
      <c r="Q579" s="84">
        <v>411895</v>
      </c>
      <c r="R579" s="84">
        <v>28832.65</v>
      </c>
      <c r="S579" s="84">
        <v>440727.65</v>
      </c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>
        <v>7489</v>
      </c>
      <c r="AG579" s="84">
        <v>411895</v>
      </c>
      <c r="AH579" s="84">
        <v>28832.65</v>
      </c>
      <c r="AI579" s="84">
        <v>440727.65</v>
      </c>
      <c r="AJ579"/>
      <c r="AK579"/>
      <c r="AL579"/>
      <c r="AM579"/>
      <c r="AN579"/>
      <c r="AO579"/>
      <c r="AP579"/>
      <c r="AQ579"/>
      <c r="AR579"/>
      <c r="AS579"/>
      <c r="AT579"/>
      <c r="AU579"/>
    </row>
    <row r="580" spans="1:47" x14ac:dyDescent="0.3">
      <c r="A580" s="4" t="s">
        <v>1297</v>
      </c>
      <c r="B580" s="4" t="s">
        <v>2509</v>
      </c>
      <c r="C580" s="4" t="s">
        <v>2508</v>
      </c>
      <c r="D580" s="4">
        <v>92000666438</v>
      </c>
      <c r="E580" s="4">
        <v>9009417289</v>
      </c>
      <c r="F580" s="90">
        <v>130000740157</v>
      </c>
      <c r="G580" s="90">
        <v>140001546166</v>
      </c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>
        <v>915</v>
      </c>
      <c r="Y580" s="84">
        <v>22875</v>
      </c>
      <c r="Z580" s="84">
        <v>1601.25</v>
      </c>
      <c r="AA580" s="84">
        <v>24476.25</v>
      </c>
      <c r="AB580" s="84"/>
      <c r="AC580" s="84"/>
      <c r="AD580" s="84"/>
      <c r="AE580" s="84"/>
      <c r="AF580" s="84">
        <v>915</v>
      </c>
      <c r="AG580" s="84">
        <v>22875</v>
      </c>
      <c r="AH580" s="84">
        <v>1601.25</v>
      </c>
      <c r="AI580" s="84">
        <v>24476.25</v>
      </c>
      <c r="AJ580"/>
      <c r="AK580"/>
      <c r="AL580"/>
      <c r="AM580"/>
      <c r="AN580"/>
      <c r="AO580"/>
      <c r="AP580"/>
      <c r="AQ580"/>
      <c r="AR580"/>
      <c r="AS580"/>
      <c r="AT580"/>
      <c r="AU580"/>
    </row>
    <row r="581" spans="1:47" x14ac:dyDescent="0.3">
      <c r="A581" s="4" t="s">
        <v>1315</v>
      </c>
      <c r="B581" s="4" t="s">
        <v>160</v>
      </c>
      <c r="C581" s="4" t="s">
        <v>220</v>
      </c>
      <c r="D581" s="4">
        <v>92000322747</v>
      </c>
      <c r="E581" s="4">
        <v>9009416961</v>
      </c>
      <c r="F581" s="90">
        <v>130000727568</v>
      </c>
      <c r="G581" s="90">
        <v>140001545712</v>
      </c>
      <c r="H581" s="84"/>
      <c r="I581" s="84"/>
      <c r="J581" s="84"/>
      <c r="K581" s="84"/>
      <c r="L581" s="84"/>
      <c r="M581" s="84"/>
      <c r="N581" s="84"/>
      <c r="O581" s="84"/>
      <c r="P581" s="84">
        <v>7661</v>
      </c>
      <c r="Q581" s="84">
        <v>421355</v>
      </c>
      <c r="R581" s="84">
        <v>29494.85</v>
      </c>
      <c r="S581" s="84">
        <v>450849.85</v>
      </c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>
        <v>7661</v>
      </c>
      <c r="AG581" s="84">
        <v>421355</v>
      </c>
      <c r="AH581" s="84">
        <v>29494.85</v>
      </c>
      <c r="AI581" s="84">
        <v>450849.85</v>
      </c>
      <c r="AJ581"/>
      <c r="AK581"/>
      <c r="AL581"/>
      <c r="AM581"/>
      <c r="AN581"/>
      <c r="AO581"/>
      <c r="AP581"/>
      <c r="AQ581"/>
      <c r="AR581"/>
      <c r="AS581"/>
      <c r="AT581"/>
      <c r="AU581"/>
    </row>
    <row r="582" spans="1:47" x14ac:dyDescent="0.3">
      <c r="A582" s="4" t="s">
        <v>1315</v>
      </c>
      <c r="B582" s="4" t="s">
        <v>160</v>
      </c>
      <c r="C582" s="4" t="s">
        <v>222</v>
      </c>
      <c r="D582" s="4">
        <v>92000322747</v>
      </c>
      <c r="E582" s="4">
        <v>9009416644</v>
      </c>
      <c r="F582" s="90">
        <v>130000727562</v>
      </c>
      <c r="G582" s="90">
        <v>140001545518</v>
      </c>
      <c r="H582" s="84"/>
      <c r="I582" s="84"/>
      <c r="J582" s="84"/>
      <c r="K582" s="84"/>
      <c r="L582" s="84"/>
      <c r="M582" s="84"/>
      <c r="N582" s="84"/>
      <c r="O582" s="84"/>
      <c r="P582" s="84">
        <v>1831</v>
      </c>
      <c r="Q582" s="84">
        <v>100705</v>
      </c>
      <c r="R582" s="84">
        <v>7049.35</v>
      </c>
      <c r="S582" s="84">
        <v>107754.35</v>
      </c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>
        <v>1831</v>
      </c>
      <c r="AG582" s="84">
        <v>100705</v>
      </c>
      <c r="AH582" s="84">
        <v>7049.35</v>
      </c>
      <c r="AI582" s="84">
        <v>107754.35</v>
      </c>
      <c r="AJ582"/>
      <c r="AK582"/>
      <c r="AL582"/>
      <c r="AM582"/>
      <c r="AN582"/>
      <c r="AO582"/>
      <c r="AP582"/>
      <c r="AQ582"/>
      <c r="AR582"/>
      <c r="AS582"/>
      <c r="AT582"/>
      <c r="AU582"/>
    </row>
    <row r="583" spans="1:47" x14ac:dyDescent="0.3">
      <c r="A583" s="4" t="s">
        <v>1315</v>
      </c>
      <c r="B583" s="4" t="s">
        <v>160</v>
      </c>
      <c r="C583" s="4" t="s">
        <v>215</v>
      </c>
      <c r="D583" s="4">
        <v>92000322747</v>
      </c>
      <c r="E583" s="4">
        <v>9009417219</v>
      </c>
      <c r="F583" s="90">
        <v>130000727577</v>
      </c>
      <c r="G583" s="90">
        <v>140001545886</v>
      </c>
      <c r="H583" s="84"/>
      <c r="I583" s="84"/>
      <c r="J583" s="84"/>
      <c r="K583" s="84"/>
      <c r="L583" s="84"/>
      <c r="M583" s="84"/>
      <c r="N583" s="84"/>
      <c r="O583" s="84"/>
      <c r="P583" s="84">
        <v>1864</v>
      </c>
      <c r="Q583" s="84">
        <v>102520</v>
      </c>
      <c r="R583" s="84">
        <v>7176.4</v>
      </c>
      <c r="S583" s="84">
        <v>109696.4</v>
      </c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>
        <v>1864</v>
      </c>
      <c r="AG583" s="84">
        <v>102520</v>
      </c>
      <c r="AH583" s="84">
        <v>7176.4</v>
      </c>
      <c r="AI583" s="84">
        <v>109696.4</v>
      </c>
      <c r="AJ583"/>
      <c r="AK583"/>
      <c r="AL583"/>
      <c r="AM583"/>
      <c r="AN583"/>
      <c r="AO583"/>
      <c r="AP583"/>
      <c r="AQ583"/>
      <c r="AR583"/>
      <c r="AS583"/>
      <c r="AT583"/>
      <c r="AU583"/>
    </row>
    <row r="584" spans="1:47" x14ac:dyDescent="0.3">
      <c r="A584" s="4" t="s">
        <v>1315</v>
      </c>
      <c r="B584" s="4" t="s">
        <v>3185</v>
      </c>
      <c r="C584" s="4" t="s">
        <v>643</v>
      </c>
      <c r="D584" s="4">
        <v>92000326055</v>
      </c>
      <c r="E584" s="4">
        <v>9009420164</v>
      </c>
      <c r="F584" s="90">
        <v>130000727588</v>
      </c>
      <c r="G584" s="90">
        <v>140001546629</v>
      </c>
      <c r="H584" s="84">
        <v>2064</v>
      </c>
      <c r="I584" s="84">
        <v>66048</v>
      </c>
      <c r="J584" s="84">
        <v>4623.3599999999997</v>
      </c>
      <c r="K584" s="84">
        <v>70671.360000000001</v>
      </c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>
        <v>2064</v>
      </c>
      <c r="AG584" s="84">
        <v>66048</v>
      </c>
      <c r="AH584" s="84">
        <v>4623.3599999999997</v>
      </c>
      <c r="AI584" s="84">
        <v>70671.360000000001</v>
      </c>
      <c r="AJ584"/>
      <c r="AK584"/>
      <c r="AL584"/>
      <c r="AM584"/>
      <c r="AN584"/>
      <c r="AO584"/>
      <c r="AP584"/>
      <c r="AQ584"/>
      <c r="AR584"/>
      <c r="AS584"/>
      <c r="AT584"/>
      <c r="AU584"/>
    </row>
    <row r="585" spans="1:47" x14ac:dyDescent="0.3">
      <c r="A585" s="4" t="s">
        <v>1315</v>
      </c>
      <c r="B585" s="4" t="s">
        <v>174</v>
      </c>
      <c r="C585" s="4" t="s">
        <v>218</v>
      </c>
      <c r="D585" s="4">
        <v>92000320893</v>
      </c>
      <c r="E585" s="4">
        <v>9009417632</v>
      </c>
      <c r="F585" s="90">
        <v>130000727591</v>
      </c>
      <c r="G585" s="90">
        <v>140001546204</v>
      </c>
      <c r="H585" s="84"/>
      <c r="I585" s="84"/>
      <c r="J585" s="84"/>
      <c r="K585" s="84"/>
      <c r="L585" s="84"/>
      <c r="M585" s="84"/>
      <c r="N585" s="84"/>
      <c r="O585" s="84"/>
      <c r="P585" s="84">
        <v>1332</v>
      </c>
      <c r="Q585" s="84">
        <v>73260</v>
      </c>
      <c r="R585" s="84">
        <v>5128.2</v>
      </c>
      <c r="S585" s="84">
        <v>78388.2</v>
      </c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>
        <v>1332</v>
      </c>
      <c r="AG585" s="84">
        <v>73260</v>
      </c>
      <c r="AH585" s="84">
        <v>5128.2</v>
      </c>
      <c r="AI585" s="84">
        <v>78388.2</v>
      </c>
      <c r="AJ585"/>
      <c r="AK585"/>
      <c r="AL585"/>
      <c r="AM585"/>
      <c r="AN585"/>
      <c r="AO585"/>
      <c r="AP585"/>
      <c r="AQ585"/>
      <c r="AR585"/>
      <c r="AS585"/>
      <c r="AT585"/>
      <c r="AU585"/>
    </row>
    <row r="586" spans="1:47" x14ac:dyDescent="0.3">
      <c r="A586" s="4" t="s">
        <v>1315</v>
      </c>
      <c r="B586" s="4" t="s">
        <v>1316</v>
      </c>
      <c r="C586" s="4" t="s">
        <v>224</v>
      </c>
      <c r="D586" s="4">
        <v>92000314488</v>
      </c>
      <c r="E586" s="4">
        <v>9009417544</v>
      </c>
      <c r="F586" s="90">
        <v>130000727589</v>
      </c>
      <c r="G586" s="90">
        <v>140001546195</v>
      </c>
      <c r="H586" s="84"/>
      <c r="I586" s="84"/>
      <c r="J586" s="84"/>
      <c r="K586" s="84"/>
      <c r="L586" s="84"/>
      <c r="M586" s="84"/>
      <c r="N586" s="84"/>
      <c r="O586" s="84"/>
      <c r="P586" s="84">
        <v>1505</v>
      </c>
      <c r="Q586" s="84">
        <v>82775</v>
      </c>
      <c r="R586" s="84">
        <v>5794.25</v>
      </c>
      <c r="S586" s="84">
        <v>88569.25</v>
      </c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>
        <v>1505</v>
      </c>
      <c r="AG586" s="84">
        <v>82775</v>
      </c>
      <c r="AH586" s="84">
        <v>5794.25</v>
      </c>
      <c r="AI586" s="84">
        <v>88569.25</v>
      </c>
      <c r="AJ586"/>
      <c r="AK586"/>
      <c r="AL586"/>
      <c r="AM586"/>
      <c r="AN586"/>
      <c r="AO586"/>
      <c r="AP586"/>
      <c r="AQ586"/>
      <c r="AR586"/>
      <c r="AS586"/>
      <c r="AT586"/>
      <c r="AU586"/>
    </row>
    <row r="587" spans="1:47" x14ac:dyDescent="0.3">
      <c r="A587" s="4" t="s">
        <v>1315</v>
      </c>
      <c r="B587" s="4" t="s">
        <v>3187</v>
      </c>
      <c r="C587" s="4" t="s">
        <v>645</v>
      </c>
      <c r="D587" s="4">
        <v>92000264773</v>
      </c>
      <c r="E587" s="4">
        <v>9009441378</v>
      </c>
      <c r="F587" s="90">
        <v>130000727585</v>
      </c>
      <c r="G587" s="90">
        <v>140001546615</v>
      </c>
      <c r="H587" s="84">
        <v>814</v>
      </c>
      <c r="I587" s="84">
        <v>26048</v>
      </c>
      <c r="J587" s="84">
        <v>1823.36</v>
      </c>
      <c r="K587" s="84">
        <v>27871.360000000001</v>
      </c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>
        <v>814</v>
      </c>
      <c r="AG587" s="84">
        <v>26048</v>
      </c>
      <c r="AH587" s="84">
        <v>1823.36</v>
      </c>
      <c r="AI587" s="84">
        <v>27871.360000000001</v>
      </c>
      <c r="AJ587"/>
      <c r="AK587"/>
      <c r="AL587"/>
      <c r="AM587"/>
      <c r="AN587"/>
      <c r="AO587"/>
      <c r="AP587"/>
      <c r="AQ587"/>
      <c r="AR587"/>
      <c r="AS587"/>
      <c r="AT587"/>
      <c r="AU587"/>
    </row>
    <row r="588" spans="1:47" x14ac:dyDescent="0.3">
      <c r="A588" s="4" t="s">
        <v>1315</v>
      </c>
      <c r="B588" s="4" t="s">
        <v>162</v>
      </c>
      <c r="C588" s="4" t="s">
        <v>212</v>
      </c>
      <c r="D588" s="4">
        <v>92000499508</v>
      </c>
      <c r="E588" s="4">
        <v>9009417814</v>
      </c>
      <c r="F588" s="90">
        <v>130000727618</v>
      </c>
      <c r="G588" s="90">
        <v>140001546376</v>
      </c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>
        <v>41</v>
      </c>
      <c r="AC588" s="84">
        <v>16810</v>
      </c>
      <c r="AD588" s="84">
        <v>1176.7</v>
      </c>
      <c r="AE588" s="84">
        <v>17986.7</v>
      </c>
      <c r="AF588" s="84">
        <v>41</v>
      </c>
      <c r="AG588" s="84">
        <v>16810</v>
      </c>
      <c r="AH588" s="84">
        <v>1176.7</v>
      </c>
      <c r="AI588" s="84">
        <v>17986.7</v>
      </c>
      <c r="AJ588"/>
      <c r="AK588"/>
      <c r="AL588"/>
      <c r="AM588"/>
    </row>
    <row r="589" spans="1:47" x14ac:dyDescent="0.3">
      <c r="A589" s="4" t="s">
        <v>1315</v>
      </c>
      <c r="B589" s="4" t="s">
        <v>158</v>
      </c>
      <c r="C589" s="4" t="s">
        <v>214</v>
      </c>
      <c r="D589" s="4">
        <v>92000312968</v>
      </c>
      <c r="E589" s="4">
        <v>9009417811</v>
      </c>
      <c r="F589" s="90">
        <v>130000727601</v>
      </c>
      <c r="G589" s="90">
        <v>140001546345</v>
      </c>
      <c r="H589" s="84"/>
      <c r="I589" s="84"/>
      <c r="J589" s="84"/>
      <c r="K589" s="84"/>
      <c r="L589" s="84"/>
      <c r="M589" s="84"/>
      <c r="N589" s="84"/>
      <c r="O589" s="84"/>
      <c r="P589" s="84">
        <v>7449</v>
      </c>
      <c r="Q589" s="84">
        <v>409695</v>
      </c>
      <c r="R589" s="84">
        <v>28678.65</v>
      </c>
      <c r="S589" s="84">
        <v>438373.65</v>
      </c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>
        <v>7449</v>
      </c>
      <c r="AG589" s="84">
        <v>409695</v>
      </c>
      <c r="AH589" s="84">
        <v>28678.65</v>
      </c>
      <c r="AI589" s="84">
        <v>438373.65</v>
      </c>
      <c r="AJ589"/>
      <c r="AK589"/>
      <c r="AL589"/>
      <c r="AM589"/>
    </row>
    <row r="590" spans="1:47" x14ac:dyDescent="0.3">
      <c r="A590" s="4" t="s">
        <v>1315</v>
      </c>
      <c r="B590" s="4" t="s">
        <v>180</v>
      </c>
      <c r="C590" s="4" t="s">
        <v>221</v>
      </c>
      <c r="D590" s="4">
        <v>92000393289</v>
      </c>
      <c r="E590" s="4">
        <v>9009417816</v>
      </c>
      <c r="F590" s="90">
        <v>130000727611</v>
      </c>
      <c r="G590" s="90">
        <v>140001546393</v>
      </c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>
        <v>33</v>
      </c>
      <c r="AC590" s="84">
        <v>13530</v>
      </c>
      <c r="AD590" s="84">
        <v>947.1</v>
      </c>
      <c r="AE590" s="84">
        <v>14477.1</v>
      </c>
      <c r="AF590" s="84">
        <v>33</v>
      </c>
      <c r="AG590" s="84">
        <v>13530</v>
      </c>
      <c r="AH590" s="84">
        <v>947.1</v>
      </c>
      <c r="AI590" s="84">
        <v>14477.1</v>
      </c>
      <c r="AJ590"/>
      <c r="AK590"/>
      <c r="AL590"/>
      <c r="AM590"/>
    </row>
    <row r="591" spans="1:47" x14ac:dyDescent="0.3">
      <c r="A591" s="4" t="s">
        <v>1315</v>
      </c>
      <c r="B591" s="4" t="s">
        <v>194</v>
      </c>
      <c r="C591" s="4" t="s">
        <v>640</v>
      </c>
      <c r="D591" s="4">
        <v>92000539545</v>
      </c>
      <c r="E591" s="4">
        <v>9009417642</v>
      </c>
      <c r="F591" s="90">
        <v>130000727592</v>
      </c>
      <c r="G591" s="90">
        <v>140001546226</v>
      </c>
      <c r="H591" s="84"/>
      <c r="I591" s="84"/>
      <c r="J591" s="84"/>
      <c r="K591" s="84"/>
      <c r="L591" s="84"/>
      <c r="M591" s="84"/>
      <c r="N591" s="84"/>
      <c r="O591" s="84"/>
      <c r="P591" s="84">
        <v>15407</v>
      </c>
      <c r="Q591" s="84">
        <v>847385</v>
      </c>
      <c r="R591" s="84">
        <v>59316.95</v>
      </c>
      <c r="S591" s="84">
        <v>906701.95</v>
      </c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>
        <v>15407</v>
      </c>
      <c r="AG591" s="84">
        <v>847385</v>
      </c>
      <c r="AH591" s="84">
        <v>59316.95</v>
      </c>
      <c r="AI591" s="84">
        <v>906701.95</v>
      </c>
      <c r="AJ591"/>
      <c r="AK591"/>
      <c r="AL591"/>
      <c r="AM591"/>
    </row>
    <row r="592" spans="1:47" x14ac:dyDescent="0.3">
      <c r="A592" s="4" t="s">
        <v>1315</v>
      </c>
      <c r="B592" s="4" t="s">
        <v>194</v>
      </c>
      <c r="C592" s="4" t="s">
        <v>640</v>
      </c>
      <c r="D592" s="4">
        <v>92000539545</v>
      </c>
      <c r="E592" s="4">
        <v>9009417815</v>
      </c>
      <c r="F592" s="90">
        <v>130000727616</v>
      </c>
      <c r="G592" s="90">
        <v>140001546386</v>
      </c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>
        <v>464</v>
      </c>
      <c r="AC592" s="84">
        <v>190240</v>
      </c>
      <c r="AD592" s="84">
        <v>13316.8</v>
      </c>
      <c r="AE592" s="84">
        <v>203556.8</v>
      </c>
      <c r="AF592" s="84">
        <v>464</v>
      </c>
      <c r="AG592" s="84">
        <v>190240</v>
      </c>
      <c r="AH592" s="84">
        <v>13316.8</v>
      </c>
      <c r="AI592" s="84">
        <v>203556.8</v>
      </c>
      <c r="AJ592"/>
      <c r="AK592"/>
      <c r="AL592"/>
      <c r="AM592"/>
    </row>
    <row r="593" spans="1:39" x14ac:dyDescent="0.3">
      <c r="A593" s="4" t="s">
        <v>1315</v>
      </c>
      <c r="B593" s="4" t="s">
        <v>171</v>
      </c>
      <c r="C593" s="4" t="s">
        <v>213</v>
      </c>
      <c r="D593" s="4">
        <v>92000429671</v>
      </c>
      <c r="E593" s="4">
        <v>9009417812</v>
      </c>
      <c r="F593" s="90">
        <v>130000727602</v>
      </c>
      <c r="G593" s="90">
        <v>140001546352</v>
      </c>
      <c r="H593" s="84"/>
      <c r="I593" s="84"/>
      <c r="J593" s="84"/>
      <c r="K593" s="84"/>
      <c r="L593" s="84"/>
      <c r="M593" s="84"/>
      <c r="N593" s="84"/>
      <c r="O593" s="84"/>
      <c r="P593" s="84">
        <v>3161</v>
      </c>
      <c r="Q593" s="84">
        <v>173855</v>
      </c>
      <c r="R593" s="84">
        <v>12169.85</v>
      </c>
      <c r="S593" s="84">
        <v>186024.85</v>
      </c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>
        <v>3161</v>
      </c>
      <c r="AG593" s="84">
        <v>173855</v>
      </c>
      <c r="AH593" s="84">
        <v>12169.85</v>
      </c>
      <c r="AI593" s="84">
        <v>186024.85</v>
      </c>
      <c r="AJ593"/>
      <c r="AK593"/>
      <c r="AL593"/>
      <c r="AM593"/>
    </row>
    <row r="594" spans="1:39" x14ac:dyDescent="0.3">
      <c r="A594" s="4" t="s">
        <v>1315</v>
      </c>
      <c r="B594" s="4" t="s">
        <v>114</v>
      </c>
      <c r="C594" s="4" t="s">
        <v>219</v>
      </c>
      <c r="D594" s="4">
        <v>92000320884</v>
      </c>
      <c r="E594" s="4">
        <v>9009417646</v>
      </c>
      <c r="F594" s="90">
        <v>130000727599</v>
      </c>
      <c r="G594" s="90">
        <v>140001546264</v>
      </c>
      <c r="H594" s="84"/>
      <c r="I594" s="84"/>
      <c r="J594" s="84"/>
      <c r="K594" s="84"/>
      <c r="L594" s="84"/>
      <c r="M594" s="84"/>
      <c r="N594" s="84"/>
      <c r="O594" s="84"/>
      <c r="P594" s="84">
        <v>11291</v>
      </c>
      <c r="Q594" s="84">
        <v>621005</v>
      </c>
      <c r="R594" s="84">
        <v>43470.35</v>
      </c>
      <c r="S594" s="84">
        <v>664475.35</v>
      </c>
      <c r="T594" s="84">
        <v>8223</v>
      </c>
      <c r="U594" s="84">
        <v>822300</v>
      </c>
      <c r="V594" s="84">
        <v>57561</v>
      </c>
      <c r="W594" s="84">
        <v>879861</v>
      </c>
      <c r="X594" s="84"/>
      <c r="Y594" s="84"/>
      <c r="Z594" s="84"/>
      <c r="AA594" s="84"/>
      <c r="AB594" s="84"/>
      <c r="AC594" s="84"/>
      <c r="AD594" s="84"/>
      <c r="AE594" s="84"/>
      <c r="AF594" s="84">
        <v>19514</v>
      </c>
      <c r="AG594" s="84">
        <v>1443305</v>
      </c>
      <c r="AH594" s="84">
        <v>101031.35</v>
      </c>
      <c r="AI594" s="84">
        <v>1544336.35</v>
      </c>
      <c r="AJ594"/>
      <c r="AK594"/>
      <c r="AL594"/>
      <c r="AM594"/>
    </row>
    <row r="595" spans="1:39" x14ac:dyDescent="0.3">
      <c r="A595" s="4" t="s">
        <v>1315</v>
      </c>
      <c r="B595" s="4" t="s">
        <v>1257</v>
      </c>
      <c r="C595" s="4" t="s">
        <v>225</v>
      </c>
      <c r="D595" s="4">
        <v>92000589353</v>
      </c>
      <c r="E595" s="4">
        <v>9009416424</v>
      </c>
      <c r="F595" s="90">
        <v>130000727556</v>
      </c>
      <c r="G595" s="90">
        <v>140001545270</v>
      </c>
      <c r="H595" s="84"/>
      <c r="I595" s="84"/>
      <c r="J595" s="84"/>
      <c r="K595" s="84"/>
      <c r="L595" s="84"/>
      <c r="M595" s="84"/>
      <c r="N595" s="84"/>
      <c r="O595" s="84"/>
      <c r="P595" s="84">
        <v>739</v>
      </c>
      <c r="Q595" s="84">
        <v>40645</v>
      </c>
      <c r="R595" s="84">
        <v>2845.15</v>
      </c>
      <c r="S595" s="84">
        <v>43490.15</v>
      </c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>
        <v>739</v>
      </c>
      <c r="AG595" s="84">
        <v>40645</v>
      </c>
      <c r="AH595" s="84">
        <v>2845.15</v>
      </c>
      <c r="AI595" s="84">
        <v>43490.15</v>
      </c>
      <c r="AJ595"/>
      <c r="AK595"/>
      <c r="AL595"/>
      <c r="AM595"/>
    </row>
    <row r="596" spans="1:39" x14ac:dyDescent="0.3">
      <c r="A596" s="4" t="s">
        <v>1315</v>
      </c>
      <c r="B596" s="4" t="s">
        <v>168</v>
      </c>
      <c r="C596" s="4" t="s">
        <v>216</v>
      </c>
      <c r="D596" s="4">
        <v>92000320971</v>
      </c>
      <c r="E596" s="4">
        <v>9009417813</v>
      </c>
      <c r="F596" s="90">
        <v>130000727605</v>
      </c>
      <c r="G596" s="90">
        <v>140001546355</v>
      </c>
      <c r="H596" s="84"/>
      <c r="I596" s="84"/>
      <c r="J596" s="84"/>
      <c r="K596" s="84"/>
      <c r="L596" s="84"/>
      <c r="M596" s="84"/>
      <c r="N596" s="84"/>
      <c r="O596" s="84"/>
      <c r="P596" s="84">
        <v>2899</v>
      </c>
      <c r="Q596" s="84">
        <v>159445</v>
      </c>
      <c r="R596" s="84">
        <v>11161.15</v>
      </c>
      <c r="S596" s="84">
        <v>170606.15</v>
      </c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>
        <v>2899</v>
      </c>
      <c r="AG596" s="84">
        <v>159445</v>
      </c>
      <c r="AH596" s="84">
        <v>11161.15</v>
      </c>
      <c r="AI596" s="84">
        <v>170606.15</v>
      </c>
      <c r="AJ596"/>
      <c r="AK596"/>
      <c r="AL596"/>
      <c r="AM596"/>
    </row>
    <row r="597" spans="1:39" x14ac:dyDescent="0.3">
      <c r="A597" s="4" t="s">
        <v>1315</v>
      </c>
      <c r="B597" s="4" t="s">
        <v>172</v>
      </c>
      <c r="C597" s="4" t="s">
        <v>211</v>
      </c>
      <c r="D597" s="4">
        <v>92000372577</v>
      </c>
      <c r="E597" s="4">
        <v>9009417536</v>
      </c>
      <c r="F597" s="90">
        <v>130000727587</v>
      </c>
      <c r="G597" s="90">
        <v>140001546171</v>
      </c>
      <c r="H597" s="84"/>
      <c r="I597" s="84"/>
      <c r="J597" s="84"/>
      <c r="K597" s="84"/>
      <c r="L597" s="84"/>
      <c r="M597" s="84"/>
      <c r="N597" s="84"/>
      <c r="O597" s="84"/>
      <c r="P597" s="84">
        <v>1866</v>
      </c>
      <c r="Q597" s="84">
        <v>102630</v>
      </c>
      <c r="R597" s="84">
        <v>7184.1</v>
      </c>
      <c r="S597" s="84">
        <v>109814.1</v>
      </c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>
        <v>1866</v>
      </c>
      <c r="AG597" s="84">
        <v>102630</v>
      </c>
      <c r="AH597" s="84">
        <v>7184.1</v>
      </c>
      <c r="AI597" s="84">
        <v>109814.1</v>
      </c>
      <c r="AJ597"/>
      <c r="AK597"/>
      <c r="AL597"/>
      <c r="AM597"/>
    </row>
    <row r="598" spans="1:39" x14ac:dyDescent="0.3">
      <c r="A598" s="4" t="s">
        <v>1315</v>
      </c>
      <c r="B598" s="4" t="s">
        <v>153</v>
      </c>
      <c r="C598" s="4" t="s">
        <v>206</v>
      </c>
      <c r="D598" s="4">
        <v>92000320977</v>
      </c>
      <c r="E598" s="4">
        <v>9009416634</v>
      </c>
      <c r="F598" s="90">
        <v>130000727619</v>
      </c>
      <c r="G598" s="90">
        <v>140001545444</v>
      </c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  <c r="AA598" s="84"/>
      <c r="AB598" s="84">
        <v>9</v>
      </c>
      <c r="AC598" s="84">
        <v>3690</v>
      </c>
      <c r="AD598" s="84">
        <v>258.3</v>
      </c>
      <c r="AE598" s="84">
        <v>3948.3</v>
      </c>
      <c r="AF598" s="84">
        <v>9</v>
      </c>
      <c r="AG598" s="84">
        <v>3690</v>
      </c>
      <c r="AH598" s="84">
        <v>258.3</v>
      </c>
      <c r="AI598" s="84">
        <v>3948.3</v>
      </c>
      <c r="AJ598"/>
      <c r="AK598"/>
      <c r="AL598"/>
      <c r="AM598"/>
    </row>
    <row r="599" spans="1:39" x14ac:dyDescent="0.3">
      <c r="A599" s="4" t="s">
        <v>1315</v>
      </c>
      <c r="B599" s="4" t="s">
        <v>153</v>
      </c>
      <c r="C599" s="4" t="s">
        <v>206</v>
      </c>
      <c r="D599" s="4">
        <v>92000320977</v>
      </c>
      <c r="E599" s="4">
        <v>9009420469</v>
      </c>
      <c r="F599" s="90">
        <v>130000727056</v>
      </c>
      <c r="G599" s="90">
        <v>140001545380</v>
      </c>
      <c r="H599" s="84"/>
      <c r="I599" s="84"/>
      <c r="J599" s="84"/>
      <c r="K599" s="84"/>
      <c r="L599" s="84"/>
      <c r="M599" s="84"/>
      <c r="N599" s="84"/>
      <c r="O599" s="84"/>
      <c r="P599" s="84">
        <v>13093</v>
      </c>
      <c r="Q599" s="84">
        <v>720115</v>
      </c>
      <c r="R599" s="84">
        <v>50408.05</v>
      </c>
      <c r="S599" s="84">
        <v>770523.05</v>
      </c>
      <c r="T599" s="84">
        <v>37</v>
      </c>
      <c r="U599" s="84">
        <v>3700</v>
      </c>
      <c r="V599" s="84">
        <v>259</v>
      </c>
      <c r="W599" s="84">
        <v>3959</v>
      </c>
      <c r="X599" s="84"/>
      <c r="Y599" s="84"/>
      <c r="Z599" s="84"/>
      <c r="AA599" s="84"/>
      <c r="AB599" s="84"/>
      <c r="AC599" s="84"/>
      <c r="AD599" s="84"/>
      <c r="AE599" s="84"/>
      <c r="AF599" s="84">
        <v>13130</v>
      </c>
      <c r="AG599" s="84">
        <v>723815</v>
      </c>
      <c r="AH599" s="84">
        <v>50667.05</v>
      </c>
      <c r="AI599" s="84">
        <v>774482.05</v>
      </c>
      <c r="AJ599"/>
      <c r="AK599"/>
      <c r="AL599"/>
      <c r="AM599"/>
    </row>
    <row r="600" spans="1:39" x14ac:dyDescent="0.3">
      <c r="A600" s="4" t="s">
        <v>1314</v>
      </c>
      <c r="B600" s="4" t="s">
        <v>160</v>
      </c>
      <c r="C600" s="4" t="s">
        <v>220</v>
      </c>
      <c r="D600" s="4">
        <v>92000318845</v>
      </c>
      <c r="E600" s="4">
        <v>9009421099</v>
      </c>
      <c r="F600" s="90">
        <v>130000738017</v>
      </c>
      <c r="G600" s="90">
        <v>140001547352</v>
      </c>
      <c r="H600" s="84"/>
      <c r="I600" s="84"/>
      <c r="J600" s="84"/>
      <c r="K600" s="84"/>
      <c r="L600" s="84"/>
      <c r="M600" s="84"/>
      <c r="N600" s="84"/>
      <c r="O600" s="84"/>
      <c r="P600" s="84">
        <v>8231</v>
      </c>
      <c r="Q600" s="84">
        <v>452705</v>
      </c>
      <c r="R600" s="84">
        <v>31689.35</v>
      </c>
      <c r="S600" s="84">
        <v>484394.35</v>
      </c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>
        <v>8231</v>
      </c>
      <c r="AG600" s="84">
        <v>452705</v>
      </c>
      <c r="AH600" s="84">
        <v>31689.35</v>
      </c>
      <c r="AI600" s="84">
        <v>484394.35</v>
      </c>
      <c r="AJ600"/>
      <c r="AK600"/>
      <c r="AL600"/>
      <c r="AM600"/>
    </row>
    <row r="601" spans="1:39" x14ac:dyDescent="0.3">
      <c r="A601" s="4" t="s">
        <v>1314</v>
      </c>
      <c r="B601" s="4" t="s">
        <v>160</v>
      </c>
      <c r="C601" s="4" t="s">
        <v>220</v>
      </c>
      <c r="D601" s="4">
        <v>92000318845</v>
      </c>
      <c r="E601" s="4">
        <v>9009421869</v>
      </c>
      <c r="F601" s="90">
        <v>130000747957</v>
      </c>
      <c r="G601" s="90">
        <v>140001547976</v>
      </c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>
        <v>6</v>
      </c>
      <c r="AC601" s="84">
        <v>2460</v>
      </c>
      <c r="AD601" s="84">
        <v>172.2</v>
      </c>
      <c r="AE601" s="84">
        <v>2632.2</v>
      </c>
      <c r="AF601" s="84">
        <v>6</v>
      </c>
      <c r="AG601" s="84">
        <v>2460</v>
      </c>
      <c r="AH601" s="84">
        <v>172.2</v>
      </c>
      <c r="AI601" s="84">
        <v>2632.2</v>
      </c>
      <c r="AJ601"/>
      <c r="AK601"/>
      <c r="AL601"/>
      <c r="AM601"/>
    </row>
    <row r="602" spans="1:39" x14ac:dyDescent="0.3">
      <c r="A602" s="4" t="s">
        <v>1314</v>
      </c>
      <c r="B602" s="4" t="s">
        <v>160</v>
      </c>
      <c r="C602" s="4" t="s">
        <v>222</v>
      </c>
      <c r="D602" s="4">
        <v>92000318845</v>
      </c>
      <c r="E602" s="4">
        <v>9009421094</v>
      </c>
      <c r="F602" s="90">
        <v>130000739099</v>
      </c>
      <c r="G602" s="90">
        <v>140001547307</v>
      </c>
      <c r="H602" s="84"/>
      <c r="I602" s="84"/>
      <c r="J602" s="84"/>
      <c r="K602" s="84"/>
      <c r="L602" s="84"/>
      <c r="M602" s="84"/>
      <c r="N602" s="84"/>
      <c r="O602" s="84"/>
      <c r="P602" s="84">
        <v>1315</v>
      </c>
      <c r="Q602" s="84">
        <v>72325</v>
      </c>
      <c r="R602" s="84">
        <v>5062.75</v>
      </c>
      <c r="S602" s="84">
        <v>77387.75</v>
      </c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>
        <v>1315</v>
      </c>
      <c r="AG602" s="84">
        <v>72325</v>
      </c>
      <c r="AH602" s="84">
        <v>5062.75</v>
      </c>
      <c r="AI602" s="84">
        <v>77387.75</v>
      </c>
      <c r="AJ602"/>
      <c r="AK602"/>
      <c r="AL602"/>
      <c r="AM602"/>
    </row>
    <row r="603" spans="1:39" x14ac:dyDescent="0.3">
      <c r="A603" s="4" t="s">
        <v>1314</v>
      </c>
      <c r="B603" s="4" t="s">
        <v>174</v>
      </c>
      <c r="C603" s="4" t="s">
        <v>218</v>
      </c>
      <c r="D603" s="4">
        <v>92000318865</v>
      </c>
      <c r="E603" s="4">
        <v>9009427245</v>
      </c>
      <c r="F603" s="90">
        <v>130000739073</v>
      </c>
      <c r="G603" s="90">
        <v>140001547442</v>
      </c>
      <c r="H603" s="84"/>
      <c r="I603" s="84"/>
      <c r="J603" s="84"/>
      <c r="K603" s="84"/>
      <c r="L603" s="84"/>
      <c r="M603" s="84"/>
      <c r="N603" s="84"/>
      <c r="O603" s="84"/>
      <c r="P603" s="84">
        <v>501</v>
      </c>
      <c r="Q603" s="84">
        <v>27555</v>
      </c>
      <c r="R603" s="84">
        <v>1928.85</v>
      </c>
      <c r="S603" s="84">
        <v>29483.85</v>
      </c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>
        <v>501</v>
      </c>
      <c r="AG603" s="84">
        <v>27555</v>
      </c>
      <c r="AH603" s="84">
        <v>1928.85</v>
      </c>
      <c r="AI603" s="84">
        <v>29483.85</v>
      </c>
      <c r="AJ603"/>
      <c r="AK603"/>
      <c r="AL603"/>
      <c r="AM603"/>
    </row>
    <row r="604" spans="1:39" x14ac:dyDescent="0.3">
      <c r="A604" s="4" t="s">
        <v>1314</v>
      </c>
      <c r="B604" s="4" t="s">
        <v>162</v>
      </c>
      <c r="C604" s="4" t="s">
        <v>212</v>
      </c>
      <c r="D604" s="4">
        <v>92000346979</v>
      </c>
      <c r="E604" s="4">
        <v>9009421103</v>
      </c>
      <c r="F604" s="90">
        <v>130000739108</v>
      </c>
      <c r="G604" s="90">
        <v>140001547386</v>
      </c>
      <c r="H604" s="84"/>
      <c r="I604" s="84"/>
      <c r="J604" s="84"/>
      <c r="K604" s="84"/>
      <c r="L604" s="84"/>
      <c r="M604" s="84"/>
      <c r="N604" s="84"/>
      <c r="O604" s="84"/>
      <c r="P604" s="84">
        <v>61</v>
      </c>
      <c r="Q604" s="84">
        <v>3355</v>
      </c>
      <c r="R604" s="84">
        <v>234.85</v>
      </c>
      <c r="S604" s="84">
        <v>3589.85</v>
      </c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>
        <v>61</v>
      </c>
      <c r="AG604" s="84">
        <v>3355</v>
      </c>
      <c r="AH604" s="84">
        <v>234.85</v>
      </c>
      <c r="AI604" s="84">
        <v>3589.85</v>
      </c>
      <c r="AJ604"/>
      <c r="AK604"/>
      <c r="AL604"/>
      <c r="AM604"/>
    </row>
    <row r="605" spans="1:39" x14ac:dyDescent="0.3">
      <c r="A605" s="4" t="s">
        <v>1314</v>
      </c>
      <c r="B605" s="4" t="s">
        <v>158</v>
      </c>
      <c r="C605" s="4" t="s">
        <v>214</v>
      </c>
      <c r="D605" s="4">
        <v>92000312977</v>
      </c>
      <c r="E605" s="4">
        <v>9009421367</v>
      </c>
      <c r="F605" s="90">
        <v>130000739037</v>
      </c>
      <c r="G605" s="90">
        <v>140001547527</v>
      </c>
      <c r="H605" s="84"/>
      <c r="I605" s="84"/>
      <c r="J605" s="84"/>
      <c r="K605" s="84"/>
      <c r="L605" s="84"/>
      <c r="M605" s="84"/>
      <c r="N605" s="84"/>
      <c r="O605" s="84"/>
      <c r="P605" s="84">
        <v>5210</v>
      </c>
      <c r="Q605" s="84">
        <v>286550</v>
      </c>
      <c r="R605" s="84">
        <v>20058.5</v>
      </c>
      <c r="S605" s="84">
        <v>306608.5</v>
      </c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>
        <v>5210</v>
      </c>
      <c r="AG605" s="84">
        <v>286550</v>
      </c>
      <c r="AH605" s="84">
        <v>20058.5</v>
      </c>
      <c r="AI605" s="84">
        <v>306608.5</v>
      </c>
      <c r="AJ605"/>
      <c r="AK605"/>
      <c r="AL605"/>
      <c r="AM605"/>
    </row>
    <row r="606" spans="1:39" x14ac:dyDescent="0.3">
      <c r="A606" s="4" t="s">
        <v>1314</v>
      </c>
      <c r="B606" s="4" t="s">
        <v>194</v>
      </c>
      <c r="C606" s="4" t="s">
        <v>640</v>
      </c>
      <c r="D606" s="4">
        <v>92000571412</v>
      </c>
      <c r="E606" s="4">
        <v>9009421360</v>
      </c>
      <c r="F606" s="90">
        <v>130000739040</v>
      </c>
      <c r="G606" s="90">
        <v>140001547481</v>
      </c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>
        <v>4</v>
      </c>
      <c r="AC606" s="84">
        <v>1640</v>
      </c>
      <c r="AD606" s="84">
        <v>114.8</v>
      </c>
      <c r="AE606" s="84">
        <v>1754.8</v>
      </c>
      <c r="AF606" s="84">
        <v>4</v>
      </c>
      <c r="AG606" s="84">
        <v>1640</v>
      </c>
      <c r="AH606" s="84">
        <v>114.8</v>
      </c>
      <c r="AI606" s="84">
        <v>1754.8</v>
      </c>
      <c r="AJ606"/>
      <c r="AK606"/>
      <c r="AL606"/>
      <c r="AM606"/>
    </row>
    <row r="607" spans="1:39" x14ac:dyDescent="0.3">
      <c r="A607" s="4" t="s">
        <v>1314</v>
      </c>
      <c r="B607" s="4" t="s">
        <v>194</v>
      </c>
      <c r="C607" s="4" t="s">
        <v>640</v>
      </c>
      <c r="D607" s="4">
        <v>92000571412</v>
      </c>
      <c r="E607" s="4">
        <v>9009421357</v>
      </c>
      <c r="F607" s="90">
        <v>130000739044</v>
      </c>
      <c r="G607" s="90">
        <v>140001547460</v>
      </c>
      <c r="H607" s="84"/>
      <c r="I607" s="84"/>
      <c r="J607" s="84"/>
      <c r="K607" s="84"/>
      <c r="L607" s="84"/>
      <c r="M607" s="84"/>
      <c r="N607" s="84"/>
      <c r="O607" s="84"/>
      <c r="P607" s="84">
        <v>5478</v>
      </c>
      <c r="Q607" s="84">
        <v>301290</v>
      </c>
      <c r="R607" s="84">
        <v>21090.3</v>
      </c>
      <c r="S607" s="84">
        <v>322380.3</v>
      </c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>
        <v>5478</v>
      </c>
      <c r="AG607" s="84">
        <v>301290</v>
      </c>
      <c r="AH607" s="84">
        <v>21090.3</v>
      </c>
      <c r="AI607" s="84">
        <v>322380.3</v>
      </c>
      <c r="AJ607"/>
      <c r="AK607"/>
      <c r="AL607"/>
      <c r="AM607"/>
    </row>
    <row r="608" spans="1:39" x14ac:dyDescent="0.3">
      <c r="A608" s="4" t="s">
        <v>1314</v>
      </c>
      <c r="B608" s="4" t="s">
        <v>171</v>
      </c>
      <c r="C608" s="4" t="s">
        <v>213</v>
      </c>
      <c r="D608" s="4">
        <v>92000437045</v>
      </c>
      <c r="E608" s="4">
        <v>9009421368</v>
      </c>
      <c r="F608" s="90">
        <v>130000739068</v>
      </c>
      <c r="G608" s="90">
        <v>140001547536</v>
      </c>
      <c r="H608" s="84"/>
      <c r="I608" s="84"/>
      <c r="J608" s="84"/>
      <c r="K608" s="84"/>
      <c r="L608" s="84"/>
      <c r="M608" s="84"/>
      <c r="N608" s="84"/>
      <c r="O608" s="84"/>
      <c r="P608" s="84">
        <v>3723</v>
      </c>
      <c r="Q608" s="84">
        <v>204765</v>
      </c>
      <c r="R608" s="84">
        <v>14333.55</v>
      </c>
      <c r="S608" s="84">
        <v>219098.55</v>
      </c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>
        <v>3723</v>
      </c>
      <c r="AG608" s="84">
        <v>204765</v>
      </c>
      <c r="AH608" s="84">
        <v>14333.55</v>
      </c>
      <c r="AI608" s="84">
        <v>219098.55</v>
      </c>
      <c r="AJ608"/>
      <c r="AK608"/>
      <c r="AL608"/>
      <c r="AM608"/>
    </row>
    <row r="609" spans="1:35" x14ac:dyDescent="0.3">
      <c r="A609" s="4" t="s">
        <v>1314</v>
      </c>
      <c r="B609" s="4" t="s">
        <v>114</v>
      </c>
      <c r="C609" s="4" t="s">
        <v>219</v>
      </c>
      <c r="D609" s="4">
        <v>92000318861</v>
      </c>
      <c r="E609" s="4">
        <v>9009421366</v>
      </c>
      <c r="F609" s="90">
        <v>130000738029</v>
      </c>
      <c r="G609" s="90">
        <v>140001547502</v>
      </c>
      <c r="H609" s="84"/>
      <c r="I609" s="84"/>
      <c r="J609" s="84"/>
      <c r="K609" s="84"/>
      <c r="L609" s="84"/>
      <c r="M609" s="84"/>
      <c r="N609" s="84"/>
      <c r="O609" s="84"/>
      <c r="P609" s="84">
        <v>8484</v>
      </c>
      <c r="Q609" s="84">
        <v>466620</v>
      </c>
      <c r="R609" s="84">
        <v>32663.4</v>
      </c>
      <c r="S609" s="84">
        <v>499283.4</v>
      </c>
      <c r="T609" s="84">
        <v>2099</v>
      </c>
      <c r="U609" s="84">
        <v>209900</v>
      </c>
      <c r="V609" s="84">
        <v>14693</v>
      </c>
      <c r="W609" s="84">
        <v>224593</v>
      </c>
      <c r="X609" s="84"/>
      <c r="Y609" s="84"/>
      <c r="Z609" s="84"/>
      <c r="AA609" s="84"/>
      <c r="AB609" s="84"/>
      <c r="AC609" s="84"/>
      <c r="AD609" s="84"/>
      <c r="AE609" s="84"/>
      <c r="AF609" s="84">
        <v>10583</v>
      </c>
      <c r="AG609" s="84">
        <v>676520</v>
      </c>
      <c r="AH609" s="84">
        <v>47356.4</v>
      </c>
      <c r="AI609" s="84">
        <v>723876.4</v>
      </c>
    </row>
    <row r="610" spans="1:35" x14ac:dyDescent="0.3">
      <c r="A610" s="4" t="s">
        <v>1314</v>
      </c>
      <c r="B610" s="4" t="s">
        <v>1257</v>
      </c>
      <c r="C610" s="4" t="s">
        <v>225</v>
      </c>
      <c r="D610" s="4">
        <v>92000589340</v>
      </c>
      <c r="E610" s="4">
        <v>9009420968</v>
      </c>
      <c r="F610" s="90">
        <v>130000739063</v>
      </c>
      <c r="G610" s="90">
        <v>140001547241</v>
      </c>
      <c r="H610" s="84"/>
      <c r="I610" s="84"/>
      <c r="J610" s="84"/>
      <c r="K610" s="84"/>
      <c r="L610" s="84"/>
      <c r="M610" s="84"/>
      <c r="N610" s="84"/>
      <c r="O610" s="84"/>
      <c r="P610" s="84">
        <v>2013</v>
      </c>
      <c r="Q610" s="84">
        <v>110715</v>
      </c>
      <c r="R610" s="84">
        <v>7750.05</v>
      </c>
      <c r="S610" s="84">
        <v>118465.05</v>
      </c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>
        <v>2013</v>
      </c>
      <c r="AG610" s="84">
        <v>110715</v>
      </c>
      <c r="AH610" s="84">
        <v>7750.05</v>
      </c>
      <c r="AI610" s="84">
        <v>118465.05</v>
      </c>
    </row>
    <row r="611" spans="1:35" x14ac:dyDescent="0.3">
      <c r="A611" s="4" t="s">
        <v>1314</v>
      </c>
      <c r="B611" s="4" t="s">
        <v>168</v>
      </c>
      <c r="C611" s="4" t="s">
        <v>216</v>
      </c>
      <c r="D611" s="4">
        <v>92000318872</v>
      </c>
      <c r="E611" s="4">
        <v>9009421369</v>
      </c>
      <c r="F611" s="90">
        <v>130000739072</v>
      </c>
      <c r="G611" s="90">
        <v>140001547553</v>
      </c>
      <c r="H611" s="84"/>
      <c r="I611" s="84"/>
      <c r="J611" s="84"/>
      <c r="K611" s="84"/>
      <c r="L611" s="84"/>
      <c r="M611" s="84"/>
      <c r="N611" s="84"/>
      <c r="O611" s="84"/>
      <c r="P611" s="84">
        <v>1434</v>
      </c>
      <c r="Q611" s="84">
        <v>78870</v>
      </c>
      <c r="R611" s="84">
        <v>5520.9</v>
      </c>
      <c r="S611" s="84">
        <v>84390.9</v>
      </c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>
        <v>1434</v>
      </c>
      <c r="AG611" s="84">
        <v>78870</v>
      </c>
      <c r="AH611" s="84">
        <v>5520.9</v>
      </c>
      <c r="AI611" s="84">
        <v>84390.9</v>
      </c>
    </row>
    <row r="612" spans="1:35" x14ac:dyDescent="0.3">
      <c r="A612" s="4" t="s">
        <v>1314</v>
      </c>
      <c r="B612" s="4" t="s">
        <v>172</v>
      </c>
      <c r="C612" s="4" t="s">
        <v>211</v>
      </c>
      <c r="D612" s="4">
        <v>92000512968</v>
      </c>
      <c r="E612" s="4">
        <v>9009421652</v>
      </c>
      <c r="F612" s="90">
        <v>130000739070</v>
      </c>
      <c r="G612" s="90">
        <v>140001547411</v>
      </c>
      <c r="H612" s="84"/>
      <c r="I612" s="84"/>
      <c r="J612" s="84"/>
      <c r="K612" s="84"/>
      <c r="L612" s="84"/>
      <c r="M612" s="84"/>
      <c r="N612" s="84"/>
      <c r="O612" s="84"/>
      <c r="P612" s="84">
        <v>747</v>
      </c>
      <c r="Q612" s="84">
        <v>41085</v>
      </c>
      <c r="R612" s="84">
        <v>2875.95</v>
      </c>
      <c r="S612" s="84">
        <v>43960.95</v>
      </c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>
        <v>747</v>
      </c>
      <c r="AG612" s="84">
        <v>41085</v>
      </c>
      <c r="AH612" s="84">
        <v>2875.95</v>
      </c>
      <c r="AI612" s="84">
        <v>43960.95</v>
      </c>
    </row>
    <row r="613" spans="1:35" x14ac:dyDescent="0.3">
      <c r="A613" s="4" t="s">
        <v>1314</v>
      </c>
      <c r="B613" s="4" t="s">
        <v>172</v>
      </c>
      <c r="C613" s="4" t="s">
        <v>211</v>
      </c>
      <c r="D613" s="4">
        <v>92000512968</v>
      </c>
      <c r="E613" s="4">
        <v>9009421656</v>
      </c>
      <c r="F613" s="90">
        <v>130000747876</v>
      </c>
      <c r="G613" s="90">
        <v>140001547689</v>
      </c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>
        <v>1</v>
      </c>
      <c r="AC613" s="84">
        <v>410</v>
      </c>
      <c r="AD613" s="84">
        <v>28.7</v>
      </c>
      <c r="AE613" s="84">
        <v>438.7</v>
      </c>
      <c r="AF613" s="84">
        <v>1</v>
      </c>
      <c r="AG613" s="84">
        <v>410</v>
      </c>
      <c r="AH613" s="84">
        <v>28.7</v>
      </c>
      <c r="AI613" s="84">
        <v>438.7</v>
      </c>
    </row>
    <row r="614" spans="1:35" x14ac:dyDescent="0.3">
      <c r="A614" s="4" t="s">
        <v>1314</v>
      </c>
      <c r="B614" s="4" t="s">
        <v>153</v>
      </c>
      <c r="C614" s="4" t="s">
        <v>206</v>
      </c>
      <c r="D614" s="4">
        <v>92000452205</v>
      </c>
      <c r="E614" s="4">
        <v>9009421102</v>
      </c>
      <c r="F614" s="90">
        <v>130000739034</v>
      </c>
      <c r="G614" s="90">
        <v>140001547375</v>
      </c>
      <c r="H614" s="84"/>
      <c r="I614" s="84"/>
      <c r="J614" s="84"/>
      <c r="K614" s="84"/>
      <c r="L614" s="84"/>
      <c r="M614" s="84"/>
      <c r="N614" s="84"/>
      <c r="O614" s="84"/>
      <c r="P614" s="84">
        <v>7695</v>
      </c>
      <c r="Q614" s="84">
        <v>423225</v>
      </c>
      <c r="R614" s="84">
        <v>29625.75</v>
      </c>
      <c r="S614" s="84">
        <v>452850.75</v>
      </c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>
        <v>7695</v>
      </c>
      <c r="AG614" s="84">
        <v>423225</v>
      </c>
      <c r="AH614" s="84">
        <v>29625.75</v>
      </c>
      <c r="AI614" s="84">
        <v>452850.75</v>
      </c>
    </row>
    <row r="615" spans="1:35" x14ac:dyDescent="0.3">
      <c r="A615" s="4" t="s">
        <v>1310</v>
      </c>
      <c r="B615" s="4" t="s">
        <v>160</v>
      </c>
      <c r="C615" s="4" t="s">
        <v>220</v>
      </c>
      <c r="D615" s="4">
        <v>92000323082</v>
      </c>
      <c r="E615" s="4">
        <v>9009417181</v>
      </c>
      <c r="F615" s="90">
        <v>130000721942</v>
      </c>
      <c r="G615" s="90">
        <v>140001545877</v>
      </c>
      <c r="H615" s="84"/>
      <c r="I615" s="84"/>
      <c r="J615" s="84"/>
      <c r="K615" s="84"/>
      <c r="L615" s="84"/>
      <c r="M615" s="84"/>
      <c r="N615" s="84"/>
      <c r="O615" s="84"/>
      <c r="P615" s="84">
        <v>3973</v>
      </c>
      <c r="Q615" s="84">
        <v>218515</v>
      </c>
      <c r="R615" s="84">
        <v>15296.05</v>
      </c>
      <c r="S615" s="84">
        <v>233811.05</v>
      </c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>
        <v>3973</v>
      </c>
      <c r="AG615" s="84">
        <v>218515</v>
      </c>
      <c r="AH615" s="84">
        <v>15296.05</v>
      </c>
      <c r="AI615" s="84">
        <v>233811.05</v>
      </c>
    </row>
    <row r="616" spans="1:35" x14ac:dyDescent="0.3">
      <c r="A616" s="4" t="s">
        <v>1310</v>
      </c>
      <c r="B616" s="4" t="s">
        <v>160</v>
      </c>
      <c r="C616" s="4" t="s">
        <v>220</v>
      </c>
      <c r="D616" s="4">
        <v>92000323082</v>
      </c>
      <c r="E616" s="4">
        <v>9009421867</v>
      </c>
      <c r="F616" s="90">
        <v>130000724830</v>
      </c>
      <c r="G616" s="90">
        <v>140001547956</v>
      </c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>
        <v>15</v>
      </c>
      <c r="AC616" s="84">
        <v>6150</v>
      </c>
      <c r="AD616" s="84">
        <v>430.5</v>
      </c>
      <c r="AE616" s="84">
        <v>6580.5</v>
      </c>
      <c r="AF616" s="84">
        <v>15</v>
      </c>
      <c r="AG616" s="84">
        <v>6150</v>
      </c>
      <c r="AH616" s="84">
        <v>430.5</v>
      </c>
      <c r="AI616" s="84">
        <v>6580.5</v>
      </c>
    </row>
    <row r="617" spans="1:35" x14ac:dyDescent="0.3">
      <c r="A617" s="4" t="s">
        <v>1310</v>
      </c>
      <c r="B617" s="4" t="s">
        <v>160</v>
      </c>
      <c r="C617" s="4" t="s">
        <v>222</v>
      </c>
      <c r="D617" s="4">
        <v>92000323082</v>
      </c>
      <c r="E617" s="4">
        <v>9009417011</v>
      </c>
      <c r="F617" s="90">
        <v>130000724805</v>
      </c>
      <c r="G617" s="90">
        <v>140001545713</v>
      </c>
      <c r="H617" s="84"/>
      <c r="I617" s="84"/>
      <c r="J617" s="84"/>
      <c r="K617" s="84"/>
      <c r="L617" s="84"/>
      <c r="M617" s="84"/>
      <c r="N617" s="84"/>
      <c r="O617" s="84"/>
      <c r="P617" s="84">
        <v>1896</v>
      </c>
      <c r="Q617" s="84">
        <v>104280</v>
      </c>
      <c r="R617" s="84">
        <v>7299.6</v>
      </c>
      <c r="S617" s="84">
        <v>111579.6</v>
      </c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>
        <v>1896</v>
      </c>
      <c r="AG617" s="84">
        <v>104280</v>
      </c>
      <c r="AH617" s="84">
        <v>7299.6</v>
      </c>
      <c r="AI617" s="84">
        <v>111579.6</v>
      </c>
    </row>
    <row r="618" spans="1:35" x14ac:dyDescent="0.3">
      <c r="A618" s="4" t="s">
        <v>1310</v>
      </c>
      <c r="B618" s="4" t="s">
        <v>162</v>
      </c>
      <c r="C618" s="4" t="s">
        <v>212</v>
      </c>
      <c r="D618" s="4">
        <v>92000349102</v>
      </c>
      <c r="E618" s="4">
        <v>9009417382</v>
      </c>
      <c r="F618" s="90">
        <v>130000724836</v>
      </c>
      <c r="G618" s="90">
        <v>140001546077</v>
      </c>
      <c r="H618" s="84"/>
      <c r="I618" s="84"/>
      <c r="J618" s="84"/>
      <c r="K618" s="84"/>
      <c r="L618" s="84"/>
      <c r="M618" s="84"/>
      <c r="N618" s="84"/>
      <c r="O618" s="84"/>
      <c r="P618" s="84">
        <v>328</v>
      </c>
      <c r="Q618" s="84">
        <v>18040</v>
      </c>
      <c r="R618" s="84">
        <v>1262.8</v>
      </c>
      <c r="S618" s="84">
        <v>19302.8</v>
      </c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>
        <v>328</v>
      </c>
      <c r="AG618" s="84">
        <v>18040</v>
      </c>
      <c r="AH618" s="84">
        <v>1262.8</v>
      </c>
      <c r="AI618" s="84">
        <v>19302.8</v>
      </c>
    </row>
    <row r="619" spans="1:35" x14ac:dyDescent="0.3">
      <c r="A619" s="4" t="s">
        <v>1310</v>
      </c>
      <c r="B619" s="4" t="s">
        <v>158</v>
      </c>
      <c r="C619" s="4" t="s">
        <v>214</v>
      </c>
      <c r="D619" s="4">
        <v>92000312980</v>
      </c>
      <c r="E619" s="4">
        <v>9009421150</v>
      </c>
      <c r="F619" s="90">
        <v>130000724827</v>
      </c>
      <c r="G619" s="90">
        <v>140001547286</v>
      </c>
      <c r="H619" s="84"/>
      <c r="I619" s="84"/>
      <c r="J619" s="84"/>
      <c r="K619" s="84"/>
      <c r="L619" s="84"/>
      <c r="M619" s="84"/>
      <c r="N619" s="84"/>
      <c r="O619" s="84"/>
      <c r="P619" s="84">
        <v>1846</v>
      </c>
      <c r="Q619" s="84">
        <v>101530</v>
      </c>
      <c r="R619" s="84">
        <v>7107.1</v>
      </c>
      <c r="S619" s="84">
        <v>108637.1</v>
      </c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>
        <v>1846</v>
      </c>
      <c r="AG619" s="84">
        <v>101530</v>
      </c>
      <c r="AH619" s="84">
        <v>7107.1</v>
      </c>
      <c r="AI619" s="84">
        <v>108637.1</v>
      </c>
    </row>
    <row r="620" spans="1:35" x14ac:dyDescent="0.3">
      <c r="A620" s="4" t="s">
        <v>1310</v>
      </c>
      <c r="B620" s="4" t="s">
        <v>194</v>
      </c>
      <c r="C620" s="4" t="s">
        <v>640</v>
      </c>
      <c r="D620" s="4">
        <v>92000571413</v>
      </c>
      <c r="E620" s="4">
        <v>9009421814</v>
      </c>
      <c r="F620" s="90">
        <v>130000742120</v>
      </c>
      <c r="G620" s="90">
        <v>140001547750</v>
      </c>
      <c r="H620" s="84"/>
      <c r="I620" s="84"/>
      <c r="J620" s="84"/>
      <c r="K620" s="84"/>
      <c r="L620" s="84"/>
      <c r="M620" s="84"/>
      <c r="N620" s="84"/>
      <c r="O620" s="84"/>
      <c r="P620" s="84">
        <v>905</v>
      </c>
      <c r="Q620" s="84">
        <v>49775</v>
      </c>
      <c r="R620" s="84">
        <v>3484.25</v>
      </c>
      <c r="S620" s="84">
        <v>53259.25</v>
      </c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>
        <v>905</v>
      </c>
      <c r="AG620" s="84">
        <v>49775</v>
      </c>
      <c r="AH620" s="84">
        <v>3484.25</v>
      </c>
      <c r="AI620" s="84">
        <v>53259.25</v>
      </c>
    </row>
    <row r="621" spans="1:35" x14ac:dyDescent="0.3">
      <c r="A621" s="4" t="s">
        <v>1310</v>
      </c>
      <c r="B621" s="4" t="s">
        <v>171</v>
      </c>
      <c r="C621" s="4" t="s">
        <v>213</v>
      </c>
      <c r="D621" s="4">
        <v>92000434895</v>
      </c>
      <c r="E621" s="4">
        <v>9009421288</v>
      </c>
      <c r="F621" s="90">
        <v>130000724798</v>
      </c>
      <c r="G621" s="90">
        <v>140001547402</v>
      </c>
      <c r="H621" s="84"/>
      <c r="I621" s="84"/>
      <c r="J621" s="84"/>
      <c r="K621" s="84"/>
      <c r="L621" s="84"/>
      <c r="M621" s="84"/>
      <c r="N621" s="84"/>
      <c r="O621" s="84"/>
      <c r="P621" s="84">
        <v>3216</v>
      </c>
      <c r="Q621" s="84">
        <v>176880</v>
      </c>
      <c r="R621" s="84">
        <v>12381.6</v>
      </c>
      <c r="S621" s="84">
        <v>189261.6</v>
      </c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>
        <v>3216</v>
      </c>
      <c r="AG621" s="84">
        <v>176880</v>
      </c>
      <c r="AH621" s="84">
        <v>12381.6</v>
      </c>
      <c r="AI621" s="84">
        <v>189261.6</v>
      </c>
    </row>
    <row r="622" spans="1:35" x14ac:dyDescent="0.3">
      <c r="A622" s="4" t="s">
        <v>1310</v>
      </c>
      <c r="B622" s="4" t="s">
        <v>171</v>
      </c>
      <c r="C622" s="4" t="s">
        <v>213</v>
      </c>
      <c r="D622" s="4">
        <v>92000434895</v>
      </c>
      <c r="E622" s="4">
        <v>9009421404</v>
      </c>
      <c r="F622" s="90">
        <v>130000724826</v>
      </c>
      <c r="G622" s="90">
        <v>140001547470</v>
      </c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>
        <v>55</v>
      </c>
      <c r="AC622" s="84">
        <v>22550</v>
      </c>
      <c r="AD622" s="84">
        <v>1578.5</v>
      </c>
      <c r="AE622" s="84">
        <v>24128.5</v>
      </c>
      <c r="AF622" s="84">
        <v>55</v>
      </c>
      <c r="AG622" s="84">
        <v>22550</v>
      </c>
      <c r="AH622" s="84">
        <v>1578.5</v>
      </c>
      <c r="AI622" s="84">
        <v>24128.5</v>
      </c>
    </row>
    <row r="623" spans="1:35" x14ac:dyDescent="0.3">
      <c r="A623" s="4" t="s">
        <v>1310</v>
      </c>
      <c r="B623" s="4" t="s">
        <v>114</v>
      </c>
      <c r="C623" s="4" t="s">
        <v>219</v>
      </c>
      <c r="D623" s="4">
        <v>92000323084</v>
      </c>
      <c r="E623" s="4">
        <v>9009420789</v>
      </c>
      <c r="F623" s="90">
        <v>130000724822</v>
      </c>
      <c r="G623" s="90">
        <v>140001547118</v>
      </c>
      <c r="H623" s="84"/>
      <c r="I623" s="84"/>
      <c r="J623" s="84"/>
      <c r="K623" s="84"/>
      <c r="L623" s="84"/>
      <c r="M623" s="84"/>
      <c r="N623" s="84"/>
      <c r="O623" s="84"/>
      <c r="P623" s="84">
        <v>3594</v>
      </c>
      <c r="Q623" s="84">
        <v>197670</v>
      </c>
      <c r="R623" s="84">
        <v>13836.9</v>
      </c>
      <c r="S623" s="84">
        <v>211506.9</v>
      </c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>
        <v>3594</v>
      </c>
      <c r="AG623" s="84">
        <v>197670</v>
      </c>
      <c r="AH623" s="84">
        <v>13836.9</v>
      </c>
      <c r="AI623" s="84">
        <v>211506.9</v>
      </c>
    </row>
    <row r="624" spans="1:35" x14ac:dyDescent="0.3">
      <c r="A624" s="4" t="s">
        <v>1310</v>
      </c>
      <c r="B624" s="4" t="s">
        <v>1257</v>
      </c>
      <c r="C624" s="4" t="s">
        <v>225</v>
      </c>
      <c r="D624" s="4">
        <v>92000589342</v>
      </c>
      <c r="E624" s="4">
        <v>9009416521</v>
      </c>
      <c r="F624" s="90">
        <v>130000724812</v>
      </c>
      <c r="G624" s="90">
        <v>140001545382</v>
      </c>
      <c r="H624" s="84"/>
      <c r="I624" s="84"/>
      <c r="J624" s="84"/>
      <c r="K624" s="84"/>
      <c r="L624" s="84"/>
      <c r="M624" s="84"/>
      <c r="N624" s="84"/>
      <c r="O624" s="84"/>
      <c r="P624" s="84">
        <v>857</v>
      </c>
      <c r="Q624" s="84">
        <v>47135</v>
      </c>
      <c r="R624" s="84">
        <v>3299.45</v>
      </c>
      <c r="S624" s="84">
        <v>50434.45</v>
      </c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>
        <v>857</v>
      </c>
      <c r="AG624" s="84">
        <v>47135</v>
      </c>
      <c r="AH624" s="84">
        <v>3299.45</v>
      </c>
      <c r="AI624" s="84">
        <v>50434.45</v>
      </c>
    </row>
    <row r="625" spans="1:35" x14ac:dyDescent="0.3">
      <c r="A625" s="4" t="s">
        <v>1310</v>
      </c>
      <c r="B625" s="4" t="s">
        <v>168</v>
      </c>
      <c r="C625" s="4" t="s">
        <v>216</v>
      </c>
      <c r="D625" s="4">
        <v>92000323074</v>
      </c>
      <c r="E625" s="4">
        <v>9009432130</v>
      </c>
      <c r="F625" s="90">
        <v>130000749374</v>
      </c>
      <c r="G625" s="90">
        <v>140001551557</v>
      </c>
      <c r="H625" s="84"/>
      <c r="I625" s="84"/>
      <c r="J625" s="84"/>
      <c r="K625" s="84"/>
      <c r="L625" s="84"/>
      <c r="M625" s="84"/>
      <c r="N625" s="84"/>
      <c r="O625" s="84"/>
      <c r="P625" s="84">
        <v>1049</v>
      </c>
      <c r="Q625" s="84">
        <v>57695</v>
      </c>
      <c r="R625" s="84">
        <v>4038.65</v>
      </c>
      <c r="S625" s="84">
        <v>61733.65</v>
      </c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>
        <v>1049</v>
      </c>
      <c r="AG625" s="84">
        <v>57695</v>
      </c>
      <c r="AH625" s="84">
        <v>4038.65</v>
      </c>
      <c r="AI625" s="84">
        <v>61733.65</v>
      </c>
    </row>
    <row r="626" spans="1:35" x14ac:dyDescent="0.3">
      <c r="A626" s="4" t="s">
        <v>1310</v>
      </c>
      <c r="B626" s="4" t="s">
        <v>153</v>
      </c>
      <c r="C626" s="4" t="s">
        <v>206</v>
      </c>
      <c r="D626" s="4">
        <v>92000323103</v>
      </c>
      <c r="E626" s="4">
        <v>9009416668</v>
      </c>
      <c r="F626" s="90">
        <v>130000724809</v>
      </c>
      <c r="G626" s="90">
        <v>140001545579</v>
      </c>
      <c r="H626" s="84"/>
      <c r="I626" s="84"/>
      <c r="J626" s="84"/>
      <c r="K626" s="84"/>
      <c r="L626" s="84"/>
      <c r="M626" s="84"/>
      <c r="N626" s="84"/>
      <c r="O626" s="84"/>
      <c r="P626" s="84">
        <v>6045</v>
      </c>
      <c r="Q626" s="84">
        <v>332475</v>
      </c>
      <c r="R626" s="84">
        <v>23273.25</v>
      </c>
      <c r="S626" s="84">
        <v>355748.25</v>
      </c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>
        <v>6045</v>
      </c>
      <c r="AG626" s="84">
        <v>332475</v>
      </c>
      <c r="AH626" s="84">
        <v>23273.25</v>
      </c>
      <c r="AI626" s="84">
        <v>355748.25</v>
      </c>
    </row>
    <row r="627" spans="1:35" x14ac:dyDescent="0.3">
      <c r="A627" s="4" t="s">
        <v>1310</v>
      </c>
      <c r="B627" s="4" t="s">
        <v>2509</v>
      </c>
      <c r="C627" s="4" t="s">
        <v>2508</v>
      </c>
      <c r="D627" s="4">
        <v>92000666435</v>
      </c>
      <c r="E627" s="4">
        <v>9009417611</v>
      </c>
      <c r="F627" s="90">
        <v>130000740140</v>
      </c>
      <c r="G627" s="90">
        <v>140001546170</v>
      </c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>
        <v>1784</v>
      </c>
      <c r="Y627" s="84">
        <v>44600</v>
      </c>
      <c r="Z627" s="84">
        <v>3122</v>
      </c>
      <c r="AA627" s="84">
        <v>47722</v>
      </c>
      <c r="AB627" s="84"/>
      <c r="AC627" s="84"/>
      <c r="AD627" s="84"/>
      <c r="AE627" s="84"/>
      <c r="AF627" s="84">
        <v>1784</v>
      </c>
      <c r="AG627" s="84">
        <v>44600</v>
      </c>
      <c r="AH627" s="84">
        <v>3122</v>
      </c>
      <c r="AI627" s="84">
        <v>47722</v>
      </c>
    </row>
    <row r="628" spans="1:35" x14ac:dyDescent="0.3">
      <c r="A628" s="4" t="s">
        <v>1227</v>
      </c>
      <c r="H628" s="84">
        <v>27424</v>
      </c>
      <c r="I628" s="84">
        <v>877568</v>
      </c>
      <c r="J628" s="84">
        <v>61429.760000000002</v>
      </c>
      <c r="K628" s="84">
        <v>938997.75999999989</v>
      </c>
      <c r="L628" s="84">
        <v>73</v>
      </c>
      <c r="M628" s="84">
        <v>4672</v>
      </c>
      <c r="N628" s="84">
        <v>327.03999999999996</v>
      </c>
      <c r="O628" s="84">
        <v>4999.04</v>
      </c>
      <c r="P628" s="84">
        <v>2165928</v>
      </c>
      <c r="Q628" s="84">
        <v>119126040</v>
      </c>
      <c r="R628" s="84">
        <v>8338822.799999997</v>
      </c>
      <c r="S628" s="84">
        <v>127464862.79999994</v>
      </c>
      <c r="T628" s="84">
        <v>142641</v>
      </c>
      <c r="U628" s="84">
        <v>14264100</v>
      </c>
      <c r="V628" s="84">
        <v>998487</v>
      </c>
      <c r="W628" s="84">
        <v>15262587</v>
      </c>
      <c r="X628" s="84">
        <v>4519</v>
      </c>
      <c r="Y628" s="84">
        <v>112975</v>
      </c>
      <c r="Z628" s="84">
        <v>7908.25</v>
      </c>
      <c r="AA628" s="84">
        <v>120883.25</v>
      </c>
      <c r="AB628" s="84">
        <v>8157</v>
      </c>
      <c r="AC628" s="84">
        <v>3344370</v>
      </c>
      <c r="AD628" s="84">
        <v>234105.90000000005</v>
      </c>
      <c r="AE628" s="84">
        <v>3578475.9000000008</v>
      </c>
      <c r="AF628" s="84">
        <v>2348742</v>
      </c>
      <c r="AG628" s="84">
        <v>137729725</v>
      </c>
      <c r="AH628" s="84">
        <v>9641080.7499999907</v>
      </c>
      <c r="AI628" s="84">
        <v>147370805.75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I610"/>
  <sheetViews>
    <sheetView zoomScale="70" zoomScaleNormal="70" workbookViewId="0">
      <selection activeCell="I8" sqref="I8"/>
    </sheetView>
  </sheetViews>
  <sheetFormatPr defaultColWidth="9" defaultRowHeight="18.75" x14ac:dyDescent="0.3"/>
  <cols>
    <col min="1" max="1" width="13.75" style="4" bestFit="1" customWidth="1"/>
    <col min="2" max="2" width="28.75" style="4" bestFit="1" customWidth="1"/>
    <col min="3" max="3" width="14.375" style="4" customWidth="1"/>
    <col min="4" max="4" width="15.875" style="4" customWidth="1"/>
    <col min="5" max="16" width="23.75" style="4" customWidth="1"/>
    <col min="17" max="17" width="20.5" style="4" customWidth="1"/>
    <col min="18" max="18" width="26.25" style="4" customWidth="1"/>
    <col min="19" max="19" width="30" style="4" customWidth="1"/>
    <col min="20" max="20" width="28.125" style="4" customWidth="1"/>
    <col min="21" max="21" width="20.5" style="4" customWidth="1"/>
    <col min="22" max="22" width="26.25" style="4" bestFit="1" customWidth="1"/>
    <col min="23" max="23" width="30" style="4" bestFit="1" customWidth="1"/>
    <col min="24" max="24" width="28.125" style="4" bestFit="1" customWidth="1"/>
    <col min="25" max="26" width="23.25" style="4" bestFit="1" customWidth="1"/>
    <col min="27" max="27" width="20" style="4" bestFit="1" customWidth="1"/>
    <col min="28" max="28" width="26.125" style="4" bestFit="1" customWidth="1"/>
    <col min="29" max="29" width="29.625" style="4" bestFit="1" customWidth="1"/>
    <col min="30" max="35" width="27.625" style="4" bestFit="1" customWidth="1"/>
    <col min="36" max="47" width="3.625" style="4" bestFit="1" customWidth="1"/>
    <col min="48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35" x14ac:dyDescent="0.3">
      <c r="A1"/>
      <c r="B1"/>
    </row>
    <row r="2" spans="1:35" x14ac:dyDescent="0.3">
      <c r="A2" s="83" t="s">
        <v>136</v>
      </c>
      <c r="B2" s="4" t="s">
        <v>1335</v>
      </c>
    </row>
    <row r="3" spans="1:35" x14ac:dyDescent="0.3">
      <c r="A3" s="83" t="s">
        <v>1264</v>
      </c>
      <c r="B3" s="4" t="s">
        <v>219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E5" s="83" t="s">
        <v>144</v>
      </c>
      <c r="F5" s="83" t="s">
        <v>1356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3">
      <c r="E6" s="4">
        <v>55</v>
      </c>
      <c r="F6" s="4">
        <v>55</v>
      </c>
      <c r="G6" s="4">
        <v>55</v>
      </c>
      <c r="H6" s="4">
        <v>55</v>
      </c>
      <c r="I6" s="4">
        <v>100</v>
      </c>
      <c r="J6" s="4">
        <v>100</v>
      </c>
      <c r="K6" s="4">
        <v>100</v>
      </c>
      <c r="L6" s="4">
        <v>100</v>
      </c>
      <c r="M6" s="4">
        <v>410</v>
      </c>
      <c r="N6" s="4">
        <v>410</v>
      </c>
      <c r="O6" s="4">
        <v>410</v>
      </c>
      <c r="P6" s="4">
        <v>410</v>
      </c>
      <c r="Q6" s="84" t="s">
        <v>1357</v>
      </c>
      <c r="R6" s="84" t="s">
        <v>1358</v>
      </c>
      <c r="S6" s="84" t="s">
        <v>1360</v>
      </c>
      <c r="T6" s="84" t="s">
        <v>1362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3">
      <c r="A7" s="83" t="s">
        <v>1382</v>
      </c>
      <c r="B7" s="83" t="s">
        <v>1383</v>
      </c>
      <c r="C7" s="83" t="s">
        <v>127</v>
      </c>
      <c r="D7" s="83" t="s">
        <v>133</v>
      </c>
      <c r="E7" s="4" t="s">
        <v>1352</v>
      </c>
      <c r="F7" s="4" t="s">
        <v>1359</v>
      </c>
      <c r="G7" s="4" t="s">
        <v>1361</v>
      </c>
      <c r="H7" s="4" t="s">
        <v>1363</v>
      </c>
      <c r="I7" s="4" t="s">
        <v>1352</v>
      </c>
      <c r="J7" s="4" t="s">
        <v>1359</v>
      </c>
      <c r="K7" s="4" t="s">
        <v>1361</v>
      </c>
      <c r="L7" s="4" t="s">
        <v>1363</v>
      </c>
      <c r="M7" s="4" t="s">
        <v>1352</v>
      </c>
      <c r="N7" s="4" t="s">
        <v>1359</v>
      </c>
      <c r="O7" s="4" t="s">
        <v>1361</v>
      </c>
      <c r="P7" s="4" t="s">
        <v>1363</v>
      </c>
      <c r="Q7" s="84"/>
      <c r="R7" s="84"/>
      <c r="S7" s="84"/>
      <c r="T7" s="84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3">
      <c r="A8" s="4" t="s">
        <v>104</v>
      </c>
      <c r="B8" s="4" t="s">
        <v>446</v>
      </c>
      <c r="C8" s="4">
        <v>92000323043</v>
      </c>
      <c r="D8" s="4">
        <v>9009420318</v>
      </c>
      <c r="E8" s="91">
        <v>11626</v>
      </c>
      <c r="F8" s="84">
        <v>639430</v>
      </c>
      <c r="G8" s="84">
        <v>44760.1</v>
      </c>
      <c r="H8" s="84">
        <v>684190.1</v>
      </c>
      <c r="I8" s="91">
        <v>9511</v>
      </c>
      <c r="J8" s="84">
        <v>951100</v>
      </c>
      <c r="K8" s="84">
        <v>66577</v>
      </c>
      <c r="L8" s="84">
        <v>1017677</v>
      </c>
      <c r="M8" s="91"/>
      <c r="N8" s="84"/>
      <c r="O8" s="84"/>
      <c r="P8" s="84"/>
      <c r="Q8" s="91">
        <v>21137</v>
      </c>
      <c r="R8" s="84">
        <v>1590530</v>
      </c>
      <c r="S8" s="84">
        <v>111337.1</v>
      </c>
      <c r="T8" s="84">
        <v>1701867.1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3">
      <c r="A9" s="4" t="s">
        <v>58</v>
      </c>
      <c r="B9" s="4" t="s">
        <v>452</v>
      </c>
      <c r="C9" s="4">
        <v>92000322743</v>
      </c>
      <c r="D9" s="4">
        <v>9009427991</v>
      </c>
      <c r="E9" s="91">
        <v>7111</v>
      </c>
      <c r="F9" s="84">
        <v>391105</v>
      </c>
      <c r="G9" s="84">
        <v>27377.35</v>
      </c>
      <c r="H9" s="84">
        <v>418482.35</v>
      </c>
      <c r="I9" s="91">
        <v>1666</v>
      </c>
      <c r="J9" s="84">
        <v>166600</v>
      </c>
      <c r="K9" s="84">
        <v>11662</v>
      </c>
      <c r="L9" s="84">
        <v>178262</v>
      </c>
      <c r="M9" s="91"/>
      <c r="N9" s="84"/>
      <c r="O9" s="84"/>
      <c r="P9" s="84"/>
      <c r="Q9" s="91">
        <v>8777</v>
      </c>
      <c r="R9" s="84">
        <v>557705</v>
      </c>
      <c r="S9" s="84">
        <v>39039.35</v>
      </c>
      <c r="T9" s="84">
        <v>596744.35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3">
      <c r="A10" s="4" t="s">
        <v>2522</v>
      </c>
      <c r="B10" s="4" t="s">
        <v>3180</v>
      </c>
      <c r="C10" s="4">
        <v>92000603506</v>
      </c>
      <c r="D10" s="4">
        <v>9009421504</v>
      </c>
      <c r="E10" s="91">
        <v>4980</v>
      </c>
      <c r="F10" s="84">
        <v>273900</v>
      </c>
      <c r="G10" s="84">
        <v>19173</v>
      </c>
      <c r="H10" s="84">
        <v>293073</v>
      </c>
      <c r="I10" s="91">
        <v>4075</v>
      </c>
      <c r="J10" s="84">
        <v>407500</v>
      </c>
      <c r="K10" s="84">
        <v>28525</v>
      </c>
      <c r="L10" s="84">
        <v>436025</v>
      </c>
      <c r="M10" s="91"/>
      <c r="N10" s="84"/>
      <c r="O10" s="84"/>
      <c r="P10" s="84"/>
      <c r="Q10" s="91">
        <v>9055</v>
      </c>
      <c r="R10" s="84">
        <v>681400</v>
      </c>
      <c r="S10" s="84">
        <v>47698</v>
      </c>
      <c r="T10" s="84">
        <v>729098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3">
      <c r="A11" s="4" t="s">
        <v>80</v>
      </c>
      <c r="B11" s="4" t="s">
        <v>450</v>
      </c>
      <c r="C11" s="4">
        <v>92000323066</v>
      </c>
      <c r="D11" s="4">
        <v>9009416871</v>
      </c>
      <c r="E11" s="91">
        <v>6124</v>
      </c>
      <c r="F11" s="84">
        <v>336820</v>
      </c>
      <c r="G11" s="84">
        <v>23577.4</v>
      </c>
      <c r="H11" s="84">
        <v>360397.4</v>
      </c>
      <c r="I11" s="91">
        <v>1790</v>
      </c>
      <c r="J11" s="84">
        <v>179000</v>
      </c>
      <c r="K11" s="84">
        <v>12530</v>
      </c>
      <c r="L11" s="84">
        <v>191530</v>
      </c>
      <c r="M11" s="91"/>
      <c r="N11" s="84"/>
      <c r="O11" s="84"/>
      <c r="P11" s="84"/>
      <c r="Q11" s="91">
        <v>7914</v>
      </c>
      <c r="R11" s="84">
        <v>515820</v>
      </c>
      <c r="S11" s="84">
        <v>36107.4</v>
      </c>
      <c r="T11" s="84">
        <v>551927.4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3">
      <c r="A12" s="4" t="s">
        <v>27</v>
      </c>
      <c r="B12" s="4" t="s">
        <v>518</v>
      </c>
      <c r="C12" s="4">
        <v>92000323063</v>
      </c>
      <c r="D12" s="4">
        <v>9009410754</v>
      </c>
      <c r="E12" s="91">
        <v>10833</v>
      </c>
      <c r="F12" s="84">
        <v>595815</v>
      </c>
      <c r="G12" s="84">
        <v>41707.050000000003</v>
      </c>
      <c r="H12" s="84">
        <v>637522.05000000005</v>
      </c>
      <c r="I12" s="91">
        <v>804</v>
      </c>
      <c r="J12" s="84">
        <v>80400</v>
      </c>
      <c r="K12" s="84">
        <v>5628</v>
      </c>
      <c r="L12" s="84">
        <v>86028</v>
      </c>
      <c r="M12" s="91"/>
      <c r="N12" s="84"/>
      <c r="O12" s="84"/>
      <c r="P12" s="84"/>
      <c r="Q12" s="91">
        <v>11637</v>
      </c>
      <c r="R12" s="84">
        <v>676215</v>
      </c>
      <c r="S12" s="84">
        <v>47335.05</v>
      </c>
      <c r="T12" s="84">
        <v>723550.05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3">
      <c r="A13" s="4" t="s">
        <v>27</v>
      </c>
      <c r="B13" s="4" t="s">
        <v>518</v>
      </c>
      <c r="C13" s="4">
        <v>92000323063</v>
      </c>
      <c r="D13" s="4">
        <v>9009410759</v>
      </c>
      <c r="E13" s="91"/>
      <c r="F13" s="84"/>
      <c r="G13" s="84"/>
      <c r="H13" s="84"/>
      <c r="I13" s="91"/>
      <c r="J13" s="84"/>
      <c r="K13" s="84"/>
      <c r="L13" s="84"/>
      <c r="M13" s="91">
        <v>4</v>
      </c>
      <c r="N13" s="84">
        <v>1640</v>
      </c>
      <c r="O13" s="84">
        <v>114.8</v>
      </c>
      <c r="P13" s="84">
        <v>1754.8</v>
      </c>
      <c r="Q13" s="91">
        <v>4</v>
      </c>
      <c r="R13" s="84">
        <v>1640</v>
      </c>
      <c r="S13" s="84">
        <v>114.8</v>
      </c>
      <c r="T13" s="84">
        <v>1754.8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3">
      <c r="A14" s="4" t="s">
        <v>27</v>
      </c>
      <c r="B14" s="4" t="s">
        <v>518</v>
      </c>
      <c r="C14" s="4">
        <v>92000323063</v>
      </c>
      <c r="D14" s="4">
        <v>9009410763</v>
      </c>
      <c r="E14" s="91">
        <v>3029</v>
      </c>
      <c r="F14" s="84">
        <v>166595</v>
      </c>
      <c r="G14" s="84">
        <v>11661.65</v>
      </c>
      <c r="H14" s="84">
        <v>178256.65</v>
      </c>
      <c r="I14" s="91">
        <v>1561</v>
      </c>
      <c r="J14" s="84">
        <v>156100</v>
      </c>
      <c r="K14" s="84">
        <v>10927</v>
      </c>
      <c r="L14" s="84">
        <v>167027</v>
      </c>
      <c r="M14" s="91"/>
      <c r="N14" s="84"/>
      <c r="O14" s="84"/>
      <c r="P14" s="84"/>
      <c r="Q14" s="91">
        <v>4590</v>
      </c>
      <c r="R14" s="84">
        <v>322695</v>
      </c>
      <c r="S14" s="84">
        <v>22588.65</v>
      </c>
      <c r="T14" s="84">
        <v>345283.65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3">
      <c r="A15" s="4" t="s">
        <v>27</v>
      </c>
      <c r="B15" s="4" t="s">
        <v>518</v>
      </c>
      <c r="C15" s="4">
        <v>92000323063</v>
      </c>
      <c r="D15" s="4">
        <v>9009410767</v>
      </c>
      <c r="E15" s="91">
        <v>5676</v>
      </c>
      <c r="F15" s="84">
        <v>312180</v>
      </c>
      <c r="G15" s="84">
        <v>21852.6</v>
      </c>
      <c r="H15" s="84">
        <v>334032.59999999998</v>
      </c>
      <c r="I15" s="91">
        <v>5740</v>
      </c>
      <c r="J15" s="84">
        <v>574000</v>
      </c>
      <c r="K15" s="84">
        <v>40180</v>
      </c>
      <c r="L15" s="84">
        <v>614180</v>
      </c>
      <c r="M15" s="91"/>
      <c r="N15" s="84"/>
      <c r="O15" s="84"/>
      <c r="P15" s="84"/>
      <c r="Q15" s="91">
        <v>11416</v>
      </c>
      <c r="R15" s="84">
        <v>886180</v>
      </c>
      <c r="S15" s="84">
        <v>62032.6</v>
      </c>
      <c r="T15" s="84">
        <v>948212.6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3">
      <c r="A16" s="4" t="s">
        <v>24</v>
      </c>
      <c r="B16" s="4" t="s">
        <v>506</v>
      </c>
      <c r="C16" s="4">
        <v>92000322799</v>
      </c>
      <c r="D16" s="4">
        <v>9009416876</v>
      </c>
      <c r="E16" s="91">
        <v>19518</v>
      </c>
      <c r="F16" s="84">
        <v>1073490</v>
      </c>
      <c r="G16" s="84">
        <v>75144.3</v>
      </c>
      <c r="H16" s="84">
        <v>1148634.3</v>
      </c>
      <c r="I16" s="91">
        <v>2604</v>
      </c>
      <c r="J16" s="84">
        <v>260400</v>
      </c>
      <c r="K16" s="84">
        <v>18228</v>
      </c>
      <c r="L16" s="84">
        <v>278628</v>
      </c>
      <c r="M16" s="91"/>
      <c r="N16" s="84"/>
      <c r="O16" s="84"/>
      <c r="P16" s="84"/>
      <c r="Q16" s="91">
        <v>22122</v>
      </c>
      <c r="R16" s="84">
        <v>1333890</v>
      </c>
      <c r="S16" s="84">
        <v>93372.3</v>
      </c>
      <c r="T16" s="84">
        <v>1427262.3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3">
      <c r="A17" s="4" t="s">
        <v>36</v>
      </c>
      <c r="B17" s="4" t="s">
        <v>520</v>
      </c>
      <c r="C17" s="4">
        <v>92000319932</v>
      </c>
      <c r="D17" s="4">
        <v>9009417578</v>
      </c>
      <c r="E17" s="91">
        <v>9542</v>
      </c>
      <c r="F17" s="84">
        <v>524810</v>
      </c>
      <c r="G17" s="84">
        <v>36736.699999999997</v>
      </c>
      <c r="H17" s="84">
        <v>561546.69999999995</v>
      </c>
      <c r="I17" s="91">
        <v>1933</v>
      </c>
      <c r="J17" s="84">
        <v>193300</v>
      </c>
      <c r="K17" s="84">
        <v>13531</v>
      </c>
      <c r="L17" s="84">
        <v>206831</v>
      </c>
      <c r="M17" s="91"/>
      <c r="N17" s="84"/>
      <c r="O17" s="84"/>
      <c r="P17" s="84"/>
      <c r="Q17" s="91">
        <v>11475</v>
      </c>
      <c r="R17" s="84">
        <v>718110</v>
      </c>
      <c r="S17" s="84">
        <v>50267.7</v>
      </c>
      <c r="T17" s="84">
        <v>768377.7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3">
      <c r="A18" s="4" t="s">
        <v>36</v>
      </c>
      <c r="B18" s="4" t="s">
        <v>520</v>
      </c>
      <c r="C18" s="4">
        <v>92000319932</v>
      </c>
      <c r="D18" s="4">
        <v>9009417453</v>
      </c>
      <c r="E18" s="91">
        <v>6378</v>
      </c>
      <c r="F18" s="84">
        <v>350790</v>
      </c>
      <c r="G18" s="84">
        <v>24555.3</v>
      </c>
      <c r="H18" s="84">
        <v>375345.3</v>
      </c>
      <c r="I18" s="91">
        <v>1477</v>
      </c>
      <c r="J18" s="84">
        <v>147700</v>
      </c>
      <c r="K18" s="84">
        <v>10339</v>
      </c>
      <c r="L18" s="84">
        <v>158039</v>
      </c>
      <c r="M18" s="91"/>
      <c r="N18" s="84"/>
      <c r="O18" s="84"/>
      <c r="P18" s="84"/>
      <c r="Q18" s="91">
        <v>7855</v>
      </c>
      <c r="R18" s="84">
        <v>498490</v>
      </c>
      <c r="S18" s="84">
        <v>34894.300000000003</v>
      </c>
      <c r="T18" s="84">
        <v>533384.30000000005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3">
      <c r="A19" s="4" t="s">
        <v>36</v>
      </c>
      <c r="B19" s="4" t="s">
        <v>520</v>
      </c>
      <c r="C19" s="4">
        <v>92000319932</v>
      </c>
      <c r="D19" s="4">
        <v>9009417292</v>
      </c>
      <c r="E19" s="91">
        <v>4008</v>
      </c>
      <c r="F19" s="84">
        <v>220440</v>
      </c>
      <c r="G19" s="84">
        <v>15430.8</v>
      </c>
      <c r="H19" s="84">
        <v>235870.8</v>
      </c>
      <c r="I19" s="91">
        <v>645</v>
      </c>
      <c r="J19" s="84">
        <v>64500</v>
      </c>
      <c r="K19" s="84">
        <v>4515</v>
      </c>
      <c r="L19" s="84">
        <v>69015</v>
      </c>
      <c r="M19" s="91"/>
      <c r="N19" s="84"/>
      <c r="O19" s="84"/>
      <c r="P19" s="84"/>
      <c r="Q19" s="91">
        <v>4653</v>
      </c>
      <c r="R19" s="84">
        <v>284940</v>
      </c>
      <c r="S19" s="84">
        <v>19945.8</v>
      </c>
      <c r="T19" s="84">
        <v>304885.8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3">
      <c r="A20" s="4" t="s">
        <v>39</v>
      </c>
      <c r="B20" s="4" t="s">
        <v>468</v>
      </c>
      <c r="C20" s="4">
        <v>92000323123</v>
      </c>
      <c r="D20" s="4">
        <v>9009417645</v>
      </c>
      <c r="E20" s="91">
        <v>1640</v>
      </c>
      <c r="F20" s="84">
        <v>90200</v>
      </c>
      <c r="G20" s="84">
        <v>6314</v>
      </c>
      <c r="H20" s="84">
        <v>96514</v>
      </c>
      <c r="I20" s="91">
        <v>228</v>
      </c>
      <c r="J20" s="84">
        <v>22800</v>
      </c>
      <c r="K20" s="84">
        <v>1596</v>
      </c>
      <c r="L20" s="84">
        <v>24396</v>
      </c>
      <c r="M20" s="91"/>
      <c r="N20" s="84"/>
      <c r="O20" s="84"/>
      <c r="P20" s="84"/>
      <c r="Q20" s="91">
        <v>1868</v>
      </c>
      <c r="R20" s="84">
        <v>113000</v>
      </c>
      <c r="S20" s="84">
        <v>7910</v>
      </c>
      <c r="T20" s="84">
        <v>120910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3">
      <c r="A21" s="4" t="s">
        <v>39</v>
      </c>
      <c r="B21" s="4" t="s">
        <v>468</v>
      </c>
      <c r="C21" s="4">
        <v>92000323123</v>
      </c>
      <c r="D21" s="4">
        <v>9009417648</v>
      </c>
      <c r="E21" s="91">
        <v>2274</v>
      </c>
      <c r="F21" s="84">
        <v>125070</v>
      </c>
      <c r="G21" s="84">
        <v>8754.9</v>
      </c>
      <c r="H21" s="84">
        <v>133824.9</v>
      </c>
      <c r="I21" s="91">
        <v>42</v>
      </c>
      <c r="J21" s="84">
        <v>4200</v>
      </c>
      <c r="K21" s="84">
        <v>294</v>
      </c>
      <c r="L21" s="84">
        <v>4494</v>
      </c>
      <c r="M21" s="91"/>
      <c r="N21" s="84"/>
      <c r="O21" s="84"/>
      <c r="P21" s="84"/>
      <c r="Q21" s="91">
        <v>2316</v>
      </c>
      <c r="R21" s="84">
        <v>129270</v>
      </c>
      <c r="S21" s="84">
        <v>9048.9</v>
      </c>
      <c r="T21" s="84">
        <v>138318.9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3">
      <c r="A22" s="4" t="s">
        <v>88</v>
      </c>
      <c r="B22" s="4" t="s">
        <v>542</v>
      </c>
      <c r="C22" s="4">
        <v>92000319856</v>
      </c>
      <c r="D22" s="4">
        <v>9009420625</v>
      </c>
      <c r="E22" s="91">
        <v>12653</v>
      </c>
      <c r="F22" s="84">
        <v>695915</v>
      </c>
      <c r="G22" s="84">
        <v>48714.05</v>
      </c>
      <c r="H22" s="84">
        <v>744629.05</v>
      </c>
      <c r="I22" s="91">
        <v>2176</v>
      </c>
      <c r="J22" s="84">
        <v>217600</v>
      </c>
      <c r="K22" s="84">
        <v>15232</v>
      </c>
      <c r="L22" s="84">
        <v>232832</v>
      </c>
      <c r="M22" s="91"/>
      <c r="N22" s="84"/>
      <c r="O22" s="84"/>
      <c r="P22" s="84"/>
      <c r="Q22" s="91">
        <v>14829</v>
      </c>
      <c r="R22" s="84">
        <v>913515</v>
      </c>
      <c r="S22" s="84">
        <v>63946.05</v>
      </c>
      <c r="T22" s="84">
        <v>977461.05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3">
      <c r="A23" s="4" t="s">
        <v>54</v>
      </c>
      <c r="B23" s="4" t="s">
        <v>536</v>
      </c>
      <c r="C23" s="4">
        <v>92000323089</v>
      </c>
      <c r="D23" s="4">
        <v>9009416330</v>
      </c>
      <c r="E23" s="91">
        <v>26967</v>
      </c>
      <c r="F23" s="84">
        <v>1483185</v>
      </c>
      <c r="G23" s="84">
        <v>103822.95</v>
      </c>
      <c r="H23" s="84">
        <v>1587007.95</v>
      </c>
      <c r="I23" s="91">
        <v>1918</v>
      </c>
      <c r="J23" s="84">
        <v>191800</v>
      </c>
      <c r="K23" s="84">
        <v>13426</v>
      </c>
      <c r="L23" s="84">
        <v>205226</v>
      </c>
      <c r="M23" s="91"/>
      <c r="N23" s="84"/>
      <c r="O23" s="84"/>
      <c r="P23" s="84"/>
      <c r="Q23" s="91">
        <v>28885</v>
      </c>
      <c r="R23" s="84">
        <v>1674985</v>
      </c>
      <c r="S23" s="84">
        <v>117248.95</v>
      </c>
      <c r="T23" s="84">
        <v>1792233.95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3">
      <c r="A24" s="4" t="s">
        <v>99</v>
      </c>
      <c r="B24" s="4" t="s">
        <v>482</v>
      </c>
      <c r="C24" s="4">
        <v>92000324013</v>
      </c>
      <c r="D24" s="4">
        <v>9009416756</v>
      </c>
      <c r="E24" s="91">
        <v>2851</v>
      </c>
      <c r="F24" s="84">
        <v>156805</v>
      </c>
      <c r="G24" s="84">
        <v>10976.35</v>
      </c>
      <c r="H24" s="84">
        <v>167781.35</v>
      </c>
      <c r="I24" s="91">
        <v>1748</v>
      </c>
      <c r="J24" s="84">
        <v>174800</v>
      </c>
      <c r="K24" s="84">
        <v>12236</v>
      </c>
      <c r="L24" s="84">
        <v>187036</v>
      </c>
      <c r="M24" s="91"/>
      <c r="N24" s="84"/>
      <c r="O24" s="84"/>
      <c r="P24" s="84"/>
      <c r="Q24" s="91">
        <v>4599</v>
      </c>
      <c r="R24" s="84">
        <v>331605</v>
      </c>
      <c r="S24" s="84">
        <v>23212.35</v>
      </c>
      <c r="T24" s="84">
        <v>354817.35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3">
      <c r="A25" s="4" t="s">
        <v>45</v>
      </c>
      <c r="B25" s="4" t="s">
        <v>494</v>
      </c>
      <c r="C25" s="4">
        <v>92000318846</v>
      </c>
      <c r="D25" s="4">
        <v>9009416089</v>
      </c>
      <c r="E25" s="91">
        <v>4421</v>
      </c>
      <c r="F25" s="84">
        <v>243155</v>
      </c>
      <c r="G25" s="84">
        <v>17020.849999999999</v>
      </c>
      <c r="H25" s="84">
        <v>260175.85</v>
      </c>
      <c r="I25" s="91">
        <v>634</v>
      </c>
      <c r="J25" s="84">
        <v>63400</v>
      </c>
      <c r="K25" s="84">
        <v>4438</v>
      </c>
      <c r="L25" s="84">
        <v>67838</v>
      </c>
      <c r="M25" s="91"/>
      <c r="N25" s="84"/>
      <c r="O25" s="84"/>
      <c r="P25" s="84"/>
      <c r="Q25" s="91">
        <v>5055</v>
      </c>
      <c r="R25" s="84">
        <v>306555</v>
      </c>
      <c r="S25" s="84">
        <v>21458.85</v>
      </c>
      <c r="T25" s="84">
        <v>328013.84999999998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3">
      <c r="A26" s="4" t="s">
        <v>45</v>
      </c>
      <c r="B26" s="4" t="s">
        <v>494</v>
      </c>
      <c r="C26" s="4">
        <v>92000318846</v>
      </c>
      <c r="D26" s="4">
        <v>9009416267</v>
      </c>
      <c r="E26" s="91">
        <v>635</v>
      </c>
      <c r="F26" s="84">
        <v>34925</v>
      </c>
      <c r="G26" s="84">
        <v>2444.75</v>
      </c>
      <c r="H26" s="84">
        <v>37369.75</v>
      </c>
      <c r="I26" s="91"/>
      <c r="J26" s="84"/>
      <c r="K26" s="84"/>
      <c r="L26" s="84"/>
      <c r="M26" s="91"/>
      <c r="N26" s="84"/>
      <c r="O26" s="84"/>
      <c r="P26" s="84"/>
      <c r="Q26" s="91">
        <v>635</v>
      </c>
      <c r="R26" s="84">
        <v>34925</v>
      </c>
      <c r="S26" s="84">
        <v>2444.75</v>
      </c>
      <c r="T26" s="84">
        <v>37369.75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3">
      <c r="A27" s="4" t="s">
        <v>45</v>
      </c>
      <c r="B27" s="4" t="s">
        <v>494</v>
      </c>
      <c r="C27" s="4">
        <v>92000318846</v>
      </c>
      <c r="D27" s="4">
        <v>9009416260</v>
      </c>
      <c r="E27" s="91">
        <v>2840</v>
      </c>
      <c r="F27" s="84">
        <v>156200</v>
      </c>
      <c r="G27" s="84">
        <v>10934</v>
      </c>
      <c r="H27" s="84">
        <v>167134</v>
      </c>
      <c r="I27" s="91"/>
      <c r="J27" s="84"/>
      <c r="K27" s="84"/>
      <c r="L27" s="84"/>
      <c r="M27" s="91"/>
      <c r="N27" s="84"/>
      <c r="O27" s="84"/>
      <c r="P27" s="84"/>
      <c r="Q27" s="91">
        <v>2840</v>
      </c>
      <c r="R27" s="84">
        <v>156200</v>
      </c>
      <c r="S27" s="84">
        <v>10934</v>
      </c>
      <c r="T27" s="84">
        <v>167134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3">
      <c r="A28" s="4" t="s">
        <v>68</v>
      </c>
      <c r="B28" s="4" t="s">
        <v>396</v>
      </c>
      <c r="C28" s="4">
        <v>92000324055</v>
      </c>
      <c r="D28" s="4">
        <v>9009416699</v>
      </c>
      <c r="E28" s="91">
        <v>6212</v>
      </c>
      <c r="F28" s="84">
        <v>341660</v>
      </c>
      <c r="G28" s="84">
        <v>23916.2</v>
      </c>
      <c r="H28" s="84">
        <v>365576.2</v>
      </c>
      <c r="I28" s="91">
        <v>186</v>
      </c>
      <c r="J28" s="84">
        <v>18600</v>
      </c>
      <c r="K28" s="84">
        <v>1302</v>
      </c>
      <c r="L28" s="84">
        <v>19902</v>
      </c>
      <c r="M28" s="91"/>
      <c r="N28" s="84"/>
      <c r="O28" s="84"/>
      <c r="P28" s="84"/>
      <c r="Q28" s="91">
        <v>6398</v>
      </c>
      <c r="R28" s="84">
        <v>360260</v>
      </c>
      <c r="S28" s="84">
        <v>25218.2</v>
      </c>
      <c r="T28" s="84">
        <v>385478.2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3">
      <c r="A29" s="4" t="s">
        <v>56</v>
      </c>
      <c r="B29" s="4" t="s">
        <v>480</v>
      </c>
      <c r="C29" s="4">
        <v>92000324054</v>
      </c>
      <c r="D29" s="4">
        <v>9009417508</v>
      </c>
      <c r="E29" s="91">
        <v>8875</v>
      </c>
      <c r="F29" s="84">
        <v>488125</v>
      </c>
      <c r="G29" s="84">
        <v>34168.75</v>
      </c>
      <c r="H29" s="84">
        <v>522293.75</v>
      </c>
      <c r="I29" s="91">
        <v>1177</v>
      </c>
      <c r="J29" s="84">
        <v>117700</v>
      </c>
      <c r="K29" s="84">
        <v>8239</v>
      </c>
      <c r="L29" s="84">
        <v>125939</v>
      </c>
      <c r="M29" s="91"/>
      <c r="N29" s="84"/>
      <c r="O29" s="84"/>
      <c r="P29" s="84"/>
      <c r="Q29" s="91">
        <v>10052</v>
      </c>
      <c r="R29" s="84">
        <v>605825</v>
      </c>
      <c r="S29" s="84">
        <v>42407.75</v>
      </c>
      <c r="T29" s="84">
        <v>648232.75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3">
      <c r="A30" s="4" t="s">
        <v>56</v>
      </c>
      <c r="B30" s="4" t="s">
        <v>480</v>
      </c>
      <c r="C30" s="4">
        <v>92000324054</v>
      </c>
      <c r="D30" s="4">
        <v>9009417563</v>
      </c>
      <c r="E30" s="91">
        <v>1070</v>
      </c>
      <c r="F30" s="84">
        <v>58850</v>
      </c>
      <c r="G30" s="84">
        <v>4119.5</v>
      </c>
      <c r="H30" s="84">
        <v>62969.5</v>
      </c>
      <c r="I30" s="91">
        <v>463</v>
      </c>
      <c r="J30" s="84">
        <v>46300</v>
      </c>
      <c r="K30" s="84">
        <v>3241</v>
      </c>
      <c r="L30" s="84">
        <v>49541</v>
      </c>
      <c r="M30" s="91"/>
      <c r="N30" s="84"/>
      <c r="O30" s="84"/>
      <c r="P30" s="84"/>
      <c r="Q30" s="91">
        <v>1533</v>
      </c>
      <c r="R30" s="84">
        <v>105150</v>
      </c>
      <c r="S30" s="84">
        <v>7360.5</v>
      </c>
      <c r="T30" s="84">
        <v>112510.5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3">
      <c r="A31" s="4" t="s">
        <v>56</v>
      </c>
      <c r="B31" s="4" t="s">
        <v>480</v>
      </c>
      <c r="C31" s="4">
        <v>92000324054</v>
      </c>
      <c r="D31" s="4">
        <v>9009417492</v>
      </c>
      <c r="E31" s="91">
        <v>2853</v>
      </c>
      <c r="F31" s="84">
        <v>156915</v>
      </c>
      <c r="G31" s="84">
        <v>10984.05</v>
      </c>
      <c r="H31" s="84">
        <v>167899.05</v>
      </c>
      <c r="I31" s="91"/>
      <c r="J31" s="84"/>
      <c r="K31" s="84"/>
      <c r="L31" s="84"/>
      <c r="M31" s="91"/>
      <c r="N31" s="84"/>
      <c r="O31" s="84"/>
      <c r="P31" s="84"/>
      <c r="Q31" s="91">
        <v>2853</v>
      </c>
      <c r="R31" s="84">
        <v>156915</v>
      </c>
      <c r="S31" s="84">
        <v>10984.05</v>
      </c>
      <c r="T31" s="84">
        <v>167899.05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3">
      <c r="A32" s="4" t="s">
        <v>90</v>
      </c>
      <c r="B32" s="4" t="s">
        <v>415</v>
      </c>
      <c r="C32" s="4">
        <v>92000319825</v>
      </c>
      <c r="D32" s="4">
        <v>9009417358</v>
      </c>
      <c r="E32" s="91">
        <v>7055</v>
      </c>
      <c r="F32" s="84">
        <v>388025</v>
      </c>
      <c r="G32" s="84">
        <v>27161.75</v>
      </c>
      <c r="H32" s="84">
        <v>415186.75</v>
      </c>
      <c r="I32" s="91">
        <v>2707</v>
      </c>
      <c r="J32" s="84">
        <v>270700</v>
      </c>
      <c r="K32" s="84">
        <v>18949</v>
      </c>
      <c r="L32" s="84">
        <v>289649</v>
      </c>
      <c r="M32" s="91"/>
      <c r="N32" s="84"/>
      <c r="O32" s="84"/>
      <c r="P32" s="84"/>
      <c r="Q32" s="91">
        <v>9762</v>
      </c>
      <c r="R32" s="84">
        <v>658725</v>
      </c>
      <c r="S32" s="84">
        <v>46110.75</v>
      </c>
      <c r="T32" s="84">
        <v>704835.75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3">
      <c r="A33" s="4" t="s">
        <v>30</v>
      </c>
      <c r="B33" s="4" t="s">
        <v>404</v>
      </c>
      <c r="C33" s="4">
        <v>92000324066</v>
      </c>
      <c r="D33" s="4">
        <v>9009414674</v>
      </c>
      <c r="E33" s="91">
        <v>25265</v>
      </c>
      <c r="F33" s="84">
        <v>1389575</v>
      </c>
      <c r="G33" s="84">
        <v>97270.25</v>
      </c>
      <c r="H33" s="84">
        <v>1486845.25</v>
      </c>
      <c r="I33" s="91">
        <v>7319</v>
      </c>
      <c r="J33" s="84">
        <v>731900</v>
      </c>
      <c r="K33" s="84">
        <v>51233</v>
      </c>
      <c r="L33" s="84">
        <v>783133</v>
      </c>
      <c r="M33" s="91"/>
      <c r="N33" s="84"/>
      <c r="O33" s="84"/>
      <c r="P33" s="84"/>
      <c r="Q33" s="91">
        <v>32584</v>
      </c>
      <c r="R33" s="84">
        <v>2121475</v>
      </c>
      <c r="S33" s="84">
        <v>148503.25</v>
      </c>
      <c r="T33" s="84">
        <v>2269978.25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3">
      <c r="A34" s="4" t="s">
        <v>62</v>
      </c>
      <c r="B34" s="4" t="s">
        <v>359</v>
      </c>
      <c r="C34" s="4">
        <v>92000320911</v>
      </c>
      <c r="D34" s="4">
        <v>9009416997</v>
      </c>
      <c r="E34" s="91">
        <v>8938</v>
      </c>
      <c r="F34" s="84">
        <v>491590</v>
      </c>
      <c r="G34" s="84">
        <v>34411.300000000003</v>
      </c>
      <c r="H34" s="84">
        <v>526001.30000000005</v>
      </c>
      <c r="I34" s="91">
        <v>1102</v>
      </c>
      <c r="J34" s="84">
        <v>110200</v>
      </c>
      <c r="K34" s="84">
        <v>7714</v>
      </c>
      <c r="L34" s="84">
        <v>117914</v>
      </c>
      <c r="M34" s="91"/>
      <c r="N34" s="84"/>
      <c r="O34" s="84"/>
      <c r="P34" s="84"/>
      <c r="Q34" s="91">
        <v>10040</v>
      </c>
      <c r="R34" s="84">
        <v>601790</v>
      </c>
      <c r="S34" s="84">
        <v>42125.3</v>
      </c>
      <c r="T34" s="84">
        <v>643915.30000000005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3">
      <c r="A35" s="4" t="s">
        <v>86</v>
      </c>
      <c r="B35" s="4" t="s">
        <v>389</v>
      </c>
      <c r="C35" s="4">
        <v>92000324060</v>
      </c>
      <c r="D35" s="4">
        <v>9009416970</v>
      </c>
      <c r="E35" s="91">
        <v>3586</v>
      </c>
      <c r="F35" s="84">
        <v>197230</v>
      </c>
      <c r="G35" s="84">
        <v>13806.1</v>
      </c>
      <c r="H35" s="84">
        <v>211036.1</v>
      </c>
      <c r="I35" s="91"/>
      <c r="J35" s="84"/>
      <c r="K35" s="84"/>
      <c r="L35" s="84"/>
      <c r="M35" s="91"/>
      <c r="N35" s="84"/>
      <c r="O35" s="84"/>
      <c r="P35" s="84"/>
      <c r="Q35" s="91">
        <v>3586</v>
      </c>
      <c r="R35" s="84">
        <v>197230</v>
      </c>
      <c r="S35" s="84">
        <v>13806.1</v>
      </c>
      <c r="T35" s="84">
        <v>211036.1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3">
      <c r="A36" s="4" t="s">
        <v>86</v>
      </c>
      <c r="B36" s="4" t="s">
        <v>389</v>
      </c>
      <c r="C36" s="4">
        <v>92000324060</v>
      </c>
      <c r="D36" s="4">
        <v>9009416823</v>
      </c>
      <c r="E36" s="91">
        <v>9067</v>
      </c>
      <c r="F36" s="84">
        <v>498685</v>
      </c>
      <c r="G36" s="84">
        <v>34907.949999999997</v>
      </c>
      <c r="H36" s="84">
        <v>533592.94999999995</v>
      </c>
      <c r="I36" s="91"/>
      <c r="J36" s="84"/>
      <c r="K36" s="84"/>
      <c r="L36" s="84"/>
      <c r="M36" s="91"/>
      <c r="N36" s="84"/>
      <c r="O36" s="84"/>
      <c r="P36" s="84"/>
      <c r="Q36" s="91">
        <v>9067</v>
      </c>
      <c r="R36" s="84">
        <v>498685</v>
      </c>
      <c r="S36" s="84">
        <v>34907.949999999997</v>
      </c>
      <c r="T36" s="84">
        <v>533592.94999999995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3">
      <c r="A37" s="4" t="s">
        <v>60</v>
      </c>
      <c r="B37" s="4" t="s">
        <v>413</v>
      </c>
      <c r="C37" s="4">
        <v>92000318852</v>
      </c>
      <c r="D37" s="4">
        <v>9009416790</v>
      </c>
      <c r="E37" s="91">
        <v>2712</v>
      </c>
      <c r="F37" s="84">
        <v>149160</v>
      </c>
      <c r="G37" s="84">
        <v>10441.200000000001</v>
      </c>
      <c r="H37" s="84">
        <v>159601.20000000001</v>
      </c>
      <c r="I37" s="91">
        <v>1134</v>
      </c>
      <c r="J37" s="84">
        <v>113400</v>
      </c>
      <c r="K37" s="84">
        <v>7938</v>
      </c>
      <c r="L37" s="84">
        <v>121338</v>
      </c>
      <c r="M37" s="91"/>
      <c r="N37" s="84"/>
      <c r="O37" s="84"/>
      <c r="P37" s="84"/>
      <c r="Q37" s="91">
        <v>3846</v>
      </c>
      <c r="R37" s="84">
        <v>262560</v>
      </c>
      <c r="S37" s="84">
        <v>18379.2</v>
      </c>
      <c r="T37" s="84">
        <v>280939.2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3">
      <c r="A38" s="4" t="s">
        <v>50</v>
      </c>
      <c r="B38" s="4" t="s">
        <v>470</v>
      </c>
      <c r="C38" s="4">
        <v>92000320908</v>
      </c>
      <c r="D38" s="4">
        <v>9009417620</v>
      </c>
      <c r="E38" s="91">
        <v>13955</v>
      </c>
      <c r="F38" s="84">
        <v>767525</v>
      </c>
      <c r="G38" s="84">
        <v>53726.75</v>
      </c>
      <c r="H38" s="84">
        <v>821251.75</v>
      </c>
      <c r="I38" s="91">
        <v>6952</v>
      </c>
      <c r="J38" s="84">
        <v>695200</v>
      </c>
      <c r="K38" s="84">
        <v>48664</v>
      </c>
      <c r="L38" s="84">
        <v>743864</v>
      </c>
      <c r="M38" s="91"/>
      <c r="N38" s="84"/>
      <c r="O38" s="84"/>
      <c r="P38" s="84"/>
      <c r="Q38" s="91">
        <v>20907</v>
      </c>
      <c r="R38" s="84">
        <v>1462725</v>
      </c>
      <c r="S38" s="84">
        <v>102390.75</v>
      </c>
      <c r="T38" s="84">
        <v>1565115.75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3">
      <c r="A39" s="4" t="s">
        <v>35</v>
      </c>
      <c r="B39" s="4" t="s">
        <v>440</v>
      </c>
      <c r="C39" s="4">
        <v>92000320899</v>
      </c>
      <c r="D39" s="4">
        <v>9009415422</v>
      </c>
      <c r="E39" s="91">
        <v>15030</v>
      </c>
      <c r="F39" s="84">
        <v>826650</v>
      </c>
      <c r="G39" s="84">
        <v>57865.5</v>
      </c>
      <c r="H39" s="84">
        <v>884515.5</v>
      </c>
      <c r="I39" s="91">
        <v>2185</v>
      </c>
      <c r="J39" s="84">
        <v>218500</v>
      </c>
      <c r="K39" s="84">
        <v>15295</v>
      </c>
      <c r="L39" s="84">
        <v>233795</v>
      </c>
      <c r="M39" s="91"/>
      <c r="N39" s="84"/>
      <c r="O39" s="84"/>
      <c r="P39" s="84"/>
      <c r="Q39" s="91">
        <v>17215</v>
      </c>
      <c r="R39" s="84">
        <v>1045150</v>
      </c>
      <c r="S39" s="84">
        <v>73160.5</v>
      </c>
      <c r="T39" s="84">
        <v>1118310.5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3">
      <c r="A40" s="4" t="s">
        <v>49</v>
      </c>
      <c r="B40" s="4" t="s">
        <v>458</v>
      </c>
      <c r="C40" s="4">
        <v>92000319910</v>
      </c>
      <c r="D40" s="4">
        <v>9009416512</v>
      </c>
      <c r="E40" s="91">
        <v>5519</v>
      </c>
      <c r="F40" s="84">
        <v>303545</v>
      </c>
      <c r="G40" s="84">
        <v>21248.15</v>
      </c>
      <c r="H40" s="84">
        <v>324793.15000000002</v>
      </c>
      <c r="I40" s="91">
        <v>1924</v>
      </c>
      <c r="J40" s="84">
        <v>192400</v>
      </c>
      <c r="K40" s="84">
        <v>13468</v>
      </c>
      <c r="L40" s="84">
        <v>205868</v>
      </c>
      <c r="M40" s="91"/>
      <c r="N40" s="84"/>
      <c r="O40" s="84"/>
      <c r="P40" s="84"/>
      <c r="Q40" s="91">
        <v>7443</v>
      </c>
      <c r="R40" s="84">
        <v>495945</v>
      </c>
      <c r="S40" s="84">
        <v>34716.15</v>
      </c>
      <c r="T40" s="84">
        <v>530661.15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3">
      <c r="A41" s="4" t="s">
        <v>29</v>
      </c>
      <c r="B41" s="4" t="s">
        <v>476</v>
      </c>
      <c r="C41" s="4">
        <v>92000318880</v>
      </c>
      <c r="D41" s="4">
        <v>9009410770</v>
      </c>
      <c r="E41" s="91">
        <v>6341</v>
      </c>
      <c r="F41" s="84">
        <v>348755</v>
      </c>
      <c r="G41" s="84">
        <v>24412.85</v>
      </c>
      <c r="H41" s="84">
        <v>373167.85</v>
      </c>
      <c r="I41" s="91">
        <v>1987</v>
      </c>
      <c r="J41" s="84">
        <v>198700</v>
      </c>
      <c r="K41" s="84">
        <v>13909</v>
      </c>
      <c r="L41" s="84">
        <v>212609</v>
      </c>
      <c r="M41" s="91"/>
      <c r="N41" s="84"/>
      <c r="O41" s="84"/>
      <c r="P41" s="84"/>
      <c r="Q41" s="91">
        <v>8328</v>
      </c>
      <c r="R41" s="84">
        <v>547455</v>
      </c>
      <c r="S41" s="84">
        <v>38321.85</v>
      </c>
      <c r="T41" s="84">
        <v>585776.85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3">
      <c r="A42" s="4" t="s">
        <v>43</v>
      </c>
      <c r="B42" s="4" t="s">
        <v>548</v>
      </c>
      <c r="C42" s="4">
        <v>92000445473</v>
      </c>
      <c r="D42" s="4">
        <v>9009415337</v>
      </c>
      <c r="E42" s="91">
        <v>5050</v>
      </c>
      <c r="F42" s="84">
        <v>277750</v>
      </c>
      <c r="G42" s="84">
        <v>19442.5</v>
      </c>
      <c r="H42" s="84">
        <v>297192.5</v>
      </c>
      <c r="I42" s="91">
        <v>783</v>
      </c>
      <c r="J42" s="84">
        <v>78300</v>
      </c>
      <c r="K42" s="84">
        <v>5481</v>
      </c>
      <c r="L42" s="84">
        <v>83781</v>
      </c>
      <c r="M42" s="91"/>
      <c r="N42" s="84"/>
      <c r="O42" s="84"/>
      <c r="P42" s="84"/>
      <c r="Q42" s="91">
        <v>5833</v>
      </c>
      <c r="R42" s="84">
        <v>356050</v>
      </c>
      <c r="S42" s="84">
        <v>24923.5</v>
      </c>
      <c r="T42" s="84">
        <v>380973.5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3">
      <c r="A43" s="4" t="s">
        <v>18</v>
      </c>
      <c r="B43" s="4" t="s">
        <v>438</v>
      </c>
      <c r="C43" s="4">
        <v>92000324010</v>
      </c>
      <c r="D43" s="4">
        <v>9009410983</v>
      </c>
      <c r="E43" s="91">
        <v>5811</v>
      </c>
      <c r="F43" s="84">
        <v>319605</v>
      </c>
      <c r="G43" s="84">
        <v>22372.35</v>
      </c>
      <c r="H43" s="84">
        <v>341977.35</v>
      </c>
      <c r="I43" s="91">
        <v>3497</v>
      </c>
      <c r="J43" s="84">
        <v>349700</v>
      </c>
      <c r="K43" s="84">
        <v>24479</v>
      </c>
      <c r="L43" s="84">
        <v>374179</v>
      </c>
      <c r="M43" s="91"/>
      <c r="N43" s="84"/>
      <c r="O43" s="84"/>
      <c r="P43" s="84"/>
      <c r="Q43" s="91">
        <v>9308</v>
      </c>
      <c r="R43" s="84">
        <v>669305</v>
      </c>
      <c r="S43" s="84">
        <v>46851.35</v>
      </c>
      <c r="T43" s="84">
        <v>716156.35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3">
      <c r="A44" s="4" t="s">
        <v>18</v>
      </c>
      <c r="B44" s="4" t="s">
        <v>438</v>
      </c>
      <c r="C44" s="4">
        <v>92000324010</v>
      </c>
      <c r="D44" s="4">
        <v>9009411152</v>
      </c>
      <c r="E44" s="91">
        <v>1524</v>
      </c>
      <c r="F44" s="84">
        <v>83820</v>
      </c>
      <c r="G44" s="84">
        <v>5867.4</v>
      </c>
      <c r="H44" s="84">
        <v>89687.4</v>
      </c>
      <c r="I44" s="91">
        <v>2941</v>
      </c>
      <c r="J44" s="84">
        <v>294100</v>
      </c>
      <c r="K44" s="84">
        <v>20587</v>
      </c>
      <c r="L44" s="84">
        <v>314687</v>
      </c>
      <c r="M44" s="91"/>
      <c r="N44" s="84"/>
      <c r="O44" s="84"/>
      <c r="P44" s="84"/>
      <c r="Q44" s="91">
        <v>4465</v>
      </c>
      <c r="R44" s="84">
        <v>377920</v>
      </c>
      <c r="S44" s="84">
        <v>26454.400000000001</v>
      </c>
      <c r="T44" s="84">
        <v>404374.4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3">
      <c r="A45" s="4" t="s">
        <v>18</v>
      </c>
      <c r="B45" s="4" t="s">
        <v>438</v>
      </c>
      <c r="C45" s="4">
        <v>92000324010</v>
      </c>
      <c r="D45" s="4">
        <v>9009410980</v>
      </c>
      <c r="E45" s="91">
        <v>6807</v>
      </c>
      <c r="F45" s="84">
        <v>374385</v>
      </c>
      <c r="G45" s="84">
        <v>26206.95</v>
      </c>
      <c r="H45" s="84">
        <v>400591.95</v>
      </c>
      <c r="I45" s="91">
        <v>401</v>
      </c>
      <c r="J45" s="84">
        <v>40100</v>
      </c>
      <c r="K45" s="84">
        <v>2807</v>
      </c>
      <c r="L45" s="84">
        <v>42907</v>
      </c>
      <c r="M45" s="91"/>
      <c r="N45" s="84"/>
      <c r="O45" s="84"/>
      <c r="P45" s="84"/>
      <c r="Q45" s="91">
        <v>7208</v>
      </c>
      <c r="R45" s="84">
        <v>414485</v>
      </c>
      <c r="S45" s="84">
        <v>29013.95</v>
      </c>
      <c r="T45" s="84">
        <v>443498.95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3">
      <c r="A46" s="4" t="s">
        <v>34</v>
      </c>
      <c r="B46" s="4" t="s">
        <v>417</v>
      </c>
      <c r="C46" s="4">
        <v>92000324058</v>
      </c>
      <c r="D46" s="4">
        <v>9009416464</v>
      </c>
      <c r="E46" s="91">
        <v>1265</v>
      </c>
      <c r="F46" s="84">
        <v>69575</v>
      </c>
      <c r="G46" s="84">
        <v>4870.25</v>
      </c>
      <c r="H46" s="84">
        <v>74445.25</v>
      </c>
      <c r="I46" s="91">
        <v>309</v>
      </c>
      <c r="J46" s="84">
        <v>30900</v>
      </c>
      <c r="K46" s="84">
        <v>2163</v>
      </c>
      <c r="L46" s="84">
        <v>33063</v>
      </c>
      <c r="M46" s="91"/>
      <c r="N46" s="84"/>
      <c r="O46" s="84"/>
      <c r="P46" s="84"/>
      <c r="Q46" s="91">
        <v>1574</v>
      </c>
      <c r="R46" s="84">
        <v>100475</v>
      </c>
      <c r="S46" s="84">
        <v>7033.25</v>
      </c>
      <c r="T46" s="84">
        <v>107508.25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3">
      <c r="A47" s="4" t="s">
        <v>34</v>
      </c>
      <c r="B47" s="4" t="s">
        <v>417</v>
      </c>
      <c r="C47" s="4">
        <v>92000324058</v>
      </c>
      <c r="D47" s="4">
        <v>9009416596</v>
      </c>
      <c r="E47" s="91">
        <v>1595</v>
      </c>
      <c r="F47" s="84">
        <v>87725</v>
      </c>
      <c r="G47" s="84">
        <v>6140.75</v>
      </c>
      <c r="H47" s="84">
        <v>93865.75</v>
      </c>
      <c r="I47" s="91"/>
      <c r="J47" s="84"/>
      <c r="K47" s="84"/>
      <c r="L47" s="84"/>
      <c r="M47" s="91"/>
      <c r="N47" s="84"/>
      <c r="O47" s="84"/>
      <c r="P47" s="84"/>
      <c r="Q47" s="91">
        <v>1595</v>
      </c>
      <c r="R47" s="84">
        <v>87725</v>
      </c>
      <c r="S47" s="84">
        <v>6140.75</v>
      </c>
      <c r="T47" s="84">
        <v>93865.75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3">
      <c r="A48" s="4" t="s">
        <v>34</v>
      </c>
      <c r="B48" s="4" t="s">
        <v>417</v>
      </c>
      <c r="C48" s="4">
        <v>92000324058</v>
      </c>
      <c r="D48" s="4">
        <v>9009416717</v>
      </c>
      <c r="E48" s="91">
        <v>1141</v>
      </c>
      <c r="F48" s="84">
        <v>62755</v>
      </c>
      <c r="G48" s="84">
        <v>4392.8500000000004</v>
      </c>
      <c r="H48" s="84">
        <v>67147.850000000006</v>
      </c>
      <c r="I48" s="91">
        <v>896</v>
      </c>
      <c r="J48" s="84">
        <v>89600</v>
      </c>
      <c r="K48" s="84">
        <v>6272</v>
      </c>
      <c r="L48" s="84">
        <v>95872</v>
      </c>
      <c r="M48" s="91"/>
      <c r="N48" s="84"/>
      <c r="O48" s="84"/>
      <c r="P48" s="84"/>
      <c r="Q48" s="91">
        <v>2037</v>
      </c>
      <c r="R48" s="84">
        <v>152355</v>
      </c>
      <c r="S48" s="84">
        <v>10664.85</v>
      </c>
      <c r="T48" s="84">
        <v>163019.85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3">
      <c r="A49" s="4" t="s">
        <v>72</v>
      </c>
      <c r="B49" s="4" t="s">
        <v>400</v>
      </c>
      <c r="C49" s="4">
        <v>92000320906</v>
      </c>
      <c r="D49" s="4">
        <v>9009416653</v>
      </c>
      <c r="E49" s="91">
        <v>729</v>
      </c>
      <c r="F49" s="84">
        <v>40095</v>
      </c>
      <c r="G49" s="84">
        <v>2806.65</v>
      </c>
      <c r="H49" s="84">
        <v>42901.65</v>
      </c>
      <c r="I49" s="91"/>
      <c r="J49" s="84"/>
      <c r="K49" s="84"/>
      <c r="L49" s="84"/>
      <c r="M49" s="91"/>
      <c r="N49" s="84"/>
      <c r="O49" s="84"/>
      <c r="P49" s="84"/>
      <c r="Q49" s="91">
        <v>729</v>
      </c>
      <c r="R49" s="84">
        <v>40095</v>
      </c>
      <c r="S49" s="84">
        <v>2806.65</v>
      </c>
      <c r="T49" s="84">
        <v>42901.65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3">
      <c r="A50" s="4" t="s">
        <v>72</v>
      </c>
      <c r="B50" s="4" t="s">
        <v>400</v>
      </c>
      <c r="C50" s="4">
        <v>92000320906</v>
      </c>
      <c r="D50" s="4">
        <v>9009417183</v>
      </c>
      <c r="E50" s="91">
        <v>9288</v>
      </c>
      <c r="F50" s="84">
        <v>510840</v>
      </c>
      <c r="G50" s="84">
        <v>35758.800000000003</v>
      </c>
      <c r="H50" s="84">
        <v>546598.80000000005</v>
      </c>
      <c r="I50" s="91">
        <v>2570</v>
      </c>
      <c r="J50" s="84">
        <v>257000</v>
      </c>
      <c r="K50" s="84">
        <v>17990</v>
      </c>
      <c r="L50" s="84">
        <v>274990</v>
      </c>
      <c r="M50" s="91"/>
      <c r="N50" s="84"/>
      <c r="O50" s="84"/>
      <c r="P50" s="84"/>
      <c r="Q50" s="91">
        <v>11858</v>
      </c>
      <c r="R50" s="84">
        <v>767840</v>
      </c>
      <c r="S50" s="84">
        <v>53748.800000000003</v>
      </c>
      <c r="T50" s="84">
        <v>821588.8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3">
      <c r="A51" s="4" t="s">
        <v>52</v>
      </c>
      <c r="B51" s="4" t="s">
        <v>395</v>
      </c>
      <c r="C51" s="4">
        <v>92000323092</v>
      </c>
      <c r="D51" s="4">
        <v>9009420732</v>
      </c>
      <c r="E51" s="91">
        <v>6147</v>
      </c>
      <c r="F51" s="84">
        <v>338085</v>
      </c>
      <c r="G51" s="84">
        <v>23665.95</v>
      </c>
      <c r="H51" s="84">
        <v>361750.95</v>
      </c>
      <c r="I51" s="91">
        <v>1947</v>
      </c>
      <c r="J51" s="84">
        <v>194700</v>
      </c>
      <c r="K51" s="84">
        <v>13629</v>
      </c>
      <c r="L51" s="84">
        <v>208329</v>
      </c>
      <c r="M51" s="91"/>
      <c r="N51" s="84"/>
      <c r="O51" s="84"/>
      <c r="P51" s="84"/>
      <c r="Q51" s="91">
        <v>8094</v>
      </c>
      <c r="R51" s="84">
        <v>532785</v>
      </c>
      <c r="S51" s="84">
        <v>37294.949999999997</v>
      </c>
      <c r="T51" s="84">
        <v>570079.94999999995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3">
      <c r="A52" s="4" t="s">
        <v>106</v>
      </c>
      <c r="B52" s="4" t="s">
        <v>516</v>
      </c>
      <c r="C52" s="4">
        <v>92000323134</v>
      </c>
      <c r="D52" s="4">
        <v>9009417379</v>
      </c>
      <c r="E52" s="91">
        <v>10617</v>
      </c>
      <c r="F52" s="84">
        <v>583935</v>
      </c>
      <c r="G52" s="84">
        <v>40875.449999999997</v>
      </c>
      <c r="H52" s="84">
        <v>624810.44999999995</v>
      </c>
      <c r="I52" s="91">
        <v>2055</v>
      </c>
      <c r="J52" s="84">
        <v>205500</v>
      </c>
      <c r="K52" s="84">
        <v>14385</v>
      </c>
      <c r="L52" s="84">
        <v>219885</v>
      </c>
      <c r="M52" s="91"/>
      <c r="N52" s="84"/>
      <c r="O52" s="84"/>
      <c r="P52" s="84"/>
      <c r="Q52" s="91">
        <v>12672</v>
      </c>
      <c r="R52" s="84">
        <v>789435</v>
      </c>
      <c r="S52" s="84">
        <v>55260.45</v>
      </c>
      <c r="T52" s="84">
        <v>844695.45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3">
      <c r="A53" s="4" t="s">
        <v>38</v>
      </c>
      <c r="B53" s="4" t="s">
        <v>534</v>
      </c>
      <c r="C53" s="4">
        <v>92000320892</v>
      </c>
      <c r="D53" s="4">
        <v>9009422349</v>
      </c>
      <c r="E53" s="91">
        <v>8550</v>
      </c>
      <c r="F53" s="84">
        <v>470250</v>
      </c>
      <c r="G53" s="84">
        <v>32917.5</v>
      </c>
      <c r="H53" s="84">
        <v>503167.5</v>
      </c>
      <c r="I53" s="91">
        <v>2899</v>
      </c>
      <c r="J53" s="84">
        <v>289900</v>
      </c>
      <c r="K53" s="84">
        <v>20293</v>
      </c>
      <c r="L53" s="84">
        <v>310193</v>
      </c>
      <c r="M53" s="91"/>
      <c r="N53" s="84"/>
      <c r="O53" s="84"/>
      <c r="P53" s="84"/>
      <c r="Q53" s="91">
        <v>11449</v>
      </c>
      <c r="R53" s="84">
        <v>760150</v>
      </c>
      <c r="S53" s="84">
        <v>53210.5</v>
      </c>
      <c r="T53" s="84">
        <v>813360.5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3">
      <c r="A54" s="4" t="s">
        <v>74</v>
      </c>
      <c r="B54" s="4" t="s">
        <v>442</v>
      </c>
      <c r="C54" s="4">
        <v>92000320980</v>
      </c>
      <c r="D54" s="4">
        <v>9009462500</v>
      </c>
      <c r="E54" s="91">
        <v>3419</v>
      </c>
      <c r="F54" s="84">
        <v>188045</v>
      </c>
      <c r="G54" s="84">
        <v>13163.15</v>
      </c>
      <c r="H54" s="84">
        <v>201208.15</v>
      </c>
      <c r="I54" s="91">
        <v>1300</v>
      </c>
      <c r="J54" s="84">
        <v>130000</v>
      </c>
      <c r="K54" s="84">
        <v>9100</v>
      </c>
      <c r="L54" s="84">
        <v>139100</v>
      </c>
      <c r="M54" s="91"/>
      <c r="N54" s="84"/>
      <c r="O54" s="84"/>
      <c r="P54" s="84"/>
      <c r="Q54" s="91">
        <v>4719</v>
      </c>
      <c r="R54" s="84">
        <v>318045</v>
      </c>
      <c r="S54" s="84">
        <v>22263.15</v>
      </c>
      <c r="T54" s="84">
        <v>340308.15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3">
      <c r="A55" s="4" t="s">
        <v>41</v>
      </c>
      <c r="B55" s="4" t="s">
        <v>496</v>
      </c>
      <c r="C55" s="4">
        <v>92000320891</v>
      </c>
      <c r="D55" s="4">
        <v>9009417541</v>
      </c>
      <c r="E55" s="91">
        <v>7878</v>
      </c>
      <c r="F55" s="84">
        <v>433290</v>
      </c>
      <c r="G55" s="84">
        <v>30330.3</v>
      </c>
      <c r="H55" s="84">
        <v>463620.3</v>
      </c>
      <c r="I55" s="91">
        <v>954</v>
      </c>
      <c r="J55" s="84">
        <v>95400</v>
      </c>
      <c r="K55" s="84">
        <v>6678</v>
      </c>
      <c r="L55" s="84">
        <v>102078</v>
      </c>
      <c r="M55" s="91"/>
      <c r="N55" s="84"/>
      <c r="O55" s="84"/>
      <c r="P55" s="84"/>
      <c r="Q55" s="91">
        <v>8832</v>
      </c>
      <c r="R55" s="84">
        <v>528690</v>
      </c>
      <c r="S55" s="84">
        <v>37008.300000000003</v>
      </c>
      <c r="T55" s="84">
        <v>565698.30000000005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3">
      <c r="A56" s="4" t="s">
        <v>96</v>
      </c>
      <c r="B56" s="4" t="s">
        <v>528</v>
      </c>
      <c r="C56" s="4">
        <v>92000318921</v>
      </c>
      <c r="D56" s="4">
        <v>9009416466</v>
      </c>
      <c r="E56" s="91">
        <v>5559</v>
      </c>
      <c r="F56" s="84">
        <v>305745</v>
      </c>
      <c r="G56" s="84">
        <v>21402.15</v>
      </c>
      <c r="H56" s="84">
        <v>327147.15000000002</v>
      </c>
      <c r="I56" s="91">
        <v>2492</v>
      </c>
      <c r="J56" s="84">
        <v>249200</v>
      </c>
      <c r="K56" s="84">
        <v>17444</v>
      </c>
      <c r="L56" s="84">
        <v>266644</v>
      </c>
      <c r="M56" s="91"/>
      <c r="N56" s="84"/>
      <c r="O56" s="84"/>
      <c r="P56" s="84"/>
      <c r="Q56" s="91">
        <v>8051</v>
      </c>
      <c r="R56" s="84">
        <v>554945</v>
      </c>
      <c r="S56" s="84">
        <v>38846.15</v>
      </c>
      <c r="T56" s="84">
        <v>593791.15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3">
      <c r="A57" s="4" t="s">
        <v>77</v>
      </c>
      <c r="B57" s="4" t="s">
        <v>498</v>
      </c>
      <c r="C57" s="4">
        <v>92000322818</v>
      </c>
      <c r="D57" s="4">
        <v>9009421973</v>
      </c>
      <c r="E57" s="91">
        <v>6948</v>
      </c>
      <c r="F57" s="84">
        <v>382140</v>
      </c>
      <c r="G57" s="84">
        <v>26749.8</v>
      </c>
      <c r="H57" s="84">
        <v>408889.8</v>
      </c>
      <c r="I57" s="91">
        <v>2872</v>
      </c>
      <c r="J57" s="84">
        <v>287200</v>
      </c>
      <c r="K57" s="84">
        <v>20104</v>
      </c>
      <c r="L57" s="84">
        <v>307304</v>
      </c>
      <c r="M57" s="91"/>
      <c r="N57" s="84"/>
      <c r="O57" s="84"/>
      <c r="P57" s="84"/>
      <c r="Q57" s="91">
        <v>9820</v>
      </c>
      <c r="R57" s="84">
        <v>669340</v>
      </c>
      <c r="S57" s="84">
        <v>46853.8</v>
      </c>
      <c r="T57" s="84">
        <v>716193.8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3">
      <c r="A58" s="4" t="s">
        <v>76</v>
      </c>
      <c r="B58" s="4" t="s">
        <v>466</v>
      </c>
      <c r="C58" s="4">
        <v>92000323169</v>
      </c>
      <c r="D58" s="4">
        <v>9009416482</v>
      </c>
      <c r="E58" s="91">
        <v>3836</v>
      </c>
      <c r="F58" s="84">
        <v>210980</v>
      </c>
      <c r="G58" s="84">
        <v>14768.6</v>
      </c>
      <c r="H58" s="84">
        <v>225748.6</v>
      </c>
      <c r="I58" s="91">
        <v>119</v>
      </c>
      <c r="J58" s="84">
        <v>11900</v>
      </c>
      <c r="K58" s="84">
        <v>833</v>
      </c>
      <c r="L58" s="84">
        <v>12733</v>
      </c>
      <c r="M58" s="91"/>
      <c r="N58" s="84"/>
      <c r="O58" s="84"/>
      <c r="P58" s="84"/>
      <c r="Q58" s="91">
        <v>3955</v>
      </c>
      <c r="R58" s="84">
        <v>222880</v>
      </c>
      <c r="S58" s="84">
        <v>15601.6</v>
      </c>
      <c r="T58" s="84">
        <v>238481.6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3">
      <c r="A59" s="4" t="s">
        <v>94</v>
      </c>
      <c r="B59" s="4" t="s">
        <v>398</v>
      </c>
      <c r="C59" s="4">
        <v>92000324621</v>
      </c>
      <c r="D59" s="4">
        <v>9009421068</v>
      </c>
      <c r="E59" s="91">
        <v>4417</v>
      </c>
      <c r="F59" s="84">
        <v>242935</v>
      </c>
      <c r="G59" s="84">
        <v>17005.45</v>
      </c>
      <c r="H59" s="84">
        <v>259940.45</v>
      </c>
      <c r="I59" s="91">
        <v>1870</v>
      </c>
      <c r="J59" s="84">
        <v>187000</v>
      </c>
      <c r="K59" s="84">
        <v>13090</v>
      </c>
      <c r="L59" s="84">
        <v>200090</v>
      </c>
      <c r="M59" s="91"/>
      <c r="N59" s="84"/>
      <c r="O59" s="84"/>
      <c r="P59" s="84"/>
      <c r="Q59" s="91">
        <v>6287</v>
      </c>
      <c r="R59" s="84">
        <v>429935</v>
      </c>
      <c r="S59" s="84">
        <v>30095.45</v>
      </c>
      <c r="T59" s="84">
        <v>460030.45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3">
      <c r="A60" s="4" t="s">
        <v>32</v>
      </c>
      <c r="B60" s="4" t="s">
        <v>430</v>
      </c>
      <c r="C60" s="4">
        <v>92000319832</v>
      </c>
      <c r="D60" s="4">
        <v>9009417248</v>
      </c>
      <c r="E60" s="91">
        <v>9829</v>
      </c>
      <c r="F60" s="84">
        <v>540595</v>
      </c>
      <c r="G60" s="84">
        <v>37841.65</v>
      </c>
      <c r="H60" s="84">
        <v>578436.65</v>
      </c>
      <c r="I60" s="91">
        <v>3947</v>
      </c>
      <c r="J60" s="84">
        <v>394700</v>
      </c>
      <c r="K60" s="84">
        <v>27629</v>
      </c>
      <c r="L60" s="84">
        <v>422329</v>
      </c>
      <c r="M60" s="91"/>
      <c r="N60" s="84"/>
      <c r="O60" s="84"/>
      <c r="P60" s="84"/>
      <c r="Q60" s="91">
        <v>13776</v>
      </c>
      <c r="R60" s="84">
        <v>935295</v>
      </c>
      <c r="S60" s="84">
        <v>65470.65</v>
      </c>
      <c r="T60" s="84">
        <v>1000765.65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3">
      <c r="A61" s="4" t="s">
        <v>84</v>
      </c>
      <c r="B61" s="4" t="s">
        <v>522</v>
      </c>
      <c r="C61" s="4">
        <v>92000318867</v>
      </c>
      <c r="D61" s="4">
        <v>9009416612</v>
      </c>
      <c r="E61" s="91">
        <v>6996</v>
      </c>
      <c r="F61" s="84">
        <v>384780</v>
      </c>
      <c r="G61" s="84">
        <v>26934.6</v>
      </c>
      <c r="H61" s="84">
        <v>411714.6</v>
      </c>
      <c r="I61" s="91">
        <v>1035</v>
      </c>
      <c r="J61" s="84">
        <v>103500</v>
      </c>
      <c r="K61" s="84">
        <v>7245</v>
      </c>
      <c r="L61" s="84">
        <v>110745</v>
      </c>
      <c r="M61" s="91"/>
      <c r="N61" s="84"/>
      <c r="O61" s="84"/>
      <c r="P61" s="84"/>
      <c r="Q61" s="91">
        <v>8031</v>
      </c>
      <c r="R61" s="84">
        <v>488280</v>
      </c>
      <c r="S61" s="84">
        <v>34179.599999999999</v>
      </c>
      <c r="T61" s="84">
        <v>522459.6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3">
      <c r="A62" s="4" t="s">
        <v>92</v>
      </c>
      <c r="B62" s="4" t="s">
        <v>426</v>
      </c>
      <c r="C62" s="4">
        <v>92000318834</v>
      </c>
      <c r="D62" s="4">
        <v>9009417558</v>
      </c>
      <c r="E62" s="91">
        <v>9489</v>
      </c>
      <c r="F62" s="84">
        <v>521895</v>
      </c>
      <c r="G62" s="84">
        <v>36532.65</v>
      </c>
      <c r="H62" s="84">
        <v>558427.65</v>
      </c>
      <c r="I62" s="91">
        <v>1260</v>
      </c>
      <c r="J62" s="84">
        <v>126000</v>
      </c>
      <c r="K62" s="84">
        <v>8820</v>
      </c>
      <c r="L62" s="84">
        <v>134820</v>
      </c>
      <c r="M62" s="91"/>
      <c r="N62" s="84"/>
      <c r="O62" s="84"/>
      <c r="P62" s="84"/>
      <c r="Q62" s="91">
        <v>10749</v>
      </c>
      <c r="R62" s="84">
        <v>647895</v>
      </c>
      <c r="S62" s="84">
        <v>45352.65</v>
      </c>
      <c r="T62" s="84">
        <v>693247.65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3">
      <c r="A63" s="4" t="s">
        <v>92</v>
      </c>
      <c r="B63" s="4" t="s">
        <v>426</v>
      </c>
      <c r="C63" s="4">
        <v>92000318834</v>
      </c>
      <c r="D63" s="4">
        <v>9009417653</v>
      </c>
      <c r="E63" s="91">
        <v>1707</v>
      </c>
      <c r="F63" s="84">
        <v>93885</v>
      </c>
      <c r="G63" s="84">
        <v>6571.95</v>
      </c>
      <c r="H63" s="84">
        <v>100456.95</v>
      </c>
      <c r="I63" s="91">
        <v>3647</v>
      </c>
      <c r="J63" s="84">
        <v>364700</v>
      </c>
      <c r="K63" s="84">
        <v>25529</v>
      </c>
      <c r="L63" s="84">
        <v>390229</v>
      </c>
      <c r="M63" s="91"/>
      <c r="N63" s="84"/>
      <c r="O63" s="84"/>
      <c r="P63" s="84"/>
      <c r="Q63" s="91">
        <v>5354</v>
      </c>
      <c r="R63" s="84">
        <v>458585</v>
      </c>
      <c r="S63" s="84">
        <v>32100.95</v>
      </c>
      <c r="T63" s="84">
        <v>490685.95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3">
      <c r="A64" s="4" t="s">
        <v>92</v>
      </c>
      <c r="B64" s="4" t="s">
        <v>426</v>
      </c>
      <c r="C64" s="4">
        <v>92000318834</v>
      </c>
      <c r="D64" s="4">
        <v>9009417661</v>
      </c>
      <c r="E64" s="91">
        <v>804</v>
      </c>
      <c r="F64" s="84">
        <v>44220</v>
      </c>
      <c r="G64" s="84">
        <v>3095.4</v>
      </c>
      <c r="H64" s="84">
        <v>47315.4</v>
      </c>
      <c r="I64" s="91">
        <v>1357</v>
      </c>
      <c r="J64" s="84">
        <v>135700</v>
      </c>
      <c r="K64" s="84">
        <v>9499</v>
      </c>
      <c r="L64" s="84">
        <v>145199</v>
      </c>
      <c r="M64" s="91"/>
      <c r="N64" s="84"/>
      <c r="O64" s="84"/>
      <c r="P64" s="84"/>
      <c r="Q64" s="91">
        <v>2161</v>
      </c>
      <c r="R64" s="84">
        <v>179920</v>
      </c>
      <c r="S64" s="84">
        <v>12594.4</v>
      </c>
      <c r="T64" s="84">
        <v>192514.4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x14ac:dyDescent="0.3">
      <c r="A65" s="4" t="s">
        <v>47</v>
      </c>
      <c r="B65" s="4" t="s">
        <v>490</v>
      </c>
      <c r="C65" s="4">
        <v>92000319848</v>
      </c>
      <c r="D65" s="4">
        <v>9009417054</v>
      </c>
      <c r="E65" s="91">
        <v>5134</v>
      </c>
      <c r="F65" s="84">
        <v>282370</v>
      </c>
      <c r="G65" s="84">
        <v>19765.900000000001</v>
      </c>
      <c r="H65" s="84">
        <v>302135.90000000002</v>
      </c>
      <c r="I65" s="91"/>
      <c r="J65" s="84"/>
      <c r="K65" s="84"/>
      <c r="L65" s="84"/>
      <c r="M65" s="91"/>
      <c r="N65" s="84"/>
      <c r="O65" s="84"/>
      <c r="P65" s="84"/>
      <c r="Q65" s="91">
        <v>5134</v>
      </c>
      <c r="R65" s="84">
        <v>282370</v>
      </c>
      <c r="S65" s="84">
        <v>19765.900000000001</v>
      </c>
      <c r="T65" s="84">
        <v>302135.90000000002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x14ac:dyDescent="0.3">
      <c r="A66" s="4" t="s">
        <v>47</v>
      </c>
      <c r="B66" s="4" t="s">
        <v>490</v>
      </c>
      <c r="C66" s="4">
        <v>92000319848</v>
      </c>
      <c r="D66" s="4">
        <v>9009417330</v>
      </c>
      <c r="E66" s="91"/>
      <c r="F66" s="84"/>
      <c r="G66" s="84"/>
      <c r="H66" s="84"/>
      <c r="I66" s="91">
        <v>1060</v>
      </c>
      <c r="J66" s="84">
        <v>106000</v>
      </c>
      <c r="K66" s="84">
        <v>7420</v>
      </c>
      <c r="L66" s="84">
        <v>113420</v>
      </c>
      <c r="M66" s="91"/>
      <c r="N66" s="84"/>
      <c r="O66" s="84"/>
      <c r="P66" s="84"/>
      <c r="Q66" s="91">
        <v>1060</v>
      </c>
      <c r="R66" s="84">
        <v>106000</v>
      </c>
      <c r="S66" s="84">
        <v>7420</v>
      </c>
      <c r="T66" s="84">
        <v>113420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x14ac:dyDescent="0.3">
      <c r="A67" s="4" t="s">
        <v>47</v>
      </c>
      <c r="B67" s="4" t="s">
        <v>490</v>
      </c>
      <c r="C67" s="4">
        <v>92000319848</v>
      </c>
      <c r="D67" s="4">
        <v>9009425347</v>
      </c>
      <c r="E67" s="91">
        <v>3062</v>
      </c>
      <c r="F67" s="84">
        <v>168410</v>
      </c>
      <c r="G67" s="84">
        <v>11788.7</v>
      </c>
      <c r="H67" s="84">
        <v>180198.7</v>
      </c>
      <c r="I67" s="91"/>
      <c r="J67" s="84"/>
      <c r="K67" s="84"/>
      <c r="L67" s="84"/>
      <c r="M67" s="91"/>
      <c r="N67" s="84"/>
      <c r="O67" s="84"/>
      <c r="P67" s="84"/>
      <c r="Q67" s="91">
        <v>3062</v>
      </c>
      <c r="R67" s="84">
        <v>168410</v>
      </c>
      <c r="S67" s="84">
        <v>11788.7</v>
      </c>
      <c r="T67" s="84">
        <v>180198.7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x14ac:dyDescent="0.3">
      <c r="A68" s="4" t="s">
        <v>1376</v>
      </c>
      <c r="B68" s="4" t="s">
        <v>422</v>
      </c>
      <c r="C68" s="4">
        <v>92000318853</v>
      </c>
      <c r="D68" s="4">
        <v>9009410657</v>
      </c>
      <c r="E68" s="91">
        <v>12695</v>
      </c>
      <c r="F68" s="84">
        <v>698225</v>
      </c>
      <c r="G68" s="84">
        <v>48875.75</v>
      </c>
      <c r="H68" s="84">
        <v>747100.75</v>
      </c>
      <c r="I68" s="91">
        <v>1597</v>
      </c>
      <c r="J68" s="84">
        <v>159700</v>
      </c>
      <c r="K68" s="84">
        <v>11179</v>
      </c>
      <c r="L68" s="84">
        <v>170879</v>
      </c>
      <c r="M68" s="91"/>
      <c r="N68" s="84"/>
      <c r="O68" s="84"/>
      <c r="P68" s="84"/>
      <c r="Q68" s="91">
        <v>14292</v>
      </c>
      <c r="R68" s="84">
        <v>857925</v>
      </c>
      <c r="S68" s="84">
        <v>60054.75</v>
      </c>
      <c r="T68" s="84">
        <v>917979.75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x14ac:dyDescent="0.3">
      <c r="A69" s="4" t="s">
        <v>1377</v>
      </c>
      <c r="B69" s="4" t="s">
        <v>410</v>
      </c>
      <c r="C69" s="4">
        <v>92000324052</v>
      </c>
      <c r="D69" s="4">
        <v>9009416200</v>
      </c>
      <c r="E69" s="91">
        <v>7309</v>
      </c>
      <c r="F69" s="84">
        <v>401995</v>
      </c>
      <c r="G69" s="84">
        <v>28139.65</v>
      </c>
      <c r="H69" s="84">
        <v>430134.65</v>
      </c>
      <c r="I69" s="91">
        <v>158</v>
      </c>
      <c r="J69" s="84">
        <v>15800</v>
      </c>
      <c r="K69" s="84">
        <v>1106</v>
      </c>
      <c r="L69" s="84">
        <v>16906</v>
      </c>
      <c r="M69" s="91"/>
      <c r="N69" s="84"/>
      <c r="O69" s="84"/>
      <c r="P69" s="84"/>
      <c r="Q69" s="91">
        <v>7467</v>
      </c>
      <c r="R69" s="84">
        <v>417795</v>
      </c>
      <c r="S69" s="84">
        <v>29245.65</v>
      </c>
      <c r="T69" s="84">
        <v>447040.65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x14ac:dyDescent="0.3">
      <c r="A70" s="4" t="s">
        <v>1378</v>
      </c>
      <c r="B70" s="4" t="s">
        <v>512</v>
      </c>
      <c r="C70" s="4">
        <v>92000319904</v>
      </c>
      <c r="D70" s="4">
        <v>9009416376</v>
      </c>
      <c r="E70" s="91">
        <v>8077</v>
      </c>
      <c r="F70" s="84">
        <v>444235</v>
      </c>
      <c r="G70" s="84">
        <v>31096.45</v>
      </c>
      <c r="H70" s="84">
        <v>475331.45</v>
      </c>
      <c r="I70" s="91">
        <v>6319</v>
      </c>
      <c r="J70" s="84">
        <v>631900</v>
      </c>
      <c r="K70" s="84">
        <v>44233</v>
      </c>
      <c r="L70" s="84">
        <v>676133</v>
      </c>
      <c r="M70" s="91"/>
      <c r="N70" s="84"/>
      <c r="O70" s="84"/>
      <c r="P70" s="84"/>
      <c r="Q70" s="91">
        <v>14396</v>
      </c>
      <c r="R70" s="84">
        <v>1076135</v>
      </c>
      <c r="S70" s="84">
        <v>75329.45</v>
      </c>
      <c r="T70" s="84">
        <v>1151464.45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x14ac:dyDescent="0.3">
      <c r="A71" s="4" t="s">
        <v>1379</v>
      </c>
      <c r="B71" s="4" t="s">
        <v>532</v>
      </c>
      <c r="C71" s="4">
        <v>92000318855</v>
      </c>
      <c r="D71" s="4">
        <v>9009417046</v>
      </c>
      <c r="E71" s="91">
        <v>6847</v>
      </c>
      <c r="F71" s="84">
        <v>376585</v>
      </c>
      <c r="G71" s="84">
        <v>26360.95</v>
      </c>
      <c r="H71" s="84">
        <v>402945.95</v>
      </c>
      <c r="I71" s="91">
        <v>2692</v>
      </c>
      <c r="J71" s="84">
        <v>269200</v>
      </c>
      <c r="K71" s="84">
        <v>18844</v>
      </c>
      <c r="L71" s="84">
        <v>288044</v>
      </c>
      <c r="M71" s="91"/>
      <c r="N71" s="84"/>
      <c r="O71" s="84"/>
      <c r="P71" s="84"/>
      <c r="Q71" s="91">
        <v>9539</v>
      </c>
      <c r="R71" s="84">
        <v>645785</v>
      </c>
      <c r="S71" s="84">
        <v>45204.95</v>
      </c>
      <c r="T71" s="84">
        <v>690989.95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x14ac:dyDescent="0.3">
      <c r="A72" s="4" t="s">
        <v>373</v>
      </c>
      <c r="B72" s="4" t="s">
        <v>406</v>
      </c>
      <c r="C72" s="4">
        <v>92000320884</v>
      </c>
      <c r="D72" s="4">
        <v>9009417646</v>
      </c>
      <c r="E72" s="91">
        <v>11291</v>
      </c>
      <c r="F72" s="84">
        <v>621005</v>
      </c>
      <c r="G72" s="84">
        <v>43470.35</v>
      </c>
      <c r="H72" s="84">
        <v>664475.35</v>
      </c>
      <c r="I72" s="91">
        <v>8223</v>
      </c>
      <c r="J72" s="84">
        <v>822300</v>
      </c>
      <c r="K72" s="84">
        <v>57561</v>
      </c>
      <c r="L72" s="84">
        <v>879861</v>
      </c>
      <c r="M72" s="91"/>
      <c r="N72" s="84"/>
      <c r="O72" s="84"/>
      <c r="P72" s="84"/>
      <c r="Q72" s="91">
        <v>19514</v>
      </c>
      <c r="R72" s="84">
        <v>1443305</v>
      </c>
      <c r="S72" s="84">
        <v>101031.35</v>
      </c>
      <c r="T72" s="84">
        <v>1544336.35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x14ac:dyDescent="0.3">
      <c r="A73" s="4" t="s">
        <v>1380</v>
      </c>
      <c r="B73" s="4" t="s">
        <v>419</v>
      </c>
      <c r="C73" s="4">
        <v>92000318861</v>
      </c>
      <c r="D73" s="4">
        <v>9009421366</v>
      </c>
      <c r="E73" s="91">
        <v>8484</v>
      </c>
      <c r="F73" s="84">
        <v>466620</v>
      </c>
      <c r="G73" s="84">
        <v>32663.4</v>
      </c>
      <c r="H73" s="84">
        <v>499283.4</v>
      </c>
      <c r="I73" s="91">
        <v>2099</v>
      </c>
      <c r="J73" s="84">
        <v>209900</v>
      </c>
      <c r="K73" s="84">
        <v>14693</v>
      </c>
      <c r="L73" s="84">
        <v>224593</v>
      </c>
      <c r="M73" s="91"/>
      <c r="N73" s="84"/>
      <c r="O73" s="84"/>
      <c r="P73" s="84"/>
      <c r="Q73" s="91">
        <v>10583</v>
      </c>
      <c r="R73" s="84">
        <v>676520</v>
      </c>
      <c r="S73" s="84">
        <v>47356.4</v>
      </c>
      <c r="T73" s="84">
        <v>723876.4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x14ac:dyDescent="0.3">
      <c r="A74" s="4" t="s">
        <v>1381</v>
      </c>
      <c r="B74" s="4" t="s">
        <v>387</v>
      </c>
      <c r="C74" s="4">
        <v>92000323084</v>
      </c>
      <c r="D74" s="4">
        <v>9009420789</v>
      </c>
      <c r="E74" s="91">
        <v>3594</v>
      </c>
      <c r="F74" s="84">
        <v>197670</v>
      </c>
      <c r="G74" s="84">
        <v>13836.9</v>
      </c>
      <c r="H74" s="84">
        <v>211506.9</v>
      </c>
      <c r="I74" s="91"/>
      <c r="J74" s="84"/>
      <c r="K74" s="84"/>
      <c r="L74" s="84"/>
      <c r="M74" s="91"/>
      <c r="N74" s="84"/>
      <c r="O74" s="84"/>
      <c r="P74" s="84"/>
      <c r="Q74" s="91">
        <v>3594</v>
      </c>
      <c r="R74" s="84">
        <v>197670</v>
      </c>
      <c r="S74" s="84">
        <v>13836.9</v>
      </c>
      <c r="T74" s="84">
        <v>211506.9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x14ac:dyDescent="0.3">
      <c r="A75" s="4" t="s">
        <v>1227</v>
      </c>
      <c r="E75" s="91">
        <v>445483</v>
      </c>
      <c r="F75" s="84">
        <v>24501565</v>
      </c>
      <c r="G75" s="84">
        <v>1715109.5499999991</v>
      </c>
      <c r="H75" s="84">
        <v>26216674.549999986</v>
      </c>
      <c r="I75" s="91">
        <v>126987</v>
      </c>
      <c r="J75" s="84">
        <v>12698700</v>
      </c>
      <c r="K75" s="84">
        <v>888909</v>
      </c>
      <c r="L75" s="84">
        <v>13587609</v>
      </c>
      <c r="M75" s="91">
        <v>4</v>
      </c>
      <c r="N75" s="84">
        <v>1640</v>
      </c>
      <c r="O75" s="84">
        <v>114.8</v>
      </c>
      <c r="P75" s="84">
        <v>1754.8</v>
      </c>
      <c r="Q75" s="91">
        <v>572474</v>
      </c>
      <c r="R75" s="84">
        <v>37201905</v>
      </c>
      <c r="S75" s="84">
        <v>2604133.35</v>
      </c>
      <c r="T75" s="84">
        <v>39806038.350000001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</row>
    <row r="600" spans="1:35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35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35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35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35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35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35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35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35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</sheetData>
  <pageMargins left="0.7" right="0.7" top="0.75" bottom="0.75" header="0.3" footer="0.3"/>
  <pageSetup paperSize="9" orientation="portrait" horizontalDpi="300" verticalDpi="30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I599"/>
  <sheetViews>
    <sheetView zoomScale="85" zoomScaleNormal="85" workbookViewId="0">
      <selection activeCell="F12" sqref="F12"/>
    </sheetView>
  </sheetViews>
  <sheetFormatPr defaultColWidth="9" defaultRowHeight="18.75" x14ac:dyDescent="0.3"/>
  <cols>
    <col min="1" max="1" width="13.75" style="4" bestFit="1" customWidth="1"/>
    <col min="2" max="2" width="28.75" style="4" bestFit="1" customWidth="1"/>
    <col min="3" max="3" width="14.375" style="4" customWidth="1"/>
    <col min="4" max="4" width="14.625" style="4" customWidth="1"/>
    <col min="5" max="28" width="23.625" style="4" customWidth="1"/>
    <col min="29" max="29" width="20.625" style="4" customWidth="1"/>
    <col min="30" max="30" width="26.75" style="4" customWidth="1"/>
    <col min="31" max="31" width="30.125" style="4" customWidth="1"/>
    <col min="32" max="32" width="28.25" style="4" customWidth="1"/>
    <col min="33" max="35" width="27.625" style="4" bestFit="1" customWidth="1"/>
    <col min="36" max="47" width="3.625" style="4" bestFit="1" customWidth="1"/>
    <col min="48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35" x14ac:dyDescent="0.3">
      <c r="A1"/>
      <c r="B1"/>
    </row>
    <row r="2" spans="1:35" x14ac:dyDescent="0.3">
      <c r="A2"/>
      <c r="B2"/>
    </row>
    <row r="3" spans="1:35" x14ac:dyDescent="0.3">
      <c r="A3" s="83" t="s">
        <v>136</v>
      </c>
      <c r="B3" s="4" t="s">
        <v>1335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E5" s="83" t="s">
        <v>144</v>
      </c>
      <c r="F5" s="83" t="s">
        <v>1356</v>
      </c>
      <c r="AG5"/>
      <c r="AH5"/>
      <c r="AI5"/>
    </row>
    <row r="6" spans="1:35" x14ac:dyDescent="0.3">
      <c r="E6" s="4">
        <v>32</v>
      </c>
      <c r="F6" s="4">
        <v>32</v>
      </c>
      <c r="G6" s="4">
        <v>32</v>
      </c>
      <c r="H6" s="4">
        <v>32</v>
      </c>
      <c r="I6" s="4">
        <v>55</v>
      </c>
      <c r="J6" s="4">
        <v>55</v>
      </c>
      <c r="K6" s="4">
        <v>55</v>
      </c>
      <c r="L6" s="4">
        <v>55</v>
      </c>
      <c r="M6" s="4">
        <v>64</v>
      </c>
      <c r="N6" s="4">
        <v>64</v>
      </c>
      <c r="O6" s="4">
        <v>64</v>
      </c>
      <c r="P6" s="4">
        <v>64</v>
      </c>
      <c r="Q6" s="4">
        <v>100</v>
      </c>
      <c r="R6" s="4">
        <v>100</v>
      </c>
      <c r="S6" s="4">
        <v>100</v>
      </c>
      <c r="T6" s="4">
        <v>100</v>
      </c>
      <c r="U6" s="4">
        <v>410</v>
      </c>
      <c r="V6" s="4">
        <v>410</v>
      </c>
      <c r="W6" s="4">
        <v>410</v>
      </c>
      <c r="X6" s="4">
        <v>410</v>
      </c>
      <c r="Y6" s="4">
        <v>25</v>
      </c>
      <c r="Z6" s="4">
        <v>25</v>
      </c>
      <c r="AA6" s="4">
        <v>25</v>
      </c>
      <c r="AB6" s="4">
        <v>25</v>
      </c>
      <c r="AC6" s="84" t="s">
        <v>1357</v>
      </c>
      <c r="AD6" s="84" t="s">
        <v>1358</v>
      </c>
      <c r="AE6" s="84" t="s">
        <v>1360</v>
      </c>
      <c r="AF6" s="84" t="s">
        <v>1362</v>
      </c>
      <c r="AG6"/>
      <c r="AH6"/>
      <c r="AI6"/>
    </row>
    <row r="7" spans="1:35" x14ac:dyDescent="0.3">
      <c r="A7" s="83" t="s">
        <v>1382</v>
      </c>
      <c r="B7" s="83" t="s">
        <v>1383</v>
      </c>
      <c r="C7" s="83" t="s">
        <v>1264</v>
      </c>
      <c r="D7" s="83" t="s">
        <v>127</v>
      </c>
      <c r="E7" s="4" t="s">
        <v>1352</v>
      </c>
      <c r="F7" s="4" t="s">
        <v>1359</v>
      </c>
      <c r="G7" s="4" t="s">
        <v>1361</v>
      </c>
      <c r="H7" s="4" t="s">
        <v>1363</v>
      </c>
      <c r="I7" s="4" t="s">
        <v>1352</v>
      </c>
      <c r="J7" s="4" t="s">
        <v>1359</v>
      </c>
      <c r="K7" s="4" t="s">
        <v>1361</v>
      </c>
      <c r="L7" s="4" t="s">
        <v>1363</v>
      </c>
      <c r="M7" s="4" t="s">
        <v>1352</v>
      </c>
      <c r="N7" s="4" t="s">
        <v>1359</v>
      </c>
      <c r="O7" s="4" t="s">
        <v>1361</v>
      </c>
      <c r="P7" s="4" t="s">
        <v>1363</v>
      </c>
      <c r="Q7" s="4" t="s">
        <v>1352</v>
      </c>
      <c r="R7" s="4" t="s">
        <v>1359</v>
      </c>
      <c r="S7" s="4" t="s">
        <v>1361</v>
      </c>
      <c r="T7" s="4" t="s">
        <v>1363</v>
      </c>
      <c r="U7" s="4" t="s">
        <v>1352</v>
      </c>
      <c r="V7" s="4" t="s">
        <v>1359</v>
      </c>
      <c r="W7" s="4" t="s">
        <v>1361</v>
      </c>
      <c r="X7" s="4" t="s">
        <v>1363</v>
      </c>
      <c r="Y7" s="4" t="s">
        <v>1352</v>
      </c>
      <c r="Z7" s="4" t="s">
        <v>1359</v>
      </c>
      <c r="AA7" s="4" t="s">
        <v>1361</v>
      </c>
      <c r="AB7" s="4" t="s">
        <v>1363</v>
      </c>
      <c r="AC7" s="84"/>
      <c r="AD7" s="84"/>
      <c r="AE7" s="84"/>
      <c r="AF7" s="84"/>
      <c r="AG7"/>
      <c r="AH7"/>
      <c r="AI7"/>
    </row>
    <row r="8" spans="1:35" x14ac:dyDescent="0.3">
      <c r="A8" s="4" t="s">
        <v>104</v>
      </c>
      <c r="B8" s="4" t="s">
        <v>446</v>
      </c>
      <c r="C8" s="4" t="s">
        <v>206</v>
      </c>
      <c r="D8" s="4">
        <v>92000320901</v>
      </c>
      <c r="E8" s="91"/>
      <c r="F8" s="84"/>
      <c r="G8" s="84"/>
      <c r="H8" s="84"/>
      <c r="I8" s="91">
        <v>21285</v>
      </c>
      <c r="J8" s="84">
        <v>1170675</v>
      </c>
      <c r="K8" s="84">
        <v>81947.25</v>
      </c>
      <c r="L8" s="84">
        <v>1252622.25</v>
      </c>
      <c r="M8" s="91"/>
      <c r="N8" s="84"/>
      <c r="O8" s="84"/>
      <c r="P8" s="84"/>
      <c r="Q8" s="91"/>
      <c r="R8" s="84"/>
      <c r="S8" s="84"/>
      <c r="T8" s="84"/>
      <c r="U8" s="91">
        <v>7</v>
      </c>
      <c r="V8" s="84">
        <v>2870</v>
      </c>
      <c r="W8" s="84">
        <v>200.9</v>
      </c>
      <c r="X8" s="84">
        <v>3070.9</v>
      </c>
      <c r="Y8" s="91"/>
      <c r="Z8" s="84"/>
      <c r="AA8" s="84"/>
      <c r="AB8" s="84"/>
      <c r="AC8" s="91">
        <v>21292</v>
      </c>
      <c r="AD8" s="84">
        <v>1173545</v>
      </c>
      <c r="AE8" s="84">
        <v>82148.149999999994</v>
      </c>
      <c r="AF8" s="84">
        <v>1255693.1499999999</v>
      </c>
      <c r="AG8"/>
      <c r="AH8"/>
      <c r="AI8"/>
    </row>
    <row r="9" spans="1:35" x14ac:dyDescent="0.3">
      <c r="A9" s="4" t="s">
        <v>104</v>
      </c>
      <c r="B9" s="4" t="s">
        <v>446</v>
      </c>
      <c r="C9" s="4" t="s">
        <v>220</v>
      </c>
      <c r="D9" s="4">
        <v>92000320886</v>
      </c>
      <c r="E9" s="91"/>
      <c r="F9" s="84"/>
      <c r="G9" s="84"/>
      <c r="H9" s="84"/>
      <c r="I9" s="91">
        <v>12200</v>
      </c>
      <c r="J9" s="84">
        <v>671000</v>
      </c>
      <c r="K9" s="84">
        <v>46970</v>
      </c>
      <c r="L9" s="84">
        <v>717970</v>
      </c>
      <c r="M9" s="91"/>
      <c r="N9" s="84"/>
      <c r="O9" s="84"/>
      <c r="P9" s="84"/>
      <c r="Q9" s="91">
        <v>468</v>
      </c>
      <c r="R9" s="84">
        <v>46800</v>
      </c>
      <c r="S9" s="84">
        <v>3276</v>
      </c>
      <c r="T9" s="84">
        <v>50076</v>
      </c>
      <c r="U9" s="91"/>
      <c r="V9" s="84"/>
      <c r="W9" s="84"/>
      <c r="X9" s="84"/>
      <c r="Y9" s="91"/>
      <c r="Z9" s="84"/>
      <c r="AA9" s="84"/>
      <c r="AB9" s="84"/>
      <c r="AC9" s="91">
        <v>12668</v>
      </c>
      <c r="AD9" s="84">
        <v>717800</v>
      </c>
      <c r="AE9" s="84">
        <v>50246</v>
      </c>
      <c r="AF9" s="84">
        <v>768046</v>
      </c>
      <c r="AG9"/>
      <c r="AH9"/>
      <c r="AI9"/>
    </row>
    <row r="10" spans="1:35" x14ac:dyDescent="0.3">
      <c r="A10" s="4" t="s">
        <v>104</v>
      </c>
      <c r="B10" s="4" t="s">
        <v>446</v>
      </c>
      <c r="C10" s="4" t="s">
        <v>645</v>
      </c>
      <c r="D10" s="4">
        <v>92000263432</v>
      </c>
      <c r="E10" s="91">
        <v>7484</v>
      </c>
      <c r="F10" s="84">
        <v>239488</v>
      </c>
      <c r="G10" s="84">
        <v>16764.16</v>
      </c>
      <c r="H10" s="84">
        <v>256252.16</v>
      </c>
      <c r="I10" s="91"/>
      <c r="J10" s="84"/>
      <c r="K10" s="84"/>
      <c r="L10" s="84"/>
      <c r="M10" s="91"/>
      <c r="N10" s="84"/>
      <c r="O10" s="84"/>
      <c r="P10" s="84"/>
      <c r="Q10" s="91"/>
      <c r="R10" s="84"/>
      <c r="S10" s="84"/>
      <c r="T10" s="84"/>
      <c r="U10" s="91"/>
      <c r="V10" s="84"/>
      <c r="W10" s="84"/>
      <c r="X10" s="84"/>
      <c r="Y10" s="91"/>
      <c r="Z10" s="84"/>
      <c r="AA10" s="84"/>
      <c r="AB10" s="84"/>
      <c r="AC10" s="91">
        <v>7484</v>
      </c>
      <c r="AD10" s="84">
        <v>239488</v>
      </c>
      <c r="AE10" s="84">
        <v>16764.16</v>
      </c>
      <c r="AF10" s="84">
        <v>256252.16</v>
      </c>
      <c r="AG10"/>
      <c r="AH10"/>
      <c r="AI10"/>
    </row>
    <row r="11" spans="1:35" x14ac:dyDescent="0.3">
      <c r="A11" s="4" t="s">
        <v>104</v>
      </c>
      <c r="B11" s="4" t="s">
        <v>446</v>
      </c>
      <c r="C11" s="4" t="s">
        <v>212</v>
      </c>
      <c r="D11" s="4">
        <v>92000523912</v>
      </c>
      <c r="E11" s="91"/>
      <c r="F11" s="84"/>
      <c r="G11" s="84"/>
      <c r="H11" s="84"/>
      <c r="I11" s="91">
        <v>414</v>
      </c>
      <c r="J11" s="84">
        <v>22770</v>
      </c>
      <c r="K11" s="84">
        <v>1593.9</v>
      </c>
      <c r="L11" s="84">
        <v>24363.9</v>
      </c>
      <c r="M11" s="91"/>
      <c r="N11" s="84"/>
      <c r="O11" s="84"/>
      <c r="P11" s="84"/>
      <c r="Q11" s="91"/>
      <c r="R11" s="84"/>
      <c r="S11" s="84"/>
      <c r="T11" s="84"/>
      <c r="U11" s="91">
        <v>10</v>
      </c>
      <c r="V11" s="84">
        <v>4100</v>
      </c>
      <c r="W11" s="84">
        <v>287</v>
      </c>
      <c r="X11" s="84">
        <v>4387</v>
      </c>
      <c r="Y11" s="91"/>
      <c r="Z11" s="84"/>
      <c r="AA11" s="84"/>
      <c r="AB11" s="84"/>
      <c r="AC11" s="91">
        <v>424</v>
      </c>
      <c r="AD11" s="84">
        <v>26870</v>
      </c>
      <c r="AE11" s="84">
        <v>1880.9</v>
      </c>
      <c r="AF11" s="84">
        <v>28750.9</v>
      </c>
      <c r="AG11"/>
      <c r="AH11"/>
      <c r="AI11"/>
    </row>
    <row r="12" spans="1:35" x14ac:dyDescent="0.3">
      <c r="A12" s="4" t="s">
        <v>104</v>
      </c>
      <c r="B12" s="4" t="s">
        <v>446</v>
      </c>
      <c r="C12" s="4" t="s">
        <v>656</v>
      </c>
      <c r="D12" s="4">
        <v>92000187331</v>
      </c>
      <c r="E12" s="91">
        <v>588</v>
      </c>
      <c r="F12" s="84">
        <v>18816</v>
      </c>
      <c r="G12" s="84">
        <v>1317.12</v>
      </c>
      <c r="H12" s="84">
        <v>20133.12</v>
      </c>
      <c r="I12" s="91"/>
      <c r="J12" s="84"/>
      <c r="K12" s="84"/>
      <c r="L12" s="84"/>
      <c r="M12" s="91"/>
      <c r="N12" s="84"/>
      <c r="O12" s="84"/>
      <c r="P12" s="84"/>
      <c r="Q12" s="91"/>
      <c r="R12" s="84"/>
      <c r="S12" s="84"/>
      <c r="T12" s="84"/>
      <c r="U12" s="91"/>
      <c r="V12" s="84"/>
      <c r="W12" s="84"/>
      <c r="X12" s="84"/>
      <c r="Y12" s="91"/>
      <c r="Z12" s="84"/>
      <c r="AA12" s="84"/>
      <c r="AB12" s="84"/>
      <c r="AC12" s="91">
        <v>588</v>
      </c>
      <c r="AD12" s="84">
        <v>18816</v>
      </c>
      <c r="AE12" s="84">
        <v>1317.12</v>
      </c>
      <c r="AF12" s="84">
        <v>20133.12</v>
      </c>
      <c r="AG12"/>
      <c r="AH12"/>
      <c r="AI12"/>
    </row>
    <row r="13" spans="1:35" x14ac:dyDescent="0.3">
      <c r="A13" s="4" t="s">
        <v>104</v>
      </c>
      <c r="B13" s="4" t="s">
        <v>446</v>
      </c>
      <c r="C13" s="4" t="s">
        <v>211</v>
      </c>
      <c r="D13" s="4">
        <v>92000364443</v>
      </c>
      <c r="E13" s="91"/>
      <c r="F13" s="84"/>
      <c r="G13" s="84"/>
      <c r="H13" s="84"/>
      <c r="I13" s="91">
        <v>5398</v>
      </c>
      <c r="J13" s="84">
        <v>296890</v>
      </c>
      <c r="K13" s="84">
        <v>20782.3</v>
      </c>
      <c r="L13" s="84">
        <v>317672.3</v>
      </c>
      <c r="M13" s="91"/>
      <c r="N13" s="84"/>
      <c r="O13" s="84"/>
      <c r="P13" s="84"/>
      <c r="Q13" s="91"/>
      <c r="R13" s="84"/>
      <c r="S13" s="84"/>
      <c r="T13" s="84"/>
      <c r="U13" s="91"/>
      <c r="V13" s="84"/>
      <c r="W13" s="84"/>
      <c r="X13" s="84"/>
      <c r="Y13" s="91"/>
      <c r="Z13" s="84"/>
      <c r="AA13" s="84"/>
      <c r="AB13" s="84"/>
      <c r="AC13" s="91">
        <v>5398</v>
      </c>
      <c r="AD13" s="84">
        <v>296890</v>
      </c>
      <c r="AE13" s="84">
        <v>20782.3</v>
      </c>
      <c r="AF13" s="84">
        <v>317672.3</v>
      </c>
      <c r="AG13"/>
      <c r="AH13"/>
      <c r="AI13"/>
    </row>
    <row r="14" spans="1:35" x14ac:dyDescent="0.3">
      <c r="A14" s="4" t="s">
        <v>104</v>
      </c>
      <c r="B14" s="4" t="s">
        <v>446</v>
      </c>
      <c r="C14" s="4" t="s">
        <v>643</v>
      </c>
      <c r="D14" s="4">
        <v>92000262577</v>
      </c>
      <c r="E14" s="91">
        <v>6362</v>
      </c>
      <c r="F14" s="84">
        <v>203584</v>
      </c>
      <c r="G14" s="84">
        <v>14250.88</v>
      </c>
      <c r="H14" s="84">
        <v>217834.88</v>
      </c>
      <c r="I14" s="91">
        <v>6362</v>
      </c>
      <c r="J14" s="84">
        <v>349910</v>
      </c>
      <c r="K14" s="84">
        <v>24493.7</v>
      </c>
      <c r="L14" s="84">
        <v>374403.7</v>
      </c>
      <c r="M14" s="91"/>
      <c r="N14" s="84"/>
      <c r="O14" s="84"/>
      <c r="P14" s="84"/>
      <c r="Q14" s="91"/>
      <c r="R14" s="84"/>
      <c r="S14" s="84"/>
      <c r="T14" s="84"/>
      <c r="U14" s="91"/>
      <c r="V14" s="84"/>
      <c r="W14" s="84"/>
      <c r="X14" s="84"/>
      <c r="Y14" s="91"/>
      <c r="Z14" s="84"/>
      <c r="AA14" s="84"/>
      <c r="AB14" s="84"/>
      <c r="AC14" s="91">
        <v>12724</v>
      </c>
      <c r="AD14" s="84">
        <v>553494</v>
      </c>
      <c r="AE14" s="84">
        <v>38744.58</v>
      </c>
      <c r="AF14" s="84">
        <v>592238.58000000007</v>
      </c>
      <c r="AG14"/>
      <c r="AH14"/>
      <c r="AI14"/>
    </row>
    <row r="15" spans="1:35" x14ac:dyDescent="0.3">
      <c r="A15" s="4" t="s">
        <v>104</v>
      </c>
      <c r="B15" s="4" t="s">
        <v>446</v>
      </c>
      <c r="C15" s="4" t="s">
        <v>224</v>
      </c>
      <c r="D15" s="4">
        <v>92000314487</v>
      </c>
      <c r="E15" s="91"/>
      <c r="F15" s="84"/>
      <c r="G15" s="84"/>
      <c r="H15" s="84"/>
      <c r="I15" s="91">
        <v>6062</v>
      </c>
      <c r="J15" s="84">
        <v>333410</v>
      </c>
      <c r="K15" s="84">
        <v>23338.7</v>
      </c>
      <c r="L15" s="84">
        <v>356748.7</v>
      </c>
      <c r="M15" s="91"/>
      <c r="N15" s="84"/>
      <c r="O15" s="84"/>
      <c r="P15" s="84"/>
      <c r="Q15" s="91"/>
      <c r="R15" s="84"/>
      <c r="S15" s="84"/>
      <c r="T15" s="84"/>
      <c r="U15" s="91">
        <v>2</v>
      </c>
      <c r="V15" s="84">
        <v>820</v>
      </c>
      <c r="W15" s="84">
        <v>57.4</v>
      </c>
      <c r="X15" s="84">
        <v>877.4</v>
      </c>
      <c r="Y15" s="91"/>
      <c r="Z15" s="84"/>
      <c r="AA15" s="84"/>
      <c r="AB15" s="84"/>
      <c r="AC15" s="91">
        <v>6064</v>
      </c>
      <c r="AD15" s="84">
        <v>334230</v>
      </c>
      <c r="AE15" s="84">
        <v>23396.100000000002</v>
      </c>
      <c r="AF15" s="84">
        <v>357626.10000000003</v>
      </c>
      <c r="AG15"/>
      <c r="AH15"/>
      <c r="AI15"/>
    </row>
    <row r="16" spans="1:35" x14ac:dyDescent="0.3">
      <c r="A16" s="4" t="s">
        <v>104</v>
      </c>
      <c r="B16" s="4" t="s">
        <v>446</v>
      </c>
      <c r="C16" s="4" t="s">
        <v>218</v>
      </c>
      <c r="D16" s="4">
        <v>92000323044</v>
      </c>
      <c r="E16" s="91"/>
      <c r="F16" s="84"/>
      <c r="G16" s="84"/>
      <c r="H16" s="84"/>
      <c r="I16" s="91">
        <v>3367</v>
      </c>
      <c r="J16" s="84">
        <v>185185</v>
      </c>
      <c r="K16" s="84">
        <v>12962.95</v>
      </c>
      <c r="L16" s="84">
        <v>198147.95</v>
      </c>
      <c r="M16" s="91"/>
      <c r="N16" s="84"/>
      <c r="O16" s="84"/>
      <c r="P16" s="84"/>
      <c r="Q16" s="91"/>
      <c r="R16" s="84"/>
      <c r="S16" s="84"/>
      <c r="T16" s="84"/>
      <c r="U16" s="91"/>
      <c r="V16" s="84"/>
      <c r="W16" s="84"/>
      <c r="X16" s="84"/>
      <c r="Y16" s="91"/>
      <c r="Z16" s="84"/>
      <c r="AA16" s="84"/>
      <c r="AB16" s="84"/>
      <c r="AC16" s="91">
        <v>3367</v>
      </c>
      <c r="AD16" s="84">
        <v>185185</v>
      </c>
      <c r="AE16" s="84">
        <v>12962.95</v>
      </c>
      <c r="AF16" s="84">
        <v>198147.95</v>
      </c>
      <c r="AG16"/>
      <c r="AH16"/>
      <c r="AI16"/>
    </row>
    <row r="17" spans="1:35" x14ac:dyDescent="0.3">
      <c r="A17" s="4" t="s">
        <v>104</v>
      </c>
      <c r="B17" s="4" t="s">
        <v>446</v>
      </c>
      <c r="C17" s="4" t="s">
        <v>640</v>
      </c>
      <c r="D17" s="4">
        <v>92000546541</v>
      </c>
      <c r="E17" s="91"/>
      <c r="F17" s="84"/>
      <c r="G17" s="84"/>
      <c r="H17" s="84"/>
      <c r="I17" s="91">
        <v>34989</v>
      </c>
      <c r="J17" s="84">
        <v>1924395</v>
      </c>
      <c r="K17" s="84">
        <v>134707.65</v>
      </c>
      <c r="L17" s="84">
        <v>2059102.65</v>
      </c>
      <c r="M17" s="91"/>
      <c r="N17" s="84"/>
      <c r="O17" s="84"/>
      <c r="P17" s="84"/>
      <c r="Q17" s="91">
        <v>5220</v>
      </c>
      <c r="R17" s="84">
        <v>522000</v>
      </c>
      <c r="S17" s="84">
        <v>36540</v>
      </c>
      <c r="T17" s="84">
        <v>558540</v>
      </c>
      <c r="U17" s="91">
        <v>2145</v>
      </c>
      <c r="V17" s="84">
        <v>879450</v>
      </c>
      <c r="W17" s="84">
        <v>61561.5</v>
      </c>
      <c r="X17" s="84">
        <v>941011.5</v>
      </c>
      <c r="Y17" s="91"/>
      <c r="Z17" s="84"/>
      <c r="AA17" s="84"/>
      <c r="AB17" s="84"/>
      <c r="AC17" s="91">
        <v>42354</v>
      </c>
      <c r="AD17" s="84">
        <v>3325845</v>
      </c>
      <c r="AE17" s="84">
        <v>232809.15</v>
      </c>
      <c r="AF17" s="84">
        <v>3558654.15</v>
      </c>
      <c r="AG17"/>
      <c r="AH17"/>
      <c r="AI17"/>
    </row>
    <row r="18" spans="1:35" x14ac:dyDescent="0.3">
      <c r="A18" s="4" t="s">
        <v>104</v>
      </c>
      <c r="B18" s="4" t="s">
        <v>446</v>
      </c>
      <c r="C18" s="4" t="s">
        <v>219</v>
      </c>
      <c r="D18" s="4">
        <v>92000323043</v>
      </c>
      <c r="E18" s="91"/>
      <c r="F18" s="84"/>
      <c r="G18" s="84"/>
      <c r="H18" s="84"/>
      <c r="I18" s="91">
        <v>11626</v>
      </c>
      <c r="J18" s="84">
        <v>639430</v>
      </c>
      <c r="K18" s="84">
        <v>44760.1</v>
      </c>
      <c r="L18" s="84">
        <v>684190.1</v>
      </c>
      <c r="M18" s="91"/>
      <c r="N18" s="84"/>
      <c r="O18" s="84"/>
      <c r="P18" s="84"/>
      <c r="Q18" s="91">
        <v>9511</v>
      </c>
      <c r="R18" s="84">
        <v>951100</v>
      </c>
      <c r="S18" s="84">
        <v>66577</v>
      </c>
      <c r="T18" s="84">
        <v>1017677</v>
      </c>
      <c r="U18" s="91"/>
      <c r="V18" s="84"/>
      <c r="W18" s="84"/>
      <c r="X18" s="84"/>
      <c r="Y18" s="91"/>
      <c r="Z18" s="84"/>
      <c r="AA18" s="84"/>
      <c r="AB18" s="84"/>
      <c r="AC18" s="91">
        <v>21137</v>
      </c>
      <c r="AD18" s="84">
        <v>1590530</v>
      </c>
      <c r="AE18" s="84">
        <v>111337.1</v>
      </c>
      <c r="AF18" s="84">
        <v>1701867.1</v>
      </c>
      <c r="AG18"/>
      <c r="AH18"/>
      <c r="AI18"/>
    </row>
    <row r="19" spans="1:35" x14ac:dyDescent="0.3">
      <c r="A19" s="4" t="s">
        <v>104</v>
      </c>
      <c r="B19" s="4" t="s">
        <v>446</v>
      </c>
      <c r="C19" s="4" t="s">
        <v>1260</v>
      </c>
      <c r="D19" s="4">
        <v>92000589307</v>
      </c>
      <c r="E19" s="91"/>
      <c r="F19" s="84"/>
      <c r="G19" s="84"/>
      <c r="H19" s="84"/>
      <c r="I19" s="91">
        <v>705</v>
      </c>
      <c r="J19" s="84">
        <v>38775</v>
      </c>
      <c r="K19" s="84">
        <v>2714.25</v>
      </c>
      <c r="L19" s="84">
        <v>41489.25</v>
      </c>
      <c r="M19" s="91"/>
      <c r="N19" s="84"/>
      <c r="O19" s="84"/>
      <c r="P19" s="84"/>
      <c r="Q19" s="91"/>
      <c r="R19" s="84"/>
      <c r="S19" s="84"/>
      <c r="T19" s="84"/>
      <c r="U19" s="91"/>
      <c r="V19" s="84"/>
      <c r="W19" s="84"/>
      <c r="X19" s="84"/>
      <c r="Y19" s="91"/>
      <c r="Z19" s="84"/>
      <c r="AA19" s="84"/>
      <c r="AB19" s="84"/>
      <c r="AC19" s="91">
        <v>705</v>
      </c>
      <c r="AD19" s="84">
        <v>38775</v>
      </c>
      <c r="AE19" s="84">
        <v>2714.25</v>
      </c>
      <c r="AF19" s="84">
        <v>41489.25</v>
      </c>
      <c r="AG19"/>
      <c r="AH19"/>
      <c r="AI19"/>
    </row>
    <row r="20" spans="1:35" x14ac:dyDescent="0.3">
      <c r="A20" s="4" t="s">
        <v>104</v>
      </c>
      <c r="B20" s="4" t="s">
        <v>446</v>
      </c>
      <c r="C20" s="4" t="s">
        <v>214</v>
      </c>
      <c r="D20" s="4">
        <v>92000312965</v>
      </c>
      <c r="E20" s="91"/>
      <c r="F20" s="84"/>
      <c r="G20" s="84"/>
      <c r="H20" s="84"/>
      <c r="I20" s="91">
        <v>3799</v>
      </c>
      <c r="J20" s="84">
        <v>208945</v>
      </c>
      <c r="K20" s="84">
        <v>14626.15</v>
      </c>
      <c r="L20" s="84">
        <v>223571.15</v>
      </c>
      <c r="M20" s="91"/>
      <c r="N20" s="84"/>
      <c r="O20" s="84"/>
      <c r="P20" s="84"/>
      <c r="Q20" s="91"/>
      <c r="R20" s="84"/>
      <c r="S20" s="84"/>
      <c r="T20" s="84"/>
      <c r="U20" s="91"/>
      <c r="V20" s="84"/>
      <c r="W20" s="84"/>
      <c r="X20" s="84"/>
      <c r="Y20" s="91"/>
      <c r="Z20" s="84"/>
      <c r="AA20" s="84"/>
      <c r="AB20" s="84"/>
      <c r="AC20" s="91">
        <v>3799</v>
      </c>
      <c r="AD20" s="84">
        <v>208945</v>
      </c>
      <c r="AE20" s="84">
        <v>14626.15</v>
      </c>
      <c r="AF20" s="84">
        <v>223571.15</v>
      </c>
      <c r="AG20"/>
      <c r="AH20"/>
      <c r="AI20"/>
    </row>
    <row r="21" spans="1:35" x14ac:dyDescent="0.3">
      <c r="A21" s="4" t="s">
        <v>104</v>
      </c>
      <c r="B21" s="4" t="s">
        <v>446</v>
      </c>
      <c r="C21" s="4" t="s">
        <v>221</v>
      </c>
      <c r="D21" s="4">
        <v>92000394313</v>
      </c>
      <c r="E21" s="91"/>
      <c r="F21" s="84"/>
      <c r="G21" s="84"/>
      <c r="H21" s="84"/>
      <c r="I21" s="91"/>
      <c r="J21" s="84"/>
      <c r="K21" s="84"/>
      <c r="L21" s="84"/>
      <c r="M21" s="91"/>
      <c r="N21" s="84"/>
      <c r="O21" s="84"/>
      <c r="P21" s="84"/>
      <c r="Q21" s="91"/>
      <c r="R21" s="84"/>
      <c r="S21" s="84"/>
      <c r="T21" s="84"/>
      <c r="U21" s="91">
        <v>208</v>
      </c>
      <c r="V21" s="84">
        <v>85280</v>
      </c>
      <c r="W21" s="84">
        <v>5969.6</v>
      </c>
      <c r="X21" s="84">
        <v>91249.600000000006</v>
      </c>
      <c r="Y21" s="91"/>
      <c r="Z21" s="84"/>
      <c r="AA21" s="84"/>
      <c r="AB21" s="84"/>
      <c r="AC21" s="91">
        <v>208</v>
      </c>
      <c r="AD21" s="84">
        <v>85280</v>
      </c>
      <c r="AE21" s="84">
        <v>5969.6</v>
      </c>
      <c r="AF21" s="84">
        <v>91249.600000000006</v>
      </c>
      <c r="AG21"/>
      <c r="AH21"/>
      <c r="AI21"/>
    </row>
    <row r="22" spans="1:35" x14ac:dyDescent="0.3">
      <c r="A22" s="4" t="s">
        <v>104</v>
      </c>
      <c r="B22" s="4" t="s">
        <v>446</v>
      </c>
      <c r="C22" s="4" t="s">
        <v>213</v>
      </c>
      <c r="D22" s="4">
        <v>92000429666</v>
      </c>
      <c r="E22" s="91"/>
      <c r="F22" s="84"/>
      <c r="G22" s="84"/>
      <c r="H22" s="84"/>
      <c r="I22" s="91">
        <v>2407</v>
      </c>
      <c r="J22" s="84">
        <v>132385</v>
      </c>
      <c r="K22" s="84">
        <v>9266.9500000000007</v>
      </c>
      <c r="L22" s="84">
        <v>141651.95000000001</v>
      </c>
      <c r="M22" s="91"/>
      <c r="N22" s="84"/>
      <c r="O22" s="84"/>
      <c r="P22" s="84"/>
      <c r="Q22" s="91"/>
      <c r="R22" s="84"/>
      <c r="S22" s="84"/>
      <c r="T22" s="84"/>
      <c r="U22" s="91">
        <v>39</v>
      </c>
      <c r="V22" s="84">
        <v>15990</v>
      </c>
      <c r="W22" s="84">
        <v>1119.3</v>
      </c>
      <c r="X22" s="84">
        <v>17109.3</v>
      </c>
      <c r="Y22" s="91"/>
      <c r="Z22" s="84"/>
      <c r="AA22" s="84"/>
      <c r="AB22" s="84"/>
      <c r="AC22" s="91">
        <v>2446</v>
      </c>
      <c r="AD22" s="84">
        <v>148375</v>
      </c>
      <c r="AE22" s="84">
        <v>10386.25</v>
      </c>
      <c r="AF22" s="84">
        <v>158761.25</v>
      </c>
      <c r="AG22"/>
      <c r="AH22"/>
      <c r="AI22"/>
    </row>
    <row r="23" spans="1:35" x14ac:dyDescent="0.3">
      <c r="A23" s="4" t="s">
        <v>104</v>
      </c>
      <c r="B23" s="4" t="s">
        <v>446</v>
      </c>
      <c r="C23" s="4" t="s">
        <v>216</v>
      </c>
      <c r="D23" s="4">
        <v>92000323046</v>
      </c>
      <c r="E23" s="91"/>
      <c r="F23" s="84"/>
      <c r="G23" s="84"/>
      <c r="H23" s="84"/>
      <c r="I23" s="91">
        <v>6435</v>
      </c>
      <c r="J23" s="84">
        <v>353925</v>
      </c>
      <c r="K23" s="84">
        <v>24774.75</v>
      </c>
      <c r="L23" s="84">
        <v>378699.75</v>
      </c>
      <c r="M23" s="91"/>
      <c r="N23" s="84"/>
      <c r="O23" s="84"/>
      <c r="P23" s="84"/>
      <c r="Q23" s="91"/>
      <c r="R23" s="84"/>
      <c r="S23" s="84"/>
      <c r="T23" s="84"/>
      <c r="U23" s="91"/>
      <c r="V23" s="84"/>
      <c r="W23" s="84"/>
      <c r="X23" s="84"/>
      <c r="Y23" s="91"/>
      <c r="Z23" s="84"/>
      <c r="AA23" s="84"/>
      <c r="AB23" s="84"/>
      <c r="AC23" s="91">
        <v>6435</v>
      </c>
      <c r="AD23" s="84">
        <v>353925</v>
      </c>
      <c r="AE23" s="84">
        <v>24774.75</v>
      </c>
      <c r="AF23" s="84">
        <v>378699.75</v>
      </c>
      <c r="AG23"/>
      <c r="AH23"/>
      <c r="AI23"/>
    </row>
    <row r="24" spans="1:35" x14ac:dyDescent="0.3">
      <c r="A24" s="4" t="s">
        <v>58</v>
      </c>
      <c r="B24" s="4" t="s">
        <v>452</v>
      </c>
      <c r="C24" s="4" t="s">
        <v>206</v>
      </c>
      <c r="D24" s="4">
        <v>92000322819</v>
      </c>
      <c r="E24" s="91"/>
      <c r="F24" s="84"/>
      <c r="G24" s="84"/>
      <c r="H24" s="84"/>
      <c r="I24" s="91">
        <v>7682</v>
      </c>
      <c r="J24" s="84">
        <v>422510</v>
      </c>
      <c r="K24" s="84">
        <v>29575.7</v>
      </c>
      <c r="L24" s="84">
        <v>452085.7</v>
      </c>
      <c r="M24" s="91"/>
      <c r="N24" s="84"/>
      <c r="O24" s="84"/>
      <c r="P24" s="84"/>
      <c r="Q24" s="91"/>
      <c r="R24" s="84"/>
      <c r="S24" s="84"/>
      <c r="T24" s="84"/>
      <c r="U24" s="91"/>
      <c r="V24" s="84"/>
      <c r="W24" s="84"/>
      <c r="X24" s="84"/>
      <c r="Y24" s="91"/>
      <c r="Z24" s="84"/>
      <c r="AA24" s="84"/>
      <c r="AB24" s="84"/>
      <c r="AC24" s="91">
        <v>7682</v>
      </c>
      <c r="AD24" s="84">
        <v>422510</v>
      </c>
      <c r="AE24" s="84">
        <v>29575.7</v>
      </c>
      <c r="AF24" s="84">
        <v>452085.7</v>
      </c>
      <c r="AG24"/>
      <c r="AH24"/>
      <c r="AI24"/>
    </row>
    <row r="25" spans="1:35" x14ac:dyDescent="0.3">
      <c r="A25" s="4" t="s">
        <v>58</v>
      </c>
      <c r="B25" s="4" t="s">
        <v>452</v>
      </c>
      <c r="C25" s="4" t="s">
        <v>220</v>
      </c>
      <c r="D25" s="4">
        <v>92000322741</v>
      </c>
      <c r="E25" s="91"/>
      <c r="F25" s="84"/>
      <c r="G25" s="84"/>
      <c r="H25" s="84"/>
      <c r="I25" s="91">
        <v>10995</v>
      </c>
      <c r="J25" s="84">
        <v>604725</v>
      </c>
      <c r="K25" s="84">
        <v>42330.75</v>
      </c>
      <c r="L25" s="84">
        <v>647055.75</v>
      </c>
      <c r="M25" s="91"/>
      <c r="N25" s="84"/>
      <c r="O25" s="84"/>
      <c r="P25" s="84"/>
      <c r="Q25" s="91">
        <v>1299</v>
      </c>
      <c r="R25" s="84">
        <v>129900</v>
      </c>
      <c r="S25" s="84">
        <v>9093</v>
      </c>
      <c r="T25" s="84">
        <v>138993</v>
      </c>
      <c r="U25" s="91"/>
      <c r="V25" s="84"/>
      <c r="W25" s="84"/>
      <c r="X25" s="84"/>
      <c r="Y25" s="91"/>
      <c r="Z25" s="84"/>
      <c r="AA25" s="84"/>
      <c r="AB25" s="84"/>
      <c r="AC25" s="91">
        <v>12294</v>
      </c>
      <c r="AD25" s="84">
        <v>734625</v>
      </c>
      <c r="AE25" s="84">
        <v>51423.75</v>
      </c>
      <c r="AF25" s="84">
        <v>786048.75</v>
      </c>
      <c r="AG25"/>
      <c r="AH25"/>
      <c r="AI25"/>
    </row>
    <row r="26" spans="1:35" x14ac:dyDescent="0.3">
      <c r="A26" s="4" t="s">
        <v>58</v>
      </c>
      <c r="B26" s="4" t="s">
        <v>452</v>
      </c>
      <c r="C26" s="4" t="s">
        <v>212</v>
      </c>
      <c r="D26" s="4">
        <v>92000520679</v>
      </c>
      <c r="E26" s="91"/>
      <c r="F26" s="84"/>
      <c r="G26" s="84"/>
      <c r="H26" s="84"/>
      <c r="I26" s="91">
        <v>1437</v>
      </c>
      <c r="J26" s="84">
        <v>79035</v>
      </c>
      <c r="K26" s="84">
        <v>5532.45</v>
      </c>
      <c r="L26" s="84">
        <v>84567.45</v>
      </c>
      <c r="M26" s="91"/>
      <c r="N26" s="84"/>
      <c r="O26" s="84"/>
      <c r="P26" s="84"/>
      <c r="Q26" s="91"/>
      <c r="R26" s="84"/>
      <c r="S26" s="84"/>
      <c r="T26" s="84"/>
      <c r="U26" s="91"/>
      <c r="V26" s="84"/>
      <c r="W26" s="84"/>
      <c r="X26" s="84"/>
      <c r="Y26" s="91"/>
      <c r="Z26" s="84"/>
      <c r="AA26" s="84"/>
      <c r="AB26" s="84"/>
      <c r="AC26" s="91">
        <v>1437</v>
      </c>
      <c r="AD26" s="84">
        <v>79035</v>
      </c>
      <c r="AE26" s="84">
        <v>5532.45</v>
      </c>
      <c r="AF26" s="84">
        <v>84567.45</v>
      </c>
      <c r="AG26"/>
      <c r="AH26"/>
      <c r="AI26"/>
    </row>
    <row r="27" spans="1:35" x14ac:dyDescent="0.3">
      <c r="A27" s="4" t="s">
        <v>58</v>
      </c>
      <c r="B27" s="4" t="s">
        <v>452</v>
      </c>
      <c r="C27" s="4" t="s">
        <v>211</v>
      </c>
      <c r="D27" s="4">
        <v>92000410708</v>
      </c>
      <c r="E27" s="91"/>
      <c r="F27" s="84"/>
      <c r="G27" s="84"/>
      <c r="H27" s="84"/>
      <c r="I27" s="91">
        <v>1437</v>
      </c>
      <c r="J27" s="84">
        <v>79035</v>
      </c>
      <c r="K27" s="84">
        <v>5532.45</v>
      </c>
      <c r="L27" s="84">
        <v>84567.45</v>
      </c>
      <c r="M27" s="91"/>
      <c r="N27" s="84"/>
      <c r="O27" s="84"/>
      <c r="P27" s="84"/>
      <c r="Q27" s="91"/>
      <c r="R27" s="84"/>
      <c r="S27" s="84"/>
      <c r="T27" s="84"/>
      <c r="U27" s="91"/>
      <c r="V27" s="84"/>
      <c r="W27" s="84"/>
      <c r="X27" s="84"/>
      <c r="Y27" s="91"/>
      <c r="Z27" s="84"/>
      <c r="AA27" s="84"/>
      <c r="AB27" s="84"/>
      <c r="AC27" s="91">
        <v>1437</v>
      </c>
      <c r="AD27" s="84">
        <v>79035</v>
      </c>
      <c r="AE27" s="84">
        <v>5532.45</v>
      </c>
      <c r="AF27" s="84">
        <v>84567.45</v>
      </c>
      <c r="AG27"/>
      <c r="AH27"/>
      <c r="AI27"/>
    </row>
    <row r="28" spans="1:35" x14ac:dyDescent="0.3">
      <c r="A28" s="4" t="s">
        <v>58</v>
      </c>
      <c r="B28" s="4" t="s">
        <v>452</v>
      </c>
      <c r="C28" s="4" t="s">
        <v>644</v>
      </c>
      <c r="D28" s="4">
        <v>92000185335</v>
      </c>
      <c r="E28" s="91">
        <v>821</v>
      </c>
      <c r="F28" s="84">
        <v>26272</v>
      </c>
      <c r="G28" s="84">
        <v>1839.04</v>
      </c>
      <c r="H28" s="84">
        <v>28111.040000000001</v>
      </c>
      <c r="I28" s="91"/>
      <c r="J28" s="84"/>
      <c r="K28" s="84"/>
      <c r="L28" s="84"/>
      <c r="M28" s="91"/>
      <c r="N28" s="84"/>
      <c r="O28" s="84"/>
      <c r="P28" s="84"/>
      <c r="Q28" s="91"/>
      <c r="R28" s="84"/>
      <c r="S28" s="84"/>
      <c r="T28" s="84"/>
      <c r="U28" s="91"/>
      <c r="V28" s="84"/>
      <c r="W28" s="84"/>
      <c r="X28" s="84"/>
      <c r="Y28" s="91"/>
      <c r="Z28" s="84"/>
      <c r="AA28" s="84"/>
      <c r="AB28" s="84"/>
      <c r="AC28" s="91">
        <v>821</v>
      </c>
      <c r="AD28" s="84">
        <v>26272</v>
      </c>
      <c r="AE28" s="84">
        <v>1839.04</v>
      </c>
      <c r="AF28" s="84">
        <v>28111.040000000001</v>
      </c>
      <c r="AG28"/>
      <c r="AH28"/>
      <c r="AI28"/>
    </row>
    <row r="29" spans="1:35" x14ac:dyDescent="0.3">
      <c r="A29" s="4" t="s">
        <v>58</v>
      </c>
      <c r="B29" s="4" t="s">
        <v>452</v>
      </c>
      <c r="C29" s="4" t="s">
        <v>218</v>
      </c>
      <c r="D29" s="4">
        <v>92000322802</v>
      </c>
      <c r="E29" s="91"/>
      <c r="F29" s="84"/>
      <c r="G29" s="84"/>
      <c r="H29" s="84"/>
      <c r="I29" s="91">
        <v>478</v>
      </c>
      <c r="J29" s="84">
        <v>26290</v>
      </c>
      <c r="K29" s="84">
        <v>1840.3</v>
      </c>
      <c r="L29" s="84">
        <v>28130.3</v>
      </c>
      <c r="M29" s="91"/>
      <c r="N29" s="84"/>
      <c r="O29" s="84"/>
      <c r="P29" s="84"/>
      <c r="Q29" s="91"/>
      <c r="R29" s="84"/>
      <c r="S29" s="84"/>
      <c r="T29" s="84"/>
      <c r="U29" s="91"/>
      <c r="V29" s="84"/>
      <c r="W29" s="84"/>
      <c r="X29" s="84"/>
      <c r="Y29" s="91"/>
      <c r="Z29" s="84"/>
      <c r="AA29" s="84"/>
      <c r="AB29" s="84"/>
      <c r="AC29" s="91">
        <v>478</v>
      </c>
      <c r="AD29" s="84">
        <v>26290</v>
      </c>
      <c r="AE29" s="84">
        <v>1840.3</v>
      </c>
      <c r="AF29" s="84">
        <v>28130.3</v>
      </c>
      <c r="AG29"/>
      <c r="AH29"/>
      <c r="AI29"/>
    </row>
    <row r="30" spans="1:35" x14ac:dyDescent="0.3">
      <c r="A30" s="4" t="s">
        <v>58</v>
      </c>
      <c r="B30" s="4" t="s">
        <v>452</v>
      </c>
      <c r="C30" s="4" t="s">
        <v>640</v>
      </c>
      <c r="D30" s="4">
        <v>92000538859</v>
      </c>
      <c r="E30" s="91"/>
      <c r="F30" s="84"/>
      <c r="G30" s="84"/>
      <c r="H30" s="84"/>
      <c r="I30" s="91">
        <v>6771</v>
      </c>
      <c r="J30" s="84">
        <v>372405</v>
      </c>
      <c r="K30" s="84">
        <v>26068.35</v>
      </c>
      <c r="L30" s="84">
        <v>398473.35</v>
      </c>
      <c r="M30" s="91"/>
      <c r="N30" s="84"/>
      <c r="O30" s="84"/>
      <c r="P30" s="84"/>
      <c r="Q30" s="91"/>
      <c r="R30" s="84"/>
      <c r="S30" s="84"/>
      <c r="T30" s="84"/>
      <c r="U30" s="91"/>
      <c r="V30" s="84"/>
      <c r="W30" s="84"/>
      <c r="X30" s="84"/>
      <c r="Y30" s="91"/>
      <c r="Z30" s="84"/>
      <c r="AA30" s="84"/>
      <c r="AB30" s="84"/>
      <c r="AC30" s="91">
        <v>6771</v>
      </c>
      <c r="AD30" s="84">
        <v>372405</v>
      </c>
      <c r="AE30" s="84">
        <v>26068.35</v>
      </c>
      <c r="AF30" s="84">
        <v>398473.35</v>
      </c>
      <c r="AG30"/>
      <c r="AH30"/>
      <c r="AI30"/>
    </row>
    <row r="31" spans="1:35" x14ac:dyDescent="0.3">
      <c r="A31" s="4" t="s">
        <v>58</v>
      </c>
      <c r="B31" s="4" t="s">
        <v>452</v>
      </c>
      <c r="C31" s="4" t="s">
        <v>219</v>
      </c>
      <c r="D31" s="4">
        <v>92000322743</v>
      </c>
      <c r="E31" s="91"/>
      <c r="F31" s="84"/>
      <c r="G31" s="84"/>
      <c r="H31" s="84"/>
      <c r="I31" s="91">
        <v>7111</v>
      </c>
      <c r="J31" s="84">
        <v>391105</v>
      </c>
      <c r="K31" s="84">
        <v>27377.35</v>
      </c>
      <c r="L31" s="84">
        <v>418482.35</v>
      </c>
      <c r="M31" s="91"/>
      <c r="N31" s="84"/>
      <c r="O31" s="84"/>
      <c r="P31" s="84"/>
      <c r="Q31" s="91">
        <v>1666</v>
      </c>
      <c r="R31" s="84">
        <v>166600</v>
      </c>
      <c r="S31" s="84">
        <v>11662</v>
      </c>
      <c r="T31" s="84">
        <v>178262</v>
      </c>
      <c r="U31" s="91"/>
      <c r="V31" s="84"/>
      <c r="W31" s="84"/>
      <c r="X31" s="84"/>
      <c r="Y31" s="91"/>
      <c r="Z31" s="84"/>
      <c r="AA31" s="84"/>
      <c r="AB31" s="84"/>
      <c r="AC31" s="91">
        <v>8777</v>
      </c>
      <c r="AD31" s="84">
        <v>557705</v>
      </c>
      <c r="AE31" s="84">
        <v>39039.35</v>
      </c>
      <c r="AF31" s="84">
        <v>596744.35</v>
      </c>
      <c r="AG31"/>
      <c r="AH31"/>
      <c r="AI31"/>
    </row>
    <row r="32" spans="1:35" x14ac:dyDescent="0.3">
      <c r="A32" s="4" t="s">
        <v>58</v>
      </c>
      <c r="B32" s="4" t="s">
        <v>452</v>
      </c>
      <c r="C32" s="4" t="s">
        <v>1260</v>
      </c>
      <c r="D32" s="4">
        <v>92000589309</v>
      </c>
      <c r="E32" s="91"/>
      <c r="F32" s="84"/>
      <c r="G32" s="84"/>
      <c r="H32" s="84"/>
      <c r="I32" s="91">
        <v>1085</v>
      </c>
      <c r="J32" s="84">
        <v>59675</v>
      </c>
      <c r="K32" s="84">
        <v>4177.25</v>
      </c>
      <c r="L32" s="84">
        <v>63852.25</v>
      </c>
      <c r="M32" s="91"/>
      <c r="N32" s="84"/>
      <c r="O32" s="84"/>
      <c r="P32" s="84"/>
      <c r="Q32" s="91"/>
      <c r="R32" s="84"/>
      <c r="S32" s="84"/>
      <c r="T32" s="84"/>
      <c r="U32" s="91"/>
      <c r="V32" s="84"/>
      <c r="W32" s="84"/>
      <c r="X32" s="84"/>
      <c r="Y32" s="91"/>
      <c r="Z32" s="84"/>
      <c r="AA32" s="84"/>
      <c r="AB32" s="84"/>
      <c r="AC32" s="91">
        <v>1085</v>
      </c>
      <c r="AD32" s="84">
        <v>59675</v>
      </c>
      <c r="AE32" s="84">
        <v>4177.25</v>
      </c>
      <c r="AF32" s="84">
        <v>63852.25</v>
      </c>
      <c r="AG32"/>
      <c r="AH32"/>
      <c r="AI32"/>
    </row>
    <row r="33" spans="1:35" x14ac:dyDescent="0.3">
      <c r="A33" s="4" t="s">
        <v>58</v>
      </c>
      <c r="B33" s="4" t="s">
        <v>452</v>
      </c>
      <c r="C33" s="4" t="s">
        <v>214</v>
      </c>
      <c r="D33" s="4">
        <v>92000312973</v>
      </c>
      <c r="E33" s="91"/>
      <c r="F33" s="84"/>
      <c r="G33" s="84"/>
      <c r="H33" s="84"/>
      <c r="I33" s="91">
        <v>4954</v>
      </c>
      <c r="J33" s="84">
        <v>272470</v>
      </c>
      <c r="K33" s="84">
        <v>19072.900000000001</v>
      </c>
      <c r="L33" s="84">
        <v>291542.90000000002</v>
      </c>
      <c r="M33" s="91"/>
      <c r="N33" s="84"/>
      <c r="O33" s="84"/>
      <c r="P33" s="84"/>
      <c r="Q33" s="91"/>
      <c r="R33" s="84"/>
      <c r="S33" s="84"/>
      <c r="T33" s="84"/>
      <c r="U33" s="91"/>
      <c r="V33" s="84"/>
      <c r="W33" s="84"/>
      <c r="X33" s="84"/>
      <c r="Y33" s="91"/>
      <c r="Z33" s="84"/>
      <c r="AA33" s="84"/>
      <c r="AB33" s="84"/>
      <c r="AC33" s="91">
        <v>4954</v>
      </c>
      <c r="AD33" s="84">
        <v>272470</v>
      </c>
      <c r="AE33" s="84">
        <v>19072.900000000001</v>
      </c>
      <c r="AF33" s="84">
        <v>291542.90000000002</v>
      </c>
      <c r="AG33"/>
      <c r="AH33"/>
      <c r="AI33"/>
    </row>
    <row r="34" spans="1:35" x14ac:dyDescent="0.3">
      <c r="A34" s="4" t="s">
        <v>58</v>
      </c>
      <c r="B34" s="4" t="s">
        <v>452</v>
      </c>
      <c r="C34" s="4" t="s">
        <v>213</v>
      </c>
      <c r="D34" s="4">
        <v>92000429667</v>
      </c>
      <c r="E34" s="91"/>
      <c r="F34" s="84"/>
      <c r="G34" s="84"/>
      <c r="H34" s="84"/>
      <c r="I34" s="91">
        <v>4212</v>
      </c>
      <c r="J34" s="84">
        <v>231660</v>
      </c>
      <c r="K34" s="84">
        <v>16216.2</v>
      </c>
      <c r="L34" s="84">
        <v>247876.2</v>
      </c>
      <c r="M34" s="91"/>
      <c r="N34" s="84"/>
      <c r="O34" s="84"/>
      <c r="P34" s="84"/>
      <c r="Q34" s="91"/>
      <c r="R34" s="84"/>
      <c r="S34" s="84"/>
      <c r="T34" s="84"/>
      <c r="U34" s="91"/>
      <c r="V34" s="84"/>
      <c r="W34" s="84"/>
      <c r="X34" s="84"/>
      <c r="Y34" s="91"/>
      <c r="Z34" s="84"/>
      <c r="AA34" s="84"/>
      <c r="AB34" s="84"/>
      <c r="AC34" s="91">
        <v>4212</v>
      </c>
      <c r="AD34" s="84">
        <v>231660</v>
      </c>
      <c r="AE34" s="84">
        <v>16216.2</v>
      </c>
      <c r="AF34" s="84">
        <v>247876.2</v>
      </c>
      <c r="AG34"/>
      <c r="AH34"/>
      <c r="AI34"/>
    </row>
    <row r="35" spans="1:35" x14ac:dyDescent="0.3">
      <c r="A35" s="4" t="s">
        <v>58</v>
      </c>
      <c r="B35" s="4" t="s">
        <v>452</v>
      </c>
      <c r="C35" s="4" t="s">
        <v>216</v>
      </c>
      <c r="D35" s="4">
        <v>92000322808</v>
      </c>
      <c r="E35" s="91"/>
      <c r="F35" s="84"/>
      <c r="G35" s="84"/>
      <c r="H35" s="84"/>
      <c r="I35" s="91">
        <v>1639</v>
      </c>
      <c r="J35" s="84">
        <v>90145</v>
      </c>
      <c r="K35" s="84">
        <v>6310.15</v>
      </c>
      <c r="L35" s="84">
        <v>96455.15</v>
      </c>
      <c r="M35" s="91"/>
      <c r="N35" s="84"/>
      <c r="O35" s="84"/>
      <c r="P35" s="84"/>
      <c r="Q35" s="91"/>
      <c r="R35" s="84"/>
      <c r="S35" s="84"/>
      <c r="T35" s="84"/>
      <c r="U35" s="91"/>
      <c r="V35" s="84"/>
      <c r="W35" s="84"/>
      <c r="X35" s="84"/>
      <c r="Y35" s="91"/>
      <c r="Z35" s="84"/>
      <c r="AA35" s="84"/>
      <c r="AB35" s="84"/>
      <c r="AC35" s="91">
        <v>1639</v>
      </c>
      <c r="AD35" s="84">
        <v>90145</v>
      </c>
      <c r="AE35" s="84">
        <v>6310.15</v>
      </c>
      <c r="AF35" s="84">
        <v>96455.15</v>
      </c>
      <c r="AG35"/>
      <c r="AH35"/>
      <c r="AI35"/>
    </row>
    <row r="36" spans="1:35" x14ac:dyDescent="0.3">
      <c r="A36" s="4" t="s">
        <v>80</v>
      </c>
      <c r="B36" s="4" t="s">
        <v>450</v>
      </c>
      <c r="C36" s="4" t="s">
        <v>206</v>
      </c>
      <c r="D36" s="4">
        <v>92000323118</v>
      </c>
      <c r="E36" s="91"/>
      <c r="F36" s="84"/>
      <c r="G36" s="84"/>
      <c r="H36" s="84"/>
      <c r="I36" s="91">
        <v>5700</v>
      </c>
      <c r="J36" s="84">
        <v>313500</v>
      </c>
      <c r="K36" s="84">
        <v>21945</v>
      </c>
      <c r="L36" s="84">
        <v>335445</v>
      </c>
      <c r="M36" s="91"/>
      <c r="N36" s="84"/>
      <c r="O36" s="84"/>
      <c r="P36" s="84"/>
      <c r="Q36" s="91"/>
      <c r="R36" s="84"/>
      <c r="S36" s="84"/>
      <c r="T36" s="84"/>
      <c r="U36" s="91"/>
      <c r="V36" s="84"/>
      <c r="W36" s="84"/>
      <c r="X36" s="84"/>
      <c r="Y36" s="91"/>
      <c r="Z36" s="84"/>
      <c r="AA36" s="84"/>
      <c r="AB36" s="84"/>
      <c r="AC36" s="91">
        <v>5700</v>
      </c>
      <c r="AD36" s="84">
        <v>313500</v>
      </c>
      <c r="AE36" s="84">
        <v>21945</v>
      </c>
      <c r="AF36" s="84">
        <v>335445</v>
      </c>
      <c r="AG36"/>
      <c r="AH36"/>
      <c r="AI36"/>
    </row>
    <row r="37" spans="1:35" x14ac:dyDescent="0.3">
      <c r="A37" s="4" t="s">
        <v>80</v>
      </c>
      <c r="B37" s="4" t="s">
        <v>450</v>
      </c>
      <c r="C37" s="4" t="s">
        <v>220</v>
      </c>
      <c r="D37" s="4">
        <v>92000322745</v>
      </c>
      <c r="E37" s="91"/>
      <c r="F37" s="84"/>
      <c r="G37" s="84"/>
      <c r="H37" s="84"/>
      <c r="I37" s="91">
        <v>3947</v>
      </c>
      <c r="J37" s="84">
        <v>217085</v>
      </c>
      <c r="K37" s="84">
        <v>15195.95</v>
      </c>
      <c r="L37" s="84">
        <v>232280.95</v>
      </c>
      <c r="M37" s="91"/>
      <c r="N37" s="84"/>
      <c r="O37" s="84"/>
      <c r="P37" s="84"/>
      <c r="Q37" s="91">
        <v>67</v>
      </c>
      <c r="R37" s="84">
        <v>6700</v>
      </c>
      <c r="S37" s="84">
        <v>469</v>
      </c>
      <c r="T37" s="84">
        <v>7169</v>
      </c>
      <c r="U37" s="91"/>
      <c r="V37" s="84"/>
      <c r="W37" s="84"/>
      <c r="X37" s="84"/>
      <c r="Y37" s="91"/>
      <c r="Z37" s="84"/>
      <c r="AA37" s="84"/>
      <c r="AB37" s="84"/>
      <c r="AC37" s="91">
        <v>4014</v>
      </c>
      <c r="AD37" s="84">
        <v>223785</v>
      </c>
      <c r="AE37" s="84">
        <v>15664.95</v>
      </c>
      <c r="AF37" s="84">
        <v>239449.95</v>
      </c>
      <c r="AG37"/>
      <c r="AH37"/>
      <c r="AI37"/>
    </row>
    <row r="38" spans="1:35" x14ac:dyDescent="0.3">
      <c r="A38" s="4" t="s">
        <v>80</v>
      </c>
      <c r="B38" s="4" t="s">
        <v>450</v>
      </c>
      <c r="C38" s="4" t="s">
        <v>211</v>
      </c>
      <c r="D38" s="4">
        <v>92000525652</v>
      </c>
      <c r="E38" s="91"/>
      <c r="F38" s="84"/>
      <c r="G38" s="84"/>
      <c r="H38" s="84"/>
      <c r="I38" s="91">
        <v>896</v>
      </c>
      <c r="J38" s="84">
        <v>49280</v>
      </c>
      <c r="K38" s="84">
        <v>3449.6</v>
      </c>
      <c r="L38" s="84">
        <v>52729.599999999999</v>
      </c>
      <c r="M38" s="91"/>
      <c r="N38" s="84"/>
      <c r="O38" s="84"/>
      <c r="P38" s="84"/>
      <c r="Q38" s="91"/>
      <c r="R38" s="84"/>
      <c r="S38" s="84"/>
      <c r="T38" s="84"/>
      <c r="U38" s="91"/>
      <c r="V38" s="84"/>
      <c r="W38" s="84"/>
      <c r="X38" s="84"/>
      <c r="Y38" s="91"/>
      <c r="Z38" s="84"/>
      <c r="AA38" s="84"/>
      <c r="AB38" s="84"/>
      <c r="AC38" s="91">
        <v>896</v>
      </c>
      <c r="AD38" s="84">
        <v>49280</v>
      </c>
      <c r="AE38" s="84">
        <v>3449.6</v>
      </c>
      <c r="AF38" s="84">
        <v>52729.599999999999</v>
      </c>
      <c r="AG38"/>
      <c r="AH38"/>
      <c r="AI38"/>
    </row>
    <row r="39" spans="1:35" x14ac:dyDescent="0.3">
      <c r="A39" s="4" t="s">
        <v>80</v>
      </c>
      <c r="B39" s="4" t="s">
        <v>450</v>
      </c>
      <c r="C39" s="4" t="s">
        <v>640</v>
      </c>
      <c r="D39" s="4">
        <v>92000539549</v>
      </c>
      <c r="E39" s="91"/>
      <c r="F39" s="84"/>
      <c r="G39" s="84"/>
      <c r="H39" s="84"/>
      <c r="I39" s="91">
        <v>3339</v>
      </c>
      <c r="J39" s="84">
        <v>183645</v>
      </c>
      <c r="K39" s="84">
        <v>12855.15</v>
      </c>
      <c r="L39" s="84">
        <v>196500.15</v>
      </c>
      <c r="M39" s="91"/>
      <c r="N39" s="84"/>
      <c r="O39" s="84"/>
      <c r="P39" s="84"/>
      <c r="Q39" s="91"/>
      <c r="R39" s="84"/>
      <c r="S39" s="84"/>
      <c r="T39" s="84"/>
      <c r="U39" s="91"/>
      <c r="V39" s="84"/>
      <c r="W39" s="84"/>
      <c r="X39" s="84"/>
      <c r="Y39" s="91"/>
      <c r="Z39" s="84"/>
      <c r="AA39" s="84"/>
      <c r="AB39" s="84"/>
      <c r="AC39" s="91">
        <v>3339</v>
      </c>
      <c r="AD39" s="84">
        <v>183645</v>
      </c>
      <c r="AE39" s="84">
        <v>12855.15</v>
      </c>
      <c r="AF39" s="84">
        <v>196500.15</v>
      </c>
      <c r="AG39"/>
      <c r="AH39"/>
      <c r="AI39"/>
    </row>
    <row r="40" spans="1:35" x14ac:dyDescent="0.3">
      <c r="A40" s="4" t="s">
        <v>80</v>
      </c>
      <c r="B40" s="4" t="s">
        <v>450</v>
      </c>
      <c r="C40" s="4" t="s">
        <v>219</v>
      </c>
      <c r="D40" s="4">
        <v>92000323066</v>
      </c>
      <c r="E40" s="91"/>
      <c r="F40" s="84"/>
      <c r="G40" s="84"/>
      <c r="H40" s="84"/>
      <c r="I40" s="91">
        <v>6124</v>
      </c>
      <c r="J40" s="84">
        <v>336820</v>
      </c>
      <c r="K40" s="84">
        <v>23577.4</v>
      </c>
      <c r="L40" s="84">
        <v>360397.4</v>
      </c>
      <c r="M40" s="91"/>
      <c r="N40" s="84"/>
      <c r="O40" s="84"/>
      <c r="P40" s="84"/>
      <c r="Q40" s="91">
        <v>1790</v>
      </c>
      <c r="R40" s="84">
        <v>179000</v>
      </c>
      <c r="S40" s="84">
        <v>12530</v>
      </c>
      <c r="T40" s="84">
        <v>191530</v>
      </c>
      <c r="U40" s="91"/>
      <c r="V40" s="84"/>
      <c r="W40" s="84"/>
      <c r="X40" s="84"/>
      <c r="Y40" s="91"/>
      <c r="Z40" s="84"/>
      <c r="AA40" s="84"/>
      <c r="AB40" s="84"/>
      <c r="AC40" s="91">
        <v>7914</v>
      </c>
      <c r="AD40" s="84">
        <v>515820</v>
      </c>
      <c r="AE40" s="84">
        <v>36107.4</v>
      </c>
      <c r="AF40" s="84">
        <v>551927.4</v>
      </c>
      <c r="AG40"/>
      <c r="AH40"/>
      <c r="AI40"/>
    </row>
    <row r="41" spans="1:35" x14ac:dyDescent="0.3">
      <c r="A41" s="4" t="s">
        <v>80</v>
      </c>
      <c r="B41" s="4" t="s">
        <v>450</v>
      </c>
      <c r="C41" s="4" t="s">
        <v>1260</v>
      </c>
      <c r="D41" s="4">
        <v>92000589310</v>
      </c>
      <c r="E41" s="91"/>
      <c r="F41" s="84"/>
      <c r="G41" s="84"/>
      <c r="H41" s="84"/>
      <c r="I41" s="91">
        <v>845</v>
      </c>
      <c r="J41" s="84">
        <v>46475</v>
      </c>
      <c r="K41" s="84">
        <v>3253.25</v>
      </c>
      <c r="L41" s="84">
        <v>49728.25</v>
      </c>
      <c r="M41" s="91"/>
      <c r="N41" s="84"/>
      <c r="O41" s="84"/>
      <c r="P41" s="84"/>
      <c r="Q41" s="91"/>
      <c r="R41" s="84"/>
      <c r="S41" s="84"/>
      <c r="T41" s="84"/>
      <c r="U41" s="91"/>
      <c r="V41" s="84"/>
      <c r="W41" s="84"/>
      <c r="X41" s="84"/>
      <c r="Y41" s="91"/>
      <c r="Z41" s="84"/>
      <c r="AA41" s="84"/>
      <c r="AB41" s="84"/>
      <c r="AC41" s="91">
        <v>845</v>
      </c>
      <c r="AD41" s="84">
        <v>46475</v>
      </c>
      <c r="AE41" s="84">
        <v>3253.25</v>
      </c>
      <c r="AF41" s="84">
        <v>49728.25</v>
      </c>
      <c r="AG41"/>
      <c r="AH41"/>
      <c r="AI41"/>
    </row>
    <row r="42" spans="1:35" x14ac:dyDescent="0.3">
      <c r="A42" s="4" t="s">
        <v>80</v>
      </c>
      <c r="B42" s="4" t="s">
        <v>450</v>
      </c>
      <c r="C42" s="4" t="s">
        <v>214</v>
      </c>
      <c r="D42" s="4">
        <v>92000312974</v>
      </c>
      <c r="E42" s="91"/>
      <c r="F42" s="84"/>
      <c r="G42" s="84"/>
      <c r="H42" s="84"/>
      <c r="I42" s="91">
        <v>3917</v>
      </c>
      <c r="J42" s="84">
        <v>215435</v>
      </c>
      <c r="K42" s="84">
        <v>15080.45</v>
      </c>
      <c r="L42" s="84">
        <v>230515.45</v>
      </c>
      <c r="M42" s="91"/>
      <c r="N42" s="84"/>
      <c r="O42" s="84"/>
      <c r="P42" s="84"/>
      <c r="Q42" s="91"/>
      <c r="R42" s="84"/>
      <c r="S42" s="84"/>
      <c r="T42" s="84"/>
      <c r="U42" s="91"/>
      <c r="V42" s="84"/>
      <c r="W42" s="84"/>
      <c r="X42" s="84"/>
      <c r="Y42" s="91"/>
      <c r="Z42" s="84"/>
      <c r="AA42" s="84"/>
      <c r="AB42" s="84"/>
      <c r="AC42" s="91">
        <v>3917</v>
      </c>
      <c r="AD42" s="84">
        <v>215435</v>
      </c>
      <c r="AE42" s="84">
        <v>15080.45</v>
      </c>
      <c r="AF42" s="84">
        <v>230515.45</v>
      </c>
      <c r="AG42"/>
      <c r="AH42"/>
      <c r="AI42"/>
    </row>
    <row r="43" spans="1:35" x14ac:dyDescent="0.3">
      <c r="A43" s="4" t="s">
        <v>80</v>
      </c>
      <c r="B43" s="4" t="s">
        <v>450</v>
      </c>
      <c r="C43" s="4" t="s">
        <v>213</v>
      </c>
      <c r="D43" s="4">
        <v>92000429668</v>
      </c>
      <c r="E43" s="91"/>
      <c r="F43" s="84"/>
      <c r="G43" s="84"/>
      <c r="H43" s="84"/>
      <c r="I43" s="91">
        <v>2128</v>
      </c>
      <c r="J43" s="84">
        <v>117040</v>
      </c>
      <c r="K43" s="84">
        <v>8192.7999999999993</v>
      </c>
      <c r="L43" s="84">
        <v>125232.8</v>
      </c>
      <c r="M43" s="91"/>
      <c r="N43" s="84"/>
      <c r="O43" s="84"/>
      <c r="P43" s="84"/>
      <c r="Q43" s="91"/>
      <c r="R43" s="84"/>
      <c r="S43" s="84"/>
      <c r="T43" s="84"/>
      <c r="U43" s="91"/>
      <c r="V43" s="84"/>
      <c r="W43" s="84"/>
      <c r="X43" s="84"/>
      <c r="Y43" s="91"/>
      <c r="Z43" s="84"/>
      <c r="AA43" s="84"/>
      <c r="AB43" s="84"/>
      <c r="AC43" s="91">
        <v>2128</v>
      </c>
      <c r="AD43" s="84">
        <v>117040</v>
      </c>
      <c r="AE43" s="84">
        <v>8192.7999999999993</v>
      </c>
      <c r="AF43" s="84">
        <v>125232.8</v>
      </c>
      <c r="AG43"/>
      <c r="AH43"/>
      <c r="AI43"/>
    </row>
    <row r="44" spans="1:35" x14ac:dyDescent="0.3">
      <c r="A44" s="4" t="s">
        <v>80</v>
      </c>
      <c r="B44" s="4" t="s">
        <v>450</v>
      </c>
      <c r="C44" s="4" t="s">
        <v>216</v>
      </c>
      <c r="D44" s="4">
        <v>92000323096</v>
      </c>
      <c r="E44" s="91"/>
      <c r="F44" s="84"/>
      <c r="G44" s="84"/>
      <c r="H44" s="84"/>
      <c r="I44" s="91">
        <v>1353</v>
      </c>
      <c r="J44" s="84">
        <v>74415</v>
      </c>
      <c r="K44" s="84">
        <v>5209.05</v>
      </c>
      <c r="L44" s="84">
        <v>79624.05</v>
      </c>
      <c r="M44" s="91"/>
      <c r="N44" s="84"/>
      <c r="O44" s="84"/>
      <c r="P44" s="84"/>
      <c r="Q44" s="91"/>
      <c r="R44" s="84"/>
      <c r="S44" s="84"/>
      <c r="T44" s="84"/>
      <c r="U44" s="91"/>
      <c r="V44" s="84"/>
      <c r="W44" s="84"/>
      <c r="X44" s="84"/>
      <c r="Y44" s="91"/>
      <c r="Z44" s="84"/>
      <c r="AA44" s="84"/>
      <c r="AB44" s="84"/>
      <c r="AC44" s="91">
        <v>1353</v>
      </c>
      <c r="AD44" s="84">
        <v>74415</v>
      </c>
      <c r="AE44" s="84">
        <v>5209.05</v>
      </c>
      <c r="AF44" s="84">
        <v>79624.05</v>
      </c>
      <c r="AG44"/>
      <c r="AH44"/>
      <c r="AI44"/>
    </row>
    <row r="45" spans="1:35" x14ac:dyDescent="0.3">
      <c r="A45" s="4" t="s">
        <v>27</v>
      </c>
      <c r="B45" s="4" t="s">
        <v>518</v>
      </c>
      <c r="C45" s="4" t="s">
        <v>206</v>
      </c>
      <c r="D45" s="4">
        <v>92000323088</v>
      </c>
      <c r="E45" s="91"/>
      <c r="F45" s="84"/>
      <c r="G45" s="84"/>
      <c r="H45" s="84"/>
      <c r="I45" s="91">
        <v>11836</v>
      </c>
      <c r="J45" s="84">
        <v>650980</v>
      </c>
      <c r="K45" s="84">
        <v>45568.6</v>
      </c>
      <c r="L45" s="84">
        <v>696548.6</v>
      </c>
      <c r="M45" s="91"/>
      <c r="N45" s="84"/>
      <c r="O45" s="84"/>
      <c r="P45" s="84"/>
      <c r="Q45" s="91"/>
      <c r="R45" s="84"/>
      <c r="S45" s="84"/>
      <c r="T45" s="84"/>
      <c r="U45" s="91">
        <v>5</v>
      </c>
      <c r="V45" s="84">
        <v>2050</v>
      </c>
      <c r="W45" s="84">
        <v>143.5</v>
      </c>
      <c r="X45" s="84">
        <v>2193.5</v>
      </c>
      <c r="Y45" s="91"/>
      <c r="Z45" s="84"/>
      <c r="AA45" s="84"/>
      <c r="AB45" s="84"/>
      <c r="AC45" s="91">
        <v>11841</v>
      </c>
      <c r="AD45" s="84">
        <v>653030</v>
      </c>
      <c r="AE45" s="84">
        <v>45712.1</v>
      </c>
      <c r="AF45" s="84">
        <v>698742.1</v>
      </c>
      <c r="AG45"/>
      <c r="AH45"/>
      <c r="AI45"/>
    </row>
    <row r="46" spans="1:35" x14ac:dyDescent="0.3">
      <c r="A46" s="4" t="s">
        <v>27</v>
      </c>
      <c r="B46" s="4" t="s">
        <v>518</v>
      </c>
      <c r="C46" s="4" t="s">
        <v>220</v>
      </c>
      <c r="D46" s="4">
        <v>92000323061</v>
      </c>
      <c r="E46" s="91"/>
      <c r="F46" s="84"/>
      <c r="G46" s="84"/>
      <c r="H46" s="84"/>
      <c r="I46" s="91">
        <v>17478</v>
      </c>
      <c r="J46" s="84">
        <v>961290</v>
      </c>
      <c r="K46" s="84">
        <v>67290.3</v>
      </c>
      <c r="L46" s="84">
        <v>1028580.3</v>
      </c>
      <c r="M46" s="91"/>
      <c r="N46" s="84"/>
      <c r="O46" s="84"/>
      <c r="P46" s="84"/>
      <c r="Q46" s="91"/>
      <c r="R46" s="84"/>
      <c r="S46" s="84"/>
      <c r="T46" s="84"/>
      <c r="U46" s="91"/>
      <c r="V46" s="84"/>
      <c r="W46" s="84"/>
      <c r="X46" s="84"/>
      <c r="Y46" s="91"/>
      <c r="Z46" s="84"/>
      <c r="AA46" s="84"/>
      <c r="AB46" s="84"/>
      <c r="AC46" s="91">
        <v>17478</v>
      </c>
      <c r="AD46" s="84">
        <v>961290</v>
      </c>
      <c r="AE46" s="84">
        <v>67290.3</v>
      </c>
      <c r="AF46" s="84">
        <v>1028580.3</v>
      </c>
      <c r="AG46"/>
      <c r="AH46"/>
      <c r="AI46"/>
    </row>
    <row r="47" spans="1:35" x14ac:dyDescent="0.3">
      <c r="A47" s="4" t="s">
        <v>27</v>
      </c>
      <c r="B47" s="4" t="s">
        <v>518</v>
      </c>
      <c r="C47" s="4" t="s">
        <v>212</v>
      </c>
      <c r="D47" s="4">
        <v>92000499510</v>
      </c>
      <c r="E47" s="91"/>
      <c r="F47" s="84"/>
      <c r="G47" s="84"/>
      <c r="H47" s="84"/>
      <c r="I47" s="91">
        <v>3998</v>
      </c>
      <c r="J47" s="84">
        <v>219890</v>
      </c>
      <c r="K47" s="84">
        <v>15392.3</v>
      </c>
      <c r="L47" s="84">
        <v>235282.3</v>
      </c>
      <c r="M47" s="91"/>
      <c r="N47" s="84"/>
      <c r="O47" s="84"/>
      <c r="P47" s="84"/>
      <c r="Q47" s="91"/>
      <c r="R47" s="84"/>
      <c r="S47" s="84"/>
      <c r="T47" s="84"/>
      <c r="U47" s="91">
        <v>7</v>
      </c>
      <c r="V47" s="84">
        <v>2870</v>
      </c>
      <c r="W47" s="84">
        <v>200.9</v>
      </c>
      <c r="X47" s="84">
        <v>3070.9</v>
      </c>
      <c r="Y47" s="91"/>
      <c r="Z47" s="84"/>
      <c r="AA47" s="84"/>
      <c r="AB47" s="84"/>
      <c r="AC47" s="91">
        <v>4005</v>
      </c>
      <c r="AD47" s="84">
        <v>222760</v>
      </c>
      <c r="AE47" s="84">
        <v>15593.199999999999</v>
      </c>
      <c r="AF47" s="84">
        <v>238353.19999999998</v>
      </c>
      <c r="AG47"/>
      <c r="AH47"/>
      <c r="AI47"/>
    </row>
    <row r="48" spans="1:35" x14ac:dyDescent="0.3">
      <c r="A48" s="4" t="s">
        <v>27</v>
      </c>
      <c r="B48" s="4" t="s">
        <v>518</v>
      </c>
      <c r="C48" s="4" t="s">
        <v>211</v>
      </c>
      <c r="D48" s="4">
        <v>92000374536</v>
      </c>
      <c r="E48" s="91"/>
      <c r="F48" s="84"/>
      <c r="G48" s="84"/>
      <c r="H48" s="84"/>
      <c r="I48" s="91">
        <v>3814</v>
      </c>
      <c r="J48" s="84">
        <v>209770</v>
      </c>
      <c r="K48" s="84">
        <v>14683.9</v>
      </c>
      <c r="L48" s="84">
        <v>224453.9</v>
      </c>
      <c r="M48" s="91"/>
      <c r="N48" s="84"/>
      <c r="O48" s="84"/>
      <c r="P48" s="84"/>
      <c r="Q48" s="91"/>
      <c r="R48" s="84"/>
      <c r="S48" s="84"/>
      <c r="T48" s="84"/>
      <c r="U48" s="91"/>
      <c r="V48" s="84"/>
      <c r="W48" s="84"/>
      <c r="X48" s="84"/>
      <c r="Y48" s="91"/>
      <c r="Z48" s="84"/>
      <c r="AA48" s="84"/>
      <c r="AB48" s="84"/>
      <c r="AC48" s="91">
        <v>3814</v>
      </c>
      <c r="AD48" s="84">
        <v>209770</v>
      </c>
      <c r="AE48" s="84">
        <v>14683.9</v>
      </c>
      <c r="AF48" s="84">
        <v>224453.9</v>
      </c>
      <c r="AG48"/>
      <c r="AH48"/>
      <c r="AI48"/>
    </row>
    <row r="49" spans="1:35" x14ac:dyDescent="0.3">
      <c r="A49" s="4" t="s">
        <v>27</v>
      </c>
      <c r="B49" s="4" t="s">
        <v>518</v>
      </c>
      <c r="C49" s="4" t="s">
        <v>640</v>
      </c>
      <c r="D49" s="4">
        <v>92000552496</v>
      </c>
      <c r="E49" s="91"/>
      <c r="F49" s="84"/>
      <c r="G49" s="84"/>
      <c r="H49" s="84"/>
      <c r="I49" s="91">
        <v>9255</v>
      </c>
      <c r="J49" s="84">
        <v>509025</v>
      </c>
      <c r="K49" s="84">
        <v>35631.75</v>
      </c>
      <c r="L49" s="84">
        <v>544656.75</v>
      </c>
      <c r="M49" s="91"/>
      <c r="N49" s="84"/>
      <c r="O49" s="84"/>
      <c r="P49" s="84"/>
      <c r="Q49" s="91">
        <v>11</v>
      </c>
      <c r="R49" s="84">
        <v>1100</v>
      </c>
      <c r="S49" s="84">
        <v>77</v>
      </c>
      <c r="T49" s="84">
        <v>1177</v>
      </c>
      <c r="U49" s="91">
        <v>3696</v>
      </c>
      <c r="V49" s="84">
        <v>1515360</v>
      </c>
      <c r="W49" s="84">
        <v>106075.2</v>
      </c>
      <c r="X49" s="84">
        <v>1621435.2</v>
      </c>
      <c r="Y49" s="91"/>
      <c r="Z49" s="84"/>
      <c r="AA49" s="84"/>
      <c r="AB49" s="84"/>
      <c r="AC49" s="91">
        <v>12962</v>
      </c>
      <c r="AD49" s="84">
        <v>2025485</v>
      </c>
      <c r="AE49" s="84">
        <v>141783.95000000001</v>
      </c>
      <c r="AF49" s="84">
        <v>2167268.9500000002</v>
      </c>
      <c r="AG49"/>
      <c r="AH49"/>
      <c r="AI49"/>
    </row>
    <row r="50" spans="1:35" x14ac:dyDescent="0.3">
      <c r="A50" s="4" t="s">
        <v>27</v>
      </c>
      <c r="B50" s="4" t="s">
        <v>518</v>
      </c>
      <c r="C50" s="4" t="s">
        <v>219</v>
      </c>
      <c r="D50" s="4">
        <v>92000323063</v>
      </c>
      <c r="E50" s="91"/>
      <c r="F50" s="84"/>
      <c r="G50" s="84"/>
      <c r="H50" s="84"/>
      <c r="I50" s="91">
        <v>19538</v>
      </c>
      <c r="J50" s="84">
        <v>1074590</v>
      </c>
      <c r="K50" s="84">
        <v>75221.3</v>
      </c>
      <c r="L50" s="84">
        <v>1149811.3</v>
      </c>
      <c r="M50" s="91"/>
      <c r="N50" s="84"/>
      <c r="O50" s="84"/>
      <c r="P50" s="84"/>
      <c r="Q50" s="91">
        <v>8105</v>
      </c>
      <c r="R50" s="84">
        <v>810500</v>
      </c>
      <c r="S50" s="84">
        <v>56735</v>
      </c>
      <c r="T50" s="84">
        <v>867235</v>
      </c>
      <c r="U50" s="91">
        <v>4</v>
      </c>
      <c r="V50" s="84">
        <v>1640</v>
      </c>
      <c r="W50" s="84">
        <v>114.8</v>
      </c>
      <c r="X50" s="84">
        <v>1754.8</v>
      </c>
      <c r="Y50" s="91"/>
      <c r="Z50" s="84"/>
      <c r="AA50" s="84"/>
      <c r="AB50" s="84"/>
      <c r="AC50" s="91">
        <v>27647</v>
      </c>
      <c r="AD50" s="84">
        <v>1886730</v>
      </c>
      <c r="AE50" s="84">
        <v>132071.09999999998</v>
      </c>
      <c r="AF50" s="84">
        <v>2018801.1</v>
      </c>
      <c r="AG50"/>
      <c r="AH50"/>
      <c r="AI50"/>
    </row>
    <row r="51" spans="1:35" x14ac:dyDescent="0.3">
      <c r="A51" s="4" t="s">
        <v>27</v>
      </c>
      <c r="B51" s="4" t="s">
        <v>518</v>
      </c>
      <c r="C51" s="4" t="s">
        <v>1260</v>
      </c>
      <c r="D51" s="4">
        <v>92000589311</v>
      </c>
      <c r="E51" s="91"/>
      <c r="F51" s="84"/>
      <c r="G51" s="84"/>
      <c r="H51" s="84"/>
      <c r="I51" s="91">
        <v>1064</v>
      </c>
      <c r="J51" s="84">
        <v>58520</v>
      </c>
      <c r="K51" s="84">
        <v>4096.3999999999996</v>
      </c>
      <c r="L51" s="84">
        <v>62616.4</v>
      </c>
      <c r="M51" s="91"/>
      <c r="N51" s="84"/>
      <c r="O51" s="84"/>
      <c r="P51" s="84"/>
      <c r="Q51" s="91"/>
      <c r="R51" s="84"/>
      <c r="S51" s="84"/>
      <c r="T51" s="84"/>
      <c r="U51" s="91"/>
      <c r="V51" s="84"/>
      <c r="W51" s="84"/>
      <c r="X51" s="84"/>
      <c r="Y51" s="91"/>
      <c r="Z51" s="84"/>
      <c r="AA51" s="84"/>
      <c r="AB51" s="84"/>
      <c r="AC51" s="91">
        <v>1064</v>
      </c>
      <c r="AD51" s="84">
        <v>58520</v>
      </c>
      <c r="AE51" s="84">
        <v>4096.3999999999996</v>
      </c>
      <c r="AF51" s="84">
        <v>62616.4</v>
      </c>
      <c r="AG51"/>
      <c r="AH51"/>
      <c r="AI51"/>
    </row>
    <row r="52" spans="1:35" x14ac:dyDescent="0.3">
      <c r="A52" s="4" t="s">
        <v>27</v>
      </c>
      <c r="B52" s="4" t="s">
        <v>518</v>
      </c>
      <c r="C52" s="4" t="s">
        <v>214</v>
      </c>
      <c r="D52" s="4">
        <v>92000322755</v>
      </c>
      <c r="E52" s="91"/>
      <c r="F52" s="84"/>
      <c r="G52" s="84"/>
      <c r="H52" s="84"/>
      <c r="I52" s="91">
        <v>27470</v>
      </c>
      <c r="J52" s="84">
        <v>1510850</v>
      </c>
      <c r="K52" s="84">
        <v>105759.5</v>
      </c>
      <c r="L52" s="84">
        <v>1616609.5</v>
      </c>
      <c r="M52" s="91"/>
      <c r="N52" s="84"/>
      <c r="O52" s="84"/>
      <c r="P52" s="84"/>
      <c r="Q52" s="91">
        <v>127</v>
      </c>
      <c r="R52" s="84">
        <v>12700</v>
      </c>
      <c r="S52" s="84">
        <v>889</v>
      </c>
      <c r="T52" s="84">
        <v>13589</v>
      </c>
      <c r="U52" s="91"/>
      <c r="V52" s="84"/>
      <c r="W52" s="84"/>
      <c r="X52" s="84"/>
      <c r="Y52" s="91"/>
      <c r="Z52" s="84"/>
      <c r="AA52" s="84"/>
      <c r="AB52" s="84"/>
      <c r="AC52" s="91">
        <v>27597</v>
      </c>
      <c r="AD52" s="84">
        <v>1523550</v>
      </c>
      <c r="AE52" s="84">
        <v>106648.5</v>
      </c>
      <c r="AF52" s="84">
        <v>1630198.5</v>
      </c>
      <c r="AG52"/>
      <c r="AH52"/>
      <c r="AI52"/>
    </row>
    <row r="53" spans="1:35" x14ac:dyDescent="0.3">
      <c r="A53" s="4" t="s">
        <v>27</v>
      </c>
      <c r="B53" s="4" t="s">
        <v>518</v>
      </c>
      <c r="C53" s="4" t="s">
        <v>213</v>
      </c>
      <c r="D53" s="4">
        <v>92000434891</v>
      </c>
      <c r="E53" s="91"/>
      <c r="F53" s="84"/>
      <c r="G53" s="84"/>
      <c r="H53" s="84"/>
      <c r="I53" s="91">
        <v>12105</v>
      </c>
      <c r="J53" s="84">
        <v>665775</v>
      </c>
      <c r="K53" s="84">
        <v>46604.25</v>
      </c>
      <c r="L53" s="84">
        <v>712379.25</v>
      </c>
      <c r="M53" s="91"/>
      <c r="N53" s="84"/>
      <c r="O53" s="84"/>
      <c r="P53" s="84"/>
      <c r="Q53" s="91"/>
      <c r="R53" s="84"/>
      <c r="S53" s="84"/>
      <c r="T53" s="84"/>
      <c r="U53" s="91"/>
      <c r="V53" s="84"/>
      <c r="W53" s="84"/>
      <c r="X53" s="84"/>
      <c r="Y53" s="91"/>
      <c r="Z53" s="84"/>
      <c r="AA53" s="84"/>
      <c r="AB53" s="84"/>
      <c r="AC53" s="91">
        <v>12105</v>
      </c>
      <c r="AD53" s="84">
        <v>665775</v>
      </c>
      <c r="AE53" s="84">
        <v>46604.25</v>
      </c>
      <c r="AF53" s="84">
        <v>712379.25</v>
      </c>
      <c r="AG53"/>
      <c r="AH53"/>
      <c r="AI53"/>
    </row>
    <row r="54" spans="1:35" x14ac:dyDescent="0.3">
      <c r="A54" s="4" t="s">
        <v>27</v>
      </c>
      <c r="B54" s="4" t="s">
        <v>518</v>
      </c>
      <c r="C54" s="4" t="s">
        <v>216</v>
      </c>
      <c r="D54" s="4">
        <v>92000323070</v>
      </c>
      <c r="E54" s="91"/>
      <c r="F54" s="84"/>
      <c r="G54" s="84"/>
      <c r="H54" s="84"/>
      <c r="I54" s="91">
        <v>6204</v>
      </c>
      <c r="J54" s="84">
        <v>341220</v>
      </c>
      <c r="K54" s="84">
        <v>23885.4</v>
      </c>
      <c r="L54" s="84">
        <v>365105.4</v>
      </c>
      <c r="M54" s="91"/>
      <c r="N54" s="84"/>
      <c r="O54" s="84"/>
      <c r="P54" s="84"/>
      <c r="Q54" s="91"/>
      <c r="R54" s="84"/>
      <c r="S54" s="84"/>
      <c r="T54" s="84"/>
      <c r="U54" s="91"/>
      <c r="V54" s="84"/>
      <c r="W54" s="84"/>
      <c r="X54" s="84"/>
      <c r="Y54" s="91"/>
      <c r="Z54" s="84"/>
      <c r="AA54" s="84"/>
      <c r="AB54" s="84"/>
      <c r="AC54" s="91">
        <v>6204</v>
      </c>
      <c r="AD54" s="84">
        <v>341220</v>
      </c>
      <c r="AE54" s="84">
        <v>23885.4</v>
      </c>
      <c r="AF54" s="84">
        <v>365105.4</v>
      </c>
      <c r="AG54"/>
      <c r="AH54"/>
      <c r="AI54"/>
    </row>
    <row r="55" spans="1:35" x14ac:dyDescent="0.3">
      <c r="A55" s="4" t="s">
        <v>24</v>
      </c>
      <c r="B55" s="4" t="s">
        <v>506</v>
      </c>
      <c r="C55" s="4" t="s">
        <v>206</v>
      </c>
      <c r="D55" s="4">
        <v>92000322805</v>
      </c>
      <c r="E55" s="91"/>
      <c r="F55" s="84"/>
      <c r="G55" s="84"/>
      <c r="H55" s="84"/>
      <c r="I55" s="91">
        <v>11295</v>
      </c>
      <c r="J55" s="84">
        <v>621225</v>
      </c>
      <c r="K55" s="84">
        <v>43485.75</v>
      </c>
      <c r="L55" s="84">
        <v>664710.75</v>
      </c>
      <c r="M55" s="91"/>
      <c r="N55" s="84"/>
      <c r="O55" s="84"/>
      <c r="P55" s="84"/>
      <c r="Q55" s="91"/>
      <c r="R55" s="84"/>
      <c r="S55" s="84"/>
      <c r="T55" s="84"/>
      <c r="U55" s="91"/>
      <c r="V55" s="84"/>
      <c r="W55" s="84"/>
      <c r="X55" s="84"/>
      <c r="Y55" s="91"/>
      <c r="Z55" s="84"/>
      <c r="AA55" s="84"/>
      <c r="AB55" s="84"/>
      <c r="AC55" s="91">
        <v>11295</v>
      </c>
      <c r="AD55" s="84">
        <v>621225</v>
      </c>
      <c r="AE55" s="84">
        <v>43485.75</v>
      </c>
      <c r="AF55" s="84">
        <v>664710.75</v>
      </c>
      <c r="AG55"/>
      <c r="AH55"/>
      <c r="AI55"/>
    </row>
    <row r="56" spans="1:35" x14ac:dyDescent="0.3">
      <c r="A56" s="4" t="s">
        <v>24</v>
      </c>
      <c r="B56" s="4" t="s">
        <v>506</v>
      </c>
      <c r="C56" s="4" t="s">
        <v>220</v>
      </c>
      <c r="D56" s="4">
        <v>92000322796</v>
      </c>
      <c r="E56" s="91"/>
      <c r="F56" s="84"/>
      <c r="G56" s="84"/>
      <c r="H56" s="84"/>
      <c r="I56" s="91">
        <v>15112</v>
      </c>
      <c r="J56" s="84">
        <v>831160</v>
      </c>
      <c r="K56" s="84">
        <v>58181.200000000004</v>
      </c>
      <c r="L56" s="84">
        <v>889341.20000000007</v>
      </c>
      <c r="M56" s="91"/>
      <c r="N56" s="84"/>
      <c r="O56" s="84"/>
      <c r="P56" s="84"/>
      <c r="Q56" s="91"/>
      <c r="R56" s="84"/>
      <c r="S56" s="84"/>
      <c r="T56" s="84"/>
      <c r="U56" s="91"/>
      <c r="V56" s="84"/>
      <c r="W56" s="84"/>
      <c r="X56" s="84"/>
      <c r="Y56" s="91"/>
      <c r="Z56" s="84"/>
      <c r="AA56" s="84"/>
      <c r="AB56" s="84"/>
      <c r="AC56" s="91">
        <v>15112</v>
      </c>
      <c r="AD56" s="84">
        <v>831160</v>
      </c>
      <c r="AE56" s="84">
        <v>58181.200000000004</v>
      </c>
      <c r="AF56" s="84">
        <v>889341.20000000007</v>
      </c>
      <c r="AG56"/>
      <c r="AH56"/>
      <c r="AI56"/>
    </row>
    <row r="57" spans="1:35" x14ac:dyDescent="0.3">
      <c r="A57" s="4" t="s">
        <v>24</v>
      </c>
      <c r="B57" s="4" t="s">
        <v>506</v>
      </c>
      <c r="C57" s="4" t="s">
        <v>236</v>
      </c>
      <c r="D57" s="4">
        <v>92000191163</v>
      </c>
      <c r="E57" s="91"/>
      <c r="F57" s="84"/>
      <c r="G57" s="84"/>
      <c r="H57" s="84"/>
      <c r="I57" s="91">
        <v>3</v>
      </c>
      <c r="J57" s="84">
        <v>165</v>
      </c>
      <c r="K57" s="84">
        <v>11.55</v>
      </c>
      <c r="L57" s="84">
        <v>176.55</v>
      </c>
      <c r="M57" s="91"/>
      <c r="N57" s="84"/>
      <c r="O57" s="84"/>
      <c r="P57" s="84"/>
      <c r="Q57" s="91"/>
      <c r="R57" s="84"/>
      <c r="S57" s="84"/>
      <c r="T57" s="84"/>
      <c r="U57" s="91"/>
      <c r="V57" s="84"/>
      <c r="W57" s="84"/>
      <c r="X57" s="84"/>
      <c r="Y57" s="91"/>
      <c r="Z57" s="84"/>
      <c r="AA57" s="84"/>
      <c r="AB57" s="84"/>
      <c r="AC57" s="91">
        <v>3</v>
      </c>
      <c r="AD57" s="84">
        <v>165</v>
      </c>
      <c r="AE57" s="84">
        <v>11.55</v>
      </c>
      <c r="AF57" s="84">
        <v>176.55</v>
      </c>
      <c r="AG57"/>
      <c r="AH57"/>
      <c r="AI57"/>
    </row>
    <row r="58" spans="1:35" x14ac:dyDescent="0.3">
      <c r="A58" s="4" t="s">
        <v>24</v>
      </c>
      <c r="B58" s="4" t="s">
        <v>506</v>
      </c>
      <c r="C58" s="4" t="s">
        <v>236</v>
      </c>
      <c r="D58" s="4">
        <v>92000191165</v>
      </c>
      <c r="E58" s="91"/>
      <c r="F58" s="84"/>
      <c r="G58" s="84"/>
      <c r="H58" s="84"/>
      <c r="I58" s="91">
        <v>28</v>
      </c>
      <c r="J58" s="84">
        <v>1540</v>
      </c>
      <c r="K58" s="84">
        <v>107.8</v>
      </c>
      <c r="L58" s="84">
        <v>1647.8</v>
      </c>
      <c r="M58" s="91"/>
      <c r="N58" s="84"/>
      <c r="O58" s="84"/>
      <c r="P58" s="84"/>
      <c r="Q58" s="91"/>
      <c r="R58" s="84"/>
      <c r="S58" s="84"/>
      <c r="T58" s="84"/>
      <c r="U58" s="91"/>
      <c r="V58" s="84"/>
      <c r="W58" s="84"/>
      <c r="X58" s="84"/>
      <c r="Y58" s="91"/>
      <c r="Z58" s="84"/>
      <c r="AA58" s="84"/>
      <c r="AB58" s="84"/>
      <c r="AC58" s="91">
        <v>28</v>
      </c>
      <c r="AD58" s="84">
        <v>1540</v>
      </c>
      <c r="AE58" s="84">
        <v>107.8</v>
      </c>
      <c r="AF58" s="84">
        <v>1647.8</v>
      </c>
      <c r="AG58"/>
      <c r="AH58"/>
      <c r="AI58"/>
    </row>
    <row r="59" spans="1:35" x14ac:dyDescent="0.3">
      <c r="A59" s="4" t="s">
        <v>24</v>
      </c>
      <c r="B59" s="4" t="s">
        <v>506</v>
      </c>
      <c r="C59" s="4" t="s">
        <v>236</v>
      </c>
      <c r="D59" s="4">
        <v>92000191169</v>
      </c>
      <c r="E59" s="91"/>
      <c r="F59" s="84"/>
      <c r="G59" s="84"/>
      <c r="H59" s="84"/>
      <c r="I59" s="91">
        <v>6</v>
      </c>
      <c r="J59" s="84">
        <v>330</v>
      </c>
      <c r="K59" s="84">
        <v>23.1</v>
      </c>
      <c r="L59" s="84">
        <v>353.1</v>
      </c>
      <c r="M59" s="91"/>
      <c r="N59" s="84"/>
      <c r="O59" s="84"/>
      <c r="P59" s="84"/>
      <c r="Q59" s="91"/>
      <c r="R59" s="84"/>
      <c r="S59" s="84"/>
      <c r="T59" s="84"/>
      <c r="U59" s="91"/>
      <c r="V59" s="84"/>
      <c r="W59" s="84"/>
      <c r="X59" s="84"/>
      <c r="Y59" s="91"/>
      <c r="Z59" s="84"/>
      <c r="AA59" s="84"/>
      <c r="AB59" s="84"/>
      <c r="AC59" s="91">
        <v>6</v>
      </c>
      <c r="AD59" s="84">
        <v>330</v>
      </c>
      <c r="AE59" s="84">
        <v>23.1</v>
      </c>
      <c r="AF59" s="84">
        <v>353.1</v>
      </c>
      <c r="AG59"/>
      <c r="AH59"/>
      <c r="AI59"/>
    </row>
    <row r="60" spans="1:35" x14ac:dyDescent="0.3">
      <c r="A60" s="4" t="s">
        <v>24</v>
      </c>
      <c r="B60" s="4" t="s">
        <v>506</v>
      </c>
      <c r="C60" s="4" t="s">
        <v>236</v>
      </c>
      <c r="D60" s="4">
        <v>92000191172</v>
      </c>
      <c r="E60" s="91"/>
      <c r="F60" s="84"/>
      <c r="G60" s="84"/>
      <c r="H60" s="84"/>
      <c r="I60" s="91">
        <v>38</v>
      </c>
      <c r="J60" s="84">
        <v>2090</v>
      </c>
      <c r="K60" s="84">
        <v>146.30000000000001</v>
      </c>
      <c r="L60" s="84">
        <v>2236.3000000000002</v>
      </c>
      <c r="M60" s="91"/>
      <c r="N60" s="84"/>
      <c r="O60" s="84"/>
      <c r="P60" s="84"/>
      <c r="Q60" s="91"/>
      <c r="R60" s="84"/>
      <c r="S60" s="84"/>
      <c r="T60" s="84"/>
      <c r="U60" s="91"/>
      <c r="V60" s="84"/>
      <c r="W60" s="84"/>
      <c r="X60" s="84"/>
      <c r="Y60" s="91"/>
      <c r="Z60" s="84"/>
      <c r="AA60" s="84"/>
      <c r="AB60" s="84"/>
      <c r="AC60" s="91">
        <v>38</v>
      </c>
      <c r="AD60" s="84">
        <v>2090</v>
      </c>
      <c r="AE60" s="84">
        <v>146.30000000000001</v>
      </c>
      <c r="AF60" s="84">
        <v>2236.3000000000002</v>
      </c>
      <c r="AG60"/>
      <c r="AH60"/>
      <c r="AI60"/>
    </row>
    <row r="61" spans="1:35" x14ac:dyDescent="0.3">
      <c r="A61" s="4" t="s">
        <v>24</v>
      </c>
      <c r="B61" s="4" t="s">
        <v>506</v>
      </c>
      <c r="C61" s="4" t="s">
        <v>211</v>
      </c>
      <c r="D61" s="4">
        <v>92000456268</v>
      </c>
      <c r="E61" s="91"/>
      <c r="F61" s="84"/>
      <c r="G61" s="84"/>
      <c r="H61" s="84"/>
      <c r="I61" s="91">
        <v>1691</v>
      </c>
      <c r="J61" s="84">
        <v>93005</v>
      </c>
      <c r="K61" s="84">
        <v>6510.35</v>
      </c>
      <c r="L61" s="84">
        <v>99515.35</v>
      </c>
      <c r="M61" s="91"/>
      <c r="N61" s="84"/>
      <c r="O61" s="84"/>
      <c r="P61" s="84"/>
      <c r="Q61" s="91"/>
      <c r="R61" s="84"/>
      <c r="S61" s="84"/>
      <c r="T61" s="84"/>
      <c r="U61" s="91"/>
      <c r="V61" s="84"/>
      <c r="W61" s="84"/>
      <c r="X61" s="84"/>
      <c r="Y61" s="91"/>
      <c r="Z61" s="84"/>
      <c r="AA61" s="84"/>
      <c r="AB61" s="84"/>
      <c r="AC61" s="91">
        <v>1691</v>
      </c>
      <c r="AD61" s="84">
        <v>93005</v>
      </c>
      <c r="AE61" s="84">
        <v>6510.35</v>
      </c>
      <c r="AF61" s="84">
        <v>99515.35</v>
      </c>
      <c r="AG61"/>
      <c r="AH61"/>
      <c r="AI61"/>
    </row>
    <row r="62" spans="1:35" x14ac:dyDescent="0.3">
      <c r="A62" s="4" t="s">
        <v>24</v>
      </c>
      <c r="B62" s="4" t="s">
        <v>506</v>
      </c>
      <c r="C62" s="4" t="s">
        <v>640</v>
      </c>
      <c r="D62" s="4">
        <v>92000571401</v>
      </c>
      <c r="E62" s="91"/>
      <c r="F62" s="84"/>
      <c r="G62" s="84"/>
      <c r="H62" s="84"/>
      <c r="I62" s="91">
        <v>5714</v>
      </c>
      <c r="J62" s="84">
        <v>314270</v>
      </c>
      <c r="K62" s="84">
        <v>21998.9</v>
      </c>
      <c r="L62" s="84">
        <v>336268.9</v>
      </c>
      <c r="M62" s="91"/>
      <c r="N62" s="84"/>
      <c r="O62" s="84"/>
      <c r="P62" s="84"/>
      <c r="Q62" s="91"/>
      <c r="R62" s="84"/>
      <c r="S62" s="84"/>
      <c r="T62" s="84"/>
      <c r="U62" s="91"/>
      <c r="V62" s="84"/>
      <c r="W62" s="84"/>
      <c r="X62" s="84"/>
      <c r="Y62" s="91"/>
      <c r="Z62" s="84"/>
      <c r="AA62" s="84"/>
      <c r="AB62" s="84"/>
      <c r="AC62" s="91">
        <v>5714</v>
      </c>
      <c r="AD62" s="84">
        <v>314270</v>
      </c>
      <c r="AE62" s="84">
        <v>21998.9</v>
      </c>
      <c r="AF62" s="84">
        <v>336268.9</v>
      </c>
      <c r="AG62"/>
      <c r="AH62"/>
      <c r="AI62"/>
    </row>
    <row r="63" spans="1:35" x14ac:dyDescent="0.3">
      <c r="A63" s="4" t="s">
        <v>24</v>
      </c>
      <c r="B63" s="4" t="s">
        <v>506</v>
      </c>
      <c r="C63" s="4" t="s">
        <v>219</v>
      </c>
      <c r="D63" s="4">
        <v>92000322799</v>
      </c>
      <c r="E63" s="91"/>
      <c r="F63" s="84"/>
      <c r="G63" s="84"/>
      <c r="H63" s="84"/>
      <c r="I63" s="91">
        <v>19518</v>
      </c>
      <c r="J63" s="84">
        <v>1073490</v>
      </c>
      <c r="K63" s="84">
        <v>75144.3</v>
      </c>
      <c r="L63" s="84">
        <v>1148634.3</v>
      </c>
      <c r="M63" s="91"/>
      <c r="N63" s="84"/>
      <c r="O63" s="84"/>
      <c r="P63" s="84"/>
      <c r="Q63" s="91">
        <v>2604</v>
      </c>
      <c r="R63" s="84">
        <v>260400</v>
      </c>
      <c r="S63" s="84">
        <v>18228</v>
      </c>
      <c r="T63" s="84">
        <v>278628</v>
      </c>
      <c r="U63" s="91"/>
      <c r="V63" s="84"/>
      <c r="W63" s="84"/>
      <c r="X63" s="84"/>
      <c r="Y63" s="91"/>
      <c r="Z63" s="84"/>
      <c r="AA63" s="84"/>
      <c r="AB63" s="84"/>
      <c r="AC63" s="91">
        <v>22122</v>
      </c>
      <c r="AD63" s="84">
        <v>1333890</v>
      </c>
      <c r="AE63" s="84">
        <v>93372.3</v>
      </c>
      <c r="AF63" s="84">
        <v>1427262.3</v>
      </c>
      <c r="AG63"/>
      <c r="AH63"/>
      <c r="AI63"/>
    </row>
    <row r="64" spans="1:35" x14ac:dyDescent="0.3">
      <c r="A64" s="4" t="s">
        <v>24</v>
      </c>
      <c r="B64" s="4" t="s">
        <v>506</v>
      </c>
      <c r="C64" s="4" t="s">
        <v>1260</v>
      </c>
      <c r="D64" s="4">
        <v>92000589312</v>
      </c>
      <c r="E64" s="91"/>
      <c r="F64" s="84"/>
      <c r="G64" s="84"/>
      <c r="H64" s="84"/>
      <c r="I64" s="91">
        <v>3659</v>
      </c>
      <c r="J64" s="84">
        <v>201245</v>
      </c>
      <c r="K64" s="84">
        <v>14087.15</v>
      </c>
      <c r="L64" s="84">
        <v>215332.15</v>
      </c>
      <c r="M64" s="91"/>
      <c r="N64" s="84"/>
      <c r="O64" s="84"/>
      <c r="P64" s="84"/>
      <c r="Q64" s="91"/>
      <c r="R64" s="84"/>
      <c r="S64" s="84"/>
      <c r="T64" s="84"/>
      <c r="U64" s="91"/>
      <c r="V64" s="84"/>
      <c r="W64" s="84"/>
      <c r="X64" s="84"/>
      <c r="Y64" s="91"/>
      <c r="Z64" s="84"/>
      <c r="AA64" s="84"/>
      <c r="AB64" s="84"/>
      <c r="AC64" s="91">
        <v>3659</v>
      </c>
      <c r="AD64" s="84">
        <v>201245</v>
      </c>
      <c r="AE64" s="84">
        <v>14087.15</v>
      </c>
      <c r="AF64" s="84">
        <v>215332.15</v>
      </c>
      <c r="AG64"/>
      <c r="AH64"/>
      <c r="AI64"/>
    </row>
    <row r="65" spans="1:35" x14ac:dyDescent="0.3">
      <c r="A65" s="4" t="s">
        <v>24</v>
      </c>
      <c r="B65" s="4" t="s">
        <v>506</v>
      </c>
      <c r="C65" s="4" t="s">
        <v>214</v>
      </c>
      <c r="D65" s="4">
        <v>92000322756</v>
      </c>
      <c r="E65" s="91"/>
      <c r="F65" s="84"/>
      <c r="G65" s="84"/>
      <c r="H65" s="84"/>
      <c r="I65" s="91">
        <v>814</v>
      </c>
      <c r="J65" s="84">
        <v>44770</v>
      </c>
      <c r="K65" s="84">
        <v>3133.9</v>
      </c>
      <c r="L65" s="84">
        <v>47903.9</v>
      </c>
      <c r="M65" s="91"/>
      <c r="N65" s="84"/>
      <c r="O65" s="84"/>
      <c r="P65" s="84"/>
      <c r="Q65" s="91"/>
      <c r="R65" s="84"/>
      <c r="S65" s="84"/>
      <c r="T65" s="84"/>
      <c r="U65" s="91"/>
      <c r="V65" s="84"/>
      <c r="W65" s="84"/>
      <c r="X65" s="84"/>
      <c r="Y65" s="91"/>
      <c r="Z65" s="84"/>
      <c r="AA65" s="84"/>
      <c r="AB65" s="84"/>
      <c r="AC65" s="91">
        <v>814</v>
      </c>
      <c r="AD65" s="84">
        <v>44770</v>
      </c>
      <c r="AE65" s="84">
        <v>3133.9</v>
      </c>
      <c r="AF65" s="84">
        <v>47903.9</v>
      </c>
      <c r="AG65"/>
      <c r="AH65"/>
      <c r="AI65"/>
    </row>
    <row r="66" spans="1:35" x14ac:dyDescent="0.3">
      <c r="A66" s="4" t="s">
        <v>24</v>
      </c>
      <c r="B66" s="4" t="s">
        <v>506</v>
      </c>
      <c r="C66" s="4" t="s">
        <v>213</v>
      </c>
      <c r="D66" s="4">
        <v>92000444211</v>
      </c>
      <c r="E66" s="91"/>
      <c r="F66" s="84"/>
      <c r="G66" s="84"/>
      <c r="H66" s="84"/>
      <c r="I66" s="91">
        <v>4407</v>
      </c>
      <c r="J66" s="84">
        <v>242385</v>
      </c>
      <c r="K66" s="84">
        <v>16966.95</v>
      </c>
      <c r="L66" s="84">
        <v>259351.95</v>
      </c>
      <c r="M66" s="91"/>
      <c r="N66" s="84"/>
      <c r="O66" s="84"/>
      <c r="P66" s="84"/>
      <c r="Q66" s="91"/>
      <c r="R66" s="84"/>
      <c r="S66" s="84"/>
      <c r="T66" s="84"/>
      <c r="U66" s="91"/>
      <c r="V66" s="84"/>
      <c r="W66" s="84"/>
      <c r="X66" s="84"/>
      <c r="Y66" s="91"/>
      <c r="Z66" s="84"/>
      <c r="AA66" s="84"/>
      <c r="AB66" s="84"/>
      <c r="AC66" s="91">
        <v>4407</v>
      </c>
      <c r="AD66" s="84">
        <v>242385</v>
      </c>
      <c r="AE66" s="84">
        <v>16966.95</v>
      </c>
      <c r="AF66" s="84">
        <v>259351.95</v>
      </c>
      <c r="AG66"/>
      <c r="AH66"/>
      <c r="AI66"/>
    </row>
    <row r="67" spans="1:35" x14ac:dyDescent="0.3">
      <c r="A67" s="4" t="s">
        <v>24</v>
      </c>
      <c r="B67" s="4" t="s">
        <v>506</v>
      </c>
      <c r="C67" s="4" t="s">
        <v>216</v>
      </c>
      <c r="D67" s="4">
        <v>92000322792</v>
      </c>
      <c r="E67" s="91"/>
      <c r="F67" s="84"/>
      <c r="G67" s="84"/>
      <c r="H67" s="84"/>
      <c r="I67" s="91">
        <v>1045</v>
      </c>
      <c r="J67" s="84">
        <v>57475</v>
      </c>
      <c r="K67" s="84">
        <v>4023.25</v>
      </c>
      <c r="L67" s="84">
        <v>61498.25</v>
      </c>
      <c r="M67" s="91"/>
      <c r="N67" s="84"/>
      <c r="O67" s="84"/>
      <c r="P67" s="84"/>
      <c r="Q67" s="91"/>
      <c r="R67" s="84"/>
      <c r="S67" s="84"/>
      <c r="T67" s="84"/>
      <c r="U67" s="91"/>
      <c r="V67" s="84"/>
      <c r="W67" s="84"/>
      <c r="X67" s="84"/>
      <c r="Y67" s="91"/>
      <c r="Z67" s="84"/>
      <c r="AA67" s="84"/>
      <c r="AB67" s="84"/>
      <c r="AC67" s="91">
        <v>1045</v>
      </c>
      <c r="AD67" s="84">
        <v>57475</v>
      </c>
      <c r="AE67" s="84">
        <v>4023.25</v>
      </c>
      <c r="AF67" s="84">
        <v>61498.25</v>
      </c>
      <c r="AG67"/>
      <c r="AH67"/>
      <c r="AI67"/>
    </row>
    <row r="68" spans="1:35" x14ac:dyDescent="0.3">
      <c r="A68" s="4" t="s">
        <v>36</v>
      </c>
      <c r="B68" s="4" t="s">
        <v>520</v>
      </c>
      <c r="C68" s="4" t="s">
        <v>206</v>
      </c>
      <c r="D68" s="4">
        <v>92000319941</v>
      </c>
      <c r="E68" s="91"/>
      <c r="F68" s="84"/>
      <c r="G68" s="84"/>
      <c r="H68" s="84"/>
      <c r="I68" s="91">
        <v>5663</v>
      </c>
      <c r="J68" s="84">
        <v>311465</v>
      </c>
      <c r="K68" s="84">
        <v>21802.55</v>
      </c>
      <c r="L68" s="84">
        <v>333267.55</v>
      </c>
      <c r="M68" s="91"/>
      <c r="N68" s="84"/>
      <c r="O68" s="84"/>
      <c r="P68" s="84"/>
      <c r="Q68" s="91"/>
      <c r="R68" s="84"/>
      <c r="S68" s="84"/>
      <c r="T68" s="84"/>
      <c r="U68" s="91"/>
      <c r="V68" s="84"/>
      <c r="W68" s="84"/>
      <c r="X68" s="84"/>
      <c r="Y68" s="91"/>
      <c r="Z68" s="84"/>
      <c r="AA68" s="84"/>
      <c r="AB68" s="84"/>
      <c r="AC68" s="91">
        <v>5663</v>
      </c>
      <c r="AD68" s="84">
        <v>311465</v>
      </c>
      <c r="AE68" s="84">
        <v>21802.55</v>
      </c>
      <c r="AF68" s="84">
        <v>333267.55</v>
      </c>
      <c r="AG68"/>
      <c r="AH68"/>
      <c r="AI68"/>
    </row>
    <row r="69" spans="1:35" x14ac:dyDescent="0.3">
      <c r="A69" s="4" t="s">
        <v>36</v>
      </c>
      <c r="B69" s="4" t="s">
        <v>520</v>
      </c>
      <c r="C69" s="4" t="s">
        <v>220</v>
      </c>
      <c r="D69" s="4">
        <v>92000326098</v>
      </c>
      <c r="E69" s="91"/>
      <c r="F69" s="84"/>
      <c r="G69" s="84"/>
      <c r="H69" s="84"/>
      <c r="I69" s="91">
        <v>13266</v>
      </c>
      <c r="J69" s="84">
        <v>729630</v>
      </c>
      <c r="K69" s="84">
        <v>51074.100000000006</v>
      </c>
      <c r="L69" s="84">
        <v>780704.10000000009</v>
      </c>
      <c r="M69" s="91"/>
      <c r="N69" s="84"/>
      <c r="O69" s="84"/>
      <c r="P69" s="84"/>
      <c r="Q69" s="91"/>
      <c r="R69" s="84"/>
      <c r="S69" s="84"/>
      <c r="T69" s="84"/>
      <c r="U69" s="91"/>
      <c r="V69" s="84"/>
      <c r="W69" s="84"/>
      <c r="X69" s="84"/>
      <c r="Y69" s="91"/>
      <c r="Z69" s="84"/>
      <c r="AA69" s="84"/>
      <c r="AB69" s="84"/>
      <c r="AC69" s="91">
        <v>13266</v>
      </c>
      <c r="AD69" s="84">
        <v>729630</v>
      </c>
      <c r="AE69" s="84">
        <v>51074.100000000006</v>
      </c>
      <c r="AF69" s="84">
        <v>780704.10000000009</v>
      </c>
      <c r="AG69"/>
      <c r="AH69"/>
      <c r="AI69"/>
    </row>
    <row r="70" spans="1:35" x14ac:dyDescent="0.3">
      <c r="A70" s="4" t="s">
        <v>36</v>
      </c>
      <c r="B70" s="4" t="s">
        <v>520</v>
      </c>
      <c r="C70" s="4" t="s">
        <v>211</v>
      </c>
      <c r="D70" s="4">
        <v>92000449978</v>
      </c>
      <c r="E70" s="91"/>
      <c r="F70" s="84"/>
      <c r="G70" s="84"/>
      <c r="H70" s="84"/>
      <c r="I70" s="91">
        <v>1314</v>
      </c>
      <c r="J70" s="84">
        <v>72270</v>
      </c>
      <c r="K70" s="84">
        <v>5058.8999999999996</v>
      </c>
      <c r="L70" s="84">
        <v>77328.899999999994</v>
      </c>
      <c r="M70" s="91"/>
      <c r="N70" s="84"/>
      <c r="O70" s="84"/>
      <c r="P70" s="84"/>
      <c r="Q70" s="91"/>
      <c r="R70" s="84"/>
      <c r="S70" s="84"/>
      <c r="T70" s="84"/>
      <c r="U70" s="91"/>
      <c r="V70" s="84"/>
      <c r="W70" s="84"/>
      <c r="X70" s="84"/>
      <c r="Y70" s="91"/>
      <c r="Z70" s="84"/>
      <c r="AA70" s="84"/>
      <c r="AB70" s="84"/>
      <c r="AC70" s="91">
        <v>1314</v>
      </c>
      <c r="AD70" s="84">
        <v>72270</v>
      </c>
      <c r="AE70" s="84">
        <v>5058.8999999999996</v>
      </c>
      <c r="AF70" s="84">
        <v>77328.899999999994</v>
      </c>
      <c r="AG70"/>
      <c r="AH70"/>
      <c r="AI70"/>
    </row>
    <row r="71" spans="1:35" x14ac:dyDescent="0.3">
      <c r="A71" s="4" t="s">
        <v>36</v>
      </c>
      <c r="B71" s="4" t="s">
        <v>520</v>
      </c>
      <c r="C71" s="4" t="s">
        <v>640</v>
      </c>
      <c r="D71" s="4">
        <v>92000571092</v>
      </c>
      <c r="E71" s="91"/>
      <c r="F71" s="84"/>
      <c r="G71" s="84"/>
      <c r="H71" s="84"/>
      <c r="I71" s="91">
        <v>1341</v>
      </c>
      <c r="J71" s="84">
        <v>73755</v>
      </c>
      <c r="K71" s="84">
        <v>5162.8500000000004</v>
      </c>
      <c r="L71" s="84">
        <v>78917.850000000006</v>
      </c>
      <c r="M71" s="91"/>
      <c r="N71" s="84"/>
      <c r="O71" s="84"/>
      <c r="P71" s="84"/>
      <c r="Q71" s="91"/>
      <c r="R71" s="84"/>
      <c r="S71" s="84"/>
      <c r="T71" s="84"/>
      <c r="U71" s="91"/>
      <c r="V71" s="84"/>
      <c r="W71" s="84"/>
      <c r="X71" s="84"/>
      <c r="Y71" s="91"/>
      <c r="Z71" s="84"/>
      <c r="AA71" s="84"/>
      <c r="AB71" s="84"/>
      <c r="AC71" s="91">
        <v>1341</v>
      </c>
      <c r="AD71" s="84">
        <v>73755</v>
      </c>
      <c r="AE71" s="84">
        <v>5162.8500000000004</v>
      </c>
      <c r="AF71" s="84">
        <v>78917.850000000006</v>
      </c>
      <c r="AG71"/>
      <c r="AH71"/>
      <c r="AI71"/>
    </row>
    <row r="72" spans="1:35" x14ac:dyDescent="0.3">
      <c r="A72" s="4" t="s">
        <v>36</v>
      </c>
      <c r="B72" s="4" t="s">
        <v>520</v>
      </c>
      <c r="C72" s="4" t="s">
        <v>219</v>
      </c>
      <c r="D72" s="4">
        <v>92000319932</v>
      </c>
      <c r="E72" s="91"/>
      <c r="F72" s="84"/>
      <c r="G72" s="84"/>
      <c r="H72" s="84"/>
      <c r="I72" s="91">
        <v>19928</v>
      </c>
      <c r="J72" s="84">
        <v>1096040</v>
      </c>
      <c r="K72" s="84">
        <v>76722.8</v>
      </c>
      <c r="L72" s="84">
        <v>1172762.8</v>
      </c>
      <c r="M72" s="91"/>
      <c r="N72" s="84"/>
      <c r="O72" s="84"/>
      <c r="P72" s="84"/>
      <c r="Q72" s="91">
        <v>4055</v>
      </c>
      <c r="R72" s="84">
        <v>405500</v>
      </c>
      <c r="S72" s="84">
        <v>28385</v>
      </c>
      <c r="T72" s="84">
        <v>433885</v>
      </c>
      <c r="U72" s="91"/>
      <c r="V72" s="84"/>
      <c r="W72" s="84"/>
      <c r="X72" s="84"/>
      <c r="Y72" s="91"/>
      <c r="Z72" s="84"/>
      <c r="AA72" s="84"/>
      <c r="AB72" s="84"/>
      <c r="AC72" s="91">
        <v>23983</v>
      </c>
      <c r="AD72" s="84">
        <v>1501540</v>
      </c>
      <c r="AE72" s="84">
        <v>105107.8</v>
      </c>
      <c r="AF72" s="84">
        <v>1606647.8</v>
      </c>
      <c r="AG72"/>
      <c r="AH72"/>
      <c r="AI72"/>
    </row>
    <row r="73" spans="1:35" x14ac:dyDescent="0.3">
      <c r="A73" s="4" t="s">
        <v>36</v>
      </c>
      <c r="B73" s="4" t="s">
        <v>520</v>
      </c>
      <c r="C73" s="4" t="s">
        <v>1260</v>
      </c>
      <c r="D73" s="4">
        <v>92000589313</v>
      </c>
      <c r="E73" s="91"/>
      <c r="F73" s="84"/>
      <c r="G73" s="84"/>
      <c r="H73" s="84"/>
      <c r="I73" s="91">
        <v>1017</v>
      </c>
      <c r="J73" s="84">
        <v>55935</v>
      </c>
      <c r="K73" s="84">
        <v>3915.45</v>
      </c>
      <c r="L73" s="84">
        <v>59850.45</v>
      </c>
      <c r="M73" s="91"/>
      <c r="N73" s="84"/>
      <c r="O73" s="84"/>
      <c r="P73" s="84"/>
      <c r="Q73" s="91"/>
      <c r="R73" s="84"/>
      <c r="S73" s="84"/>
      <c r="T73" s="84"/>
      <c r="U73" s="91"/>
      <c r="V73" s="84"/>
      <c r="W73" s="84"/>
      <c r="X73" s="84"/>
      <c r="Y73" s="91"/>
      <c r="Z73" s="84"/>
      <c r="AA73" s="84"/>
      <c r="AB73" s="84"/>
      <c r="AC73" s="91">
        <v>1017</v>
      </c>
      <c r="AD73" s="84">
        <v>55935</v>
      </c>
      <c r="AE73" s="84">
        <v>3915.45</v>
      </c>
      <c r="AF73" s="84">
        <v>59850.45</v>
      </c>
      <c r="AG73"/>
      <c r="AH73"/>
      <c r="AI73"/>
    </row>
    <row r="74" spans="1:35" x14ac:dyDescent="0.3">
      <c r="A74" s="4" t="s">
        <v>36</v>
      </c>
      <c r="B74" s="4" t="s">
        <v>520</v>
      </c>
      <c r="C74" s="4" t="s">
        <v>214</v>
      </c>
      <c r="D74" s="4">
        <v>92000319928</v>
      </c>
      <c r="E74" s="91"/>
      <c r="F74" s="84"/>
      <c r="G74" s="84"/>
      <c r="H74" s="84"/>
      <c r="I74" s="91">
        <v>2691</v>
      </c>
      <c r="J74" s="84">
        <v>148005</v>
      </c>
      <c r="K74" s="84">
        <v>10360.35</v>
      </c>
      <c r="L74" s="84">
        <v>158365.35</v>
      </c>
      <c r="M74" s="91"/>
      <c r="N74" s="84"/>
      <c r="O74" s="84"/>
      <c r="P74" s="84"/>
      <c r="Q74" s="91"/>
      <c r="R74" s="84"/>
      <c r="S74" s="84"/>
      <c r="T74" s="84"/>
      <c r="U74" s="91"/>
      <c r="V74" s="84"/>
      <c r="W74" s="84"/>
      <c r="X74" s="84"/>
      <c r="Y74" s="91"/>
      <c r="Z74" s="84"/>
      <c r="AA74" s="84"/>
      <c r="AB74" s="84"/>
      <c r="AC74" s="91">
        <v>2691</v>
      </c>
      <c r="AD74" s="84">
        <v>148005</v>
      </c>
      <c r="AE74" s="84">
        <v>10360.35</v>
      </c>
      <c r="AF74" s="84">
        <v>158365.35</v>
      </c>
      <c r="AG74"/>
      <c r="AH74"/>
      <c r="AI74"/>
    </row>
    <row r="75" spans="1:35" x14ac:dyDescent="0.3">
      <c r="A75" s="4" t="s">
        <v>36</v>
      </c>
      <c r="B75" s="4" t="s">
        <v>520</v>
      </c>
      <c r="C75" s="4" t="s">
        <v>213</v>
      </c>
      <c r="D75" s="4">
        <v>92000481967</v>
      </c>
      <c r="E75" s="91"/>
      <c r="F75" s="84"/>
      <c r="G75" s="84"/>
      <c r="H75" s="84"/>
      <c r="I75" s="91">
        <v>3252</v>
      </c>
      <c r="J75" s="84">
        <v>178860</v>
      </c>
      <c r="K75" s="84">
        <v>12520.2</v>
      </c>
      <c r="L75" s="84">
        <v>191380.2</v>
      </c>
      <c r="M75" s="91"/>
      <c r="N75" s="84"/>
      <c r="O75" s="84"/>
      <c r="P75" s="84"/>
      <c r="Q75" s="91"/>
      <c r="R75" s="84"/>
      <c r="S75" s="84"/>
      <c r="T75" s="84"/>
      <c r="U75" s="91"/>
      <c r="V75" s="84"/>
      <c r="W75" s="84"/>
      <c r="X75" s="84"/>
      <c r="Y75" s="91"/>
      <c r="Z75" s="84"/>
      <c r="AA75" s="84"/>
      <c r="AB75" s="84"/>
      <c r="AC75" s="91">
        <v>3252</v>
      </c>
      <c r="AD75" s="84">
        <v>178860</v>
      </c>
      <c r="AE75" s="84">
        <v>12520.2</v>
      </c>
      <c r="AF75" s="84">
        <v>191380.2</v>
      </c>
      <c r="AG75"/>
      <c r="AH75"/>
      <c r="AI75"/>
    </row>
    <row r="76" spans="1:35" x14ac:dyDescent="0.3">
      <c r="A76" s="4" t="s">
        <v>36</v>
      </c>
      <c r="B76" s="4" t="s">
        <v>520</v>
      </c>
      <c r="C76" s="4" t="s">
        <v>216</v>
      </c>
      <c r="D76" s="4">
        <v>92000319935</v>
      </c>
      <c r="E76" s="91"/>
      <c r="F76" s="84"/>
      <c r="G76" s="84"/>
      <c r="H76" s="84"/>
      <c r="I76" s="91">
        <v>443</v>
      </c>
      <c r="J76" s="84">
        <v>24365</v>
      </c>
      <c r="K76" s="84">
        <v>1705.55</v>
      </c>
      <c r="L76" s="84">
        <v>26070.55</v>
      </c>
      <c r="M76" s="91"/>
      <c r="N76" s="84"/>
      <c r="O76" s="84"/>
      <c r="P76" s="84"/>
      <c r="Q76" s="91">
        <v>54</v>
      </c>
      <c r="R76" s="84">
        <v>5400</v>
      </c>
      <c r="S76" s="84">
        <v>378</v>
      </c>
      <c r="T76" s="84">
        <v>5778</v>
      </c>
      <c r="U76" s="91"/>
      <c r="V76" s="84"/>
      <c r="W76" s="84"/>
      <c r="X76" s="84"/>
      <c r="Y76" s="91"/>
      <c r="Z76" s="84"/>
      <c r="AA76" s="84"/>
      <c r="AB76" s="84"/>
      <c r="AC76" s="91">
        <v>497</v>
      </c>
      <c r="AD76" s="84">
        <v>29765</v>
      </c>
      <c r="AE76" s="84">
        <v>2083.5500000000002</v>
      </c>
      <c r="AF76" s="84">
        <v>31848.55</v>
      </c>
      <c r="AG76"/>
      <c r="AH76"/>
      <c r="AI76"/>
    </row>
    <row r="77" spans="1:35" x14ac:dyDescent="0.3">
      <c r="A77" s="4" t="s">
        <v>39</v>
      </c>
      <c r="B77" s="4" t="s">
        <v>468</v>
      </c>
      <c r="C77" s="4" t="s">
        <v>206</v>
      </c>
      <c r="D77" s="4">
        <v>92000318938</v>
      </c>
      <c r="E77" s="91"/>
      <c r="F77" s="84"/>
      <c r="G77" s="84"/>
      <c r="H77" s="84"/>
      <c r="I77" s="91">
        <v>2898</v>
      </c>
      <c r="J77" s="84">
        <v>159390</v>
      </c>
      <c r="K77" s="84">
        <v>11157.3</v>
      </c>
      <c r="L77" s="84">
        <v>170547.3</v>
      </c>
      <c r="M77" s="91"/>
      <c r="N77" s="84"/>
      <c r="O77" s="84"/>
      <c r="P77" s="84"/>
      <c r="Q77" s="91"/>
      <c r="R77" s="84"/>
      <c r="S77" s="84"/>
      <c r="T77" s="84"/>
      <c r="U77" s="91"/>
      <c r="V77" s="84"/>
      <c r="W77" s="84"/>
      <c r="X77" s="84"/>
      <c r="Y77" s="91"/>
      <c r="Z77" s="84"/>
      <c r="AA77" s="84"/>
      <c r="AB77" s="84"/>
      <c r="AC77" s="91">
        <v>2898</v>
      </c>
      <c r="AD77" s="84">
        <v>159390</v>
      </c>
      <c r="AE77" s="84">
        <v>11157.3</v>
      </c>
      <c r="AF77" s="84">
        <v>170547.3</v>
      </c>
      <c r="AG77"/>
      <c r="AH77"/>
      <c r="AI77"/>
    </row>
    <row r="78" spans="1:35" x14ac:dyDescent="0.3">
      <c r="A78" s="4" t="s">
        <v>39</v>
      </c>
      <c r="B78" s="4" t="s">
        <v>468</v>
      </c>
      <c r="C78" s="4" t="s">
        <v>220</v>
      </c>
      <c r="D78" s="4">
        <v>92000323122</v>
      </c>
      <c r="E78" s="91"/>
      <c r="F78" s="84"/>
      <c r="G78" s="84"/>
      <c r="H78" s="84"/>
      <c r="I78" s="91">
        <v>8191</v>
      </c>
      <c r="J78" s="84">
        <v>450505</v>
      </c>
      <c r="K78" s="84">
        <v>31535.35</v>
      </c>
      <c r="L78" s="84">
        <v>482040.35</v>
      </c>
      <c r="M78" s="91"/>
      <c r="N78" s="84"/>
      <c r="O78" s="84"/>
      <c r="P78" s="84"/>
      <c r="Q78" s="91"/>
      <c r="R78" s="84"/>
      <c r="S78" s="84"/>
      <c r="T78" s="84"/>
      <c r="U78" s="91"/>
      <c r="V78" s="84"/>
      <c r="W78" s="84"/>
      <c r="X78" s="84"/>
      <c r="Y78" s="91"/>
      <c r="Z78" s="84"/>
      <c r="AA78" s="84"/>
      <c r="AB78" s="84"/>
      <c r="AC78" s="91">
        <v>8191</v>
      </c>
      <c r="AD78" s="84">
        <v>450505</v>
      </c>
      <c r="AE78" s="84">
        <v>31535.35</v>
      </c>
      <c r="AF78" s="84">
        <v>482040.35</v>
      </c>
      <c r="AG78"/>
      <c r="AH78"/>
      <c r="AI78"/>
    </row>
    <row r="79" spans="1:35" x14ac:dyDescent="0.3">
      <c r="A79" s="4" t="s">
        <v>39</v>
      </c>
      <c r="B79" s="4" t="s">
        <v>468</v>
      </c>
      <c r="C79" s="4" t="s">
        <v>212</v>
      </c>
      <c r="D79" s="4">
        <v>92000520667</v>
      </c>
      <c r="E79" s="91"/>
      <c r="F79" s="84"/>
      <c r="G79" s="84"/>
      <c r="H79" s="84"/>
      <c r="I79" s="91">
        <v>121</v>
      </c>
      <c r="J79" s="84">
        <v>6655</v>
      </c>
      <c r="K79" s="84">
        <v>465.85</v>
      </c>
      <c r="L79" s="84">
        <v>7120.85</v>
      </c>
      <c r="M79" s="91"/>
      <c r="N79" s="84"/>
      <c r="O79" s="84"/>
      <c r="P79" s="84"/>
      <c r="Q79" s="91"/>
      <c r="R79" s="84"/>
      <c r="S79" s="84"/>
      <c r="T79" s="84"/>
      <c r="U79" s="91"/>
      <c r="V79" s="84"/>
      <c r="W79" s="84"/>
      <c r="X79" s="84"/>
      <c r="Y79" s="91"/>
      <c r="Z79" s="84"/>
      <c r="AA79" s="84"/>
      <c r="AB79" s="84"/>
      <c r="AC79" s="91">
        <v>121</v>
      </c>
      <c r="AD79" s="84">
        <v>6655</v>
      </c>
      <c r="AE79" s="84">
        <v>465.85</v>
      </c>
      <c r="AF79" s="84">
        <v>7120.85</v>
      </c>
      <c r="AG79"/>
      <c r="AH79"/>
      <c r="AI79"/>
    </row>
    <row r="80" spans="1:35" x14ac:dyDescent="0.3">
      <c r="A80" s="4" t="s">
        <v>39</v>
      </c>
      <c r="B80" s="4" t="s">
        <v>468</v>
      </c>
      <c r="C80" s="4" t="s">
        <v>640</v>
      </c>
      <c r="D80" s="4">
        <v>92000571402</v>
      </c>
      <c r="E80" s="91"/>
      <c r="F80" s="84"/>
      <c r="G80" s="84"/>
      <c r="H80" s="84"/>
      <c r="I80" s="91">
        <v>1597</v>
      </c>
      <c r="J80" s="84">
        <v>87835</v>
      </c>
      <c r="K80" s="84">
        <v>6148.45</v>
      </c>
      <c r="L80" s="84">
        <v>93983.45</v>
      </c>
      <c r="M80" s="91"/>
      <c r="N80" s="84"/>
      <c r="O80" s="84"/>
      <c r="P80" s="84"/>
      <c r="Q80" s="91"/>
      <c r="R80" s="84"/>
      <c r="S80" s="84"/>
      <c r="T80" s="84"/>
      <c r="U80" s="91"/>
      <c r="V80" s="84"/>
      <c r="W80" s="84"/>
      <c r="X80" s="84"/>
      <c r="Y80" s="91"/>
      <c r="Z80" s="84"/>
      <c r="AA80" s="84"/>
      <c r="AB80" s="84"/>
      <c r="AC80" s="91">
        <v>1597</v>
      </c>
      <c r="AD80" s="84">
        <v>87835</v>
      </c>
      <c r="AE80" s="84">
        <v>6148.45</v>
      </c>
      <c r="AF80" s="84">
        <v>93983.45</v>
      </c>
      <c r="AG80"/>
      <c r="AH80"/>
      <c r="AI80"/>
    </row>
    <row r="81" spans="1:35" x14ac:dyDescent="0.3">
      <c r="A81" s="4" t="s">
        <v>39</v>
      </c>
      <c r="B81" s="4" t="s">
        <v>468</v>
      </c>
      <c r="C81" s="4" t="s">
        <v>219</v>
      </c>
      <c r="D81" s="4">
        <v>92000323123</v>
      </c>
      <c r="E81" s="91"/>
      <c r="F81" s="84"/>
      <c r="G81" s="84"/>
      <c r="H81" s="84"/>
      <c r="I81" s="91">
        <v>3914</v>
      </c>
      <c r="J81" s="84">
        <v>215270</v>
      </c>
      <c r="K81" s="84">
        <v>15068.9</v>
      </c>
      <c r="L81" s="84">
        <v>230338.9</v>
      </c>
      <c r="M81" s="91"/>
      <c r="N81" s="84"/>
      <c r="O81" s="84"/>
      <c r="P81" s="84"/>
      <c r="Q81" s="91">
        <v>270</v>
      </c>
      <c r="R81" s="84">
        <v>27000</v>
      </c>
      <c r="S81" s="84">
        <v>1890</v>
      </c>
      <c r="T81" s="84">
        <v>28890</v>
      </c>
      <c r="U81" s="91"/>
      <c r="V81" s="84"/>
      <c r="W81" s="84"/>
      <c r="X81" s="84"/>
      <c r="Y81" s="91"/>
      <c r="Z81" s="84"/>
      <c r="AA81" s="84"/>
      <c r="AB81" s="84"/>
      <c r="AC81" s="91">
        <v>4184</v>
      </c>
      <c r="AD81" s="84">
        <v>242270</v>
      </c>
      <c r="AE81" s="84">
        <v>16958.900000000001</v>
      </c>
      <c r="AF81" s="84">
        <v>259228.9</v>
      </c>
      <c r="AG81"/>
      <c r="AH81"/>
      <c r="AI81"/>
    </row>
    <row r="82" spans="1:35" x14ac:dyDescent="0.3">
      <c r="A82" s="4" t="s">
        <v>39</v>
      </c>
      <c r="B82" s="4" t="s">
        <v>468</v>
      </c>
      <c r="C82" s="4" t="s">
        <v>1260</v>
      </c>
      <c r="D82" s="4">
        <v>92000589314</v>
      </c>
      <c r="E82" s="91"/>
      <c r="F82" s="84"/>
      <c r="G82" s="84"/>
      <c r="H82" s="84"/>
      <c r="I82" s="91">
        <v>2651</v>
      </c>
      <c r="J82" s="84">
        <v>145805</v>
      </c>
      <c r="K82" s="84">
        <v>10206.35</v>
      </c>
      <c r="L82" s="84">
        <v>156011.35</v>
      </c>
      <c r="M82" s="91"/>
      <c r="N82" s="84"/>
      <c r="O82" s="84"/>
      <c r="P82" s="84"/>
      <c r="Q82" s="91"/>
      <c r="R82" s="84"/>
      <c r="S82" s="84"/>
      <c r="T82" s="84"/>
      <c r="U82" s="91"/>
      <c r="V82" s="84"/>
      <c r="W82" s="84"/>
      <c r="X82" s="84"/>
      <c r="Y82" s="91"/>
      <c r="Z82" s="84"/>
      <c r="AA82" s="84"/>
      <c r="AB82" s="84"/>
      <c r="AC82" s="91">
        <v>2651</v>
      </c>
      <c r="AD82" s="84">
        <v>145805</v>
      </c>
      <c r="AE82" s="84">
        <v>10206.35</v>
      </c>
      <c r="AF82" s="84">
        <v>156011.35</v>
      </c>
      <c r="AG82"/>
      <c r="AH82"/>
      <c r="AI82"/>
    </row>
    <row r="83" spans="1:35" x14ac:dyDescent="0.3">
      <c r="A83" s="4" t="s">
        <v>39</v>
      </c>
      <c r="B83" s="4" t="s">
        <v>468</v>
      </c>
      <c r="C83" s="4" t="s">
        <v>213</v>
      </c>
      <c r="D83" s="4">
        <v>92000503002</v>
      </c>
      <c r="E83" s="91"/>
      <c r="F83" s="84"/>
      <c r="G83" s="84"/>
      <c r="H83" s="84"/>
      <c r="I83" s="91">
        <v>4371</v>
      </c>
      <c r="J83" s="84">
        <v>240405</v>
      </c>
      <c r="K83" s="84">
        <v>16828.349999999999</v>
      </c>
      <c r="L83" s="84">
        <v>257233.35</v>
      </c>
      <c r="M83" s="91"/>
      <c r="N83" s="84"/>
      <c r="O83" s="84"/>
      <c r="P83" s="84"/>
      <c r="Q83" s="91"/>
      <c r="R83" s="84"/>
      <c r="S83" s="84"/>
      <c r="T83" s="84"/>
      <c r="U83" s="91">
        <v>1</v>
      </c>
      <c r="V83" s="84">
        <v>410</v>
      </c>
      <c r="W83" s="84">
        <v>28.7</v>
      </c>
      <c r="X83" s="84">
        <v>438.7</v>
      </c>
      <c r="Y83" s="91"/>
      <c r="Z83" s="84"/>
      <c r="AA83" s="84"/>
      <c r="AB83" s="84"/>
      <c r="AC83" s="91">
        <v>4372</v>
      </c>
      <c r="AD83" s="84">
        <v>240815</v>
      </c>
      <c r="AE83" s="84">
        <v>16857.05</v>
      </c>
      <c r="AF83" s="84">
        <v>257672.05000000002</v>
      </c>
      <c r="AG83"/>
      <c r="AH83"/>
      <c r="AI83"/>
    </row>
    <row r="84" spans="1:35" x14ac:dyDescent="0.3">
      <c r="A84" s="4" t="s">
        <v>39</v>
      </c>
      <c r="B84" s="4" t="s">
        <v>468</v>
      </c>
      <c r="C84" s="4" t="s">
        <v>216</v>
      </c>
      <c r="D84" s="4">
        <v>92000324106</v>
      </c>
      <c r="E84" s="91"/>
      <c r="F84" s="84"/>
      <c r="G84" s="84"/>
      <c r="H84" s="84"/>
      <c r="I84" s="91">
        <v>447</v>
      </c>
      <c r="J84" s="84">
        <v>24585</v>
      </c>
      <c r="K84" s="84">
        <v>1720.95</v>
      </c>
      <c r="L84" s="84">
        <v>26305.95</v>
      </c>
      <c r="M84" s="91"/>
      <c r="N84" s="84"/>
      <c r="O84" s="84"/>
      <c r="P84" s="84"/>
      <c r="Q84" s="91"/>
      <c r="R84" s="84"/>
      <c r="S84" s="84"/>
      <c r="T84" s="84"/>
      <c r="U84" s="91"/>
      <c r="V84" s="84"/>
      <c r="W84" s="84"/>
      <c r="X84" s="84"/>
      <c r="Y84" s="91"/>
      <c r="Z84" s="84"/>
      <c r="AA84" s="84"/>
      <c r="AB84" s="84"/>
      <c r="AC84" s="91">
        <v>447</v>
      </c>
      <c r="AD84" s="84">
        <v>24585</v>
      </c>
      <c r="AE84" s="84">
        <v>1720.95</v>
      </c>
      <c r="AF84" s="84">
        <v>26305.95</v>
      </c>
      <c r="AG84"/>
      <c r="AH84"/>
      <c r="AI84"/>
    </row>
    <row r="85" spans="1:35" x14ac:dyDescent="0.3">
      <c r="A85" s="4" t="s">
        <v>39</v>
      </c>
      <c r="B85" s="4" t="s">
        <v>468</v>
      </c>
      <c r="C85" s="4" t="s">
        <v>3179</v>
      </c>
      <c r="D85" s="4">
        <v>92000666433</v>
      </c>
      <c r="E85" s="91"/>
      <c r="F85" s="84"/>
      <c r="G85" s="84"/>
      <c r="H85" s="84"/>
      <c r="I85" s="91"/>
      <c r="J85" s="84"/>
      <c r="K85" s="84"/>
      <c r="L85" s="84"/>
      <c r="M85" s="91"/>
      <c r="N85" s="84"/>
      <c r="O85" s="84"/>
      <c r="P85" s="84"/>
      <c r="Q85" s="91"/>
      <c r="R85" s="84"/>
      <c r="S85" s="84"/>
      <c r="T85" s="84"/>
      <c r="U85" s="91"/>
      <c r="V85" s="84"/>
      <c r="W85" s="84"/>
      <c r="X85" s="84"/>
      <c r="Y85" s="91">
        <v>47</v>
      </c>
      <c r="Z85" s="84">
        <v>1175</v>
      </c>
      <c r="AA85" s="84">
        <v>82.25</v>
      </c>
      <c r="AB85" s="84">
        <v>1257.25</v>
      </c>
      <c r="AC85" s="91">
        <v>47</v>
      </c>
      <c r="AD85" s="84">
        <v>1175</v>
      </c>
      <c r="AE85" s="84">
        <v>82.25</v>
      </c>
      <c r="AF85" s="84">
        <v>1257.25</v>
      </c>
      <c r="AG85"/>
      <c r="AH85"/>
      <c r="AI85"/>
    </row>
    <row r="86" spans="1:35" x14ac:dyDescent="0.3">
      <c r="A86" s="4" t="s">
        <v>88</v>
      </c>
      <c r="B86" s="4" t="s">
        <v>542</v>
      </c>
      <c r="C86" s="4" t="s">
        <v>206</v>
      </c>
      <c r="D86" s="4">
        <v>92000319865</v>
      </c>
      <c r="E86" s="91"/>
      <c r="F86" s="84"/>
      <c r="G86" s="84"/>
      <c r="H86" s="84"/>
      <c r="I86" s="91">
        <v>11179</v>
      </c>
      <c r="J86" s="84">
        <v>614845</v>
      </c>
      <c r="K86" s="84">
        <v>43039.15</v>
      </c>
      <c r="L86" s="84">
        <v>657884.15</v>
      </c>
      <c r="M86" s="91"/>
      <c r="N86" s="84"/>
      <c r="O86" s="84"/>
      <c r="P86" s="84"/>
      <c r="Q86" s="91"/>
      <c r="R86" s="84"/>
      <c r="S86" s="84"/>
      <c r="T86" s="84"/>
      <c r="U86" s="91"/>
      <c r="V86" s="84"/>
      <c r="W86" s="84"/>
      <c r="X86" s="84"/>
      <c r="Y86" s="91"/>
      <c r="Z86" s="84"/>
      <c r="AA86" s="84"/>
      <c r="AB86" s="84"/>
      <c r="AC86" s="91">
        <v>11179</v>
      </c>
      <c r="AD86" s="84">
        <v>614845</v>
      </c>
      <c r="AE86" s="84">
        <v>43039.15</v>
      </c>
      <c r="AF86" s="84">
        <v>657884.15</v>
      </c>
      <c r="AG86"/>
      <c r="AH86"/>
      <c r="AI86"/>
    </row>
    <row r="87" spans="1:35" x14ac:dyDescent="0.3">
      <c r="A87" s="4" t="s">
        <v>88</v>
      </c>
      <c r="B87" s="4" t="s">
        <v>542</v>
      </c>
      <c r="C87" s="4" t="s">
        <v>220</v>
      </c>
      <c r="D87" s="4">
        <v>92000319851</v>
      </c>
      <c r="E87" s="91"/>
      <c r="F87" s="84"/>
      <c r="G87" s="84"/>
      <c r="H87" s="84"/>
      <c r="I87" s="91">
        <v>12141</v>
      </c>
      <c r="J87" s="84">
        <v>667755</v>
      </c>
      <c r="K87" s="84">
        <v>46742.850000000006</v>
      </c>
      <c r="L87" s="84">
        <v>714497.85000000009</v>
      </c>
      <c r="M87" s="91"/>
      <c r="N87" s="84"/>
      <c r="O87" s="84"/>
      <c r="P87" s="84"/>
      <c r="Q87" s="91"/>
      <c r="R87" s="84"/>
      <c r="S87" s="84"/>
      <c r="T87" s="84"/>
      <c r="U87" s="91"/>
      <c r="V87" s="84"/>
      <c r="W87" s="84"/>
      <c r="X87" s="84"/>
      <c r="Y87" s="91"/>
      <c r="Z87" s="84"/>
      <c r="AA87" s="84"/>
      <c r="AB87" s="84"/>
      <c r="AC87" s="91">
        <v>12141</v>
      </c>
      <c r="AD87" s="84">
        <v>667755</v>
      </c>
      <c r="AE87" s="84">
        <v>46742.850000000006</v>
      </c>
      <c r="AF87" s="84">
        <v>714497.85000000009</v>
      </c>
      <c r="AG87"/>
      <c r="AH87"/>
      <c r="AI87"/>
    </row>
    <row r="88" spans="1:35" x14ac:dyDescent="0.3">
      <c r="A88" s="4" t="s">
        <v>88</v>
      </c>
      <c r="B88" s="4" t="s">
        <v>542</v>
      </c>
      <c r="C88" s="4" t="s">
        <v>671</v>
      </c>
      <c r="D88" s="4">
        <v>92000558489</v>
      </c>
      <c r="E88" s="91"/>
      <c r="F88" s="84"/>
      <c r="G88" s="84"/>
      <c r="H88" s="84"/>
      <c r="I88" s="91"/>
      <c r="J88" s="84"/>
      <c r="K88" s="84"/>
      <c r="L88" s="84"/>
      <c r="M88" s="91"/>
      <c r="N88" s="84"/>
      <c r="O88" s="84"/>
      <c r="P88" s="84"/>
      <c r="Q88" s="91">
        <v>303</v>
      </c>
      <c r="R88" s="84">
        <v>30300</v>
      </c>
      <c r="S88" s="84">
        <v>2121</v>
      </c>
      <c r="T88" s="84">
        <v>32421</v>
      </c>
      <c r="U88" s="91"/>
      <c r="V88" s="84"/>
      <c r="W88" s="84"/>
      <c r="X88" s="84"/>
      <c r="Y88" s="91"/>
      <c r="Z88" s="84"/>
      <c r="AA88" s="84"/>
      <c r="AB88" s="84"/>
      <c r="AC88" s="91">
        <v>303</v>
      </c>
      <c r="AD88" s="84">
        <v>30300</v>
      </c>
      <c r="AE88" s="84">
        <v>2121</v>
      </c>
      <c r="AF88" s="84">
        <v>32421</v>
      </c>
      <c r="AG88"/>
      <c r="AH88"/>
      <c r="AI88"/>
    </row>
    <row r="89" spans="1:35" x14ac:dyDescent="0.3">
      <c r="A89" s="4" t="s">
        <v>88</v>
      </c>
      <c r="B89" s="4" t="s">
        <v>542</v>
      </c>
      <c r="C89" s="4" t="s">
        <v>212</v>
      </c>
      <c r="D89" s="4">
        <v>92000522602</v>
      </c>
      <c r="E89" s="91"/>
      <c r="F89" s="84"/>
      <c r="G89" s="84"/>
      <c r="H89" s="84"/>
      <c r="I89" s="91">
        <v>818</v>
      </c>
      <c r="J89" s="84">
        <v>44990</v>
      </c>
      <c r="K89" s="84">
        <v>3149.3</v>
      </c>
      <c r="L89" s="84">
        <v>48139.3</v>
      </c>
      <c r="M89" s="91"/>
      <c r="N89" s="84"/>
      <c r="O89" s="84"/>
      <c r="P89" s="84"/>
      <c r="Q89" s="91"/>
      <c r="R89" s="84"/>
      <c r="S89" s="84"/>
      <c r="T89" s="84"/>
      <c r="U89" s="91"/>
      <c r="V89" s="84"/>
      <c r="W89" s="84"/>
      <c r="X89" s="84"/>
      <c r="Y89" s="91"/>
      <c r="Z89" s="84"/>
      <c r="AA89" s="84"/>
      <c r="AB89" s="84"/>
      <c r="AC89" s="91">
        <v>818</v>
      </c>
      <c r="AD89" s="84">
        <v>44990</v>
      </c>
      <c r="AE89" s="84">
        <v>3149.3</v>
      </c>
      <c r="AF89" s="84">
        <v>48139.3</v>
      </c>
      <c r="AG89"/>
      <c r="AH89"/>
      <c r="AI89"/>
    </row>
    <row r="90" spans="1:35" x14ac:dyDescent="0.3">
      <c r="A90" s="4" t="s">
        <v>88</v>
      </c>
      <c r="B90" s="4" t="s">
        <v>542</v>
      </c>
      <c r="C90" s="4" t="s">
        <v>211</v>
      </c>
      <c r="D90" s="4">
        <v>92000400446</v>
      </c>
      <c r="E90" s="91"/>
      <c r="F90" s="84"/>
      <c r="G90" s="84"/>
      <c r="H90" s="84"/>
      <c r="I90" s="91">
        <v>818</v>
      </c>
      <c r="J90" s="84">
        <v>44990</v>
      </c>
      <c r="K90" s="84">
        <v>3149.3</v>
      </c>
      <c r="L90" s="84">
        <v>48139.3</v>
      </c>
      <c r="M90" s="91"/>
      <c r="N90" s="84"/>
      <c r="O90" s="84"/>
      <c r="P90" s="84"/>
      <c r="Q90" s="91"/>
      <c r="R90" s="84"/>
      <c r="S90" s="84"/>
      <c r="T90" s="84"/>
      <c r="U90" s="91"/>
      <c r="V90" s="84"/>
      <c r="W90" s="84"/>
      <c r="X90" s="84"/>
      <c r="Y90" s="91"/>
      <c r="Z90" s="84"/>
      <c r="AA90" s="84"/>
      <c r="AB90" s="84"/>
      <c r="AC90" s="91">
        <v>818</v>
      </c>
      <c r="AD90" s="84">
        <v>44990</v>
      </c>
      <c r="AE90" s="84">
        <v>3149.3</v>
      </c>
      <c r="AF90" s="84">
        <v>48139.3</v>
      </c>
      <c r="AG90"/>
      <c r="AH90"/>
      <c r="AI90"/>
    </row>
    <row r="91" spans="1:35" x14ac:dyDescent="0.3">
      <c r="A91" s="4" t="s">
        <v>88</v>
      </c>
      <c r="B91" s="4" t="s">
        <v>542</v>
      </c>
      <c r="C91" s="4" t="s">
        <v>669</v>
      </c>
      <c r="D91" s="4">
        <v>92000329216</v>
      </c>
      <c r="E91" s="91"/>
      <c r="F91" s="84"/>
      <c r="G91" s="84"/>
      <c r="H91" s="84"/>
      <c r="I91" s="91">
        <v>34</v>
      </c>
      <c r="J91" s="84">
        <v>1870</v>
      </c>
      <c r="K91" s="84">
        <v>130.9</v>
      </c>
      <c r="L91" s="84">
        <v>2000.9</v>
      </c>
      <c r="M91" s="91"/>
      <c r="N91" s="84"/>
      <c r="O91" s="84"/>
      <c r="P91" s="84"/>
      <c r="Q91" s="91"/>
      <c r="R91" s="84"/>
      <c r="S91" s="84"/>
      <c r="T91" s="84"/>
      <c r="U91" s="91"/>
      <c r="V91" s="84"/>
      <c r="W91" s="84"/>
      <c r="X91" s="84"/>
      <c r="Y91" s="91"/>
      <c r="Z91" s="84"/>
      <c r="AA91" s="84"/>
      <c r="AB91" s="84"/>
      <c r="AC91" s="91">
        <v>34</v>
      </c>
      <c r="AD91" s="84">
        <v>1870</v>
      </c>
      <c r="AE91" s="84">
        <v>130.9</v>
      </c>
      <c r="AF91" s="84">
        <v>2000.9</v>
      </c>
      <c r="AG91"/>
      <c r="AH91"/>
      <c r="AI91"/>
    </row>
    <row r="92" spans="1:35" x14ac:dyDescent="0.3">
      <c r="A92" s="4" t="s">
        <v>88</v>
      </c>
      <c r="B92" s="4" t="s">
        <v>542</v>
      </c>
      <c r="C92" s="4" t="s">
        <v>640</v>
      </c>
      <c r="D92" s="4">
        <v>92000561470</v>
      </c>
      <c r="E92" s="91"/>
      <c r="F92" s="84"/>
      <c r="G92" s="84"/>
      <c r="H92" s="84"/>
      <c r="I92" s="91">
        <v>2140</v>
      </c>
      <c r="J92" s="84">
        <v>117700</v>
      </c>
      <c r="K92" s="84">
        <v>8239</v>
      </c>
      <c r="L92" s="84">
        <v>125939</v>
      </c>
      <c r="M92" s="91"/>
      <c r="N92" s="84"/>
      <c r="O92" s="84"/>
      <c r="P92" s="84"/>
      <c r="Q92" s="91"/>
      <c r="R92" s="84"/>
      <c r="S92" s="84"/>
      <c r="T92" s="84"/>
      <c r="U92" s="91"/>
      <c r="V92" s="84"/>
      <c r="W92" s="84"/>
      <c r="X92" s="84"/>
      <c r="Y92" s="91"/>
      <c r="Z92" s="84"/>
      <c r="AA92" s="84"/>
      <c r="AB92" s="84"/>
      <c r="AC92" s="91">
        <v>2140</v>
      </c>
      <c r="AD92" s="84">
        <v>117700</v>
      </c>
      <c r="AE92" s="84">
        <v>8239</v>
      </c>
      <c r="AF92" s="84">
        <v>125939</v>
      </c>
      <c r="AG92"/>
      <c r="AH92"/>
      <c r="AI92"/>
    </row>
    <row r="93" spans="1:35" x14ac:dyDescent="0.3">
      <c r="A93" s="4" t="s">
        <v>88</v>
      </c>
      <c r="B93" s="4" t="s">
        <v>542</v>
      </c>
      <c r="C93" s="4" t="s">
        <v>219</v>
      </c>
      <c r="D93" s="4">
        <v>92000319856</v>
      </c>
      <c r="E93" s="91"/>
      <c r="F93" s="84"/>
      <c r="G93" s="84"/>
      <c r="H93" s="84"/>
      <c r="I93" s="91">
        <v>12653</v>
      </c>
      <c r="J93" s="84">
        <v>695915</v>
      </c>
      <c r="K93" s="84">
        <v>48714.05</v>
      </c>
      <c r="L93" s="84">
        <v>744629.05</v>
      </c>
      <c r="M93" s="91"/>
      <c r="N93" s="84"/>
      <c r="O93" s="84"/>
      <c r="P93" s="84"/>
      <c r="Q93" s="91">
        <v>2176</v>
      </c>
      <c r="R93" s="84">
        <v>217600</v>
      </c>
      <c r="S93" s="84">
        <v>15232</v>
      </c>
      <c r="T93" s="84">
        <v>232832</v>
      </c>
      <c r="U93" s="91"/>
      <c r="V93" s="84"/>
      <c r="W93" s="84"/>
      <c r="X93" s="84"/>
      <c r="Y93" s="91"/>
      <c r="Z93" s="84"/>
      <c r="AA93" s="84"/>
      <c r="AB93" s="84"/>
      <c r="AC93" s="91">
        <v>14829</v>
      </c>
      <c r="AD93" s="84">
        <v>913515</v>
      </c>
      <c r="AE93" s="84">
        <v>63946.05</v>
      </c>
      <c r="AF93" s="84">
        <v>977461.05</v>
      </c>
      <c r="AG93"/>
      <c r="AH93"/>
      <c r="AI93"/>
    </row>
    <row r="94" spans="1:35" x14ac:dyDescent="0.3">
      <c r="A94" s="4" t="s">
        <v>88</v>
      </c>
      <c r="B94" s="4" t="s">
        <v>542</v>
      </c>
      <c r="C94" s="4" t="s">
        <v>1260</v>
      </c>
      <c r="D94" s="4">
        <v>92000589315</v>
      </c>
      <c r="E94" s="91"/>
      <c r="F94" s="84"/>
      <c r="G94" s="84"/>
      <c r="H94" s="84"/>
      <c r="I94" s="91">
        <v>2433</v>
      </c>
      <c r="J94" s="84">
        <v>133815</v>
      </c>
      <c r="K94" s="84">
        <v>9367.0499999999993</v>
      </c>
      <c r="L94" s="84">
        <v>143182.04999999999</v>
      </c>
      <c r="M94" s="91"/>
      <c r="N94" s="84"/>
      <c r="O94" s="84"/>
      <c r="P94" s="84"/>
      <c r="Q94" s="91"/>
      <c r="R94" s="84"/>
      <c r="S94" s="84"/>
      <c r="T94" s="84"/>
      <c r="U94" s="91"/>
      <c r="V94" s="84"/>
      <c r="W94" s="84"/>
      <c r="X94" s="84"/>
      <c r="Y94" s="91"/>
      <c r="Z94" s="84"/>
      <c r="AA94" s="84"/>
      <c r="AB94" s="84"/>
      <c r="AC94" s="91">
        <v>2433</v>
      </c>
      <c r="AD94" s="84">
        <v>133815</v>
      </c>
      <c r="AE94" s="84">
        <v>9367.0499999999993</v>
      </c>
      <c r="AF94" s="84">
        <v>143182.04999999999</v>
      </c>
      <c r="AG94"/>
      <c r="AH94"/>
      <c r="AI94"/>
    </row>
    <row r="95" spans="1:35" x14ac:dyDescent="0.3">
      <c r="A95" s="4" t="s">
        <v>88</v>
      </c>
      <c r="B95" s="4" t="s">
        <v>542</v>
      </c>
      <c r="C95" s="4" t="s">
        <v>214</v>
      </c>
      <c r="D95" s="4">
        <v>92000319819</v>
      </c>
      <c r="E95" s="91"/>
      <c r="F95" s="84"/>
      <c r="G95" s="84"/>
      <c r="H95" s="84"/>
      <c r="I95" s="91">
        <v>2915</v>
      </c>
      <c r="J95" s="84">
        <v>160325</v>
      </c>
      <c r="K95" s="84">
        <v>11222.75</v>
      </c>
      <c r="L95" s="84">
        <v>171547.75</v>
      </c>
      <c r="M95" s="91"/>
      <c r="N95" s="84"/>
      <c r="O95" s="84"/>
      <c r="P95" s="84"/>
      <c r="Q95" s="91"/>
      <c r="R95" s="84"/>
      <c r="S95" s="84"/>
      <c r="T95" s="84"/>
      <c r="U95" s="91"/>
      <c r="V95" s="84"/>
      <c r="W95" s="84"/>
      <c r="X95" s="84"/>
      <c r="Y95" s="91"/>
      <c r="Z95" s="84"/>
      <c r="AA95" s="84"/>
      <c r="AB95" s="84"/>
      <c r="AC95" s="91">
        <v>2915</v>
      </c>
      <c r="AD95" s="84">
        <v>160325</v>
      </c>
      <c r="AE95" s="84">
        <v>11222.75</v>
      </c>
      <c r="AF95" s="84">
        <v>171547.75</v>
      </c>
      <c r="AG95"/>
      <c r="AH95"/>
      <c r="AI95"/>
    </row>
    <row r="96" spans="1:35" x14ac:dyDescent="0.3">
      <c r="A96" s="4" t="s">
        <v>88</v>
      </c>
      <c r="B96" s="4" t="s">
        <v>542</v>
      </c>
      <c r="C96" s="4" t="s">
        <v>213</v>
      </c>
      <c r="D96" s="4">
        <v>92000485079</v>
      </c>
      <c r="E96" s="91"/>
      <c r="F96" s="84"/>
      <c r="G96" s="84"/>
      <c r="H96" s="84"/>
      <c r="I96" s="91">
        <v>6793</v>
      </c>
      <c r="J96" s="84">
        <v>373615</v>
      </c>
      <c r="K96" s="84">
        <v>26153.05</v>
      </c>
      <c r="L96" s="84">
        <v>399768.05</v>
      </c>
      <c r="M96" s="91"/>
      <c r="N96" s="84"/>
      <c r="O96" s="84"/>
      <c r="P96" s="84"/>
      <c r="Q96" s="91"/>
      <c r="R96" s="84"/>
      <c r="S96" s="84"/>
      <c r="T96" s="84"/>
      <c r="U96" s="91"/>
      <c r="V96" s="84"/>
      <c r="W96" s="84"/>
      <c r="X96" s="84"/>
      <c r="Y96" s="91"/>
      <c r="Z96" s="84"/>
      <c r="AA96" s="84"/>
      <c r="AB96" s="84"/>
      <c r="AC96" s="91">
        <v>6793</v>
      </c>
      <c r="AD96" s="84">
        <v>373615</v>
      </c>
      <c r="AE96" s="84">
        <v>26153.05</v>
      </c>
      <c r="AF96" s="84">
        <v>399768.05</v>
      </c>
      <c r="AG96"/>
      <c r="AH96"/>
      <c r="AI96"/>
    </row>
    <row r="97" spans="1:35" x14ac:dyDescent="0.3">
      <c r="A97" s="4" t="s">
        <v>88</v>
      </c>
      <c r="B97" s="4" t="s">
        <v>542</v>
      </c>
      <c r="C97" s="4" t="s">
        <v>216</v>
      </c>
      <c r="D97" s="4">
        <v>92000319833</v>
      </c>
      <c r="E97" s="91"/>
      <c r="F97" s="84"/>
      <c r="G97" s="84"/>
      <c r="H97" s="84"/>
      <c r="I97" s="91">
        <v>2105</v>
      </c>
      <c r="J97" s="84">
        <v>115775</v>
      </c>
      <c r="K97" s="84">
        <v>8104.25</v>
      </c>
      <c r="L97" s="84">
        <v>123879.25</v>
      </c>
      <c r="M97" s="91"/>
      <c r="N97" s="84"/>
      <c r="O97" s="84"/>
      <c r="P97" s="84"/>
      <c r="Q97" s="91"/>
      <c r="R97" s="84"/>
      <c r="S97" s="84"/>
      <c r="T97" s="84"/>
      <c r="U97" s="91"/>
      <c r="V97" s="84"/>
      <c r="W97" s="84"/>
      <c r="X97" s="84"/>
      <c r="Y97" s="91"/>
      <c r="Z97" s="84"/>
      <c r="AA97" s="84"/>
      <c r="AB97" s="84"/>
      <c r="AC97" s="91">
        <v>2105</v>
      </c>
      <c r="AD97" s="84">
        <v>115775</v>
      </c>
      <c r="AE97" s="84">
        <v>8104.25</v>
      </c>
      <c r="AF97" s="84">
        <v>123879.25</v>
      </c>
      <c r="AG97"/>
      <c r="AH97"/>
      <c r="AI97"/>
    </row>
    <row r="98" spans="1:35" x14ac:dyDescent="0.3">
      <c r="A98" s="4" t="s">
        <v>54</v>
      </c>
      <c r="B98" s="4" t="s">
        <v>536</v>
      </c>
      <c r="C98" s="4" t="s">
        <v>206</v>
      </c>
      <c r="D98" s="4">
        <v>92000323109</v>
      </c>
      <c r="E98" s="91"/>
      <c r="F98" s="84"/>
      <c r="G98" s="84"/>
      <c r="H98" s="84"/>
      <c r="I98" s="91">
        <v>12547</v>
      </c>
      <c r="J98" s="84">
        <v>690085</v>
      </c>
      <c r="K98" s="84">
        <v>48305.95</v>
      </c>
      <c r="L98" s="84">
        <v>738390.95</v>
      </c>
      <c r="M98" s="91"/>
      <c r="N98" s="84"/>
      <c r="O98" s="84"/>
      <c r="P98" s="84"/>
      <c r="Q98" s="91"/>
      <c r="R98" s="84"/>
      <c r="S98" s="84"/>
      <c r="T98" s="84"/>
      <c r="U98" s="91">
        <v>90</v>
      </c>
      <c r="V98" s="84">
        <v>36900</v>
      </c>
      <c r="W98" s="84">
        <v>2583</v>
      </c>
      <c r="X98" s="84">
        <v>39483</v>
      </c>
      <c r="Y98" s="91"/>
      <c r="Z98" s="84"/>
      <c r="AA98" s="84"/>
      <c r="AB98" s="84"/>
      <c r="AC98" s="91">
        <v>12637</v>
      </c>
      <c r="AD98" s="84">
        <v>726985</v>
      </c>
      <c r="AE98" s="84">
        <v>50888.95</v>
      </c>
      <c r="AF98" s="84">
        <v>777873.95</v>
      </c>
      <c r="AG98"/>
      <c r="AH98"/>
      <c r="AI98"/>
    </row>
    <row r="99" spans="1:35" x14ac:dyDescent="0.3">
      <c r="A99" s="4" t="s">
        <v>54</v>
      </c>
      <c r="B99" s="4" t="s">
        <v>536</v>
      </c>
      <c r="C99" s="4" t="s">
        <v>220</v>
      </c>
      <c r="D99" s="4">
        <v>92000322748</v>
      </c>
      <c r="E99" s="91"/>
      <c r="F99" s="84"/>
      <c r="G99" s="84"/>
      <c r="H99" s="84"/>
      <c r="I99" s="91">
        <v>17693</v>
      </c>
      <c r="J99" s="84">
        <v>973115</v>
      </c>
      <c r="K99" s="84">
        <v>68118.05</v>
      </c>
      <c r="L99" s="84">
        <v>1041233.05</v>
      </c>
      <c r="M99" s="91"/>
      <c r="N99" s="84"/>
      <c r="O99" s="84"/>
      <c r="P99" s="84"/>
      <c r="Q99" s="91"/>
      <c r="R99" s="84"/>
      <c r="S99" s="84"/>
      <c r="T99" s="84"/>
      <c r="U99" s="91"/>
      <c r="V99" s="84"/>
      <c r="W99" s="84"/>
      <c r="X99" s="84"/>
      <c r="Y99" s="91"/>
      <c r="Z99" s="84"/>
      <c r="AA99" s="84"/>
      <c r="AB99" s="84"/>
      <c r="AC99" s="91">
        <v>17693</v>
      </c>
      <c r="AD99" s="84">
        <v>973115</v>
      </c>
      <c r="AE99" s="84">
        <v>68118.05</v>
      </c>
      <c r="AF99" s="84">
        <v>1041233.05</v>
      </c>
      <c r="AG99"/>
      <c r="AH99"/>
      <c r="AI99"/>
    </row>
    <row r="100" spans="1:35" x14ac:dyDescent="0.3">
      <c r="A100" s="4" t="s">
        <v>54</v>
      </c>
      <c r="B100" s="4" t="s">
        <v>536</v>
      </c>
      <c r="C100" s="4" t="s">
        <v>212</v>
      </c>
      <c r="D100" s="4">
        <v>92000381746</v>
      </c>
      <c r="E100" s="91"/>
      <c r="F100" s="84"/>
      <c r="G100" s="84"/>
      <c r="H100" s="84"/>
      <c r="I100" s="91">
        <v>70</v>
      </c>
      <c r="J100" s="84">
        <v>3850</v>
      </c>
      <c r="K100" s="84">
        <v>269.5</v>
      </c>
      <c r="L100" s="84">
        <v>4119.5</v>
      </c>
      <c r="M100" s="91"/>
      <c r="N100" s="84"/>
      <c r="O100" s="84"/>
      <c r="P100" s="84"/>
      <c r="Q100" s="91"/>
      <c r="R100" s="84"/>
      <c r="S100" s="84"/>
      <c r="T100" s="84"/>
      <c r="U100" s="91"/>
      <c r="V100" s="84"/>
      <c r="W100" s="84"/>
      <c r="X100" s="84"/>
      <c r="Y100" s="91"/>
      <c r="Z100" s="84"/>
      <c r="AA100" s="84"/>
      <c r="AB100" s="84"/>
      <c r="AC100" s="91">
        <v>70</v>
      </c>
      <c r="AD100" s="84">
        <v>3850</v>
      </c>
      <c r="AE100" s="84">
        <v>269.5</v>
      </c>
      <c r="AF100" s="84">
        <v>4119.5</v>
      </c>
      <c r="AG100"/>
      <c r="AH100"/>
      <c r="AI100"/>
    </row>
    <row r="101" spans="1:35" x14ac:dyDescent="0.3">
      <c r="A101" s="4" t="s">
        <v>54</v>
      </c>
      <c r="B101" s="4" t="s">
        <v>536</v>
      </c>
      <c r="C101" s="4" t="s">
        <v>211</v>
      </c>
      <c r="D101" s="4">
        <v>92000364447</v>
      </c>
      <c r="E101" s="91"/>
      <c r="F101" s="84"/>
      <c r="G101" s="84"/>
      <c r="H101" s="84"/>
      <c r="I101" s="91">
        <v>2565</v>
      </c>
      <c r="J101" s="84">
        <v>141075</v>
      </c>
      <c r="K101" s="84">
        <v>9875.25</v>
      </c>
      <c r="L101" s="84">
        <v>150950.25</v>
      </c>
      <c r="M101" s="91"/>
      <c r="N101" s="84"/>
      <c r="O101" s="84"/>
      <c r="P101" s="84"/>
      <c r="Q101" s="91"/>
      <c r="R101" s="84"/>
      <c r="S101" s="84"/>
      <c r="T101" s="84"/>
      <c r="U101" s="91"/>
      <c r="V101" s="84"/>
      <c r="W101" s="84"/>
      <c r="X101" s="84"/>
      <c r="Y101" s="91"/>
      <c r="Z101" s="84"/>
      <c r="AA101" s="84"/>
      <c r="AB101" s="84"/>
      <c r="AC101" s="91">
        <v>2565</v>
      </c>
      <c r="AD101" s="84">
        <v>141075</v>
      </c>
      <c r="AE101" s="84">
        <v>9875.25</v>
      </c>
      <c r="AF101" s="84">
        <v>150950.25</v>
      </c>
      <c r="AG101"/>
      <c r="AH101"/>
      <c r="AI101"/>
    </row>
    <row r="102" spans="1:35" x14ac:dyDescent="0.3">
      <c r="A102" s="4" t="s">
        <v>54</v>
      </c>
      <c r="B102" s="4" t="s">
        <v>536</v>
      </c>
      <c r="C102" s="4" t="s">
        <v>640</v>
      </c>
      <c r="D102" s="4">
        <v>92000571403</v>
      </c>
      <c r="E102" s="91"/>
      <c r="F102" s="84"/>
      <c r="G102" s="84"/>
      <c r="H102" s="84"/>
      <c r="I102" s="91">
        <v>6273</v>
      </c>
      <c r="J102" s="84">
        <v>345015</v>
      </c>
      <c r="K102" s="84">
        <v>24151.05</v>
      </c>
      <c r="L102" s="84">
        <v>369166.05</v>
      </c>
      <c r="M102" s="91"/>
      <c r="N102" s="84"/>
      <c r="O102" s="84"/>
      <c r="P102" s="84"/>
      <c r="Q102" s="91"/>
      <c r="R102" s="84"/>
      <c r="S102" s="84"/>
      <c r="T102" s="84"/>
      <c r="U102" s="91">
        <v>6</v>
      </c>
      <c r="V102" s="84">
        <v>2460</v>
      </c>
      <c r="W102" s="84">
        <v>172.2</v>
      </c>
      <c r="X102" s="84">
        <v>2632.2</v>
      </c>
      <c r="Y102" s="91"/>
      <c r="Z102" s="84"/>
      <c r="AA102" s="84"/>
      <c r="AB102" s="84"/>
      <c r="AC102" s="91">
        <v>6279</v>
      </c>
      <c r="AD102" s="84">
        <v>347475</v>
      </c>
      <c r="AE102" s="84">
        <v>24323.25</v>
      </c>
      <c r="AF102" s="84">
        <v>371798.25</v>
      </c>
      <c r="AG102"/>
      <c r="AH102"/>
      <c r="AI102"/>
    </row>
    <row r="103" spans="1:35" x14ac:dyDescent="0.3">
      <c r="A103" s="4" t="s">
        <v>54</v>
      </c>
      <c r="B103" s="4" t="s">
        <v>536</v>
      </c>
      <c r="C103" s="4" t="s">
        <v>219</v>
      </c>
      <c r="D103" s="4">
        <v>92000323089</v>
      </c>
      <c r="E103" s="91"/>
      <c r="F103" s="84"/>
      <c r="G103" s="84"/>
      <c r="H103" s="84"/>
      <c r="I103" s="91">
        <v>26967</v>
      </c>
      <c r="J103" s="84">
        <v>1483185</v>
      </c>
      <c r="K103" s="84">
        <v>103822.95</v>
      </c>
      <c r="L103" s="84">
        <v>1587007.95</v>
      </c>
      <c r="M103" s="91"/>
      <c r="N103" s="84"/>
      <c r="O103" s="84"/>
      <c r="P103" s="84"/>
      <c r="Q103" s="91">
        <v>1918</v>
      </c>
      <c r="R103" s="84">
        <v>191800</v>
      </c>
      <c r="S103" s="84">
        <v>13426</v>
      </c>
      <c r="T103" s="84">
        <v>205226</v>
      </c>
      <c r="U103" s="91"/>
      <c r="V103" s="84"/>
      <c r="W103" s="84"/>
      <c r="X103" s="84"/>
      <c r="Y103" s="91"/>
      <c r="Z103" s="84"/>
      <c r="AA103" s="84"/>
      <c r="AB103" s="84"/>
      <c r="AC103" s="91">
        <v>28885</v>
      </c>
      <c r="AD103" s="84">
        <v>1674985</v>
      </c>
      <c r="AE103" s="84">
        <v>117248.95</v>
      </c>
      <c r="AF103" s="84">
        <v>1792233.95</v>
      </c>
      <c r="AG103"/>
      <c r="AH103"/>
      <c r="AI103"/>
    </row>
    <row r="104" spans="1:35" x14ac:dyDescent="0.3">
      <c r="A104" s="4" t="s">
        <v>54</v>
      </c>
      <c r="B104" s="4" t="s">
        <v>536</v>
      </c>
      <c r="C104" s="4" t="s">
        <v>214</v>
      </c>
      <c r="D104" s="4">
        <v>92000322749</v>
      </c>
      <c r="E104" s="91"/>
      <c r="F104" s="84"/>
      <c r="G104" s="84"/>
      <c r="H104" s="84"/>
      <c r="I104" s="91">
        <v>2683</v>
      </c>
      <c r="J104" s="84">
        <v>147565</v>
      </c>
      <c r="K104" s="84">
        <v>10329.549999999999</v>
      </c>
      <c r="L104" s="84">
        <v>157894.54999999999</v>
      </c>
      <c r="M104" s="91"/>
      <c r="N104" s="84"/>
      <c r="O104" s="84"/>
      <c r="P104" s="84"/>
      <c r="Q104" s="91"/>
      <c r="R104" s="84"/>
      <c r="S104" s="84"/>
      <c r="T104" s="84"/>
      <c r="U104" s="91"/>
      <c r="V104" s="84"/>
      <c r="W104" s="84"/>
      <c r="X104" s="84"/>
      <c r="Y104" s="91"/>
      <c r="Z104" s="84"/>
      <c r="AA104" s="84"/>
      <c r="AB104" s="84"/>
      <c r="AC104" s="91">
        <v>2683</v>
      </c>
      <c r="AD104" s="84">
        <v>147565</v>
      </c>
      <c r="AE104" s="84">
        <v>10329.549999999999</v>
      </c>
      <c r="AF104" s="84">
        <v>157894.54999999999</v>
      </c>
      <c r="AG104"/>
      <c r="AH104"/>
      <c r="AI104"/>
    </row>
    <row r="105" spans="1:35" x14ac:dyDescent="0.3">
      <c r="A105" s="4" t="s">
        <v>54</v>
      </c>
      <c r="B105" s="4" t="s">
        <v>536</v>
      </c>
      <c r="C105" s="4" t="s">
        <v>221</v>
      </c>
      <c r="D105" s="4">
        <v>92000453116</v>
      </c>
      <c r="E105" s="91"/>
      <c r="F105" s="84"/>
      <c r="G105" s="84"/>
      <c r="H105" s="84"/>
      <c r="I105" s="91"/>
      <c r="J105" s="84"/>
      <c r="K105" s="84"/>
      <c r="L105" s="84"/>
      <c r="M105" s="91"/>
      <c r="N105" s="84"/>
      <c r="O105" s="84"/>
      <c r="P105" s="84"/>
      <c r="Q105" s="91"/>
      <c r="R105" s="84"/>
      <c r="S105" s="84"/>
      <c r="T105" s="84"/>
      <c r="U105" s="91">
        <v>36</v>
      </c>
      <c r="V105" s="84">
        <v>14760</v>
      </c>
      <c r="W105" s="84">
        <v>1033.2</v>
      </c>
      <c r="X105" s="84">
        <v>15793.2</v>
      </c>
      <c r="Y105" s="91"/>
      <c r="Z105" s="84"/>
      <c r="AA105" s="84"/>
      <c r="AB105" s="84"/>
      <c r="AC105" s="91">
        <v>36</v>
      </c>
      <c r="AD105" s="84">
        <v>14760</v>
      </c>
      <c r="AE105" s="84">
        <v>1033.2</v>
      </c>
      <c r="AF105" s="84">
        <v>15793.2</v>
      </c>
      <c r="AG105"/>
      <c r="AH105"/>
      <c r="AI105"/>
    </row>
    <row r="106" spans="1:35" x14ac:dyDescent="0.3">
      <c r="A106" s="4" t="s">
        <v>54</v>
      </c>
      <c r="B106" s="4" t="s">
        <v>536</v>
      </c>
      <c r="C106" s="4" t="s">
        <v>213</v>
      </c>
      <c r="D106" s="4">
        <v>92000434893</v>
      </c>
      <c r="E106" s="91"/>
      <c r="F106" s="84"/>
      <c r="G106" s="84"/>
      <c r="H106" s="84"/>
      <c r="I106" s="91">
        <v>12223</v>
      </c>
      <c r="J106" s="84">
        <v>672265</v>
      </c>
      <c r="K106" s="84">
        <v>47058.55</v>
      </c>
      <c r="L106" s="84">
        <v>719323.55</v>
      </c>
      <c r="M106" s="91"/>
      <c r="N106" s="84"/>
      <c r="O106" s="84"/>
      <c r="P106" s="84"/>
      <c r="Q106" s="91"/>
      <c r="R106" s="84"/>
      <c r="S106" s="84"/>
      <c r="T106" s="84"/>
      <c r="U106" s="91">
        <v>447</v>
      </c>
      <c r="V106" s="84">
        <v>183270</v>
      </c>
      <c r="W106" s="84">
        <v>12828.9</v>
      </c>
      <c r="X106" s="84">
        <v>196098.9</v>
      </c>
      <c r="Y106" s="91"/>
      <c r="Z106" s="84"/>
      <c r="AA106" s="84"/>
      <c r="AB106" s="84"/>
      <c r="AC106" s="91">
        <v>12670</v>
      </c>
      <c r="AD106" s="84">
        <v>855535</v>
      </c>
      <c r="AE106" s="84">
        <v>59887.450000000004</v>
      </c>
      <c r="AF106" s="84">
        <v>915422.45000000007</v>
      </c>
      <c r="AG106"/>
      <c r="AH106"/>
      <c r="AI106"/>
    </row>
    <row r="107" spans="1:35" x14ac:dyDescent="0.3">
      <c r="A107" s="4" t="s">
        <v>54</v>
      </c>
      <c r="B107" s="4" t="s">
        <v>536</v>
      </c>
      <c r="C107" s="4" t="s">
        <v>216</v>
      </c>
      <c r="D107" s="4">
        <v>92000323100</v>
      </c>
      <c r="E107" s="91"/>
      <c r="F107" s="84"/>
      <c r="G107" s="84"/>
      <c r="H107" s="84"/>
      <c r="I107" s="91">
        <v>3779</v>
      </c>
      <c r="J107" s="84">
        <v>207845</v>
      </c>
      <c r="K107" s="84">
        <v>14549.15</v>
      </c>
      <c r="L107" s="84">
        <v>222394.15</v>
      </c>
      <c r="M107" s="91"/>
      <c r="N107" s="84"/>
      <c r="O107" s="84"/>
      <c r="P107" s="84"/>
      <c r="Q107" s="91"/>
      <c r="R107" s="84"/>
      <c r="S107" s="84"/>
      <c r="T107" s="84"/>
      <c r="U107" s="91">
        <v>1</v>
      </c>
      <c r="V107" s="84">
        <v>410</v>
      </c>
      <c r="W107" s="84">
        <v>28.7</v>
      </c>
      <c r="X107" s="84">
        <v>438.7</v>
      </c>
      <c r="Y107" s="91"/>
      <c r="Z107" s="84"/>
      <c r="AA107" s="84"/>
      <c r="AB107" s="84"/>
      <c r="AC107" s="91">
        <v>3780</v>
      </c>
      <c r="AD107" s="84">
        <v>208255</v>
      </c>
      <c r="AE107" s="84">
        <v>14577.85</v>
      </c>
      <c r="AF107" s="84">
        <v>222832.85</v>
      </c>
      <c r="AG107"/>
      <c r="AH107"/>
      <c r="AI107"/>
    </row>
    <row r="108" spans="1:35" x14ac:dyDescent="0.3">
      <c r="A108" s="4" t="s">
        <v>99</v>
      </c>
      <c r="B108" s="4" t="s">
        <v>482</v>
      </c>
      <c r="C108" s="4" t="s">
        <v>206</v>
      </c>
      <c r="D108" s="4">
        <v>92000319872</v>
      </c>
      <c r="E108" s="91"/>
      <c r="F108" s="84"/>
      <c r="G108" s="84"/>
      <c r="H108" s="84"/>
      <c r="I108" s="91">
        <v>4425</v>
      </c>
      <c r="J108" s="84">
        <v>243375</v>
      </c>
      <c r="K108" s="84">
        <v>17036.25</v>
      </c>
      <c r="L108" s="84">
        <v>260411.25</v>
      </c>
      <c r="M108" s="91"/>
      <c r="N108" s="84"/>
      <c r="O108" s="84"/>
      <c r="P108" s="84"/>
      <c r="Q108" s="91"/>
      <c r="R108" s="84"/>
      <c r="S108" s="84"/>
      <c r="T108" s="84"/>
      <c r="U108" s="91"/>
      <c r="V108" s="84"/>
      <c r="W108" s="84"/>
      <c r="X108" s="84"/>
      <c r="Y108" s="91"/>
      <c r="Z108" s="84"/>
      <c r="AA108" s="84"/>
      <c r="AB108" s="84"/>
      <c r="AC108" s="91">
        <v>4425</v>
      </c>
      <c r="AD108" s="84">
        <v>243375</v>
      </c>
      <c r="AE108" s="84">
        <v>17036.25</v>
      </c>
      <c r="AF108" s="84">
        <v>260411.25</v>
      </c>
      <c r="AG108"/>
      <c r="AH108"/>
      <c r="AI108"/>
    </row>
    <row r="109" spans="1:35" x14ac:dyDescent="0.3">
      <c r="A109" s="4" t="s">
        <v>99</v>
      </c>
      <c r="B109" s="4" t="s">
        <v>482</v>
      </c>
      <c r="C109" s="4" t="s">
        <v>220</v>
      </c>
      <c r="D109" s="4">
        <v>92000324007</v>
      </c>
      <c r="E109" s="91"/>
      <c r="F109" s="84"/>
      <c r="G109" s="84"/>
      <c r="H109" s="84"/>
      <c r="I109" s="91">
        <v>5933</v>
      </c>
      <c r="J109" s="84">
        <v>326315</v>
      </c>
      <c r="K109" s="84">
        <v>22842.050000000003</v>
      </c>
      <c r="L109" s="84">
        <v>349157.05000000005</v>
      </c>
      <c r="M109" s="91"/>
      <c r="N109" s="84"/>
      <c r="O109" s="84"/>
      <c r="P109" s="84"/>
      <c r="Q109" s="91"/>
      <c r="R109" s="84"/>
      <c r="S109" s="84"/>
      <c r="T109" s="84"/>
      <c r="U109" s="91"/>
      <c r="V109" s="84"/>
      <c r="W109" s="84"/>
      <c r="X109" s="84"/>
      <c r="Y109" s="91"/>
      <c r="Z109" s="84"/>
      <c r="AA109" s="84"/>
      <c r="AB109" s="84"/>
      <c r="AC109" s="91">
        <v>5933</v>
      </c>
      <c r="AD109" s="84">
        <v>326315</v>
      </c>
      <c r="AE109" s="84">
        <v>22842.050000000003</v>
      </c>
      <c r="AF109" s="84">
        <v>349157.05000000005</v>
      </c>
      <c r="AG109"/>
      <c r="AH109"/>
      <c r="AI109"/>
    </row>
    <row r="110" spans="1:35" x14ac:dyDescent="0.3">
      <c r="A110" s="4" t="s">
        <v>99</v>
      </c>
      <c r="B110" s="4" t="s">
        <v>482</v>
      </c>
      <c r="C110" s="4" t="s">
        <v>640</v>
      </c>
      <c r="D110" s="4">
        <v>92000561467</v>
      </c>
      <c r="E110" s="91"/>
      <c r="F110" s="84"/>
      <c r="G110" s="84"/>
      <c r="H110" s="84"/>
      <c r="I110" s="91">
        <v>2059</v>
      </c>
      <c r="J110" s="84">
        <v>113245</v>
      </c>
      <c r="K110" s="84">
        <v>7927.15</v>
      </c>
      <c r="L110" s="84">
        <v>121172.15</v>
      </c>
      <c r="M110" s="91"/>
      <c r="N110" s="84"/>
      <c r="O110" s="84"/>
      <c r="P110" s="84"/>
      <c r="Q110" s="91"/>
      <c r="R110" s="84"/>
      <c r="S110" s="84"/>
      <c r="T110" s="84"/>
      <c r="U110" s="91"/>
      <c r="V110" s="84"/>
      <c r="W110" s="84"/>
      <c r="X110" s="84"/>
      <c r="Y110" s="91"/>
      <c r="Z110" s="84"/>
      <c r="AA110" s="84"/>
      <c r="AB110" s="84"/>
      <c r="AC110" s="91">
        <v>2059</v>
      </c>
      <c r="AD110" s="84">
        <v>113245</v>
      </c>
      <c r="AE110" s="84">
        <v>7927.15</v>
      </c>
      <c r="AF110" s="84">
        <v>121172.15</v>
      </c>
      <c r="AG110"/>
      <c r="AH110"/>
      <c r="AI110"/>
    </row>
    <row r="111" spans="1:35" x14ac:dyDescent="0.3">
      <c r="A111" s="4" t="s">
        <v>99</v>
      </c>
      <c r="B111" s="4" t="s">
        <v>482</v>
      </c>
      <c r="C111" s="4" t="s">
        <v>219</v>
      </c>
      <c r="D111" s="4">
        <v>92000324013</v>
      </c>
      <c r="E111" s="91"/>
      <c r="F111" s="84"/>
      <c r="G111" s="84"/>
      <c r="H111" s="84"/>
      <c r="I111" s="91">
        <v>2851</v>
      </c>
      <c r="J111" s="84">
        <v>156805</v>
      </c>
      <c r="K111" s="84">
        <v>10976.35</v>
      </c>
      <c r="L111" s="84">
        <v>167781.35</v>
      </c>
      <c r="M111" s="91"/>
      <c r="N111" s="84"/>
      <c r="O111" s="84"/>
      <c r="P111" s="84"/>
      <c r="Q111" s="91">
        <v>1748</v>
      </c>
      <c r="R111" s="84">
        <v>174800</v>
      </c>
      <c r="S111" s="84">
        <v>12236</v>
      </c>
      <c r="T111" s="84">
        <v>187036</v>
      </c>
      <c r="U111" s="91"/>
      <c r="V111" s="84"/>
      <c r="W111" s="84"/>
      <c r="X111" s="84"/>
      <c r="Y111" s="91"/>
      <c r="Z111" s="84"/>
      <c r="AA111" s="84"/>
      <c r="AB111" s="84"/>
      <c r="AC111" s="91">
        <v>4599</v>
      </c>
      <c r="AD111" s="84">
        <v>331605</v>
      </c>
      <c r="AE111" s="84">
        <v>23212.35</v>
      </c>
      <c r="AF111" s="84">
        <v>354817.35</v>
      </c>
      <c r="AG111"/>
      <c r="AH111"/>
      <c r="AI111"/>
    </row>
    <row r="112" spans="1:35" x14ac:dyDescent="0.3">
      <c r="A112" s="4" t="s">
        <v>99</v>
      </c>
      <c r="B112" s="4" t="s">
        <v>482</v>
      </c>
      <c r="C112" s="4" t="s">
        <v>1260</v>
      </c>
      <c r="D112" s="4">
        <v>92000589317</v>
      </c>
      <c r="E112" s="91"/>
      <c r="F112" s="84"/>
      <c r="G112" s="84"/>
      <c r="H112" s="84"/>
      <c r="I112" s="91">
        <v>1730</v>
      </c>
      <c r="J112" s="84">
        <v>95150</v>
      </c>
      <c r="K112" s="84">
        <v>6660.5</v>
      </c>
      <c r="L112" s="84">
        <v>101810.5</v>
      </c>
      <c r="M112" s="91"/>
      <c r="N112" s="84"/>
      <c r="O112" s="84"/>
      <c r="P112" s="84"/>
      <c r="Q112" s="91"/>
      <c r="R112" s="84"/>
      <c r="S112" s="84"/>
      <c r="T112" s="84"/>
      <c r="U112" s="91"/>
      <c r="V112" s="84"/>
      <c r="W112" s="84"/>
      <c r="X112" s="84"/>
      <c r="Y112" s="91"/>
      <c r="Z112" s="84"/>
      <c r="AA112" s="84"/>
      <c r="AB112" s="84"/>
      <c r="AC112" s="91">
        <v>1730</v>
      </c>
      <c r="AD112" s="84">
        <v>95150</v>
      </c>
      <c r="AE112" s="84">
        <v>6660.5</v>
      </c>
      <c r="AF112" s="84">
        <v>101810.5</v>
      </c>
      <c r="AG112"/>
      <c r="AH112"/>
      <c r="AI112"/>
    </row>
    <row r="113" spans="1:35" x14ac:dyDescent="0.3">
      <c r="A113" s="4" t="s">
        <v>99</v>
      </c>
      <c r="B113" s="4" t="s">
        <v>482</v>
      </c>
      <c r="C113" s="4" t="s">
        <v>214</v>
      </c>
      <c r="D113" s="4">
        <v>92000322750</v>
      </c>
      <c r="E113" s="91"/>
      <c r="F113" s="84"/>
      <c r="G113" s="84"/>
      <c r="H113" s="84"/>
      <c r="I113" s="91">
        <v>1148</v>
      </c>
      <c r="J113" s="84">
        <v>63140</v>
      </c>
      <c r="K113" s="84">
        <v>4419.8</v>
      </c>
      <c r="L113" s="84">
        <v>67559.8</v>
      </c>
      <c r="M113" s="91"/>
      <c r="N113" s="84"/>
      <c r="O113" s="84"/>
      <c r="P113" s="84"/>
      <c r="Q113" s="91"/>
      <c r="R113" s="84"/>
      <c r="S113" s="84"/>
      <c r="T113" s="84"/>
      <c r="U113" s="91"/>
      <c r="V113" s="84"/>
      <c r="W113" s="84"/>
      <c r="X113" s="84"/>
      <c r="Y113" s="91"/>
      <c r="Z113" s="84"/>
      <c r="AA113" s="84"/>
      <c r="AB113" s="84"/>
      <c r="AC113" s="91">
        <v>1148</v>
      </c>
      <c r="AD113" s="84">
        <v>63140</v>
      </c>
      <c r="AE113" s="84">
        <v>4419.8</v>
      </c>
      <c r="AF113" s="84">
        <v>67559.8</v>
      </c>
      <c r="AG113"/>
      <c r="AH113"/>
      <c r="AI113"/>
    </row>
    <row r="114" spans="1:35" x14ac:dyDescent="0.3">
      <c r="A114" s="4" t="s">
        <v>99</v>
      </c>
      <c r="B114" s="4" t="s">
        <v>482</v>
      </c>
      <c r="C114" s="4" t="s">
        <v>213</v>
      </c>
      <c r="D114" s="4">
        <v>92000481961</v>
      </c>
      <c r="E114" s="91"/>
      <c r="F114" s="84"/>
      <c r="G114" s="84"/>
      <c r="H114" s="84"/>
      <c r="I114" s="91">
        <v>2567</v>
      </c>
      <c r="J114" s="84">
        <v>141185</v>
      </c>
      <c r="K114" s="84">
        <v>9882.9500000000007</v>
      </c>
      <c r="L114" s="84">
        <v>151067.95000000001</v>
      </c>
      <c r="M114" s="91"/>
      <c r="N114" s="84"/>
      <c r="O114" s="84"/>
      <c r="P114" s="84"/>
      <c r="Q114" s="91"/>
      <c r="R114" s="84"/>
      <c r="S114" s="84"/>
      <c r="T114" s="84"/>
      <c r="U114" s="91"/>
      <c r="V114" s="84"/>
      <c r="W114" s="84"/>
      <c r="X114" s="84"/>
      <c r="Y114" s="91"/>
      <c r="Z114" s="84"/>
      <c r="AA114" s="84"/>
      <c r="AB114" s="84"/>
      <c r="AC114" s="91">
        <v>2567</v>
      </c>
      <c r="AD114" s="84">
        <v>141185</v>
      </c>
      <c r="AE114" s="84">
        <v>9882.9500000000007</v>
      </c>
      <c r="AF114" s="84">
        <v>151067.95000000001</v>
      </c>
      <c r="AG114"/>
      <c r="AH114"/>
      <c r="AI114"/>
    </row>
    <row r="115" spans="1:35" x14ac:dyDescent="0.3">
      <c r="A115" s="4" t="s">
        <v>99</v>
      </c>
      <c r="B115" s="4" t="s">
        <v>482</v>
      </c>
      <c r="C115" s="4" t="s">
        <v>216</v>
      </c>
      <c r="D115" s="4">
        <v>92000324020</v>
      </c>
      <c r="E115" s="91"/>
      <c r="F115" s="84"/>
      <c r="G115" s="84"/>
      <c r="H115" s="84"/>
      <c r="I115" s="91">
        <v>603</v>
      </c>
      <c r="J115" s="84">
        <v>33165</v>
      </c>
      <c r="K115" s="84">
        <v>2321.5500000000002</v>
      </c>
      <c r="L115" s="84">
        <v>35486.550000000003</v>
      </c>
      <c r="M115" s="91"/>
      <c r="N115" s="84"/>
      <c r="O115" s="84"/>
      <c r="P115" s="84"/>
      <c r="Q115" s="91"/>
      <c r="R115" s="84"/>
      <c r="S115" s="84"/>
      <c r="T115" s="84"/>
      <c r="U115" s="91"/>
      <c r="V115" s="84"/>
      <c r="W115" s="84"/>
      <c r="X115" s="84"/>
      <c r="Y115" s="91"/>
      <c r="Z115" s="84"/>
      <c r="AA115" s="84"/>
      <c r="AB115" s="84"/>
      <c r="AC115" s="91">
        <v>603</v>
      </c>
      <c r="AD115" s="84">
        <v>33165</v>
      </c>
      <c r="AE115" s="84">
        <v>2321.5500000000002</v>
      </c>
      <c r="AF115" s="84">
        <v>35486.550000000003</v>
      </c>
      <c r="AG115"/>
      <c r="AH115"/>
      <c r="AI115"/>
    </row>
    <row r="116" spans="1:35" x14ac:dyDescent="0.3">
      <c r="A116" s="4" t="s">
        <v>45</v>
      </c>
      <c r="B116" s="4" t="s">
        <v>494</v>
      </c>
      <c r="C116" s="4" t="s">
        <v>206</v>
      </c>
      <c r="D116" s="4">
        <v>92000319898</v>
      </c>
      <c r="E116" s="91"/>
      <c r="F116" s="84"/>
      <c r="G116" s="84"/>
      <c r="H116" s="84"/>
      <c r="I116" s="91">
        <v>3086</v>
      </c>
      <c r="J116" s="84">
        <v>169730</v>
      </c>
      <c r="K116" s="84">
        <v>11881.1</v>
      </c>
      <c r="L116" s="84">
        <v>181611.1</v>
      </c>
      <c r="M116" s="91"/>
      <c r="N116" s="84"/>
      <c r="O116" s="84"/>
      <c r="P116" s="84"/>
      <c r="Q116" s="91"/>
      <c r="R116" s="84"/>
      <c r="S116" s="84"/>
      <c r="T116" s="84"/>
      <c r="U116" s="91"/>
      <c r="V116" s="84"/>
      <c r="W116" s="84"/>
      <c r="X116" s="84"/>
      <c r="Y116" s="91"/>
      <c r="Z116" s="84"/>
      <c r="AA116" s="84"/>
      <c r="AB116" s="84"/>
      <c r="AC116" s="91">
        <v>3086</v>
      </c>
      <c r="AD116" s="84">
        <v>169730</v>
      </c>
      <c r="AE116" s="84">
        <v>11881.1</v>
      </c>
      <c r="AF116" s="84">
        <v>181611.1</v>
      </c>
      <c r="AG116"/>
      <c r="AH116"/>
      <c r="AI116"/>
    </row>
    <row r="117" spans="1:35" x14ac:dyDescent="0.3">
      <c r="A117" s="4" t="s">
        <v>45</v>
      </c>
      <c r="B117" s="4" t="s">
        <v>494</v>
      </c>
      <c r="C117" s="4" t="s">
        <v>220</v>
      </c>
      <c r="D117" s="4">
        <v>92000318843</v>
      </c>
      <c r="E117" s="91"/>
      <c r="F117" s="84"/>
      <c r="G117" s="84"/>
      <c r="H117" s="84"/>
      <c r="I117" s="91">
        <v>4969</v>
      </c>
      <c r="J117" s="84">
        <v>273295</v>
      </c>
      <c r="K117" s="84">
        <v>19130.650000000001</v>
      </c>
      <c r="L117" s="84">
        <v>292425.65000000002</v>
      </c>
      <c r="M117" s="91"/>
      <c r="N117" s="84"/>
      <c r="O117" s="84"/>
      <c r="P117" s="84"/>
      <c r="Q117" s="91"/>
      <c r="R117" s="84"/>
      <c r="S117" s="84"/>
      <c r="T117" s="84"/>
      <c r="U117" s="91"/>
      <c r="V117" s="84"/>
      <c r="W117" s="84"/>
      <c r="X117" s="84"/>
      <c r="Y117" s="91"/>
      <c r="Z117" s="84"/>
      <c r="AA117" s="84"/>
      <c r="AB117" s="84"/>
      <c r="AC117" s="91">
        <v>4969</v>
      </c>
      <c r="AD117" s="84">
        <v>273295</v>
      </c>
      <c r="AE117" s="84">
        <v>19130.650000000001</v>
      </c>
      <c r="AF117" s="84">
        <v>292425.65000000002</v>
      </c>
      <c r="AG117"/>
      <c r="AH117"/>
      <c r="AI117"/>
    </row>
    <row r="118" spans="1:35" x14ac:dyDescent="0.3">
      <c r="A118" s="4" t="s">
        <v>45</v>
      </c>
      <c r="B118" s="4" t="s">
        <v>494</v>
      </c>
      <c r="C118" s="4" t="s">
        <v>640</v>
      </c>
      <c r="D118" s="4">
        <v>92000571404</v>
      </c>
      <c r="E118" s="91"/>
      <c r="F118" s="84"/>
      <c r="G118" s="84"/>
      <c r="H118" s="84"/>
      <c r="I118" s="91">
        <v>1592</v>
      </c>
      <c r="J118" s="84">
        <v>87560</v>
      </c>
      <c r="K118" s="84">
        <v>6129.2</v>
      </c>
      <c r="L118" s="84">
        <v>93689.2</v>
      </c>
      <c r="M118" s="91"/>
      <c r="N118" s="84"/>
      <c r="O118" s="84"/>
      <c r="P118" s="84"/>
      <c r="Q118" s="91"/>
      <c r="R118" s="84"/>
      <c r="S118" s="84"/>
      <c r="T118" s="84"/>
      <c r="U118" s="91"/>
      <c r="V118" s="84"/>
      <c r="W118" s="84"/>
      <c r="X118" s="84"/>
      <c r="Y118" s="91"/>
      <c r="Z118" s="84"/>
      <c r="AA118" s="84"/>
      <c r="AB118" s="84"/>
      <c r="AC118" s="91">
        <v>1592</v>
      </c>
      <c r="AD118" s="84">
        <v>87560</v>
      </c>
      <c r="AE118" s="84">
        <v>6129.2</v>
      </c>
      <c r="AF118" s="84">
        <v>93689.2</v>
      </c>
      <c r="AG118"/>
      <c r="AH118"/>
      <c r="AI118"/>
    </row>
    <row r="119" spans="1:35" x14ac:dyDescent="0.3">
      <c r="A119" s="4" t="s">
        <v>45</v>
      </c>
      <c r="B119" s="4" t="s">
        <v>494</v>
      </c>
      <c r="C119" s="4" t="s">
        <v>219</v>
      </c>
      <c r="D119" s="4">
        <v>92000318846</v>
      </c>
      <c r="E119" s="91"/>
      <c r="F119" s="84"/>
      <c r="G119" s="84"/>
      <c r="H119" s="84"/>
      <c r="I119" s="91">
        <v>7896</v>
      </c>
      <c r="J119" s="84">
        <v>434280</v>
      </c>
      <c r="K119" s="84">
        <v>30399.599999999999</v>
      </c>
      <c r="L119" s="84">
        <v>464679.6</v>
      </c>
      <c r="M119" s="91"/>
      <c r="N119" s="84"/>
      <c r="O119" s="84"/>
      <c r="P119" s="84"/>
      <c r="Q119" s="91">
        <v>634</v>
      </c>
      <c r="R119" s="84">
        <v>63400</v>
      </c>
      <c r="S119" s="84">
        <v>4438</v>
      </c>
      <c r="T119" s="84">
        <v>67838</v>
      </c>
      <c r="U119" s="91"/>
      <c r="V119" s="84"/>
      <c r="W119" s="84"/>
      <c r="X119" s="84"/>
      <c r="Y119" s="91"/>
      <c r="Z119" s="84"/>
      <c r="AA119" s="84"/>
      <c r="AB119" s="84"/>
      <c r="AC119" s="91">
        <v>8530</v>
      </c>
      <c r="AD119" s="84">
        <v>497680</v>
      </c>
      <c r="AE119" s="84">
        <v>34837.599999999999</v>
      </c>
      <c r="AF119" s="84">
        <v>532517.6</v>
      </c>
      <c r="AG119"/>
      <c r="AH119"/>
      <c r="AI119"/>
    </row>
    <row r="120" spans="1:35" x14ac:dyDescent="0.3">
      <c r="A120" s="4" t="s">
        <v>45</v>
      </c>
      <c r="B120" s="4" t="s">
        <v>494</v>
      </c>
      <c r="C120" s="4" t="s">
        <v>214</v>
      </c>
      <c r="D120" s="4">
        <v>92000322751</v>
      </c>
      <c r="E120" s="91"/>
      <c r="F120" s="84"/>
      <c r="G120" s="84"/>
      <c r="H120" s="84"/>
      <c r="I120" s="91">
        <v>394</v>
      </c>
      <c r="J120" s="84">
        <v>21670</v>
      </c>
      <c r="K120" s="84">
        <v>1516.9</v>
      </c>
      <c r="L120" s="84">
        <v>23186.9</v>
      </c>
      <c r="M120" s="91"/>
      <c r="N120" s="84"/>
      <c r="O120" s="84"/>
      <c r="P120" s="84"/>
      <c r="Q120" s="91"/>
      <c r="R120" s="84"/>
      <c r="S120" s="84"/>
      <c r="T120" s="84"/>
      <c r="U120" s="91"/>
      <c r="V120" s="84"/>
      <c r="W120" s="84"/>
      <c r="X120" s="84"/>
      <c r="Y120" s="91"/>
      <c r="Z120" s="84"/>
      <c r="AA120" s="84"/>
      <c r="AB120" s="84"/>
      <c r="AC120" s="91">
        <v>394</v>
      </c>
      <c r="AD120" s="84">
        <v>21670</v>
      </c>
      <c r="AE120" s="84">
        <v>1516.9</v>
      </c>
      <c r="AF120" s="84">
        <v>23186.9</v>
      </c>
      <c r="AG120"/>
      <c r="AH120"/>
      <c r="AI120"/>
    </row>
    <row r="121" spans="1:35" x14ac:dyDescent="0.3">
      <c r="A121" s="4" t="s">
        <v>45</v>
      </c>
      <c r="B121" s="4" t="s">
        <v>494</v>
      </c>
      <c r="C121" s="4" t="s">
        <v>213</v>
      </c>
      <c r="D121" s="4">
        <v>92000444212</v>
      </c>
      <c r="E121" s="91"/>
      <c r="F121" s="84"/>
      <c r="G121" s="84"/>
      <c r="H121" s="84"/>
      <c r="I121" s="91">
        <v>2718</v>
      </c>
      <c r="J121" s="84">
        <v>149490</v>
      </c>
      <c r="K121" s="84">
        <v>10464.299999999999</v>
      </c>
      <c r="L121" s="84">
        <v>159954.29999999999</v>
      </c>
      <c r="M121" s="91"/>
      <c r="N121" s="84"/>
      <c r="O121" s="84"/>
      <c r="P121" s="84"/>
      <c r="Q121" s="91"/>
      <c r="R121" s="84"/>
      <c r="S121" s="84"/>
      <c r="T121" s="84"/>
      <c r="U121" s="91"/>
      <c r="V121" s="84"/>
      <c r="W121" s="84"/>
      <c r="X121" s="84"/>
      <c r="Y121" s="91"/>
      <c r="Z121" s="84"/>
      <c r="AA121" s="84"/>
      <c r="AB121" s="84"/>
      <c r="AC121" s="91">
        <v>2718</v>
      </c>
      <c r="AD121" s="84">
        <v>149490</v>
      </c>
      <c r="AE121" s="84">
        <v>10464.299999999999</v>
      </c>
      <c r="AF121" s="84">
        <v>159954.29999999999</v>
      </c>
      <c r="AG121"/>
      <c r="AH121"/>
      <c r="AI121"/>
    </row>
    <row r="122" spans="1:35" x14ac:dyDescent="0.3">
      <c r="A122" s="4" t="s">
        <v>45</v>
      </c>
      <c r="B122" s="4" t="s">
        <v>494</v>
      </c>
      <c r="C122" s="4" t="s">
        <v>216</v>
      </c>
      <c r="D122" s="4">
        <v>92000318873</v>
      </c>
      <c r="E122" s="91"/>
      <c r="F122" s="84"/>
      <c r="G122" s="84"/>
      <c r="H122" s="84"/>
      <c r="I122" s="91">
        <v>1453</v>
      </c>
      <c r="J122" s="84">
        <v>79915</v>
      </c>
      <c r="K122" s="84">
        <v>5594.05</v>
      </c>
      <c r="L122" s="84">
        <v>85509.05</v>
      </c>
      <c r="M122" s="91"/>
      <c r="N122" s="84"/>
      <c r="O122" s="84"/>
      <c r="P122" s="84"/>
      <c r="Q122" s="91"/>
      <c r="R122" s="84"/>
      <c r="S122" s="84"/>
      <c r="T122" s="84"/>
      <c r="U122" s="91"/>
      <c r="V122" s="84"/>
      <c r="W122" s="84"/>
      <c r="X122" s="84"/>
      <c r="Y122" s="91"/>
      <c r="Z122" s="84"/>
      <c r="AA122" s="84"/>
      <c r="AB122" s="84"/>
      <c r="AC122" s="91">
        <v>1453</v>
      </c>
      <c r="AD122" s="84">
        <v>79915</v>
      </c>
      <c r="AE122" s="84">
        <v>5594.05</v>
      </c>
      <c r="AF122" s="84">
        <v>85509.05</v>
      </c>
      <c r="AG122"/>
      <c r="AH122"/>
      <c r="AI122"/>
    </row>
    <row r="123" spans="1:35" x14ac:dyDescent="0.3">
      <c r="A123" s="4" t="s">
        <v>68</v>
      </c>
      <c r="B123" s="4" t="s">
        <v>396</v>
      </c>
      <c r="C123" s="4" t="s">
        <v>206</v>
      </c>
      <c r="D123" s="4">
        <v>92000324089</v>
      </c>
      <c r="E123" s="91"/>
      <c r="F123" s="84"/>
      <c r="G123" s="84"/>
      <c r="H123" s="84"/>
      <c r="I123" s="91">
        <v>8524</v>
      </c>
      <c r="J123" s="84">
        <v>468820</v>
      </c>
      <c r="K123" s="84">
        <v>32817.4</v>
      </c>
      <c r="L123" s="84">
        <v>501637.4</v>
      </c>
      <c r="M123" s="91"/>
      <c r="N123" s="84"/>
      <c r="O123" s="84"/>
      <c r="P123" s="84"/>
      <c r="Q123" s="91"/>
      <c r="R123" s="84"/>
      <c r="S123" s="84"/>
      <c r="T123" s="84"/>
      <c r="U123" s="91"/>
      <c r="V123" s="84"/>
      <c r="W123" s="84"/>
      <c r="X123" s="84"/>
      <c r="Y123" s="91"/>
      <c r="Z123" s="84"/>
      <c r="AA123" s="84"/>
      <c r="AB123" s="84"/>
      <c r="AC123" s="91">
        <v>8524</v>
      </c>
      <c r="AD123" s="84">
        <v>468820</v>
      </c>
      <c r="AE123" s="84">
        <v>32817.4</v>
      </c>
      <c r="AF123" s="84">
        <v>501637.4</v>
      </c>
      <c r="AG123"/>
      <c r="AH123"/>
      <c r="AI123"/>
    </row>
    <row r="124" spans="1:35" x14ac:dyDescent="0.3">
      <c r="A124" s="4" t="s">
        <v>68</v>
      </c>
      <c r="B124" s="4" t="s">
        <v>396</v>
      </c>
      <c r="C124" s="4" t="s">
        <v>220</v>
      </c>
      <c r="D124" s="4">
        <v>92000324051</v>
      </c>
      <c r="E124" s="91"/>
      <c r="F124" s="84"/>
      <c r="G124" s="84"/>
      <c r="H124" s="84"/>
      <c r="I124" s="91">
        <v>7241</v>
      </c>
      <c r="J124" s="84">
        <v>398255</v>
      </c>
      <c r="K124" s="84">
        <v>27877.85</v>
      </c>
      <c r="L124" s="84">
        <v>426132.85</v>
      </c>
      <c r="M124" s="91"/>
      <c r="N124" s="84"/>
      <c r="O124" s="84"/>
      <c r="P124" s="84"/>
      <c r="Q124" s="91"/>
      <c r="R124" s="84"/>
      <c r="S124" s="84"/>
      <c r="T124" s="84"/>
      <c r="U124" s="91"/>
      <c r="V124" s="84"/>
      <c r="W124" s="84"/>
      <c r="X124" s="84"/>
      <c r="Y124" s="91"/>
      <c r="Z124" s="84"/>
      <c r="AA124" s="84"/>
      <c r="AB124" s="84"/>
      <c r="AC124" s="91">
        <v>7241</v>
      </c>
      <c r="AD124" s="84">
        <v>398255</v>
      </c>
      <c r="AE124" s="84">
        <v>27877.85</v>
      </c>
      <c r="AF124" s="84">
        <v>426132.85</v>
      </c>
      <c r="AG124"/>
      <c r="AH124"/>
      <c r="AI124"/>
    </row>
    <row r="125" spans="1:35" x14ac:dyDescent="0.3">
      <c r="A125" s="4" t="s">
        <v>68</v>
      </c>
      <c r="B125" s="4" t="s">
        <v>396</v>
      </c>
      <c r="C125" s="4" t="s">
        <v>212</v>
      </c>
      <c r="D125" s="4">
        <v>92000445557</v>
      </c>
      <c r="E125" s="91"/>
      <c r="F125" s="84"/>
      <c r="G125" s="84"/>
      <c r="H125" s="84"/>
      <c r="I125" s="91">
        <v>106</v>
      </c>
      <c r="J125" s="84">
        <v>5830</v>
      </c>
      <c r="K125" s="84">
        <v>408.1</v>
      </c>
      <c r="L125" s="84">
        <v>6238.1</v>
      </c>
      <c r="M125" s="91"/>
      <c r="N125" s="84"/>
      <c r="O125" s="84"/>
      <c r="P125" s="84"/>
      <c r="Q125" s="91"/>
      <c r="R125" s="84"/>
      <c r="S125" s="84"/>
      <c r="T125" s="84"/>
      <c r="U125" s="91"/>
      <c r="V125" s="84"/>
      <c r="W125" s="84"/>
      <c r="X125" s="84"/>
      <c r="Y125" s="91"/>
      <c r="Z125" s="84"/>
      <c r="AA125" s="84"/>
      <c r="AB125" s="84"/>
      <c r="AC125" s="91">
        <v>106</v>
      </c>
      <c r="AD125" s="84">
        <v>5830</v>
      </c>
      <c r="AE125" s="84">
        <v>408.1</v>
      </c>
      <c r="AF125" s="84">
        <v>6238.1</v>
      </c>
      <c r="AG125"/>
      <c r="AH125"/>
      <c r="AI125"/>
    </row>
    <row r="126" spans="1:35" x14ac:dyDescent="0.3">
      <c r="A126" s="4" t="s">
        <v>68</v>
      </c>
      <c r="B126" s="4" t="s">
        <v>396</v>
      </c>
      <c r="C126" s="4" t="s">
        <v>211</v>
      </c>
      <c r="D126" s="4">
        <v>92000382264</v>
      </c>
      <c r="E126" s="91"/>
      <c r="F126" s="84"/>
      <c r="G126" s="84"/>
      <c r="H126" s="84"/>
      <c r="I126" s="91">
        <v>658</v>
      </c>
      <c r="J126" s="84">
        <v>36190</v>
      </c>
      <c r="K126" s="84">
        <v>2533.3000000000002</v>
      </c>
      <c r="L126" s="84">
        <v>38723.300000000003</v>
      </c>
      <c r="M126" s="91"/>
      <c r="N126" s="84"/>
      <c r="O126" s="84"/>
      <c r="P126" s="84"/>
      <c r="Q126" s="91"/>
      <c r="R126" s="84"/>
      <c r="S126" s="84"/>
      <c r="T126" s="84"/>
      <c r="U126" s="91"/>
      <c r="V126" s="84"/>
      <c r="W126" s="84"/>
      <c r="X126" s="84"/>
      <c r="Y126" s="91"/>
      <c r="Z126" s="84"/>
      <c r="AA126" s="84"/>
      <c r="AB126" s="84"/>
      <c r="AC126" s="91">
        <v>658</v>
      </c>
      <c r="AD126" s="84">
        <v>36190</v>
      </c>
      <c r="AE126" s="84">
        <v>2533.3000000000002</v>
      </c>
      <c r="AF126" s="84">
        <v>38723.300000000003</v>
      </c>
      <c r="AG126"/>
      <c r="AH126"/>
      <c r="AI126"/>
    </row>
    <row r="127" spans="1:35" x14ac:dyDescent="0.3">
      <c r="A127" s="4" t="s">
        <v>68</v>
      </c>
      <c r="B127" s="4" t="s">
        <v>396</v>
      </c>
      <c r="C127" s="4" t="s">
        <v>655</v>
      </c>
      <c r="D127" s="4">
        <v>92000185334</v>
      </c>
      <c r="E127" s="91">
        <v>324</v>
      </c>
      <c r="F127" s="84">
        <v>10368</v>
      </c>
      <c r="G127" s="84">
        <v>725.76</v>
      </c>
      <c r="H127" s="84">
        <v>11093.76</v>
      </c>
      <c r="I127" s="91"/>
      <c r="J127" s="84"/>
      <c r="K127" s="84"/>
      <c r="L127" s="84"/>
      <c r="M127" s="91"/>
      <c r="N127" s="84"/>
      <c r="O127" s="84"/>
      <c r="P127" s="84"/>
      <c r="Q127" s="91"/>
      <c r="R127" s="84"/>
      <c r="S127" s="84"/>
      <c r="T127" s="84"/>
      <c r="U127" s="91"/>
      <c r="V127" s="84"/>
      <c r="W127" s="84"/>
      <c r="X127" s="84"/>
      <c r="Y127" s="91"/>
      <c r="Z127" s="84"/>
      <c r="AA127" s="84"/>
      <c r="AB127" s="84"/>
      <c r="AC127" s="91">
        <v>324</v>
      </c>
      <c r="AD127" s="84">
        <v>10368</v>
      </c>
      <c r="AE127" s="84">
        <v>725.76</v>
      </c>
      <c r="AF127" s="84">
        <v>11093.76</v>
      </c>
      <c r="AG127"/>
      <c r="AH127"/>
      <c r="AI127"/>
    </row>
    <row r="128" spans="1:35" x14ac:dyDescent="0.3">
      <c r="A128" s="4" t="s">
        <v>68</v>
      </c>
      <c r="B128" s="4" t="s">
        <v>396</v>
      </c>
      <c r="C128" s="4" t="s">
        <v>640</v>
      </c>
      <c r="D128" s="4">
        <v>92000571405</v>
      </c>
      <c r="E128" s="91"/>
      <c r="F128" s="84"/>
      <c r="G128" s="84"/>
      <c r="H128" s="84"/>
      <c r="I128" s="91">
        <v>3928</v>
      </c>
      <c r="J128" s="84">
        <v>216040</v>
      </c>
      <c r="K128" s="84">
        <v>15122.8</v>
      </c>
      <c r="L128" s="84">
        <v>231162.8</v>
      </c>
      <c r="M128" s="91"/>
      <c r="N128" s="84"/>
      <c r="O128" s="84"/>
      <c r="P128" s="84"/>
      <c r="Q128" s="91"/>
      <c r="R128" s="84"/>
      <c r="S128" s="84"/>
      <c r="T128" s="84"/>
      <c r="U128" s="91"/>
      <c r="V128" s="84"/>
      <c r="W128" s="84"/>
      <c r="X128" s="84"/>
      <c r="Y128" s="91"/>
      <c r="Z128" s="84"/>
      <c r="AA128" s="84"/>
      <c r="AB128" s="84"/>
      <c r="AC128" s="91">
        <v>3928</v>
      </c>
      <c r="AD128" s="84">
        <v>216040</v>
      </c>
      <c r="AE128" s="84">
        <v>15122.8</v>
      </c>
      <c r="AF128" s="84">
        <v>231162.8</v>
      </c>
      <c r="AG128"/>
      <c r="AH128"/>
      <c r="AI128"/>
    </row>
    <row r="129" spans="1:35" x14ac:dyDescent="0.3">
      <c r="A129" s="4" t="s">
        <v>68</v>
      </c>
      <c r="B129" s="4" t="s">
        <v>396</v>
      </c>
      <c r="C129" s="4" t="s">
        <v>219</v>
      </c>
      <c r="D129" s="4">
        <v>92000324055</v>
      </c>
      <c r="E129" s="91"/>
      <c r="F129" s="84"/>
      <c r="G129" s="84"/>
      <c r="H129" s="84"/>
      <c r="I129" s="91">
        <v>6212</v>
      </c>
      <c r="J129" s="84">
        <v>341660</v>
      </c>
      <c r="K129" s="84">
        <v>23916.2</v>
      </c>
      <c r="L129" s="84">
        <v>365576.2</v>
      </c>
      <c r="M129" s="91"/>
      <c r="N129" s="84"/>
      <c r="O129" s="84"/>
      <c r="P129" s="84"/>
      <c r="Q129" s="91">
        <v>186</v>
      </c>
      <c r="R129" s="84">
        <v>18600</v>
      </c>
      <c r="S129" s="84">
        <v>1302</v>
      </c>
      <c r="T129" s="84">
        <v>19902</v>
      </c>
      <c r="U129" s="91"/>
      <c r="V129" s="84"/>
      <c r="W129" s="84"/>
      <c r="X129" s="84"/>
      <c r="Y129" s="91"/>
      <c r="Z129" s="84"/>
      <c r="AA129" s="84"/>
      <c r="AB129" s="84"/>
      <c r="AC129" s="91">
        <v>6398</v>
      </c>
      <c r="AD129" s="84">
        <v>360260</v>
      </c>
      <c r="AE129" s="84">
        <v>25218.2</v>
      </c>
      <c r="AF129" s="84">
        <v>385478.2</v>
      </c>
      <c r="AG129"/>
      <c r="AH129"/>
      <c r="AI129"/>
    </row>
    <row r="130" spans="1:35" x14ac:dyDescent="0.3">
      <c r="A130" s="4" t="s">
        <v>68</v>
      </c>
      <c r="B130" s="4" t="s">
        <v>396</v>
      </c>
      <c r="C130" s="4" t="s">
        <v>1260</v>
      </c>
      <c r="D130" s="4">
        <v>92000589319</v>
      </c>
      <c r="E130" s="91"/>
      <c r="F130" s="84"/>
      <c r="G130" s="84"/>
      <c r="H130" s="84"/>
      <c r="I130" s="91">
        <v>1812</v>
      </c>
      <c r="J130" s="84">
        <v>99660</v>
      </c>
      <c r="K130" s="84">
        <v>6976.2</v>
      </c>
      <c r="L130" s="84">
        <v>106636.2</v>
      </c>
      <c r="M130" s="91"/>
      <c r="N130" s="84"/>
      <c r="O130" s="84"/>
      <c r="P130" s="84"/>
      <c r="Q130" s="91"/>
      <c r="R130" s="84"/>
      <c r="S130" s="84"/>
      <c r="T130" s="84"/>
      <c r="U130" s="91"/>
      <c r="V130" s="84"/>
      <c r="W130" s="84"/>
      <c r="X130" s="84"/>
      <c r="Y130" s="91"/>
      <c r="Z130" s="84"/>
      <c r="AA130" s="84"/>
      <c r="AB130" s="84"/>
      <c r="AC130" s="91">
        <v>1812</v>
      </c>
      <c r="AD130" s="84">
        <v>99660</v>
      </c>
      <c r="AE130" s="84">
        <v>6976.2</v>
      </c>
      <c r="AF130" s="84">
        <v>106636.2</v>
      </c>
      <c r="AG130"/>
      <c r="AH130"/>
      <c r="AI130"/>
    </row>
    <row r="131" spans="1:35" x14ac:dyDescent="0.3">
      <c r="A131" s="4" t="s">
        <v>68</v>
      </c>
      <c r="B131" s="4" t="s">
        <v>396</v>
      </c>
      <c r="C131" s="4" t="s">
        <v>214</v>
      </c>
      <c r="D131" s="4">
        <v>92000322752</v>
      </c>
      <c r="E131" s="91"/>
      <c r="F131" s="84"/>
      <c r="G131" s="84"/>
      <c r="H131" s="84"/>
      <c r="I131" s="91">
        <v>1770</v>
      </c>
      <c r="J131" s="84">
        <v>97350</v>
      </c>
      <c r="K131" s="84">
        <v>6814.5</v>
      </c>
      <c r="L131" s="84">
        <v>104164.5</v>
      </c>
      <c r="M131" s="91"/>
      <c r="N131" s="84"/>
      <c r="O131" s="84"/>
      <c r="P131" s="84"/>
      <c r="Q131" s="91"/>
      <c r="R131" s="84"/>
      <c r="S131" s="84"/>
      <c r="T131" s="84"/>
      <c r="U131" s="91"/>
      <c r="V131" s="84"/>
      <c r="W131" s="84"/>
      <c r="X131" s="84"/>
      <c r="Y131" s="91"/>
      <c r="Z131" s="84"/>
      <c r="AA131" s="84"/>
      <c r="AB131" s="84"/>
      <c r="AC131" s="91">
        <v>1770</v>
      </c>
      <c r="AD131" s="84">
        <v>97350</v>
      </c>
      <c r="AE131" s="84">
        <v>6814.5</v>
      </c>
      <c r="AF131" s="84">
        <v>104164.5</v>
      </c>
      <c r="AG131"/>
      <c r="AH131"/>
      <c r="AI131"/>
    </row>
    <row r="132" spans="1:35" x14ac:dyDescent="0.3">
      <c r="A132" s="4" t="s">
        <v>68</v>
      </c>
      <c r="B132" s="4" t="s">
        <v>396</v>
      </c>
      <c r="C132" s="4" t="s">
        <v>213</v>
      </c>
      <c r="D132" s="4">
        <v>92000481966</v>
      </c>
      <c r="E132" s="91"/>
      <c r="F132" s="84"/>
      <c r="G132" s="84"/>
      <c r="H132" s="84"/>
      <c r="I132" s="91">
        <v>3768</v>
      </c>
      <c r="J132" s="84">
        <v>207240</v>
      </c>
      <c r="K132" s="84">
        <v>14506.8</v>
      </c>
      <c r="L132" s="84">
        <v>221746.8</v>
      </c>
      <c r="M132" s="91"/>
      <c r="N132" s="84"/>
      <c r="O132" s="84"/>
      <c r="P132" s="84"/>
      <c r="Q132" s="91"/>
      <c r="R132" s="84"/>
      <c r="S132" s="84"/>
      <c r="T132" s="84"/>
      <c r="U132" s="91">
        <v>6</v>
      </c>
      <c r="V132" s="84">
        <v>2460</v>
      </c>
      <c r="W132" s="84">
        <v>172.2</v>
      </c>
      <c r="X132" s="84">
        <v>2632.2</v>
      </c>
      <c r="Y132" s="91"/>
      <c r="Z132" s="84"/>
      <c r="AA132" s="84"/>
      <c r="AB132" s="84"/>
      <c r="AC132" s="91">
        <v>3774</v>
      </c>
      <c r="AD132" s="84">
        <v>209700</v>
      </c>
      <c r="AE132" s="84">
        <v>14679</v>
      </c>
      <c r="AF132" s="84">
        <v>224379</v>
      </c>
      <c r="AG132"/>
      <c r="AH132"/>
      <c r="AI132"/>
    </row>
    <row r="133" spans="1:35" x14ac:dyDescent="0.3">
      <c r="A133" s="4" t="s">
        <v>68</v>
      </c>
      <c r="B133" s="4" t="s">
        <v>396</v>
      </c>
      <c r="C133" s="4" t="s">
        <v>216</v>
      </c>
      <c r="D133" s="4">
        <v>92000324040</v>
      </c>
      <c r="E133" s="91"/>
      <c r="F133" s="84"/>
      <c r="G133" s="84"/>
      <c r="H133" s="84"/>
      <c r="I133" s="91">
        <v>432</v>
      </c>
      <c r="J133" s="84">
        <v>23760</v>
      </c>
      <c r="K133" s="84">
        <v>1663.2</v>
      </c>
      <c r="L133" s="84">
        <v>25423.200000000001</v>
      </c>
      <c r="M133" s="91"/>
      <c r="N133" s="84"/>
      <c r="O133" s="84"/>
      <c r="P133" s="84"/>
      <c r="Q133" s="91"/>
      <c r="R133" s="84"/>
      <c r="S133" s="84"/>
      <c r="T133" s="84"/>
      <c r="U133" s="91"/>
      <c r="V133" s="84"/>
      <c r="W133" s="84"/>
      <c r="X133" s="84"/>
      <c r="Y133" s="91"/>
      <c r="Z133" s="84"/>
      <c r="AA133" s="84"/>
      <c r="AB133" s="84"/>
      <c r="AC133" s="91">
        <v>432</v>
      </c>
      <c r="AD133" s="84">
        <v>23760</v>
      </c>
      <c r="AE133" s="84">
        <v>1663.2</v>
      </c>
      <c r="AF133" s="84">
        <v>25423.200000000001</v>
      </c>
      <c r="AG133"/>
      <c r="AH133"/>
      <c r="AI133"/>
    </row>
    <row r="134" spans="1:35" x14ac:dyDescent="0.3">
      <c r="A134" s="4" t="s">
        <v>56</v>
      </c>
      <c r="B134" s="4" t="s">
        <v>480</v>
      </c>
      <c r="C134" s="4" t="s">
        <v>206</v>
      </c>
      <c r="D134" s="4">
        <v>92000324096</v>
      </c>
      <c r="E134" s="91"/>
      <c r="F134" s="84"/>
      <c r="G134" s="84"/>
      <c r="H134" s="84"/>
      <c r="I134" s="91">
        <v>7797</v>
      </c>
      <c r="J134" s="84">
        <v>428835</v>
      </c>
      <c r="K134" s="84">
        <v>30018.45</v>
      </c>
      <c r="L134" s="84">
        <v>458853.45</v>
      </c>
      <c r="M134" s="91"/>
      <c r="N134" s="84"/>
      <c r="O134" s="84"/>
      <c r="P134" s="84"/>
      <c r="Q134" s="91"/>
      <c r="R134" s="84"/>
      <c r="S134" s="84"/>
      <c r="T134" s="84"/>
      <c r="U134" s="91"/>
      <c r="V134" s="84"/>
      <c r="W134" s="84"/>
      <c r="X134" s="84"/>
      <c r="Y134" s="91"/>
      <c r="Z134" s="84"/>
      <c r="AA134" s="84"/>
      <c r="AB134" s="84"/>
      <c r="AC134" s="91">
        <v>7797</v>
      </c>
      <c r="AD134" s="84">
        <v>428835</v>
      </c>
      <c r="AE134" s="84">
        <v>30018.45</v>
      </c>
      <c r="AF134" s="84">
        <v>458853.45</v>
      </c>
      <c r="AG134"/>
      <c r="AH134"/>
      <c r="AI134"/>
    </row>
    <row r="135" spans="1:35" x14ac:dyDescent="0.3">
      <c r="A135" s="4" t="s">
        <v>56</v>
      </c>
      <c r="B135" s="4" t="s">
        <v>480</v>
      </c>
      <c r="C135" s="4" t="s">
        <v>220</v>
      </c>
      <c r="D135" s="4">
        <v>92000324050</v>
      </c>
      <c r="E135" s="91"/>
      <c r="F135" s="84"/>
      <c r="G135" s="84"/>
      <c r="H135" s="84"/>
      <c r="I135" s="91">
        <v>8509</v>
      </c>
      <c r="J135" s="84">
        <v>467995</v>
      </c>
      <c r="K135" s="84">
        <v>32759.65</v>
      </c>
      <c r="L135" s="84">
        <v>500754.65</v>
      </c>
      <c r="M135" s="91"/>
      <c r="N135" s="84"/>
      <c r="O135" s="84"/>
      <c r="P135" s="84"/>
      <c r="Q135" s="91">
        <v>36</v>
      </c>
      <c r="R135" s="84">
        <v>3600</v>
      </c>
      <c r="S135" s="84">
        <v>252</v>
      </c>
      <c r="T135" s="84">
        <v>3852</v>
      </c>
      <c r="U135" s="91"/>
      <c r="V135" s="84"/>
      <c r="W135" s="84"/>
      <c r="X135" s="84"/>
      <c r="Y135" s="91"/>
      <c r="Z135" s="84"/>
      <c r="AA135" s="84"/>
      <c r="AB135" s="84"/>
      <c r="AC135" s="91">
        <v>8545</v>
      </c>
      <c r="AD135" s="84">
        <v>471595</v>
      </c>
      <c r="AE135" s="84">
        <v>33011.65</v>
      </c>
      <c r="AF135" s="84">
        <v>504606.65</v>
      </c>
      <c r="AG135"/>
      <c r="AH135"/>
      <c r="AI135"/>
    </row>
    <row r="136" spans="1:35" x14ac:dyDescent="0.3">
      <c r="A136" s="4" t="s">
        <v>56</v>
      </c>
      <c r="B136" s="4" t="s">
        <v>480</v>
      </c>
      <c r="C136" s="4" t="s">
        <v>211</v>
      </c>
      <c r="D136" s="4">
        <v>92000523800</v>
      </c>
      <c r="E136" s="91"/>
      <c r="F136" s="84"/>
      <c r="G136" s="84"/>
      <c r="H136" s="84"/>
      <c r="I136" s="91">
        <v>312</v>
      </c>
      <c r="J136" s="84">
        <v>17160</v>
      </c>
      <c r="K136" s="84">
        <v>1201.2</v>
      </c>
      <c r="L136" s="84">
        <v>18361.2</v>
      </c>
      <c r="M136" s="91"/>
      <c r="N136" s="84"/>
      <c r="O136" s="84"/>
      <c r="P136" s="84"/>
      <c r="Q136" s="91"/>
      <c r="R136" s="84"/>
      <c r="S136" s="84"/>
      <c r="T136" s="84"/>
      <c r="U136" s="91"/>
      <c r="V136" s="84"/>
      <c r="W136" s="84"/>
      <c r="X136" s="84"/>
      <c r="Y136" s="91"/>
      <c r="Z136" s="84"/>
      <c r="AA136" s="84"/>
      <c r="AB136" s="84"/>
      <c r="AC136" s="91">
        <v>312</v>
      </c>
      <c r="AD136" s="84">
        <v>17160</v>
      </c>
      <c r="AE136" s="84">
        <v>1201.2</v>
      </c>
      <c r="AF136" s="84">
        <v>18361.2</v>
      </c>
      <c r="AG136"/>
      <c r="AH136"/>
      <c r="AI136"/>
    </row>
    <row r="137" spans="1:35" x14ac:dyDescent="0.3">
      <c r="A137" s="4" t="s">
        <v>56</v>
      </c>
      <c r="B137" s="4" t="s">
        <v>480</v>
      </c>
      <c r="C137" s="4" t="s">
        <v>640</v>
      </c>
      <c r="D137" s="4">
        <v>92000546548</v>
      </c>
      <c r="E137" s="91"/>
      <c r="F137" s="84"/>
      <c r="G137" s="84"/>
      <c r="H137" s="84"/>
      <c r="I137" s="91">
        <v>2070</v>
      </c>
      <c r="J137" s="84">
        <v>113850</v>
      </c>
      <c r="K137" s="84">
        <v>7969.5</v>
      </c>
      <c r="L137" s="84">
        <v>121819.5</v>
      </c>
      <c r="M137" s="91"/>
      <c r="N137" s="84"/>
      <c r="O137" s="84"/>
      <c r="P137" s="84"/>
      <c r="Q137" s="91"/>
      <c r="R137" s="84"/>
      <c r="S137" s="84"/>
      <c r="T137" s="84"/>
      <c r="U137" s="91"/>
      <c r="V137" s="84"/>
      <c r="W137" s="84"/>
      <c r="X137" s="84"/>
      <c r="Y137" s="91"/>
      <c r="Z137" s="84"/>
      <c r="AA137" s="84"/>
      <c r="AB137" s="84"/>
      <c r="AC137" s="91">
        <v>2070</v>
      </c>
      <c r="AD137" s="84">
        <v>113850</v>
      </c>
      <c r="AE137" s="84">
        <v>7969.5</v>
      </c>
      <c r="AF137" s="84">
        <v>121819.5</v>
      </c>
      <c r="AG137"/>
      <c r="AH137"/>
      <c r="AI137"/>
    </row>
    <row r="138" spans="1:35" x14ac:dyDescent="0.3">
      <c r="A138" s="4" t="s">
        <v>56</v>
      </c>
      <c r="B138" s="4" t="s">
        <v>480</v>
      </c>
      <c r="C138" s="4" t="s">
        <v>219</v>
      </c>
      <c r="D138" s="4">
        <v>92000324054</v>
      </c>
      <c r="E138" s="91"/>
      <c r="F138" s="84"/>
      <c r="G138" s="84"/>
      <c r="H138" s="84"/>
      <c r="I138" s="91">
        <v>12798</v>
      </c>
      <c r="J138" s="84">
        <v>703890</v>
      </c>
      <c r="K138" s="84">
        <v>49272.3</v>
      </c>
      <c r="L138" s="84">
        <v>753162.3</v>
      </c>
      <c r="M138" s="91"/>
      <c r="N138" s="84"/>
      <c r="O138" s="84"/>
      <c r="P138" s="84"/>
      <c r="Q138" s="91">
        <v>1640</v>
      </c>
      <c r="R138" s="84">
        <v>164000</v>
      </c>
      <c r="S138" s="84">
        <v>11480</v>
      </c>
      <c r="T138" s="84">
        <v>175480</v>
      </c>
      <c r="U138" s="91"/>
      <c r="V138" s="84"/>
      <c r="W138" s="84"/>
      <c r="X138" s="84"/>
      <c r="Y138" s="91"/>
      <c r="Z138" s="84"/>
      <c r="AA138" s="84"/>
      <c r="AB138" s="84"/>
      <c r="AC138" s="91">
        <v>14438</v>
      </c>
      <c r="AD138" s="84">
        <v>867890</v>
      </c>
      <c r="AE138" s="84">
        <v>60752.3</v>
      </c>
      <c r="AF138" s="84">
        <v>928642.3</v>
      </c>
      <c r="AG138"/>
      <c r="AH138"/>
      <c r="AI138"/>
    </row>
    <row r="139" spans="1:35" x14ac:dyDescent="0.3">
      <c r="A139" s="4" t="s">
        <v>56</v>
      </c>
      <c r="B139" s="4" t="s">
        <v>480</v>
      </c>
      <c r="C139" s="4" t="s">
        <v>1260</v>
      </c>
      <c r="D139" s="4">
        <v>92000589320</v>
      </c>
      <c r="E139" s="91"/>
      <c r="F139" s="84"/>
      <c r="G139" s="84"/>
      <c r="H139" s="84"/>
      <c r="I139" s="91">
        <v>726</v>
      </c>
      <c r="J139" s="84">
        <v>39930</v>
      </c>
      <c r="K139" s="84">
        <v>2795.1</v>
      </c>
      <c r="L139" s="84">
        <v>42725.1</v>
      </c>
      <c r="M139" s="91"/>
      <c r="N139" s="84"/>
      <c r="O139" s="84"/>
      <c r="P139" s="84"/>
      <c r="Q139" s="91"/>
      <c r="R139" s="84"/>
      <c r="S139" s="84"/>
      <c r="T139" s="84"/>
      <c r="U139" s="91"/>
      <c r="V139" s="84"/>
      <c r="W139" s="84"/>
      <c r="X139" s="84"/>
      <c r="Y139" s="91"/>
      <c r="Z139" s="84"/>
      <c r="AA139" s="84"/>
      <c r="AB139" s="84"/>
      <c r="AC139" s="91">
        <v>726</v>
      </c>
      <c r="AD139" s="84">
        <v>39930</v>
      </c>
      <c r="AE139" s="84">
        <v>2795.1</v>
      </c>
      <c r="AF139" s="84">
        <v>42725.1</v>
      </c>
      <c r="AG139"/>
      <c r="AH139"/>
      <c r="AI139"/>
    </row>
    <row r="140" spans="1:35" x14ac:dyDescent="0.3">
      <c r="A140" s="4" t="s">
        <v>56</v>
      </c>
      <c r="B140" s="4" t="s">
        <v>480</v>
      </c>
      <c r="C140" s="4" t="s">
        <v>214</v>
      </c>
      <c r="D140" s="4">
        <v>92000322753</v>
      </c>
      <c r="E140" s="91"/>
      <c r="F140" s="84"/>
      <c r="G140" s="84"/>
      <c r="H140" s="84"/>
      <c r="I140" s="91">
        <v>1301</v>
      </c>
      <c r="J140" s="84">
        <v>71555</v>
      </c>
      <c r="K140" s="84">
        <v>5008.8500000000004</v>
      </c>
      <c r="L140" s="84">
        <v>76563.850000000006</v>
      </c>
      <c r="M140" s="91"/>
      <c r="N140" s="84"/>
      <c r="O140" s="84"/>
      <c r="P140" s="84"/>
      <c r="Q140" s="91"/>
      <c r="R140" s="84"/>
      <c r="S140" s="84"/>
      <c r="T140" s="84"/>
      <c r="U140" s="91"/>
      <c r="V140" s="84"/>
      <c r="W140" s="84"/>
      <c r="X140" s="84"/>
      <c r="Y140" s="91"/>
      <c r="Z140" s="84"/>
      <c r="AA140" s="84"/>
      <c r="AB140" s="84"/>
      <c r="AC140" s="91">
        <v>1301</v>
      </c>
      <c r="AD140" s="84">
        <v>71555</v>
      </c>
      <c r="AE140" s="84">
        <v>5008.8500000000004</v>
      </c>
      <c r="AF140" s="84">
        <v>76563.850000000006</v>
      </c>
      <c r="AG140"/>
      <c r="AH140"/>
      <c r="AI140"/>
    </row>
    <row r="141" spans="1:35" x14ac:dyDescent="0.3">
      <c r="A141" s="4" t="s">
        <v>56</v>
      </c>
      <c r="B141" s="4" t="s">
        <v>480</v>
      </c>
      <c r="C141" s="4" t="s">
        <v>213</v>
      </c>
      <c r="D141" s="4">
        <v>92000488010</v>
      </c>
      <c r="E141" s="91"/>
      <c r="F141" s="84"/>
      <c r="G141" s="84"/>
      <c r="H141" s="84"/>
      <c r="I141" s="91">
        <v>4495</v>
      </c>
      <c r="J141" s="84">
        <v>247225</v>
      </c>
      <c r="K141" s="84">
        <v>17305.75</v>
      </c>
      <c r="L141" s="84">
        <v>264530.75</v>
      </c>
      <c r="M141" s="91"/>
      <c r="N141" s="84"/>
      <c r="O141" s="84"/>
      <c r="P141" s="84"/>
      <c r="Q141" s="91"/>
      <c r="R141" s="84"/>
      <c r="S141" s="84"/>
      <c r="T141" s="84"/>
      <c r="U141" s="91"/>
      <c r="V141" s="84"/>
      <c r="W141" s="84"/>
      <c r="X141" s="84"/>
      <c r="Y141" s="91"/>
      <c r="Z141" s="84"/>
      <c r="AA141" s="84"/>
      <c r="AB141" s="84"/>
      <c r="AC141" s="91">
        <v>4495</v>
      </c>
      <c r="AD141" s="84">
        <v>247225</v>
      </c>
      <c r="AE141" s="84">
        <v>17305.75</v>
      </c>
      <c r="AF141" s="84">
        <v>264530.75</v>
      </c>
      <c r="AG141"/>
      <c r="AH141"/>
      <c r="AI141"/>
    </row>
    <row r="142" spans="1:35" x14ac:dyDescent="0.3">
      <c r="A142" s="4" t="s">
        <v>56</v>
      </c>
      <c r="B142" s="4" t="s">
        <v>480</v>
      </c>
      <c r="C142" s="4" t="s">
        <v>216</v>
      </c>
      <c r="D142" s="4">
        <v>92000324022</v>
      </c>
      <c r="E142" s="91"/>
      <c r="F142" s="84"/>
      <c r="G142" s="84"/>
      <c r="H142" s="84"/>
      <c r="I142" s="91">
        <v>959</v>
      </c>
      <c r="J142" s="84">
        <v>52745</v>
      </c>
      <c r="K142" s="84">
        <v>3692.15</v>
      </c>
      <c r="L142" s="84">
        <v>56437.15</v>
      </c>
      <c r="M142" s="91"/>
      <c r="N142" s="84"/>
      <c r="O142" s="84"/>
      <c r="P142" s="84"/>
      <c r="Q142" s="91"/>
      <c r="R142" s="84"/>
      <c r="S142" s="84"/>
      <c r="T142" s="84"/>
      <c r="U142" s="91"/>
      <c r="V142" s="84"/>
      <c r="W142" s="84"/>
      <c r="X142" s="84"/>
      <c r="Y142" s="91"/>
      <c r="Z142" s="84"/>
      <c r="AA142" s="84"/>
      <c r="AB142" s="84"/>
      <c r="AC142" s="91">
        <v>959</v>
      </c>
      <c r="AD142" s="84">
        <v>52745</v>
      </c>
      <c r="AE142" s="84">
        <v>3692.15</v>
      </c>
      <c r="AF142" s="84">
        <v>56437.15</v>
      </c>
      <c r="AG142"/>
      <c r="AH142"/>
      <c r="AI142"/>
    </row>
    <row r="143" spans="1:35" x14ac:dyDescent="0.3">
      <c r="A143" s="4" t="s">
        <v>90</v>
      </c>
      <c r="B143" s="4" t="s">
        <v>415</v>
      </c>
      <c r="C143" s="4" t="s">
        <v>206</v>
      </c>
      <c r="D143" s="4">
        <v>92000448704</v>
      </c>
      <c r="E143" s="91"/>
      <c r="F143" s="84"/>
      <c r="G143" s="84"/>
      <c r="H143" s="84"/>
      <c r="I143" s="91">
        <v>2520</v>
      </c>
      <c r="J143" s="84">
        <v>138600</v>
      </c>
      <c r="K143" s="84">
        <v>9702</v>
      </c>
      <c r="L143" s="84">
        <v>148302</v>
      </c>
      <c r="M143" s="91"/>
      <c r="N143" s="84"/>
      <c r="O143" s="84"/>
      <c r="P143" s="84"/>
      <c r="Q143" s="91"/>
      <c r="R143" s="84"/>
      <c r="S143" s="84"/>
      <c r="T143" s="84"/>
      <c r="U143" s="91"/>
      <c r="V143" s="84"/>
      <c r="W143" s="84"/>
      <c r="X143" s="84"/>
      <c r="Y143" s="91"/>
      <c r="Z143" s="84"/>
      <c r="AA143" s="84"/>
      <c r="AB143" s="84"/>
      <c r="AC143" s="91">
        <v>2520</v>
      </c>
      <c r="AD143" s="84">
        <v>138600</v>
      </c>
      <c r="AE143" s="84">
        <v>9702</v>
      </c>
      <c r="AF143" s="84">
        <v>148302</v>
      </c>
      <c r="AG143"/>
      <c r="AH143"/>
      <c r="AI143"/>
    </row>
    <row r="144" spans="1:35" x14ac:dyDescent="0.3">
      <c r="A144" s="4" t="s">
        <v>90</v>
      </c>
      <c r="B144" s="4" t="s">
        <v>415</v>
      </c>
      <c r="C144" s="4" t="s">
        <v>220</v>
      </c>
      <c r="D144" s="4">
        <v>92000319820</v>
      </c>
      <c r="E144" s="91"/>
      <c r="F144" s="84"/>
      <c r="G144" s="84"/>
      <c r="H144" s="84"/>
      <c r="I144" s="91">
        <v>3925</v>
      </c>
      <c r="J144" s="84">
        <v>215875</v>
      </c>
      <c r="K144" s="84">
        <v>15111.25</v>
      </c>
      <c r="L144" s="84">
        <v>230986.25</v>
      </c>
      <c r="M144" s="91"/>
      <c r="N144" s="84"/>
      <c r="O144" s="84"/>
      <c r="P144" s="84"/>
      <c r="Q144" s="91"/>
      <c r="R144" s="84"/>
      <c r="S144" s="84"/>
      <c r="T144" s="84"/>
      <c r="U144" s="91"/>
      <c r="V144" s="84"/>
      <c r="W144" s="84"/>
      <c r="X144" s="84"/>
      <c r="Y144" s="91"/>
      <c r="Z144" s="84"/>
      <c r="AA144" s="84"/>
      <c r="AB144" s="84"/>
      <c r="AC144" s="91">
        <v>3925</v>
      </c>
      <c r="AD144" s="84">
        <v>215875</v>
      </c>
      <c r="AE144" s="84">
        <v>15111.25</v>
      </c>
      <c r="AF144" s="84">
        <v>230986.25</v>
      </c>
      <c r="AG144"/>
      <c r="AH144"/>
      <c r="AI144"/>
    </row>
    <row r="145" spans="1:35" x14ac:dyDescent="0.3">
      <c r="A145" s="4" t="s">
        <v>90</v>
      </c>
      <c r="B145" s="4" t="s">
        <v>415</v>
      </c>
      <c r="C145" s="4" t="s">
        <v>212</v>
      </c>
      <c r="D145" s="4">
        <v>92000522591</v>
      </c>
      <c r="E145" s="91"/>
      <c r="F145" s="84"/>
      <c r="G145" s="84"/>
      <c r="H145" s="84"/>
      <c r="I145" s="91">
        <v>47</v>
      </c>
      <c r="J145" s="84">
        <v>2585</v>
      </c>
      <c r="K145" s="84">
        <v>180.95</v>
      </c>
      <c r="L145" s="84">
        <v>2765.95</v>
      </c>
      <c r="M145" s="91"/>
      <c r="N145" s="84"/>
      <c r="O145" s="84"/>
      <c r="P145" s="84"/>
      <c r="Q145" s="91"/>
      <c r="R145" s="84"/>
      <c r="S145" s="84"/>
      <c r="T145" s="84"/>
      <c r="U145" s="91"/>
      <c r="V145" s="84"/>
      <c r="W145" s="84"/>
      <c r="X145" s="84"/>
      <c r="Y145" s="91"/>
      <c r="Z145" s="84"/>
      <c r="AA145" s="84"/>
      <c r="AB145" s="84"/>
      <c r="AC145" s="91">
        <v>47</v>
      </c>
      <c r="AD145" s="84">
        <v>2585</v>
      </c>
      <c r="AE145" s="84">
        <v>180.95</v>
      </c>
      <c r="AF145" s="84">
        <v>2765.95</v>
      </c>
      <c r="AG145"/>
      <c r="AH145"/>
      <c r="AI145"/>
    </row>
    <row r="146" spans="1:35" x14ac:dyDescent="0.3">
      <c r="A146" s="4" t="s">
        <v>90</v>
      </c>
      <c r="B146" s="4" t="s">
        <v>415</v>
      </c>
      <c r="C146" s="4" t="s">
        <v>640</v>
      </c>
      <c r="D146" s="4">
        <v>92000571406</v>
      </c>
      <c r="E146" s="91"/>
      <c r="F146" s="84"/>
      <c r="G146" s="84"/>
      <c r="H146" s="84"/>
      <c r="I146" s="91">
        <v>4420</v>
      </c>
      <c r="J146" s="84">
        <v>243100</v>
      </c>
      <c r="K146" s="84">
        <v>17017</v>
      </c>
      <c r="L146" s="84">
        <v>260117</v>
      </c>
      <c r="M146" s="91"/>
      <c r="N146" s="84"/>
      <c r="O146" s="84"/>
      <c r="P146" s="84"/>
      <c r="Q146" s="91"/>
      <c r="R146" s="84"/>
      <c r="S146" s="84"/>
      <c r="T146" s="84"/>
      <c r="U146" s="91"/>
      <c r="V146" s="84"/>
      <c r="W146" s="84"/>
      <c r="X146" s="84"/>
      <c r="Y146" s="91"/>
      <c r="Z146" s="84"/>
      <c r="AA146" s="84"/>
      <c r="AB146" s="84"/>
      <c r="AC146" s="91">
        <v>4420</v>
      </c>
      <c r="AD146" s="84">
        <v>243100</v>
      </c>
      <c r="AE146" s="84">
        <v>17017</v>
      </c>
      <c r="AF146" s="84">
        <v>260117</v>
      </c>
      <c r="AG146"/>
      <c r="AH146"/>
      <c r="AI146"/>
    </row>
    <row r="147" spans="1:35" x14ac:dyDescent="0.3">
      <c r="A147" s="4" t="s">
        <v>90</v>
      </c>
      <c r="B147" s="4" t="s">
        <v>415</v>
      </c>
      <c r="C147" s="4" t="s">
        <v>219</v>
      </c>
      <c r="D147" s="4">
        <v>92000319825</v>
      </c>
      <c r="E147" s="91"/>
      <c r="F147" s="84"/>
      <c r="G147" s="84"/>
      <c r="H147" s="84"/>
      <c r="I147" s="91">
        <v>7055</v>
      </c>
      <c r="J147" s="84">
        <v>388025</v>
      </c>
      <c r="K147" s="84">
        <v>27161.75</v>
      </c>
      <c r="L147" s="84">
        <v>415186.75</v>
      </c>
      <c r="M147" s="91"/>
      <c r="N147" s="84"/>
      <c r="O147" s="84"/>
      <c r="P147" s="84"/>
      <c r="Q147" s="91">
        <v>2707</v>
      </c>
      <c r="R147" s="84">
        <v>270700</v>
      </c>
      <c r="S147" s="84">
        <v>18949</v>
      </c>
      <c r="T147" s="84">
        <v>289649</v>
      </c>
      <c r="U147" s="91"/>
      <c r="V147" s="84"/>
      <c r="W147" s="84"/>
      <c r="X147" s="84"/>
      <c r="Y147" s="91"/>
      <c r="Z147" s="84"/>
      <c r="AA147" s="84"/>
      <c r="AB147" s="84"/>
      <c r="AC147" s="91">
        <v>9762</v>
      </c>
      <c r="AD147" s="84">
        <v>658725</v>
      </c>
      <c r="AE147" s="84">
        <v>46110.75</v>
      </c>
      <c r="AF147" s="84">
        <v>704835.75</v>
      </c>
      <c r="AG147"/>
      <c r="AH147"/>
      <c r="AI147"/>
    </row>
    <row r="148" spans="1:35" x14ac:dyDescent="0.3">
      <c r="A148" s="4" t="s">
        <v>90</v>
      </c>
      <c r="B148" s="4" t="s">
        <v>415</v>
      </c>
      <c r="C148" s="4" t="s">
        <v>1260</v>
      </c>
      <c r="D148" s="4">
        <v>92000589321</v>
      </c>
      <c r="E148" s="91"/>
      <c r="F148" s="84"/>
      <c r="G148" s="84"/>
      <c r="H148" s="84"/>
      <c r="I148" s="91">
        <v>68</v>
      </c>
      <c r="J148" s="84">
        <v>3740</v>
      </c>
      <c r="K148" s="84">
        <v>261.8</v>
      </c>
      <c r="L148" s="84">
        <v>4001.8</v>
      </c>
      <c r="M148" s="91"/>
      <c r="N148" s="84"/>
      <c r="O148" s="84"/>
      <c r="P148" s="84"/>
      <c r="Q148" s="91"/>
      <c r="R148" s="84"/>
      <c r="S148" s="84"/>
      <c r="T148" s="84"/>
      <c r="U148" s="91"/>
      <c r="V148" s="84"/>
      <c r="W148" s="84"/>
      <c r="X148" s="84"/>
      <c r="Y148" s="91"/>
      <c r="Z148" s="84"/>
      <c r="AA148" s="84"/>
      <c r="AB148" s="84"/>
      <c r="AC148" s="91">
        <v>68</v>
      </c>
      <c r="AD148" s="84">
        <v>3740</v>
      </c>
      <c r="AE148" s="84">
        <v>261.8</v>
      </c>
      <c r="AF148" s="84">
        <v>4001.8</v>
      </c>
      <c r="AG148"/>
      <c r="AH148"/>
      <c r="AI148"/>
    </row>
    <row r="149" spans="1:35" x14ac:dyDescent="0.3">
      <c r="A149" s="4" t="s">
        <v>90</v>
      </c>
      <c r="B149" s="4" t="s">
        <v>415</v>
      </c>
      <c r="C149" s="4" t="s">
        <v>214</v>
      </c>
      <c r="D149" s="4">
        <v>92000319816</v>
      </c>
      <c r="E149" s="91"/>
      <c r="F149" s="84"/>
      <c r="G149" s="84"/>
      <c r="H149" s="84"/>
      <c r="I149" s="91">
        <v>2221</v>
      </c>
      <c r="J149" s="84">
        <v>122155</v>
      </c>
      <c r="K149" s="84">
        <v>8550.85</v>
      </c>
      <c r="L149" s="84">
        <v>130705.85</v>
      </c>
      <c r="M149" s="91"/>
      <c r="N149" s="84"/>
      <c r="O149" s="84"/>
      <c r="P149" s="84"/>
      <c r="Q149" s="91"/>
      <c r="R149" s="84"/>
      <c r="S149" s="84"/>
      <c r="T149" s="84"/>
      <c r="U149" s="91"/>
      <c r="V149" s="84"/>
      <c r="W149" s="84"/>
      <c r="X149" s="84"/>
      <c r="Y149" s="91"/>
      <c r="Z149" s="84"/>
      <c r="AA149" s="84"/>
      <c r="AB149" s="84"/>
      <c r="AC149" s="91">
        <v>2221</v>
      </c>
      <c r="AD149" s="84">
        <v>122155</v>
      </c>
      <c r="AE149" s="84">
        <v>8550.85</v>
      </c>
      <c r="AF149" s="84">
        <v>130705.85</v>
      </c>
      <c r="AG149"/>
      <c r="AH149"/>
      <c r="AI149"/>
    </row>
    <row r="150" spans="1:35" x14ac:dyDescent="0.3">
      <c r="A150" s="4" t="s">
        <v>90</v>
      </c>
      <c r="B150" s="4" t="s">
        <v>415</v>
      </c>
      <c r="C150" s="4" t="s">
        <v>213</v>
      </c>
      <c r="D150" s="4">
        <v>92000444213</v>
      </c>
      <c r="E150" s="91"/>
      <c r="F150" s="84"/>
      <c r="G150" s="84"/>
      <c r="H150" s="84"/>
      <c r="I150" s="91">
        <v>1151</v>
      </c>
      <c r="J150" s="84">
        <v>63305</v>
      </c>
      <c r="K150" s="84">
        <v>4431.3500000000004</v>
      </c>
      <c r="L150" s="84">
        <v>67736.350000000006</v>
      </c>
      <c r="M150" s="91"/>
      <c r="N150" s="84"/>
      <c r="O150" s="84"/>
      <c r="P150" s="84"/>
      <c r="Q150" s="91"/>
      <c r="R150" s="84"/>
      <c r="S150" s="84"/>
      <c r="T150" s="84"/>
      <c r="U150" s="91"/>
      <c r="V150" s="84"/>
      <c r="W150" s="84"/>
      <c r="X150" s="84"/>
      <c r="Y150" s="91"/>
      <c r="Z150" s="84"/>
      <c r="AA150" s="84"/>
      <c r="AB150" s="84"/>
      <c r="AC150" s="91">
        <v>1151</v>
      </c>
      <c r="AD150" s="84">
        <v>63305</v>
      </c>
      <c r="AE150" s="84">
        <v>4431.3500000000004</v>
      </c>
      <c r="AF150" s="84">
        <v>67736.350000000006</v>
      </c>
      <c r="AG150"/>
      <c r="AH150"/>
      <c r="AI150"/>
    </row>
    <row r="151" spans="1:35" x14ac:dyDescent="0.3">
      <c r="A151" s="4" t="s">
        <v>90</v>
      </c>
      <c r="B151" s="4" t="s">
        <v>415</v>
      </c>
      <c r="C151" s="4" t="s">
        <v>216</v>
      </c>
      <c r="D151" s="4">
        <v>92000319831</v>
      </c>
      <c r="E151" s="91"/>
      <c r="F151" s="84"/>
      <c r="G151" s="84"/>
      <c r="H151" s="84"/>
      <c r="I151" s="91">
        <v>1325</v>
      </c>
      <c r="J151" s="84">
        <v>72875</v>
      </c>
      <c r="K151" s="84">
        <v>5101.25</v>
      </c>
      <c r="L151" s="84">
        <v>77976.25</v>
      </c>
      <c r="M151" s="91"/>
      <c r="N151" s="84"/>
      <c r="O151" s="84"/>
      <c r="P151" s="84"/>
      <c r="Q151" s="91"/>
      <c r="R151" s="84"/>
      <c r="S151" s="84"/>
      <c r="T151" s="84"/>
      <c r="U151" s="91"/>
      <c r="V151" s="84"/>
      <c r="W151" s="84"/>
      <c r="X151" s="84"/>
      <c r="Y151" s="91"/>
      <c r="Z151" s="84"/>
      <c r="AA151" s="84"/>
      <c r="AB151" s="84"/>
      <c r="AC151" s="91">
        <v>1325</v>
      </c>
      <c r="AD151" s="84">
        <v>72875</v>
      </c>
      <c r="AE151" s="84">
        <v>5101.25</v>
      </c>
      <c r="AF151" s="84">
        <v>77976.25</v>
      </c>
      <c r="AG151"/>
      <c r="AH151"/>
      <c r="AI151"/>
    </row>
    <row r="152" spans="1:35" x14ac:dyDescent="0.3">
      <c r="A152" s="4" t="s">
        <v>30</v>
      </c>
      <c r="B152" s="4" t="s">
        <v>404</v>
      </c>
      <c r="C152" s="4" t="s">
        <v>206</v>
      </c>
      <c r="D152" s="4">
        <v>92000324109</v>
      </c>
      <c r="E152" s="91"/>
      <c r="F152" s="84"/>
      <c r="G152" s="84"/>
      <c r="H152" s="84"/>
      <c r="I152" s="91">
        <v>11010</v>
      </c>
      <c r="J152" s="84">
        <v>605550</v>
      </c>
      <c r="K152" s="84">
        <v>42388.5</v>
      </c>
      <c r="L152" s="84">
        <v>647938.5</v>
      </c>
      <c r="M152" s="91"/>
      <c r="N152" s="84"/>
      <c r="O152" s="84"/>
      <c r="P152" s="84"/>
      <c r="Q152" s="91"/>
      <c r="R152" s="84"/>
      <c r="S152" s="84"/>
      <c r="T152" s="84"/>
      <c r="U152" s="91">
        <v>60</v>
      </c>
      <c r="V152" s="84">
        <v>24600</v>
      </c>
      <c r="W152" s="84">
        <v>1722</v>
      </c>
      <c r="X152" s="84">
        <v>26322</v>
      </c>
      <c r="Y152" s="91"/>
      <c r="Z152" s="84"/>
      <c r="AA152" s="84"/>
      <c r="AB152" s="84"/>
      <c r="AC152" s="91">
        <v>11070</v>
      </c>
      <c r="AD152" s="84">
        <v>630150</v>
      </c>
      <c r="AE152" s="84">
        <v>44110.5</v>
      </c>
      <c r="AF152" s="84">
        <v>674260.5</v>
      </c>
      <c r="AG152"/>
      <c r="AH152"/>
      <c r="AI152"/>
    </row>
    <row r="153" spans="1:35" x14ac:dyDescent="0.3">
      <c r="A153" s="4" t="s">
        <v>30</v>
      </c>
      <c r="B153" s="4" t="s">
        <v>404</v>
      </c>
      <c r="C153" s="4" t="s">
        <v>220</v>
      </c>
      <c r="D153" s="4">
        <v>92000324059</v>
      </c>
      <c r="E153" s="91"/>
      <c r="F153" s="84"/>
      <c r="G153" s="84"/>
      <c r="H153" s="84"/>
      <c r="I153" s="91">
        <v>20134</v>
      </c>
      <c r="J153" s="84">
        <v>1107370</v>
      </c>
      <c r="K153" s="84">
        <v>77515.899999999994</v>
      </c>
      <c r="L153" s="84">
        <v>1184885.8999999999</v>
      </c>
      <c r="M153" s="91"/>
      <c r="N153" s="84"/>
      <c r="O153" s="84"/>
      <c r="P153" s="84"/>
      <c r="Q153" s="91">
        <v>330</v>
      </c>
      <c r="R153" s="84">
        <v>33000</v>
      </c>
      <c r="S153" s="84">
        <v>2310</v>
      </c>
      <c r="T153" s="84">
        <v>35310</v>
      </c>
      <c r="U153" s="91"/>
      <c r="V153" s="84"/>
      <c r="W153" s="84"/>
      <c r="X153" s="84"/>
      <c r="Y153" s="91"/>
      <c r="Z153" s="84"/>
      <c r="AA153" s="84"/>
      <c r="AB153" s="84"/>
      <c r="AC153" s="91">
        <v>20464</v>
      </c>
      <c r="AD153" s="84">
        <v>1140370</v>
      </c>
      <c r="AE153" s="84">
        <v>79825.899999999994</v>
      </c>
      <c r="AF153" s="84">
        <v>1220195.8999999999</v>
      </c>
      <c r="AG153"/>
      <c r="AH153"/>
      <c r="AI153"/>
    </row>
    <row r="154" spans="1:35" x14ac:dyDescent="0.3">
      <c r="A154" s="4" t="s">
        <v>30</v>
      </c>
      <c r="B154" s="4" t="s">
        <v>404</v>
      </c>
      <c r="C154" s="4" t="s">
        <v>212</v>
      </c>
      <c r="D154" s="4">
        <v>92000344436</v>
      </c>
      <c r="E154" s="91"/>
      <c r="F154" s="84"/>
      <c r="G154" s="84"/>
      <c r="H154" s="84"/>
      <c r="I154" s="91">
        <v>417</v>
      </c>
      <c r="J154" s="84">
        <v>22935</v>
      </c>
      <c r="K154" s="84">
        <v>1605.45</v>
      </c>
      <c r="L154" s="84">
        <v>24540.45</v>
      </c>
      <c r="M154" s="91"/>
      <c r="N154" s="84"/>
      <c r="O154" s="84"/>
      <c r="P154" s="84"/>
      <c r="Q154" s="91"/>
      <c r="R154" s="84"/>
      <c r="S154" s="84"/>
      <c r="T154" s="84"/>
      <c r="U154" s="91"/>
      <c r="V154" s="84"/>
      <c r="W154" s="84"/>
      <c r="X154" s="84"/>
      <c r="Y154" s="91"/>
      <c r="Z154" s="84"/>
      <c r="AA154" s="84"/>
      <c r="AB154" s="84"/>
      <c r="AC154" s="91">
        <v>417</v>
      </c>
      <c r="AD154" s="84">
        <v>22935</v>
      </c>
      <c r="AE154" s="84">
        <v>1605.45</v>
      </c>
      <c r="AF154" s="84">
        <v>24540.45</v>
      </c>
      <c r="AG154"/>
      <c r="AH154"/>
      <c r="AI154"/>
    </row>
    <row r="155" spans="1:35" x14ac:dyDescent="0.3">
      <c r="A155" s="4" t="s">
        <v>30</v>
      </c>
      <c r="B155" s="4" t="s">
        <v>404</v>
      </c>
      <c r="C155" s="4" t="s">
        <v>211</v>
      </c>
      <c r="D155" s="4">
        <v>92000364444</v>
      </c>
      <c r="E155" s="91"/>
      <c r="F155" s="84"/>
      <c r="G155" s="84"/>
      <c r="H155" s="84"/>
      <c r="I155" s="91">
        <v>745</v>
      </c>
      <c r="J155" s="84">
        <v>40975</v>
      </c>
      <c r="K155" s="84">
        <v>2868.25</v>
      </c>
      <c r="L155" s="84">
        <v>43843.25</v>
      </c>
      <c r="M155" s="91"/>
      <c r="N155" s="84"/>
      <c r="O155" s="84"/>
      <c r="P155" s="84"/>
      <c r="Q155" s="91"/>
      <c r="R155" s="84"/>
      <c r="S155" s="84"/>
      <c r="T155" s="84"/>
      <c r="U155" s="91"/>
      <c r="V155" s="84"/>
      <c r="W155" s="84"/>
      <c r="X155" s="84"/>
      <c r="Y155" s="91"/>
      <c r="Z155" s="84"/>
      <c r="AA155" s="84"/>
      <c r="AB155" s="84"/>
      <c r="AC155" s="91">
        <v>745</v>
      </c>
      <c r="AD155" s="84">
        <v>40975</v>
      </c>
      <c r="AE155" s="84">
        <v>2868.25</v>
      </c>
      <c r="AF155" s="84">
        <v>43843.25</v>
      </c>
      <c r="AG155"/>
      <c r="AH155"/>
      <c r="AI155"/>
    </row>
    <row r="156" spans="1:35" x14ac:dyDescent="0.3">
      <c r="A156" s="4" t="s">
        <v>30</v>
      </c>
      <c r="B156" s="4" t="s">
        <v>404</v>
      </c>
      <c r="C156" s="4" t="s">
        <v>651</v>
      </c>
      <c r="D156" s="4">
        <v>92000178720</v>
      </c>
      <c r="E156" s="91">
        <v>2128</v>
      </c>
      <c r="F156" s="84">
        <v>68096</v>
      </c>
      <c r="G156" s="84">
        <v>4766.72</v>
      </c>
      <c r="H156" s="84">
        <v>72862.720000000001</v>
      </c>
      <c r="I156" s="91"/>
      <c r="J156" s="84"/>
      <c r="K156" s="84"/>
      <c r="L156" s="84"/>
      <c r="M156" s="91"/>
      <c r="N156" s="84"/>
      <c r="O156" s="84"/>
      <c r="P156" s="84"/>
      <c r="Q156" s="91"/>
      <c r="R156" s="84"/>
      <c r="S156" s="84"/>
      <c r="T156" s="84"/>
      <c r="U156" s="91"/>
      <c r="V156" s="84"/>
      <c r="W156" s="84"/>
      <c r="X156" s="84"/>
      <c r="Y156" s="91"/>
      <c r="Z156" s="84"/>
      <c r="AA156" s="84"/>
      <c r="AB156" s="84"/>
      <c r="AC156" s="91">
        <v>2128</v>
      </c>
      <c r="AD156" s="84">
        <v>68096</v>
      </c>
      <c r="AE156" s="84">
        <v>4766.72</v>
      </c>
      <c r="AF156" s="84">
        <v>72862.720000000001</v>
      </c>
      <c r="AG156"/>
      <c r="AH156"/>
      <c r="AI156"/>
    </row>
    <row r="157" spans="1:35" x14ac:dyDescent="0.3">
      <c r="A157" s="4" t="s">
        <v>30</v>
      </c>
      <c r="B157" s="4" t="s">
        <v>404</v>
      </c>
      <c r="C157" s="4" t="s">
        <v>640</v>
      </c>
      <c r="D157" s="4">
        <v>92000539537</v>
      </c>
      <c r="E157" s="91"/>
      <c r="F157" s="84"/>
      <c r="G157" s="84"/>
      <c r="H157" s="84"/>
      <c r="I157" s="91">
        <v>9972</v>
      </c>
      <c r="J157" s="84">
        <v>548460</v>
      </c>
      <c r="K157" s="84">
        <v>38392.199999999997</v>
      </c>
      <c r="L157" s="84">
        <v>586852.19999999995</v>
      </c>
      <c r="M157" s="91"/>
      <c r="N157" s="84"/>
      <c r="O157" s="84"/>
      <c r="P157" s="84"/>
      <c r="Q157" s="91"/>
      <c r="R157" s="84"/>
      <c r="S157" s="84"/>
      <c r="T157" s="84"/>
      <c r="U157" s="91">
        <v>43</v>
      </c>
      <c r="V157" s="84">
        <v>17630</v>
      </c>
      <c r="W157" s="84">
        <v>1234.0999999999999</v>
      </c>
      <c r="X157" s="84">
        <v>18864.099999999999</v>
      </c>
      <c r="Y157" s="91"/>
      <c r="Z157" s="84"/>
      <c r="AA157" s="84"/>
      <c r="AB157" s="84"/>
      <c r="AC157" s="91">
        <v>10015</v>
      </c>
      <c r="AD157" s="84">
        <v>566090</v>
      </c>
      <c r="AE157" s="84">
        <v>39626.299999999996</v>
      </c>
      <c r="AF157" s="84">
        <v>605716.29999999993</v>
      </c>
      <c r="AG157"/>
      <c r="AH157"/>
      <c r="AI157"/>
    </row>
    <row r="158" spans="1:35" x14ac:dyDescent="0.3">
      <c r="A158" s="4" t="s">
        <v>30</v>
      </c>
      <c r="B158" s="4" t="s">
        <v>404</v>
      </c>
      <c r="C158" s="4" t="s">
        <v>219</v>
      </c>
      <c r="D158" s="4">
        <v>92000324066</v>
      </c>
      <c r="E158" s="91"/>
      <c r="F158" s="84"/>
      <c r="G158" s="84"/>
      <c r="H158" s="84"/>
      <c r="I158" s="91">
        <v>25265</v>
      </c>
      <c r="J158" s="84">
        <v>1389575</v>
      </c>
      <c r="K158" s="84">
        <v>97270.25</v>
      </c>
      <c r="L158" s="84">
        <v>1486845.25</v>
      </c>
      <c r="M158" s="91"/>
      <c r="N158" s="84"/>
      <c r="O158" s="84"/>
      <c r="P158" s="84"/>
      <c r="Q158" s="91">
        <v>7319</v>
      </c>
      <c r="R158" s="84">
        <v>731900</v>
      </c>
      <c r="S158" s="84">
        <v>51233</v>
      </c>
      <c r="T158" s="84">
        <v>783133</v>
      </c>
      <c r="U158" s="91"/>
      <c r="V158" s="84"/>
      <c r="W158" s="84"/>
      <c r="X158" s="84"/>
      <c r="Y158" s="91"/>
      <c r="Z158" s="84"/>
      <c r="AA158" s="84"/>
      <c r="AB158" s="84"/>
      <c r="AC158" s="91">
        <v>32584</v>
      </c>
      <c r="AD158" s="84">
        <v>2121475</v>
      </c>
      <c r="AE158" s="84">
        <v>148503.25</v>
      </c>
      <c r="AF158" s="84">
        <v>2269978.25</v>
      </c>
      <c r="AG158"/>
      <c r="AH158"/>
      <c r="AI158"/>
    </row>
    <row r="159" spans="1:35" x14ac:dyDescent="0.3">
      <c r="A159" s="4" t="s">
        <v>30</v>
      </c>
      <c r="B159" s="4" t="s">
        <v>404</v>
      </c>
      <c r="C159" s="4" t="s">
        <v>214</v>
      </c>
      <c r="D159" s="4">
        <v>92000322760</v>
      </c>
      <c r="E159" s="91"/>
      <c r="F159" s="84"/>
      <c r="G159" s="84"/>
      <c r="H159" s="84"/>
      <c r="I159" s="91">
        <v>4589</v>
      </c>
      <c r="J159" s="84">
        <v>252395</v>
      </c>
      <c r="K159" s="84">
        <v>17667.650000000001</v>
      </c>
      <c r="L159" s="84">
        <v>270062.65000000002</v>
      </c>
      <c r="M159" s="91"/>
      <c r="N159" s="84"/>
      <c r="O159" s="84"/>
      <c r="P159" s="84"/>
      <c r="Q159" s="91"/>
      <c r="R159" s="84"/>
      <c r="S159" s="84"/>
      <c r="T159" s="84"/>
      <c r="U159" s="91"/>
      <c r="V159" s="84"/>
      <c r="W159" s="84"/>
      <c r="X159" s="84"/>
      <c r="Y159" s="91"/>
      <c r="Z159" s="84"/>
      <c r="AA159" s="84"/>
      <c r="AB159" s="84"/>
      <c r="AC159" s="91">
        <v>4589</v>
      </c>
      <c r="AD159" s="84">
        <v>252395</v>
      </c>
      <c r="AE159" s="84">
        <v>17667.650000000001</v>
      </c>
      <c r="AF159" s="84">
        <v>270062.65000000002</v>
      </c>
      <c r="AG159"/>
      <c r="AH159"/>
      <c r="AI159"/>
    </row>
    <row r="160" spans="1:35" x14ac:dyDescent="0.3">
      <c r="A160" s="4" t="s">
        <v>30</v>
      </c>
      <c r="B160" s="4" t="s">
        <v>404</v>
      </c>
      <c r="C160" s="4" t="s">
        <v>213</v>
      </c>
      <c r="D160" s="4">
        <v>92000445451</v>
      </c>
      <c r="E160" s="91"/>
      <c r="F160" s="84"/>
      <c r="G160" s="84"/>
      <c r="H160" s="84"/>
      <c r="I160" s="91">
        <v>6195</v>
      </c>
      <c r="J160" s="84">
        <v>340725</v>
      </c>
      <c r="K160" s="84">
        <v>23850.75</v>
      </c>
      <c r="L160" s="84">
        <v>364575.75</v>
      </c>
      <c r="M160" s="91"/>
      <c r="N160" s="84"/>
      <c r="O160" s="84"/>
      <c r="P160" s="84"/>
      <c r="Q160" s="91"/>
      <c r="R160" s="84"/>
      <c r="S160" s="84"/>
      <c r="T160" s="84"/>
      <c r="U160" s="91">
        <v>4</v>
      </c>
      <c r="V160" s="84">
        <v>1640</v>
      </c>
      <c r="W160" s="84">
        <v>114.8</v>
      </c>
      <c r="X160" s="84">
        <v>1754.8</v>
      </c>
      <c r="Y160" s="91"/>
      <c r="Z160" s="84"/>
      <c r="AA160" s="84"/>
      <c r="AB160" s="84"/>
      <c r="AC160" s="91">
        <v>6199</v>
      </c>
      <c r="AD160" s="84">
        <v>342365</v>
      </c>
      <c r="AE160" s="84">
        <v>23965.55</v>
      </c>
      <c r="AF160" s="84">
        <v>366330.55</v>
      </c>
      <c r="AG160"/>
      <c r="AH160"/>
      <c r="AI160"/>
    </row>
    <row r="161" spans="1:35" x14ac:dyDescent="0.3">
      <c r="A161" s="4" t="s">
        <v>30</v>
      </c>
      <c r="B161" s="4" t="s">
        <v>404</v>
      </c>
      <c r="C161" s="4" t="s">
        <v>216</v>
      </c>
      <c r="D161" s="4">
        <v>92000324079</v>
      </c>
      <c r="E161" s="91"/>
      <c r="F161" s="84"/>
      <c r="G161" s="84"/>
      <c r="H161" s="84"/>
      <c r="I161" s="91">
        <v>5068</v>
      </c>
      <c r="J161" s="84">
        <v>278740</v>
      </c>
      <c r="K161" s="84">
        <v>19511.8</v>
      </c>
      <c r="L161" s="84">
        <v>298251.8</v>
      </c>
      <c r="M161" s="91"/>
      <c r="N161" s="84"/>
      <c r="O161" s="84"/>
      <c r="P161" s="84"/>
      <c r="Q161" s="91">
        <v>54</v>
      </c>
      <c r="R161" s="84">
        <v>5400</v>
      </c>
      <c r="S161" s="84">
        <v>378</v>
      </c>
      <c r="T161" s="84">
        <v>5778</v>
      </c>
      <c r="U161" s="91"/>
      <c r="V161" s="84"/>
      <c r="W161" s="84"/>
      <c r="X161" s="84"/>
      <c r="Y161" s="91"/>
      <c r="Z161" s="84"/>
      <c r="AA161" s="84"/>
      <c r="AB161" s="84"/>
      <c r="AC161" s="91">
        <v>5122</v>
      </c>
      <c r="AD161" s="84">
        <v>284140</v>
      </c>
      <c r="AE161" s="84">
        <v>19889.8</v>
      </c>
      <c r="AF161" s="84">
        <v>304029.8</v>
      </c>
      <c r="AG161"/>
      <c r="AH161"/>
      <c r="AI161"/>
    </row>
    <row r="162" spans="1:35" x14ac:dyDescent="0.3">
      <c r="A162" s="4" t="s">
        <v>62</v>
      </c>
      <c r="B162" s="4" t="s">
        <v>359</v>
      </c>
      <c r="C162" s="4" t="s">
        <v>206</v>
      </c>
      <c r="D162" s="4">
        <v>92000320950</v>
      </c>
      <c r="E162" s="91"/>
      <c r="F162" s="84"/>
      <c r="G162" s="84"/>
      <c r="H162" s="84"/>
      <c r="I162" s="91">
        <v>8271</v>
      </c>
      <c r="J162" s="84">
        <v>454905</v>
      </c>
      <c r="K162" s="84">
        <v>31843.35</v>
      </c>
      <c r="L162" s="84">
        <v>486748.35</v>
      </c>
      <c r="M162" s="91"/>
      <c r="N162" s="84"/>
      <c r="O162" s="84"/>
      <c r="P162" s="84"/>
      <c r="Q162" s="91"/>
      <c r="R162" s="84"/>
      <c r="S162" s="84"/>
      <c r="T162" s="84"/>
      <c r="U162" s="91"/>
      <c r="V162" s="84"/>
      <c r="W162" s="84"/>
      <c r="X162" s="84"/>
      <c r="Y162" s="91"/>
      <c r="Z162" s="84"/>
      <c r="AA162" s="84"/>
      <c r="AB162" s="84"/>
      <c r="AC162" s="91">
        <v>8271</v>
      </c>
      <c r="AD162" s="84">
        <v>454905</v>
      </c>
      <c r="AE162" s="84">
        <v>31843.35</v>
      </c>
      <c r="AF162" s="84">
        <v>486748.35</v>
      </c>
      <c r="AG162"/>
      <c r="AH162"/>
      <c r="AI162"/>
    </row>
    <row r="163" spans="1:35" x14ac:dyDescent="0.3">
      <c r="A163" s="4" t="s">
        <v>62</v>
      </c>
      <c r="B163" s="4" t="s">
        <v>359</v>
      </c>
      <c r="C163" s="4" t="s">
        <v>220</v>
      </c>
      <c r="D163" s="4">
        <v>92000320903</v>
      </c>
      <c r="E163" s="91"/>
      <c r="F163" s="84"/>
      <c r="G163" s="84"/>
      <c r="H163" s="84"/>
      <c r="I163" s="91">
        <v>10464</v>
      </c>
      <c r="J163" s="84">
        <v>575520</v>
      </c>
      <c r="K163" s="84">
        <v>40286.400000000001</v>
      </c>
      <c r="L163" s="84">
        <v>615806.4</v>
      </c>
      <c r="M163" s="91"/>
      <c r="N163" s="84"/>
      <c r="O163" s="84"/>
      <c r="P163" s="84"/>
      <c r="Q163" s="91"/>
      <c r="R163" s="84"/>
      <c r="S163" s="84"/>
      <c r="T163" s="84"/>
      <c r="U163" s="91"/>
      <c r="V163" s="84"/>
      <c r="W163" s="84"/>
      <c r="X163" s="84"/>
      <c r="Y163" s="91"/>
      <c r="Z163" s="84"/>
      <c r="AA163" s="84"/>
      <c r="AB163" s="84"/>
      <c r="AC163" s="91">
        <v>10464</v>
      </c>
      <c r="AD163" s="84">
        <v>575520</v>
      </c>
      <c r="AE163" s="84">
        <v>40286.400000000001</v>
      </c>
      <c r="AF163" s="84">
        <v>615806.4</v>
      </c>
      <c r="AG163"/>
      <c r="AH163"/>
      <c r="AI163"/>
    </row>
    <row r="164" spans="1:35" x14ac:dyDescent="0.3">
      <c r="A164" s="4" t="s">
        <v>62</v>
      </c>
      <c r="B164" s="4" t="s">
        <v>359</v>
      </c>
      <c r="C164" s="4" t="s">
        <v>211</v>
      </c>
      <c r="D164" s="4">
        <v>92000446302</v>
      </c>
      <c r="E164" s="91"/>
      <c r="F164" s="84"/>
      <c r="G164" s="84"/>
      <c r="H164" s="84"/>
      <c r="I164" s="91">
        <v>551</v>
      </c>
      <c r="J164" s="84">
        <v>30305</v>
      </c>
      <c r="K164" s="84">
        <v>2121.35</v>
      </c>
      <c r="L164" s="84">
        <v>32426.35</v>
      </c>
      <c r="M164" s="91"/>
      <c r="N164" s="84"/>
      <c r="O164" s="84"/>
      <c r="P164" s="84"/>
      <c r="Q164" s="91"/>
      <c r="R164" s="84"/>
      <c r="S164" s="84"/>
      <c r="T164" s="84"/>
      <c r="U164" s="91"/>
      <c r="V164" s="84"/>
      <c r="W164" s="84"/>
      <c r="X164" s="84"/>
      <c r="Y164" s="91"/>
      <c r="Z164" s="84"/>
      <c r="AA164" s="84"/>
      <c r="AB164" s="84"/>
      <c r="AC164" s="91">
        <v>551</v>
      </c>
      <c r="AD164" s="84">
        <v>30305</v>
      </c>
      <c r="AE164" s="84">
        <v>2121.35</v>
      </c>
      <c r="AF164" s="84">
        <v>32426.35</v>
      </c>
      <c r="AG164"/>
      <c r="AH164"/>
      <c r="AI164"/>
    </row>
    <row r="165" spans="1:35" x14ac:dyDescent="0.3">
      <c r="A165" s="4" t="s">
        <v>62</v>
      </c>
      <c r="B165" s="4" t="s">
        <v>359</v>
      </c>
      <c r="C165" s="4" t="s">
        <v>640</v>
      </c>
      <c r="D165" s="4">
        <v>92000539532</v>
      </c>
      <c r="E165" s="91"/>
      <c r="F165" s="84"/>
      <c r="G165" s="84"/>
      <c r="H165" s="84"/>
      <c r="I165" s="91">
        <v>6727</v>
      </c>
      <c r="J165" s="84">
        <v>369985</v>
      </c>
      <c r="K165" s="84">
        <v>25898.95</v>
      </c>
      <c r="L165" s="84">
        <v>395883.95</v>
      </c>
      <c r="M165" s="91"/>
      <c r="N165" s="84"/>
      <c r="O165" s="84"/>
      <c r="P165" s="84"/>
      <c r="Q165" s="91"/>
      <c r="R165" s="84"/>
      <c r="S165" s="84"/>
      <c r="T165" s="84"/>
      <c r="U165" s="91"/>
      <c r="V165" s="84"/>
      <c r="W165" s="84"/>
      <c r="X165" s="84"/>
      <c r="Y165" s="91"/>
      <c r="Z165" s="84"/>
      <c r="AA165" s="84"/>
      <c r="AB165" s="84"/>
      <c r="AC165" s="91">
        <v>6727</v>
      </c>
      <c r="AD165" s="84">
        <v>369985</v>
      </c>
      <c r="AE165" s="84">
        <v>25898.95</v>
      </c>
      <c r="AF165" s="84">
        <v>395883.95</v>
      </c>
      <c r="AG165"/>
      <c r="AH165"/>
      <c r="AI165"/>
    </row>
    <row r="166" spans="1:35" x14ac:dyDescent="0.3">
      <c r="A166" s="4" t="s">
        <v>62</v>
      </c>
      <c r="B166" s="4" t="s">
        <v>359</v>
      </c>
      <c r="C166" s="4" t="s">
        <v>219</v>
      </c>
      <c r="D166" s="4">
        <v>92000320911</v>
      </c>
      <c r="E166" s="91"/>
      <c r="F166" s="84"/>
      <c r="G166" s="84"/>
      <c r="H166" s="84"/>
      <c r="I166" s="91">
        <v>8938</v>
      </c>
      <c r="J166" s="84">
        <v>491590</v>
      </c>
      <c r="K166" s="84">
        <v>34411.300000000003</v>
      </c>
      <c r="L166" s="84">
        <v>526001.30000000005</v>
      </c>
      <c r="M166" s="91"/>
      <c r="N166" s="84"/>
      <c r="O166" s="84"/>
      <c r="P166" s="84"/>
      <c r="Q166" s="91">
        <v>1102</v>
      </c>
      <c r="R166" s="84">
        <v>110200</v>
      </c>
      <c r="S166" s="84">
        <v>7714</v>
      </c>
      <c r="T166" s="84">
        <v>117914</v>
      </c>
      <c r="U166" s="91"/>
      <c r="V166" s="84"/>
      <c r="W166" s="84"/>
      <c r="X166" s="84"/>
      <c r="Y166" s="91"/>
      <c r="Z166" s="84"/>
      <c r="AA166" s="84"/>
      <c r="AB166" s="84"/>
      <c r="AC166" s="91">
        <v>10040</v>
      </c>
      <c r="AD166" s="84">
        <v>601790</v>
      </c>
      <c r="AE166" s="84">
        <v>42125.3</v>
      </c>
      <c r="AF166" s="84">
        <v>643915.30000000005</v>
      </c>
      <c r="AG166"/>
      <c r="AH166"/>
      <c r="AI166"/>
    </row>
    <row r="167" spans="1:35" x14ac:dyDescent="0.3">
      <c r="A167" s="4" t="s">
        <v>62</v>
      </c>
      <c r="B167" s="4" t="s">
        <v>359</v>
      </c>
      <c r="C167" s="4" t="s">
        <v>1260</v>
      </c>
      <c r="D167" s="4">
        <v>92000589323</v>
      </c>
      <c r="E167" s="91"/>
      <c r="F167" s="84"/>
      <c r="G167" s="84"/>
      <c r="H167" s="84"/>
      <c r="I167" s="91">
        <v>3097</v>
      </c>
      <c r="J167" s="84">
        <v>170335</v>
      </c>
      <c r="K167" s="84">
        <v>11923.45</v>
      </c>
      <c r="L167" s="84">
        <v>182258.45</v>
      </c>
      <c r="M167" s="91"/>
      <c r="N167" s="84"/>
      <c r="O167" s="84"/>
      <c r="P167" s="84"/>
      <c r="Q167" s="91"/>
      <c r="R167" s="84"/>
      <c r="S167" s="84"/>
      <c r="T167" s="84"/>
      <c r="U167" s="91"/>
      <c r="V167" s="84"/>
      <c r="W167" s="84"/>
      <c r="X167" s="84"/>
      <c r="Y167" s="91"/>
      <c r="Z167" s="84"/>
      <c r="AA167" s="84"/>
      <c r="AB167" s="84"/>
      <c r="AC167" s="91">
        <v>3097</v>
      </c>
      <c r="AD167" s="84">
        <v>170335</v>
      </c>
      <c r="AE167" s="84">
        <v>11923.45</v>
      </c>
      <c r="AF167" s="84">
        <v>182258.45</v>
      </c>
      <c r="AG167"/>
      <c r="AH167"/>
      <c r="AI167"/>
    </row>
    <row r="168" spans="1:35" x14ac:dyDescent="0.3">
      <c r="A168" s="4" t="s">
        <v>62</v>
      </c>
      <c r="B168" s="4" t="s">
        <v>359</v>
      </c>
      <c r="C168" s="4" t="s">
        <v>214</v>
      </c>
      <c r="D168" s="4">
        <v>92000322761</v>
      </c>
      <c r="E168" s="91"/>
      <c r="F168" s="84"/>
      <c r="G168" s="84"/>
      <c r="H168" s="84"/>
      <c r="I168" s="91">
        <v>1179</v>
      </c>
      <c r="J168" s="84">
        <v>64845</v>
      </c>
      <c r="K168" s="84">
        <v>4539.1499999999996</v>
      </c>
      <c r="L168" s="84">
        <v>69384.149999999994</v>
      </c>
      <c r="M168" s="91"/>
      <c r="N168" s="84"/>
      <c r="O168" s="84"/>
      <c r="P168" s="84"/>
      <c r="Q168" s="91"/>
      <c r="R168" s="84"/>
      <c r="S168" s="84"/>
      <c r="T168" s="84"/>
      <c r="U168" s="91"/>
      <c r="V168" s="84"/>
      <c r="W168" s="84"/>
      <c r="X168" s="84"/>
      <c r="Y168" s="91"/>
      <c r="Z168" s="84"/>
      <c r="AA168" s="84"/>
      <c r="AB168" s="84"/>
      <c r="AC168" s="91">
        <v>1179</v>
      </c>
      <c r="AD168" s="84">
        <v>64845</v>
      </c>
      <c r="AE168" s="84">
        <v>4539.1499999999996</v>
      </c>
      <c r="AF168" s="84">
        <v>69384.149999999994</v>
      </c>
      <c r="AG168"/>
      <c r="AH168"/>
      <c r="AI168"/>
    </row>
    <row r="169" spans="1:35" x14ac:dyDescent="0.3">
      <c r="A169" s="4" t="s">
        <v>62</v>
      </c>
      <c r="B169" s="4" t="s">
        <v>359</v>
      </c>
      <c r="C169" s="4" t="s">
        <v>213</v>
      </c>
      <c r="D169" s="4">
        <v>92000488006</v>
      </c>
      <c r="E169" s="91"/>
      <c r="F169" s="84"/>
      <c r="G169" s="84"/>
      <c r="H169" s="84"/>
      <c r="I169" s="91">
        <v>2925</v>
      </c>
      <c r="J169" s="84">
        <v>160875</v>
      </c>
      <c r="K169" s="84">
        <v>11261.25</v>
      </c>
      <c r="L169" s="84">
        <v>172136.25</v>
      </c>
      <c r="M169" s="91"/>
      <c r="N169" s="84"/>
      <c r="O169" s="84"/>
      <c r="P169" s="84"/>
      <c r="Q169" s="91"/>
      <c r="R169" s="84"/>
      <c r="S169" s="84"/>
      <c r="T169" s="84"/>
      <c r="U169" s="91"/>
      <c r="V169" s="84"/>
      <c r="W169" s="84"/>
      <c r="X169" s="84"/>
      <c r="Y169" s="91"/>
      <c r="Z169" s="84"/>
      <c r="AA169" s="84"/>
      <c r="AB169" s="84"/>
      <c r="AC169" s="91">
        <v>2925</v>
      </c>
      <c r="AD169" s="84">
        <v>160875</v>
      </c>
      <c r="AE169" s="84">
        <v>11261.25</v>
      </c>
      <c r="AF169" s="84">
        <v>172136.25</v>
      </c>
      <c r="AG169"/>
      <c r="AH169"/>
      <c r="AI169"/>
    </row>
    <row r="170" spans="1:35" x14ac:dyDescent="0.3">
      <c r="A170" s="4" t="s">
        <v>62</v>
      </c>
      <c r="B170" s="4" t="s">
        <v>359</v>
      </c>
      <c r="C170" s="4" t="s">
        <v>216</v>
      </c>
      <c r="D170" s="4">
        <v>92000320918</v>
      </c>
      <c r="E170" s="91"/>
      <c r="F170" s="84"/>
      <c r="G170" s="84"/>
      <c r="H170" s="84"/>
      <c r="I170" s="91">
        <v>1590</v>
      </c>
      <c r="J170" s="84">
        <v>87450</v>
      </c>
      <c r="K170" s="84">
        <v>6121.5</v>
      </c>
      <c r="L170" s="84">
        <v>93571.5</v>
      </c>
      <c r="M170" s="91"/>
      <c r="N170" s="84"/>
      <c r="O170" s="84"/>
      <c r="P170" s="84"/>
      <c r="Q170" s="91"/>
      <c r="R170" s="84"/>
      <c r="S170" s="84"/>
      <c r="T170" s="84"/>
      <c r="U170" s="91"/>
      <c r="V170" s="84"/>
      <c r="W170" s="84"/>
      <c r="X170" s="84"/>
      <c r="Y170" s="91"/>
      <c r="Z170" s="84"/>
      <c r="AA170" s="84"/>
      <c r="AB170" s="84"/>
      <c r="AC170" s="91">
        <v>1590</v>
      </c>
      <c r="AD170" s="84">
        <v>87450</v>
      </c>
      <c r="AE170" s="84">
        <v>6121.5</v>
      </c>
      <c r="AF170" s="84">
        <v>93571.5</v>
      </c>
      <c r="AG170"/>
      <c r="AH170"/>
      <c r="AI170"/>
    </row>
    <row r="171" spans="1:35" x14ac:dyDescent="0.3">
      <c r="A171" s="4" t="s">
        <v>86</v>
      </c>
      <c r="B171" s="4" t="s">
        <v>389</v>
      </c>
      <c r="C171" s="4" t="s">
        <v>206</v>
      </c>
      <c r="D171" s="4">
        <v>92000324114</v>
      </c>
      <c r="E171" s="91"/>
      <c r="F171" s="84"/>
      <c r="G171" s="84"/>
      <c r="H171" s="84"/>
      <c r="I171" s="91">
        <v>7735</v>
      </c>
      <c r="J171" s="84">
        <v>425425</v>
      </c>
      <c r="K171" s="84">
        <v>29779.75</v>
      </c>
      <c r="L171" s="84">
        <v>455204.75</v>
      </c>
      <c r="M171" s="91"/>
      <c r="N171" s="84"/>
      <c r="O171" s="84"/>
      <c r="P171" s="84"/>
      <c r="Q171" s="91"/>
      <c r="R171" s="84"/>
      <c r="S171" s="84"/>
      <c r="T171" s="84"/>
      <c r="U171" s="91"/>
      <c r="V171" s="84"/>
      <c r="W171" s="84"/>
      <c r="X171" s="84"/>
      <c r="Y171" s="91"/>
      <c r="Z171" s="84"/>
      <c r="AA171" s="84"/>
      <c r="AB171" s="84"/>
      <c r="AC171" s="91">
        <v>7735</v>
      </c>
      <c r="AD171" s="84">
        <v>425425</v>
      </c>
      <c r="AE171" s="84">
        <v>29779.75</v>
      </c>
      <c r="AF171" s="84">
        <v>455204.75</v>
      </c>
      <c r="AG171"/>
      <c r="AH171"/>
      <c r="AI171"/>
    </row>
    <row r="172" spans="1:35" x14ac:dyDescent="0.3">
      <c r="A172" s="4" t="s">
        <v>86</v>
      </c>
      <c r="B172" s="4" t="s">
        <v>389</v>
      </c>
      <c r="C172" s="4" t="s">
        <v>220</v>
      </c>
      <c r="D172" s="4">
        <v>92000324044</v>
      </c>
      <c r="E172" s="91"/>
      <c r="F172" s="84"/>
      <c r="G172" s="84"/>
      <c r="H172" s="84"/>
      <c r="I172" s="91">
        <v>12524</v>
      </c>
      <c r="J172" s="84">
        <v>688820</v>
      </c>
      <c r="K172" s="84">
        <v>48217.4</v>
      </c>
      <c r="L172" s="84">
        <v>737037.4</v>
      </c>
      <c r="M172" s="91"/>
      <c r="N172" s="84"/>
      <c r="O172" s="84"/>
      <c r="P172" s="84"/>
      <c r="Q172" s="91"/>
      <c r="R172" s="84"/>
      <c r="S172" s="84"/>
      <c r="T172" s="84"/>
      <c r="U172" s="91"/>
      <c r="V172" s="84"/>
      <c r="W172" s="84"/>
      <c r="X172" s="84"/>
      <c r="Y172" s="91"/>
      <c r="Z172" s="84"/>
      <c r="AA172" s="84"/>
      <c r="AB172" s="84"/>
      <c r="AC172" s="91">
        <v>12524</v>
      </c>
      <c r="AD172" s="84">
        <v>688820</v>
      </c>
      <c r="AE172" s="84">
        <v>48217.4</v>
      </c>
      <c r="AF172" s="84">
        <v>737037.4</v>
      </c>
      <c r="AG172"/>
      <c r="AH172"/>
      <c r="AI172"/>
    </row>
    <row r="173" spans="1:35" x14ac:dyDescent="0.3">
      <c r="A173" s="4" t="s">
        <v>86</v>
      </c>
      <c r="B173" s="4" t="s">
        <v>389</v>
      </c>
      <c r="C173" s="4" t="s">
        <v>212</v>
      </c>
      <c r="D173" s="4">
        <v>92000522577</v>
      </c>
      <c r="E173" s="91"/>
      <c r="F173" s="84"/>
      <c r="G173" s="84"/>
      <c r="H173" s="84"/>
      <c r="I173" s="91">
        <v>1815</v>
      </c>
      <c r="J173" s="84">
        <v>99825</v>
      </c>
      <c r="K173" s="84">
        <v>6987.75</v>
      </c>
      <c r="L173" s="84">
        <v>106812.75</v>
      </c>
      <c r="M173" s="91"/>
      <c r="N173" s="84"/>
      <c r="O173" s="84"/>
      <c r="P173" s="84"/>
      <c r="Q173" s="91"/>
      <c r="R173" s="84"/>
      <c r="S173" s="84"/>
      <c r="T173" s="84"/>
      <c r="U173" s="91"/>
      <c r="V173" s="84"/>
      <c r="W173" s="84"/>
      <c r="X173" s="84"/>
      <c r="Y173" s="91"/>
      <c r="Z173" s="84"/>
      <c r="AA173" s="84"/>
      <c r="AB173" s="84"/>
      <c r="AC173" s="91">
        <v>1815</v>
      </c>
      <c r="AD173" s="84">
        <v>99825</v>
      </c>
      <c r="AE173" s="84">
        <v>6987.75</v>
      </c>
      <c r="AF173" s="84">
        <v>106812.75</v>
      </c>
      <c r="AG173"/>
      <c r="AH173"/>
      <c r="AI173"/>
    </row>
    <row r="174" spans="1:35" x14ac:dyDescent="0.3">
      <c r="A174" s="4" t="s">
        <v>86</v>
      </c>
      <c r="B174" s="4" t="s">
        <v>389</v>
      </c>
      <c r="C174" s="4" t="s">
        <v>211</v>
      </c>
      <c r="D174" s="4">
        <v>92000430573</v>
      </c>
      <c r="E174" s="91"/>
      <c r="F174" s="84"/>
      <c r="G174" s="84"/>
      <c r="H174" s="84"/>
      <c r="I174" s="91">
        <v>1773</v>
      </c>
      <c r="J174" s="84">
        <v>97515</v>
      </c>
      <c r="K174" s="84">
        <v>6826.05</v>
      </c>
      <c r="L174" s="84">
        <v>104341.05</v>
      </c>
      <c r="M174" s="91"/>
      <c r="N174" s="84"/>
      <c r="O174" s="84"/>
      <c r="P174" s="84"/>
      <c r="Q174" s="91"/>
      <c r="R174" s="84"/>
      <c r="S174" s="84"/>
      <c r="T174" s="84"/>
      <c r="U174" s="91">
        <v>1</v>
      </c>
      <c r="V174" s="84">
        <v>410</v>
      </c>
      <c r="W174" s="84">
        <v>28.7</v>
      </c>
      <c r="X174" s="84">
        <v>438.7</v>
      </c>
      <c r="Y174" s="91"/>
      <c r="Z174" s="84"/>
      <c r="AA174" s="84"/>
      <c r="AB174" s="84"/>
      <c r="AC174" s="91">
        <v>1774</v>
      </c>
      <c r="AD174" s="84">
        <v>97925</v>
      </c>
      <c r="AE174" s="84">
        <v>6854.75</v>
      </c>
      <c r="AF174" s="84">
        <v>104779.75</v>
      </c>
      <c r="AG174"/>
      <c r="AH174"/>
      <c r="AI174"/>
    </row>
    <row r="175" spans="1:35" x14ac:dyDescent="0.3">
      <c r="A175" s="4" t="s">
        <v>86</v>
      </c>
      <c r="B175" s="4" t="s">
        <v>389</v>
      </c>
      <c r="C175" s="4" t="s">
        <v>640</v>
      </c>
      <c r="D175" s="4">
        <v>92000539538</v>
      </c>
      <c r="E175" s="91"/>
      <c r="F175" s="84"/>
      <c r="G175" s="84"/>
      <c r="H175" s="84"/>
      <c r="I175" s="91">
        <v>7715</v>
      </c>
      <c r="J175" s="84">
        <v>424325</v>
      </c>
      <c r="K175" s="84">
        <v>29702.75</v>
      </c>
      <c r="L175" s="84">
        <v>454027.75</v>
      </c>
      <c r="M175" s="91"/>
      <c r="N175" s="84"/>
      <c r="O175" s="84"/>
      <c r="P175" s="84"/>
      <c r="Q175" s="91"/>
      <c r="R175" s="84"/>
      <c r="S175" s="84"/>
      <c r="T175" s="84"/>
      <c r="U175" s="91"/>
      <c r="V175" s="84"/>
      <c r="W175" s="84"/>
      <c r="X175" s="84"/>
      <c r="Y175" s="91"/>
      <c r="Z175" s="84"/>
      <c r="AA175" s="84"/>
      <c r="AB175" s="84"/>
      <c r="AC175" s="91">
        <v>7715</v>
      </c>
      <c r="AD175" s="84">
        <v>424325</v>
      </c>
      <c r="AE175" s="84">
        <v>29702.75</v>
      </c>
      <c r="AF175" s="84">
        <v>454027.75</v>
      </c>
      <c r="AG175"/>
      <c r="AH175"/>
      <c r="AI175"/>
    </row>
    <row r="176" spans="1:35" x14ac:dyDescent="0.3">
      <c r="A176" s="4" t="s">
        <v>86</v>
      </c>
      <c r="B176" s="4" t="s">
        <v>389</v>
      </c>
      <c r="C176" s="4" t="s">
        <v>219</v>
      </c>
      <c r="D176" s="4">
        <v>92000324060</v>
      </c>
      <c r="E176" s="91"/>
      <c r="F176" s="84"/>
      <c r="G176" s="84"/>
      <c r="H176" s="84"/>
      <c r="I176" s="91">
        <v>12653</v>
      </c>
      <c r="J176" s="84">
        <v>695915</v>
      </c>
      <c r="K176" s="84">
        <v>48714.049999999996</v>
      </c>
      <c r="L176" s="84">
        <v>744629.04999999993</v>
      </c>
      <c r="M176" s="91"/>
      <c r="N176" s="84"/>
      <c r="O176" s="84"/>
      <c r="P176" s="84"/>
      <c r="Q176" s="91"/>
      <c r="R176" s="84"/>
      <c r="S176" s="84"/>
      <c r="T176" s="84"/>
      <c r="U176" s="91"/>
      <c r="V176" s="84"/>
      <c r="W176" s="84"/>
      <c r="X176" s="84"/>
      <c r="Y176" s="91"/>
      <c r="Z176" s="84"/>
      <c r="AA176" s="84"/>
      <c r="AB176" s="84"/>
      <c r="AC176" s="91">
        <v>12653</v>
      </c>
      <c r="AD176" s="84">
        <v>695915</v>
      </c>
      <c r="AE176" s="84">
        <v>48714.049999999996</v>
      </c>
      <c r="AF176" s="84">
        <v>744629.04999999993</v>
      </c>
      <c r="AG176"/>
      <c r="AH176"/>
      <c r="AI176"/>
    </row>
    <row r="177" spans="1:35" x14ac:dyDescent="0.3">
      <c r="A177" s="4" t="s">
        <v>86</v>
      </c>
      <c r="B177" s="4" t="s">
        <v>389</v>
      </c>
      <c r="C177" s="4" t="s">
        <v>1260</v>
      </c>
      <c r="D177" s="4">
        <v>92000589324</v>
      </c>
      <c r="E177" s="91"/>
      <c r="F177" s="84"/>
      <c r="G177" s="84"/>
      <c r="H177" s="84"/>
      <c r="I177" s="91">
        <v>534</v>
      </c>
      <c r="J177" s="84">
        <v>29370</v>
      </c>
      <c r="K177" s="84">
        <v>2055.9</v>
      </c>
      <c r="L177" s="84">
        <v>31425.9</v>
      </c>
      <c r="M177" s="91"/>
      <c r="N177" s="84"/>
      <c r="O177" s="84"/>
      <c r="P177" s="84"/>
      <c r="Q177" s="91"/>
      <c r="R177" s="84"/>
      <c r="S177" s="84"/>
      <c r="T177" s="84"/>
      <c r="U177" s="91"/>
      <c r="V177" s="84"/>
      <c r="W177" s="84"/>
      <c r="X177" s="84"/>
      <c r="Y177" s="91"/>
      <c r="Z177" s="84"/>
      <c r="AA177" s="84"/>
      <c r="AB177" s="84"/>
      <c r="AC177" s="91">
        <v>534</v>
      </c>
      <c r="AD177" s="84">
        <v>29370</v>
      </c>
      <c r="AE177" s="84">
        <v>2055.9</v>
      </c>
      <c r="AF177" s="84">
        <v>31425.9</v>
      </c>
      <c r="AG177"/>
      <c r="AH177"/>
      <c r="AI177"/>
    </row>
    <row r="178" spans="1:35" x14ac:dyDescent="0.3">
      <c r="A178" s="4" t="s">
        <v>86</v>
      </c>
      <c r="B178" s="4" t="s">
        <v>389</v>
      </c>
      <c r="C178" s="4" t="s">
        <v>214</v>
      </c>
      <c r="D178" s="4">
        <v>92000322762</v>
      </c>
      <c r="E178" s="91"/>
      <c r="F178" s="84"/>
      <c r="G178" s="84"/>
      <c r="H178" s="84"/>
      <c r="I178" s="91">
        <v>5815</v>
      </c>
      <c r="J178" s="84">
        <v>319825</v>
      </c>
      <c r="K178" s="84">
        <v>22387.75</v>
      </c>
      <c r="L178" s="84">
        <v>342212.75</v>
      </c>
      <c r="M178" s="91"/>
      <c r="N178" s="84"/>
      <c r="O178" s="84"/>
      <c r="P178" s="84"/>
      <c r="Q178" s="91"/>
      <c r="R178" s="84"/>
      <c r="S178" s="84"/>
      <c r="T178" s="84"/>
      <c r="U178" s="91"/>
      <c r="V178" s="84"/>
      <c r="W178" s="84"/>
      <c r="X178" s="84"/>
      <c r="Y178" s="91"/>
      <c r="Z178" s="84"/>
      <c r="AA178" s="84"/>
      <c r="AB178" s="84"/>
      <c r="AC178" s="91">
        <v>5815</v>
      </c>
      <c r="AD178" s="84">
        <v>319825</v>
      </c>
      <c r="AE178" s="84">
        <v>22387.75</v>
      </c>
      <c r="AF178" s="84">
        <v>342212.75</v>
      </c>
      <c r="AG178"/>
      <c r="AH178"/>
      <c r="AI178"/>
    </row>
    <row r="179" spans="1:35" x14ac:dyDescent="0.3">
      <c r="A179" s="4" t="s">
        <v>86</v>
      </c>
      <c r="B179" s="4" t="s">
        <v>389</v>
      </c>
      <c r="C179" s="4" t="s">
        <v>213</v>
      </c>
      <c r="D179" s="4">
        <v>92000444214</v>
      </c>
      <c r="E179" s="91"/>
      <c r="F179" s="84"/>
      <c r="G179" s="84"/>
      <c r="H179" s="84"/>
      <c r="I179" s="91">
        <v>3234</v>
      </c>
      <c r="J179" s="84">
        <v>177870</v>
      </c>
      <c r="K179" s="84">
        <v>12450.9</v>
      </c>
      <c r="L179" s="84">
        <v>190320.9</v>
      </c>
      <c r="M179" s="91"/>
      <c r="N179" s="84"/>
      <c r="O179" s="84"/>
      <c r="P179" s="84"/>
      <c r="Q179" s="91"/>
      <c r="R179" s="84"/>
      <c r="S179" s="84"/>
      <c r="T179" s="84"/>
      <c r="U179" s="91">
        <v>1</v>
      </c>
      <c r="V179" s="84">
        <v>410</v>
      </c>
      <c r="W179" s="84">
        <v>28.7</v>
      </c>
      <c r="X179" s="84">
        <v>438.7</v>
      </c>
      <c r="Y179" s="91"/>
      <c r="Z179" s="84"/>
      <c r="AA179" s="84"/>
      <c r="AB179" s="84"/>
      <c r="AC179" s="91">
        <v>3235</v>
      </c>
      <c r="AD179" s="84">
        <v>178280</v>
      </c>
      <c r="AE179" s="84">
        <v>12479.6</v>
      </c>
      <c r="AF179" s="84">
        <v>190759.6</v>
      </c>
      <c r="AG179"/>
      <c r="AH179"/>
      <c r="AI179"/>
    </row>
    <row r="180" spans="1:35" x14ac:dyDescent="0.3">
      <c r="A180" s="4" t="s">
        <v>86</v>
      </c>
      <c r="B180" s="4" t="s">
        <v>389</v>
      </c>
      <c r="C180" s="4" t="s">
        <v>216</v>
      </c>
      <c r="D180" s="4">
        <v>92000324086</v>
      </c>
      <c r="E180" s="91"/>
      <c r="F180" s="84"/>
      <c r="G180" s="84"/>
      <c r="H180" s="84"/>
      <c r="I180" s="91">
        <v>2246</v>
      </c>
      <c r="J180" s="84">
        <v>123530</v>
      </c>
      <c r="K180" s="84">
        <v>8647.1</v>
      </c>
      <c r="L180" s="84">
        <v>132177.1</v>
      </c>
      <c r="M180" s="91"/>
      <c r="N180" s="84"/>
      <c r="O180" s="84"/>
      <c r="P180" s="84"/>
      <c r="Q180" s="91"/>
      <c r="R180" s="84"/>
      <c r="S180" s="84"/>
      <c r="T180" s="84"/>
      <c r="U180" s="91"/>
      <c r="V180" s="84"/>
      <c r="W180" s="84"/>
      <c r="X180" s="84"/>
      <c r="Y180" s="91"/>
      <c r="Z180" s="84"/>
      <c r="AA180" s="84"/>
      <c r="AB180" s="84"/>
      <c r="AC180" s="91">
        <v>2246</v>
      </c>
      <c r="AD180" s="84">
        <v>123530</v>
      </c>
      <c r="AE180" s="84">
        <v>8647.1</v>
      </c>
      <c r="AF180" s="84">
        <v>132177.1</v>
      </c>
      <c r="AG180"/>
      <c r="AH180"/>
      <c r="AI180"/>
    </row>
    <row r="181" spans="1:35" x14ac:dyDescent="0.3">
      <c r="A181" s="4" t="s">
        <v>60</v>
      </c>
      <c r="B181" s="4" t="s">
        <v>413</v>
      </c>
      <c r="C181" s="4" t="s">
        <v>206</v>
      </c>
      <c r="D181" s="4">
        <v>92000318896</v>
      </c>
      <c r="E181" s="91"/>
      <c r="F181" s="84"/>
      <c r="G181" s="84"/>
      <c r="H181" s="84"/>
      <c r="I181" s="91">
        <v>2463</v>
      </c>
      <c r="J181" s="84">
        <v>135465</v>
      </c>
      <c r="K181" s="84">
        <v>9482.5499999999993</v>
      </c>
      <c r="L181" s="84">
        <v>144947.54999999999</v>
      </c>
      <c r="M181" s="91"/>
      <c r="N181" s="84"/>
      <c r="O181" s="84"/>
      <c r="P181" s="84"/>
      <c r="Q181" s="91"/>
      <c r="R181" s="84"/>
      <c r="S181" s="84"/>
      <c r="T181" s="84"/>
      <c r="U181" s="91"/>
      <c r="V181" s="84"/>
      <c r="W181" s="84"/>
      <c r="X181" s="84"/>
      <c r="Y181" s="91"/>
      <c r="Z181" s="84"/>
      <c r="AA181" s="84"/>
      <c r="AB181" s="84"/>
      <c r="AC181" s="91">
        <v>2463</v>
      </c>
      <c r="AD181" s="84">
        <v>135465</v>
      </c>
      <c r="AE181" s="84">
        <v>9482.5499999999993</v>
      </c>
      <c r="AF181" s="84">
        <v>144947.54999999999</v>
      </c>
      <c r="AG181"/>
      <c r="AH181"/>
      <c r="AI181"/>
    </row>
    <row r="182" spans="1:35" x14ac:dyDescent="0.3">
      <c r="A182" s="4" t="s">
        <v>60</v>
      </c>
      <c r="B182" s="4" t="s">
        <v>413</v>
      </c>
      <c r="C182" s="4" t="s">
        <v>220</v>
      </c>
      <c r="D182" s="4">
        <v>92000318848</v>
      </c>
      <c r="E182" s="91"/>
      <c r="F182" s="84"/>
      <c r="G182" s="84"/>
      <c r="H182" s="84"/>
      <c r="I182" s="91">
        <v>5470</v>
      </c>
      <c r="J182" s="84">
        <v>300850</v>
      </c>
      <c r="K182" s="84">
        <v>21059.5</v>
      </c>
      <c r="L182" s="84">
        <v>321909.5</v>
      </c>
      <c r="M182" s="91"/>
      <c r="N182" s="84"/>
      <c r="O182" s="84"/>
      <c r="P182" s="84"/>
      <c r="Q182" s="91"/>
      <c r="R182" s="84"/>
      <c r="S182" s="84"/>
      <c r="T182" s="84"/>
      <c r="U182" s="91"/>
      <c r="V182" s="84"/>
      <c r="W182" s="84"/>
      <c r="X182" s="84"/>
      <c r="Y182" s="91"/>
      <c r="Z182" s="84"/>
      <c r="AA182" s="84"/>
      <c r="AB182" s="84"/>
      <c r="AC182" s="91">
        <v>5470</v>
      </c>
      <c r="AD182" s="84">
        <v>300850</v>
      </c>
      <c r="AE182" s="84">
        <v>21059.5</v>
      </c>
      <c r="AF182" s="84">
        <v>321909.5</v>
      </c>
      <c r="AG182"/>
      <c r="AH182"/>
      <c r="AI182"/>
    </row>
    <row r="183" spans="1:35" x14ac:dyDescent="0.3">
      <c r="A183" s="4" t="s">
        <v>60</v>
      </c>
      <c r="B183" s="4" t="s">
        <v>413</v>
      </c>
      <c r="C183" s="4" t="s">
        <v>212</v>
      </c>
      <c r="D183" s="4">
        <v>92000533068</v>
      </c>
      <c r="E183" s="91"/>
      <c r="F183" s="84"/>
      <c r="G183" s="84"/>
      <c r="H183" s="84"/>
      <c r="I183" s="91">
        <v>316</v>
      </c>
      <c r="J183" s="84">
        <v>17380</v>
      </c>
      <c r="K183" s="84">
        <v>1216.5999999999999</v>
      </c>
      <c r="L183" s="84">
        <v>18596.599999999999</v>
      </c>
      <c r="M183" s="91"/>
      <c r="N183" s="84"/>
      <c r="O183" s="84"/>
      <c r="P183" s="84"/>
      <c r="Q183" s="91"/>
      <c r="R183" s="84"/>
      <c r="S183" s="84"/>
      <c r="T183" s="84"/>
      <c r="U183" s="91"/>
      <c r="V183" s="84"/>
      <c r="W183" s="84"/>
      <c r="X183" s="84"/>
      <c r="Y183" s="91"/>
      <c r="Z183" s="84"/>
      <c r="AA183" s="84"/>
      <c r="AB183" s="84"/>
      <c r="AC183" s="91">
        <v>316</v>
      </c>
      <c r="AD183" s="84">
        <v>17380</v>
      </c>
      <c r="AE183" s="84">
        <v>1216.5999999999999</v>
      </c>
      <c r="AF183" s="84">
        <v>18596.599999999999</v>
      </c>
      <c r="AG183"/>
      <c r="AH183"/>
      <c r="AI183"/>
    </row>
    <row r="184" spans="1:35" x14ac:dyDescent="0.3">
      <c r="A184" s="4" t="s">
        <v>60</v>
      </c>
      <c r="B184" s="4" t="s">
        <v>413</v>
      </c>
      <c r="C184" s="4" t="s">
        <v>211</v>
      </c>
      <c r="D184" s="4">
        <v>92000515094</v>
      </c>
      <c r="E184" s="91"/>
      <c r="F184" s="84"/>
      <c r="G184" s="84"/>
      <c r="H184" s="84"/>
      <c r="I184" s="91">
        <v>405</v>
      </c>
      <c r="J184" s="84">
        <v>22275</v>
      </c>
      <c r="K184" s="84">
        <v>1559.25</v>
      </c>
      <c r="L184" s="84">
        <v>23834.25</v>
      </c>
      <c r="M184" s="91"/>
      <c r="N184" s="84"/>
      <c r="O184" s="84"/>
      <c r="P184" s="84"/>
      <c r="Q184" s="91"/>
      <c r="R184" s="84"/>
      <c r="S184" s="84"/>
      <c r="T184" s="84"/>
      <c r="U184" s="91"/>
      <c r="V184" s="84"/>
      <c r="W184" s="84"/>
      <c r="X184" s="84"/>
      <c r="Y184" s="91"/>
      <c r="Z184" s="84"/>
      <c r="AA184" s="84"/>
      <c r="AB184" s="84"/>
      <c r="AC184" s="91">
        <v>405</v>
      </c>
      <c r="AD184" s="84">
        <v>22275</v>
      </c>
      <c r="AE184" s="84">
        <v>1559.25</v>
      </c>
      <c r="AF184" s="84">
        <v>23834.25</v>
      </c>
      <c r="AG184"/>
      <c r="AH184"/>
      <c r="AI184"/>
    </row>
    <row r="185" spans="1:35" x14ac:dyDescent="0.3">
      <c r="A185" s="4" t="s">
        <v>60</v>
      </c>
      <c r="B185" s="4" t="s">
        <v>413</v>
      </c>
      <c r="C185" s="4" t="s">
        <v>640</v>
      </c>
      <c r="D185" s="4">
        <v>92000539542</v>
      </c>
      <c r="E185" s="91"/>
      <c r="F185" s="84"/>
      <c r="G185" s="84"/>
      <c r="H185" s="84"/>
      <c r="I185" s="91">
        <v>119</v>
      </c>
      <c r="J185" s="84">
        <v>6545</v>
      </c>
      <c r="K185" s="84">
        <v>458.15</v>
      </c>
      <c r="L185" s="84">
        <v>7003.15</v>
      </c>
      <c r="M185" s="91"/>
      <c r="N185" s="84"/>
      <c r="O185" s="84"/>
      <c r="P185" s="84"/>
      <c r="Q185" s="91"/>
      <c r="R185" s="84"/>
      <c r="S185" s="84"/>
      <c r="T185" s="84"/>
      <c r="U185" s="91"/>
      <c r="V185" s="84"/>
      <c r="W185" s="84"/>
      <c r="X185" s="84"/>
      <c r="Y185" s="91"/>
      <c r="Z185" s="84"/>
      <c r="AA185" s="84"/>
      <c r="AB185" s="84"/>
      <c r="AC185" s="91">
        <v>119</v>
      </c>
      <c r="AD185" s="84">
        <v>6545</v>
      </c>
      <c r="AE185" s="84">
        <v>458.15</v>
      </c>
      <c r="AF185" s="84">
        <v>7003.15</v>
      </c>
      <c r="AG185"/>
      <c r="AH185"/>
      <c r="AI185"/>
    </row>
    <row r="186" spans="1:35" x14ac:dyDescent="0.3">
      <c r="A186" s="4" t="s">
        <v>60</v>
      </c>
      <c r="B186" s="4" t="s">
        <v>413</v>
      </c>
      <c r="C186" s="4" t="s">
        <v>219</v>
      </c>
      <c r="D186" s="4">
        <v>92000318852</v>
      </c>
      <c r="E186" s="91"/>
      <c r="F186" s="84"/>
      <c r="G186" s="84"/>
      <c r="H186" s="84"/>
      <c r="I186" s="91">
        <v>2712</v>
      </c>
      <c r="J186" s="84">
        <v>149160</v>
      </c>
      <c r="K186" s="84">
        <v>10441.200000000001</v>
      </c>
      <c r="L186" s="84">
        <v>159601.20000000001</v>
      </c>
      <c r="M186" s="91"/>
      <c r="N186" s="84"/>
      <c r="O186" s="84"/>
      <c r="P186" s="84"/>
      <c r="Q186" s="91">
        <v>1134</v>
      </c>
      <c r="R186" s="84">
        <v>113400</v>
      </c>
      <c r="S186" s="84">
        <v>7938</v>
      </c>
      <c r="T186" s="84">
        <v>121338</v>
      </c>
      <c r="U186" s="91"/>
      <c r="V186" s="84"/>
      <c r="W186" s="84"/>
      <c r="X186" s="84"/>
      <c r="Y186" s="91"/>
      <c r="Z186" s="84"/>
      <c r="AA186" s="84"/>
      <c r="AB186" s="84"/>
      <c r="AC186" s="91">
        <v>3846</v>
      </c>
      <c r="AD186" s="84">
        <v>262560</v>
      </c>
      <c r="AE186" s="84">
        <v>18379.2</v>
      </c>
      <c r="AF186" s="84">
        <v>280939.2</v>
      </c>
      <c r="AG186"/>
      <c r="AH186"/>
      <c r="AI186"/>
    </row>
    <row r="187" spans="1:35" x14ac:dyDescent="0.3">
      <c r="A187" s="4" t="s">
        <v>60</v>
      </c>
      <c r="B187" s="4" t="s">
        <v>413</v>
      </c>
      <c r="C187" s="4" t="s">
        <v>1260</v>
      </c>
      <c r="D187" s="4">
        <v>92000589325</v>
      </c>
      <c r="E187" s="91"/>
      <c r="F187" s="84"/>
      <c r="G187" s="84"/>
      <c r="H187" s="84"/>
      <c r="I187" s="91">
        <v>966</v>
      </c>
      <c r="J187" s="84">
        <v>53130</v>
      </c>
      <c r="K187" s="84">
        <v>3719.1</v>
      </c>
      <c r="L187" s="84">
        <v>56849.1</v>
      </c>
      <c r="M187" s="91"/>
      <c r="N187" s="84"/>
      <c r="O187" s="84"/>
      <c r="P187" s="84"/>
      <c r="Q187" s="91"/>
      <c r="R187" s="84"/>
      <c r="S187" s="84"/>
      <c r="T187" s="84"/>
      <c r="U187" s="91"/>
      <c r="V187" s="84"/>
      <c r="W187" s="84"/>
      <c r="X187" s="84"/>
      <c r="Y187" s="91"/>
      <c r="Z187" s="84"/>
      <c r="AA187" s="84"/>
      <c r="AB187" s="84"/>
      <c r="AC187" s="91">
        <v>966</v>
      </c>
      <c r="AD187" s="84">
        <v>53130</v>
      </c>
      <c r="AE187" s="84">
        <v>3719.1</v>
      </c>
      <c r="AF187" s="84">
        <v>56849.1</v>
      </c>
      <c r="AG187"/>
      <c r="AH187"/>
      <c r="AI187"/>
    </row>
    <row r="188" spans="1:35" x14ac:dyDescent="0.3">
      <c r="A188" s="4" t="s">
        <v>60</v>
      </c>
      <c r="B188" s="4" t="s">
        <v>413</v>
      </c>
      <c r="C188" s="4" t="s">
        <v>214</v>
      </c>
      <c r="D188" s="4">
        <v>92000322763</v>
      </c>
      <c r="E188" s="91"/>
      <c r="F188" s="84"/>
      <c r="G188" s="84"/>
      <c r="H188" s="84"/>
      <c r="I188" s="91">
        <v>331</v>
      </c>
      <c r="J188" s="84">
        <v>18205</v>
      </c>
      <c r="K188" s="84">
        <v>1274.3499999999999</v>
      </c>
      <c r="L188" s="84">
        <v>19479.349999999999</v>
      </c>
      <c r="M188" s="91"/>
      <c r="N188" s="84"/>
      <c r="O188" s="84"/>
      <c r="P188" s="84"/>
      <c r="Q188" s="91"/>
      <c r="R188" s="84"/>
      <c r="S188" s="84"/>
      <c r="T188" s="84"/>
      <c r="U188" s="91"/>
      <c r="V188" s="84"/>
      <c r="W188" s="84"/>
      <c r="X188" s="84"/>
      <c r="Y188" s="91"/>
      <c r="Z188" s="84"/>
      <c r="AA188" s="84"/>
      <c r="AB188" s="84"/>
      <c r="AC188" s="91">
        <v>331</v>
      </c>
      <c r="AD188" s="84">
        <v>18205</v>
      </c>
      <c r="AE188" s="84">
        <v>1274.3499999999999</v>
      </c>
      <c r="AF188" s="84">
        <v>19479.349999999999</v>
      </c>
      <c r="AG188"/>
      <c r="AH188"/>
      <c r="AI188"/>
    </row>
    <row r="189" spans="1:35" x14ac:dyDescent="0.3">
      <c r="A189" s="4" t="s">
        <v>60</v>
      </c>
      <c r="B189" s="4" t="s">
        <v>413</v>
      </c>
      <c r="C189" s="4" t="s">
        <v>213</v>
      </c>
      <c r="D189" s="4">
        <v>92000441431</v>
      </c>
      <c r="E189" s="91"/>
      <c r="F189" s="84"/>
      <c r="G189" s="84"/>
      <c r="H189" s="84"/>
      <c r="I189" s="91">
        <v>2485</v>
      </c>
      <c r="J189" s="84">
        <v>136675</v>
      </c>
      <c r="K189" s="84">
        <v>9567.25</v>
      </c>
      <c r="L189" s="84">
        <v>146242.25</v>
      </c>
      <c r="M189" s="91"/>
      <c r="N189" s="84"/>
      <c r="O189" s="84"/>
      <c r="P189" s="84"/>
      <c r="Q189" s="91"/>
      <c r="R189" s="84"/>
      <c r="S189" s="84"/>
      <c r="T189" s="84"/>
      <c r="U189" s="91"/>
      <c r="V189" s="84"/>
      <c r="W189" s="84"/>
      <c r="X189" s="84"/>
      <c r="Y189" s="91"/>
      <c r="Z189" s="84"/>
      <c r="AA189" s="84"/>
      <c r="AB189" s="84"/>
      <c r="AC189" s="91">
        <v>2485</v>
      </c>
      <c r="AD189" s="84">
        <v>136675</v>
      </c>
      <c r="AE189" s="84">
        <v>9567.25</v>
      </c>
      <c r="AF189" s="84">
        <v>146242.25</v>
      </c>
      <c r="AG189"/>
      <c r="AH189"/>
      <c r="AI189"/>
    </row>
    <row r="190" spans="1:35" x14ac:dyDescent="0.3">
      <c r="A190" s="4" t="s">
        <v>60</v>
      </c>
      <c r="B190" s="4" t="s">
        <v>413</v>
      </c>
      <c r="C190" s="4" t="s">
        <v>216</v>
      </c>
      <c r="D190" s="4">
        <v>92000318869</v>
      </c>
      <c r="E190" s="91"/>
      <c r="F190" s="84"/>
      <c r="G190" s="84"/>
      <c r="H190" s="84"/>
      <c r="I190" s="91">
        <v>458</v>
      </c>
      <c r="J190" s="84">
        <v>25190</v>
      </c>
      <c r="K190" s="84">
        <v>1763.3</v>
      </c>
      <c r="L190" s="84">
        <v>26953.3</v>
      </c>
      <c r="M190" s="91"/>
      <c r="N190" s="84"/>
      <c r="O190" s="84"/>
      <c r="P190" s="84"/>
      <c r="Q190" s="91"/>
      <c r="R190" s="84"/>
      <c r="S190" s="84"/>
      <c r="T190" s="84"/>
      <c r="U190" s="91"/>
      <c r="V190" s="84"/>
      <c r="W190" s="84"/>
      <c r="X190" s="84"/>
      <c r="Y190" s="91"/>
      <c r="Z190" s="84"/>
      <c r="AA190" s="84"/>
      <c r="AB190" s="84"/>
      <c r="AC190" s="91">
        <v>458</v>
      </c>
      <c r="AD190" s="84">
        <v>25190</v>
      </c>
      <c r="AE190" s="84">
        <v>1763.3</v>
      </c>
      <c r="AF190" s="84">
        <v>26953.3</v>
      </c>
      <c r="AG190"/>
      <c r="AH190"/>
      <c r="AI190"/>
    </row>
    <row r="191" spans="1:35" x14ac:dyDescent="0.3">
      <c r="A191" s="4" t="s">
        <v>50</v>
      </c>
      <c r="B191" s="4" t="s">
        <v>470</v>
      </c>
      <c r="C191" s="4" t="s">
        <v>206</v>
      </c>
      <c r="D191" s="4">
        <v>92000320958</v>
      </c>
      <c r="E191" s="91"/>
      <c r="F191" s="84"/>
      <c r="G191" s="84"/>
      <c r="H191" s="84"/>
      <c r="I191" s="91">
        <v>8723</v>
      </c>
      <c r="J191" s="84">
        <v>479765</v>
      </c>
      <c r="K191" s="84">
        <v>33583.550000000003</v>
      </c>
      <c r="L191" s="84">
        <v>513348.55</v>
      </c>
      <c r="M191" s="91"/>
      <c r="N191" s="84"/>
      <c r="O191" s="84"/>
      <c r="P191" s="84"/>
      <c r="Q191" s="91"/>
      <c r="R191" s="84"/>
      <c r="S191" s="84"/>
      <c r="T191" s="84"/>
      <c r="U191" s="91"/>
      <c r="V191" s="84"/>
      <c r="W191" s="84"/>
      <c r="X191" s="84"/>
      <c r="Y191" s="91"/>
      <c r="Z191" s="84"/>
      <c r="AA191" s="84"/>
      <c r="AB191" s="84"/>
      <c r="AC191" s="91">
        <v>8723</v>
      </c>
      <c r="AD191" s="84">
        <v>479765</v>
      </c>
      <c r="AE191" s="84">
        <v>33583.550000000003</v>
      </c>
      <c r="AF191" s="84">
        <v>513348.55</v>
      </c>
      <c r="AG191"/>
      <c r="AH191"/>
      <c r="AI191"/>
    </row>
    <row r="192" spans="1:35" x14ac:dyDescent="0.3">
      <c r="A192" s="4" t="s">
        <v>50</v>
      </c>
      <c r="B192" s="4" t="s">
        <v>470</v>
      </c>
      <c r="C192" s="4" t="s">
        <v>220</v>
      </c>
      <c r="D192" s="4">
        <v>92000320877</v>
      </c>
      <c r="E192" s="91"/>
      <c r="F192" s="84"/>
      <c r="G192" s="84"/>
      <c r="H192" s="84"/>
      <c r="I192" s="91">
        <v>15104</v>
      </c>
      <c r="J192" s="84">
        <v>830720</v>
      </c>
      <c r="K192" s="84">
        <v>58150.399999999994</v>
      </c>
      <c r="L192" s="84">
        <v>888870.39999999991</v>
      </c>
      <c r="M192" s="91"/>
      <c r="N192" s="84"/>
      <c r="O192" s="84"/>
      <c r="P192" s="84"/>
      <c r="Q192" s="91">
        <v>1024</v>
      </c>
      <c r="R192" s="84">
        <v>102400</v>
      </c>
      <c r="S192" s="84">
        <v>7168</v>
      </c>
      <c r="T192" s="84">
        <v>109568</v>
      </c>
      <c r="U192" s="91">
        <v>55</v>
      </c>
      <c r="V192" s="84">
        <v>22550</v>
      </c>
      <c r="W192" s="84">
        <v>1578.5</v>
      </c>
      <c r="X192" s="84">
        <v>24128.5</v>
      </c>
      <c r="Y192" s="91"/>
      <c r="Z192" s="84"/>
      <c r="AA192" s="84"/>
      <c r="AB192" s="84"/>
      <c r="AC192" s="91">
        <v>16183</v>
      </c>
      <c r="AD192" s="84">
        <v>955670</v>
      </c>
      <c r="AE192" s="84">
        <v>66896.899999999994</v>
      </c>
      <c r="AF192" s="84">
        <v>1022566.8999999999</v>
      </c>
      <c r="AG192"/>
      <c r="AH192"/>
      <c r="AI192"/>
    </row>
    <row r="193" spans="1:35" x14ac:dyDescent="0.3">
      <c r="A193" s="4" t="s">
        <v>50</v>
      </c>
      <c r="B193" s="4" t="s">
        <v>470</v>
      </c>
      <c r="C193" s="4" t="s">
        <v>212</v>
      </c>
      <c r="D193" s="4">
        <v>92000499513</v>
      </c>
      <c r="E193" s="91"/>
      <c r="F193" s="84"/>
      <c r="G193" s="84"/>
      <c r="H193" s="84"/>
      <c r="I193" s="91">
        <v>197</v>
      </c>
      <c r="J193" s="84">
        <v>10835</v>
      </c>
      <c r="K193" s="84">
        <v>758.45</v>
      </c>
      <c r="L193" s="84">
        <v>11593.45</v>
      </c>
      <c r="M193" s="91"/>
      <c r="N193" s="84"/>
      <c r="O193" s="84"/>
      <c r="P193" s="84"/>
      <c r="Q193" s="91"/>
      <c r="R193" s="84"/>
      <c r="S193" s="84"/>
      <c r="T193" s="84"/>
      <c r="U193" s="91"/>
      <c r="V193" s="84"/>
      <c r="W193" s="84"/>
      <c r="X193" s="84"/>
      <c r="Y193" s="91"/>
      <c r="Z193" s="84"/>
      <c r="AA193" s="84"/>
      <c r="AB193" s="84"/>
      <c r="AC193" s="91">
        <v>197</v>
      </c>
      <c r="AD193" s="84">
        <v>10835</v>
      </c>
      <c r="AE193" s="84">
        <v>758.45</v>
      </c>
      <c r="AF193" s="84">
        <v>11593.45</v>
      </c>
      <c r="AG193"/>
      <c r="AH193"/>
      <c r="AI193"/>
    </row>
    <row r="194" spans="1:35" x14ac:dyDescent="0.3">
      <c r="A194" s="4" t="s">
        <v>50</v>
      </c>
      <c r="B194" s="4" t="s">
        <v>470</v>
      </c>
      <c r="C194" s="4" t="s">
        <v>640</v>
      </c>
      <c r="D194" s="4">
        <v>92000546547</v>
      </c>
      <c r="E194" s="91"/>
      <c r="F194" s="84"/>
      <c r="G194" s="84"/>
      <c r="H194" s="84"/>
      <c r="I194" s="91">
        <v>4690</v>
      </c>
      <c r="J194" s="84">
        <v>257950</v>
      </c>
      <c r="K194" s="84">
        <v>18056.5</v>
      </c>
      <c r="L194" s="84">
        <v>276006.5</v>
      </c>
      <c r="M194" s="91"/>
      <c r="N194" s="84"/>
      <c r="O194" s="84"/>
      <c r="P194" s="84"/>
      <c r="Q194" s="91"/>
      <c r="R194" s="84"/>
      <c r="S194" s="84"/>
      <c r="T194" s="84"/>
      <c r="U194" s="91"/>
      <c r="V194" s="84"/>
      <c r="W194" s="84"/>
      <c r="X194" s="84"/>
      <c r="Y194" s="91"/>
      <c r="Z194" s="84"/>
      <c r="AA194" s="84"/>
      <c r="AB194" s="84"/>
      <c r="AC194" s="91">
        <v>4690</v>
      </c>
      <c r="AD194" s="84">
        <v>257950</v>
      </c>
      <c r="AE194" s="84">
        <v>18056.5</v>
      </c>
      <c r="AF194" s="84">
        <v>276006.5</v>
      </c>
      <c r="AG194"/>
      <c r="AH194"/>
      <c r="AI194"/>
    </row>
    <row r="195" spans="1:35" x14ac:dyDescent="0.3">
      <c r="A195" s="4" t="s">
        <v>50</v>
      </c>
      <c r="B195" s="4" t="s">
        <v>470</v>
      </c>
      <c r="C195" s="4" t="s">
        <v>219</v>
      </c>
      <c r="D195" s="4">
        <v>92000320908</v>
      </c>
      <c r="E195" s="91"/>
      <c r="F195" s="84"/>
      <c r="G195" s="84"/>
      <c r="H195" s="84"/>
      <c r="I195" s="91">
        <v>13955</v>
      </c>
      <c r="J195" s="84">
        <v>767525</v>
      </c>
      <c r="K195" s="84">
        <v>53726.75</v>
      </c>
      <c r="L195" s="84">
        <v>821251.75</v>
      </c>
      <c r="M195" s="91"/>
      <c r="N195" s="84"/>
      <c r="O195" s="84"/>
      <c r="P195" s="84"/>
      <c r="Q195" s="91">
        <v>6952</v>
      </c>
      <c r="R195" s="84">
        <v>695200</v>
      </c>
      <c r="S195" s="84">
        <v>48664</v>
      </c>
      <c r="T195" s="84">
        <v>743864</v>
      </c>
      <c r="U195" s="91"/>
      <c r="V195" s="84"/>
      <c r="W195" s="84"/>
      <c r="X195" s="84"/>
      <c r="Y195" s="91"/>
      <c r="Z195" s="84"/>
      <c r="AA195" s="84"/>
      <c r="AB195" s="84"/>
      <c r="AC195" s="91">
        <v>20907</v>
      </c>
      <c r="AD195" s="84">
        <v>1462725</v>
      </c>
      <c r="AE195" s="84">
        <v>102390.75</v>
      </c>
      <c r="AF195" s="84">
        <v>1565115.75</v>
      </c>
      <c r="AG195"/>
      <c r="AH195"/>
      <c r="AI195"/>
    </row>
    <row r="196" spans="1:35" x14ac:dyDescent="0.3">
      <c r="A196" s="4" t="s">
        <v>50</v>
      </c>
      <c r="B196" s="4" t="s">
        <v>470</v>
      </c>
      <c r="C196" s="4" t="s">
        <v>1260</v>
      </c>
      <c r="D196" s="4">
        <v>92000589326</v>
      </c>
      <c r="E196" s="91"/>
      <c r="F196" s="84"/>
      <c r="G196" s="84"/>
      <c r="H196" s="84"/>
      <c r="I196" s="91">
        <v>1923</v>
      </c>
      <c r="J196" s="84">
        <v>105765</v>
      </c>
      <c r="K196" s="84">
        <v>7403.55</v>
      </c>
      <c r="L196" s="84">
        <v>113168.55</v>
      </c>
      <c r="M196" s="91"/>
      <c r="N196" s="84"/>
      <c r="O196" s="84"/>
      <c r="P196" s="84"/>
      <c r="Q196" s="91"/>
      <c r="R196" s="84"/>
      <c r="S196" s="84"/>
      <c r="T196" s="84"/>
      <c r="U196" s="91"/>
      <c r="V196" s="84"/>
      <c r="W196" s="84"/>
      <c r="X196" s="84"/>
      <c r="Y196" s="91"/>
      <c r="Z196" s="84"/>
      <c r="AA196" s="84"/>
      <c r="AB196" s="84"/>
      <c r="AC196" s="91">
        <v>1923</v>
      </c>
      <c r="AD196" s="84">
        <v>105765</v>
      </c>
      <c r="AE196" s="84">
        <v>7403.55</v>
      </c>
      <c r="AF196" s="84">
        <v>113168.55</v>
      </c>
      <c r="AG196"/>
      <c r="AH196"/>
      <c r="AI196"/>
    </row>
    <row r="197" spans="1:35" x14ac:dyDescent="0.3">
      <c r="A197" s="4" t="s">
        <v>50</v>
      </c>
      <c r="B197" s="4" t="s">
        <v>470</v>
      </c>
      <c r="C197" s="4" t="s">
        <v>214</v>
      </c>
      <c r="D197" s="4">
        <v>92000322774</v>
      </c>
      <c r="E197" s="91"/>
      <c r="F197" s="84"/>
      <c r="G197" s="84"/>
      <c r="H197" s="84"/>
      <c r="I197" s="91">
        <v>8369</v>
      </c>
      <c r="J197" s="84">
        <v>460295</v>
      </c>
      <c r="K197" s="84">
        <v>32220.65</v>
      </c>
      <c r="L197" s="84">
        <v>492515.65</v>
      </c>
      <c r="M197" s="91"/>
      <c r="N197" s="84"/>
      <c r="O197" s="84"/>
      <c r="P197" s="84"/>
      <c r="Q197" s="91"/>
      <c r="R197" s="84"/>
      <c r="S197" s="84"/>
      <c r="T197" s="84"/>
      <c r="U197" s="91"/>
      <c r="V197" s="84"/>
      <c r="W197" s="84"/>
      <c r="X197" s="84"/>
      <c r="Y197" s="91"/>
      <c r="Z197" s="84"/>
      <c r="AA197" s="84"/>
      <c r="AB197" s="84"/>
      <c r="AC197" s="91">
        <v>8369</v>
      </c>
      <c r="AD197" s="84">
        <v>460295</v>
      </c>
      <c r="AE197" s="84">
        <v>32220.65</v>
      </c>
      <c r="AF197" s="84">
        <v>492515.65</v>
      </c>
      <c r="AG197"/>
      <c r="AH197"/>
      <c r="AI197"/>
    </row>
    <row r="198" spans="1:35" x14ac:dyDescent="0.3">
      <c r="A198" s="4" t="s">
        <v>50</v>
      </c>
      <c r="B198" s="4" t="s">
        <v>470</v>
      </c>
      <c r="C198" s="4" t="s">
        <v>213</v>
      </c>
      <c r="D198" s="4">
        <v>92000434894</v>
      </c>
      <c r="E198" s="91"/>
      <c r="F198" s="84"/>
      <c r="G198" s="84"/>
      <c r="H198" s="84"/>
      <c r="I198" s="91">
        <v>7505</v>
      </c>
      <c r="J198" s="84">
        <v>412775</v>
      </c>
      <c r="K198" s="84">
        <v>28894.25</v>
      </c>
      <c r="L198" s="84">
        <v>441669.25</v>
      </c>
      <c r="M198" s="91"/>
      <c r="N198" s="84"/>
      <c r="O198" s="84"/>
      <c r="P198" s="84"/>
      <c r="Q198" s="91"/>
      <c r="R198" s="84"/>
      <c r="S198" s="84"/>
      <c r="T198" s="84"/>
      <c r="U198" s="91"/>
      <c r="V198" s="84"/>
      <c r="W198" s="84"/>
      <c r="X198" s="84"/>
      <c r="Y198" s="91"/>
      <c r="Z198" s="84"/>
      <c r="AA198" s="84"/>
      <c r="AB198" s="84"/>
      <c r="AC198" s="91">
        <v>7505</v>
      </c>
      <c r="AD198" s="84">
        <v>412775</v>
      </c>
      <c r="AE198" s="84">
        <v>28894.25</v>
      </c>
      <c r="AF198" s="84">
        <v>441669.25</v>
      </c>
      <c r="AG198"/>
      <c r="AH198"/>
      <c r="AI198"/>
    </row>
    <row r="199" spans="1:35" x14ac:dyDescent="0.3">
      <c r="A199" s="4" t="s">
        <v>50</v>
      </c>
      <c r="B199" s="4" t="s">
        <v>470</v>
      </c>
      <c r="C199" s="4" t="s">
        <v>216</v>
      </c>
      <c r="D199" s="4">
        <v>92000320939</v>
      </c>
      <c r="E199" s="91"/>
      <c r="F199" s="84"/>
      <c r="G199" s="84"/>
      <c r="H199" s="84"/>
      <c r="I199" s="91">
        <v>2160</v>
      </c>
      <c r="J199" s="84">
        <v>118800</v>
      </c>
      <c r="K199" s="84">
        <v>8316</v>
      </c>
      <c r="L199" s="84">
        <v>127116</v>
      </c>
      <c r="M199" s="91"/>
      <c r="N199" s="84"/>
      <c r="O199" s="84"/>
      <c r="P199" s="84"/>
      <c r="Q199" s="91"/>
      <c r="R199" s="84"/>
      <c r="S199" s="84"/>
      <c r="T199" s="84"/>
      <c r="U199" s="91"/>
      <c r="V199" s="84"/>
      <c r="W199" s="84"/>
      <c r="X199" s="84"/>
      <c r="Y199" s="91"/>
      <c r="Z199" s="84"/>
      <c r="AA199" s="84"/>
      <c r="AB199" s="84"/>
      <c r="AC199" s="91">
        <v>2160</v>
      </c>
      <c r="AD199" s="84">
        <v>118800</v>
      </c>
      <c r="AE199" s="84">
        <v>8316</v>
      </c>
      <c r="AF199" s="84">
        <v>127116</v>
      </c>
      <c r="AG199"/>
      <c r="AH199"/>
      <c r="AI199"/>
    </row>
    <row r="200" spans="1:35" x14ac:dyDescent="0.3">
      <c r="A200" s="4" t="s">
        <v>35</v>
      </c>
      <c r="B200" s="4" t="s">
        <v>440</v>
      </c>
      <c r="C200" s="4" t="s">
        <v>206</v>
      </c>
      <c r="D200" s="4">
        <v>92000320984</v>
      </c>
      <c r="E200" s="91"/>
      <c r="F200" s="84"/>
      <c r="G200" s="84"/>
      <c r="H200" s="84"/>
      <c r="I200" s="91">
        <v>10289</v>
      </c>
      <c r="J200" s="84">
        <v>565895</v>
      </c>
      <c r="K200" s="84">
        <v>39612.65</v>
      </c>
      <c r="L200" s="84">
        <v>605507.65</v>
      </c>
      <c r="M200" s="91"/>
      <c r="N200" s="84"/>
      <c r="O200" s="84"/>
      <c r="P200" s="84"/>
      <c r="Q200" s="91"/>
      <c r="R200" s="84"/>
      <c r="S200" s="84"/>
      <c r="T200" s="84"/>
      <c r="U200" s="91"/>
      <c r="V200" s="84"/>
      <c r="W200" s="84"/>
      <c r="X200" s="84"/>
      <c r="Y200" s="91"/>
      <c r="Z200" s="84"/>
      <c r="AA200" s="84"/>
      <c r="AB200" s="84"/>
      <c r="AC200" s="91">
        <v>10289</v>
      </c>
      <c r="AD200" s="84">
        <v>565895</v>
      </c>
      <c r="AE200" s="84">
        <v>39612.65</v>
      </c>
      <c r="AF200" s="84">
        <v>605507.65</v>
      </c>
      <c r="AG200"/>
      <c r="AH200"/>
      <c r="AI200"/>
    </row>
    <row r="201" spans="1:35" x14ac:dyDescent="0.3">
      <c r="A201" s="4" t="s">
        <v>35</v>
      </c>
      <c r="B201" s="4" t="s">
        <v>440</v>
      </c>
      <c r="C201" s="4" t="s">
        <v>220</v>
      </c>
      <c r="D201" s="4">
        <v>92000320890</v>
      </c>
      <c r="E201" s="91"/>
      <c r="F201" s="84"/>
      <c r="G201" s="84"/>
      <c r="H201" s="84"/>
      <c r="I201" s="91">
        <v>10656</v>
      </c>
      <c r="J201" s="84">
        <v>586080</v>
      </c>
      <c r="K201" s="84">
        <v>41025.599999999999</v>
      </c>
      <c r="L201" s="84">
        <v>627105.6</v>
      </c>
      <c r="M201" s="91"/>
      <c r="N201" s="84"/>
      <c r="O201" s="84"/>
      <c r="P201" s="84"/>
      <c r="Q201" s="91"/>
      <c r="R201" s="84"/>
      <c r="S201" s="84"/>
      <c r="T201" s="84"/>
      <c r="U201" s="91"/>
      <c r="V201" s="84"/>
      <c r="W201" s="84"/>
      <c r="X201" s="84"/>
      <c r="Y201" s="91"/>
      <c r="Z201" s="84"/>
      <c r="AA201" s="84"/>
      <c r="AB201" s="84"/>
      <c r="AC201" s="91">
        <v>10656</v>
      </c>
      <c r="AD201" s="84">
        <v>586080</v>
      </c>
      <c r="AE201" s="84">
        <v>41025.599999999999</v>
      </c>
      <c r="AF201" s="84">
        <v>627105.6</v>
      </c>
      <c r="AG201"/>
      <c r="AH201"/>
      <c r="AI201"/>
    </row>
    <row r="202" spans="1:35" x14ac:dyDescent="0.3">
      <c r="A202" s="4" t="s">
        <v>35</v>
      </c>
      <c r="B202" s="4" t="s">
        <v>440</v>
      </c>
      <c r="C202" s="4" t="s">
        <v>640</v>
      </c>
      <c r="D202" s="4">
        <v>92000571407</v>
      </c>
      <c r="E202" s="91"/>
      <c r="F202" s="84"/>
      <c r="G202" s="84"/>
      <c r="H202" s="84"/>
      <c r="I202" s="91">
        <v>2902</v>
      </c>
      <c r="J202" s="84">
        <v>159610</v>
      </c>
      <c r="K202" s="84">
        <v>11172.7</v>
      </c>
      <c r="L202" s="84">
        <v>170782.7</v>
      </c>
      <c r="M202" s="91"/>
      <c r="N202" s="84"/>
      <c r="O202" s="84"/>
      <c r="P202" s="84"/>
      <c r="Q202" s="91"/>
      <c r="R202" s="84"/>
      <c r="S202" s="84"/>
      <c r="T202" s="84"/>
      <c r="U202" s="91"/>
      <c r="V202" s="84"/>
      <c r="W202" s="84"/>
      <c r="X202" s="84"/>
      <c r="Y202" s="91"/>
      <c r="Z202" s="84"/>
      <c r="AA202" s="84"/>
      <c r="AB202" s="84"/>
      <c r="AC202" s="91">
        <v>2902</v>
      </c>
      <c r="AD202" s="84">
        <v>159610</v>
      </c>
      <c r="AE202" s="84">
        <v>11172.7</v>
      </c>
      <c r="AF202" s="84">
        <v>170782.7</v>
      </c>
      <c r="AG202"/>
      <c r="AH202"/>
      <c r="AI202"/>
    </row>
    <row r="203" spans="1:35" x14ac:dyDescent="0.3">
      <c r="A203" s="4" t="s">
        <v>35</v>
      </c>
      <c r="B203" s="4" t="s">
        <v>440</v>
      </c>
      <c r="C203" s="4" t="s">
        <v>219</v>
      </c>
      <c r="D203" s="4">
        <v>92000320899</v>
      </c>
      <c r="E203" s="91"/>
      <c r="F203" s="84"/>
      <c r="G203" s="84"/>
      <c r="H203" s="84"/>
      <c r="I203" s="91">
        <v>15030</v>
      </c>
      <c r="J203" s="84">
        <v>826650</v>
      </c>
      <c r="K203" s="84">
        <v>57865.5</v>
      </c>
      <c r="L203" s="84">
        <v>884515.5</v>
      </c>
      <c r="M203" s="91"/>
      <c r="N203" s="84"/>
      <c r="O203" s="84"/>
      <c r="P203" s="84"/>
      <c r="Q203" s="91">
        <v>2185</v>
      </c>
      <c r="R203" s="84">
        <v>218500</v>
      </c>
      <c r="S203" s="84">
        <v>15295</v>
      </c>
      <c r="T203" s="84">
        <v>233795</v>
      </c>
      <c r="U203" s="91"/>
      <c r="V203" s="84"/>
      <c r="W203" s="84"/>
      <c r="X203" s="84"/>
      <c r="Y203" s="91"/>
      <c r="Z203" s="84"/>
      <c r="AA203" s="84"/>
      <c r="AB203" s="84"/>
      <c r="AC203" s="91">
        <v>17215</v>
      </c>
      <c r="AD203" s="84">
        <v>1045150</v>
      </c>
      <c r="AE203" s="84">
        <v>73160.5</v>
      </c>
      <c r="AF203" s="84">
        <v>1118310.5</v>
      </c>
      <c r="AG203"/>
      <c r="AH203"/>
      <c r="AI203"/>
    </row>
    <row r="204" spans="1:35" x14ac:dyDescent="0.3">
      <c r="A204" s="4" t="s">
        <v>35</v>
      </c>
      <c r="B204" s="4" t="s">
        <v>440</v>
      </c>
      <c r="C204" s="4" t="s">
        <v>1260</v>
      </c>
      <c r="D204" s="4">
        <v>92000589327</v>
      </c>
      <c r="E204" s="91"/>
      <c r="F204" s="84"/>
      <c r="G204" s="84"/>
      <c r="H204" s="84"/>
      <c r="I204" s="91">
        <v>3464</v>
      </c>
      <c r="J204" s="84">
        <v>190520</v>
      </c>
      <c r="K204" s="84">
        <v>13336.4</v>
      </c>
      <c r="L204" s="84">
        <v>203856.4</v>
      </c>
      <c r="M204" s="91"/>
      <c r="N204" s="84"/>
      <c r="O204" s="84"/>
      <c r="P204" s="84"/>
      <c r="Q204" s="91"/>
      <c r="R204" s="84"/>
      <c r="S204" s="84"/>
      <c r="T204" s="84"/>
      <c r="U204" s="91"/>
      <c r="V204" s="84"/>
      <c r="W204" s="84"/>
      <c r="X204" s="84"/>
      <c r="Y204" s="91"/>
      <c r="Z204" s="84"/>
      <c r="AA204" s="84"/>
      <c r="AB204" s="84"/>
      <c r="AC204" s="91">
        <v>3464</v>
      </c>
      <c r="AD204" s="84">
        <v>190520</v>
      </c>
      <c r="AE204" s="84">
        <v>13336.4</v>
      </c>
      <c r="AF204" s="84">
        <v>203856.4</v>
      </c>
      <c r="AG204"/>
      <c r="AH204"/>
      <c r="AI204"/>
    </row>
    <row r="205" spans="1:35" x14ac:dyDescent="0.3">
      <c r="A205" s="4" t="s">
        <v>35</v>
      </c>
      <c r="B205" s="4" t="s">
        <v>440</v>
      </c>
      <c r="C205" s="4" t="s">
        <v>214</v>
      </c>
      <c r="D205" s="4">
        <v>92000320885</v>
      </c>
      <c r="E205" s="91"/>
      <c r="F205" s="84"/>
      <c r="G205" s="84"/>
      <c r="H205" s="84"/>
      <c r="I205" s="91">
        <v>6809</v>
      </c>
      <c r="J205" s="84">
        <v>374495</v>
      </c>
      <c r="K205" s="84">
        <v>26214.65</v>
      </c>
      <c r="L205" s="84">
        <v>400709.65</v>
      </c>
      <c r="M205" s="91"/>
      <c r="N205" s="84"/>
      <c r="O205" s="84"/>
      <c r="P205" s="84"/>
      <c r="Q205" s="91"/>
      <c r="R205" s="84"/>
      <c r="S205" s="84"/>
      <c r="T205" s="84"/>
      <c r="U205" s="91"/>
      <c r="V205" s="84"/>
      <c r="W205" s="84"/>
      <c r="X205" s="84"/>
      <c r="Y205" s="91"/>
      <c r="Z205" s="84"/>
      <c r="AA205" s="84"/>
      <c r="AB205" s="84"/>
      <c r="AC205" s="91">
        <v>6809</v>
      </c>
      <c r="AD205" s="84">
        <v>374495</v>
      </c>
      <c r="AE205" s="84">
        <v>26214.65</v>
      </c>
      <c r="AF205" s="84">
        <v>400709.65</v>
      </c>
      <c r="AG205"/>
      <c r="AH205"/>
      <c r="AI205"/>
    </row>
    <row r="206" spans="1:35" x14ac:dyDescent="0.3">
      <c r="A206" s="4" t="s">
        <v>35</v>
      </c>
      <c r="B206" s="4" t="s">
        <v>440</v>
      </c>
      <c r="C206" s="4" t="s">
        <v>213</v>
      </c>
      <c r="D206" s="4">
        <v>92000444216</v>
      </c>
      <c r="E206" s="91"/>
      <c r="F206" s="84"/>
      <c r="G206" s="84"/>
      <c r="H206" s="84"/>
      <c r="I206" s="91">
        <v>5863</v>
      </c>
      <c r="J206" s="84">
        <v>322465</v>
      </c>
      <c r="K206" s="84">
        <v>22572.55</v>
      </c>
      <c r="L206" s="84">
        <v>345037.55</v>
      </c>
      <c r="M206" s="91"/>
      <c r="N206" s="84"/>
      <c r="O206" s="84"/>
      <c r="P206" s="84"/>
      <c r="Q206" s="91"/>
      <c r="R206" s="84"/>
      <c r="S206" s="84"/>
      <c r="T206" s="84"/>
      <c r="U206" s="91"/>
      <c r="V206" s="84"/>
      <c r="W206" s="84"/>
      <c r="X206" s="84"/>
      <c r="Y206" s="91"/>
      <c r="Z206" s="84"/>
      <c r="AA206" s="84"/>
      <c r="AB206" s="84"/>
      <c r="AC206" s="91">
        <v>5863</v>
      </c>
      <c r="AD206" s="84">
        <v>322465</v>
      </c>
      <c r="AE206" s="84">
        <v>22572.55</v>
      </c>
      <c r="AF206" s="84">
        <v>345037.55</v>
      </c>
      <c r="AG206"/>
      <c r="AH206"/>
      <c r="AI206"/>
    </row>
    <row r="207" spans="1:35" x14ac:dyDescent="0.3">
      <c r="A207" s="4" t="s">
        <v>35</v>
      </c>
      <c r="B207" s="4" t="s">
        <v>440</v>
      </c>
      <c r="C207" s="4" t="s">
        <v>216</v>
      </c>
      <c r="D207" s="4">
        <v>92000320961</v>
      </c>
      <c r="E207" s="91"/>
      <c r="F207" s="84"/>
      <c r="G207" s="84"/>
      <c r="H207" s="84"/>
      <c r="I207" s="91">
        <v>2054</v>
      </c>
      <c r="J207" s="84">
        <v>112970</v>
      </c>
      <c r="K207" s="84">
        <v>7907.9</v>
      </c>
      <c r="L207" s="84">
        <v>120877.9</v>
      </c>
      <c r="M207" s="91"/>
      <c r="N207" s="84"/>
      <c r="O207" s="84"/>
      <c r="P207" s="84"/>
      <c r="Q207" s="91"/>
      <c r="R207" s="84"/>
      <c r="S207" s="84"/>
      <c r="T207" s="84"/>
      <c r="U207" s="91"/>
      <c r="V207" s="84"/>
      <c r="W207" s="84"/>
      <c r="X207" s="84"/>
      <c r="Y207" s="91"/>
      <c r="Z207" s="84"/>
      <c r="AA207" s="84"/>
      <c r="AB207" s="84"/>
      <c r="AC207" s="91">
        <v>2054</v>
      </c>
      <c r="AD207" s="84">
        <v>112970</v>
      </c>
      <c r="AE207" s="84">
        <v>7907.9</v>
      </c>
      <c r="AF207" s="84">
        <v>120877.9</v>
      </c>
      <c r="AG207"/>
      <c r="AH207"/>
      <c r="AI207"/>
    </row>
    <row r="208" spans="1:35" x14ac:dyDescent="0.3">
      <c r="A208" s="4" t="s">
        <v>49</v>
      </c>
      <c r="B208" s="4" t="s">
        <v>458</v>
      </c>
      <c r="C208" s="4" t="s">
        <v>206</v>
      </c>
      <c r="D208" s="4">
        <v>92000319917</v>
      </c>
      <c r="E208" s="91"/>
      <c r="F208" s="84"/>
      <c r="G208" s="84"/>
      <c r="H208" s="84"/>
      <c r="I208" s="91">
        <v>3822</v>
      </c>
      <c r="J208" s="84">
        <v>210210</v>
      </c>
      <c r="K208" s="84">
        <v>14714.7</v>
      </c>
      <c r="L208" s="84">
        <v>224924.7</v>
      </c>
      <c r="M208" s="91"/>
      <c r="N208" s="84"/>
      <c r="O208" s="84"/>
      <c r="P208" s="84"/>
      <c r="Q208" s="91"/>
      <c r="R208" s="84"/>
      <c r="S208" s="84"/>
      <c r="T208" s="84"/>
      <c r="U208" s="91"/>
      <c r="V208" s="84"/>
      <c r="W208" s="84"/>
      <c r="X208" s="84"/>
      <c r="Y208" s="91"/>
      <c r="Z208" s="84"/>
      <c r="AA208" s="84"/>
      <c r="AB208" s="84"/>
      <c r="AC208" s="91">
        <v>3822</v>
      </c>
      <c r="AD208" s="84">
        <v>210210</v>
      </c>
      <c r="AE208" s="84">
        <v>14714.7</v>
      </c>
      <c r="AF208" s="84">
        <v>224924.7</v>
      </c>
      <c r="AG208"/>
      <c r="AH208"/>
      <c r="AI208"/>
    </row>
    <row r="209" spans="1:35" x14ac:dyDescent="0.3">
      <c r="A209" s="4" t="s">
        <v>49</v>
      </c>
      <c r="B209" s="4" t="s">
        <v>458</v>
      </c>
      <c r="C209" s="4" t="s">
        <v>220</v>
      </c>
      <c r="D209" s="4">
        <v>92000319896</v>
      </c>
      <c r="E209" s="91"/>
      <c r="F209" s="84"/>
      <c r="G209" s="84"/>
      <c r="H209" s="84"/>
      <c r="I209" s="91">
        <v>6825</v>
      </c>
      <c r="J209" s="84">
        <v>375375</v>
      </c>
      <c r="K209" s="84">
        <v>26276.25</v>
      </c>
      <c r="L209" s="84">
        <v>401651.25</v>
      </c>
      <c r="M209" s="91"/>
      <c r="N209" s="84"/>
      <c r="O209" s="84"/>
      <c r="P209" s="84"/>
      <c r="Q209" s="91">
        <v>585</v>
      </c>
      <c r="R209" s="84">
        <v>58500</v>
      </c>
      <c r="S209" s="84">
        <v>4095</v>
      </c>
      <c r="T209" s="84">
        <v>62595</v>
      </c>
      <c r="U209" s="91"/>
      <c r="V209" s="84"/>
      <c r="W209" s="84"/>
      <c r="X209" s="84"/>
      <c r="Y209" s="91"/>
      <c r="Z209" s="84"/>
      <c r="AA209" s="84"/>
      <c r="AB209" s="84"/>
      <c r="AC209" s="91">
        <v>7410</v>
      </c>
      <c r="AD209" s="84">
        <v>433875</v>
      </c>
      <c r="AE209" s="84">
        <v>30371.25</v>
      </c>
      <c r="AF209" s="84">
        <v>464246.25</v>
      </c>
      <c r="AG209"/>
      <c r="AH209"/>
      <c r="AI209"/>
    </row>
    <row r="210" spans="1:35" x14ac:dyDescent="0.3">
      <c r="A210" s="4" t="s">
        <v>49</v>
      </c>
      <c r="B210" s="4" t="s">
        <v>458</v>
      </c>
      <c r="C210" s="4" t="s">
        <v>640</v>
      </c>
      <c r="D210" s="4">
        <v>92000571408</v>
      </c>
      <c r="E210" s="91"/>
      <c r="F210" s="84"/>
      <c r="G210" s="84"/>
      <c r="H210" s="84"/>
      <c r="I210" s="91">
        <v>10728</v>
      </c>
      <c r="J210" s="84">
        <v>590040</v>
      </c>
      <c r="K210" s="84">
        <v>41302.800000000003</v>
      </c>
      <c r="L210" s="84">
        <v>631342.80000000005</v>
      </c>
      <c r="M210" s="91"/>
      <c r="N210" s="84"/>
      <c r="O210" s="84"/>
      <c r="P210" s="84"/>
      <c r="Q210" s="91"/>
      <c r="R210" s="84"/>
      <c r="S210" s="84"/>
      <c r="T210" s="84"/>
      <c r="U210" s="91"/>
      <c r="V210" s="84"/>
      <c r="W210" s="84"/>
      <c r="X210" s="84"/>
      <c r="Y210" s="91"/>
      <c r="Z210" s="84"/>
      <c r="AA210" s="84"/>
      <c r="AB210" s="84"/>
      <c r="AC210" s="91">
        <v>10728</v>
      </c>
      <c r="AD210" s="84">
        <v>590040</v>
      </c>
      <c r="AE210" s="84">
        <v>41302.800000000003</v>
      </c>
      <c r="AF210" s="84">
        <v>631342.80000000005</v>
      </c>
      <c r="AG210"/>
      <c r="AH210"/>
      <c r="AI210"/>
    </row>
    <row r="211" spans="1:35" x14ac:dyDescent="0.3">
      <c r="A211" s="4" t="s">
        <v>49</v>
      </c>
      <c r="B211" s="4" t="s">
        <v>458</v>
      </c>
      <c r="C211" s="4" t="s">
        <v>219</v>
      </c>
      <c r="D211" s="4">
        <v>92000319910</v>
      </c>
      <c r="E211" s="91"/>
      <c r="F211" s="84"/>
      <c r="G211" s="84"/>
      <c r="H211" s="84"/>
      <c r="I211" s="91">
        <v>5519</v>
      </c>
      <c r="J211" s="84">
        <v>303545</v>
      </c>
      <c r="K211" s="84">
        <v>21248.15</v>
      </c>
      <c r="L211" s="84">
        <v>324793.15000000002</v>
      </c>
      <c r="M211" s="91"/>
      <c r="N211" s="84"/>
      <c r="O211" s="84"/>
      <c r="P211" s="84"/>
      <c r="Q211" s="91">
        <v>1924</v>
      </c>
      <c r="R211" s="84">
        <v>192400</v>
      </c>
      <c r="S211" s="84">
        <v>13468</v>
      </c>
      <c r="T211" s="84">
        <v>205868</v>
      </c>
      <c r="U211" s="91"/>
      <c r="V211" s="84"/>
      <c r="W211" s="84"/>
      <c r="X211" s="84"/>
      <c r="Y211" s="91"/>
      <c r="Z211" s="84"/>
      <c r="AA211" s="84"/>
      <c r="AB211" s="84"/>
      <c r="AC211" s="91">
        <v>7443</v>
      </c>
      <c r="AD211" s="84">
        <v>495945</v>
      </c>
      <c r="AE211" s="84">
        <v>34716.15</v>
      </c>
      <c r="AF211" s="84">
        <v>530661.15</v>
      </c>
      <c r="AG211"/>
      <c r="AH211"/>
      <c r="AI211"/>
    </row>
    <row r="212" spans="1:35" x14ac:dyDescent="0.3">
      <c r="A212" s="4" t="s">
        <v>49</v>
      </c>
      <c r="B212" s="4" t="s">
        <v>458</v>
      </c>
      <c r="C212" s="4" t="s">
        <v>1260</v>
      </c>
      <c r="D212" s="4">
        <v>92000589328</v>
      </c>
      <c r="E212" s="91"/>
      <c r="F212" s="84"/>
      <c r="G212" s="84"/>
      <c r="H212" s="84"/>
      <c r="I212" s="91">
        <v>1352</v>
      </c>
      <c r="J212" s="84">
        <v>74360</v>
      </c>
      <c r="K212" s="84">
        <v>5205.2</v>
      </c>
      <c r="L212" s="84">
        <v>79565.2</v>
      </c>
      <c r="M212" s="91"/>
      <c r="N212" s="84"/>
      <c r="O212" s="84"/>
      <c r="P212" s="84"/>
      <c r="Q212" s="91"/>
      <c r="R212" s="84"/>
      <c r="S212" s="84"/>
      <c r="T212" s="84"/>
      <c r="U212" s="91"/>
      <c r="V212" s="84"/>
      <c r="W212" s="84"/>
      <c r="X212" s="84"/>
      <c r="Y212" s="91"/>
      <c r="Z212" s="84"/>
      <c r="AA212" s="84"/>
      <c r="AB212" s="84"/>
      <c r="AC212" s="91">
        <v>1352</v>
      </c>
      <c r="AD212" s="84">
        <v>74360</v>
      </c>
      <c r="AE212" s="84">
        <v>5205.2</v>
      </c>
      <c r="AF212" s="84">
        <v>79565.2</v>
      </c>
      <c r="AG212"/>
      <c r="AH212"/>
      <c r="AI212"/>
    </row>
    <row r="213" spans="1:35" x14ac:dyDescent="0.3">
      <c r="A213" s="4" t="s">
        <v>49</v>
      </c>
      <c r="B213" s="4" t="s">
        <v>458</v>
      </c>
      <c r="C213" s="4" t="s">
        <v>214</v>
      </c>
      <c r="D213" s="4">
        <v>92000322777</v>
      </c>
      <c r="E213" s="91"/>
      <c r="F213" s="84"/>
      <c r="G213" s="84"/>
      <c r="H213" s="84"/>
      <c r="I213" s="91">
        <v>4012</v>
      </c>
      <c r="J213" s="84">
        <v>220660</v>
      </c>
      <c r="K213" s="84">
        <v>15446.2</v>
      </c>
      <c r="L213" s="84">
        <v>236106.2</v>
      </c>
      <c r="M213" s="91"/>
      <c r="N213" s="84"/>
      <c r="O213" s="84"/>
      <c r="P213" s="84"/>
      <c r="Q213" s="91"/>
      <c r="R213" s="84"/>
      <c r="S213" s="84"/>
      <c r="T213" s="84"/>
      <c r="U213" s="91"/>
      <c r="V213" s="84"/>
      <c r="W213" s="84"/>
      <c r="X213" s="84"/>
      <c r="Y213" s="91"/>
      <c r="Z213" s="84"/>
      <c r="AA213" s="84"/>
      <c r="AB213" s="84"/>
      <c r="AC213" s="91">
        <v>4012</v>
      </c>
      <c r="AD213" s="84">
        <v>220660</v>
      </c>
      <c r="AE213" s="84">
        <v>15446.2</v>
      </c>
      <c r="AF213" s="84">
        <v>236106.2</v>
      </c>
      <c r="AG213"/>
      <c r="AH213"/>
      <c r="AI213"/>
    </row>
    <row r="214" spans="1:35" x14ac:dyDescent="0.3">
      <c r="A214" s="4" t="s">
        <v>49</v>
      </c>
      <c r="B214" s="4" t="s">
        <v>458</v>
      </c>
      <c r="C214" s="4" t="s">
        <v>213</v>
      </c>
      <c r="D214" s="4">
        <v>92000503003</v>
      </c>
      <c r="E214" s="91"/>
      <c r="F214" s="84"/>
      <c r="G214" s="84"/>
      <c r="H214" s="84"/>
      <c r="I214" s="91">
        <v>278</v>
      </c>
      <c r="J214" s="84">
        <v>15290</v>
      </c>
      <c r="K214" s="84">
        <v>1070.3</v>
      </c>
      <c r="L214" s="84">
        <v>16360.3</v>
      </c>
      <c r="M214" s="91"/>
      <c r="N214" s="84"/>
      <c r="O214" s="84"/>
      <c r="P214" s="84"/>
      <c r="Q214" s="91"/>
      <c r="R214" s="84"/>
      <c r="S214" s="84"/>
      <c r="T214" s="84"/>
      <c r="U214" s="91"/>
      <c r="V214" s="84"/>
      <c r="W214" s="84"/>
      <c r="X214" s="84"/>
      <c r="Y214" s="91"/>
      <c r="Z214" s="84"/>
      <c r="AA214" s="84"/>
      <c r="AB214" s="84"/>
      <c r="AC214" s="91">
        <v>278</v>
      </c>
      <c r="AD214" s="84">
        <v>15290</v>
      </c>
      <c r="AE214" s="84">
        <v>1070.3</v>
      </c>
      <c r="AF214" s="84">
        <v>16360.3</v>
      </c>
      <c r="AG214"/>
      <c r="AH214"/>
      <c r="AI214"/>
    </row>
    <row r="215" spans="1:35" x14ac:dyDescent="0.3">
      <c r="A215" s="4" t="s">
        <v>49</v>
      </c>
      <c r="B215" s="4" t="s">
        <v>458</v>
      </c>
      <c r="C215" s="4" t="s">
        <v>216</v>
      </c>
      <c r="D215" s="4">
        <v>92000319908</v>
      </c>
      <c r="E215" s="91"/>
      <c r="F215" s="84"/>
      <c r="G215" s="84"/>
      <c r="H215" s="84"/>
      <c r="I215" s="91">
        <v>353</v>
      </c>
      <c r="J215" s="84">
        <v>19415</v>
      </c>
      <c r="K215" s="84">
        <v>1359.05</v>
      </c>
      <c r="L215" s="84">
        <v>20774.05</v>
      </c>
      <c r="M215" s="91"/>
      <c r="N215" s="84"/>
      <c r="O215" s="84"/>
      <c r="P215" s="84"/>
      <c r="Q215" s="91"/>
      <c r="R215" s="84"/>
      <c r="S215" s="84"/>
      <c r="T215" s="84"/>
      <c r="U215" s="91"/>
      <c r="V215" s="84"/>
      <c r="W215" s="84"/>
      <c r="X215" s="84"/>
      <c r="Y215" s="91"/>
      <c r="Z215" s="84"/>
      <c r="AA215" s="84"/>
      <c r="AB215" s="84"/>
      <c r="AC215" s="91">
        <v>353</v>
      </c>
      <c r="AD215" s="84">
        <v>19415</v>
      </c>
      <c r="AE215" s="84">
        <v>1359.05</v>
      </c>
      <c r="AF215" s="84">
        <v>20774.05</v>
      </c>
      <c r="AG215"/>
      <c r="AH215"/>
      <c r="AI215"/>
    </row>
    <row r="216" spans="1:35" x14ac:dyDescent="0.3">
      <c r="A216" s="4" t="s">
        <v>29</v>
      </c>
      <c r="B216" s="4" t="s">
        <v>476</v>
      </c>
      <c r="C216" s="4" t="s">
        <v>206</v>
      </c>
      <c r="D216" s="4">
        <v>92000318918</v>
      </c>
      <c r="E216" s="91"/>
      <c r="F216" s="84"/>
      <c r="G216" s="84"/>
      <c r="H216" s="84"/>
      <c r="I216" s="91">
        <v>5919</v>
      </c>
      <c r="J216" s="84">
        <v>325545</v>
      </c>
      <c r="K216" s="84">
        <v>22788.15</v>
      </c>
      <c r="L216" s="84">
        <v>348333.15</v>
      </c>
      <c r="M216" s="91"/>
      <c r="N216" s="84"/>
      <c r="O216" s="84"/>
      <c r="P216" s="84"/>
      <c r="Q216" s="91"/>
      <c r="R216" s="84"/>
      <c r="S216" s="84"/>
      <c r="T216" s="84"/>
      <c r="U216" s="91"/>
      <c r="V216" s="84"/>
      <c r="W216" s="84"/>
      <c r="X216" s="84"/>
      <c r="Y216" s="91"/>
      <c r="Z216" s="84"/>
      <c r="AA216" s="84"/>
      <c r="AB216" s="84"/>
      <c r="AC216" s="91">
        <v>5919</v>
      </c>
      <c r="AD216" s="84">
        <v>325545</v>
      </c>
      <c r="AE216" s="84">
        <v>22788.15</v>
      </c>
      <c r="AF216" s="84">
        <v>348333.15</v>
      </c>
      <c r="AG216"/>
      <c r="AH216"/>
      <c r="AI216"/>
    </row>
    <row r="217" spans="1:35" x14ac:dyDescent="0.3">
      <c r="A217" s="4" t="s">
        <v>29</v>
      </c>
      <c r="B217" s="4" t="s">
        <v>476</v>
      </c>
      <c r="C217" s="4" t="s">
        <v>220</v>
      </c>
      <c r="D217" s="4">
        <v>92000318870</v>
      </c>
      <c r="E217" s="91"/>
      <c r="F217" s="84"/>
      <c r="G217" s="84"/>
      <c r="H217" s="84"/>
      <c r="I217" s="91">
        <v>6458</v>
      </c>
      <c r="J217" s="84">
        <v>355190</v>
      </c>
      <c r="K217" s="84">
        <v>24863.3</v>
      </c>
      <c r="L217" s="84">
        <v>380053.3</v>
      </c>
      <c r="M217" s="91"/>
      <c r="N217" s="84"/>
      <c r="O217" s="84"/>
      <c r="P217" s="84"/>
      <c r="Q217" s="91"/>
      <c r="R217" s="84"/>
      <c r="S217" s="84"/>
      <c r="T217" s="84"/>
      <c r="U217" s="91"/>
      <c r="V217" s="84"/>
      <c r="W217" s="84"/>
      <c r="X217" s="84"/>
      <c r="Y217" s="91"/>
      <c r="Z217" s="84"/>
      <c r="AA217" s="84"/>
      <c r="AB217" s="84"/>
      <c r="AC217" s="91">
        <v>6458</v>
      </c>
      <c r="AD217" s="84">
        <v>355190</v>
      </c>
      <c r="AE217" s="84">
        <v>24863.3</v>
      </c>
      <c r="AF217" s="84">
        <v>380053.3</v>
      </c>
      <c r="AG217"/>
      <c r="AH217"/>
      <c r="AI217"/>
    </row>
    <row r="218" spans="1:35" x14ac:dyDescent="0.3">
      <c r="A218" s="4" t="s">
        <v>29</v>
      </c>
      <c r="B218" s="4" t="s">
        <v>476</v>
      </c>
      <c r="C218" s="4" t="s">
        <v>640</v>
      </c>
      <c r="D218" s="4">
        <v>92000546542</v>
      </c>
      <c r="E218" s="91"/>
      <c r="F218" s="84"/>
      <c r="G218" s="84"/>
      <c r="H218" s="84"/>
      <c r="I218" s="91">
        <v>5789</v>
      </c>
      <c r="J218" s="84">
        <v>318395</v>
      </c>
      <c r="K218" s="84">
        <v>22287.65</v>
      </c>
      <c r="L218" s="84">
        <v>340682.65</v>
      </c>
      <c r="M218" s="91"/>
      <c r="N218" s="84"/>
      <c r="O218" s="84"/>
      <c r="P218" s="84"/>
      <c r="Q218" s="91"/>
      <c r="R218" s="84"/>
      <c r="S218" s="84"/>
      <c r="T218" s="84"/>
      <c r="U218" s="91"/>
      <c r="V218" s="84"/>
      <c r="W218" s="84"/>
      <c r="X218" s="84"/>
      <c r="Y218" s="91"/>
      <c r="Z218" s="84"/>
      <c r="AA218" s="84"/>
      <c r="AB218" s="84"/>
      <c r="AC218" s="91">
        <v>5789</v>
      </c>
      <c r="AD218" s="84">
        <v>318395</v>
      </c>
      <c r="AE218" s="84">
        <v>22287.65</v>
      </c>
      <c r="AF218" s="84">
        <v>340682.65</v>
      </c>
      <c r="AG218"/>
      <c r="AH218"/>
      <c r="AI218"/>
    </row>
    <row r="219" spans="1:35" x14ac:dyDescent="0.3">
      <c r="A219" s="4" t="s">
        <v>29</v>
      </c>
      <c r="B219" s="4" t="s">
        <v>476</v>
      </c>
      <c r="C219" s="4" t="s">
        <v>219</v>
      </c>
      <c r="D219" s="4">
        <v>92000318880</v>
      </c>
      <c r="E219" s="91"/>
      <c r="F219" s="84"/>
      <c r="G219" s="84"/>
      <c r="H219" s="84"/>
      <c r="I219" s="91">
        <v>6341</v>
      </c>
      <c r="J219" s="84">
        <v>348755</v>
      </c>
      <c r="K219" s="84">
        <v>24412.85</v>
      </c>
      <c r="L219" s="84">
        <v>373167.85</v>
      </c>
      <c r="M219" s="91"/>
      <c r="N219" s="84"/>
      <c r="O219" s="84"/>
      <c r="P219" s="84"/>
      <c r="Q219" s="91">
        <v>1987</v>
      </c>
      <c r="R219" s="84">
        <v>198700</v>
      </c>
      <c r="S219" s="84">
        <v>13909</v>
      </c>
      <c r="T219" s="84">
        <v>212609</v>
      </c>
      <c r="U219" s="91"/>
      <c r="V219" s="84"/>
      <c r="W219" s="84"/>
      <c r="X219" s="84"/>
      <c r="Y219" s="91"/>
      <c r="Z219" s="84"/>
      <c r="AA219" s="84"/>
      <c r="AB219" s="84"/>
      <c r="AC219" s="91">
        <v>8328</v>
      </c>
      <c r="AD219" s="84">
        <v>547455</v>
      </c>
      <c r="AE219" s="84">
        <v>38321.85</v>
      </c>
      <c r="AF219" s="84">
        <v>585776.85</v>
      </c>
      <c r="AG219"/>
      <c r="AH219"/>
      <c r="AI219"/>
    </row>
    <row r="220" spans="1:35" x14ac:dyDescent="0.3">
      <c r="A220" s="4" t="s">
        <v>29</v>
      </c>
      <c r="B220" s="4" t="s">
        <v>476</v>
      </c>
      <c r="C220" s="4" t="s">
        <v>1260</v>
      </c>
      <c r="D220" s="4">
        <v>92000589329</v>
      </c>
      <c r="E220" s="91"/>
      <c r="F220" s="84"/>
      <c r="G220" s="84"/>
      <c r="H220" s="84"/>
      <c r="I220" s="91">
        <v>2547</v>
      </c>
      <c r="J220" s="84">
        <v>140085</v>
      </c>
      <c r="K220" s="84">
        <v>9805.9500000000007</v>
      </c>
      <c r="L220" s="84">
        <v>149890.95000000001</v>
      </c>
      <c r="M220" s="91"/>
      <c r="N220" s="84"/>
      <c r="O220" s="84"/>
      <c r="P220" s="84"/>
      <c r="Q220" s="91"/>
      <c r="R220" s="84"/>
      <c r="S220" s="84"/>
      <c r="T220" s="84"/>
      <c r="U220" s="91"/>
      <c r="V220" s="84"/>
      <c r="W220" s="84"/>
      <c r="X220" s="84"/>
      <c r="Y220" s="91"/>
      <c r="Z220" s="84"/>
      <c r="AA220" s="84"/>
      <c r="AB220" s="84"/>
      <c r="AC220" s="91">
        <v>2547</v>
      </c>
      <c r="AD220" s="84">
        <v>140085</v>
      </c>
      <c r="AE220" s="84">
        <v>9805.9500000000007</v>
      </c>
      <c r="AF220" s="84">
        <v>149890.95000000001</v>
      </c>
      <c r="AG220"/>
      <c r="AH220"/>
      <c r="AI220"/>
    </row>
    <row r="221" spans="1:35" x14ac:dyDescent="0.3">
      <c r="A221" s="4" t="s">
        <v>29</v>
      </c>
      <c r="B221" s="4" t="s">
        <v>476</v>
      </c>
      <c r="C221" s="4" t="s">
        <v>214</v>
      </c>
      <c r="D221" s="4">
        <v>92000322778</v>
      </c>
      <c r="E221" s="91"/>
      <c r="F221" s="84"/>
      <c r="G221" s="84"/>
      <c r="H221" s="84"/>
      <c r="I221" s="91">
        <v>2608</v>
      </c>
      <c r="J221" s="84">
        <v>143440</v>
      </c>
      <c r="K221" s="84">
        <v>10040.799999999999</v>
      </c>
      <c r="L221" s="84">
        <v>153480.79999999999</v>
      </c>
      <c r="M221" s="91"/>
      <c r="N221" s="84"/>
      <c r="O221" s="84"/>
      <c r="P221" s="84"/>
      <c r="Q221" s="91"/>
      <c r="R221" s="84"/>
      <c r="S221" s="84"/>
      <c r="T221" s="84"/>
      <c r="U221" s="91"/>
      <c r="V221" s="84"/>
      <c r="W221" s="84"/>
      <c r="X221" s="84"/>
      <c r="Y221" s="91"/>
      <c r="Z221" s="84"/>
      <c r="AA221" s="84"/>
      <c r="AB221" s="84"/>
      <c r="AC221" s="91">
        <v>2608</v>
      </c>
      <c r="AD221" s="84">
        <v>143440</v>
      </c>
      <c r="AE221" s="84">
        <v>10040.799999999999</v>
      </c>
      <c r="AF221" s="84">
        <v>153480.79999999999</v>
      </c>
      <c r="AG221"/>
      <c r="AH221"/>
      <c r="AI221"/>
    </row>
    <row r="222" spans="1:35" x14ac:dyDescent="0.3">
      <c r="A222" s="4" t="s">
        <v>29</v>
      </c>
      <c r="B222" s="4" t="s">
        <v>476</v>
      </c>
      <c r="C222" s="4" t="s">
        <v>213</v>
      </c>
      <c r="D222" s="4">
        <v>92000488008</v>
      </c>
      <c r="E222" s="91"/>
      <c r="F222" s="84"/>
      <c r="G222" s="84"/>
      <c r="H222" s="84"/>
      <c r="I222" s="91">
        <v>3428</v>
      </c>
      <c r="J222" s="84">
        <v>188540</v>
      </c>
      <c r="K222" s="84">
        <v>13197.8</v>
      </c>
      <c r="L222" s="84">
        <v>201737.8</v>
      </c>
      <c r="M222" s="91"/>
      <c r="N222" s="84"/>
      <c r="O222" s="84"/>
      <c r="P222" s="84"/>
      <c r="Q222" s="91"/>
      <c r="R222" s="84"/>
      <c r="S222" s="84"/>
      <c r="T222" s="84"/>
      <c r="U222" s="91"/>
      <c r="V222" s="84"/>
      <c r="W222" s="84"/>
      <c r="X222" s="84"/>
      <c r="Y222" s="91"/>
      <c r="Z222" s="84"/>
      <c r="AA222" s="84"/>
      <c r="AB222" s="84"/>
      <c r="AC222" s="91">
        <v>3428</v>
      </c>
      <c r="AD222" s="84">
        <v>188540</v>
      </c>
      <c r="AE222" s="84">
        <v>13197.8</v>
      </c>
      <c r="AF222" s="84">
        <v>201737.8</v>
      </c>
      <c r="AG222"/>
      <c r="AH222"/>
      <c r="AI222"/>
    </row>
    <row r="223" spans="1:35" x14ac:dyDescent="0.3">
      <c r="A223" s="4" t="s">
        <v>29</v>
      </c>
      <c r="B223" s="4" t="s">
        <v>476</v>
      </c>
      <c r="C223" s="4" t="s">
        <v>216</v>
      </c>
      <c r="D223" s="4">
        <v>92000318895</v>
      </c>
      <c r="E223" s="91"/>
      <c r="F223" s="84"/>
      <c r="G223" s="84"/>
      <c r="H223" s="84"/>
      <c r="I223" s="91">
        <v>1000</v>
      </c>
      <c r="J223" s="84">
        <v>55000</v>
      </c>
      <c r="K223" s="84">
        <v>3850</v>
      </c>
      <c r="L223" s="84">
        <v>58850</v>
      </c>
      <c r="M223" s="91"/>
      <c r="N223" s="84"/>
      <c r="O223" s="84"/>
      <c r="P223" s="84"/>
      <c r="Q223" s="91"/>
      <c r="R223" s="84"/>
      <c r="S223" s="84"/>
      <c r="T223" s="84"/>
      <c r="U223" s="91"/>
      <c r="V223" s="84"/>
      <c r="W223" s="84"/>
      <c r="X223" s="84"/>
      <c r="Y223" s="91"/>
      <c r="Z223" s="84"/>
      <c r="AA223" s="84"/>
      <c r="AB223" s="84"/>
      <c r="AC223" s="91">
        <v>1000</v>
      </c>
      <c r="AD223" s="84">
        <v>55000</v>
      </c>
      <c r="AE223" s="84">
        <v>3850</v>
      </c>
      <c r="AF223" s="84">
        <v>58850</v>
      </c>
      <c r="AG223"/>
      <c r="AH223"/>
      <c r="AI223"/>
    </row>
    <row r="224" spans="1:35" x14ac:dyDescent="0.3">
      <c r="A224" s="4" t="s">
        <v>43</v>
      </c>
      <c r="B224" s="4" t="s">
        <v>548</v>
      </c>
      <c r="C224" s="4" t="s">
        <v>206</v>
      </c>
      <c r="D224" s="4">
        <v>92000445468</v>
      </c>
      <c r="E224" s="91"/>
      <c r="F224" s="84"/>
      <c r="G224" s="84"/>
      <c r="H224" s="84"/>
      <c r="I224" s="91">
        <v>1825</v>
      </c>
      <c r="J224" s="84">
        <v>100375</v>
      </c>
      <c r="K224" s="84">
        <v>7026.25</v>
      </c>
      <c r="L224" s="84">
        <v>107401.25</v>
      </c>
      <c r="M224" s="91"/>
      <c r="N224" s="84"/>
      <c r="O224" s="84"/>
      <c r="P224" s="84"/>
      <c r="Q224" s="91"/>
      <c r="R224" s="84"/>
      <c r="S224" s="84"/>
      <c r="T224" s="84"/>
      <c r="U224" s="91"/>
      <c r="V224" s="84"/>
      <c r="W224" s="84"/>
      <c r="X224" s="84"/>
      <c r="Y224" s="91"/>
      <c r="Z224" s="84"/>
      <c r="AA224" s="84"/>
      <c r="AB224" s="84"/>
      <c r="AC224" s="91">
        <v>1825</v>
      </c>
      <c r="AD224" s="84">
        <v>100375</v>
      </c>
      <c r="AE224" s="84">
        <v>7026.25</v>
      </c>
      <c r="AF224" s="84">
        <v>107401.25</v>
      </c>
      <c r="AG224"/>
      <c r="AH224"/>
      <c r="AI224"/>
    </row>
    <row r="225" spans="1:35" x14ac:dyDescent="0.3">
      <c r="A225" s="4" t="s">
        <v>43</v>
      </c>
      <c r="B225" s="4" t="s">
        <v>548</v>
      </c>
      <c r="C225" s="4" t="s">
        <v>220</v>
      </c>
      <c r="D225" s="4">
        <v>92000445472</v>
      </c>
      <c r="E225" s="91"/>
      <c r="F225" s="84"/>
      <c r="G225" s="84"/>
      <c r="H225" s="84"/>
      <c r="I225" s="91">
        <v>4509</v>
      </c>
      <c r="J225" s="84">
        <v>247995</v>
      </c>
      <c r="K225" s="84">
        <v>17359.649999999998</v>
      </c>
      <c r="L225" s="84">
        <v>265354.64999999997</v>
      </c>
      <c r="M225" s="91"/>
      <c r="N225" s="84"/>
      <c r="O225" s="84"/>
      <c r="P225" s="84"/>
      <c r="Q225" s="91"/>
      <c r="R225" s="84"/>
      <c r="S225" s="84"/>
      <c r="T225" s="84"/>
      <c r="U225" s="91"/>
      <c r="V225" s="84"/>
      <c r="W225" s="84"/>
      <c r="X225" s="84"/>
      <c r="Y225" s="91"/>
      <c r="Z225" s="84"/>
      <c r="AA225" s="84"/>
      <c r="AB225" s="84"/>
      <c r="AC225" s="91">
        <v>4509</v>
      </c>
      <c r="AD225" s="84">
        <v>247995</v>
      </c>
      <c r="AE225" s="84">
        <v>17359.649999999998</v>
      </c>
      <c r="AF225" s="84">
        <v>265354.64999999997</v>
      </c>
      <c r="AG225"/>
      <c r="AH225"/>
      <c r="AI225"/>
    </row>
    <row r="226" spans="1:35" x14ac:dyDescent="0.3">
      <c r="A226" s="4" t="s">
        <v>43</v>
      </c>
      <c r="B226" s="4" t="s">
        <v>548</v>
      </c>
      <c r="C226" s="4" t="s">
        <v>640</v>
      </c>
      <c r="D226" s="4">
        <v>92000571409</v>
      </c>
      <c r="E226" s="91"/>
      <c r="F226" s="84"/>
      <c r="G226" s="84"/>
      <c r="H226" s="84"/>
      <c r="I226" s="91">
        <v>1275</v>
      </c>
      <c r="J226" s="84">
        <v>70125</v>
      </c>
      <c r="K226" s="84">
        <v>4908.75</v>
      </c>
      <c r="L226" s="84">
        <v>75033.75</v>
      </c>
      <c r="M226" s="91"/>
      <c r="N226" s="84"/>
      <c r="O226" s="84"/>
      <c r="P226" s="84"/>
      <c r="Q226" s="91"/>
      <c r="R226" s="84"/>
      <c r="S226" s="84"/>
      <c r="T226" s="84"/>
      <c r="U226" s="91"/>
      <c r="V226" s="84"/>
      <c r="W226" s="84"/>
      <c r="X226" s="84"/>
      <c r="Y226" s="91"/>
      <c r="Z226" s="84"/>
      <c r="AA226" s="84"/>
      <c r="AB226" s="84"/>
      <c r="AC226" s="91">
        <v>1275</v>
      </c>
      <c r="AD226" s="84">
        <v>70125</v>
      </c>
      <c r="AE226" s="84">
        <v>4908.75</v>
      </c>
      <c r="AF226" s="84">
        <v>75033.75</v>
      </c>
      <c r="AG226"/>
      <c r="AH226"/>
      <c r="AI226"/>
    </row>
    <row r="227" spans="1:35" x14ac:dyDescent="0.3">
      <c r="A227" s="4" t="s">
        <v>43</v>
      </c>
      <c r="B227" s="4" t="s">
        <v>548</v>
      </c>
      <c r="C227" s="4" t="s">
        <v>219</v>
      </c>
      <c r="D227" s="4">
        <v>92000445473</v>
      </c>
      <c r="E227" s="91"/>
      <c r="F227" s="84"/>
      <c r="G227" s="84"/>
      <c r="H227" s="84"/>
      <c r="I227" s="91">
        <v>5050</v>
      </c>
      <c r="J227" s="84">
        <v>277750</v>
      </c>
      <c r="K227" s="84">
        <v>19442.5</v>
      </c>
      <c r="L227" s="84">
        <v>297192.5</v>
      </c>
      <c r="M227" s="91"/>
      <c r="N227" s="84"/>
      <c r="O227" s="84"/>
      <c r="P227" s="84"/>
      <c r="Q227" s="91">
        <v>783</v>
      </c>
      <c r="R227" s="84">
        <v>78300</v>
      </c>
      <c r="S227" s="84">
        <v>5481</v>
      </c>
      <c r="T227" s="84">
        <v>83781</v>
      </c>
      <c r="U227" s="91"/>
      <c r="V227" s="84"/>
      <c r="W227" s="84"/>
      <c r="X227" s="84"/>
      <c r="Y227" s="91"/>
      <c r="Z227" s="84"/>
      <c r="AA227" s="84"/>
      <c r="AB227" s="84"/>
      <c r="AC227" s="91">
        <v>5833</v>
      </c>
      <c r="AD227" s="84">
        <v>356050</v>
      </c>
      <c r="AE227" s="84">
        <v>24923.5</v>
      </c>
      <c r="AF227" s="84">
        <v>380973.5</v>
      </c>
      <c r="AG227"/>
      <c r="AH227"/>
      <c r="AI227"/>
    </row>
    <row r="228" spans="1:35" x14ac:dyDescent="0.3">
      <c r="A228" s="4" t="s">
        <v>43</v>
      </c>
      <c r="B228" s="4" t="s">
        <v>548</v>
      </c>
      <c r="C228" s="4" t="s">
        <v>1260</v>
      </c>
      <c r="D228" s="4">
        <v>92000589330</v>
      </c>
      <c r="E228" s="91"/>
      <c r="F228" s="84"/>
      <c r="G228" s="84"/>
      <c r="H228" s="84"/>
      <c r="I228" s="91">
        <v>1294</v>
      </c>
      <c r="J228" s="84">
        <v>71170</v>
      </c>
      <c r="K228" s="84">
        <v>4981.8999999999996</v>
      </c>
      <c r="L228" s="84">
        <v>76151.899999999994</v>
      </c>
      <c r="M228" s="91"/>
      <c r="N228" s="84"/>
      <c r="O228" s="84"/>
      <c r="P228" s="84"/>
      <c r="Q228" s="91"/>
      <c r="R228" s="84"/>
      <c r="S228" s="84"/>
      <c r="T228" s="84"/>
      <c r="U228" s="91"/>
      <c r="V228" s="84"/>
      <c r="W228" s="84"/>
      <c r="X228" s="84"/>
      <c r="Y228" s="91"/>
      <c r="Z228" s="84"/>
      <c r="AA228" s="84"/>
      <c r="AB228" s="84"/>
      <c r="AC228" s="91">
        <v>1294</v>
      </c>
      <c r="AD228" s="84">
        <v>71170</v>
      </c>
      <c r="AE228" s="84">
        <v>4981.8999999999996</v>
      </c>
      <c r="AF228" s="84">
        <v>76151.899999999994</v>
      </c>
      <c r="AG228"/>
      <c r="AH228"/>
      <c r="AI228"/>
    </row>
    <row r="229" spans="1:35" x14ac:dyDescent="0.3">
      <c r="A229" s="4" t="s">
        <v>43</v>
      </c>
      <c r="B229" s="4" t="s">
        <v>548</v>
      </c>
      <c r="C229" s="4" t="s">
        <v>214</v>
      </c>
      <c r="D229" s="4">
        <v>92000442466</v>
      </c>
      <c r="E229" s="91"/>
      <c r="F229" s="84"/>
      <c r="G229" s="84"/>
      <c r="H229" s="84"/>
      <c r="I229" s="91">
        <v>482</v>
      </c>
      <c r="J229" s="84">
        <v>26510</v>
      </c>
      <c r="K229" s="84">
        <v>1855.7</v>
      </c>
      <c r="L229" s="84">
        <v>28365.7</v>
      </c>
      <c r="M229" s="91"/>
      <c r="N229" s="84"/>
      <c r="O229" s="84"/>
      <c r="P229" s="84"/>
      <c r="Q229" s="91"/>
      <c r="R229" s="84"/>
      <c r="S229" s="84"/>
      <c r="T229" s="84"/>
      <c r="U229" s="91"/>
      <c r="V229" s="84"/>
      <c r="W229" s="84"/>
      <c r="X229" s="84"/>
      <c r="Y229" s="91"/>
      <c r="Z229" s="84"/>
      <c r="AA229" s="84"/>
      <c r="AB229" s="84"/>
      <c r="AC229" s="91">
        <v>482</v>
      </c>
      <c r="AD229" s="84">
        <v>26510</v>
      </c>
      <c r="AE229" s="84">
        <v>1855.7</v>
      </c>
      <c r="AF229" s="84">
        <v>28365.7</v>
      </c>
      <c r="AG229"/>
      <c r="AH229"/>
      <c r="AI229"/>
    </row>
    <row r="230" spans="1:35" x14ac:dyDescent="0.3">
      <c r="A230" s="4" t="s">
        <v>43</v>
      </c>
      <c r="B230" s="4" t="s">
        <v>548</v>
      </c>
      <c r="C230" s="4" t="s">
        <v>213</v>
      </c>
      <c r="D230" s="4">
        <v>92000445471</v>
      </c>
      <c r="E230" s="91"/>
      <c r="F230" s="84"/>
      <c r="G230" s="84"/>
      <c r="H230" s="84"/>
      <c r="I230" s="91">
        <v>2422</v>
      </c>
      <c r="J230" s="84">
        <v>133210</v>
      </c>
      <c r="K230" s="84">
        <v>9324.7000000000007</v>
      </c>
      <c r="L230" s="84">
        <v>142534.70000000001</v>
      </c>
      <c r="M230" s="91"/>
      <c r="N230" s="84"/>
      <c r="O230" s="84"/>
      <c r="P230" s="84"/>
      <c r="Q230" s="91"/>
      <c r="R230" s="84"/>
      <c r="S230" s="84"/>
      <c r="T230" s="84"/>
      <c r="U230" s="91"/>
      <c r="V230" s="84"/>
      <c r="W230" s="84"/>
      <c r="X230" s="84"/>
      <c r="Y230" s="91"/>
      <c r="Z230" s="84"/>
      <c r="AA230" s="84"/>
      <c r="AB230" s="84"/>
      <c r="AC230" s="91">
        <v>2422</v>
      </c>
      <c r="AD230" s="84">
        <v>133210</v>
      </c>
      <c r="AE230" s="84">
        <v>9324.7000000000007</v>
      </c>
      <c r="AF230" s="84">
        <v>142534.70000000001</v>
      </c>
      <c r="AG230"/>
      <c r="AH230"/>
      <c r="AI230"/>
    </row>
    <row r="231" spans="1:35" x14ac:dyDescent="0.3">
      <c r="A231" s="4" t="s">
        <v>43</v>
      </c>
      <c r="B231" s="4" t="s">
        <v>548</v>
      </c>
      <c r="C231" s="4" t="s">
        <v>216</v>
      </c>
      <c r="D231" s="4">
        <v>92000444514</v>
      </c>
      <c r="E231" s="91"/>
      <c r="F231" s="84"/>
      <c r="G231" s="84"/>
      <c r="H231" s="84"/>
      <c r="I231" s="91">
        <v>931</v>
      </c>
      <c r="J231" s="84">
        <v>51205</v>
      </c>
      <c r="K231" s="84">
        <v>3584.35</v>
      </c>
      <c r="L231" s="84">
        <v>54789.35</v>
      </c>
      <c r="M231" s="91"/>
      <c r="N231" s="84"/>
      <c r="O231" s="84"/>
      <c r="P231" s="84"/>
      <c r="Q231" s="91"/>
      <c r="R231" s="84"/>
      <c r="S231" s="84"/>
      <c r="T231" s="84"/>
      <c r="U231" s="91"/>
      <c r="V231" s="84"/>
      <c r="W231" s="84"/>
      <c r="X231" s="84"/>
      <c r="Y231" s="91"/>
      <c r="Z231" s="84"/>
      <c r="AA231" s="84"/>
      <c r="AB231" s="84"/>
      <c r="AC231" s="91">
        <v>931</v>
      </c>
      <c r="AD231" s="84">
        <v>51205</v>
      </c>
      <c r="AE231" s="84">
        <v>3584.35</v>
      </c>
      <c r="AF231" s="84">
        <v>54789.35</v>
      </c>
      <c r="AG231"/>
      <c r="AH231"/>
      <c r="AI231"/>
    </row>
    <row r="232" spans="1:35" x14ac:dyDescent="0.3">
      <c r="A232" s="4" t="s">
        <v>18</v>
      </c>
      <c r="B232" s="4" t="s">
        <v>438</v>
      </c>
      <c r="C232" s="4" t="s">
        <v>206</v>
      </c>
      <c r="D232" s="4">
        <v>92000324033</v>
      </c>
      <c r="E232" s="91"/>
      <c r="F232" s="84"/>
      <c r="G232" s="84"/>
      <c r="H232" s="84"/>
      <c r="I232" s="91">
        <v>28867</v>
      </c>
      <c r="J232" s="84">
        <v>1587685</v>
      </c>
      <c r="K232" s="84">
        <v>111137.95</v>
      </c>
      <c r="L232" s="84">
        <v>1698822.95</v>
      </c>
      <c r="M232" s="91"/>
      <c r="N232" s="84"/>
      <c r="O232" s="84"/>
      <c r="P232" s="84"/>
      <c r="Q232" s="91"/>
      <c r="R232" s="84"/>
      <c r="S232" s="84"/>
      <c r="T232" s="84"/>
      <c r="U232" s="91">
        <v>3</v>
      </c>
      <c r="V232" s="84">
        <v>1230</v>
      </c>
      <c r="W232" s="84">
        <v>86.1</v>
      </c>
      <c r="X232" s="84">
        <v>1316.1</v>
      </c>
      <c r="Y232" s="91"/>
      <c r="Z232" s="84"/>
      <c r="AA232" s="84"/>
      <c r="AB232" s="84"/>
      <c r="AC232" s="91">
        <v>28870</v>
      </c>
      <c r="AD232" s="84">
        <v>1588915</v>
      </c>
      <c r="AE232" s="84">
        <v>111224.05</v>
      </c>
      <c r="AF232" s="84">
        <v>1700139.05</v>
      </c>
      <c r="AG232"/>
      <c r="AH232"/>
      <c r="AI232"/>
    </row>
    <row r="233" spans="1:35" x14ac:dyDescent="0.3">
      <c r="A233" s="4" t="s">
        <v>18</v>
      </c>
      <c r="B233" s="4" t="s">
        <v>438</v>
      </c>
      <c r="C233" s="4" t="s">
        <v>220</v>
      </c>
      <c r="D233" s="4">
        <v>92000324006</v>
      </c>
      <c r="E233" s="91"/>
      <c r="F233" s="84"/>
      <c r="G233" s="84"/>
      <c r="H233" s="84"/>
      <c r="I233" s="91">
        <v>24303</v>
      </c>
      <c r="J233" s="84">
        <v>1336665</v>
      </c>
      <c r="K233" s="84">
        <v>93566.55</v>
      </c>
      <c r="L233" s="84">
        <v>1430231.55</v>
      </c>
      <c r="M233" s="91"/>
      <c r="N233" s="84"/>
      <c r="O233" s="84"/>
      <c r="P233" s="84"/>
      <c r="Q233" s="91">
        <v>1652</v>
      </c>
      <c r="R233" s="84">
        <v>165200</v>
      </c>
      <c r="S233" s="84">
        <v>11564</v>
      </c>
      <c r="T233" s="84">
        <v>176764</v>
      </c>
      <c r="U233" s="91"/>
      <c r="V233" s="84"/>
      <c r="W233" s="84"/>
      <c r="X233" s="84"/>
      <c r="Y233" s="91"/>
      <c r="Z233" s="84"/>
      <c r="AA233" s="84"/>
      <c r="AB233" s="84"/>
      <c r="AC233" s="91">
        <v>25955</v>
      </c>
      <c r="AD233" s="84">
        <v>1501865</v>
      </c>
      <c r="AE233" s="84">
        <v>105130.55</v>
      </c>
      <c r="AF233" s="84">
        <v>1606995.55</v>
      </c>
      <c r="AG233"/>
      <c r="AH233"/>
      <c r="AI233"/>
    </row>
    <row r="234" spans="1:35" x14ac:dyDescent="0.3">
      <c r="A234" s="4" t="s">
        <v>18</v>
      </c>
      <c r="B234" s="4" t="s">
        <v>438</v>
      </c>
      <c r="C234" s="4" t="s">
        <v>212</v>
      </c>
      <c r="D234" s="4">
        <v>92000379333</v>
      </c>
      <c r="E234" s="91"/>
      <c r="F234" s="84"/>
      <c r="G234" s="84"/>
      <c r="H234" s="84"/>
      <c r="I234" s="91">
        <v>743</v>
      </c>
      <c r="J234" s="84">
        <v>40865</v>
      </c>
      <c r="K234" s="84">
        <v>2860.55</v>
      </c>
      <c r="L234" s="84">
        <v>43725.55</v>
      </c>
      <c r="M234" s="91"/>
      <c r="N234" s="84"/>
      <c r="O234" s="84"/>
      <c r="P234" s="84"/>
      <c r="Q234" s="91"/>
      <c r="R234" s="84"/>
      <c r="S234" s="84"/>
      <c r="T234" s="84"/>
      <c r="U234" s="91"/>
      <c r="V234" s="84"/>
      <c r="W234" s="84"/>
      <c r="X234" s="84"/>
      <c r="Y234" s="91"/>
      <c r="Z234" s="84"/>
      <c r="AA234" s="84"/>
      <c r="AB234" s="84"/>
      <c r="AC234" s="91">
        <v>743</v>
      </c>
      <c r="AD234" s="84">
        <v>40865</v>
      </c>
      <c r="AE234" s="84">
        <v>2860.55</v>
      </c>
      <c r="AF234" s="84">
        <v>43725.55</v>
      </c>
      <c r="AG234"/>
      <c r="AH234"/>
      <c r="AI234"/>
    </row>
    <row r="235" spans="1:35" x14ac:dyDescent="0.3">
      <c r="A235" s="4" t="s">
        <v>18</v>
      </c>
      <c r="B235" s="4" t="s">
        <v>438</v>
      </c>
      <c r="C235" s="4" t="s">
        <v>211</v>
      </c>
      <c r="D235" s="4">
        <v>92000374537</v>
      </c>
      <c r="E235" s="91"/>
      <c r="F235" s="84"/>
      <c r="G235" s="84"/>
      <c r="H235" s="84"/>
      <c r="I235" s="91">
        <v>2660</v>
      </c>
      <c r="J235" s="84">
        <v>146300</v>
      </c>
      <c r="K235" s="84">
        <v>10241</v>
      </c>
      <c r="L235" s="84">
        <v>156541</v>
      </c>
      <c r="M235" s="91"/>
      <c r="N235" s="84"/>
      <c r="O235" s="84"/>
      <c r="P235" s="84"/>
      <c r="Q235" s="91"/>
      <c r="R235" s="84"/>
      <c r="S235" s="84"/>
      <c r="T235" s="84"/>
      <c r="U235" s="91"/>
      <c r="V235" s="84"/>
      <c r="W235" s="84"/>
      <c r="X235" s="84"/>
      <c r="Y235" s="91"/>
      <c r="Z235" s="84"/>
      <c r="AA235" s="84"/>
      <c r="AB235" s="84"/>
      <c r="AC235" s="91">
        <v>2660</v>
      </c>
      <c r="AD235" s="84">
        <v>146300</v>
      </c>
      <c r="AE235" s="84">
        <v>10241</v>
      </c>
      <c r="AF235" s="84">
        <v>156541</v>
      </c>
      <c r="AG235"/>
      <c r="AH235"/>
      <c r="AI235"/>
    </row>
    <row r="236" spans="1:35" x14ac:dyDescent="0.3">
      <c r="A236" s="4" t="s">
        <v>18</v>
      </c>
      <c r="B236" s="4" t="s">
        <v>438</v>
      </c>
      <c r="C236" s="4" t="s">
        <v>218</v>
      </c>
      <c r="D236" s="4">
        <v>92000324004</v>
      </c>
      <c r="E236" s="91"/>
      <c r="F236" s="84"/>
      <c r="G236" s="84"/>
      <c r="H236" s="84"/>
      <c r="I236" s="91">
        <v>2432</v>
      </c>
      <c r="J236" s="84">
        <v>133760</v>
      </c>
      <c r="K236" s="84">
        <v>9363.2000000000007</v>
      </c>
      <c r="L236" s="84">
        <v>143123.20000000001</v>
      </c>
      <c r="M236" s="91"/>
      <c r="N236" s="84"/>
      <c r="O236" s="84"/>
      <c r="P236" s="84"/>
      <c r="Q236" s="91"/>
      <c r="R236" s="84"/>
      <c r="S236" s="84"/>
      <c r="T236" s="84"/>
      <c r="U236" s="91"/>
      <c r="V236" s="84"/>
      <c r="W236" s="84"/>
      <c r="X236" s="84"/>
      <c r="Y236" s="91"/>
      <c r="Z236" s="84"/>
      <c r="AA236" s="84"/>
      <c r="AB236" s="84"/>
      <c r="AC236" s="91">
        <v>2432</v>
      </c>
      <c r="AD236" s="84">
        <v>133760</v>
      </c>
      <c r="AE236" s="84">
        <v>9363.2000000000007</v>
      </c>
      <c r="AF236" s="84">
        <v>143123.20000000001</v>
      </c>
      <c r="AG236"/>
      <c r="AH236"/>
      <c r="AI236"/>
    </row>
    <row r="237" spans="1:35" x14ac:dyDescent="0.3">
      <c r="A237" s="4" t="s">
        <v>18</v>
      </c>
      <c r="B237" s="4" t="s">
        <v>438</v>
      </c>
      <c r="C237" s="4" t="s">
        <v>640</v>
      </c>
      <c r="D237" s="4">
        <v>92000571410</v>
      </c>
      <c r="E237" s="91"/>
      <c r="F237" s="84"/>
      <c r="G237" s="84"/>
      <c r="H237" s="84"/>
      <c r="I237" s="91">
        <v>23316</v>
      </c>
      <c r="J237" s="84">
        <v>1282380</v>
      </c>
      <c r="K237" s="84">
        <v>89766.6</v>
      </c>
      <c r="L237" s="84">
        <v>1372146.6</v>
      </c>
      <c r="M237" s="91"/>
      <c r="N237" s="84"/>
      <c r="O237" s="84"/>
      <c r="P237" s="84"/>
      <c r="Q237" s="91"/>
      <c r="R237" s="84"/>
      <c r="S237" s="84"/>
      <c r="T237" s="84"/>
      <c r="U237" s="91">
        <v>77</v>
      </c>
      <c r="V237" s="84">
        <v>31570</v>
      </c>
      <c r="W237" s="84">
        <v>2209.9</v>
      </c>
      <c r="X237" s="84">
        <v>33779.9</v>
      </c>
      <c r="Y237" s="91"/>
      <c r="Z237" s="84"/>
      <c r="AA237" s="84"/>
      <c r="AB237" s="84"/>
      <c r="AC237" s="91">
        <v>23393</v>
      </c>
      <c r="AD237" s="84">
        <v>1313950</v>
      </c>
      <c r="AE237" s="84">
        <v>91976.5</v>
      </c>
      <c r="AF237" s="84">
        <v>1405926.5</v>
      </c>
      <c r="AG237"/>
      <c r="AH237"/>
      <c r="AI237"/>
    </row>
    <row r="238" spans="1:35" x14ac:dyDescent="0.3">
      <c r="A238" s="4" t="s">
        <v>18</v>
      </c>
      <c r="B238" s="4" t="s">
        <v>438</v>
      </c>
      <c r="C238" s="4" t="s">
        <v>219</v>
      </c>
      <c r="D238" s="4">
        <v>92000324010</v>
      </c>
      <c r="E238" s="91"/>
      <c r="F238" s="84"/>
      <c r="G238" s="84"/>
      <c r="H238" s="84"/>
      <c r="I238" s="91">
        <v>14142</v>
      </c>
      <c r="J238" s="84">
        <v>777810</v>
      </c>
      <c r="K238" s="84">
        <v>54446.7</v>
      </c>
      <c r="L238" s="84">
        <v>832256.7</v>
      </c>
      <c r="M238" s="91"/>
      <c r="N238" s="84"/>
      <c r="O238" s="84"/>
      <c r="P238" s="84"/>
      <c r="Q238" s="91">
        <v>6839</v>
      </c>
      <c r="R238" s="84">
        <v>683900</v>
      </c>
      <c r="S238" s="84">
        <v>47873</v>
      </c>
      <c r="T238" s="84">
        <v>731773</v>
      </c>
      <c r="U238" s="91"/>
      <c r="V238" s="84"/>
      <c r="W238" s="84"/>
      <c r="X238" s="84"/>
      <c r="Y238" s="91"/>
      <c r="Z238" s="84"/>
      <c r="AA238" s="84"/>
      <c r="AB238" s="84"/>
      <c r="AC238" s="91">
        <v>20981</v>
      </c>
      <c r="AD238" s="84">
        <v>1461710</v>
      </c>
      <c r="AE238" s="84">
        <v>102319.7</v>
      </c>
      <c r="AF238" s="84">
        <v>1564029.7</v>
      </c>
      <c r="AG238"/>
      <c r="AH238"/>
      <c r="AI238"/>
    </row>
    <row r="239" spans="1:35" x14ac:dyDescent="0.3">
      <c r="A239" s="4" t="s">
        <v>18</v>
      </c>
      <c r="B239" s="4" t="s">
        <v>438</v>
      </c>
      <c r="C239" s="4" t="s">
        <v>1260</v>
      </c>
      <c r="D239" s="4">
        <v>92000589331</v>
      </c>
      <c r="E239" s="91"/>
      <c r="F239" s="84"/>
      <c r="G239" s="84"/>
      <c r="H239" s="84"/>
      <c r="I239" s="91">
        <v>2814</v>
      </c>
      <c r="J239" s="84">
        <v>154770</v>
      </c>
      <c r="K239" s="84">
        <v>10833.9</v>
      </c>
      <c r="L239" s="84">
        <v>165603.9</v>
      </c>
      <c r="M239" s="91"/>
      <c r="N239" s="84"/>
      <c r="O239" s="84"/>
      <c r="P239" s="84"/>
      <c r="Q239" s="91"/>
      <c r="R239" s="84"/>
      <c r="S239" s="84"/>
      <c r="T239" s="84"/>
      <c r="U239" s="91"/>
      <c r="V239" s="84"/>
      <c r="W239" s="84"/>
      <c r="X239" s="84"/>
      <c r="Y239" s="91"/>
      <c r="Z239" s="84"/>
      <c r="AA239" s="84"/>
      <c r="AB239" s="84"/>
      <c r="AC239" s="91">
        <v>2814</v>
      </c>
      <c r="AD239" s="84">
        <v>154770</v>
      </c>
      <c r="AE239" s="84">
        <v>10833.9</v>
      </c>
      <c r="AF239" s="84">
        <v>165603.9</v>
      </c>
      <c r="AG239"/>
      <c r="AH239"/>
      <c r="AI239"/>
    </row>
    <row r="240" spans="1:35" x14ac:dyDescent="0.3">
      <c r="A240" s="4" t="s">
        <v>18</v>
      </c>
      <c r="B240" s="4" t="s">
        <v>438</v>
      </c>
      <c r="C240" s="4" t="s">
        <v>214</v>
      </c>
      <c r="D240" s="4">
        <v>92000312972</v>
      </c>
      <c r="E240" s="91"/>
      <c r="F240" s="84"/>
      <c r="G240" s="84"/>
      <c r="H240" s="84"/>
      <c r="I240" s="91">
        <v>12846</v>
      </c>
      <c r="J240" s="84">
        <v>706530</v>
      </c>
      <c r="K240" s="84">
        <v>49457.1</v>
      </c>
      <c r="L240" s="84">
        <v>755987.1</v>
      </c>
      <c r="M240" s="91"/>
      <c r="N240" s="84"/>
      <c r="O240" s="84"/>
      <c r="P240" s="84"/>
      <c r="Q240" s="91"/>
      <c r="R240" s="84"/>
      <c r="S240" s="84"/>
      <c r="T240" s="84"/>
      <c r="U240" s="91"/>
      <c r="V240" s="84"/>
      <c r="W240" s="84"/>
      <c r="X240" s="84"/>
      <c r="Y240" s="91"/>
      <c r="Z240" s="84"/>
      <c r="AA240" s="84"/>
      <c r="AB240" s="84"/>
      <c r="AC240" s="91">
        <v>12846</v>
      </c>
      <c r="AD240" s="84">
        <v>706530</v>
      </c>
      <c r="AE240" s="84">
        <v>49457.1</v>
      </c>
      <c r="AF240" s="84">
        <v>755987.1</v>
      </c>
      <c r="AG240"/>
      <c r="AH240"/>
      <c r="AI240"/>
    </row>
    <row r="241" spans="1:35" x14ac:dyDescent="0.3">
      <c r="A241" s="4" t="s">
        <v>18</v>
      </c>
      <c r="B241" s="4" t="s">
        <v>438</v>
      </c>
      <c r="C241" s="4" t="s">
        <v>221</v>
      </c>
      <c r="D241" s="4">
        <v>92000404751</v>
      </c>
      <c r="E241" s="91"/>
      <c r="F241" s="84"/>
      <c r="G241" s="84"/>
      <c r="H241" s="84"/>
      <c r="I241" s="91"/>
      <c r="J241" s="84"/>
      <c r="K241" s="84"/>
      <c r="L241" s="84"/>
      <c r="M241" s="91"/>
      <c r="N241" s="84"/>
      <c r="O241" s="84"/>
      <c r="P241" s="84"/>
      <c r="Q241" s="91"/>
      <c r="R241" s="84"/>
      <c r="S241" s="84"/>
      <c r="T241" s="84"/>
      <c r="U241" s="91">
        <v>14</v>
      </c>
      <c r="V241" s="84">
        <v>5740</v>
      </c>
      <c r="W241" s="84">
        <v>401.8</v>
      </c>
      <c r="X241" s="84">
        <v>6141.8</v>
      </c>
      <c r="Y241" s="91"/>
      <c r="Z241" s="84"/>
      <c r="AA241" s="84"/>
      <c r="AB241" s="84"/>
      <c r="AC241" s="91">
        <v>14</v>
      </c>
      <c r="AD241" s="84">
        <v>5740</v>
      </c>
      <c r="AE241" s="84">
        <v>401.8</v>
      </c>
      <c r="AF241" s="84">
        <v>6141.8</v>
      </c>
      <c r="AG241"/>
      <c r="AH241"/>
      <c r="AI241"/>
    </row>
    <row r="242" spans="1:35" x14ac:dyDescent="0.3">
      <c r="A242" s="4" t="s">
        <v>18</v>
      </c>
      <c r="B242" s="4" t="s">
        <v>438</v>
      </c>
      <c r="C242" s="4" t="s">
        <v>213</v>
      </c>
      <c r="D242" s="4">
        <v>92000429669</v>
      </c>
      <c r="E242" s="91"/>
      <c r="F242" s="84"/>
      <c r="G242" s="84"/>
      <c r="H242" s="84"/>
      <c r="I242" s="91">
        <v>13339</v>
      </c>
      <c r="J242" s="84">
        <v>733645</v>
      </c>
      <c r="K242" s="84">
        <v>51355.15</v>
      </c>
      <c r="L242" s="84">
        <v>785000.15</v>
      </c>
      <c r="M242" s="91"/>
      <c r="N242" s="84"/>
      <c r="O242" s="84"/>
      <c r="P242" s="84"/>
      <c r="Q242" s="91"/>
      <c r="R242" s="84"/>
      <c r="S242" s="84"/>
      <c r="T242" s="84"/>
      <c r="U242" s="91">
        <v>118</v>
      </c>
      <c r="V242" s="84">
        <v>48380</v>
      </c>
      <c r="W242" s="84">
        <v>3386.6</v>
      </c>
      <c r="X242" s="84">
        <v>51766.6</v>
      </c>
      <c r="Y242" s="91"/>
      <c r="Z242" s="84"/>
      <c r="AA242" s="84"/>
      <c r="AB242" s="84"/>
      <c r="AC242" s="91">
        <v>13457</v>
      </c>
      <c r="AD242" s="84">
        <v>782025</v>
      </c>
      <c r="AE242" s="84">
        <v>54741.75</v>
      </c>
      <c r="AF242" s="84">
        <v>836766.75</v>
      </c>
      <c r="AG242"/>
      <c r="AH242"/>
      <c r="AI242"/>
    </row>
    <row r="243" spans="1:35" x14ac:dyDescent="0.3">
      <c r="A243" s="4" t="s">
        <v>18</v>
      </c>
      <c r="B243" s="4" t="s">
        <v>438</v>
      </c>
      <c r="C243" s="4" t="s">
        <v>216</v>
      </c>
      <c r="D243" s="4">
        <v>92000324012</v>
      </c>
      <c r="E243" s="91"/>
      <c r="F243" s="84"/>
      <c r="G243" s="84"/>
      <c r="H243" s="84"/>
      <c r="I243" s="91">
        <v>5893</v>
      </c>
      <c r="J243" s="84">
        <v>324115</v>
      </c>
      <c r="K243" s="84">
        <v>22688.05</v>
      </c>
      <c r="L243" s="84">
        <v>346803.05</v>
      </c>
      <c r="M243" s="91"/>
      <c r="N243" s="84"/>
      <c r="O243" s="84"/>
      <c r="P243" s="84"/>
      <c r="Q243" s="91"/>
      <c r="R243" s="84"/>
      <c r="S243" s="84"/>
      <c r="T243" s="84"/>
      <c r="U243" s="91"/>
      <c r="V243" s="84"/>
      <c r="W243" s="84"/>
      <c r="X243" s="84"/>
      <c r="Y243" s="91"/>
      <c r="Z243" s="84"/>
      <c r="AA243" s="84"/>
      <c r="AB243" s="84"/>
      <c r="AC243" s="91">
        <v>5893</v>
      </c>
      <c r="AD243" s="84">
        <v>324115</v>
      </c>
      <c r="AE243" s="84">
        <v>22688.05</v>
      </c>
      <c r="AF243" s="84">
        <v>346803.05</v>
      </c>
      <c r="AG243"/>
      <c r="AH243"/>
      <c r="AI243"/>
    </row>
    <row r="244" spans="1:35" x14ac:dyDescent="0.3">
      <c r="A244" s="4" t="s">
        <v>34</v>
      </c>
      <c r="B244" s="4" t="s">
        <v>417</v>
      </c>
      <c r="C244" s="4" t="s">
        <v>206</v>
      </c>
      <c r="D244" s="4">
        <v>92000324097</v>
      </c>
      <c r="E244" s="91"/>
      <c r="F244" s="84"/>
      <c r="G244" s="84"/>
      <c r="H244" s="84"/>
      <c r="I244" s="91">
        <v>7570</v>
      </c>
      <c r="J244" s="84">
        <v>416350</v>
      </c>
      <c r="K244" s="84">
        <v>29144.5</v>
      </c>
      <c r="L244" s="84">
        <v>445494.5</v>
      </c>
      <c r="M244" s="91"/>
      <c r="N244" s="84"/>
      <c r="O244" s="84"/>
      <c r="P244" s="84"/>
      <c r="Q244" s="91"/>
      <c r="R244" s="84"/>
      <c r="S244" s="84"/>
      <c r="T244" s="84"/>
      <c r="U244" s="91"/>
      <c r="V244" s="84"/>
      <c r="W244" s="84"/>
      <c r="X244" s="84"/>
      <c r="Y244" s="91"/>
      <c r="Z244" s="84"/>
      <c r="AA244" s="84"/>
      <c r="AB244" s="84"/>
      <c r="AC244" s="91">
        <v>7570</v>
      </c>
      <c r="AD244" s="84">
        <v>416350</v>
      </c>
      <c r="AE244" s="84">
        <v>29144.5</v>
      </c>
      <c r="AF244" s="84">
        <v>445494.5</v>
      </c>
      <c r="AG244"/>
      <c r="AH244"/>
      <c r="AI244"/>
    </row>
    <row r="245" spans="1:35" x14ac:dyDescent="0.3">
      <c r="A245" s="4" t="s">
        <v>34</v>
      </c>
      <c r="B245" s="4" t="s">
        <v>417</v>
      </c>
      <c r="C245" s="4" t="s">
        <v>220</v>
      </c>
      <c r="D245" s="4">
        <v>92000324056</v>
      </c>
      <c r="E245" s="91"/>
      <c r="F245" s="84"/>
      <c r="G245" s="84"/>
      <c r="H245" s="84"/>
      <c r="I245" s="91">
        <v>6209</v>
      </c>
      <c r="J245" s="84">
        <v>341495</v>
      </c>
      <c r="K245" s="84">
        <v>23904.65</v>
      </c>
      <c r="L245" s="84">
        <v>365399.65</v>
      </c>
      <c r="M245" s="91"/>
      <c r="N245" s="84"/>
      <c r="O245" s="84"/>
      <c r="P245" s="84"/>
      <c r="Q245" s="91">
        <v>102</v>
      </c>
      <c r="R245" s="84">
        <v>10200</v>
      </c>
      <c r="S245" s="84">
        <v>714</v>
      </c>
      <c r="T245" s="84">
        <v>10914</v>
      </c>
      <c r="U245" s="91"/>
      <c r="V245" s="84"/>
      <c r="W245" s="84"/>
      <c r="X245" s="84"/>
      <c r="Y245" s="91"/>
      <c r="Z245" s="84"/>
      <c r="AA245" s="84"/>
      <c r="AB245" s="84"/>
      <c r="AC245" s="91">
        <v>6311</v>
      </c>
      <c r="AD245" s="84">
        <v>351695</v>
      </c>
      <c r="AE245" s="84">
        <v>24618.65</v>
      </c>
      <c r="AF245" s="84">
        <v>376313.65</v>
      </c>
      <c r="AG245"/>
      <c r="AH245"/>
      <c r="AI245"/>
    </row>
    <row r="246" spans="1:35" x14ac:dyDescent="0.3">
      <c r="A246" s="4" t="s">
        <v>34</v>
      </c>
      <c r="B246" s="4" t="s">
        <v>417</v>
      </c>
      <c r="C246" s="4" t="s">
        <v>640</v>
      </c>
      <c r="D246" s="4">
        <v>92000573119</v>
      </c>
      <c r="E246" s="91"/>
      <c r="F246" s="84"/>
      <c r="G246" s="84"/>
      <c r="H246" s="84"/>
      <c r="I246" s="91">
        <v>2838</v>
      </c>
      <c r="J246" s="84">
        <v>156090</v>
      </c>
      <c r="K246" s="84">
        <v>10926.3</v>
      </c>
      <c r="L246" s="84">
        <v>167016.29999999999</v>
      </c>
      <c r="M246" s="91"/>
      <c r="N246" s="84"/>
      <c r="O246" s="84"/>
      <c r="P246" s="84"/>
      <c r="Q246" s="91"/>
      <c r="R246" s="84"/>
      <c r="S246" s="84"/>
      <c r="T246" s="84"/>
      <c r="U246" s="91">
        <v>5</v>
      </c>
      <c r="V246" s="84">
        <v>2050</v>
      </c>
      <c r="W246" s="84">
        <v>143.5</v>
      </c>
      <c r="X246" s="84">
        <v>2193.5</v>
      </c>
      <c r="Y246" s="91"/>
      <c r="Z246" s="84"/>
      <c r="AA246" s="84"/>
      <c r="AB246" s="84"/>
      <c r="AC246" s="91">
        <v>2843</v>
      </c>
      <c r="AD246" s="84">
        <v>158140</v>
      </c>
      <c r="AE246" s="84">
        <v>11069.8</v>
      </c>
      <c r="AF246" s="84">
        <v>169209.8</v>
      </c>
      <c r="AG246"/>
      <c r="AH246"/>
      <c r="AI246"/>
    </row>
    <row r="247" spans="1:35" x14ac:dyDescent="0.3">
      <c r="A247" s="4" t="s">
        <v>34</v>
      </c>
      <c r="B247" s="4" t="s">
        <v>417</v>
      </c>
      <c r="C247" s="4" t="s">
        <v>219</v>
      </c>
      <c r="D247" s="4">
        <v>92000324058</v>
      </c>
      <c r="E247" s="91"/>
      <c r="F247" s="84"/>
      <c r="G247" s="84"/>
      <c r="H247" s="84"/>
      <c r="I247" s="91">
        <v>4001</v>
      </c>
      <c r="J247" s="84">
        <v>220055</v>
      </c>
      <c r="K247" s="84">
        <v>15403.85</v>
      </c>
      <c r="L247" s="84">
        <v>235458.85</v>
      </c>
      <c r="M247" s="91"/>
      <c r="N247" s="84"/>
      <c r="O247" s="84"/>
      <c r="P247" s="84"/>
      <c r="Q247" s="91">
        <v>1205</v>
      </c>
      <c r="R247" s="84">
        <v>120500</v>
      </c>
      <c r="S247" s="84">
        <v>8435</v>
      </c>
      <c r="T247" s="84">
        <v>128935</v>
      </c>
      <c r="U247" s="91"/>
      <c r="V247" s="84"/>
      <c r="W247" s="84"/>
      <c r="X247" s="84"/>
      <c r="Y247" s="91"/>
      <c r="Z247" s="84"/>
      <c r="AA247" s="84"/>
      <c r="AB247" s="84"/>
      <c r="AC247" s="91">
        <v>5206</v>
      </c>
      <c r="AD247" s="84">
        <v>340555</v>
      </c>
      <c r="AE247" s="84">
        <v>23838.85</v>
      </c>
      <c r="AF247" s="84">
        <v>364393.85</v>
      </c>
      <c r="AG247"/>
      <c r="AH247"/>
      <c r="AI247"/>
    </row>
    <row r="248" spans="1:35" x14ac:dyDescent="0.3">
      <c r="A248" s="4" t="s">
        <v>34</v>
      </c>
      <c r="B248" s="4" t="s">
        <v>417</v>
      </c>
      <c r="C248" s="4" t="s">
        <v>1260</v>
      </c>
      <c r="D248" s="4">
        <v>92000589332</v>
      </c>
      <c r="E248" s="91"/>
      <c r="F248" s="84"/>
      <c r="G248" s="84"/>
      <c r="H248" s="84"/>
      <c r="I248" s="91">
        <v>1186</v>
      </c>
      <c r="J248" s="84">
        <v>65230</v>
      </c>
      <c r="K248" s="84">
        <v>4566.1000000000004</v>
      </c>
      <c r="L248" s="84">
        <v>69796.100000000006</v>
      </c>
      <c r="M248" s="91"/>
      <c r="N248" s="84"/>
      <c r="O248" s="84"/>
      <c r="P248" s="84"/>
      <c r="Q248" s="91"/>
      <c r="R248" s="84"/>
      <c r="S248" s="84"/>
      <c r="T248" s="84"/>
      <c r="U248" s="91"/>
      <c r="V248" s="84"/>
      <c r="W248" s="84"/>
      <c r="X248" s="84"/>
      <c r="Y248" s="91"/>
      <c r="Z248" s="84"/>
      <c r="AA248" s="84"/>
      <c r="AB248" s="84"/>
      <c r="AC248" s="91">
        <v>1186</v>
      </c>
      <c r="AD248" s="84">
        <v>65230</v>
      </c>
      <c r="AE248" s="84">
        <v>4566.1000000000004</v>
      </c>
      <c r="AF248" s="84">
        <v>69796.100000000006</v>
      </c>
      <c r="AG248"/>
      <c r="AH248"/>
      <c r="AI248"/>
    </row>
    <row r="249" spans="1:35" x14ac:dyDescent="0.3">
      <c r="A249" s="4" t="s">
        <v>34</v>
      </c>
      <c r="B249" s="4" t="s">
        <v>417</v>
      </c>
      <c r="C249" s="4" t="s">
        <v>214</v>
      </c>
      <c r="D249" s="4">
        <v>92000322771</v>
      </c>
      <c r="E249" s="91"/>
      <c r="F249" s="84"/>
      <c r="G249" s="84"/>
      <c r="H249" s="84"/>
      <c r="I249" s="91">
        <v>3920</v>
      </c>
      <c r="J249" s="84">
        <v>215600</v>
      </c>
      <c r="K249" s="84">
        <v>15092</v>
      </c>
      <c r="L249" s="84">
        <v>230692</v>
      </c>
      <c r="M249" s="91"/>
      <c r="N249" s="84"/>
      <c r="O249" s="84"/>
      <c r="P249" s="84"/>
      <c r="Q249" s="91"/>
      <c r="R249" s="84"/>
      <c r="S249" s="84"/>
      <c r="T249" s="84"/>
      <c r="U249" s="91"/>
      <c r="V249" s="84"/>
      <c r="W249" s="84"/>
      <c r="X249" s="84"/>
      <c r="Y249" s="91"/>
      <c r="Z249" s="84"/>
      <c r="AA249" s="84"/>
      <c r="AB249" s="84"/>
      <c r="AC249" s="91">
        <v>3920</v>
      </c>
      <c r="AD249" s="84">
        <v>215600</v>
      </c>
      <c r="AE249" s="84">
        <v>15092</v>
      </c>
      <c r="AF249" s="84">
        <v>230692</v>
      </c>
      <c r="AG249"/>
      <c r="AH249"/>
      <c r="AI249"/>
    </row>
    <row r="250" spans="1:35" x14ac:dyDescent="0.3">
      <c r="A250" s="4" t="s">
        <v>34</v>
      </c>
      <c r="B250" s="4" t="s">
        <v>417</v>
      </c>
      <c r="C250" s="4" t="s">
        <v>213</v>
      </c>
      <c r="D250" s="4">
        <v>92000429670</v>
      </c>
      <c r="E250" s="91"/>
      <c r="F250" s="84"/>
      <c r="G250" s="84"/>
      <c r="H250" s="84"/>
      <c r="I250" s="91">
        <v>3466</v>
      </c>
      <c r="J250" s="84">
        <v>190630</v>
      </c>
      <c r="K250" s="84">
        <v>13344.1</v>
      </c>
      <c r="L250" s="84">
        <v>203974.1</v>
      </c>
      <c r="M250" s="91"/>
      <c r="N250" s="84"/>
      <c r="O250" s="84"/>
      <c r="P250" s="84"/>
      <c r="Q250" s="91"/>
      <c r="R250" s="84"/>
      <c r="S250" s="84"/>
      <c r="T250" s="84"/>
      <c r="U250" s="91">
        <v>10</v>
      </c>
      <c r="V250" s="84">
        <v>4100</v>
      </c>
      <c r="W250" s="84">
        <v>287</v>
      </c>
      <c r="X250" s="84">
        <v>4387</v>
      </c>
      <c r="Y250" s="91"/>
      <c r="Z250" s="84"/>
      <c r="AA250" s="84"/>
      <c r="AB250" s="84"/>
      <c r="AC250" s="91">
        <v>3476</v>
      </c>
      <c r="AD250" s="84">
        <v>194730</v>
      </c>
      <c r="AE250" s="84">
        <v>13631.1</v>
      </c>
      <c r="AF250" s="84">
        <v>208361.1</v>
      </c>
      <c r="AG250"/>
      <c r="AH250"/>
      <c r="AI250"/>
    </row>
    <row r="251" spans="1:35" x14ac:dyDescent="0.3">
      <c r="A251" s="4" t="s">
        <v>34</v>
      </c>
      <c r="B251" s="4" t="s">
        <v>417</v>
      </c>
      <c r="C251" s="4" t="s">
        <v>216</v>
      </c>
      <c r="D251" s="4">
        <v>92000324067</v>
      </c>
      <c r="E251" s="91"/>
      <c r="F251" s="84"/>
      <c r="G251" s="84"/>
      <c r="H251" s="84"/>
      <c r="I251" s="91">
        <v>470</v>
      </c>
      <c r="J251" s="84">
        <v>25850</v>
      </c>
      <c r="K251" s="84">
        <v>1809.5</v>
      </c>
      <c r="L251" s="84">
        <v>27659.5</v>
      </c>
      <c r="M251" s="91"/>
      <c r="N251" s="84"/>
      <c r="O251" s="84"/>
      <c r="P251" s="84"/>
      <c r="Q251" s="91"/>
      <c r="R251" s="84"/>
      <c r="S251" s="84"/>
      <c r="T251" s="84"/>
      <c r="U251" s="91"/>
      <c r="V251" s="84"/>
      <c r="W251" s="84"/>
      <c r="X251" s="84"/>
      <c r="Y251" s="91"/>
      <c r="Z251" s="84"/>
      <c r="AA251" s="84"/>
      <c r="AB251" s="84"/>
      <c r="AC251" s="91">
        <v>470</v>
      </c>
      <c r="AD251" s="84">
        <v>25850</v>
      </c>
      <c r="AE251" s="84">
        <v>1809.5</v>
      </c>
      <c r="AF251" s="84">
        <v>27659.5</v>
      </c>
      <c r="AG251"/>
      <c r="AH251"/>
      <c r="AI251"/>
    </row>
    <row r="252" spans="1:35" x14ac:dyDescent="0.3">
      <c r="A252" s="4" t="s">
        <v>72</v>
      </c>
      <c r="B252" s="4" t="s">
        <v>400</v>
      </c>
      <c r="C252" s="4" t="s">
        <v>206</v>
      </c>
      <c r="D252" s="4">
        <v>92000431293</v>
      </c>
      <c r="E252" s="91"/>
      <c r="F252" s="84"/>
      <c r="G252" s="84"/>
      <c r="H252" s="84"/>
      <c r="I252" s="91">
        <v>11723</v>
      </c>
      <c r="J252" s="84">
        <v>644765</v>
      </c>
      <c r="K252" s="84">
        <v>45133.55</v>
      </c>
      <c r="L252" s="84">
        <v>689898.55</v>
      </c>
      <c r="M252" s="91"/>
      <c r="N252" s="84"/>
      <c r="O252" s="84"/>
      <c r="P252" s="84"/>
      <c r="Q252" s="91"/>
      <c r="R252" s="84"/>
      <c r="S252" s="84"/>
      <c r="T252" s="84"/>
      <c r="U252" s="91"/>
      <c r="V252" s="84"/>
      <c r="W252" s="84"/>
      <c r="X252" s="84"/>
      <c r="Y252" s="91"/>
      <c r="Z252" s="84"/>
      <c r="AA252" s="84"/>
      <c r="AB252" s="84"/>
      <c r="AC252" s="91">
        <v>11723</v>
      </c>
      <c r="AD252" s="84">
        <v>644765</v>
      </c>
      <c r="AE252" s="84">
        <v>45133.55</v>
      </c>
      <c r="AF252" s="84">
        <v>689898.55</v>
      </c>
      <c r="AG252"/>
      <c r="AH252"/>
      <c r="AI252"/>
    </row>
    <row r="253" spans="1:35" x14ac:dyDescent="0.3">
      <c r="A253" s="4" t="s">
        <v>72</v>
      </c>
      <c r="B253" s="4" t="s">
        <v>400</v>
      </c>
      <c r="C253" s="4" t="s">
        <v>220</v>
      </c>
      <c r="D253" s="4">
        <v>92000320915</v>
      </c>
      <c r="E253" s="91"/>
      <c r="F253" s="84"/>
      <c r="G253" s="84"/>
      <c r="H253" s="84"/>
      <c r="I253" s="91">
        <v>5713</v>
      </c>
      <c r="J253" s="84">
        <v>314215</v>
      </c>
      <c r="K253" s="84">
        <v>21995.05</v>
      </c>
      <c r="L253" s="84">
        <v>336210.05</v>
      </c>
      <c r="M253" s="91"/>
      <c r="N253" s="84"/>
      <c r="O253" s="84"/>
      <c r="P253" s="84"/>
      <c r="Q253" s="91">
        <v>90</v>
      </c>
      <c r="R253" s="84">
        <v>9000</v>
      </c>
      <c r="S253" s="84">
        <v>630</v>
      </c>
      <c r="T253" s="84">
        <v>9630</v>
      </c>
      <c r="U253" s="91"/>
      <c r="V253" s="84"/>
      <c r="W253" s="84"/>
      <c r="X253" s="84"/>
      <c r="Y253" s="91"/>
      <c r="Z253" s="84"/>
      <c r="AA253" s="84"/>
      <c r="AB253" s="84"/>
      <c r="AC253" s="91">
        <v>5803</v>
      </c>
      <c r="AD253" s="84">
        <v>323215</v>
      </c>
      <c r="AE253" s="84">
        <v>22625.05</v>
      </c>
      <c r="AF253" s="84">
        <v>345840.05</v>
      </c>
      <c r="AG253"/>
      <c r="AH253"/>
      <c r="AI253"/>
    </row>
    <row r="254" spans="1:35" x14ac:dyDescent="0.3">
      <c r="A254" s="4" t="s">
        <v>72</v>
      </c>
      <c r="B254" s="4" t="s">
        <v>400</v>
      </c>
      <c r="C254" s="4" t="s">
        <v>211</v>
      </c>
      <c r="D254" s="4">
        <v>92000374538</v>
      </c>
      <c r="E254" s="91"/>
      <c r="F254" s="84"/>
      <c r="G254" s="84"/>
      <c r="H254" s="84"/>
      <c r="I254" s="91">
        <v>2470</v>
      </c>
      <c r="J254" s="84">
        <v>135850</v>
      </c>
      <c r="K254" s="84">
        <v>9509.5</v>
      </c>
      <c r="L254" s="84">
        <v>145359.5</v>
      </c>
      <c r="M254" s="91"/>
      <c r="N254" s="84"/>
      <c r="O254" s="84"/>
      <c r="P254" s="84"/>
      <c r="Q254" s="91"/>
      <c r="R254" s="84"/>
      <c r="S254" s="84"/>
      <c r="T254" s="84"/>
      <c r="U254" s="91"/>
      <c r="V254" s="84"/>
      <c r="W254" s="84"/>
      <c r="X254" s="84"/>
      <c r="Y254" s="91"/>
      <c r="Z254" s="84"/>
      <c r="AA254" s="84"/>
      <c r="AB254" s="84"/>
      <c r="AC254" s="91">
        <v>2470</v>
      </c>
      <c r="AD254" s="84">
        <v>135850</v>
      </c>
      <c r="AE254" s="84">
        <v>9509.5</v>
      </c>
      <c r="AF254" s="84">
        <v>145359.5</v>
      </c>
      <c r="AG254"/>
      <c r="AH254"/>
      <c r="AI254"/>
    </row>
    <row r="255" spans="1:35" x14ac:dyDescent="0.3">
      <c r="A255" s="4" t="s">
        <v>72</v>
      </c>
      <c r="B255" s="4" t="s">
        <v>400</v>
      </c>
      <c r="C255" s="4" t="s">
        <v>659</v>
      </c>
      <c r="D255" s="4">
        <v>92000181397</v>
      </c>
      <c r="E255" s="91">
        <v>778</v>
      </c>
      <c r="F255" s="84">
        <v>24896</v>
      </c>
      <c r="G255" s="84">
        <v>1742.72</v>
      </c>
      <c r="H255" s="84">
        <v>26638.720000000001</v>
      </c>
      <c r="I255" s="91"/>
      <c r="J255" s="84"/>
      <c r="K255" s="84"/>
      <c r="L255" s="84"/>
      <c r="M255" s="91"/>
      <c r="N255" s="84"/>
      <c r="O255" s="84"/>
      <c r="P255" s="84"/>
      <c r="Q255" s="91"/>
      <c r="R255" s="84"/>
      <c r="S255" s="84"/>
      <c r="T255" s="84"/>
      <c r="U255" s="91"/>
      <c r="V255" s="84"/>
      <c r="W255" s="84"/>
      <c r="X255" s="84"/>
      <c r="Y255" s="91"/>
      <c r="Z255" s="84"/>
      <c r="AA255" s="84"/>
      <c r="AB255" s="84"/>
      <c r="AC255" s="91">
        <v>778</v>
      </c>
      <c r="AD255" s="84">
        <v>24896</v>
      </c>
      <c r="AE255" s="84">
        <v>1742.72</v>
      </c>
      <c r="AF255" s="84">
        <v>26638.720000000001</v>
      </c>
      <c r="AG255"/>
      <c r="AH255"/>
      <c r="AI255"/>
    </row>
    <row r="256" spans="1:35" x14ac:dyDescent="0.3">
      <c r="A256" s="4" t="s">
        <v>72</v>
      </c>
      <c r="B256" s="4" t="s">
        <v>400</v>
      </c>
      <c r="C256" s="4" t="s">
        <v>218</v>
      </c>
      <c r="D256" s="4">
        <v>92000320923</v>
      </c>
      <c r="E256" s="91"/>
      <c r="F256" s="84"/>
      <c r="G256" s="84"/>
      <c r="H256" s="84"/>
      <c r="I256" s="91">
        <v>801</v>
      </c>
      <c r="J256" s="84">
        <v>44055</v>
      </c>
      <c r="K256" s="84">
        <v>3083.85</v>
      </c>
      <c r="L256" s="84">
        <v>47138.85</v>
      </c>
      <c r="M256" s="91"/>
      <c r="N256" s="84"/>
      <c r="O256" s="84"/>
      <c r="P256" s="84"/>
      <c r="Q256" s="91"/>
      <c r="R256" s="84"/>
      <c r="S256" s="84"/>
      <c r="T256" s="84"/>
      <c r="U256" s="91"/>
      <c r="V256" s="84"/>
      <c r="W256" s="84"/>
      <c r="X256" s="84"/>
      <c r="Y256" s="91"/>
      <c r="Z256" s="84"/>
      <c r="AA256" s="84"/>
      <c r="AB256" s="84"/>
      <c r="AC256" s="91">
        <v>801</v>
      </c>
      <c r="AD256" s="84">
        <v>44055</v>
      </c>
      <c r="AE256" s="84">
        <v>3083.85</v>
      </c>
      <c r="AF256" s="84">
        <v>47138.85</v>
      </c>
      <c r="AG256"/>
      <c r="AH256"/>
      <c r="AI256"/>
    </row>
    <row r="257" spans="1:35" x14ac:dyDescent="0.3">
      <c r="A257" s="4" t="s">
        <v>72</v>
      </c>
      <c r="B257" s="4" t="s">
        <v>400</v>
      </c>
      <c r="C257" s="4" t="s">
        <v>640</v>
      </c>
      <c r="D257" s="4">
        <v>92000546546</v>
      </c>
      <c r="E257" s="91"/>
      <c r="F257" s="84"/>
      <c r="G257" s="84"/>
      <c r="H257" s="84"/>
      <c r="I257" s="91">
        <v>7431</v>
      </c>
      <c r="J257" s="84">
        <v>408705</v>
      </c>
      <c r="K257" s="84">
        <v>28609.35</v>
      </c>
      <c r="L257" s="84">
        <v>437314.35</v>
      </c>
      <c r="M257" s="91"/>
      <c r="N257" s="84"/>
      <c r="O257" s="84"/>
      <c r="P257" s="84"/>
      <c r="Q257" s="91"/>
      <c r="R257" s="84"/>
      <c r="S257" s="84"/>
      <c r="T257" s="84"/>
      <c r="U257" s="91"/>
      <c r="V257" s="84"/>
      <c r="W257" s="84"/>
      <c r="X257" s="84"/>
      <c r="Y257" s="91"/>
      <c r="Z257" s="84"/>
      <c r="AA257" s="84"/>
      <c r="AB257" s="84"/>
      <c r="AC257" s="91">
        <v>7431</v>
      </c>
      <c r="AD257" s="84">
        <v>408705</v>
      </c>
      <c r="AE257" s="84">
        <v>28609.35</v>
      </c>
      <c r="AF257" s="84">
        <v>437314.35</v>
      </c>
      <c r="AG257"/>
      <c r="AH257"/>
      <c r="AI257"/>
    </row>
    <row r="258" spans="1:35" x14ac:dyDescent="0.3">
      <c r="A258" s="4" t="s">
        <v>72</v>
      </c>
      <c r="B258" s="4" t="s">
        <v>400</v>
      </c>
      <c r="C258" s="4" t="s">
        <v>219</v>
      </c>
      <c r="D258" s="4">
        <v>92000320906</v>
      </c>
      <c r="E258" s="91"/>
      <c r="F258" s="84"/>
      <c r="G258" s="84"/>
      <c r="H258" s="84"/>
      <c r="I258" s="91">
        <v>10017</v>
      </c>
      <c r="J258" s="84">
        <v>550935</v>
      </c>
      <c r="K258" s="84">
        <v>38565.450000000004</v>
      </c>
      <c r="L258" s="84">
        <v>589500.45000000007</v>
      </c>
      <c r="M258" s="91"/>
      <c r="N258" s="84"/>
      <c r="O258" s="84"/>
      <c r="P258" s="84"/>
      <c r="Q258" s="91">
        <v>2570</v>
      </c>
      <c r="R258" s="84">
        <v>257000</v>
      </c>
      <c r="S258" s="84">
        <v>17990</v>
      </c>
      <c r="T258" s="84">
        <v>274990</v>
      </c>
      <c r="U258" s="91"/>
      <c r="V258" s="84"/>
      <c r="W258" s="84"/>
      <c r="X258" s="84"/>
      <c r="Y258" s="91"/>
      <c r="Z258" s="84"/>
      <c r="AA258" s="84"/>
      <c r="AB258" s="84"/>
      <c r="AC258" s="91">
        <v>12587</v>
      </c>
      <c r="AD258" s="84">
        <v>807935</v>
      </c>
      <c r="AE258" s="84">
        <v>56555.450000000004</v>
      </c>
      <c r="AF258" s="84">
        <v>864490.45000000007</v>
      </c>
      <c r="AG258"/>
      <c r="AH258"/>
      <c r="AI258"/>
    </row>
    <row r="259" spans="1:35" x14ac:dyDescent="0.3">
      <c r="A259" s="4" t="s">
        <v>72</v>
      </c>
      <c r="B259" s="4" t="s">
        <v>400</v>
      </c>
      <c r="C259" s="4" t="s">
        <v>214</v>
      </c>
      <c r="D259" s="4">
        <v>92000322768</v>
      </c>
      <c r="E259" s="91"/>
      <c r="F259" s="84"/>
      <c r="G259" s="84"/>
      <c r="H259" s="84"/>
      <c r="I259" s="91">
        <v>2863</v>
      </c>
      <c r="J259" s="84">
        <v>157465</v>
      </c>
      <c r="K259" s="84">
        <v>11022.55</v>
      </c>
      <c r="L259" s="84">
        <v>168487.55</v>
      </c>
      <c r="M259" s="91"/>
      <c r="N259" s="84"/>
      <c r="O259" s="84"/>
      <c r="P259" s="84"/>
      <c r="Q259" s="91"/>
      <c r="R259" s="84"/>
      <c r="S259" s="84"/>
      <c r="T259" s="84"/>
      <c r="U259" s="91"/>
      <c r="V259" s="84"/>
      <c r="W259" s="84"/>
      <c r="X259" s="84"/>
      <c r="Y259" s="91"/>
      <c r="Z259" s="84"/>
      <c r="AA259" s="84"/>
      <c r="AB259" s="84"/>
      <c r="AC259" s="91">
        <v>2863</v>
      </c>
      <c r="AD259" s="84">
        <v>157465</v>
      </c>
      <c r="AE259" s="84">
        <v>11022.55</v>
      </c>
      <c r="AF259" s="84">
        <v>168487.55</v>
      </c>
      <c r="AG259"/>
      <c r="AH259"/>
      <c r="AI259"/>
    </row>
    <row r="260" spans="1:35" x14ac:dyDescent="0.3">
      <c r="A260" s="4" t="s">
        <v>72</v>
      </c>
      <c r="B260" s="4" t="s">
        <v>400</v>
      </c>
      <c r="C260" s="4" t="s">
        <v>216</v>
      </c>
      <c r="D260" s="4">
        <v>92000320929</v>
      </c>
      <c r="E260" s="91"/>
      <c r="F260" s="84"/>
      <c r="G260" s="84"/>
      <c r="H260" s="84"/>
      <c r="I260" s="91">
        <v>1066</v>
      </c>
      <c r="J260" s="84">
        <v>58630</v>
      </c>
      <c r="K260" s="84">
        <v>4104.1000000000004</v>
      </c>
      <c r="L260" s="84">
        <v>62734.1</v>
      </c>
      <c r="M260" s="91"/>
      <c r="N260" s="84"/>
      <c r="O260" s="84"/>
      <c r="P260" s="84"/>
      <c r="Q260" s="91"/>
      <c r="R260" s="84"/>
      <c r="S260" s="84"/>
      <c r="T260" s="84"/>
      <c r="U260" s="91"/>
      <c r="V260" s="84"/>
      <c r="W260" s="84"/>
      <c r="X260" s="84"/>
      <c r="Y260" s="91"/>
      <c r="Z260" s="84"/>
      <c r="AA260" s="84"/>
      <c r="AB260" s="84"/>
      <c r="AC260" s="91">
        <v>1066</v>
      </c>
      <c r="AD260" s="84">
        <v>58630</v>
      </c>
      <c r="AE260" s="84">
        <v>4104.1000000000004</v>
      </c>
      <c r="AF260" s="84">
        <v>62734.1</v>
      </c>
      <c r="AG260"/>
      <c r="AH260"/>
      <c r="AI260"/>
    </row>
    <row r="261" spans="1:35" x14ac:dyDescent="0.3">
      <c r="A261" s="4" t="s">
        <v>72</v>
      </c>
      <c r="B261" s="4" t="s">
        <v>400</v>
      </c>
      <c r="C261" s="4" t="s">
        <v>3179</v>
      </c>
      <c r="D261" s="4">
        <v>92000666441</v>
      </c>
      <c r="E261" s="91"/>
      <c r="F261" s="84"/>
      <c r="G261" s="84"/>
      <c r="H261" s="84"/>
      <c r="I261" s="91"/>
      <c r="J261" s="84"/>
      <c r="K261" s="84"/>
      <c r="L261" s="84"/>
      <c r="M261" s="91"/>
      <c r="N261" s="84"/>
      <c r="O261" s="84"/>
      <c r="P261" s="84"/>
      <c r="Q261" s="91"/>
      <c r="R261" s="84"/>
      <c r="S261" s="84"/>
      <c r="T261" s="84"/>
      <c r="U261" s="91"/>
      <c r="V261" s="84"/>
      <c r="W261" s="84"/>
      <c r="X261" s="84"/>
      <c r="Y261" s="91">
        <v>48</v>
      </c>
      <c r="Z261" s="84">
        <v>1200</v>
      </c>
      <c r="AA261" s="84">
        <v>84</v>
      </c>
      <c r="AB261" s="84">
        <v>1284</v>
      </c>
      <c r="AC261" s="91">
        <v>48</v>
      </c>
      <c r="AD261" s="84">
        <v>1200</v>
      </c>
      <c r="AE261" s="84">
        <v>84</v>
      </c>
      <c r="AF261" s="84">
        <v>1284</v>
      </c>
      <c r="AG261"/>
      <c r="AH261"/>
      <c r="AI261"/>
    </row>
    <row r="262" spans="1:35" x14ac:dyDescent="0.3">
      <c r="A262" s="4" t="s">
        <v>52</v>
      </c>
      <c r="B262" s="4" t="s">
        <v>395</v>
      </c>
      <c r="C262" s="4" t="s">
        <v>206</v>
      </c>
      <c r="D262" s="4">
        <v>92000323129</v>
      </c>
      <c r="E262" s="91"/>
      <c r="F262" s="84"/>
      <c r="G262" s="84"/>
      <c r="H262" s="84"/>
      <c r="I262" s="91">
        <v>10205</v>
      </c>
      <c r="J262" s="84">
        <v>561275</v>
      </c>
      <c r="K262" s="84">
        <v>39289.25</v>
      </c>
      <c r="L262" s="84">
        <v>600564.25</v>
      </c>
      <c r="M262" s="91"/>
      <c r="N262" s="84"/>
      <c r="O262" s="84"/>
      <c r="P262" s="84"/>
      <c r="Q262" s="91"/>
      <c r="R262" s="84"/>
      <c r="S262" s="84"/>
      <c r="T262" s="84"/>
      <c r="U262" s="91"/>
      <c r="V262" s="84"/>
      <c r="W262" s="84"/>
      <c r="X262" s="84"/>
      <c r="Y262" s="91"/>
      <c r="Z262" s="84"/>
      <c r="AA262" s="84"/>
      <c r="AB262" s="84"/>
      <c r="AC262" s="91">
        <v>10205</v>
      </c>
      <c r="AD262" s="84">
        <v>561275</v>
      </c>
      <c r="AE262" s="84">
        <v>39289.25</v>
      </c>
      <c r="AF262" s="84">
        <v>600564.25</v>
      </c>
      <c r="AG262"/>
      <c r="AH262"/>
      <c r="AI262"/>
    </row>
    <row r="263" spans="1:35" x14ac:dyDescent="0.3">
      <c r="A263" s="4" t="s">
        <v>52</v>
      </c>
      <c r="B263" s="4" t="s">
        <v>395</v>
      </c>
      <c r="C263" s="4" t="s">
        <v>220</v>
      </c>
      <c r="D263" s="4">
        <v>92000323085</v>
      </c>
      <c r="E263" s="91"/>
      <c r="F263" s="84"/>
      <c r="G263" s="84"/>
      <c r="H263" s="84"/>
      <c r="I263" s="91">
        <v>4644</v>
      </c>
      <c r="J263" s="84">
        <v>255420</v>
      </c>
      <c r="K263" s="84">
        <v>17879.400000000001</v>
      </c>
      <c r="L263" s="84">
        <v>273299.40000000002</v>
      </c>
      <c r="M263" s="91"/>
      <c r="N263" s="84"/>
      <c r="O263" s="84"/>
      <c r="P263" s="84"/>
      <c r="Q263" s="91">
        <v>23</v>
      </c>
      <c r="R263" s="84">
        <v>2300</v>
      </c>
      <c r="S263" s="84">
        <v>161</v>
      </c>
      <c r="T263" s="84">
        <v>2461</v>
      </c>
      <c r="U263" s="91"/>
      <c r="V263" s="84"/>
      <c r="W263" s="84"/>
      <c r="X263" s="84"/>
      <c r="Y263" s="91"/>
      <c r="Z263" s="84"/>
      <c r="AA263" s="84"/>
      <c r="AB263" s="84"/>
      <c r="AC263" s="91">
        <v>4667</v>
      </c>
      <c r="AD263" s="84">
        <v>257720</v>
      </c>
      <c r="AE263" s="84">
        <v>18040.400000000001</v>
      </c>
      <c r="AF263" s="84">
        <v>275760.40000000002</v>
      </c>
      <c r="AG263"/>
      <c r="AH263"/>
      <c r="AI263"/>
    </row>
    <row r="264" spans="1:35" x14ac:dyDescent="0.3">
      <c r="A264" s="4" t="s">
        <v>52</v>
      </c>
      <c r="B264" s="4" t="s">
        <v>395</v>
      </c>
      <c r="C264" s="4" t="s">
        <v>220</v>
      </c>
      <c r="D264" s="4">
        <v>92000326022</v>
      </c>
      <c r="E264" s="91"/>
      <c r="F264" s="84"/>
      <c r="G264" s="84"/>
      <c r="H264" s="84"/>
      <c r="I264" s="91">
        <v>4892</v>
      </c>
      <c r="J264" s="84">
        <v>269060</v>
      </c>
      <c r="K264" s="84">
        <v>18834.199999999997</v>
      </c>
      <c r="L264" s="84">
        <v>287894.2</v>
      </c>
      <c r="M264" s="91"/>
      <c r="N264" s="84"/>
      <c r="O264" s="84"/>
      <c r="P264" s="84"/>
      <c r="Q264" s="91"/>
      <c r="R264" s="84"/>
      <c r="S264" s="84"/>
      <c r="T264" s="84"/>
      <c r="U264" s="91"/>
      <c r="V264" s="84"/>
      <c r="W264" s="84"/>
      <c r="X264" s="84"/>
      <c r="Y264" s="91"/>
      <c r="Z264" s="84"/>
      <c r="AA264" s="84"/>
      <c r="AB264" s="84"/>
      <c r="AC264" s="91">
        <v>4892</v>
      </c>
      <c r="AD264" s="84">
        <v>269060</v>
      </c>
      <c r="AE264" s="84">
        <v>18834.199999999997</v>
      </c>
      <c r="AF264" s="84">
        <v>287894.2</v>
      </c>
      <c r="AG264"/>
      <c r="AH264"/>
      <c r="AI264"/>
    </row>
    <row r="265" spans="1:35" x14ac:dyDescent="0.3">
      <c r="A265" s="4" t="s">
        <v>52</v>
      </c>
      <c r="B265" s="4" t="s">
        <v>395</v>
      </c>
      <c r="C265" s="4" t="s">
        <v>212</v>
      </c>
      <c r="D265" s="4">
        <v>92000525668</v>
      </c>
      <c r="E265" s="91"/>
      <c r="F265" s="84"/>
      <c r="G265" s="84"/>
      <c r="H265" s="84"/>
      <c r="I265" s="91">
        <v>233</v>
      </c>
      <c r="J265" s="84">
        <v>12815</v>
      </c>
      <c r="K265" s="84">
        <v>897.05</v>
      </c>
      <c r="L265" s="84">
        <v>13712.05</v>
      </c>
      <c r="M265" s="91"/>
      <c r="N265" s="84"/>
      <c r="O265" s="84"/>
      <c r="P265" s="84"/>
      <c r="Q265" s="91"/>
      <c r="R265" s="84"/>
      <c r="S265" s="84"/>
      <c r="T265" s="84"/>
      <c r="U265" s="91"/>
      <c r="V265" s="84"/>
      <c r="W265" s="84"/>
      <c r="X265" s="84"/>
      <c r="Y265" s="91"/>
      <c r="Z265" s="84"/>
      <c r="AA265" s="84"/>
      <c r="AB265" s="84"/>
      <c r="AC265" s="91">
        <v>233</v>
      </c>
      <c r="AD265" s="84">
        <v>12815</v>
      </c>
      <c r="AE265" s="84">
        <v>897.05</v>
      </c>
      <c r="AF265" s="84">
        <v>13712.05</v>
      </c>
      <c r="AG265"/>
      <c r="AH265"/>
      <c r="AI265"/>
    </row>
    <row r="266" spans="1:35" x14ac:dyDescent="0.3">
      <c r="A266" s="4" t="s">
        <v>52</v>
      </c>
      <c r="B266" s="4" t="s">
        <v>395</v>
      </c>
      <c r="C266" s="4" t="s">
        <v>211</v>
      </c>
      <c r="D266" s="4">
        <v>92000374539</v>
      </c>
      <c r="E266" s="91"/>
      <c r="F266" s="84"/>
      <c r="G266" s="84"/>
      <c r="H266" s="84"/>
      <c r="I266" s="91">
        <v>2058</v>
      </c>
      <c r="J266" s="84">
        <v>113190</v>
      </c>
      <c r="K266" s="84">
        <v>7923.3</v>
      </c>
      <c r="L266" s="84">
        <v>121113.3</v>
      </c>
      <c r="M266" s="91"/>
      <c r="N266" s="84"/>
      <c r="O266" s="84"/>
      <c r="P266" s="84"/>
      <c r="Q266" s="91"/>
      <c r="R266" s="84"/>
      <c r="S266" s="84"/>
      <c r="T266" s="84"/>
      <c r="U266" s="91"/>
      <c r="V266" s="84"/>
      <c r="W266" s="84"/>
      <c r="X266" s="84"/>
      <c r="Y266" s="91"/>
      <c r="Z266" s="84"/>
      <c r="AA266" s="84"/>
      <c r="AB266" s="84"/>
      <c r="AC266" s="91">
        <v>2058</v>
      </c>
      <c r="AD266" s="84">
        <v>113190</v>
      </c>
      <c r="AE266" s="84">
        <v>7923.3</v>
      </c>
      <c r="AF266" s="84">
        <v>121113.3</v>
      </c>
      <c r="AG266"/>
      <c r="AH266"/>
      <c r="AI266"/>
    </row>
    <row r="267" spans="1:35" x14ac:dyDescent="0.3">
      <c r="A267" s="4" t="s">
        <v>52</v>
      </c>
      <c r="B267" s="4" t="s">
        <v>395</v>
      </c>
      <c r="C267" s="4" t="s">
        <v>218</v>
      </c>
      <c r="D267" s="4">
        <v>92000323065</v>
      </c>
      <c r="E267" s="91"/>
      <c r="F267" s="84"/>
      <c r="G267" s="84"/>
      <c r="H267" s="84"/>
      <c r="I267" s="91">
        <v>1008</v>
      </c>
      <c r="J267" s="84">
        <v>55440</v>
      </c>
      <c r="K267" s="84">
        <v>3880.8</v>
      </c>
      <c r="L267" s="84">
        <v>59320.800000000003</v>
      </c>
      <c r="M267" s="91"/>
      <c r="N267" s="84"/>
      <c r="O267" s="84"/>
      <c r="P267" s="84"/>
      <c r="Q267" s="91"/>
      <c r="R267" s="84"/>
      <c r="S267" s="84"/>
      <c r="T267" s="84"/>
      <c r="U267" s="91"/>
      <c r="V267" s="84"/>
      <c r="W267" s="84"/>
      <c r="X267" s="84"/>
      <c r="Y267" s="91"/>
      <c r="Z267" s="84"/>
      <c r="AA267" s="84"/>
      <c r="AB267" s="84"/>
      <c r="AC267" s="91">
        <v>1008</v>
      </c>
      <c r="AD267" s="84">
        <v>55440</v>
      </c>
      <c r="AE267" s="84">
        <v>3880.8</v>
      </c>
      <c r="AF267" s="84">
        <v>59320.800000000003</v>
      </c>
      <c r="AG267"/>
      <c r="AH267"/>
      <c r="AI267"/>
    </row>
    <row r="268" spans="1:35" x14ac:dyDescent="0.3">
      <c r="A268" s="4" t="s">
        <v>52</v>
      </c>
      <c r="B268" s="4" t="s">
        <v>395</v>
      </c>
      <c r="C268" s="4" t="s">
        <v>640</v>
      </c>
      <c r="D268" s="4">
        <v>92000544868</v>
      </c>
      <c r="E268" s="91"/>
      <c r="F268" s="84"/>
      <c r="G268" s="84"/>
      <c r="H268" s="84"/>
      <c r="I268" s="91">
        <v>7386</v>
      </c>
      <c r="J268" s="84">
        <v>406230</v>
      </c>
      <c r="K268" s="84">
        <v>28436.1</v>
      </c>
      <c r="L268" s="84">
        <v>434666.1</v>
      </c>
      <c r="M268" s="91"/>
      <c r="N268" s="84"/>
      <c r="O268" s="84"/>
      <c r="P268" s="84"/>
      <c r="Q268" s="91"/>
      <c r="R268" s="84"/>
      <c r="S268" s="84"/>
      <c r="T268" s="84"/>
      <c r="U268" s="91"/>
      <c r="V268" s="84"/>
      <c r="W268" s="84"/>
      <c r="X268" s="84"/>
      <c r="Y268" s="91"/>
      <c r="Z268" s="84"/>
      <c r="AA268" s="84"/>
      <c r="AB268" s="84"/>
      <c r="AC268" s="91">
        <v>7386</v>
      </c>
      <c r="AD268" s="84">
        <v>406230</v>
      </c>
      <c r="AE268" s="84">
        <v>28436.1</v>
      </c>
      <c r="AF268" s="84">
        <v>434666.1</v>
      </c>
      <c r="AG268"/>
      <c r="AH268"/>
      <c r="AI268"/>
    </row>
    <row r="269" spans="1:35" x14ac:dyDescent="0.3">
      <c r="A269" s="4" t="s">
        <v>52</v>
      </c>
      <c r="B269" s="4" t="s">
        <v>395</v>
      </c>
      <c r="C269" s="4" t="s">
        <v>653</v>
      </c>
      <c r="D269" s="4">
        <v>92000173129</v>
      </c>
      <c r="E269" s="91">
        <v>273</v>
      </c>
      <c r="F269" s="84">
        <v>8736</v>
      </c>
      <c r="G269" s="84">
        <v>611.52</v>
      </c>
      <c r="H269" s="84">
        <v>9347.52</v>
      </c>
      <c r="I269" s="91"/>
      <c r="J269" s="84"/>
      <c r="K269" s="84"/>
      <c r="L269" s="84"/>
      <c r="M269" s="91"/>
      <c r="N269" s="84"/>
      <c r="O269" s="84"/>
      <c r="P269" s="84"/>
      <c r="Q269" s="91"/>
      <c r="R269" s="84"/>
      <c r="S269" s="84"/>
      <c r="T269" s="84"/>
      <c r="U269" s="91"/>
      <c r="V269" s="84"/>
      <c r="W269" s="84"/>
      <c r="X269" s="84"/>
      <c r="Y269" s="91"/>
      <c r="Z269" s="84"/>
      <c r="AA269" s="84"/>
      <c r="AB269" s="84"/>
      <c r="AC269" s="91">
        <v>273</v>
      </c>
      <c r="AD269" s="84">
        <v>8736</v>
      </c>
      <c r="AE269" s="84">
        <v>611.52</v>
      </c>
      <c r="AF269" s="84">
        <v>9347.52</v>
      </c>
      <c r="AG269"/>
      <c r="AH269"/>
      <c r="AI269"/>
    </row>
    <row r="270" spans="1:35" x14ac:dyDescent="0.3">
      <c r="A270" s="4" t="s">
        <v>52</v>
      </c>
      <c r="B270" s="4" t="s">
        <v>395</v>
      </c>
      <c r="C270" s="4" t="s">
        <v>219</v>
      </c>
      <c r="D270" s="4">
        <v>92000323092</v>
      </c>
      <c r="E270" s="91"/>
      <c r="F270" s="84"/>
      <c r="G270" s="84"/>
      <c r="H270" s="84"/>
      <c r="I270" s="91">
        <v>6147</v>
      </c>
      <c r="J270" s="84">
        <v>338085</v>
      </c>
      <c r="K270" s="84">
        <v>23665.95</v>
      </c>
      <c r="L270" s="84">
        <v>361750.95</v>
      </c>
      <c r="M270" s="91"/>
      <c r="N270" s="84"/>
      <c r="O270" s="84"/>
      <c r="P270" s="84"/>
      <c r="Q270" s="91">
        <v>1947</v>
      </c>
      <c r="R270" s="84">
        <v>194700</v>
      </c>
      <c r="S270" s="84">
        <v>13629</v>
      </c>
      <c r="T270" s="84">
        <v>208329</v>
      </c>
      <c r="U270" s="91"/>
      <c r="V270" s="84"/>
      <c r="W270" s="84"/>
      <c r="X270" s="84"/>
      <c r="Y270" s="91"/>
      <c r="Z270" s="84"/>
      <c r="AA270" s="84"/>
      <c r="AB270" s="84"/>
      <c r="AC270" s="91">
        <v>8094</v>
      </c>
      <c r="AD270" s="84">
        <v>532785</v>
      </c>
      <c r="AE270" s="84">
        <v>37294.949999999997</v>
      </c>
      <c r="AF270" s="84">
        <v>570079.94999999995</v>
      </c>
      <c r="AG270"/>
      <c r="AH270"/>
      <c r="AI270"/>
    </row>
    <row r="271" spans="1:35" x14ac:dyDescent="0.3">
      <c r="A271" s="4" t="s">
        <v>52</v>
      </c>
      <c r="B271" s="4" t="s">
        <v>395</v>
      </c>
      <c r="C271" s="4" t="s">
        <v>1260</v>
      </c>
      <c r="D271" s="4">
        <v>92000589334</v>
      </c>
      <c r="E271" s="91"/>
      <c r="F271" s="84"/>
      <c r="G271" s="84"/>
      <c r="H271" s="84"/>
      <c r="I271" s="91">
        <v>1575</v>
      </c>
      <c r="J271" s="84">
        <v>86625</v>
      </c>
      <c r="K271" s="84">
        <v>6063.75</v>
      </c>
      <c r="L271" s="84">
        <v>92688.75</v>
      </c>
      <c r="M271" s="91"/>
      <c r="N271" s="84"/>
      <c r="O271" s="84"/>
      <c r="P271" s="84"/>
      <c r="Q271" s="91"/>
      <c r="R271" s="84"/>
      <c r="S271" s="84"/>
      <c r="T271" s="84"/>
      <c r="U271" s="91"/>
      <c r="V271" s="84"/>
      <c r="W271" s="84"/>
      <c r="X271" s="84"/>
      <c r="Y271" s="91"/>
      <c r="Z271" s="84"/>
      <c r="AA271" s="84"/>
      <c r="AB271" s="84"/>
      <c r="AC271" s="91">
        <v>1575</v>
      </c>
      <c r="AD271" s="84">
        <v>86625</v>
      </c>
      <c r="AE271" s="84">
        <v>6063.75</v>
      </c>
      <c r="AF271" s="84">
        <v>92688.75</v>
      </c>
      <c r="AG271"/>
      <c r="AH271"/>
      <c r="AI271"/>
    </row>
    <row r="272" spans="1:35" x14ac:dyDescent="0.3">
      <c r="A272" s="4" t="s">
        <v>52</v>
      </c>
      <c r="B272" s="4" t="s">
        <v>395</v>
      </c>
      <c r="C272" s="4" t="s">
        <v>214</v>
      </c>
      <c r="D272" s="4">
        <v>92000322769</v>
      </c>
      <c r="E272" s="91"/>
      <c r="F272" s="84"/>
      <c r="G272" s="84"/>
      <c r="H272" s="84"/>
      <c r="I272" s="91">
        <v>3123</v>
      </c>
      <c r="J272" s="84">
        <v>171765</v>
      </c>
      <c r="K272" s="84">
        <v>12023.55</v>
      </c>
      <c r="L272" s="84">
        <v>183788.55</v>
      </c>
      <c r="M272" s="91"/>
      <c r="N272" s="84"/>
      <c r="O272" s="84"/>
      <c r="P272" s="84"/>
      <c r="Q272" s="91"/>
      <c r="R272" s="84"/>
      <c r="S272" s="84"/>
      <c r="T272" s="84"/>
      <c r="U272" s="91"/>
      <c r="V272" s="84"/>
      <c r="W272" s="84"/>
      <c r="X272" s="84"/>
      <c r="Y272" s="91"/>
      <c r="Z272" s="84"/>
      <c r="AA272" s="84"/>
      <c r="AB272" s="84"/>
      <c r="AC272" s="91">
        <v>3123</v>
      </c>
      <c r="AD272" s="84">
        <v>171765</v>
      </c>
      <c r="AE272" s="84">
        <v>12023.55</v>
      </c>
      <c r="AF272" s="84">
        <v>183788.55</v>
      </c>
      <c r="AG272"/>
      <c r="AH272"/>
      <c r="AI272"/>
    </row>
    <row r="273" spans="1:35" x14ac:dyDescent="0.3">
      <c r="A273" s="4" t="s">
        <v>52</v>
      </c>
      <c r="B273" s="4" t="s">
        <v>395</v>
      </c>
      <c r="C273" s="4" t="s">
        <v>221</v>
      </c>
      <c r="D273" s="4">
        <v>92000398585</v>
      </c>
      <c r="E273" s="91"/>
      <c r="F273" s="84"/>
      <c r="G273" s="84"/>
      <c r="H273" s="84"/>
      <c r="I273" s="91"/>
      <c r="J273" s="84"/>
      <c r="K273" s="84"/>
      <c r="L273" s="84"/>
      <c r="M273" s="91"/>
      <c r="N273" s="84"/>
      <c r="O273" s="84"/>
      <c r="P273" s="84"/>
      <c r="Q273" s="91"/>
      <c r="R273" s="84"/>
      <c r="S273" s="84"/>
      <c r="T273" s="84"/>
      <c r="U273" s="91">
        <v>12</v>
      </c>
      <c r="V273" s="84">
        <v>4920</v>
      </c>
      <c r="W273" s="84">
        <v>344.4</v>
      </c>
      <c r="X273" s="84">
        <v>5264.4</v>
      </c>
      <c r="Y273" s="91"/>
      <c r="Z273" s="84"/>
      <c r="AA273" s="84"/>
      <c r="AB273" s="84"/>
      <c r="AC273" s="91">
        <v>12</v>
      </c>
      <c r="AD273" s="84">
        <v>4920</v>
      </c>
      <c r="AE273" s="84">
        <v>344.4</v>
      </c>
      <c r="AF273" s="84">
        <v>5264.4</v>
      </c>
      <c r="AG273"/>
      <c r="AH273"/>
      <c r="AI273"/>
    </row>
    <row r="274" spans="1:35" x14ac:dyDescent="0.3">
      <c r="A274" s="4" t="s">
        <v>52</v>
      </c>
      <c r="B274" s="4" t="s">
        <v>395</v>
      </c>
      <c r="C274" s="4" t="s">
        <v>213</v>
      </c>
      <c r="D274" s="4">
        <v>92000481965</v>
      </c>
      <c r="E274" s="91"/>
      <c r="F274" s="84"/>
      <c r="G274" s="84"/>
      <c r="H274" s="84"/>
      <c r="I274" s="91">
        <v>3083</v>
      </c>
      <c r="J274" s="84">
        <v>169565</v>
      </c>
      <c r="K274" s="84">
        <v>11869.55</v>
      </c>
      <c r="L274" s="84">
        <v>181434.55</v>
      </c>
      <c r="M274" s="91"/>
      <c r="N274" s="84"/>
      <c r="O274" s="84"/>
      <c r="P274" s="84"/>
      <c r="Q274" s="91"/>
      <c r="R274" s="84"/>
      <c r="S274" s="84"/>
      <c r="T274" s="84"/>
      <c r="U274" s="91">
        <v>12</v>
      </c>
      <c r="V274" s="84">
        <v>4920</v>
      </c>
      <c r="W274" s="84">
        <v>344.4</v>
      </c>
      <c r="X274" s="84">
        <v>5264.4</v>
      </c>
      <c r="Y274" s="91"/>
      <c r="Z274" s="84"/>
      <c r="AA274" s="84"/>
      <c r="AB274" s="84"/>
      <c r="AC274" s="91">
        <v>3095</v>
      </c>
      <c r="AD274" s="84">
        <v>174485</v>
      </c>
      <c r="AE274" s="84">
        <v>12213.949999999999</v>
      </c>
      <c r="AF274" s="84">
        <v>186698.94999999998</v>
      </c>
      <c r="AG274"/>
      <c r="AH274"/>
      <c r="AI274"/>
    </row>
    <row r="275" spans="1:35" x14ac:dyDescent="0.3">
      <c r="A275" s="4" t="s">
        <v>52</v>
      </c>
      <c r="B275" s="4" t="s">
        <v>395</v>
      </c>
      <c r="C275" s="4" t="s">
        <v>216</v>
      </c>
      <c r="D275" s="4">
        <v>92000323080</v>
      </c>
      <c r="E275" s="91"/>
      <c r="F275" s="84"/>
      <c r="G275" s="84"/>
      <c r="H275" s="84"/>
      <c r="I275" s="91">
        <v>2079</v>
      </c>
      <c r="J275" s="84">
        <v>114345</v>
      </c>
      <c r="K275" s="84">
        <v>8004.15</v>
      </c>
      <c r="L275" s="84">
        <v>122349.15</v>
      </c>
      <c r="M275" s="91"/>
      <c r="N275" s="84"/>
      <c r="O275" s="84"/>
      <c r="P275" s="84"/>
      <c r="Q275" s="91"/>
      <c r="R275" s="84"/>
      <c r="S275" s="84"/>
      <c r="T275" s="84"/>
      <c r="U275" s="91"/>
      <c r="V275" s="84"/>
      <c r="W275" s="84"/>
      <c r="X275" s="84"/>
      <c r="Y275" s="91"/>
      <c r="Z275" s="84"/>
      <c r="AA275" s="84"/>
      <c r="AB275" s="84"/>
      <c r="AC275" s="91">
        <v>2079</v>
      </c>
      <c r="AD275" s="84">
        <v>114345</v>
      </c>
      <c r="AE275" s="84">
        <v>8004.15</v>
      </c>
      <c r="AF275" s="84">
        <v>122349.15</v>
      </c>
      <c r="AG275"/>
      <c r="AH275"/>
      <c r="AI275"/>
    </row>
    <row r="276" spans="1:35" x14ac:dyDescent="0.3">
      <c r="A276" s="4" t="s">
        <v>52</v>
      </c>
      <c r="B276" s="4" t="s">
        <v>395</v>
      </c>
      <c r="C276" s="4" t="s">
        <v>3179</v>
      </c>
      <c r="D276" s="4">
        <v>92000666436</v>
      </c>
      <c r="E276" s="91"/>
      <c r="F276" s="84"/>
      <c r="G276" s="84"/>
      <c r="H276" s="84"/>
      <c r="I276" s="91"/>
      <c r="J276" s="84"/>
      <c r="K276" s="84"/>
      <c r="L276" s="84"/>
      <c r="M276" s="91"/>
      <c r="N276" s="84"/>
      <c r="O276" s="84"/>
      <c r="P276" s="84"/>
      <c r="Q276" s="91"/>
      <c r="R276" s="84"/>
      <c r="S276" s="84"/>
      <c r="T276" s="84"/>
      <c r="U276" s="91"/>
      <c r="V276" s="84"/>
      <c r="W276" s="84"/>
      <c r="X276" s="84"/>
      <c r="Y276" s="91">
        <v>852</v>
      </c>
      <c r="Z276" s="84">
        <v>21300</v>
      </c>
      <c r="AA276" s="84">
        <v>1491</v>
      </c>
      <c r="AB276" s="84">
        <v>22791</v>
      </c>
      <c r="AC276" s="91">
        <v>852</v>
      </c>
      <c r="AD276" s="84">
        <v>21300</v>
      </c>
      <c r="AE276" s="84">
        <v>1491</v>
      </c>
      <c r="AF276" s="84">
        <v>22791</v>
      </c>
      <c r="AG276"/>
      <c r="AH276"/>
      <c r="AI276"/>
    </row>
    <row r="277" spans="1:35" x14ac:dyDescent="0.3">
      <c r="A277" s="4" t="s">
        <v>106</v>
      </c>
      <c r="B277" s="4" t="s">
        <v>516</v>
      </c>
      <c r="C277" s="4" t="s">
        <v>206</v>
      </c>
      <c r="D277" s="4">
        <v>92000450596</v>
      </c>
      <c r="E277" s="91"/>
      <c r="F277" s="84"/>
      <c r="G277" s="84"/>
      <c r="H277" s="84"/>
      <c r="I277" s="91">
        <v>10586</v>
      </c>
      <c r="J277" s="84">
        <v>582230</v>
      </c>
      <c r="K277" s="84">
        <v>40756.1</v>
      </c>
      <c r="L277" s="84">
        <v>622986.1</v>
      </c>
      <c r="M277" s="91"/>
      <c r="N277" s="84"/>
      <c r="O277" s="84"/>
      <c r="P277" s="84"/>
      <c r="Q277" s="91"/>
      <c r="R277" s="84"/>
      <c r="S277" s="84"/>
      <c r="T277" s="84"/>
      <c r="U277" s="91"/>
      <c r="V277" s="84"/>
      <c r="W277" s="84"/>
      <c r="X277" s="84"/>
      <c r="Y277" s="91"/>
      <c r="Z277" s="84"/>
      <c r="AA277" s="84"/>
      <c r="AB277" s="84"/>
      <c r="AC277" s="91">
        <v>10586</v>
      </c>
      <c r="AD277" s="84">
        <v>582230</v>
      </c>
      <c r="AE277" s="84">
        <v>40756.1</v>
      </c>
      <c r="AF277" s="84">
        <v>622986.1</v>
      </c>
      <c r="AG277"/>
      <c r="AH277"/>
      <c r="AI277"/>
    </row>
    <row r="278" spans="1:35" x14ac:dyDescent="0.3">
      <c r="A278" s="4" t="s">
        <v>106</v>
      </c>
      <c r="B278" s="4" t="s">
        <v>516</v>
      </c>
      <c r="C278" s="4" t="s">
        <v>220</v>
      </c>
      <c r="D278" s="4">
        <v>92000323131</v>
      </c>
      <c r="E278" s="91"/>
      <c r="F278" s="84"/>
      <c r="G278" s="84"/>
      <c r="H278" s="84"/>
      <c r="I278" s="91">
        <v>8519</v>
      </c>
      <c r="J278" s="84">
        <v>468545</v>
      </c>
      <c r="K278" s="84">
        <v>32798.15</v>
      </c>
      <c r="L278" s="84">
        <v>501343.15</v>
      </c>
      <c r="M278" s="91"/>
      <c r="N278" s="84"/>
      <c r="O278" s="84"/>
      <c r="P278" s="84"/>
      <c r="Q278" s="91">
        <v>35</v>
      </c>
      <c r="R278" s="84">
        <v>3500</v>
      </c>
      <c r="S278" s="84">
        <v>245</v>
      </c>
      <c r="T278" s="84">
        <v>3745</v>
      </c>
      <c r="U278" s="91"/>
      <c r="V278" s="84"/>
      <c r="W278" s="84"/>
      <c r="X278" s="84"/>
      <c r="Y278" s="91"/>
      <c r="Z278" s="84"/>
      <c r="AA278" s="84"/>
      <c r="AB278" s="84"/>
      <c r="AC278" s="91">
        <v>8554</v>
      </c>
      <c r="AD278" s="84">
        <v>472045</v>
      </c>
      <c r="AE278" s="84">
        <v>33043.15</v>
      </c>
      <c r="AF278" s="84">
        <v>505088.15</v>
      </c>
      <c r="AG278"/>
      <c r="AH278"/>
      <c r="AI278"/>
    </row>
    <row r="279" spans="1:35" x14ac:dyDescent="0.3">
      <c r="A279" s="4" t="s">
        <v>106</v>
      </c>
      <c r="B279" s="4" t="s">
        <v>516</v>
      </c>
      <c r="C279" s="4" t="s">
        <v>212</v>
      </c>
      <c r="D279" s="4">
        <v>92000522690</v>
      </c>
      <c r="E279" s="91"/>
      <c r="F279" s="84"/>
      <c r="G279" s="84"/>
      <c r="H279" s="84"/>
      <c r="I279" s="91">
        <v>1071</v>
      </c>
      <c r="J279" s="84">
        <v>58905</v>
      </c>
      <c r="K279" s="84">
        <v>4123.3500000000004</v>
      </c>
      <c r="L279" s="84">
        <v>63028.35</v>
      </c>
      <c r="M279" s="91"/>
      <c r="N279" s="84"/>
      <c r="O279" s="84"/>
      <c r="P279" s="84"/>
      <c r="Q279" s="91"/>
      <c r="R279" s="84"/>
      <c r="S279" s="84"/>
      <c r="T279" s="84"/>
      <c r="U279" s="91"/>
      <c r="V279" s="84"/>
      <c r="W279" s="84"/>
      <c r="X279" s="84"/>
      <c r="Y279" s="91"/>
      <c r="Z279" s="84"/>
      <c r="AA279" s="84"/>
      <c r="AB279" s="84"/>
      <c r="AC279" s="91">
        <v>1071</v>
      </c>
      <c r="AD279" s="84">
        <v>58905</v>
      </c>
      <c r="AE279" s="84">
        <v>4123.3500000000004</v>
      </c>
      <c r="AF279" s="84">
        <v>63028.35</v>
      </c>
      <c r="AG279"/>
      <c r="AH279"/>
      <c r="AI279"/>
    </row>
    <row r="280" spans="1:35" x14ac:dyDescent="0.3">
      <c r="A280" s="4" t="s">
        <v>106</v>
      </c>
      <c r="B280" s="4" t="s">
        <v>516</v>
      </c>
      <c r="C280" s="4" t="s">
        <v>211</v>
      </c>
      <c r="D280" s="4">
        <v>92000442284</v>
      </c>
      <c r="E280" s="91"/>
      <c r="F280" s="84"/>
      <c r="G280" s="84"/>
      <c r="H280" s="84"/>
      <c r="I280" s="91">
        <v>1349</v>
      </c>
      <c r="J280" s="84">
        <v>74195</v>
      </c>
      <c r="K280" s="84">
        <v>5193.6499999999996</v>
      </c>
      <c r="L280" s="84">
        <v>79388.649999999994</v>
      </c>
      <c r="M280" s="91"/>
      <c r="N280" s="84"/>
      <c r="O280" s="84"/>
      <c r="P280" s="84"/>
      <c r="Q280" s="91"/>
      <c r="R280" s="84"/>
      <c r="S280" s="84"/>
      <c r="T280" s="84"/>
      <c r="U280" s="91">
        <v>1</v>
      </c>
      <c r="V280" s="84">
        <v>410</v>
      </c>
      <c r="W280" s="84">
        <v>28.7</v>
      </c>
      <c r="X280" s="84">
        <v>438.7</v>
      </c>
      <c r="Y280" s="91"/>
      <c r="Z280" s="84"/>
      <c r="AA280" s="84"/>
      <c r="AB280" s="84"/>
      <c r="AC280" s="91">
        <v>1350</v>
      </c>
      <c r="AD280" s="84">
        <v>74605</v>
      </c>
      <c r="AE280" s="84">
        <v>5222.3499999999995</v>
      </c>
      <c r="AF280" s="84">
        <v>79827.349999999991</v>
      </c>
      <c r="AG280"/>
      <c r="AH280"/>
      <c r="AI280"/>
    </row>
    <row r="281" spans="1:35" x14ac:dyDescent="0.3">
      <c r="A281" s="4" t="s">
        <v>106</v>
      </c>
      <c r="B281" s="4" t="s">
        <v>516</v>
      </c>
      <c r="C281" s="4" t="s">
        <v>640</v>
      </c>
      <c r="D281" s="4">
        <v>92000539546</v>
      </c>
      <c r="E281" s="91"/>
      <c r="F281" s="84"/>
      <c r="G281" s="84"/>
      <c r="H281" s="84"/>
      <c r="I281" s="91">
        <v>5568</v>
      </c>
      <c r="J281" s="84">
        <v>306240</v>
      </c>
      <c r="K281" s="84">
        <v>21436.799999999999</v>
      </c>
      <c r="L281" s="84">
        <v>327676.79999999999</v>
      </c>
      <c r="M281" s="91"/>
      <c r="N281" s="84"/>
      <c r="O281" s="84"/>
      <c r="P281" s="84"/>
      <c r="Q281" s="91"/>
      <c r="R281" s="84"/>
      <c r="S281" s="84"/>
      <c r="T281" s="84"/>
      <c r="U281" s="91"/>
      <c r="V281" s="84"/>
      <c r="W281" s="84"/>
      <c r="X281" s="84"/>
      <c r="Y281" s="91"/>
      <c r="Z281" s="84"/>
      <c r="AA281" s="84"/>
      <c r="AB281" s="84"/>
      <c r="AC281" s="91">
        <v>5568</v>
      </c>
      <c r="AD281" s="84">
        <v>306240</v>
      </c>
      <c r="AE281" s="84">
        <v>21436.799999999999</v>
      </c>
      <c r="AF281" s="84">
        <v>327676.79999999999</v>
      </c>
      <c r="AG281"/>
      <c r="AH281"/>
      <c r="AI281"/>
    </row>
    <row r="282" spans="1:35" x14ac:dyDescent="0.3">
      <c r="A282" s="4" t="s">
        <v>106</v>
      </c>
      <c r="B282" s="4" t="s">
        <v>516</v>
      </c>
      <c r="C282" s="4" t="s">
        <v>219</v>
      </c>
      <c r="D282" s="4">
        <v>92000323134</v>
      </c>
      <c r="E282" s="91"/>
      <c r="F282" s="84"/>
      <c r="G282" s="84"/>
      <c r="H282" s="84"/>
      <c r="I282" s="91">
        <v>10617</v>
      </c>
      <c r="J282" s="84">
        <v>583935</v>
      </c>
      <c r="K282" s="84">
        <v>40875.449999999997</v>
      </c>
      <c r="L282" s="84">
        <v>624810.44999999995</v>
      </c>
      <c r="M282" s="91"/>
      <c r="N282" s="84"/>
      <c r="O282" s="84"/>
      <c r="P282" s="84"/>
      <c r="Q282" s="91">
        <v>2055</v>
      </c>
      <c r="R282" s="84">
        <v>205500</v>
      </c>
      <c r="S282" s="84">
        <v>14385</v>
      </c>
      <c r="T282" s="84">
        <v>219885</v>
      </c>
      <c r="U282" s="91"/>
      <c r="V282" s="84"/>
      <c r="W282" s="84"/>
      <c r="X282" s="84"/>
      <c r="Y282" s="91"/>
      <c r="Z282" s="84"/>
      <c r="AA282" s="84"/>
      <c r="AB282" s="84"/>
      <c r="AC282" s="91">
        <v>12672</v>
      </c>
      <c r="AD282" s="84">
        <v>789435</v>
      </c>
      <c r="AE282" s="84">
        <v>55260.45</v>
      </c>
      <c r="AF282" s="84">
        <v>844695.45</v>
      </c>
      <c r="AG282"/>
      <c r="AH282"/>
      <c r="AI282"/>
    </row>
    <row r="283" spans="1:35" x14ac:dyDescent="0.3">
      <c r="A283" s="4" t="s">
        <v>106</v>
      </c>
      <c r="B283" s="4" t="s">
        <v>516</v>
      </c>
      <c r="C283" s="4" t="s">
        <v>1260</v>
      </c>
      <c r="D283" s="4">
        <v>92000589335</v>
      </c>
      <c r="E283" s="91"/>
      <c r="F283" s="84"/>
      <c r="G283" s="84"/>
      <c r="H283" s="84"/>
      <c r="I283" s="91">
        <v>2286</v>
      </c>
      <c r="J283" s="84">
        <v>125730</v>
      </c>
      <c r="K283" s="84">
        <v>8801.1</v>
      </c>
      <c r="L283" s="84">
        <v>134531.1</v>
      </c>
      <c r="M283" s="91"/>
      <c r="N283" s="84"/>
      <c r="O283" s="84"/>
      <c r="P283" s="84"/>
      <c r="Q283" s="91"/>
      <c r="R283" s="84"/>
      <c r="S283" s="84"/>
      <c r="T283" s="84"/>
      <c r="U283" s="91"/>
      <c r="V283" s="84"/>
      <c r="W283" s="84"/>
      <c r="X283" s="84"/>
      <c r="Y283" s="91"/>
      <c r="Z283" s="84"/>
      <c r="AA283" s="84"/>
      <c r="AB283" s="84"/>
      <c r="AC283" s="91">
        <v>2286</v>
      </c>
      <c r="AD283" s="84">
        <v>125730</v>
      </c>
      <c r="AE283" s="84">
        <v>8801.1</v>
      </c>
      <c r="AF283" s="84">
        <v>134531.1</v>
      </c>
      <c r="AG283"/>
      <c r="AH283"/>
      <c r="AI283"/>
    </row>
    <row r="284" spans="1:35" x14ac:dyDescent="0.3">
      <c r="A284" s="4" t="s">
        <v>106</v>
      </c>
      <c r="B284" s="4" t="s">
        <v>516</v>
      </c>
      <c r="C284" s="4" t="s">
        <v>214</v>
      </c>
      <c r="D284" s="4">
        <v>92000322770</v>
      </c>
      <c r="E284" s="91"/>
      <c r="F284" s="84"/>
      <c r="G284" s="84"/>
      <c r="H284" s="84"/>
      <c r="I284" s="91">
        <v>2853</v>
      </c>
      <c r="J284" s="84">
        <v>156915</v>
      </c>
      <c r="K284" s="84">
        <v>10984.05</v>
      </c>
      <c r="L284" s="84">
        <v>167899.05</v>
      </c>
      <c r="M284" s="91"/>
      <c r="N284" s="84"/>
      <c r="O284" s="84"/>
      <c r="P284" s="84"/>
      <c r="Q284" s="91"/>
      <c r="R284" s="84"/>
      <c r="S284" s="84"/>
      <c r="T284" s="84"/>
      <c r="U284" s="91"/>
      <c r="V284" s="84"/>
      <c r="W284" s="84"/>
      <c r="X284" s="84"/>
      <c r="Y284" s="91"/>
      <c r="Z284" s="84"/>
      <c r="AA284" s="84"/>
      <c r="AB284" s="84"/>
      <c r="AC284" s="91">
        <v>2853</v>
      </c>
      <c r="AD284" s="84">
        <v>156915</v>
      </c>
      <c r="AE284" s="84">
        <v>10984.05</v>
      </c>
      <c r="AF284" s="84">
        <v>167899.05</v>
      </c>
      <c r="AG284"/>
      <c r="AH284"/>
      <c r="AI284"/>
    </row>
    <row r="285" spans="1:35" x14ac:dyDescent="0.3">
      <c r="A285" s="4" t="s">
        <v>106</v>
      </c>
      <c r="B285" s="4" t="s">
        <v>516</v>
      </c>
      <c r="C285" s="4" t="s">
        <v>213</v>
      </c>
      <c r="D285" s="4">
        <v>92000481968</v>
      </c>
      <c r="E285" s="91"/>
      <c r="F285" s="84"/>
      <c r="G285" s="84"/>
      <c r="H285" s="84"/>
      <c r="I285" s="91">
        <v>6605</v>
      </c>
      <c r="J285" s="84">
        <v>363275</v>
      </c>
      <c r="K285" s="84">
        <v>25429.25</v>
      </c>
      <c r="L285" s="84">
        <v>388704.25</v>
      </c>
      <c r="M285" s="91"/>
      <c r="N285" s="84"/>
      <c r="O285" s="84"/>
      <c r="P285" s="84"/>
      <c r="Q285" s="91"/>
      <c r="R285" s="84"/>
      <c r="S285" s="84"/>
      <c r="T285" s="84"/>
      <c r="U285" s="91"/>
      <c r="V285" s="84"/>
      <c r="W285" s="84"/>
      <c r="X285" s="84"/>
      <c r="Y285" s="91"/>
      <c r="Z285" s="84"/>
      <c r="AA285" s="84"/>
      <c r="AB285" s="84"/>
      <c r="AC285" s="91">
        <v>6605</v>
      </c>
      <c r="AD285" s="84">
        <v>363275</v>
      </c>
      <c r="AE285" s="84">
        <v>25429.25</v>
      </c>
      <c r="AF285" s="84">
        <v>388704.25</v>
      </c>
      <c r="AG285"/>
      <c r="AH285"/>
      <c r="AI285"/>
    </row>
    <row r="286" spans="1:35" x14ac:dyDescent="0.3">
      <c r="A286" s="4" t="s">
        <v>106</v>
      </c>
      <c r="B286" s="4" t="s">
        <v>516</v>
      </c>
      <c r="C286" s="4" t="s">
        <v>216</v>
      </c>
      <c r="D286" s="4">
        <v>92000323141</v>
      </c>
      <c r="E286" s="91"/>
      <c r="F286" s="84"/>
      <c r="G286" s="84"/>
      <c r="H286" s="84"/>
      <c r="I286" s="91">
        <v>2333</v>
      </c>
      <c r="J286" s="84">
        <v>128315</v>
      </c>
      <c r="K286" s="84">
        <v>8982.0499999999993</v>
      </c>
      <c r="L286" s="84">
        <v>137297.04999999999</v>
      </c>
      <c r="M286" s="91"/>
      <c r="N286" s="84"/>
      <c r="O286" s="84"/>
      <c r="P286" s="84"/>
      <c r="Q286" s="91"/>
      <c r="R286" s="84"/>
      <c r="S286" s="84"/>
      <c r="T286" s="84"/>
      <c r="U286" s="91"/>
      <c r="V286" s="84"/>
      <c r="W286" s="84"/>
      <c r="X286" s="84"/>
      <c r="Y286" s="91"/>
      <c r="Z286" s="84"/>
      <c r="AA286" s="84"/>
      <c r="AB286" s="84"/>
      <c r="AC286" s="91">
        <v>2333</v>
      </c>
      <c r="AD286" s="84">
        <v>128315</v>
      </c>
      <c r="AE286" s="84">
        <v>8982.0499999999993</v>
      </c>
      <c r="AF286" s="84">
        <v>137297.04999999999</v>
      </c>
      <c r="AG286"/>
      <c r="AH286"/>
      <c r="AI286"/>
    </row>
    <row r="287" spans="1:35" x14ac:dyDescent="0.3">
      <c r="A287" s="4" t="s">
        <v>106</v>
      </c>
      <c r="B287" s="4" t="s">
        <v>516</v>
      </c>
      <c r="C287" s="4" t="s">
        <v>3179</v>
      </c>
      <c r="D287" s="4">
        <v>92000666437</v>
      </c>
      <c r="E287" s="91"/>
      <c r="F287" s="84"/>
      <c r="G287" s="84"/>
      <c r="H287" s="84"/>
      <c r="I287" s="91"/>
      <c r="J287" s="84"/>
      <c r="K287" s="84"/>
      <c r="L287" s="84"/>
      <c r="M287" s="91"/>
      <c r="N287" s="84"/>
      <c r="O287" s="84"/>
      <c r="P287" s="84"/>
      <c r="Q287" s="91"/>
      <c r="R287" s="84"/>
      <c r="S287" s="84"/>
      <c r="T287" s="84"/>
      <c r="U287" s="91"/>
      <c r="V287" s="84"/>
      <c r="W287" s="84"/>
      <c r="X287" s="84"/>
      <c r="Y287" s="91">
        <v>141</v>
      </c>
      <c r="Z287" s="84">
        <v>3525</v>
      </c>
      <c r="AA287" s="84">
        <v>246.75</v>
      </c>
      <c r="AB287" s="84">
        <v>3771.75</v>
      </c>
      <c r="AC287" s="91">
        <v>141</v>
      </c>
      <c r="AD287" s="84">
        <v>3525</v>
      </c>
      <c r="AE287" s="84">
        <v>246.75</v>
      </c>
      <c r="AF287" s="84">
        <v>3771.75</v>
      </c>
      <c r="AG287"/>
      <c r="AH287"/>
      <c r="AI287"/>
    </row>
    <row r="288" spans="1:35" x14ac:dyDescent="0.3">
      <c r="A288" s="4" t="s">
        <v>38</v>
      </c>
      <c r="B288" s="4" t="s">
        <v>534</v>
      </c>
      <c r="C288" s="4" t="s">
        <v>206</v>
      </c>
      <c r="D288" s="4">
        <v>92000320897</v>
      </c>
      <c r="E288" s="91"/>
      <c r="F288" s="84"/>
      <c r="G288" s="84"/>
      <c r="H288" s="84"/>
      <c r="I288" s="91">
        <v>8718</v>
      </c>
      <c r="J288" s="84">
        <v>479490</v>
      </c>
      <c r="K288" s="84">
        <v>33564.300000000003</v>
      </c>
      <c r="L288" s="84">
        <v>513054.3</v>
      </c>
      <c r="M288" s="91"/>
      <c r="N288" s="84"/>
      <c r="O288" s="84"/>
      <c r="P288" s="84"/>
      <c r="Q288" s="91">
        <v>37</v>
      </c>
      <c r="R288" s="84">
        <v>3700</v>
      </c>
      <c r="S288" s="84">
        <v>259</v>
      </c>
      <c r="T288" s="84">
        <v>3959</v>
      </c>
      <c r="U288" s="91"/>
      <c r="V288" s="84"/>
      <c r="W288" s="84"/>
      <c r="X288" s="84"/>
      <c r="Y288" s="91"/>
      <c r="Z288" s="84"/>
      <c r="AA288" s="84"/>
      <c r="AB288" s="84"/>
      <c r="AC288" s="91">
        <v>8755</v>
      </c>
      <c r="AD288" s="84">
        <v>483190</v>
      </c>
      <c r="AE288" s="84">
        <v>33823.300000000003</v>
      </c>
      <c r="AF288" s="84">
        <v>517013.3</v>
      </c>
      <c r="AG288"/>
      <c r="AH288"/>
      <c r="AI288"/>
    </row>
    <row r="289" spans="1:35" x14ac:dyDescent="0.3">
      <c r="A289" s="4" t="s">
        <v>38</v>
      </c>
      <c r="B289" s="4" t="s">
        <v>534</v>
      </c>
      <c r="C289" s="4" t="s">
        <v>646</v>
      </c>
      <c r="D289" s="4">
        <v>92000184966</v>
      </c>
      <c r="E289" s="91">
        <v>1140</v>
      </c>
      <c r="F289" s="84">
        <v>36480</v>
      </c>
      <c r="G289" s="84">
        <v>2553.6</v>
      </c>
      <c r="H289" s="84">
        <v>39033.599999999999</v>
      </c>
      <c r="I289" s="91"/>
      <c r="J289" s="84"/>
      <c r="K289" s="84"/>
      <c r="L289" s="84"/>
      <c r="M289" s="91">
        <v>39</v>
      </c>
      <c r="N289" s="84">
        <v>2496</v>
      </c>
      <c r="O289" s="84">
        <v>174.72</v>
      </c>
      <c r="P289" s="84">
        <v>2670.72</v>
      </c>
      <c r="Q289" s="91"/>
      <c r="R289" s="84"/>
      <c r="S289" s="84"/>
      <c r="T289" s="84"/>
      <c r="U289" s="91"/>
      <c r="V289" s="84"/>
      <c r="W289" s="84"/>
      <c r="X289" s="84"/>
      <c r="Y289" s="91"/>
      <c r="Z289" s="84"/>
      <c r="AA289" s="84"/>
      <c r="AB289" s="84"/>
      <c r="AC289" s="91">
        <v>1179</v>
      </c>
      <c r="AD289" s="84">
        <v>38976</v>
      </c>
      <c r="AE289" s="84">
        <v>2728.3199999999997</v>
      </c>
      <c r="AF289" s="84">
        <v>41704.32</v>
      </c>
      <c r="AG289"/>
      <c r="AH289"/>
      <c r="AI289"/>
    </row>
    <row r="290" spans="1:35" x14ac:dyDescent="0.3">
      <c r="A290" s="4" t="s">
        <v>38</v>
      </c>
      <c r="B290" s="4" t="s">
        <v>534</v>
      </c>
      <c r="C290" s="4" t="s">
        <v>220</v>
      </c>
      <c r="D290" s="4">
        <v>92000320860</v>
      </c>
      <c r="E290" s="91"/>
      <c r="F290" s="84"/>
      <c r="G290" s="84"/>
      <c r="H290" s="84"/>
      <c r="I290" s="91">
        <v>5169</v>
      </c>
      <c r="J290" s="84">
        <v>284295</v>
      </c>
      <c r="K290" s="84">
        <v>19900.650000000001</v>
      </c>
      <c r="L290" s="84">
        <v>304195.65000000002</v>
      </c>
      <c r="M290" s="91"/>
      <c r="N290" s="84"/>
      <c r="O290" s="84"/>
      <c r="P290" s="84"/>
      <c r="Q290" s="91">
        <v>1203</v>
      </c>
      <c r="R290" s="84">
        <v>120300</v>
      </c>
      <c r="S290" s="84">
        <v>8421</v>
      </c>
      <c r="T290" s="84">
        <v>128721</v>
      </c>
      <c r="U290" s="91"/>
      <c r="V290" s="84"/>
      <c r="W290" s="84"/>
      <c r="X290" s="84"/>
      <c r="Y290" s="91"/>
      <c r="Z290" s="84"/>
      <c r="AA290" s="84"/>
      <c r="AB290" s="84"/>
      <c r="AC290" s="91">
        <v>6372</v>
      </c>
      <c r="AD290" s="84">
        <v>404595</v>
      </c>
      <c r="AE290" s="84">
        <v>28321.65</v>
      </c>
      <c r="AF290" s="84">
        <v>432916.65</v>
      </c>
      <c r="AG290"/>
      <c r="AH290"/>
      <c r="AI290"/>
    </row>
    <row r="291" spans="1:35" x14ac:dyDescent="0.3">
      <c r="A291" s="4" t="s">
        <v>38</v>
      </c>
      <c r="B291" s="4" t="s">
        <v>534</v>
      </c>
      <c r="C291" s="4" t="s">
        <v>212</v>
      </c>
      <c r="D291" s="4">
        <v>92000524661</v>
      </c>
      <c r="E291" s="91"/>
      <c r="F291" s="84"/>
      <c r="G291" s="84"/>
      <c r="H291" s="84"/>
      <c r="I291" s="91">
        <v>1203</v>
      </c>
      <c r="J291" s="84">
        <v>66165</v>
      </c>
      <c r="K291" s="84">
        <v>4631.55</v>
      </c>
      <c r="L291" s="84">
        <v>70796.55</v>
      </c>
      <c r="M291" s="91"/>
      <c r="N291" s="84"/>
      <c r="O291" s="84"/>
      <c r="P291" s="84"/>
      <c r="Q291" s="91"/>
      <c r="R291" s="84"/>
      <c r="S291" s="84"/>
      <c r="T291" s="84"/>
      <c r="U291" s="91"/>
      <c r="V291" s="84"/>
      <c r="W291" s="84"/>
      <c r="X291" s="84"/>
      <c r="Y291" s="91"/>
      <c r="Z291" s="84"/>
      <c r="AA291" s="84"/>
      <c r="AB291" s="84"/>
      <c r="AC291" s="91">
        <v>1203</v>
      </c>
      <c r="AD291" s="84">
        <v>66165</v>
      </c>
      <c r="AE291" s="84">
        <v>4631.55</v>
      </c>
      <c r="AF291" s="84">
        <v>70796.55</v>
      </c>
      <c r="AG291"/>
      <c r="AH291"/>
      <c r="AI291"/>
    </row>
    <row r="292" spans="1:35" x14ac:dyDescent="0.3">
      <c r="A292" s="4" t="s">
        <v>38</v>
      </c>
      <c r="B292" s="4" t="s">
        <v>534</v>
      </c>
      <c r="C292" s="4" t="s">
        <v>211</v>
      </c>
      <c r="D292" s="4">
        <v>92000365483</v>
      </c>
      <c r="E292" s="91"/>
      <c r="F292" s="84"/>
      <c r="G292" s="84"/>
      <c r="H292" s="84"/>
      <c r="I292" s="91">
        <v>1050</v>
      </c>
      <c r="J292" s="84">
        <v>57750</v>
      </c>
      <c r="K292" s="84">
        <v>4042.5</v>
      </c>
      <c r="L292" s="84">
        <v>61792.5</v>
      </c>
      <c r="M292" s="91"/>
      <c r="N292" s="84"/>
      <c r="O292" s="84"/>
      <c r="P292" s="84"/>
      <c r="Q292" s="91"/>
      <c r="R292" s="84"/>
      <c r="S292" s="84"/>
      <c r="T292" s="84"/>
      <c r="U292" s="91"/>
      <c r="V292" s="84"/>
      <c r="W292" s="84"/>
      <c r="X292" s="84"/>
      <c r="Y292" s="91"/>
      <c r="Z292" s="84"/>
      <c r="AA292" s="84"/>
      <c r="AB292" s="84"/>
      <c r="AC292" s="91">
        <v>1050</v>
      </c>
      <c r="AD292" s="84">
        <v>57750</v>
      </c>
      <c r="AE292" s="84">
        <v>4042.5</v>
      </c>
      <c r="AF292" s="84">
        <v>61792.5</v>
      </c>
      <c r="AG292"/>
      <c r="AH292"/>
      <c r="AI292"/>
    </row>
    <row r="293" spans="1:35" x14ac:dyDescent="0.3">
      <c r="A293" s="4" t="s">
        <v>38</v>
      </c>
      <c r="B293" s="4" t="s">
        <v>534</v>
      </c>
      <c r="C293" s="4" t="s">
        <v>218</v>
      </c>
      <c r="D293" s="4">
        <v>92000320864</v>
      </c>
      <c r="E293" s="91"/>
      <c r="F293" s="84"/>
      <c r="G293" s="84"/>
      <c r="H293" s="84"/>
      <c r="I293" s="91">
        <v>460</v>
      </c>
      <c r="J293" s="84">
        <v>25300</v>
      </c>
      <c r="K293" s="84">
        <v>1771</v>
      </c>
      <c r="L293" s="84">
        <v>27071</v>
      </c>
      <c r="M293" s="91"/>
      <c r="N293" s="84"/>
      <c r="O293" s="84"/>
      <c r="P293" s="84"/>
      <c r="Q293" s="91"/>
      <c r="R293" s="84"/>
      <c r="S293" s="84"/>
      <c r="T293" s="84"/>
      <c r="U293" s="91"/>
      <c r="V293" s="84"/>
      <c r="W293" s="84"/>
      <c r="X293" s="84"/>
      <c r="Y293" s="91"/>
      <c r="Z293" s="84"/>
      <c r="AA293" s="84"/>
      <c r="AB293" s="84"/>
      <c r="AC293" s="91">
        <v>460</v>
      </c>
      <c r="AD293" s="84">
        <v>25300</v>
      </c>
      <c r="AE293" s="84">
        <v>1771</v>
      </c>
      <c r="AF293" s="84">
        <v>27071</v>
      </c>
      <c r="AG293"/>
      <c r="AH293"/>
      <c r="AI293"/>
    </row>
    <row r="294" spans="1:35" x14ac:dyDescent="0.3">
      <c r="A294" s="4" t="s">
        <v>38</v>
      </c>
      <c r="B294" s="4" t="s">
        <v>534</v>
      </c>
      <c r="C294" s="4" t="s">
        <v>640</v>
      </c>
      <c r="D294" s="4">
        <v>92000539548</v>
      </c>
      <c r="E294" s="91"/>
      <c r="F294" s="84"/>
      <c r="G294" s="84"/>
      <c r="H294" s="84"/>
      <c r="I294" s="91">
        <v>8674</v>
      </c>
      <c r="J294" s="84">
        <v>477070</v>
      </c>
      <c r="K294" s="84">
        <v>33394.9</v>
      </c>
      <c r="L294" s="84">
        <v>510464.9</v>
      </c>
      <c r="M294" s="91"/>
      <c r="N294" s="84"/>
      <c r="O294" s="84"/>
      <c r="P294" s="84"/>
      <c r="Q294" s="91">
        <v>67</v>
      </c>
      <c r="R294" s="84">
        <v>6700</v>
      </c>
      <c r="S294" s="84">
        <v>469</v>
      </c>
      <c r="T294" s="84">
        <v>7169</v>
      </c>
      <c r="U294" s="91"/>
      <c r="V294" s="84"/>
      <c r="W294" s="84"/>
      <c r="X294" s="84"/>
      <c r="Y294" s="91"/>
      <c r="Z294" s="84"/>
      <c r="AA294" s="84"/>
      <c r="AB294" s="84"/>
      <c r="AC294" s="91">
        <v>8741</v>
      </c>
      <c r="AD294" s="84">
        <v>483770</v>
      </c>
      <c r="AE294" s="84">
        <v>33863.9</v>
      </c>
      <c r="AF294" s="84">
        <v>517633.9</v>
      </c>
      <c r="AG294"/>
      <c r="AH294"/>
      <c r="AI294"/>
    </row>
    <row r="295" spans="1:35" x14ac:dyDescent="0.3">
      <c r="A295" s="4" t="s">
        <v>38</v>
      </c>
      <c r="B295" s="4" t="s">
        <v>534</v>
      </c>
      <c r="C295" s="4" t="s">
        <v>219</v>
      </c>
      <c r="D295" s="4">
        <v>92000320892</v>
      </c>
      <c r="E295" s="91"/>
      <c r="F295" s="84"/>
      <c r="G295" s="84"/>
      <c r="H295" s="84"/>
      <c r="I295" s="91">
        <v>8550</v>
      </c>
      <c r="J295" s="84">
        <v>470250</v>
      </c>
      <c r="K295" s="84">
        <v>32917.5</v>
      </c>
      <c r="L295" s="84">
        <v>503167.5</v>
      </c>
      <c r="M295" s="91"/>
      <c r="N295" s="84"/>
      <c r="O295" s="84"/>
      <c r="P295" s="84"/>
      <c r="Q295" s="91">
        <v>2899</v>
      </c>
      <c r="R295" s="84">
        <v>289900</v>
      </c>
      <c r="S295" s="84">
        <v>20293</v>
      </c>
      <c r="T295" s="84">
        <v>310193</v>
      </c>
      <c r="U295" s="91"/>
      <c r="V295" s="84"/>
      <c r="W295" s="84"/>
      <c r="X295" s="84"/>
      <c r="Y295" s="91"/>
      <c r="Z295" s="84"/>
      <c r="AA295" s="84"/>
      <c r="AB295" s="84"/>
      <c r="AC295" s="91">
        <v>11449</v>
      </c>
      <c r="AD295" s="84">
        <v>760150</v>
      </c>
      <c r="AE295" s="84">
        <v>53210.5</v>
      </c>
      <c r="AF295" s="84">
        <v>813360.5</v>
      </c>
      <c r="AG295"/>
      <c r="AH295"/>
      <c r="AI295"/>
    </row>
    <row r="296" spans="1:35" x14ac:dyDescent="0.3">
      <c r="A296" s="4" t="s">
        <v>38</v>
      </c>
      <c r="B296" s="4" t="s">
        <v>534</v>
      </c>
      <c r="C296" s="4" t="s">
        <v>214</v>
      </c>
      <c r="D296" s="4">
        <v>92000322765</v>
      </c>
      <c r="E296" s="91"/>
      <c r="F296" s="84"/>
      <c r="G296" s="84"/>
      <c r="H296" s="84"/>
      <c r="I296" s="91">
        <v>3266</v>
      </c>
      <c r="J296" s="84">
        <v>179630</v>
      </c>
      <c r="K296" s="84">
        <v>12574.1</v>
      </c>
      <c r="L296" s="84">
        <v>192204.1</v>
      </c>
      <c r="M296" s="91"/>
      <c r="N296" s="84"/>
      <c r="O296" s="84"/>
      <c r="P296" s="84"/>
      <c r="Q296" s="91">
        <v>291</v>
      </c>
      <c r="R296" s="84">
        <v>29100</v>
      </c>
      <c r="S296" s="84">
        <v>2037</v>
      </c>
      <c r="T296" s="84">
        <v>31137</v>
      </c>
      <c r="U296" s="91"/>
      <c r="V296" s="84"/>
      <c r="W296" s="84"/>
      <c r="X296" s="84"/>
      <c r="Y296" s="91"/>
      <c r="Z296" s="84"/>
      <c r="AA296" s="84"/>
      <c r="AB296" s="84"/>
      <c r="AC296" s="91">
        <v>3557</v>
      </c>
      <c r="AD296" s="84">
        <v>208730</v>
      </c>
      <c r="AE296" s="84">
        <v>14611.1</v>
      </c>
      <c r="AF296" s="84">
        <v>223341.1</v>
      </c>
      <c r="AG296"/>
      <c r="AH296"/>
      <c r="AI296"/>
    </row>
    <row r="297" spans="1:35" x14ac:dyDescent="0.3">
      <c r="A297" s="4" t="s">
        <v>38</v>
      </c>
      <c r="B297" s="4" t="s">
        <v>534</v>
      </c>
      <c r="C297" s="4" t="s">
        <v>213</v>
      </c>
      <c r="D297" s="4">
        <v>92000444209</v>
      </c>
      <c r="E297" s="91"/>
      <c r="F297" s="84"/>
      <c r="G297" s="84"/>
      <c r="H297" s="84"/>
      <c r="I297" s="91">
        <v>7080</v>
      </c>
      <c r="J297" s="84">
        <v>389400</v>
      </c>
      <c r="K297" s="84">
        <v>27258</v>
      </c>
      <c r="L297" s="84">
        <v>416658</v>
      </c>
      <c r="M297" s="91"/>
      <c r="N297" s="84"/>
      <c r="O297" s="84"/>
      <c r="P297" s="84"/>
      <c r="Q297" s="91">
        <v>3</v>
      </c>
      <c r="R297" s="84">
        <v>300</v>
      </c>
      <c r="S297" s="84">
        <v>21</v>
      </c>
      <c r="T297" s="84">
        <v>321</v>
      </c>
      <c r="U297" s="91"/>
      <c r="V297" s="84"/>
      <c r="W297" s="84"/>
      <c r="X297" s="84"/>
      <c r="Y297" s="91"/>
      <c r="Z297" s="84"/>
      <c r="AA297" s="84"/>
      <c r="AB297" s="84"/>
      <c r="AC297" s="91">
        <v>7083</v>
      </c>
      <c r="AD297" s="84">
        <v>389700</v>
      </c>
      <c r="AE297" s="84">
        <v>27279</v>
      </c>
      <c r="AF297" s="84">
        <v>416979</v>
      </c>
      <c r="AG297"/>
      <c r="AH297"/>
      <c r="AI297"/>
    </row>
    <row r="298" spans="1:35" x14ac:dyDescent="0.3">
      <c r="A298" s="4" t="s">
        <v>38</v>
      </c>
      <c r="B298" s="4" t="s">
        <v>534</v>
      </c>
      <c r="C298" s="4" t="s">
        <v>216</v>
      </c>
      <c r="D298" s="4">
        <v>92000320870</v>
      </c>
      <c r="E298" s="91"/>
      <c r="F298" s="84"/>
      <c r="G298" s="84"/>
      <c r="H298" s="84"/>
      <c r="I298" s="91">
        <v>2982</v>
      </c>
      <c r="J298" s="84">
        <v>164010</v>
      </c>
      <c r="K298" s="84">
        <v>11480.7</v>
      </c>
      <c r="L298" s="84">
        <v>175490.7</v>
      </c>
      <c r="M298" s="91"/>
      <c r="N298" s="84"/>
      <c r="O298" s="84"/>
      <c r="P298" s="84"/>
      <c r="Q298" s="91">
        <v>7</v>
      </c>
      <c r="R298" s="84">
        <v>700</v>
      </c>
      <c r="S298" s="84">
        <v>49</v>
      </c>
      <c r="T298" s="84">
        <v>749</v>
      </c>
      <c r="U298" s="91"/>
      <c r="V298" s="84"/>
      <c r="W298" s="84"/>
      <c r="X298" s="84"/>
      <c r="Y298" s="91"/>
      <c r="Z298" s="84"/>
      <c r="AA298" s="84"/>
      <c r="AB298" s="84"/>
      <c r="AC298" s="91">
        <v>2989</v>
      </c>
      <c r="AD298" s="84">
        <v>164710</v>
      </c>
      <c r="AE298" s="84">
        <v>11529.7</v>
      </c>
      <c r="AF298" s="84">
        <v>176239.7</v>
      </c>
      <c r="AG298"/>
      <c r="AH298"/>
      <c r="AI298"/>
    </row>
    <row r="299" spans="1:35" x14ac:dyDescent="0.3">
      <c r="A299" s="4" t="s">
        <v>38</v>
      </c>
      <c r="B299" s="4" t="s">
        <v>534</v>
      </c>
      <c r="C299" s="4" t="s">
        <v>3179</v>
      </c>
      <c r="D299" s="4">
        <v>92000666439</v>
      </c>
      <c r="E299" s="91"/>
      <c r="F299" s="84"/>
      <c r="G299" s="84"/>
      <c r="H299" s="84"/>
      <c r="I299" s="91"/>
      <c r="J299" s="84"/>
      <c r="K299" s="84"/>
      <c r="L299" s="84"/>
      <c r="M299" s="91"/>
      <c r="N299" s="84"/>
      <c r="O299" s="84"/>
      <c r="P299" s="84"/>
      <c r="Q299" s="91"/>
      <c r="R299" s="84"/>
      <c r="S299" s="84"/>
      <c r="T299" s="84"/>
      <c r="U299" s="91"/>
      <c r="V299" s="84"/>
      <c r="W299" s="84"/>
      <c r="X299" s="84"/>
      <c r="Y299" s="91">
        <v>59</v>
      </c>
      <c r="Z299" s="84">
        <v>1475</v>
      </c>
      <c r="AA299" s="84">
        <v>103.25</v>
      </c>
      <c r="AB299" s="84">
        <v>1578.25</v>
      </c>
      <c r="AC299" s="91">
        <v>59</v>
      </c>
      <c r="AD299" s="84">
        <v>1475</v>
      </c>
      <c r="AE299" s="84">
        <v>103.25</v>
      </c>
      <c r="AF299" s="84">
        <v>1578.25</v>
      </c>
      <c r="AG299"/>
      <c r="AH299"/>
      <c r="AI299"/>
    </row>
    <row r="300" spans="1:35" x14ac:dyDescent="0.3">
      <c r="A300" s="4" t="s">
        <v>74</v>
      </c>
      <c r="B300" s="4" t="s">
        <v>442</v>
      </c>
      <c r="C300" s="4" t="s">
        <v>206</v>
      </c>
      <c r="D300" s="4">
        <v>92000320936</v>
      </c>
      <c r="E300" s="91"/>
      <c r="F300" s="84"/>
      <c r="G300" s="84"/>
      <c r="H300" s="84"/>
      <c r="I300" s="91">
        <v>6102</v>
      </c>
      <c r="J300" s="84">
        <v>335610</v>
      </c>
      <c r="K300" s="84">
        <v>23492.7</v>
      </c>
      <c r="L300" s="84">
        <v>359102.7</v>
      </c>
      <c r="M300" s="91"/>
      <c r="N300" s="84"/>
      <c r="O300" s="84"/>
      <c r="P300" s="84"/>
      <c r="Q300" s="91"/>
      <c r="R300" s="84"/>
      <c r="S300" s="84"/>
      <c r="T300" s="84"/>
      <c r="U300" s="91"/>
      <c r="V300" s="84"/>
      <c r="W300" s="84"/>
      <c r="X300" s="84"/>
      <c r="Y300" s="91"/>
      <c r="Z300" s="84"/>
      <c r="AA300" s="84"/>
      <c r="AB300" s="84"/>
      <c r="AC300" s="91">
        <v>6102</v>
      </c>
      <c r="AD300" s="84">
        <v>335610</v>
      </c>
      <c r="AE300" s="84">
        <v>23492.7</v>
      </c>
      <c r="AF300" s="84">
        <v>359102.7</v>
      </c>
      <c r="AG300"/>
      <c r="AH300"/>
      <c r="AI300"/>
    </row>
    <row r="301" spans="1:35" x14ac:dyDescent="0.3">
      <c r="A301" s="4" t="s">
        <v>74</v>
      </c>
      <c r="B301" s="4" t="s">
        <v>442</v>
      </c>
      <c r="C301" s="4" t="s">
        <v>646</v>
      </c>
      <c r="D301" s="4">
        <v>92000189149</v>
      </c>
      <c r="E301" s="91">
        <v>518</v>
      </c>
      <c r="F301" s="84">
        <v>16576</v>
      </c>
      <c r="G301" s="84">
        <v>1160.32</v>
      </c>
      <c r="H301" s="84">
        <v>17736.32</v>
      </c>
      <c r="I301" s="91"/>
      <c r="J301" s="84"/>
      <c r="K301" s="84"/>
      <c r="L301" s="84"/>
      <c r="M301" s="91"/>
      <c r="N301" s="84"/>
      <c r="O301" s="84"/>
      <c r="P301" s="84"/>
      <c r="Q301" s="91"/>
      <c r="R301" s="84"/>
      <c r="S301" s="84"/>
      <c r="T301" s="84"/>
      <c r="U301" s="91"/>
      <c r="V301" s="84"/>
      <c r="W301" s="84"/>
      <c r="X301" s="84"/>
      <c r="Y301" s="91"/>
      <c r="Z301" s="84"/>
      <c r="AA301" s="84"/>
      <c r="AB301" s="84"/>
      <c r="AC301" s="91">
        <v>518</v>
      </c>
      <c r="AD301" s="84">
        <v>16576</v>
      </c>
      <c r="AE301" s="84">
        <v>1160.32</v>
      </c>
      <c r="AF301" s="84">
        <v>17736.32</v>
      </c>
      <c r="AG301"/>
      <c r="AH301"/>
      <c r="AI301"/>
    </row>
    <row r="302" spans="1:35" x14ac:dyDescent="0.3">
      <c r="A302" s="4" t="s">
        <v>74</v>
      </c>
      <c r="B302" s="4" t="s">
        <v>442</v>
      </c>
      <c r="C302" s="4" t="s">
        <v>220</v>
      </c>
      <c r="D302" s="4">
        <v>92000320868</v>
      </c>
      <c r="E302" s="91"/>
      <c r="F302" s="84"/>
      <c r="G302" s="84"/>
      <c r="H302" s="84"/>
      <c r="I302" s="91">
        <v>6923</v>
      </c>
      <c r="J302" s="84">
        <v>380765</v>
      </c>
      <c r="K302" s="84">
        <v>26653.55</v>
      </c>
      <c r="L302" s="84">
        <v>407418.55</v>
      </c>
      <c r="M302" s="91"/>
      <c r="N302" s="84"/>
      <c r="O302" s="84"/>
      <c r="P302" s="84"/>
      <c r="Q302" s="91"/>
      <c r="R302" s="84"/>
      <c r="S302" s="84"/>
      <c r="T302" s="84"/>
      <c r="U302" s="91"/>
      <c r="V302" s="84"/>
      <c r="W302" s="84"/>
      <c r="X302" s="84"/>
      <c r="Y302" s="91"/>
      <c r="Z302" s="84"/>
      <c r="AA302" s="84"/>
      <c r="AB302" s="84"/>
      <c r="AC302" s="91">
        <v>6923</v>
      </c>
      <c r="AD302" s="84">
        <v>380765</v>
      </c>
      <c r="AE302" s="84">
        <v>26653.55</v>
      </c>
      <c r="AF302" s="84">
        <v>407418.55</v>
      </c>
      <c r="AG302"/>
      <c r="AH302"/>
      <c r="AI302"/>
    </row>
    <row r="303" spans="1:35" x14ac:dyDescent="0.3">
      <c r="A303" s="4" t="s">
        <v>74</v>
      </c>
      <c r="B303" s="4" t="s">
        <v>442</v>
      </c>
      <c r="C303" s="4" t="s">
        <v>218</v>
      </c>
      <c r="D303" s="4">
        <v>92000320881</v>
      </c>
      <c r="E303" s="91"/>
      <c r="F303" s="84"/>
      <c r="G303" s="84"/>
      <c r="H303" s="84"/>
      <c r="I303" s="91">
        <v>102</v>
      </c>
      <c r="J303" s="84">
        <v>5610</v>
      </c>
      <c r="K303" s="84">
        <v>392.7</v>
      </c>
      <c r="L303" s="84">
        <v>6002.7</v>
      </c>
      <c r="M303" s="91"/>
      <c r="N303" s="84"/>
      <c r="O303" s="84"/>
      <c r="P303" s="84"/>
      <c r="Q303" s="91"/>
      <c r="R303" s="84"/>
      <c r="S303" s="84"/>
      <c r="T303" s="84"/>
      <c r="U303" s="91"/>
      <c r="V303" s="84"/>
      <c r="W303" s="84"/>
      <c r="X303" s="84"/>
      <c r="Y303" s="91"/>
      <c r="Z303" s="84"/>
      <c r="AA303" s="84"/>
      <c r="AB303" s="84"/>
      <c r="AC303" s="91">
        <v>102</v>
      </c>
      <c r="AD303" s="84">
        <v>5610</v>
      </c>
      <c r="AE303" s="84">
        <v>392.7</v>
      </c>
      <c r="AF303" s="84">
        <v>6002.7</v>
      </c>
      <c r="AG303"/>
      <c r="AH303"/>
      <c r="AI303"/>
    </row>
    <row r="304" spans="1:35" x14ac:dyDescent="0.3">
      <c r="A304" s="4" t="s">
        <v>74</v>
      </c>
      <c r="B304" s="4" t="s">
        <v>442</v>
      </c>
      <c r="C304" s="4" t="s">
        <v>640</v>
      </c>
      <c r="D304" s="4">
        <v>92000544869</v>
      </c>
      <c r="E304" s="91"/>
      <c r="F304" s="84"/>
      <c r="G304" s="84"/>
      <c r="H304" s="84"/>
      <c r="I304" s="91">
        <v>3561</v>
      </c>
      <c r="J304" s="84">
        <v>195855</v>
      </c>
      <c r="K304" s="84">
        <v>13709.85</v>
      </c>
      <c r="L304" s="84">
        <v>209564.85</v>
      </c>
      <c r="M304" s="91"/>
      <c r="N304" s="84"/>
      <c r="O304" s="84"/>
      <c r="P304" s="84"/>
      <c r="Q304" s="91"/>
      <c r="R304" s="84"/>
      <c r="S304" s="84"/>
      <c r="T304" s="84"/>
      <c r="U304" s="91"/>
      <c r="V304" s="84"/>
      <c r="W304" s="84"/>
      <c r="X304" s="84"/>
      <c r="Y304" s="91"/>
      <c r="Z304" s="84"/>
      <c r="AA304" s="84"/>
      <c r="AB304" s="84"/>
      <c r="AC304" s="91">
        <v>3561</v>
      </c>
      <c r="AD304" s="84">
        <v>195855</v>
      </c>
      <c r="AE304" s="84">
        <v>13709.85</v>
      </c>
      <c r="AF304" s="84">
        <v>209564.85</v>
      </c>
      <c r="AG304"/>
      <c r="AH304"/>
      <c r="AI304"/>
    </row>
    <row r="305" spans="1:35" x14ac:dyDescent="0.3">
      <c r="A305" s="4" t="s">
        <v>74</v>
      </c>
      <c r="B305" s="4" t="s">
        <v>442</v>
      </c>
      <c r="C305" s="4" t="s">
        <v>219</v>
      </c>
      <c r="D305" s="4">
        <v>92000320980</v>
      </c>
      <c r="E305" s="91"/>
      <c r="F305" s="84"/>
      <c r="G305" s="84"/>
      <c r="H305" s="84"/>
      <c r="I305" s="91">
        <v>3419</v>
      </c>
      <c r="J305" s="84">
        <v>188045</v>
      </c>
      <c r="K305" s="84">
        <v>13163.15</v>
      </c>
      <c r="L305" s="84">
        <v>201208.15</v>
      </c>
      <c r="M305" s="91"/>
      <c r="N305" s="84"/>
      <c r="O305" s="84"/>
      <c r="P305" s="84"/>
      <c r="Q305" s="91">
        <v>1300</v>
      </c>
      <c r="R305" s="84">
        <v>130000</v>
      </c>
      <c r="S305" s="84">
        <v>9100</v>
      </c>
      <c r="T305" s="84">
        <v>139100</v>
      </c>
      <c r="U305" s="91"/>
      <c r="V305" s="84"/>
      <c r="W305" s="84"/>
      <c r="X305" s="84"/>
      <c r="Y305" s="91"/>
      <c r="Z305" s="84"/>
      <c r="AA305" s="84"/>
      <c r="AB305" s="84"/>
      <c r="AC305" s="91">
        <v>4719</v>
      </c>
      <c r="AD305" s="84">
        <v>318045</v>
      </c>
      <c r="AE305" s="84">
        <v>22263.15</v>
      </c>
      <c r="AF305" s="84">
        <v>340308.15</v>
      </c>
      <c r="AG305"/>
      <c r="AH305"/>
      <c r="AI305"/>
    </row>
    <row r="306" spans="1:35" x14ac:dyDescent="0.3">
      <c r="A306" s="4" t="s">
        <v>74</v>
      </c>
      <c r="B306" s="4" t="s">
        <v>442</v>
      </c>
      <c r="C306" s="4" t="s">
        <v>1260</v>
      </c>
      <c r="D306" s="4">
        <v>92000589337</v>
      </c>
      <c r="E306" s="91"/>
      <c r="F306" s="84"/>
      <c r="G306" s="84"/>
      <c r="H306" s="84"/>
      <c r="I306" s="91">
        <v>427</v>
      </c>
      <c r="J306" s="84">
        <v>23485</v>
      </c>
      <c r="K306" s="84">
        <v>1643.95</v>
      </c>
      <c r="L306" s="84">
        <v>25128.95</v>
      </c>
      <c r="M306" s="91"/>
      <c r="N306" s="84"/>
      <c r="O306" s="84"/>
      <c r="P306" s="84"/>
      <c r="Q306" s="91"/>
      <c r="R306" s="84"/>
      <c r="S306" s="84"/>
      <c r="T306" s="84"/>
      <c r="U306" s="91"/>
      <c r="V306" s="84"/>
      <c r="W306" s="84"/>
      <c r="X306" s="84"/>
      <c r="Y306" s="91"/>
      <c r="Z306" s="84"/>
      <c r="AA306" s="84"/>
      <c r="AB306" s="84"/>
      <c r="AC306" s="91">
        <v>427</v>
      </c>
      <c r="AD306" s="84">
        <v>23485</v>
      </c>
      <c r="AE306" s="84">
        <v>1643.95</v>
      </c>
      <c r="AF306" s="84">
        <v>25128.95</v>
      </c>
      <c r="AG306"/>
      <c r="AH306"/>
      <c r="AI306"/>
    </row>
    <row r="307" spans="1:35" x14ac:dyDescent="0.3">
      <c r="A307" s="4" t="s">
        <v>74</v>
      </c>
      <c r="B307" s="4" t="s">
        <v>442</v>
      </c>
      <c r="C307" s="4" t="s">
        <v>214</v>
      </c>
      <c r="D307" s="4">
        <v>92000320865</v>
      </c>
      <c r="E307" s="91"/>
      <c r="F307" s="84"/>
      <c r="G307" s="84"/>
      <c r="H307" s="84"/>
      <c r="I307" s="91">
        <v>1509</v>
      </c>
      <c r="J307" s="84">
        <v>82995</v>
      </c>
      <c r="K307" s="84">
        <v>5809.65</v>
      </c>
      <c r="L307" s="84">
        <v>88804.65</v>
      </c>
      <c r="M307" s="91"/>
      <c r="N307" s="84"/>
      <c r="O307" s="84"/>
      <c r="P307" s="84"/>
      <c r="Q307" s="91"/>
      <c r="R307" s="84"/>
      <c r="S307" s="84"/>
      <c r="T307" s="84"/>
      <c r="U307" s="91"/>
      <c r="V307" s="84"/>
      <c r="W307" s="84"/>
      <c r="X307" s="84"/>
      <c r="Y307" s="91"/>
      <c r="Z307" s="84"/>
      <c r="AA307" s="84"/>
      <c r="AB307" s="84"/>
      <c r="AC307" s="91">
        <v>1509</v>
      </c>
      <c r="AD307" s="84">
        <v>82995</v>
      </c>
      <c r="AE307" s="84">
        <v>5809.65</v>
      </c>
      <c r="AF307" s="84">
        <v>88804.65</v>
      </c>
      <c r="AG307"/>
      <c r="AH307"/>
      <c r="AI307"/>
    </row>
    <row r="308" spans="1:35" x14ac:dyDescent="0.3">
      <c r="A308" s="4" t="s">
        <v>74</v>
      </c>
      <c r="B308" s="4" t="s">
        <v>442</v>
      </c>
      <c r="C308" s="4" t="s">
        <v>213</v>
      </c>
      <c r="D308" s="4">
        <v>92000444210</v>
      </c>
      <c r="E308" s="91"/>
      <c r="F308" s="84"/>
      <c r="G308" s="84"/>
      <c r="H308" s="84"/>
      <c r="I308" s="91">
        <v>2789</v>
      </c>
      <c r="J308" s="84">
        <v>153395</v>
      </c>
      <c r="K308" s="84">
        <v>10737.65</v>
      </c>
      <c r="L308" s="84">
        <v>164132.65</v>
      </c>
      <c r="M308" s="91"/>
      <c r="N308" s="84"/>
      <c r="O308" s="84"/>
      <c r="P308" s="84"/>
      <c r="Q308" s="91"/>
      <c r="R308" s="84"/>
      <c r="S308" s="84"/>
      <c r="T308" s="84"/>
      <c r="U308" s="91"/>
      <c r="V308" s="84"/>
      <c r="W308" s="84"/>
      <c r="X308" s="84"/>
      <c r="Y308" s="91"/>
      <c r="Z308" s="84"/>
      <c r="AA308" s="84"/>
      <c r="AB308" s="84"/>
      <c r="AC308" s="91">
        <v>2789</v>
      </c>
      <c r="AD308" s="84">
        <v>153395</v>
      </c>
      <c r="AE308" s="84">
        <v>10737.65</v>
      </c>
      <c r="AF308" s="84">
        <v>164132.65</v>
      </c>
      <c r="AG308"/>
      <c r="AH308"/>
      <c r="AI308"/>
    </row>
    <row r="309" spans="1:35" x14ac:dyDescent="0.3">
      <c r="A309" s="4" t="s">
        <v>74</v>
      </c>
      <c r="B309" s="4" t="s">
        <v>442</v>
      </c>
      <c r="C309" s="4" t="s">
        <v>216</v>
      </c>
      <c r="D309" s="4">
        <v>92000320925</v>
      </c>
      <c r="E309" s="91"/>
      <c r="F309" s="84"/>
      <c r="G309" s="84"/>
      <c r="H309" s="84"/>
      <c r="I309" s="91">
        <v>1432</v>
      </c>
      <c r="J309" s="84">
        <v>78760</v>
      </c>
      <c r="K309" s="84">
        <v>5513.2</v>
      </c>
      <c r="L309" s="84">
        <v>84273.2</v>
      </c>
      <c r="M309" s="91"/>
      <c r="N309" s="84"/>
      <c r="O309" s="84"/>
      <c r="P309" s="84"/>
      <c r="Q309" s="91"/>
      <c r="R309" s="84"/>
      <c r="S309" s="84"/>
      <c r="T309" s="84"/>
      <c r="U309" s="91"/>
      <c r="V309" s="84"/>
      <c r="W309" s="84"/>
      <c r="X309" s="84"/>
      <c r="Y309" s="91"/>
      <c r="Z309" s="84"/>
      <c r="AA309" s="84"/>
      <c r="AB309" s="84"/>
      <c r="AC309" s="91">
        <v>1432</v>
      </c>
      <c r="AD309" s="84">
        <v>78760</v>
      </c>
      <c r="AE309" s="84">
        <v>5513.2</v>
      </c>
      <c r="AF309" s="84">
        <v>84273.2</v>
      </c>
      <c r="AG309"/>
      <c r="AH309"/>
      <c r="AI309"/>
    </row>
    <row r="310" spans="1:35" x14ac:dyDescent="0.3">
      <c r="A310" s="4" t="s">
        <v>41</v>
      </c>
      <c r="B310" s="4" t="s">
        <v>496</v>
      </c>
      <c r="C310" s="4" t="s">
        <v>206</v>
      </c>
      <c r="D310" s="4">
        <v>92000320912</v>
      </c>
      <c r="E310" s="91"/>
      <c r="F310" s="84"/>
      <c r="G310" s="84"/>
      <c r="H310" s="84"/>
      <c r="I310" s="91">
        <v>5603</v>
      </c>
      <c r="J310" s="84">
        <v>308165</v>
      </c>
      <c r="K310" s="84">
        <v>21571.55</v>
      </c>
      <c r="L310" s="84">
        <v>329736.55</v>
      </c>
      <c r="M310" s="91"/>
      <c r="N310" s="84"/>
      <c r="O310" s="84"/>
      <c r="P310" s="84"/>
      <c r="Q310" s="91"/>
      <c r="R310" s="84"/>
      <c r="S310" s="84"/>
      <c r="T310" s="84"/>
      <c r="U310" s="91"/>
      <c r="V310" s="84"/>
      <c r="W310" s="84"/>
      <c r="X310" s="84"/>
      <c r="Y310" s="91"/>
      <c r="Z310" s="84"/>
      <c r="AA310" s="84"/>
      <c r="AB310" s="84"/>
      <c r="AC310" s="91">
        <v>5603</v>
      </c>
      <c r="AD310" s="84">
        <v>308165</v>
      </c>
      <c r="AE310" s="84">
        <v>21571.55</v>
      </c>
      <c r="AF310" s="84">
        <v>329736.55</v>
      </c>
      <c r="AG310"/>
      <c r="AH310"/>
      <c r="AI310"/>
    </row>
    <row r="311" spans="1:35" x14ac:dyDescent="0.3">
      <c r="A311" s="4" t="s">
        <v>41</v>
      </c>
      <c r="B311" s="4" t="s">
        <v>496</v>
      </c>
      <c r="C311" s="4" t="s">
        <v>220</v>
      </c>
      <c r="D311" s="4">
        <v>92000320887</v>
      </c>
      <c r="E311" s="91"/>
      <c r="F311" s="84"/>
      <c r="G311" s="84"/>
      <c r="H311" s="84"/>
      <c r="I311" s="91">
        <v>8558</v>
      </c>
      <c r="J311" s="84">
        <v>470690</v>
      </c>
      <c r="K311" s="84">
        <v>32948.300000000003</v>
      </c>
      <c r="L311" s="84">
        <v>503638.3</v>
      </c>
      <c r="M311" s="91"/>
      <c r="N311" s="84"/>
      <c r="O311" s="84"/>
      <c r="P311" s="84"/>
      <c r="Q311" s="91"/>
      <c r="R311" s="84"/>
      <c r="S311" s="84"/>
      <c r="T311" s="84"/>
      <c r="U311" s="91"/>
      <c r="V311" s="84"/>
      <c r="W311" s="84"/>
      <c r="X311" s="84"/>
      <c r="Y311" s="91"/>
      <c r="Z311" s="84"/>
      <c r="AA311" s="84"/>
      <c r="AB311" s="84"/>
      <c r="AC311" s="91">
        <v>8558</v>
      </c>
      <c r="AD311" s="84">
        <v>470690</v>
      </c>
      <c r="AE311" s="84">
        <v>32948.300000000003</v>
      </c>
      <c r="AF311" s="84">
        <v>503638.3</v>
      </c>
      <c r="AG311"/>
      <c r="AH311"/>
      <c r="AI311"/>
    </row>
    <row r="312" spans="1:35" x14ac:dyDescent="0.3">
      <c r="A312" s="4" t="s">
        <v>41</v>
      </c>
      <c r="B312" s="4" t="s">
        <v>496</v>
      </c>
      <c r="C312" s="4" t="s">
        <v>212</v>
      </c>
      <c r="D312" s="4">
        <v>92000524662</v>
      </c>
      <c r="E312" s="91"/>
      <c r="F312" s="84"/>
      <c r="G312" s="84"/>
      <c r="H312" s="84"/>
      <c r="I312" s="91">
        <v>210</v>
      </c>
      <c r="J312" s="84">
        <v>11550</v>
      </c>
      <c r="K312" s="84">
        <v>808.5</v>
      </c>
      <c r="L312" s="84">
        <v>12358.5</v>
      </c>
      <c r="M312" s="91"/>
      <c r="N312" s="84"/>
      <c r="O312" s="84"/>
      <c r="P312" s="84"/>
      <c r="Q312" s="91"/>
      <c r="R312" s="84"/>
      <c r="S312" s="84"/>
      <c r="T312" s="84"/>
      <c r="U312" s="91"/>
      <c r="V312" s="84"/>
      <c r="W312" s="84"/>
      <c r="X312" s="84"/>
      <c r="Y312" s="91"/>
      <c r="Z312" s="84"/>
      <c r="AA312" s="84"/>
      <c r="AB312" s="84"/>
      <c r="AC312" s="91">
        <v>210</v>
      </c>
      <c r="AD312" s="84">
        <v>11550</v>
      </c>
      <c r="AE312" s="84">
        <v>808.5</v>
      </c>
      <c r="AF312" s="84">
        <v>12358.5</v>
      </c>
      <c r="AG312"/>
      <c r="AH312"/>
      <c r="AI312"/>
    </row>
    <row r="313" spans="1:35" x14ac:dyDescent="0.3">
      <c r="A313" s="4" t="s">
        <v>41</v>
      </c>
      <c r="B313" s="4" t="s">
        <v>496</v>
      </c>
      <c r="C313" s="4" t="s">
        <v>211</v>
      </c>
      <c r="D313" s="4">
        <v>92000510492</v>
      </c>
      <c r="E313" s="91"/>
      <c r="F313" s="84"/>
      <c r="G313" s="84"/>
      <c r="H313" s="84"/>
      <c r="I313" s="91">
        <v>40</v>
      </c>
      <c r="J313" s="84">
        <v>2200</v>
      </c>
      <c r="K313" s="84">
        <v>154</v>
      </c>
      <c r="L313" s="84">
        <v>2354</v>
      </c>
      <c r="M313" s="91"/>
      <c r="N313" s="84"/>
      <c r="O313" s="84"/>
      <c r="P313" s="84"/>
      <c r="Q313" s="91"/>
      <c r="R313" s="84"/>
      <c r="S313" s="84"/>
      <c r="T313" s="84"/>
      <c r="U313" s="91"/>
      <c r="V313" s="84"/>
      <c r="W313" s="84"/>
      <c r="X313" s="84"/>
      <c r="Y313" s="91"/>
      <c r="Z313" s="84"/>
      <c r="AA313" s="84"/>
      <c r="AB313" s="84"/>
      <c r="AC313" s="91">
        <v>40</v>
      </c>
      <c r="AD313" s="84">
        <v>2200</v>
      </c>
      <c r="AE313" s="84">
        <v>154</v>
      </c>
      <c r="AF313" s="84">
        <v>2354</v>
      </c>
      <c r="AG313"/>
      <c r="AH313"/>
      <c r="AI313"/>
    </row>
    <row r="314" spans="1:35" x14ac:dyDescent="0.3">
      <c r="A314" s="4" t="s">
        <v>41</v>
      </c>
      <c r="B314" s="4" t="s">
        <v>496</v>
      </c>
      <c r="C314" s="4" t="s">
        <v>218</v>
      </c>
      <c r="D314" s="4">
        <v>92000320866</v>
      </c>
      <c r="E314" s="91"/>
      <c r="F314" s="84"/>
      <c r="G314" s="84"/>
      <c r="H314" s="84"/>
      <c r="I314" s="91">
        <v>313</v>
      </c>
      <c r="J314" s="84">
        <v>17215</v>
      </c>
      <c r="K314" s="84">
        <v>1205.05</v>
      </c>
      <c r="L314" s="84">
        <v>18420.05</v>
      </c>
      <c r="M314" s="91"/>
      <c r="N314" s="84"/>
      <c r="O314" s="84"/>
      <c r="P314" s="84"/>
      <c r="Q314" s="91"/>
      <c r="R314" s="84"/>
      <c r="S314" s="84"/>
      <c r="T314" s="84"/>
      <c r="U314" s="91"/>
      <c r="V314" s="84"/>
      <c r="W314" s="84"/>
      <c r="X314" s="84"/>
      <c r="Y314" s="91"/>
      <c r="Z314" s="84"/>
      <c r="AA314" s="84"/>
      <c r="AB314" s="84"/>
      <c r="AC314" s="91">
        <v>313</v>
      </c>
      <c r="AD314" s="84">
        <v>17215</v>
      </c>
      <c r="AE314" s="84">
        <v>1205.05</v>
      </c>
      <c r="AF314" s="84">
        <v>18420.05</v>
      </c>
      <c r="AG314"/>
      <c r="AH314"/>
      <c r="AI314"/>
    </row>
    <row r="315" spans="1:35" x14ac:dyDescent="0.3">
      <c r="A315" s="4" t="s">
        <v>41</v>
      </c>
      <c r="B315" s="4" t="s">
        <v>496</v>
      </c>
      <c r="C315" s="4" t="s">
        <v>640</v>
      </c>
      <c r="D315" s="4">
        <v>92000571411</v>
      </c>
      <c r="E315" s="91"/>
      <c r="F315" s="84"/>
      <c r="G315" s="84"/>
      <c r="H315" s="84"/>
      <c r="I315" s="91">
        <v>1746</v>
      </c>
      <c r="J315" s="84">
        <v>96030</v>
      </c>
      <c r="K315" s="84">
        <v>6722.1</v>
      </c>
      <c r="L315" s="84">
        <v>102752.1</v>
      </c>
      <c r="M315" s="91"/>
      <c r="N315" s="84"/>
      <c r="O315" s="84"/>
      <c r="P315" s="84"/>
      <c r="Q315" s="91"/>
      <c r="R315" s="84"/>
      <c r="S315" s="84"/>
      <c r="T315" s="84"/>
      <c r="U315" s="91"/>
      <c r="V315" s="84"/>
      <c r="W315" s="84"/>
      <c r="X315" s="84"/>
      <c r="Y315" s="91"/>
      <c r="Z315" s="84"/>
      <c r="AA315" s="84"/>
      <c r="AB315" s="84"/>
      <c r="AC315" s="91">
        <v>1746</v>
      </c>
      <c r="AD315" s="84">
        <v>96030</v>
      </c>
      <c r="AE315" s="84">
        <v>6722.1</v>
      </c>
      <c r="AF315" s="84">
        <v>102752.1</v>
      </c>
      <c r="AG315"/>
      <c r="AH315"/>
      <c r="AI315"/>
    </row>
    <row r="316" spans="1:35" x14ac:dyDescent="0.3">
      <c r="A316" s="4" t="s">
        <v>41</v>
      </c>
      <c r="B316" s="4" t="s">
        <v>496</v>
      </c>
      <c r="C316" s="4" t="s">
        <v>219</v>
      </c>
      <c r="D316" s="4">
        <v>92000320891</v>
      </c>
      <c r="E316" s="91"/>
      <c r="F316" s="84"/>
      <c r="G316" s="84"/>
      <c r="H316" s="84"/>
      <c r="I316" s="91">
        <v>7878</v>
      </c>
      <c r="J316" s="84">
        <v>433290</v>
      </c>
      <c r="K316" s="84">
        <v>30330.3</v>
      </c>
      <c r="L316" s="84">
        <v>463620.3</v>
      </c>
      <c r="M316" s="91"/>
      <c r="N316" s="84"/>
      <c r="O316" s="84"/>
      <c r="P316" s="84"/>
      <c r="Q316" s="91">
        <v>954</v>
      </c>
      <c r="R316" s="84">
        <v>95400</v>
      </c>
      <c r="S316" s="84">
        <v>6678</v>
      </c>
      <c r="T316" s="84">
        <v>102078</v>
      </c>
      <c r="U316" s="91"/>
      <c r="V316" s="84"/>
      <c r="W316" s="84"/>
      <c r="X316" s="84"/>
      <c r="Y316" s="91"/>
      <c r="Z316" s="84"/>
      <c r="AA316" s="84"/>
      <c r="AB316" s="84"/>
      <c r="AC316" s="91">
        <v>8832</v>
      </c>
      <c r="AD316" s="84">
        <v>528690</v>
      </c>
      <c r="AE316" s="84">
        <v>37008.300000000003</v>
      </c>
      <c r="AF316" s="84">
        <v>565698.30000000005</v>
      </c>
      <c r="AG316"/>
      <c r="AH316"/>
      <c r="AI316"/>
    </row>
    <row r="317" spans="1:35" x14ac:dyDescent="0.3">
      <c r="A317" s="4" t="s">
        <v>41</v>
      </c>
      <c r="B317" s="4" t="s">
        <v>496</v>
      </c>
      <c r="C317" s="4" t="s">
        <v>1260</v>
      </c>
      <c r="D317" s="4">
        <v>92000589338</v>
      </c>
      <c r="E317" s="91"/>
      <c r="F317" s="84"/>
      <c r="G317" s="84"/>
      <c r="H317" s="84"/>
      <c r="I317" s="91">
        <v>1629</v>
      </c>
      <c r="J317" s="84">
        <v>89595</v>
      </c>
      <c r="K317" s="84">
        <v>6271.65</v>
      </c>
      <c r="L317" s="84">
        <v>95866.65</v>
      </c>
      <c r="M317" s="91"/>
      <c r="N317" s="84"/>
      <c r="O317" s="84"/>
      <c r="P317" s="84"/>
      <c r="Q317" s="91"/>
      <c r="R317" s="84"/>
      <c r="S317" s="84"/>
      <c r="T317" s="84"/>
      <c r="U317" s="91"/>
      <c r="V317" s="84"/>
      <c r="W317" s="84"/>
      <c r="X317" s="84"/>
      <c r="Y317" s="91"/>
      <c r="Z317" s="84"/>
      <c r="AA317" s="84"/>
      <c r="AB317" s="84"/>
      <c r="AC317" s="91">
        <v>1629</v>
      </c>
      <c r="AD317" s="84">
        <v>89595</v>
      </c>
      <c r="AE317" s="84">
        <v>6271.65</v>
      </c>
      <c r="AF317" s="84">
        <v>95866.65</v>
      </c>
      <c r="AG317"/>
      <c r="AH317"/>
      <c r="AI317"/>
    </row>
    <row r="318" spans="1:35" x14ac:dyDescent="0.3">
      <c r="A318" s="4" t="s">
        <v>41</v>
      </c>
      <c r="B318" s="4" t="s">
        <v>496</v>
      </c>
      <c r="C318" s="4" t="s">
        <v>214</v>
      </c>
      <c r="D318" s="4">
        <v>92000322767</v>
      </c>
      <c r="E318" s="91"/>
      <c r="F318" s="84"/>
      <c r="G318" s="84"/>
      <c r="H318" s="84"/>
      <c r="I318" s="91">
        <v>3457</v>
      </c>
      <c r="J318" s="84">
        <v>190135</v>
      </c>
      <c r="K318" s="84">
        <v>13309.45</v>
      </c>
      <c r="L318" s="84">
        <v>203444.45</v>
      </c>
      <c r="M318" s="91"/>
      <c r="N318" s="84"/>
      <c r="O318" s="84"/>
      <c r="P318" s="84"/>
      <c r="Q318" s="91"/>
      <c r="R318" s="84"/>
      <c r="S318" s="84"/>
      <c r="T318" s="84"/>
      <c r="U318" s="91"/>
      <c r="V318" s="84"/>
      <c r="W318" s="84"/>
      <c r="X318" s="84"/>
      <c r="Y318" s="91"/>
      <c r="Z318" s="84"/>
      <c r="AA318" s="84"/>
      <c r="AB318" s="84"/>
      <c r="AC318" s="91">
        <v>3457</v>
      </c>
      <c r="AD318" s="84">
        <v>190135</v>
      </c>
      <c r="AE318" s="84">
        <v>13309.45</v>
      </c>
      <c r="AF318" s="84">
        <v>203444.45</v>
      </c>
      <c r="AG318"/>
      <c r="AH318"/>
      <c r="AI318"/>
    </row>
    <row r="319" spans="1:35" x14ac:dyDescent="0.3">
      <c r="A319" s="4" t="s">
        <v>41</v>
      </c>
      <c r="B319" s="4" t="s">
        <v>496</v>
      </c>
      <c r="C319" s="4" t="s">
        <v>213</v>
      </c>
      <c r="D319" s="4">
        <v>92000504008</v>
      </c>
      <c r="E319" s="91"/>
      <c r="F319" s="84"/>
      <c r="G319" s="84"/>
      <c r="H319" s="84"/>
      <c r="I319" s="91">
        <v>2793</v>
      </c>
      <c r="J319" s="84">
        <v>153615</v>
      </c>
      <c r="K319" s="84">
        <v>10753.05</v>
      </c>
      <c r="L319" s="84">
        <v>164368.04999999999</v>
      </c>
      <c r="M319" s="91"/>
      <c r="N319" s="84"/>
      <c r="O319" s="84"/>
      <c r="P319" s="84"/>
      <c r="Q319" s="91"/>
      <c r="R319" s="84"/>
      <c r="S319" s="84"/>
      <c r="T319" s="84"/>
      <c r="U319" s="91">
        <v>3</v>
      </c>
      <c r="V319" s="84">
        <v>1230</v>
      </c>
      <c r="W319" s="84">
        <v>86.1</v>
      </c>
      <c r="X319" s="84">
        <v>1316.1</v>
      </c>
      <c r="Y319" s="91"/>
      <c r="Z319" s="84"/>
      <c r="AA319" s="84"/>
      <c r="AB319" s="84"/>
      <c r="AC319" s="91">
        <v>2796</v>
      </c>
      <c r="AD319" s="84">
        <v>154845</v>
      </c>
      <c r="AE319" s="84">
        <v>10839.15</v>
      </c>
      <c r="AF319" s="84">
        <v>165684.15</v>
      </c>
      <c r="AG319"/>
      <c r="AH319"/>
      <c r="AI319"/>
    </row>
    <row r="320" spans="1:35" x14ac:dyDescent="0.3">
      <c r="A320" s="4" t="s">
        <v>41</v>
      </c>
      <c r="B320" s="4" t="s">
        <v>496</v>
      </c>
      <c r="C320" s="4" t="s">
        <v>216</v>
      </c>
      <c r="D320" s="4">
        <v>92000320878</v>
      </c>
      <c r="E320" s="91"/>
      <c r="F320" s="84"/>
      <c r="G320" s="84"/>
      <c r="H320" s="84"/>
      <c r="I320" s="91">
        <v>1353</v>
      </c>
      <c r="J320" s="84">
        <v>74415</v>
      </c>
      <c r="K320" s="84">
        <v>5209.05</v>
      </c>
      <c r="L320" s="84">
        <v>79624.05</v>
      </c>
      <c r="M320" s="91"/>
      <c r="N320" s="84"/>
      <c r="O320" s="84"/>
      <c r="P320" s="84"/>
      <c r="Q320" s="91"/>
      <c r="R320" s="84"/>
      <c r="S320" s="84"/>
      <c r="T320" s="84"/>
      <c r="U320" s="91"/>
      <c r="V320" s="84"/>
      <c r="W320" s="84"/>
      <c r="X320" s="84"/>
      <c r="Y320" s="91"/>
      <c r="Z320" s="84"/>
      <c r="AA320" s="84"/>
      <c r="AB320" s="84"/>
      <c r="AC320" s="91">
        <v>1353</v>
      </c>
      <c r="AD320" s="84">
        <v>74415</v>
      </c>
      <c r="AE320" s="84">
        <v>5209.05</v>
      </c>
      <c r="AF320" s="84">
        <v>79624.05</v>
      </c>
      <c r="AG320"/>
      <c r="AH320"/>
      <c r="AI320"/>
    </row>
    <row r="321" spans="1:35" x14ac:dyDescent="0.3">
      <c r="A321" s="4" t="s">
        <v>96</v>
      </c>
      <c r="B321" s="4" t="s">
        <v>528</v>
      </c>
      <c r="C321" s="4" t="s">
        <v>206</v>
      </c>
      <c r="D321" s="4">
        <v>92000322911</v>
      </c>
      <c r="E321" s="91"/>
      <c r="F321" s="84"/>
      <c r="G321" s="84"/>
      <c r="H321" s="84"/>
      <c r="I321" s="91">
        <v>7695</v>
      </c>
      <c r="J321" s="84">
        <v>423225</v>
      </c>
      <c r="K321" s="84">
        <v>29625.75</v>
      </c>
      <c r="L321" s="84">
        <v>452850.75</v>
      </c>
      <c r="M321" s="91"/>
      <c r="N321" s="84"/>
      <c r="O321" s="84"/>
      <c r="P321" s="84"/>
      <c r="Q321" s="91"/>
      <c r="R321" s="84"/>
      <c r="S321" s="84"/>
      <c r="T321" s="84"/>
      <c r="U321" s="91"/>
      <c r="V321" s="84"/>
      <c r="W321" s="84"/>
      <c r="X321" s="84"/>
      <c r="Y321" s="91"/>
      <c r="Z321" s="84"/>
      <c r="AA321" s="84"/>
      <c r="AB321" s="84"/>
      <c r="AC321" s="91">
        <v>7695</v>
      </c>
      <c r="AD321" s="84">
        <v>423225</v>
      </c>
      <c r="AE321" s="84">
        <v>29625.75</v>
      </c>
      <c r="AF321" s="84">
        <v>452850.75</v>
      </c>
      <c r="AG321"/>
      <c r="AH321"/>
      <c r="AI321"/>
    </row>
    <row r="322" spans="1:35" x14ac:dyDescent="0.3">
      <c r="A322" s="4" t="s">
        <v>96</v>
      </c>
      <c r="B322" s="4" t="s">
        <v>528</v>
      </c>
      <c r="C322" s="4" t="s">
        <v>220</v>
      </c>
      <c r="D322" s="4">
        <v>92000318915</v>
      </c>
      <c r="E322" s="91"/>
      <c r="F322" s="84"/>
      <c r="G322" s="84"/>
      <c r="H322" s="84"/>
      <c r="I322" s="91">
        <v>5328</v>
      </c>
      <c r="J322" s="84">
        <v>293040</v>
      </c>
      <c r="K322" s="84">
        <v>20512.8</v>
      </c>
      <c r="L322" s="84">
        <v>313552.8</v>
      </c>
      <c r="M322" s="91"/>
      <c r="N322" s="84"/>
      <c r="O322" s="84"/>
      <c r="P322" s="84"/>
      <c r="Q322" s="91">
        <v>403</v>
      </c>
      <c r="R322" s="84">
        <v>40300</v>
      </c>
      <c r="S322" s="84">
        <v>2821</v>
      </c>
      <c r="T322" s="84">
        <v>43121</v>
      </c>
      <c r="U322" s="91"/>
      <c r="V322" s="84"/>
      <c r="W322" s="84"/>
      <c r="X322" s="84"/>
      <c r="Y322" s="91"/>
      <c r="Z322" s="84"/>
      <c r="AA322" s="84"/>
      <c r="AB322" s="84"/>
      <c r="AC322" s="91">
        <v>5731</v>
      </c>
      <c r="AD322" s="84">
        <v>333340</v>
      </c>
      <c r="AE322" s="84">
        <v>23333.8</v>
      </c>
      <c r="AF322" s="84">
        <v>356673.8</v>
      </c>
      <c r="AG322"/>
      <c r="AH322"/>
      <c r="AI322"/>
    </row>
    <row r="323" spans="1:35" x14ac:dyDescent="0.3">
      <c r="A323" s="4" t="s">
        <v>96</v>
      </c>
      <c r="B323" s="4" t="s">
        <v>528</v>
      </c>
      <c r="C323" s="4" t="s">
        <v>212</v>
      </c>
      <c r="D323" s="4">
        <v>92000499511</v>
      </c>
      <c r="E323" s="91"/>
      <c r="F323" s="84"/>
      <c r="G323" s="84"/>
      <c r="H323" s="84"/>
      <c r="I323" s="91">
        <v>88</v>
      </c>
      <c r="J323" s="84">
        <v>4840</v>
      </c>
      <c r="K323" s="84">
        <v>338.8</v>
      </c>
      <c r="L323" s="84">
        <v>5178.8</v>
      </c>
      <c r="M323" s="91"/>
      <c r="N323" s="84"/>
      <c r="O323" s="84"/>
      <c r="P323" s="84"/>
      <c r="Q323" s="91"/>
      <c r="R323" s="84"/>
      <c r="S323" s="84"/>
      <c r="T323" s="84"/>
      <c r="U323" s="91"/>
      <c r="V323" s="84"/>
      <c r="W323" s="84"/>
      <c r="X323" s="84"/>
      <c r="Y323" s="91"/>
      <c r="Z323" s="84"/>
      <c r="AA323" s="84"/>
      <c r="AB323" s="84"/>
      <c r="AC323" s="91">
        <v>88</v>
      </c>
      <c r="AD323" s="84">
        <v>4840</v>
      </c>
      <c r="AE323" s="84">
        <v>338.8</v>
      </c>
      <c r="AF323" s="84">
        <v>5178.8</v>
      </c>
      <c r="AG323"/>
      <c r="AH323"/>
      <c r="AI323"/>
    </row>
    <row r="324" spans="1:35" x14ac:dyDescent="0.3">
      <c r="A324" s="4" t="s">
        <v>96</v>
      </c>
      <c r="B324" s="4" t="s">
        <v>528</v>
      </c>
      <c r="C324" s="4" t="s">
        <v>211</v>
      </c>
      <c r="D324" s="4">
        <v>92000499345</v>
      </c>
      <c r="E324" s="91"/>
      <c r="F324" s="84"/>
      <c r="G324" s="84"/>
      <c r="H324" s="84"/>
      <c r="I324" s="91">
        <v>888</v>
      </c>
      <c r="J324" s="84">
        <v>48840</v>
      </c>
      <c r="K324" s="84">
        <v>3418.8</v>
      </c>
      <c r="L324" s="84">
        <v>52258.8</v>
      </c>
      <c r="M324" s="91"/>
      <c r="N324" s="84"/>
      <c r="O324" s="84"/>
      <c r="P324" s="84"/>
      <c r="Q324" s="91"/>
      <c r="R324" s="84"/>
      <c r="S324" s="84"/>
      <c r="T324" s="84"/>
      <c r="U324" s="91"/>
      <c r="V324" s="84"/>
      <c r="W324" s="84"/>
      <c r="X324" s="84"/>
      <c r="Y324" s="91"/>
      <c r="Z324" s="84"/>
      <c r="AA324" s="84"/>
      <c r="AB324" s="84"/>
      <c r="AC324" s="91">
        <v>888</v>
      </c>
      <c r="AD324" s="84">
        <v>48840</v>
      </c>
      <c r="AE324" s="84">
        <v>3418.8</v>
      </c>
      <c r="AF324" s="84">
        <v>52258.8</v>
      </c>
      <c r="AG324"/>
      <c r="AH324"/>
      <c r="AI324"/>
    </row>
    <row r="325" spans="1:35" x14ac:dyDescent="0.3">
      <c r="A325" s="4" t="s">
        <v>96</v>
      </c>
      <c r="B325" s="4" t="s">
        <v>528</v>
      </c>
      <c r="C325" s="4" t="s">
        <v>218</v>
      </c>
      <c r="D325" s="4">
        <v>92000322906</v>
      </c>
      <c r="E325" s="91"/>
      <c r="F325" s="84"/>
      <c r="G325" s="84"/>
      <c r="H325" s="84"/>
      <c r="I325" s="91">
        <v>46</v>
      </c>
      <c r="J325" s="84">
        <v>2530</v>
      </c>
      <c r="K325" s="84">
        <v>177.1</v>
      </c>
      <c r="L325" s="84">
        <v>2707.1</v>
      </c>
      <c r="M325" s="91"/>
      <c r="N325" s="84"/>
      <c r="O325" s="84"/>
      <c r="P325" s="84"/>
      <c r="Q325" s="91"/>
      <c r="R325" s="84"/>
      <c r="S325" s="84"/>
      <c r="T325" s="84"/>
      <c r="U325" s="91"/>
      <c r="V325" s="84"/>
      <c r="W325" s="84"/>
      <c r="X325" s="84"/>
      <c r="Y325" s="91"/>
      <c r="Z325" s="84"/>
      <c r="AA325" s="84"/>
      <c r="AB325" s="84"/>
      <c r="AC325" s="91">
        <v>46</v>
      </c>
      <c r="AD325" s="84">
        <v>2530</v>
      </c>
      <c r="AE325" s="84">
        <v>177.1</v>
      </c>
      <c r="AF325" s="84">
        <v>2707.1</v>
      </c>
      <c r="AG325"/>
      <c r="AH325"/>
      <c r="AI325"/>
    </row>
    <row r="326" spans="1:35" x14ac:dyDescent="0.3">
      <c r="A326" s="4" t="s">
        <v>96</v>
      </c>
      <c r="B326" s="4" t="s">
        <v>528</v>
      </c>
      <c r="C326" s="4" t="s">
        <v>640</v>
      </c>
      <c r="D326" s="4">
        <v>92000573120</v>
      </c>
      <c r="E326" s="91"/>
      <c r="F326" s="84"/>
      <c r="G326" s="84"/>
      <c r="H326" s="84"/>
      <c r="I326" s="91">
        <v>2381</v>
      </c>
      <c r="J326" s="84">
        <v>130955</v>
      </c>
      <c r="K326" s="84">
        <v>9166.85</v>
      </c>
      <c r="L326" s="84">
        <v>140121.85</v>
      </c>
      <c r="M326" s="91"/>
      <c r="N326" s="84"/>
      <c r="O326" s="84"/>
      <c r="P326" s="84"/>
      <c r="Q326" s="91"/>
      <c r="R326" s="84"/>
      <c r="S326" s="84"/>
      <c r="T326" s="84"/>
      <c r="U326" s="91">
        <v>1</v>
      </c>
      <c r="V326" s="84">
        <v>410</v>
      </c>
      <c r="W326" s="84">
        <v>28.7</v>
      </c>
      <c r="X326" s="84">
        <v>438.7</v>
      </c>
      <c r="Y326" s="91"/>
      <c r="Z326" s="84"/>
      <c r="AA326" s="84"/>
      <c r="AB326" s="84"/>
      <c r="AC326" s="91">
        <v>2382</v>
      </c>
      <c r="AD326" s="84">
        <v>131365</v>
      </c>
      <c r="AE326" s="84">
        <v>9195.5500000000011</v>
      </c>
      <c r="AF326" s="84">
        <v>140560.55000000002</v>
      </c>
      <c r="AG326"/>
      <c r="AH326"/>
      <c r="AI326"/>
    </row>
    <row r="327" spans="1:35" x14ac:dyDescent="0.3">
      <c r="A327" s="4" t="s">
        <v>96</v>
      </c>
      <c r="B327" s="4" t="s">
        <v>528</v>
      </c>
      <c r="C327" s="4" t="s">
        <v>219</v>
      </c>
      <c r="D327" s="4">
        <v>92000318921</v>
      </c>
      <c r="E327" s="91"/>
      <c r="F327" s="84"/>
      <c r="G327" s="84"/>
      <c r="H327" s="84"/>
      <c r="I327" s="91">
        <v>5559</v>
      </c>
      <c r="J327" s="84">
        <v>305745</v>
      </c>
      <c r="K327" s="84">
        <v>21402.15</v>
      </c>
      <c r="L327" s="84">
        <v>327147.15000000002</v>
      </c>
      <c r="M327" s="91"/>
      <c r="N327" s="84"/>
      <c r="O327" s="84"/>
      <c r="P327" s="84"/>
      <c r="Q327" s="91">
        <v>2492</v>
      </c>
      <c r="R327" s="84">
        <v>249200</v>
      </c>
      <c r="S327" s="84">
        <v>17444</v>
      </c>
      <c r="T327" s="84">
        <v>266644</v>
      </c>
      <c r="U327" s="91"/>
      <c r="V327" s="84"/>
      <c r="W327" s="84"/>
      <c r="X327" s="84"/>
      <c r="Y327" s="91"/>
      <c r="Z327" s="84"/>
      <c r="AA327" s="84"/>
      <c r="AB327" s="84"/>
      <c r="AC327" s="91">
        <v>8051</v>
      </c>
      <c r="AD327" s="84">
        <v>554945</v>
      </c>
      <c r="AE327" s="84">
        <v>38846.15</v>
      </c>
      <c r="AF327" s="84">
        <v>593791.15</v>
      </c>
      <c r="AG327"/>
      <c r="AH327"/>
      <c r="AI327"/>
    </row>
    <row r="328" spans="1:35" x14ac:dyDescent="0.3">
      <c r="A328" s="4" t="s">
        <v>96</v>
      </c>
      <c r="B328" s="4" t="s">
        <v>528</v>
      </c>
      <c r="C328" s="4" t="s">
        <v>1260</v>
      </c>
      <c r="D328" s="4">
        <v>92000589339</v>
      </c>
      <c r="E328" s="91"/>
      <c r="F328" s="84"/>
      <c r="G328" s="84"/>
      <c r="H328" s="84"/>
      <c r="I328" s="91">
        <v>308</v>
      </c>
      <c r="J328" s="84">
        <v>16940</v>
      </c>
      <c r="K328" s="84">
        <v>1185.8</v>
      </c>
      <c r="L328" s="84">
        <v>18125.8</v>
      </c>
      <c r="M328" s="91"/>
      <c r="N328" s="84"/>
      <c r="O328" s="84"/>
      <c r="P328" s="84"/>
      <c r="Q328" s="91"/>
      <c r="R328" s="84"/>
      <c r="S328" s="84"/>
      <c r="T328" s="84"/>
      <c r="U328" s="91"/>
      <c r="V328" s="84"/>
      <c r="W328" s="84"/>
      <c r="X328" s="84"/>
      <c r="Y328" s="91"/>
      <c r="Z328" s="84"/>
      <c r="AA328" s="84"/>
      <c r="AB328" s="84"/>
      <c r="AC328" s="91">
        <v>308</v>
      </c>
      <c r="AD328" s="84">
        <v>16940</v>
      </c>
      <c r="AE328" s="84">
        <v>1185.8</v>
      </c>
      <c r="AF328" s="84">
        <v>18125.8</v>
      </c>
      <c r="AG328"/>
      <c r="AH328"/>
      <c r="AI328"/>
    </row>
    <row r="329" spans="1:35" x14ac:dyDescent="0.3">
      <c r="A329" s="4" t="s">
        <v>96</v>
      </c>
      <c r="B329" s="4" t="s">
        <v>528</v>
      </c>
      <c r="C329" s="4" t="s">
        <v>214</v>
      </c>
      <c r="D329" s="4">
        <v>92000312976</v>
      </c>
      <c r="E329" s="91"/>
      <c r="F329" s="84"/>
      <c r="G329" s="84"/>
      <c r="H329" s="84"/>
      <c r="I329" s="91">
        <v>4960</v>
      </c>
      <c r="J329" s="84">
        <v>272800</v>
      </c>
      <c r="K329" s="84">
        <v>19096</v>
      </c>
      <c r="L329" s="84">
        <v>291896</v>
      </c>
      <c r="M329" s="91"/>
      <c r="N329" s="84"/>
      <c r="O329" s="84"/>
      <c r="P329" s="84"/>
      <c r="Q329" s="91"/>
      <c r="R329" s="84"/>
      <c r="S329" s="84"/>
      <c r="T329" s="84"/>
      <c r="U329" s="91"/>
      <c r="V329" s="84"/>
      <c r="W329" s="84"/>
      <c r="X329" s="84"/>
      <c r="Y329" s="91"/>
      <c r="Z329" s="84"/>
      <c r="AA329" s="84"/>
      <c r="AB329" s="84"/>
      <c r="AC329" s="91">
        <v>4960</v>
      </c>
      <c r="AD329" s="84">
        <v>272800</v>
      </c>
      <c r="AE329" s="84">
        <v>19096</v>
      </c>
      <c r="AF329" s="84">
        <v>291896</v>
      </c>
      <c r="AG329"/>
      <c r="AH329"/>
      <c r="AI329"/>
    </row>
    <row r="330" spans="1:35" x14ac:dyDescent="0.3">
      <c r="A330" s="4" t="s">
        <v>96</v>
      </c>
      <c r="B330" s="4" t="s">
        <v>528</v>
      </c>
      <c r="C330" s="4" t="s">
        <v>213</v>
      </c>
      <c r="D330" s="4">
        <v>92000481964</v>
      </c>
      <c r="E330" s="91"/>
      <c r="F330" s="84"/>
      <c r="G330" s="84"/>
      <c r="H330" s="84"/>
      <c r="I330" s="91">
        <v>3253</v>
      </c>
      <c r="J330" s="84">
        <v>178915</v>
      </c>
      <c r="K330" s="84">
        <v>12524.05</v>
      </c>
      <c r="L330" s="84">
        <v>191439.05</v>
      </c>
      <c r="M330" s="91"/>
      <c r="N330" s="84"/>
      <c r="O330" s="84"/>
      <c r="P330" s="84"/>
      <c r="Q330" s="91"/>
      <c r="R330" s="84"/>
      <c r="S330" s="84"/>
      <c r="T330" s="84"/>
      <c r="U330" s="91"/>
      <c r="V330" s="84"/>
      <c r="W330" s="84"/>
      <c r="X330" s="84"/>
      <c r="Y330" s="91"/>
      <c r="Z330" s="84"/>
      <c r="AA330" s="84"/>
      <c r="AB330" s="84"/>
      <c r="AC330" s="91">
        <v>3253</v>
      </c>
      <c r="AD330" s="84">
        <v>178915</v>
      </c>
      <c r="AE330" s="84">
        <v>12524.05</v>
      </c>
      <c r="AF330" s="84">
        <v>191439.05</v>
      </c>
      <c r="AG330"/>
      <c r="AH330"/>
      <c r="AI330"/>
    </row>
    <row r="331" spans="1:35" x14ac:dyDescent="0.3">
      <c r="A331" s="4" t="s">
        <v>96</v>
      </c>
      <c r="B331" s="4" t="s">
        <v>528</v>
      </c>
      <c r="C331" s="4" t="s">
        <v>216</v>
      </c>
      <c r="D331" s="4">
        <v>92000318928</v>
      </c>
      <c r="E331" s="91"/>
      <c r="F331" s="84"/>
      <c r="G331" s="84"/>
      <c r="H331" s="84"/>
      <c r="I331" s="91">
        <v>3131</v>
      </c>
      <c r="J331" s="84">
        <v>172205</v>
      </c>
      <c r="K331" s="84">
        <v>12054.35</v>
      </c>
      <c r="L331" s="84">
        <v>184259.35</v>
      </c>
      <c r="M331" s="91"/>
      <c r="N331" s="84"/>
      <c r="O331" s="84"/>
      <c r="P331" s="84"/>
      <c r="Q331" s="91"/>
      <c r="R331" s="84"/>
      <c r="S331" s="84"/>
      <c r="T331" s="84"/>
      <c r="U331" s="91"/>
      <c r="V331" s="84"/>
      <c r="W331" s="84"/>
      <c r="X331" s="84"/>
      <c r="Y331" s="91"/>
      <c r="Z331" s="84"/>
      <c r="AA331" s="84"/>
      <c r="AB331" s="84"/>
      <c r="AC331" s="91">
        <v>3131</v>
      </c>
      <c r="AD331" s="84">
        <v>172205</v>
      </c>
      <c r="AE331" s="84">
        <v>12054.35</v>
      </c>
      <c r="AF331" s="84">
        <v>184259.35</v>
      </c>
      <c r="AG331"/>
      <c r="AH331"/>
      <c r="AI331"/>
    </row>
    <row r="332" spans="1:35" x14ac:dyDescent="0.3">
      <c r="A332" s="4" t="s">
        <v>77</v>
      </c>
      <c r="B332" s="4" t="s">
        <v>498</v>
      </c>
      <c r="C332" s="4" t="s">
        <v>206</v>
      </c>
      <c r="D332" s="4">
        <v>92000322832</v>
      </c>
      <c r="E332" s="91"/>
      <c r="F332" s="84"/>
      <c r="G332" s="84"/>
      <c r="H332" s="84"/>
      <c r="I332" s="91">
        <v>6307</v>
      </c>
      <c r="J332" s="84">
        <v>346885</v>
      </c>
      <c r="K332" s="84">
        <v>24281.95</v>
      </c>
      <c r="L332" s="84">
        <v>371166.95</v>
      </c>
      <c r="M332" s="91"/>
      <c r="N332" s="84"/>
      <c r="O332" s="84"/>
      <c r="P332" s="84"/>
      <c r="Q332" s="91"/>
      <c r="R332" s="84"/>
      <c r="S332" s="84"/>
      <c r="T332" s="84"/>
      <c r="U332" s="91"/>
      <c r="V332" s="84"/>
      <c r="W332" s="84"/>
      <c r="X332" s="84"/>
      <c r="Y332" s="91"/>
      <c r="Z332" s="84"/>
      <c r="AA332" s="84"/>
      <c r="AB332" s="84"/>
      <c r="AC332" s="91">
        <v>6307</v>
      </c>
      <c r="AD332" s="84">
        <v>346885</v>
      </c>
      <c r="AE332" s="84">
        <v>24281.95</v>
      </c>
      <c r="AF332" s="84">
        <v>371166.95</v>
      </c>
      <c r="AG332"/>
      <c r="AH332"/>
      <c r="AI332"/>
    </row>
    <row r="333" spans="1:35" x14ac:dyDescent="0.3">
      <c r="A333" s="4" t="s">
        <v>77</v>
      </c>
      <c r="B333" s="4" t="s">
        <v>498</v>
      </c>
      <c r="C333" s="4" t="s">
        <v>220</v>
      </c>
      <c r="D333" s="4">
        <v>92000322816</v>
      </c>
      <c r="E333" s="91"/>
      <c r="F333" s="84"/>
      <c r="G333" s="84"/>
      <c r="H333" s="84"/>
      <c r="I333" s="91">
        <v>12325</v>
      </c>
      <c r="J333" s="84">
        <v>677875</v>
      </c>
      <c r="K333" s="84">
        <v>47451.25</v>
      </c>
      <c r="L333" s="84">
        <v>725326.25</v>
      </c>
      <c r="M333" s="91"/>
      <c r="N333" s="84"/>
      <c r="O333" s="84"/>
      <c r="P333" s="84"/>
      <c r="Q333" s="91">
        <v>872</v>
      </c>
      <c r="R333" s="84">
        <v>87200</v>
      </c>
      <c r="S333" s="84">
        <v>6104</v>
      </c>
      <c r="T333" s="84">
        <v>93304</v>
      </c>
      <c r="U333" s="91"/>
      <c r="V333" s="84"/>
      <c r="W333" s="84"/>
      <c r="X333" s="84"/>
      <c r="Y333" s="91"/>
      <c r="Z333" s="84"/>
      <c r="AA333" s="84"/>
      <c r="AB333" s="84"/>
      <c r="AC333" s="91">
        <v>13197</v>
      </c>
      <c r="AD333" s="84">
        <v>765075</v>
      </c>
      <c r="AE333" s="84">
        <v>53555.25</v>
      </c>
      <c r="AF333" s="84">
        <v>818630.25</v>
      </c>
      <c r="AG333"/>
      <c r="AH333"/>
      <c r="AI333"/>
    </row>
    <row r="334" spans="1:35" x14ac:dyDescent="0.3">
      <c r="A334" s="4" t="s">
        <v>77</v>
      </c>
      <c r="B334" s="4" t="s">
        <v>498</v>
      </c>
      <c r="C334" s="4" t="s">
        <v>212</v>
      </c>
      <c r="D334" s="4">
        <v>92000521412</v>
      </c>
      <c r="E334" s="91"/>
      <c r="F334" s="84"/>
      <c r="G334" s="84"/>
      <c r="H334" s="84"/>
      <c r="I334" s="91">
        <v>603</v>
      </c>
      <c r="J334" s="84">
        <v>33165</v>
      </c>
      <c r="K334" s="84">
        <v>2321.5500000000002</v>
      </c>
      <c r="L334" s="84">
        <v>35486.550000000003</v>
      </c>
      <c r="M334" s="91"/>
      <c r="N334" s="84"/>
      <c r="O334" s="84"/>
      <c r="P334" s="84"/>
      <c r="Q334" s="91"/>
      <c r="R334" s="84"/>
      <c r="S334" s="84"/>
      <c r="T334" s="84"/>
      <c r="U334" s="91"/>
      <c r="V334" s="84"/>
      <c r="W334" s="84"/>
      <c r="X334" s="84"/>
      <c r="Y334" s="91"/>
      <c r="Z334" s="84"/>
      <c r="AA334" s="84"/>
      <c r="AB334" s="84"/>
      <c r="AC334" s="91">
        <v>603</v>
      </c>
      <c r="AD334" s="84">
        <v>33165</v>
      </c>
      <c r="AE334" s="84">
        <v>2321.5500000000002</v>
      </c>
      <c r="AF334" s="84">
        <v>35486.550000000003</v>
      </c>
      <c r="AG334"/>
      <c r="AH334"/>
      <c r="AI334"/>
    </row>
    <row r="335" spans="1:35" x14ac:dyDescent="0.3">
      <c r="A335" s="4" t="s">
        <v>77</v>
      </c>
      <c r="B335" s="4" t="s">
        <v>498</v>
      </c>
      <c r="C335" s="4" t="s">
        <v>657</v>
      </c>
      <c r="D335" s="4">
        <v>92000187010</v>
      </c>
      <c r="E335" s="91">
        <v>395</v>
      </c>
      <c r="F335" s="84">
        <v>12640</v>
      </c>
      <c r="G335" s="84">
        <v>884.8</v>
      </c>
      <c r="H335" s="84">
        <v>13524.8</v>
      </c>
      <c r="I335" s="91"/>
      <c r="J335" s="84"/>
      <c r="K335" s="84"/>
      <c r="L335" s="84"/>
      <c r="M335" s="91">
        <v>22</v>
      </c>
      <c r="N335" s="84">
        <v>1408</v>
      </c>
      <c r="O335" s="84">
        <v>98.56</v>
      </c>
      <c r="P335" s="84">
        <v>1506.56</v>
      </c>
      <c r="Q335" s="91"/>
      <c r="R335" s="84"/>
      <c r="S335" s="84"/>
      <c r="T335" s="84"/>
      <c r="U335" s="91"/>
      <c r="V335" s="84"/>
      <c r="W335" s="84"/>
      <c r="X335" s="84"/>
      <c r="Y335" s="91"/>
      <c r="Z335" s="84"/>
      <c r="AA335" s="84"/>
      <c r="AB335" s="84"/>
      <c r="AC335" s="91">
        <v>417</v>
      </c>
      <c r="AD335" s="84">
        <v>14048</v>
      </c>
      <c r="AE335" s="84">
        <v>983.3599999999999</v>
      </c>
      <c r="AF335" s="84">
        <v>15031.359999999999</v>
      </c>
      <c r="AG335"/>
      <c r="AH335"/>
      <c r="AI335"/>
    </row>
    <row r="336" spans="1:35" x14ac:dyDescent="0.3">
      <c r="A336" s="4" t="s">
        <v>77</v>
      </c>
      <c r="B336" s="4" t="s">
        <v>498</v>
      </c>
      <c r="C336" s="4" t="s">
        <v>640</v>
      </c>
      <c r="D336" s="4">
        <v>92000539547</v>
      </c>
      <c r="E336" s="91"/>
      <c r="F336" s="84"/>
      <c r="G336" s="84"/>
      <c r="H336" s="84"/>
      <c r="I336" s="91">
        <v>4886</v>
      </c>
      <c r="J336" s="84">
        <v>268730</v>
      </c>
      <c r="K336" s="84">
        <v>18811.099999999999</v>
      </c>
      <c r="L336" s="84">
        <v>287541.09999999998</v>
      </c>
      <c r="M336" s="91"/>
      <c r="N336" s="84"/>
      <c r="O336" s="84"/>
      <c r="P336" s="84"/>
      <c r="Q336" s="91"/>
      <c r="R336" s="84"/>
      <c r="S336" s="84"/>
      <c r="T336" s="84"/>
      <c r="U336" s="91">
        <v>4</v>
      </c>
      <c r="V336" s="84">
        <v>1640</v>
      </c>
      <c r="W336" s="84">
        <v>114.8</v>
      </c>
      <c r="X336" s="84">
        <v>1754.8</v>
      </c>
      <c r="Y336" s="91"/>
      <c r="Z336" s="84"/>
      <c r="AA336" s="84"/>
      <c r="AB336" s="84"/>
      <c r="AC336" s="91">
        <v>4890</v>
      </c>
      <c r="AD336" s="84">
        <v>270370</v>
      </c>
      <c r="AE336" s="84">
        <v>18925.899999999998</v>
      </c>
      <c r="AF336" s="84">
        <v>289295.89999999997</v>
      </c>
      <c r="AG336"/>
      <c r="AH336"/>
      <c r="AI336"/>
    </row>
    <row r="337" spans="1:35" x14ac:dyDescent="0.3">
      <c r="A337" s="4" t="s">
        <v>77</v>
      </c>
      <c r="B337" s="4" t="s">
        <v>498</v>
      </c>
      <c r="C337" s="4" t="s">
        <v>219</v>
      </c>
      <c r="D337" s="4">
        <v>92000322818</v>
      </c>
      <c r="E337" s="91"/>
      <c r="F337" s="84"/>
      <c r="G337" s="84"/>
      <c r="H337" s="84"/>
      <c r="I337" s="91">
        <v>6948</v>
      </c>
      <c r="J337" s="84">
        <v>382140</v>
      </c>
      <c r="K337" s="84">
        <v>26749.8</v>
      </c>
      <c r="L337" s="84">
        <v>408889.8</v>
      </c>
      <c r="M337" s="91"/>
      <c r="N337" s="84"/>
      <c r="O337" s="84"/>
      <c r="P337" s="84"/>
      <c r="Q337" s="91">
        <v>2872</v>
      </c>
      <c r="R337" s="84">
        <v>287200</v>
      </c>
      <c r="S337" s="84">
        <v>20104</v>
      </c>
      <c r="T337" s="84">
        <v>307304</v>
      </c>
      <c r="U337" s="91"/>
      <c r="V337" s="84"/>
      <c r="W337" s="84"/>
      <c r="X337" s="84"/>
      <c r="Y337" s="91"/>
      <c r="Z337" s="84"/>
      <c r="AA337" s="84"/>
      <c r="AB337" s="84"/>
      <c r="AC337" s="91">
        <v>9820</v>
      </c>
      <c r="AD337" s="84">
        <v>669340</v>
      </c>
      <c r="AE337" s="84">
        <v>46853.8</v>
      </c>
      <c r="AF337" s="84">
        <v>716193.8</v>
      </c>
      <c r="AG337"/>
      <c r="AH337"/>
      <c r="AI337"/>
    </row>
    <row r="338" spans="1:35" x14ac:dyDescent="0.3">
      <c r="A338" s="4" t="s">
        <v>77</v>
      </c>
      <c r="B338" s="4" t="s">
        <v>498</v>
      </c>
      <c r="C338" s="4" t="s">
        <v>1260</v>
      </c>
      <c r="D338" s="4">
        <v>92000589341</v>
      </c>
      <c r="E338" s="91"/>
      <c r="F338" s="84"/>
      <c r="G338" s="84"/>
      <c r="H338" s="84"/>
      <c r="I338" s="91">
        <v>1041</v>
      </c>
      <c r="J338" s="84">
        <v>57255</v>
      </c>
      <c r="K338" s="84">
        <v>4007.85</v>
      </c>
      <c r="L338" s="84">
        <v>61262.85</v>
      </c>
      <c r="M338" s="91"/>
      <c r="N338" s="84"/>
      <c r="O338" s="84"/>
      <c r="P338" s="84"/>
      <c r="Q338" s="91"/>
      <c r="R338" s="84"/>
      <c r="S338" s="84"/>
      <c r="T338" s="84"/>
      <c r="U338" s="91"/>
      <c r="V338" s="84"/>
      <c r="W338" s="84"/>
      <c r="X338" s="84"/>
      <c r="Y338" s="91"/>
      <c r="Z338" s="84"/>
      <c r="AA338" s="84"/>
      <c r="AB338" s="84"/>
      <c r="AC338" s="91">
        <v>1041</v>
      </c>
      <c r="AD338" s="84">
        <v>57255</v>
      </c>
      <c r="AE338" s="84">
        <v>4007.85</v>
      </c>
      <c r="AF338" s="84">
        <v>61262.85</v>
      </c>
      <c r="AG338"/>
      <c r="AH338"/>
      <c r="AI338"/>
    </row>
    <row r="339" spans="1:35" x14ac:dyDescent="0.3">
      <c r="A339" s="4" t="s">
        <v>77</v>
      </c>
      <c r="B339" s="4" t="s">
        <v>498</v>
      </c>
      <c r="C339" s="4" t="s">
        <v>214</v>
      </c>
      <c r="D339" s="4">
        <v>92000312979</v>
      </c>
      <c r="E339" s="91"/>
      <c r="F339" s="84"/>
      <c r="G339" s="84"/>
      <c r="H339" s="84"/>
      <c r="I339" s="91">
        <v>19246</v>
      </c>
      <c r="J339" s="84">
        <v>1058530</v>
      </c>
      <c r="K339" s="84">
        <v>74097.100000000006</v>
      </c>
      <c r="L339" s="84">
        <v>1132627.1000000001</v>
      </c>
      <c r="M339" s="91"/>
      <c r="N339" s="84"/>
      <c r="O339" s="84"/>
      <c r="P339" s="84"/>
      <c r="Q339" s="91"/>
      <c r="R339" s="84"/>
      <c r="S339" s="84"/>
      <c r="T339" s="84"/>
      <c r="U339" s="91"/>
      <c r="V339" s="84"/>
      <c r="W339" s="84"/>
      <c r="X339" s="84"/>
      <c r="Y339" s="91"/>
      <c r="Z339" s="84"/>
      <c r="AA339" s="84"/>
      <c r="AB339" s="84"/>
      <c r="AC339" s="91">
        <v>19246</v>
      </c>
      <c r="AD339" s="84">
        <v>1058530</v>
      </c>
      <c r="AE339" s="84">
        <v>74097.100000000006</v>
      </c>
      <c r="AF339" s="84">
        <v>1132627.1000000001</v>
      </c>
      <c r="AG339"/>
      <c r="AH339"/>
      <c r="AI339"/>
    </row>
    <row r="340" spans="1:35" x14ac:dyDescent="0.3">
      <c r="A340" s="4" t="s">
        <v>77</v>
      </c>
      <c r="B340" s="4" t="s">
        <v>498</v>
      </c>
      <c r="C340" s="4" t="s">
        <v>213</v>
      </c>
      <c r="D340" s="4">
        <v>92000481963</v>
      </c>
      <c r="E340" s="91"/>
      <c r="F340" s="84"/>
      <c r="G340" s="84"/>
      <c r="H340" s="84"/>
      <c r="I340" s="91">
        <v>2322</v>
      </c>
      <c r="J340" s="84">
        <v>127710</v>
      </c>
      <c r="K340" s="84">
        <v>8939.7000000000007</v>
      </c>
      <c r="L340" s="84">
        <v>136649.70000000001</v>
      </c>
      <c r="M340" s="91"/>
      <c r="N340" s="84"/>
      <c r="O340" s="84"/>
      <c r="P340" s="84"/>
      <c r="Q340" s="91"/>
      <c r="R340" s="84"/>
      <c r="S340" s="84"/>
      <c r="T340" s="84"/>
      <c r="U340" s="91"/>
      <c r="V340" s="84"/>
      <c r="W340" s="84"/>
      <c r="X340" s="84"/>
      <c r="Y340" s="91"/>
      <c r="Z340" s="84"/>
      <c r="AA340" s="84"/>
      <c r="AB340" s="84"/>
      <c r="AC340" s="91">
        <v>2322</v>
      </c>
      <c r="AD340" s="84">
        <v>127710</v>
      </c>
      <c r="AE340" s="84">
        <v>8939.7000000000007</v>
      </c>
      <c r="AF340" s="84">
        <v>136649.70000000001</v>
      </c>
      <c r="AG340"/>
      <c r="AH340"/>
      <c r="AI340"/>
    </row>
    <row r="341" spans="1:35" x14ac:dyDescent="0.3">
      <c r="A341" s="4" t="s">
        <v>77</v>
      </c>
      <c r="B341" s="4" t="s">
        <v>498</v>
      </c>
      <c r="C341" s="4" t="s">
        <v>216</v>
      </c>
      <c r="D341" s="4">
        <v>92000322824</v>
      </c>
      <c r="E341" s="91"/>
      <c r="F341" s="84"/>
      <c r="G341" s="84"/>
      <c r="H341" s="84"/>
      <c r="I341" s="91">
        <v>1247</v>
      </c>
      <c r="J341" s="84">
        <v>68585</v>
      </c>
      <c r="K341" s="84">
        <v>4800.95</v>
      </c>
      <c r="L341" s="84">
        <v>73385.95</v>
      </c>
      <c r="M341" s="91"/>
      <c r="N341" s="84"/>
      <c r="O341" s="84"/>
      <c r="P341" s="84"/>
      <c r="Q341" s="91"/>
      <c r="R341" s="84"/>
      <c r="S341" s="84"/>
      <c r="T341" s="84"/>
      <c r="U341" s="91"/>
      <c r="V341" s="84"/>
      <c r="W341" s="84"/>
      <c r="X341" s="84"/>
      <c r="Y341" s="91"/>
      <c r="Z341" s="84"/>
      <c r="AA341" s="84"/>
      <c r="AB341" s="84"/>
      <c r="AC341" s="91">
        <v>1247</v>
      </c>
      <c r="AD341" s="84">
        <v>68585</v>
      </c>
      <c r="AE341" s="84">
        <v>4800.95</v>
      </c>
      <c r="AF341" s="84">
        <v>73385.95</v>
      </c>
      <c r="AG341"/>
      <c r="AH341"/>
      <c r="AI341"/>
    </row>
    <row r="342" spans="1:35" x14ac:dyDescent="0.3">
      <c r="A342" s="4" t="s">
        <v>77</v>
      </c>
      <c r="B342" s="4" t="s">
        <v>498</v>
      </c>
      <c r="C342" s="4" t="s">
        <v>3179</v>
      </c>
      <c r="D342" s="4">
        <v>92000666434</v>
      </c>
      <c r="E342" s="91"/>
      <c r="F342" s="84"/>
      <c r="G342" s="84"/>
      <c r="H342" s="84"/>
      <c r="I342" s="91"/>
      <c r="J342" s="84"/>
      <c r="K342" s="84"/>
      <c r="L342" s="84"/>
      <c r="M342" s="91"/>
      <c r="N342" s="84"/>
      <c r="O342" s="84"/>
      <c r="P342" s="84"/>
      <c r="Q342" s="91"/>
      <c r="R342" s="84"/>
      <c r="S342" s="84"/>
      <c r="T342" s="84"/>
      <c r="U342" s="91"/>
      <c r="V342" s="84"/>
      <c r="W342" s="84"/>
      <c r="X342" s="84"/>
      <c r="Y342" s="91">
        <v>600</v>
      </c>
      <c r="Z342" s="84">
        <v>15000</v>
      </c>
      <c r="AA342" s="84">
        <v>1050</v>
      </c>
      <c r="AB342" s="84">
        <v>16050</v>
      </c>
      <c r="AC342" s="91">
        <v>600</v>
      </c>
      <c r="AD342" s="84">
        <v>15000</v>
      </c>
      <c r="AE342" s="84">
        <v>1050</v>
      </c>
      <c r="AF342" s="84">
        <v>16050</v>
      </c>
      <c r="AG342"/>
      <c r="AH342"/>
      <c r="AI342"/>
    </row>
    <row r="343" spans="1:35" x14ac:dyDescent="0.3">
      <c r="A343" s="4" t="s">
        <v>76</v>
      </c>
      <c r="B343" s="4" t="s">
        <v>466</v>
      </c>
      <c r="C343" s="4" t="s">
        <v>206</v>
      </c>
      <c r="D343" s="4">
        <v>92000323179</v>
      </c>
      <c r="E343" s="91"/>
      <c r="F343" s="84"/>
      <c r="G343" s="84"/>
      <c r="H343" s="84"/>
      <c r="I343" s="91">
        <v>4432</v>
      </c>
      <c r="J343" s="84">
        <v>243760</v>
      </c>
      <c r="K343" s="84">
        <v>17063.2</v>
      </c>
      <c r="L343" s="84">
        <v>260823.2</v>
      </c>
      <c r="M343" s="91"/>
      <c r="N343" s="84"/>
      <c r="O343" s="84"/>
      <c r="P343" s="84"/>
      <c r="Q343" s="91"/>
      <c r="R343" s="84"/>
      <c r="S343" s="84"/>
      <c r="T343" s="84"/>
      <c r="U343" s="91"/>
      <c r="V343" s="84"/>
      <c r="W343" s="84"/>
      <c r="X343" s="84"/>
      <c r="Y343" s="91"/>
      <c r="Z343" s="84"/>
      <c r="AA343" s="84"/>
      <c r="AB343" s="84"/>
      <c r="AC343" s="91">
        <v>4432</v>
      </c>
      <c r="AD343" s="84">
        <v>243760</v>
      </c>
      <c r="AE343" s="84">
        <v>17063.2</v>
      </c>
      <c r="AF343" s="84">
        <v>260823.2</v>
      </c>
      <c r="AG343"/>
      <c r="AH343"/>
      <c r="AI343"/>
    </row>
    <row r="344" spans="1:35" x14ac:dyDescent="0.3">
      <c r="A344" s="4" t="s">
        <v>76</v>
      </c>
      <c r="B344" s="4" t="s">
        <v>466</v>
      </c>
      <c r="C344" s="4" t="s">
        <v>220</v>
      </c>
      <c r="D344" s="4">
        <v>92000323168</v>
      </c>
      <c r="E344" s="91"/>
      <c r="F344" s="84"/>
      <c r="G344" s="84"/>
      <c r="H344" s="84"/>
      <c r="I344" s="91">
        <v>3494</v>
      </c>
      <c r="J344" s="84">
        <v>192170</v>
      </c>
      <c r="K344" s="84">
        <v>13451.9</v>
      </c>
      <c r="L344" s="84">
        <v>205621.9</v>
      </c>
      <c r="M344" s="91"/>
      <c r="N344" s="84"/>
      <c r="O344" s="84"/>
      <c r="P344" s="84"/>
      <c r="Q344" s="91">
        <v>14</v>
      </c>
      <c r="R344" s="84">
        <v>1400</v>
      </c>
      <c r="S344" s="84">
        <v>98</v>
      </c>
      <c r="T344" s="84">
        <v>1498</v>
      </c>
      <c r="U344" s="91">
        <v>7</v>
      </c>
      <c r="V344" s="84">
        <v>2870</v>
      </c>
      <c r="W344" s="84">
        <v>200.9</v>
      </c>
      <c r="X344" s="84">
        <v>3070.9</v>
      </c>
      <c r="Y344" s="91"/>
      <c r="Z344" s="84"/>
      <c r="AA344" s="84"/>
      <c r="AB344" s="84"/>
      <c r="AC344" s="91">
        <v>3515</v>
      </c>
      <c r="AD344" s="84">
        <v>196440</v>
      </c>
      <c r="AE344" s="84">
        <v>13750.8</v>
      </c>
      <c r="AF344" s="84">
        <v>210190.8</v>
      </c>
      <c r="AG344"/>
      <c r="AH344"/>
      <c r="AI344"/>
    </row>
    <row r="345" spans="1:35" x14ac:dyDescent="0.3">
      <c r="A345" s="4" t="s">
        <v>76</v>
      </c>
      <c r="B345" s="4" t="s">
        <v>466</v>
      </c>
      <c r="C345" s="4" t="s">
        <v>640</v>
      </c>
      <c r="D345" s="4">
        <v>92000571414</v>
      </c>
      <c r="E345" s="91"/>
      <c r="F345" s="84"/>
      <c r="G345" s="84"/>
      <c r="H345" s="84"/>
      <c r="I345" s="91">
        <v>2851</v>
      </c>
      <c r="J345" s="84">
        <v>156805</v>
      </c>
      <c r="K345" s="84">
        <v>10976.35</v>
      </c>
      <c r="L345" s="84">
        <v>167781.35</v>
      </c>
      <c r="M345" s="91"/>
      <c r="N345" s="84"/>
      <c r="O345" s="84"/>
      <c r="P345" s="84"/>
      <c r="Q345" s="91"/>
      <c r="R345" s="84"/>
      <c r="S345" s="84"/>
      <c r="T345" s="84"/>
      <c r="U345" s="91"/>
      <c r="V345" s="84"/>
      <c r="W345" s="84"/>
      <c r="X345" s="84"/>
      <c r="Y345" s="91"/>
      <c r="Z345" s="84"/>
      <c r="AA345" s="84"/>
      <c r="AB345" s="84"/>
      <c r="AC345" s="91">
        <v>2851</v>
      </c>
      <c r="AD345" s="84">
        <v>156805</v>
      </c>
      <c r="AE345" s="84">
        <v>10976.35</v>
      </c>
      <c r="AF345" s="84">
        <v>167781.35</v>
      </c>
      <c r="AG345"/>
      <c r="AH345"/>
      <c r="AI345"/>
    </row>
    <row r="346" spans="1:35" x14ac:dyDescent="0.3">
      <c r="A346" s="4" t="s">
        <v>76</v>
      </c>
      <c r="B346" s="4" t="s">
        <v>466</v>
      </c>
      <c r="C346" s="4" t="s">
        <v>219</v>
      </c>
      <c r="D346" s="4">
        <v>92000323169</v>
      </c>
      <c r="E346" s="91"/>
      <c r="F346" s="84"/>
      <c r="G346" s="84"/>
      <c r="H346" s="84"/>
      <c r="I346" s="91">
        <v>3836</v>
      </c>
      <c r="J346" s="84">
        <v>210980</v>
      </c>
      <c r="K346" s="84">
        <v>14768.6</v>
      </c>
      <c r="L346" s="84">
        <v>225748.6</v>
      </c>
      <c r="M346" s="91"/>
      <c r="N346" s="84"/>
      <c r="O346" s="84"/>
      <c r="P346" s="84"/>
      <c r="Q346" s="91">
        <v>119</v>
      </c>
      <c r="R346" s="84">
        <v>11900</v>
      </c>
      <c r="S346" s="84">
        <v>833</v>
      </c>
      <c r="T346" s="84">
        <v>12733</v>
      </c>
      <c r="U346" s="91"/>
      <c r="V346" s="84"/>
      <c r="W346" s="84"/>
      <c r="X346" s="84"/>
      <c r="Y346" s="91"/>
      <c r="Z346" s="84"/>
      <c r="AA346" s="84"/>
      <c r="AB346" s="84"/>
      <c r="AC346" s="91">
        <v>3955</v>
      </c>
      <c r="AD346" s="84">
        <v>222880</v>
      </c>
      <c r="AE346" s="84">
        <v>15601.6</v>
      </c>
      <c r="AF346" s="84">
        <v>238481.6</v>
      </c>
      <c r="AG346"/>
      <c r="AH346"/>
      <c r="AI346"/>
    </row>
    <row r="347" spans="1:35" x14ac:dyDescent="0.3">
      <c r="A347" s="4" t="s">
        <v>76</v>
      </c>
      <c r="B347" s="4" t="s">
        <v>466</v>
      </c>
      <c r="C347" s="4" t="s">
        <v>1260</v>
      </c>
      <c r="D347" s="4">
        <v>92000589343</v>
      </c>
      <c r="E347" s="91"/>
      <c r="F347" s="84"/>
      <c r="G347" s="84"/>
      <c r="H347" s="84"/>
      <c r="I347" s="91">
        <v>651</v>
      </c>
      <c r="J347" s="84">
        <v>35805</v>
      </c>
      <c r="K347" s="84">
        <v>2506.35</v>
      </c>
      <c r="L347" s="84">
        <v>38311.35</v>
      </c>
      <c r="M347" s="91"/>
      <c r="N347" s="84"/>
      <c r="O347" s="84"/>
      <c r="P347" s="84"/>
      <c r="Q347" s="91"/>
      <c r="R347" s="84"/>
      <c r="S347" s="84"/>
      <c r="T347" s="84"/>
      <c r="U347" s="91"/>
      <c r="V347" s="84"/>
      <c r="W347" s="84"/>
      <c r="X347" s="84"/>
      <c r="Y347" s="91"/>
      <c r="Z347" s="84"/>
      <c r="AA347" s="84"/>
      <c r="AB347" s="84"/>
      <c r="AC347" s="91">
        <v>651</v>
      </c>
      <c r="AD347" s="84">
        <v>35805</v>
      </c>
      <c r="AE347" s="84">
        <v>2506.35</v>
      </c>
      <c r="AF347" s="84">
        <v>38311.35</v>
      </c>
      <c r="AG347"/>
      <c r="AH347"/>
      <c r="AI347"/>
    </row>
    <row r="348" spans="1:35" x14ac:dyDescent="0.3">
      <c r="A348" s="4" t="s">
        <v>76</v>
      </c>
      <c r="B348" s="4" t="s">
        <v>466</v>
      </c>
      <c r="C348" s="4" t="s">
        <v>214</v>
      </c>
      <c r="D348" s="4">
        <v>92000312981</v>
      </c>
      <c r="E348" s="91"/>
      <c r="F348" s="84"/>
      <c r="G348" s="84"/>
      <c r="H348" s="84"/>
      <c r="I348" s="91">
        <v>4549</v>
      </c>
      <c r="J348" s="84">
        <v>250195</v>
      </c>
      <c r="K348" s="84">
        <v>17513.650000000001</v>
      </c>
      <c r="L348" s="84">
        <v>267708.65000000002</v>
      </c>
      <c r="M348" s="91"/>
      <c r="N348" s="84"/>
      <c r="O348" s="84"/>
      <c r="P348" s="84"/>
      <c r="Q348" s="91"/>
      <c r="R348" s="84"/>
      <c r="S348" s="84"/>
      <c r="T348" s="84"/>
      <c r="U348" s="91"/>
      <c r="V348" s="84"/>
      <c r="W348" s="84"/>
      <c r="X348" s="84"/>
      <c r="Y348" s="91"/>
      <c r="Z348" s="84"/>
      <c r="AA348" s="84"/>
      <c r="AB348" s="84"/>
      <c r="AC348" s="91">
        <v>4549</v>
      </c>
      <c r="AD348" s="84">
        <v>250195</v>
      </c>
      <c r="AE348" s="84">
        <v>17513.650000000001</v>
      </c>
      <c r="AF348" s="84">
        <v>267708.65000000002</v>
      </c>
      <c r="AG348"/>
      <c r="AH348"/>
      <c r="AI348"/>
    </row>
    <row r="349" spans="1:35" x14ac:dyDescent="0.3">
      <c r="A349" s="4" t="s">
        <v>76</v>
      </c>
      <c r="B349" s="4" t="s">
        <v>466</v>
      </c>
      <c r="C349" s="4" t="s">
        <v>213</v>
      </c>
      <c r="D349" s="4">
        <v>92000510729</v>
      </c>
      <c r="E349" s="91"/>
      <c r="F349" s="84"/>
      <c r="G349" s="84"/>
      <c r="H349" s="84"/>
      <c r="I349" s="91">
        <v>1671</v>
      </c>
      <c r="J349" s="84">
        <v>91905</v>
      </c>
      <c r="K349" s="84">
        <v>6433.35</v>
      </c>
      <c r="L349" s="84">
        <v>98338.35</v>
      </c>
      <c r="M349" s="91"/>
      <c r="N349" s="84"/>
      <c r="O349" s="84"/>
      <c r="P349" s="84"/>
      <c r="Q349" s="91">
        <v>529</v>
      </c>
      <c r="R349" s="84">
        <v>52900</v>
      </c>
      <c r="S349" s="84">
        <v>3703</v>
      </c>
      <c r="T349" s="84">
        <v>56603</v>
      </c>
      <c r="U349" s="91">
        <v>20</v>
      </c>
      <c r="V349" s="84">
        <v>8200</v>
      </c>
      <c r="W349" s="84">
        <v>574</v>
      </c>
      <c r="X349" s="84">
        <v>8774</v>
      </c>
      <c r="Y349" s="91"/>
      <c r="Z349" s="84"/>
      <c r="AA349" s="84"/>
      <c r="AB349" s="84"/>
      <c r="AC349" s="91">
        <v>2220</v>
      </c>
      <c r="AD349" s="84">
        <v>153005</v>
      </c>
      <c r="AE349" s="84">
        <v>10710.35</v>
      </c>
      <c r="AF349" s="84">
        <v>163715.35</v>
      </c>
      <c r="AG349"/>
      <c r="AH349"/>
      <c r="AI349"/>
    </row>
    <row r="350" spans="1:35" x14ac:dyDescent="0.3">
      <c r="A350" s="4" t="s">
        <v>76</v>
      </c>
      <c r="B350" s="4" t="s">
        <v>466</v>
      </c>
      <c r="C350" s="4" t="s">
        <v>216</v>
      </c>
      <c r="D350" s="4">
        <v>92000323173</v>
      </c>
      <c r="E350" s="91"/>
      <c r="F350" s="84"/>
      <c r="G350" s="84"/>
      <c r="H350" s="84"/>
      <c r="I350" s="91">
        <v>484</v>
      </c>
      <c r="J350" s="84">
        <v>26620</v>
      </c>
      <c r="K350" s="84">
        <v>1863.4</v>
      </c>
      <c r="L350" s="84">
        <v>28483.4</v>
      </c>
      <c r="M350" s="91"/>
      <c r="N350" s="84"/>
      <c r="O350" s="84"/>
      <c r="P350" s="84"/>
      <c r="Q350" s="91"/>
      <c r="R350" s="84"/>
      <c r="S350" s="84"/>
      <c r="T350" s="84"/>
      <c r="U350" s="91"/>
      <c r="V350" s="84"/>
      <c r="W350" s="84"/>
      <c r="X350" s="84"/>
      <c r="Y350" s="91"/>
      <c r="Z350" s="84"/>
      <c r="AA350" s="84"/>
      <c r="AB350" s="84"/>
      <c r="AC350" s="91">
        <v>484</v>
      </c>
      <c r="AD350" s="84">
        <v>26620</v>
      </c>
      <c r="AE350" s="84">
        <v>1863.4</v>
      </c>
      <c r="AF350" s="84">
        <v>28483.4</v>
      </c>
      <c r="AG350"/>
      <c r="AH350"/>
      <c r="AI350"/>
    </row>
    <row r="351" spans="1:35" x14ac:dyDescent="0.3">
      <c r="A351" s="4" t="s">
        <v>94</v>
      </c>
      <c r="B351" s="4" t="s">
        <v>398</v>
      </c>
      <c r="C351" s="4" t="s">
        <v>206</v>
      </c>
      <c r="D351" s="4">
        <v>92000452410</v>
      </c>
      <c r="E351" s="91"/>
      <c r="F351" s="84"/>
      <c r="G351" s="84"/>
      <c r="H351" s="84"/>
      <c r="I351" s="91">
        <v>3323</v>
      </c>
      <c r="J351" s="84">
        <v>182765</v>
      </c>
      <c r="K351" s="84">
        <v>12793.55</v>
      </c>
      <c r="L351" s="84">
        <v>195558.55</v>
      </c>
      <c r="M351" s="91"/>
      <c r="N351" s="84"/>
      <c r="O351" s="84"/>
      <c r="P351" s="84"/>
      <c r="Q351" s="91"/>
      <c r="R351" s="84"/>
      <c r="S351" s="84"/>
      <c r="T351" s="84"/>
      <c r="U351" s="91"/>
      <c r="V351" s="84"/>
      <c r="W351" s="84"/>
      <c r="X351" s="84"/>
      <c r="Y351" s="91"/>
      <c r="Z351" s="84"/>
      <c r="AA351" s="84"/>
      <c r="AB351" s="84"/>
      <c r="AC351" s="91">
        <v>3323</v>
      </c>
      <c r="AD351" s="84">
        <v>182765</v>
      </c>
      <c r="AE351" s="84">
        <v>12793.55</v>
      </c>
      <c r="AF351" s="84">
        <v>195558.55</v>
      </c>
      <c r="AG351"/>
      <c r="AH351"/>
      <c r="AI351"/>
    </row>
    <row r="352" spans="1:35" x14ac:dyDescent="0.3">
      <c r="A352" s="4" t="s">
        <v>94</v>
      </c>
      <c r="B352" s="4" t="s">
        <v>398</v>
      </c>
      <c r="C352" s="4" t="s">
        <v>220</v>
      </c>
      <c r="D352" s="4">
        <v>92000326300</v>
      </c>
      <c r="E352" s="91"/>
      <c r="F352" s="84"/>
      <c r="G352" s="84"/>
      <c r="H352" s="84"/>
      <c r="I352" s="91">
        <v>2957</v>
      </c>
      <c r="J352" s="84">
        <v>162635</v>
      </c>
      <c r="K352" s="84">
        <v>11384.45</v>
      </c>
      <c r="L352" s="84">
        <v>174019.45</v>
      </c>
      <c r="M352" s="91"/>
      <c r="N352" s="84"/>
      <c r="O352" s="84"/>
      <c r="P352" s="84"/>
      <c r="Q352" s="91">
        <v>465</v>
      </c>
      <c r="R352" s="84">
        <v>46500</v>
      </c>
      <c r="S352" s="84">
        <v>3255</v>
      </c>
      <c r="T352" s="84">
        <v>49755</v>
      </c>
      <c r="U352" s="91"/>
      <c r="V352" s="84"/>
      <c r="W352" s="84"/>
      <c r="X352" s="84"/>
      <c r="Y352" s="91"/>
      <c r="Z352" s="84"/>
      <c r="AA352" s="84"/>
      <c r="AB352" s="84"/>
      <c r="AC352" s="91">
        <v>3422</v>
      </c>
      <c r="AD352" s="84">
        <v>209135</v>
      </c>
      <c r="AE352" s="84">
        <v>14639.45</v>
      </c>
      <c r="AF352" s="84">
        <v>223774.45</v>
      </c>
      <c r="AG352"/>
      <c r="AH352"/>
      <c r="AI352"/>
    </row>
    <row r="353" spans="1:35" x14ac:dyDescent="0.3">
      <c r="A353" s="4" t="s">
        <v>94</v>
      </c>
      <c r="B353" s="4" t="s">
        <v>398</v>
      </c>
      <c r="C353" s="4" t="s">
        <v>212</v>
      </c>
      <c r="D353" s="4">
        <v>92000520695</v>
      </c>
      <c r="E353" s="91"/>
      <c r="F353" s="84"/>
      <c r="G353" s="84"/>
      <c r="H353" s="84"/>
      <c r="I353" s="91">
        <v>391</v>
      </c>
      <c r="J353" s="84">
        <v>21505</v>
      </c>
      <c r="K353" s="84">
        <v>1505.35</v>
      </c>
      <c r="L353" s="84">
        <v>23010.35</v>
      </c>
      <c r="M353" s="91"/>
      <c r="N353" s="84"/>
      <c r="O353" s="84"/>
      <c r="P353" s="84"/>
      <c r="Q353" s="91"/>
      <c r="R353" s="84"/>
      <c r="S353" s="84"/>
      <c r="T353" s="84"/>
      <c r="U353" s="91"/>
      <c r="V353" s="84"/>
      <c r="W353" s="84"/>
      <c r="X353" s="84"/>
      <c r="Y353" s="91"/>
      <c r="Z353" s="84"/>
      <c r="AA353" s="84"/>
      <c r="AB353" s="84"/>
      <c r="AC353" s="91">
        <v>391</v>
      </c>
      <c r="AD353" s="84">
        <v>21505</v>
      </c>
      <c r="AE353" s="84">
        <v>1505.35</v>
      </c>
      <c r="AF353" s="84">
        <v>23010.35</v>
      </c>
      <c r="AG353"/>
      <c r="AH353"/>
      <c r="AI353"/>
    </row>
    <row r="354" spans="1:35" x14ac:dyDescent="0.3">
      <c r="A354" s="4" t="s">
        <v>94</v>
      </c>
      <c r="B354" s="4" t="s">
        <v>398</v>
      </c>
      <c r="C354" s="4" t="s">
        <v>640</v>
      </c>
      <c r="D354" s="4">
        <v>92000571415</v>
      </c>
      <c r="E354" s="91"/>
      <c r="F354" s="84"/>
      <c r="G354" s="84"/>
      <c r="H354" s="84"/>
      <c r="I354" s="91">
        <v>3727</v>
      </c>
      <c r="J354" s="84">
        <v>204985</v>
      </c>
      <c r="K354" s="84">
        <v>14348.95</v>
      </c>
      <c r="L354" s="84">
        <v>219333.95</v>
      </c>
      <c r="M354" s="91"/>
      <c r="N354" s="84"/>
      <c r="O354" s="84"/>
      <c r="P354" s="84"/>
      <c r="Q354" s="91"/>
      <c r="R354" s="84"/>
      <c r="S354" s="84"/>
      <c r="T354" s="84"/>
      <c r="U354" s="91"/>
      <c r="V354" s="84"/>
      <c r="W354" s="84"/>
      <c r="X354" s="84"/>
      <c r="Y354" s="91"/>
      <c r="Z354" s="84"/>
      <c r="AA354" s="84"/>
      <c r="AB354" s="84"/>
      <c r="AC354" s="91">
        <v>3727</v>
      </c>
      <c r="AD354" s="84">
        <v>204985</v>
      </c>
      <c r="AE354" s="84">
        <v>14348.95</v>
      </c>
      <c r="AF354" s="84">
        <v>219333.95</v>
      </c>
      <c r="AG354"/>
      <c r="AH354"/>
      <c r="AI354"/>
    </row>
    <row r="355" spans="1:35" x14ac:dyDescent="0.3">
      <c r="A355" s="4" t="s">
        <v>94</v>
      </c>
      <c r="B355" s="4" t="s">
        <v>398</v>
      </c>
      <c r="C355" s="4" t="s">
        <v>219</v>
      </c>
      <c r="D355" s="4">
        <v>92000324621</v>
      </c>
      <c r="E355" s="91"/>
      <c r="F355" s="84"/>
      <c r="G355" s="84"/>
      <c r="H355" s="84"/>
      <c r="I355" s="91">
        <v>4417</v>
      </c>
      <c r="J355" s="84">
        <v>242935</v>
      </c>
      <c r="K355" s="84">
        <v>17005.45</v>
      </c>
      <c r="L355" s="84">
        <v>259940.45</v>
      </c>
      <c r="M355" s="91"/>
      <c r="N355" s="84"/>
      <c r="O355" s="84"/>
      <c r="P355" s="84"/>
      <c r="Q355" s="91">
        <v>1870</v>
      </c>
      <c r="R355" s="84">
        <v>187000</v>
      </c>
      <c r="S355" s="84">
        <v>13090</v>
      </c>
      <c r="T355" s="84">
        <v>200090</v>
      </c>
      <c r="U355" s="91"/>
      <c r="V355" s="84"/>
      <c r="W355" s="84"/>
      <c r="X355" s="84"/>
      <c r="Y355" s="91"/>
      <c r="Z355" s="84"/>
      <c r="AA355" s="84"/>
      <c r="AB355" s="84"/>
      <c r="AC355" s="91">
        <v>6287</v>
      </c>
      <c r="AD355" s="84">
        <v>429935</v>
      </c>
      <c r="AE355" s="84">
        <v>30095.45</v>
      </c>
      <c r="AF355" s="84">
        <v>460030.45</v>
      </c>
      <c r="AG355"/>
      <c r="AH355"/>
      <c r="AI355"/>
    </row>
    <row r="356" spans="1:35" x14ac:dyDescent="0.3">
      <c r="A356" s="4" t="s">
        <v>94</v>
      </c>
      <c r="B356" s="4" t="s">
        <v>398</v>
      </c>
      <c r="C356" s="4" t="s">
        <v>1260</v>
      </c>
      <c r="D356" s="4">
        <v>92000589344</v>
      </c>
      <c r="E356" s="91"/>
      <c r="F356" s="84"/>
      <c r="G356" s="84"/>
      <c r="H356" s="84"/>
      <c r="I356" s="91">
        <v>382</v>
      </c>
      <c r="J356" s="84">
        <v>21010</v>
      </c>
      <c r="K356" s="84">
        <v>1470.7</v>
      </c>
      <c r="L356" s="84">
        <v>22480.7</v>
      </c>
      <c r="M356" s="91"/>
      <c r="N356" s="84"/>
      <c r="O356" s="84"/>
      <c r="P356" s="84"/>
      <c r="Q356" s="91"/>
      <c r="R356" s="84"/>
      <c r="S356" s="84"/>
      <c r="T356" s="84"/>
      <c r="U356" s="91"/>
      <c r="V356" s="84"/>
      <c r="W356" s="84"/>
      <c r="X356" s="84"/>
      <c r="Y356" s="91"/>
      <c r="Z356" s="84"/>
      <c r="AA356" s="84"/>
      <c r="AB356" s="84"/>
      <c r="AC356" s="91">
        <v>382</v>
      </c>
      <c r="AD356" s="84">
        <v>21010</v>
      </c>
      <c r="AE356" s="84">
        <v>1470.7</v>
      </c>
      <c r="AF356" s="84">
        <v>22480.7</v>
      </c>
      <c r="AG356"/>
      <c r="AH356"/>
      <c r="AI356"/>
    </row>
    <row r="357" spans="1:35" x14ac:dyDescent="0.3">
      <c r="A357" s="4" t="s">
        <v>94</v>
      </c>
      <c r="B357" s="4" t="s">
        <v>398</v>
      </c>
      <c r="C357" s="4" t="s">
        <v>214</v>
      </c>
      <c r="D357" s="4">
        <v>92000322764</v>
      </c>
      <c r="E357" s="91"/>
      <c r="F357" s="84"/>
      <c r="G357" s="84"/>
      <c r="H357" s="84"/>
      <c r="I357" s="91">
        <v>4249</v>
      </c>
      <c r="J357" s="84">
        <v>233695</v>
      </c>
      <c r="K357" s="84">
        <v>16358.65</v>
      </c>
      <c r="L357" s="84">
        <v>250053.65</v>
      </c>
      <c r="M357" s="91"/>
      <c r="N357" s="84"/>
      <c r="O357" s="84"/>
      <c r="P357" s="84"/>
      <c r="Q357" s="91"/>
      <c r="R357" s="84"/>
      <c r="S357" s="84"/>
      <c r="T357" s="84"/>
      <c r="U357" s="91"/>
      <c r="V357" s="84"/>
      <c r="W357" s="84"/>
      <c r="X357" s="84"/>
      <c r="Y357" s="91"/>
      <c r="Z357" s="84"/>
      <c r="AA357" s="84"/>
      <c r="AB357" s="84"/>
      <c r="AC357" s="91">
        <v>4249</v>
      </c>
      <c r="AD357" s="84">
        <v>233695</v>
      </c>
      <c r="AE357" s="84">
        <v>16358.65</v>
      </c>
      <c r="AF357" s="84">
        <v>250053.65</v>
      </c>
      <c r="AG357"/>
      <c r="AH357"/>
      <c r="AI357"/>
    </row>
    <row r="358" spans="1:35" x14ac:dyDescent="0.3">
      <c r="A358" s="4" t="s">
        <v>94</v>
      </c>
      <c r="B358" s="4" t="s">
        <v>398</v>
      </c>
      <c r="C358" s="4" t="s">
        <v>213</v>
      </c>
      <c r="D358" s="4">
        <v>92000515074</v>
      </c>
      <c r="E358" s="91"/>
      <c r="F358" s="84"/>
      <c r="G358" s="84"/>
      <c r="H358" s="84"/>
      <c r="I358" s="91">
        <v>114</v>
      </c>
      <c r="J358" s="84">
        <v>6270</v>
      </c>
      <c r="K358" s="84">
        <v>438.9</v>
      </c>
      <c r="L358" s="84">
        <v>6708.9</v>
      </c>
      <c r="M358" s="91"/>
      <c r="N358" s="84"/>
      <c r="O358" s="84"/>
      <c r="P358" s="84"/>
      <c r="Q358" s="91"/>
      <c r="R358" s="84"/>
      <c r="S358" s="84"/>
      <c r="T358" s="84"/>
      <c r="U358" s="91"/>
      <c r="V358" s="84"/>
      <c r="W358" s="84"/>
      <c r="X358" s="84"/>
      <c r="Y358" s="91"/>
      <c r="Z358" s="84"/>
      <c r="AA358" s="84"/>
      <c r="AB358" s="84"/>
      <c r="AC358" s="91">
        <v>114</v>
      </c>
      <c r="AD358" s="84">
        <v>6270</v>
      </c>
      <c r="AE358" s="84">
        <v>438.9</v>
      </c>
      <c r="AF358" s="84">
        <v>6708.9</v>
      </c>
      <c r="AG358"/>
      <c r="AH358"/>
      <c r="AI358"/>
    </row>
    <row r="359" spans="1:35" x14ac:dyDescent="0.3">
      <c r="A359" s="4" t="s">
        <v>94</v>
      </c>
      <c r="B359" s="4" t="s">
        <v>398</v>
      </c>
      <c r="C359" s="4" t="s">
        <v>216</v>
      </c>
      <c r="D359" s="4">
        <v>92000326251</v>
      </c>
      <c r="E359" s="91"/>
      <c r="F359" s="84"/>
      <c r="G359" s="84"/>
      <c r="H359" s="84"/>
      <c r="I359" s="91">
        <v>448</v>
      </c>
      <c r="J359" s="84">
        <v>24640</v>
      </c>
      <c r="K359" s="84">
        <v>1724.8</v>
      </c>
      <c r="L359" s="84">
        <v>26364.799999999999</v>
      </c>
      <c r="M359" s="91"/>
      <c r="N359" s="84"/>
      <c r="O359" s="84"/>
      <c r="P359" s="84"/>
      <c r="Q359" s="91"/>
      <c r="R359" s="84"/>
      <c r="S359" s="84"/>
      <c r="T359" s="84"/>
      <c r="U359" s="91"/>
      <c r="V359" s="84"/>
      <c r="W359" s="84"/>
      <c r="X359" s="84"/>
      <c r="Y359" s="91"/>
      <c r="Z359" s="84"/>
      <c r="AA359" s="84"/>
      <c r="AB359" s="84"/>
      <c r="AC359" s="91">
        <v>448</v>
      </c>
      <c r="AD359" s="84">
        <v>24640</v>
      </c>
      <c r="AE359" s="84">
        <v>1724.8</v>
      </c>
      <c r="AF359" s="84">
        <v>26364.799999999999</v>
      </c>
      <c r="AG359"/>
      <c r="AH359"/>
      <c r="AI359"/>
    </row>
    <row r="360" spans="1:35" x14ac:dyDescent="0.3">
      <c r="A360" s="4" t="s">
        <v>32</v>
      </c>
      <c r="B360" s="4" t="s">
        <v>430</v>
      </c>
      <c r="C360" s="4" t="s">
        <v>206</v>
      </c>
      <c r="D360" s="4">
        <v>92000319883</v>
      </c>
      <c r="E360" s="91"/>
      <c r="F360" s="84"/>
      <c r="G360" s="84"/>
      <c r="H360" s="84"/>
      <c r="I360" s="91">
        <v>8599</v>
      </c>
      <c r="J360" s="84">
        <v>472945</v>
      </c>
      <c r="K360" s="84">
        <v>33106.15</v>
      </c>
      <c r="L360" s="84">
        <v>506051.15</v>
      </c>
      <c r="M360" s="91"/>
      <c r="N360" s="84"/>
      <c r="O360" s="84"/>
      <c r="P360" s="84"/>
      <c r="Q360" s="91"/>
      <c r="R360" s="84"/>
      <c r="S360" s="84"/>
      <c r="T360" s="84"/>
      <c r="U360" s="91"/>
      <c r="V360" s="84"/>
      <c r="W360" s="84"/>
      <c r="X360" s="84"/>
      <c r="Y360" s="91"/>
      <c r="Z360" s="84"/>
      <c r="AA360" s="84"/>
      <c r="AB360" s="84"/>
      <c r="AC360" s="91">
        <v>8599</v>
      </c>
      <c r="AD360" s="84">
        <v>472945</v>
      </c>
      <c r="AE360" s="84">
        <v>33106.15</v>
      </c>
      <c r="AF360" s="84">
        <v>506051.15</v>
      </c>
      <c r="AG360"/>
      <c r="AH360"/>
      <c r="AI360"/>
    </row>
    <row r="361" spans="1:35" x14ac:dyDescent="0.3">
      <c r="A361" s="4" t="s">
        <v>32</v>
      </c>
      <c r="B361" s="4" t="s">
        <v>430</v>
      </c>
      <c r="C361" s="4" t="s">
        <v>220</v>
      </c>
      <c r="D361" s="4">
        <v>92000319863</v>
      </c>
      <c r="E361" s="91"/>
      <c r="F361" s="84"/>
      <c r="G361" s="84"/>
      <c r="H361" s="84"/>
      <c r="I361" s="91">
        <v>8102</v>
      </c>
      <c r="J361" s="84">
        <v>445610</v>
      </c>
      <c r="K361" s="84">
        <v>31192.7</v>
      </c>
      <c r="L361" s="84">
        <v>476802.7</v>
      </c>
      <c r="M361" s="91"/>
      <c r="N361" s="84"/>
      <c r="O361" s="84"/>
      <c r="P361" s="84"/>
      <c r="Q361" s="91">
        <v>204</v>
      </c>
      <c r="R361" s="84">
        <v>20400</v>
      </c>
      <c r="S361" s="84">
        <v>1428</v>
      </c>
      <c r="T361" s="84">
        <v>21828</v>
      </c>
      <c r="U361" s="91"/>
      <c r="V361" s="84"/>
      <c r="W361" s="84"/>
      <c r="X361" s="84"/>
      <c r="Y361" s="91"/>
      <c r="Z361" s="84"/>
      <c r="AA361" s="84"/>
      <c r="AB361" s="84"/>
      <c r="AC361" s="91">
        <v>8306</v>
      </c>
      <c r="AD361" s="84">
        <v>466010</v>
      </c>
      <c r="AE361" s="84">
        <v>32620.7</v>
      </c>
      <c r="AF361" s="84">
        <v>498630.7</v>
      </c>
      <c r="AG361"/>
      <c r="AH361"/>
      <c r="AI361"/>
    </row>
    <row r="362" spans="1:35" x14ac:dyDescent="0.3">
      <c r="A362" s="4" t="s">
        <v>32</v>
      </c>
      <c r="B362" s="4" t="s">
        <v>430</v>
      </c>
      <c r="C362" s="4" t="s">
        <v>236</v>
      </c>
      <c r="D362" s="4">
        <v>92000193087</v>
      </c>
      <c r="E362" s="91"/>
      <c r="F362" s="84"/>
      <c r="G362" s="84"/>
      <c r="H362" s="84"/>
      <c r="I362" s="91">
        <v>5</v>
      </c>
      <c r="J362" s="84">
        <v>275</v>
      </c>
      <c r="K362" s="84">
        <v>19.25</v>
      </c>
      <c r="L362" s="84">
        <v>294.25</v>
      </c>
      <c r="M362" s="91"/>
      <c r="N362" s="84"/>
      <c r="O362" s="84"/>
      <c r="P362" s="84"/>
      <c r="Q362" s="91"/>
      <c r="R362" s="84"/>
      <c r="S362" s="84"/>
      <c r="T362" s="84"/>
      <c r="U362" s="91"/>
      <c r="V362" s="84"/>
      <c r="W362" s="84"/>
      <c r="X362" s="84"/>
      <c r="Y362" s="91"/>
      <c r="Z362" s="84"/>
      <c r="AA362" s="84"/>
      <c r="AB362" s="84"/>
      <c r="AC362" s="91">
        <v>5</v>
      </c>
      <c r="AD362" s="84">
        <v>275</v>
      </c>
      <c r="AE362" s="84">
        <v>19.25</v>
      </c>
      <c r="AF362" s="84">
        <v>294.25</v>
      </c>
      <c r="AG362"/>
      <c r="AH362"/>
      <c r="AI362"/>
    </row>
    <row r="363" spans="1:35" x14ac:dyDescent="0.3">
      <c r="A363" s="4" t="s">
        <v>32</v>
      </c>
      <c r="B363" s="4" t="s">
        <v>430</v>
      </c>
      <c r="C363" s="4" t="s">
        <v>211</v>
      </c>
      <c r="D363" s="4">
        <v>92000497355</v>
      </c>
      <c r="E363" s="91"/>
      <c r="F363" s="84"/>
      <c r="G363" s="84"/>
      <c r="H363" s="84"/>
      <c r="I363" s="91">
        <v>912</v>
      </c>
      <c r="J363" s="84">
        <v>50160</v>
      </c>
      <c r="K363" s="84">
        <v>3511.2</v>
      </c>
      <c r="L363" s="84">
        <v>53671.199999999997</v>
      </c>
      <c r="M363" s="91"/>
      <c r="N363" s="84"/>
      <c r="O363" s="84"/>
      <c r="P363" s="84"/>
      <c r="Q363" s="91"/>
      <c r="R363" s="84"/>
      <c r="S363" s="84"/>
      <c r="T363" s="84"/>
      <c r="U363" s="91"/>
      <c r="V363" s="84"/>
      <c r="W363" s="84"/>
      <c r="X363" s="84"/>
      <c r="Y363" s="91"/>
      <c r="Z363" s="84"/>
      <c r="AA363" s="84"/>
      <c r="AB363" s="84"/>
      <c r="AC363" s="91">
        <v>912</v>
      </c>
      <c r="AD363" s="84">
        <v>50160</v>
      </c>
      <c r="AE363" s="84">
        <v>3511.2</v>
      </c>
      <c r="AF363" s="84">
        <v>53671.199999999997</v>
      </c>
      <c r="AG363"/>
      <c r="AH363"/>
      <c r="AI363"/>
    </row>
    <row r="364" spans="1:35" x14ac:dyDescent="0.3">
      <c r="A364" s="4" t="s">
        <v>32</v>
      </c>
      <c r="B364" s="4" t="s">
        <v>430</v>
      </c>
      <c r="C364" s="4" t="s">
        <v>658</v>
      </c>
      <c r="D364" s="4">
        <v>92000188132</v>
      </c>
      <c r="E364" s="91">
        <v>831</v>
      </c>
      <c r="F364" s="84">
        <v>26592</v>
      </c>
      <c r="G364" s="84">
        <v>1861.44</v>
      </c>
      <c r="H364" s="84">
        <v>28453.439999999999</v>
      </c>
      <c r="I364" s="91"/>
      <c r="J364" s="84"/>
      <c r="K364" s="84"/>
      <c r="L364" s="84"/>
      <c r="M364" s="91"/>
      <c r="N364" s="84"/>
      <c r="O364" s="84"/>
      <c r="P364" s="84"/>
      <c r="Q364" s="91"/>
      <c r="R364" s="84"/>
      <c r="S364" s="84"/>
      <c r="T364" s="84"/>
      <c r="U364" s="91"/>
      <c r="V364" s="84"/>
      <c r="W364" s="84"/>
      <c r="X364" s="84"/>
      <c r="Y364" s="91"/>
      <c r="Z364" s="84"/>
      <c r="AA364" s="84"/>
      <c r="AB364" s="84"/>
      <c r="AC364" s="91">
        <v>831</v>
      </c>
      <c r="AD364" s="84">
        <v>26592</v>
      </c>
      <c r="AE364" s="84">
        <v>1861.44</v>
      </c>
      <c r="AF364" s="84">
        <v>28453.439999999999</v>
      </c>
      <c r="AG364"/>
      <c r="AH364"/>
      <c r="AI364"/>
    </row>
    <row r="365" spans="1:35" x14ac:dyDescent="0.3">
      <c r="A365" s="4" t="s">
        <v>32</v>
      </c>
      <c r="B365" s="4" t="s">
        <v>430</v>
      </c>
      <c r="C365" s="4" t="s">
        <v>218</v>
      </c>
      <c r="D365" s="4">
        <v>92000319834</v>
      </c>
      <c r="E365" s="91"/>
      <c r="F365" s="84"/>
      <c r="G365" s="84"/>
      <c r="H365" s="84"/>
      <c r="I365" s="91">
        <v>316</v>
      </c>
      <c r="J365" s="84">
        <v>17380</v>
      </c>
      <c r="K365" s="84">
        <v>1216.5999999999999</v>
      </c>
      <c r="L365" s="84">
        <v>18596.599999999999</v>
      </c>
      <c r="M365" s="91"/>
      <c r="N365" s="84"/>
      <c r="O365" s="84"/>
      <c r="P365" s="84"/>
      <c r="Q365" s="91"/>
      <c r="R365" s="84"/>
      <c r="S365" s="84"/>
      <c r="T365" s="84"/>
      <c r="U365" s="91"/>
      <c r="V365" s="84"/>
      <c r="W365" s="84"/>
      <c r="X365" s="84"/>
      <c r="Y365" s="91"/>
      <c r="Z365" s="84"/>
      <c r="AA365" s="84"/>
      <c r="AB365" s="84"/>
      <c r="AC365" s="91">
        <v>316</v>
      </c>
      <c r="AD365" s="84">
        <v>17380</v>
      </c>
      <c r="AE365" s="84">
        <v>1216.5999999999999</v>
      </c>
      <c r="AF365" s="84">
        <v>18596.599999999999</v>
      </c>
      <c r="AG365"/>
      <c r="AH365"/>
      <c r="AI365"/>
    </row>
    <row r="366" spans="1:35" x14ac:dyDescent="0.3">
      <c r="A366" s="4" t="s">
        <v>32</v>
      </c>
      <c r="B366" s="4" t="s">
        <v>430</v>
      </c>
      <c r="C366" s="4" t="s">
        <v>640</v>
      </c>
      <c r="D366" s="4">
        <v>92000546545</v>
      </c>
      <c r="E366" s="91"/>
      <c r="F366" s="84"/>
      <c r="G366" s="84"/>
      <c r="H366" s="84"/>
      <c r="I366" s="91">
        <v>4255</v>
      </c>
      <c r="J366" s="84">
        <v>234025</v>
      </c>
      <c r="K366" s="84">
        <v>16381.75</v>
      </c>
      <c r="L366" s="84">
        <v>250406.75</v>
      </c>
      <c r="M366" s="91"/>
      <c r="N366" s="84"/>
      <c r="O366" s="84"/>
      <c r="P366" s="84"/>
      <c r="Q366" s="91"/>
      <c r="R366" s="84"/>
      <c r="S366" s="84"/>
      <c r="T366" s="84"/>
      <c r="U366" s="91">
        <v>2</v>
      </c>
      <c r="V366" s="84">
        <v>820</v>
      </c>
      <c r="W366" s="84">
        <v>57.4</v>
      </c>
      <c r="X366" s="84">
        <v>877.4</v>
      </c>
      <c r="Y366" s="91"/>
      <c r="Z366" s="84"/>
      <c r="AA366" s="84"/>
      <c r="AB366" s="84"/>
      <c r="AC366" s="91">
        <v>4257</v>
      </c>
      <c r="AD366" s="84">
        <v>234845</v>
      </c>
      <c r="AE366" s="84">
        <v>16439.150000000001</v>
      </c>
      <c r="AF366" s="84">
        <v>251284.15</v>
      </c>
      <c r="AG366"/>
      <c r="AH366"/>
      <c r="AI366"/>
    </row>
    <row r="367" spans="1:35" x14ac:dyDescent="0.3">
      <c r="A367" s="4" t="s">
        <v>32</v>
      </c>
      <c r="B367" s="4" t="s">
        <v>430</v>
      </c>
      <c r="C367" s="4" t="s">
        <v>219</v>
      </c>
      <c r="D367" s="4">
        <v>92000319832</v>
      </c>
      <c r="E367" s="91"/>
      <c r="F367" s="84"/>
      <c r="G367" s="84"/>
      <c r="H367" s="84"/>
      <c r="I367" s="91">
        <v>9829</v>
      </c>
      <c r="J367" s="84">
        <v>540595</v>
      </c>
      <c r="K367" s="84">
        <v>37841.65</v>
      </c>
      <c r="L367" s="84">
        <v>578436.65</v>
      </c>
      <c r="M367" s="91"/>
      <c r="N367" s="84"/>
      <c r="O367" s="84"/>
      <c r="P367" s="84"/>
      <c r="Q367" s="91">
        <v>3947</v>
      </c>
      <c r="R367" s="84">
        <v>394700</v>
      </c>
      <c r="S367" s="84">
        <v>27629</v>
      </c>
      <c r="T367" s="84">
        <v>422329</v>
      </c>
      <c r="U367" s="91"/>
      <c r="V367" s="84"/>
      <c r="W367" s="84"/>
      <c r="X367" s="84"/>
      <c r="Y367" s="91"/>
      <c r="Z367" s="84"/>
      <c r="AA367" s="84"/>
      <c r="AB367" s="84"/>
      <c r="AC367" s="91">
        <v>13776</v>
      </c>
      <c r="AD367" s="84">
        <v>935295</v>
      </c>
      <c r="AE367" s="84">
        <v>65470.65</v>
      </c>
      <c r="AF367" s="84">
        <v>1000765.65</v>
      </c>
      <c r="AG367"/>
      <c r="AH367"/>
      <c r="AI367"/>
    </row>
    <row r="368" spans="1:35" x14ac:dyDescent="0.3">
      <c r="A368" s="4" t="s">
        <v>32</v>
      </c>
      <c r="B368" s="4" t="s">
        <v>430</v>
      </c>
      <c r="C368" s="4" t="s">
        <v>214</v>
      </c>
      <c r="D368" s="4">
        <v>92000319041</v>
      </c>
      <c r="E368" s="91"/>
      <c r="F368" s="84"/>
      <c r="G368" s="84"/>
      <c r="H368" s="84"/>
      <c r="I368" s="91">
        <v>8095</v>
      </c>
      <c r="J368" s="84">
        <v>445225</v>
      </c>
      <c r="K368" s="84">
        <v>31165.75</v>
      </c>
      <c r="L368" s="84">
        <v>476390.75</v>
      </c>
      <c r="M368" s="91"/>
      <c r="N368" s="84"/>
      <c r="O368" s="84"/>
      <c r="P368" s="84"/>
      <c r="Q368" s="91"/>
      <c r="R368" s="84"/>
      <c r="S368" s="84"/>
      <c r="T368" s="84"/>
      <c r="U368" s="91"/>
      <c r="V368" s="84"/>
      <c r="W368" s="84"/>
      <c r="X368" s="84"/>
      <c r="Y368" s="91"/>
      <c r="Z368" s="84"/>
      <c r="AA368" s="84"/>
      <c r="AB368" s="84"/>
      <c r="AC368" s="91">
        <v>8095</v>
      </c>
      <c r="AD368" s="84">
        <v>445225</v>
      </c>
      <c r="AE368" s="84">
        <v>31165.75</v>
      </c>
      <c r="AF368" s="84">
        <v>476390.75</v>
      </c>
      <c r="AG368"/>
      <c r="AH368"/>
      <c r="AI368"/>
    </row>
    <row r="369" spans="1:35" x14ac:dyDescent="0.3">
      <c r="A369" s="4" t="s">
        <v>32</v>
      </c>
      <c r="B369" s="4" t="s">
        <v>430</v>
      </c>
      <c r="C369" s="4" t="s">
        <v>213</v>
      </c>
      <c r="D369" s="4">
        <v>92000446470</v>
      </c>
      <c r="E369" s="91"/>
      <c r="F369" s="84"/>
      <c r="G369" s="84"/>
      <c r="H369" s="84"/>
      <c r="I369" s="91">
        <v>6438</v>
      </c>
      <c r="J369" s="84">
        <v>354090</v>
      </c>
      <c r="K369" s="84">
        <v>24786.3</v>
      </c>
      <c r="L369" s="84">
        <v>378876.3</v>
      </c>
      <c r="M369" s="91"/>
      <c r="N369" s="84"/>
      <c r="O369" s="84"/>
      <c r="P369" s="84"/>
      <c r="Q369" s="91"/>
      <c r="R369" s="84"/>
      <c r="S369" s="84"/>
      <c r="T369" s="84"/>
      <c r="U369" s="91"/>
      <c r="V369" s="84"/>
      <c r="W369" s="84"/>
      <c r="X369" s="84"/>
      <c r="Y369" s="91"/>
      <c r="Z369" s="84"/>
      <c r="AA369" s="84"/>
      <c r="AB369" s="84"/>
      <c r="AC369" s="91">
        <v>6438</v>
      </c>
      <c r="AD369" s="84">
        <v>354090</v>
      </c>
      <c r="AE369" s="84">
        <v>24786.3</v>
      </c>
      <c r="AF369" s="84">
        <v>378876.3</v>
      </c>
      <c r="AG369"/>
      <c r="AH369"/>
      <c r="AI369"/>
    </row>
    <row r="370" spans="1:35" x14ac:dyDescent="0.3">
      <c r="A370" s="4" t="s">
        <v>32</v>
      </c>
      <c r="B370" s="4" t="s">
        <v>430</v>
      </c>
      <c r="C370" s="4" t="s">
        <v>216</v>
      </c>
      <c r="D370" s="4">
        <v>92000319841</v>
      </c>
      <c r="E370" s="91"/>
      <c r="F370" s="84"/>
      <c r="G370" s="84"/>
      <c r="H370" s="84"/>
      <c r="I370" s="91">
        <v>709</v>
      </c>
      <c r="J370" s="84">
        <v>38995</v>
      </c>
      <c r="K370" s="84">
        <v>2729.65</v>
      </c>
      <c r="L370" s="84">
        <v>41724.65</v>
      </c>
      <c r="M370" s="91"/>
      <c r="N370" s="84"/>
      <c r="O370" s="84"/>
      <c r="P370" s="84"/>
      <c r="Q370" s="91"/>
      <c r="R370" s="84"/>
      <c r="S370" s="84"/>
      <c r="T370" s="84"/>
      <c r="U370" s="91"/>
      <c r="V370" s="84"/>
      <c r="W370" s="84"/>
      <c r="X370" s="84"/>
      <c r="Y370" s="91"/>
      <c r="Z370" s="84"/>
      <c r="AA370" s="84"/>
      <c r="AB370" s="84"/>
      <c r="AC370" s="91">
        <v>709</v>
      </c>
      <c r="AD370" s="84">
        <v>38995</v>
      </c>
      <c r="AE370" s="84">
        <v>2729.65</v>
      </c>
      <c r="AF370" s="84">
        <v>41724.65</v>
      </c>
      <c r="AG370"/>
      <c r="AH370"/>
      <c r="AI370"/>
    </row>
    <row r="371" spans="1:35" x14ac:dyDescent="0.3">
      <c r="A371" s="4" t="s">
        <v>84</v>
      </c>
      <c r="B371" s="4" t="s">
        <v>522</v>
      </c>
      <c r="C371" s="4" t="s">
        <v>206</v>
      </c>
      <c r="D371" s="4">
        <v>92000318908</v>
      </c>
      <c r="E371" s="91"/>
      <c r="F371" s="84"/>
      <c r="G371" s="84"/>
      <c r="H371" s="84"/>
      <c r="I371" s="91">
        <v>6834</v>
      </c>
      <c r="J371" s="84">
        <v>375870</v>
      </c>
      <c r="K371" s="84">
        <v>26310.9</v>
      </c>
      <c r="L371" s="84">
        <v>402180.9</v>
      </c>
      <c r="M371" s="91"/>
      <c r="N371" s="84"/>
      <c r="O371" s="84"/>
      <c r="P371" s="84"/>
      <c r="Q371" s="91"/>
      <c r="R371" s="84"/>
      <c r="S371" s="84"/>
      <c r="T371" s="84"/>
      <c r="U371" s="91"/>
      <c r="V371" s="84"/>
      <c r="W371" s="84"/>
      <c r="X371" s="84"/>
      <c r="Y371" s="91"/>
      <c r="Z371" s="84"/>
      <c r="AA371" s="84"/>
      <c r="AB371" s="84"/>
      <c r="AC371" s="91">
        <v>6834</v>
      </c>
      <c r="AD371" s="84">
        <v>375870</v>
      </c>
      <c r="AE371" s="84">
        <v>26310.9</v>
      </c>
      <c r="AF371" s="84">
        <v>402180.9</v>
      </c>
      <c r="AG371"/>
      <c r="AH371"/>
      <c r="AI371"/>
    </row>
    <row r="372" spans="1:35" x14ac:dyDescent="0.3">
      <c r="A372" s="4" t="s">
        <v>84</v>
      </c>
      <c r="B372" s="4" t="s">
        <v>522</v>
      </c>
      <c r="C372" s="4" t="s">
        <v>220</v>
      </c>
      <c r="D372" s="4">
        <v>92000318871</v>
      </c>
      <c r="E372" s="91"/>
      <c r="F372" s="84"/>
      <c r="G372" s="84"/>
      <c r="H372" s="84"/>
      <c r="I372" s="91">
        <v>8997</v>
      </c>
      <c r="J372" s="84">
        <v>494835</v>
      </c>
      <c r="K372" s="84">
        <v>34638.449999999997</v>
      </c>
      <c r="L372" s="84">
        <v>529473.44999999995</v>
      </c>
      <c r="M372" s="91"/>
      <c r="N372" s="84"/>
      <c r="O372" s="84"/>
      <c r="P372" s="84"/>
      <c r="Q372" s="91"/>
      <c r="R372" s="84"/>
      <c r="S372" s="84"/>
      <c r="T372" s="84"/>
      <c r="U372" s="91"/>
      <c r="V372" s="84"/>
      <c r="W372" s="84"/>
      <c r="X372" s="84"/>
      <c r="Y372" s="91"/>
      <c r="Z372" s="84"/>
      <c r="AA372" s="84"/>
      <c r="AB372" s="84"/>
      <c r="AC372" s="91">
        <v>8997</v>
      </c>
      <c r="AD372" s="84">
        <v>494835</v>
      </c>
      <c r="AE372" s="84">
        <v>34638.449999999997</v>
      </c>
      <c r="AF372" s="84">
        <v>529473.44999999995</v>
      </c>
      <c r="AG372"/>
      <c r="AH372"/>
      <c r="AI372"/>
    </row>
    <row r="373" spans="1:35" x14ac:dyDescent="0.3">
      <c r="A373" s="4" t="s">
        <v>84</v>
      </c>
      <c r="B373" s="4" t="s">
        <v>522</v>
      </c>
      <c r="C373" s="4" t="s">
        <v>640</v>
      </c>
      <c r="D373" s="4">
        <v>92000571416</v>
      </c>
      <c r="E373" s="91"/>
      <c r="F373" s="84"/>
      <c r="G373" s="84"/>
      <c r="H373" s="84"/>
      <c r="I373" s="91">
        <v>2673</v>
      </c>
      <c r="J373" s="84">
        <v>147015</v>
      </c>
      <c r="K373" s="84">
        <v>10291.049999999999</v>
      </c>
      <c r="L373" s="84">
        <v>157306.04999999999</v>
      </c>
      <c r="M373" s="91"/>
      <c r="N373" s="84"/>
      <c r="O373" s="84"/>
      <c r="P373" s="84"/>
      <c r="Q373" s="91"/>
      <c r="R373" s="84"/>
      <c r="S373" s="84"/>
      <c r="T373" s="84"/>
      <c r="U373" s="91"/>
      <c r="V373" s="84"/>
      <c r="W373" s="84"/>
      <c r="X373" s="84"/>
      <c r="Y373" s="91"/>
      <c r="Z373" s="84"/>
      <c r="AA373" s="84"/>
      <c r="AB373" s="84"/>
      <c r="AC373" s="91">
        <v>2673</v>
      </c>
      <c r="AD373" s="84">
        <v>147015</v>
      </c>
      <c r="AE373" s="84">
        <v>10291.049999999999</v>
      </c>
      <c r="AF373" s="84">
        <v>157306.04999999999</v>
      </c>
      <c r="AG373"/>
      <c r="AH373"/>
      <c r="AI373"/>
    </row>
    <row r="374" spans="1:35" x14ac:dyDescent="0.3">
      <c r="A374" s="4" t="s">
        <v>84</v>
      </c>
      <c r="B374" s="4" t="s">
        <v>522</v>
      </c>
      <c r="C374" s="4" t="s">
        <v>219</v>
      </c>
      <c r="D374" s="4">
        <v>92000318867</v>
      </c>
      <c r="E374" s="91"/>
      <c r="F374" s="84"/>
      <c r="G374" s="84"/>
      <c r="H374" s="84"/>
      <c r="I374" s="91">
        <v>6996</v>
      </c>
      <c r="J374" s="84">
        <v>384780</v>
      </c>
      <c r="K374" s="84">
        <v>26934.6</v>
      </c>
      <c r="L374" s="84">
        <v>411714.6</v>
      </c>
      <c r="M374" s="91"/>
      <c r="N374" s="84"/>
      <c r="O374" s="84"/>
      <c r="P374" s="84"/>
      <c r="Q374" s="91">
        <v>1035</v>
      </c>
      <c r="R374" s="84">
        <v>103500</v>
      </c>
      <c r="S374" s="84">
        <v>7245</v>
      </c>
      <c r="T374" s="84">
        <v>110745</v>
      </c>
      <c r="U374" s="91"/>
      <c r="V374" s="84"/>
      <c r="W374" s="84"/>
      <c r="X374" s="84"/>
      <c r="Y374" s="91"/>
      <c r="Z374" s="84"/>
      <c r="AA374" s="84"/>
      <c r="AB374" s="84"/>
      <c r="AC374" s="91">
        <v>8031</v>
      </c>
      <c r="AD374" s="84">
        <v>488280</v>
      </c>
      <c r="AE374" s="84">
        <v>34179.599999999999</v>
      </c>
      <c r="AF374" s="84">
        <v>522459.6</v>
      </c>
      <c r="AG374"/>
      <c r="AH374"/>
      <c r="AI374"/>
    </row>
    <row r="375" spans="1:35" x14ac:dyDescent="0.3">
      <c r="A375" s="4" t="s">
        <v>84</v>
      </c>
      <c r="B375" s="4" t="s">
        <v>522</v>
      </c>
      <c r="C375" s="4" t="s">
        <v>1260</v>
      </c>
      <c r="D375" s="4">
        <v>92000589346</v>
      </c>
      <c r="E375" s="91"/>
      <c r="F375" s="84"/>
      <c r="G375" s="84"/>
      <c r="H375" s="84"/>
      <c r="I375" s="91">
        <v>1991</v>
      </c>
      <c r="J375" s="84">
        <v>109505</v>
      </c>
      <c r="K375" s="84">
        <v>7665.35</v>
      </c>
      <c r="L375" s="84">
        <v>117170.35</v>
      </c>
      <c r="M375" s="91"/>
      <c r="N375" s="84"/>
      <c r="O375" s="84"/>
      <c r="P375" s="84"/>
      <c r="Q375" s="91"/>
      <c r="R375" s="84"/>
      <c r="S375" s="84"/>
      <c r="T375" s="84"/>
      <c r="U375" s="91"/>
      <c r="V375" s="84"/>
      <c r="W375" s="84"/>
      <c r="X375" s="84"/>
      <c r="Y375" s="91"/>
      <c r="Z375" s="84"/>
      <c r="AA375" s="84"/>
      <c r="AB375" s="84"/>
      <c r="AC375" s="91">
        <v>1991</v>
      </c>
      <c r="AD375" s="84">
        <v>109505</v>
      </c>
      <c r="AE375" s="84">
        <v>7665.35</v>
      </c>
      <c r="AF375" s="84">
        <v>117170.35</v>
      </c>
      <c r="AG375"/>
      <c r="AH375"/>
      <c r="AI375"/>
    </row>
    <row r="376" spans="1:35" x14ac:dyDescent="0.3">
      <c r="A376" s="4" t="s">
        <v>84</v>
      </c>
      <c r="B376" s="4" t="s">
        <v>522</v>
      </c>
      <c r="C376" s="4" t="s">
        <v>214</v>
      </c>
      <c r="D376" s="4">
        <v>92000318881</v>
      </c>
      <c r="E376" s="91"/>
      <c r="F376" s="84"/>
      <c r="G376" s="84"/>
      <c r="H376" s="84"/>
      <c r="I376" s="91">
        <v>5348</v>
      </c>
      <c r="J376" s="84">
        <v>294140</v>
      </c>
      <c r="K376" s="84">
        <v>20589.8</v>
      </c>
      <c r="L376" s="84">
        <v>314729.8</v>
      </c>
      <c r="M376" s="91"/>
      <c r="N376" s="84"/>
      <c r="O376" s="84"/>
      <c r="P376" s="84"/>
      <c r="Q376" s="91"/>
      <c r="R376" s="84"/>
      <c r="S376" s="84"/>
      <c r="T376" s="84"/>
      <c r="U376" s="91"/>
      <c r="V376" s="84"/>
      <c r="W376" s="84"/>
      <c r="X376" s="84"/>
      <c r="Y376" s="91"/>
      <c r="Z376" s="84"/>
      <c r="AA376" s="84"/>
      <c r="AB376" s="84"/>
      <c r="AC376" s="91">
        <v>5348</v>
      </c>
      <c r="AD376" s="84">
        <v>294140</v>
      </c>
      <c r="AE376" s="84">
        <v>20589.8</v>
      </c>
      <c r="AF376" s="84">
        <v>314729.8</v>
      </c>
      <c r="AG376"/>
      <c r="AH376"/>
      <c r="AI376"/>
    </row>
    <row r="377" spans="1:35" x14ac:dyDescent="0.3">
      <c r="A377" s="4" t="s">
        <v>84</v>
      </c>
      <c r="B377" s="4" t="s">
        <v>522</v>
      </c>
      <c r="C377" s="4" t="s">
        <v>213</v>
      </c>
      <c r="D377" s="4">
        <v>92000481960</v>
      </c>
      <c r="E377" s="91"/>
      <c r="F377" s="84"/>
      <c r="G377" s="84"/>
      <c r="H377" s="84"/>
      <c r="I377" s="91">
        <v>5973</v>
      </c>
      <c r="J377" s="84">
        <v>328515</v>
      </c>
      <c r="K377" s="84">
        <v>22996.05</v>
      </c>
      <c r="L377" s="84">
        <v>351511.05</v>
      </c>
      <c r="M377" s="91"/>
      <c r="N377" s="84"/>
      <c r="O377" s="84"/>
      <c r="P377" s="84"/>
      <c r="Q377" s="91"/>
      <c r="R377" s="84"/>
      <c r="S377" s="84"/>
      <c r="T377" s="84"/>
      <c r="U377" s="91"/>
      <c r="V377" s="84"/>
      <c r="W377" s="84"/>
      <c r="X377" s="84"/>
      <c r="Y377" s="91"/>
      <c r="Z377" s="84"/>
      <c r="AA377" s="84"/>
      <c r="AB377" s="84"/>
      <c r="AC377" s="91">
        <v>5973</v>
      </c>
      <c r="AD377" s="84">
        <v>328515</v>
      </c>
      <c r="AE377" s="84">
        <v>22996.05</v>
      </c>
      <c r="AF377" s="84">
        <v>351511.05</v>
      </c>
      <c r="AG377"/>
      <c r="AH377"/>
      <c r="AI377"/>
    </row>
    <row r="378" spans="1:35" x14ac:dyDescent="0.3">
      <c r="A378" s="4" t="s">
        <v>84</v>
      </c>
      <c r="B378" s="4" t="s">
        <v>522</v>
      </c>
      <c r="C378" s="4" t="s">
        <v>216</v>
      </c>
      <c r="D378" s="4">
        <v>92000320872</v>
      </c>
      <c r="E378" s="91"/>
      <c r="F378" s="84"/>
      <c r="G378" s="84"/>
      <c r="H378" s="84"/>
      <c r="I378" s="91">
        <v>204</v>
      </c>
      <c r="J378" s="84">
        <v>11220</v>
      </c>
      <c r="K378" s="84">
        <v>785.4</v>
      </c>
      <c r="L378" s="84">
        <v>12005.4</v>
      </c>
      <c r="M378" s="91"/>
      <c r="N378" s="84"/>
      <c r="O378" s="84"/>
      <c r="P378" s="84"/>
      <c r="Q378" s="91"/>
      <c r="R378" s="84"/>
      <c r="S378" s="84"/>
      <c r="T378" s="84"/>
      <c r="U378" s="91"/>
      <c r="V378" s="84"/>
      <c r="W378" s="84"/>
      <c r="X378" s="84"/>
      <c r="Y378" s="91"/>
      <c r="Z378" s="84"/>
      <c r="AA378" s="84"/>
      <c r="AB378" s="84"/>
      <c r="AC378" s="91">
        <v>204</v>
      </c>
      <c r="AD378" s="84">
        <v>11220</v>
      </c>
      <c r="AE378" s="84">
        <v>785.4</v>
      </c>
      <c r="AF378" s="84">
        <v>12005.4</v>
      </c>
      <c r="AG378"/>
      <c r="AH378"/>
      <c r="AI378"/>
    </row>
    <row r="379" spans="1:35" x14ac:dyDescent="0.3">
      <c r="A379" s="4" t="s">
        <v>84</v>
      </c>
      <c r="B379" s="4" t="s">
        <v>522</v>
      </c>
      <c r="C379" s="4" t="s">
        <v>3179</v>
      </c>
      <c r="D379" s="4">
        <v>92000666440</v>
      </c>
      <c r="E379" s="91"/>
      <c r="F379" s="84"/>
      <c r="G379" s="84"/>
      <c r="H379" s="84"/>
      <c r="I379" s="91"/>
      <c r="J379" s="84"/>
      <c r="K379" s="84"/>
      <c r="L379" s="84"/>
      <c r="M379" s="91"/>
      <c r="N379" s="84"/>
      <c r="O379" s="84"/>
      <c r="P379" s="84"/>
      <c r="Q379" s="91"/>
      <c r="R379" s="84"/>
      <c r="S379" s="84"/>
      <c r="T379" s="84"/>
      <c r="U379" s="91"/>
      <c r="V379" s="84"/>
      <c r="W379" s="84"/>
      <c r="X379" s="84"/>
      <c r="Y379" s="91">
        <v>73</v>
      </c>
      <c r="Z379" s="84">
        <v>1825</v>
      </c>
      <c r="AA379" s="84">
        <v>127.75</v>
      </c>
      <c r="AB379" s="84">
        <v>1952.75</v>
      </c>
      <c r="AC379" s="91">
        <v>73</v>
      </c>
      <c r="AD379" s="84">
        <v>1825</v>
      </c>
      <c r="AE379" s="84">
        <v>127.75</v>
      </c>
      <c r="AF379" s="84">
        <v>1952.75</v>
      </c>
      <c r="AG379"/>
      <c r="AH379"/>
      <c r="AI379"/>
    </row>
    <row r="380" spans="1:35" x14ac:dyDescent="0.3">
      <c r="A380" s="4" t="s">
        <v>92</v>
      </c>
      <c r="B380" s="4" t="s">
        <v>426</v>
      </c>
      <c r="C380" s="4" t="s">
        <v>206</v>
      </c>
      <c r="D380" s="4">
        <v>92000318856</v>
      </c>
      <c r="E380" s="91"/>
      <c r="F380" s="84"/>
      <c r="G380" s="84"/>
      <c r="H380" s="84"/>
      <c r="I380" s="91">
        <v>8978</v>
      </c>
      <c r="J380" s="84">
        <v>493790</v>
      </c>
      <c r="K380" s="84">
        <v>34565.300000000003</v>
      </c>
      <c r="L380" s="84">
        <v>528355.30000000005</v>
      </c>
      <c r="M380" s="91"/>
      <c r="N380" s="84"/>
      <c r="O380" s="84"/>
      <c r="P380" s="84"/>
      <c r="Q380" s="91"/>
      <c r="R380" s="84"/>
      <c r="S380" s="84"/>
      <c r="T380" s="84"/>
      <c r="U380" s="91"/>
      <c r="V380" s="84"/>
      <c r="W380" s="84"/>
      <c r="X380" s="84"/>
      <c r="Y380" s="91"/>
      <c r="Z380" s="84"/>
      <c r="AA380" s="84"/>
      <c r="AB380" s="84"/>
      <c r="AC380" s="91">
        <v>8978</v>
      </c>
      <c r="AD380" s="84">
        <v>493790</v>
      </c>
      <c r="AE380" s="84">
        <v>34565.300000000003</v>
      </c>
      <c r="AF380" s="84">
        <v>528355.30000000005</v>
      </c>
      <c r="AG380"/>
      <c r="AH380"/>
      <c r="AI380"/>
    </row>
    <row r="381" spans="1:35" x14ac:dyDescent="0.3">
      <c r="A381" s="4" t="s">
        <v>92</v>
      </c>
      <c r="B381" s="4" t="s">
        <v>426</v>
      </c>
      <c r="C381" s="4" t="s">
        <v>220</v>
      </c>
      <c r="D381" s="4">
        <v>92000318830</v>
      </c>
      <c r="E381" s="91"/>
      <c r="F381" s="84"/>
      <c r="G381" s="84"/>
      <c r="H381" s="84"/>
      <c r="I381" s="91">
        <v>15480</v>
      </c>
      <c r="J381" s="84">
        <v>851400</v>
      </c>
      <c r="K381" s="84">
        <v>59598</v>
      </c>
      <c r="L381" s="84">
        <v>910998</v>
      </c>
      <c r="M381" s="91"/>
      <c r="N381" s="84"/>
      <c r="O381" s="84"/>
      <c r="P381" s="84"/>
      <c r="Q381" s="91"/>
      <c r="R381" s="84"/>
      <c r="S381" s="84"/>
      <c r="T381" s="84"/>
      <c r="U381" s="91"/>
      <c r="V381" s="84"/>
      <c r="W381" s="84"/>
      <c r="X381" s="84"/>
      <c r="Y381" s="91"/>
      <c r="Z381" s="84"/>
      <c r="AA381" s="84"/>
      <c r="AB381" s="84"/>
      <c r="AC381" s="91">
        <v>15480</v>
      </c>
      <c r="AD381" s="84">
        <v>851400</v>
      </c>
      <c r="AE381" s="84">
        <v>59598</v>
      </c>
      <c r="AF381" s="84">
        <v>910998</v>
      </c>
      <c r="AG381"/>
      <c r="AH381"/>
      <c r="AI381"/>
    </row>
    <row r="382" spans="1:35" x14ac:dyDescent="0.3">
      <c r="A382" s="4" t="s">
        <v>92</v>
      </c>
      <c r="B382" s="4" t="s">
        <v>426</v>
      </c>
      <c r="C382" s="4" t="s">
        <v>649</v>
      </c>
      <c r="D382" s="4">
        <v>92000325215</v>
      </c>
      <c r="E382" s="91">
        <v>1498</v>
      </c>
      <c r="F382" s="84">
        <v>47936</v>
      </c>
      <c r="G382" s="84">
        <v>3355.52</v>
      </c>
      <c r="H382" s="84">
        <v>51291.519999999997</v>
      </c>
      <c r="I382" s="91"/>
      <c r="J382" s="84"/>
      <c r="K382" s="84"/>
      <c r="L382" s="84"/>
      <c r="M382" s="91"/>
      <c r="N382" s="84"/>
      <c r="O382" s="84"/>
      <c r="P382" s="84"/>
      <c r="Q382" s="91"/>
      <c r="R382" s="84"/>
      <c r="S382" s="84"/>
      <c r="T382" s="84"/>
      <c r="U382" s="91"/>
      <c r="V382" s="84"/>
      <c r="W382" s="84"/>
      <c r="X382" s="84"/>
      <c r="Y382" s="91"/>
      <c r="Z382" s="84"/>
      <c r="AA382" s="84"/>
      <c r="AB382" s="84"/>
      <c r="AC382" s="91">
        <v>1498</v>
      </c>
      <c r="AD382" s="84">
        <v>47936</v>
      </c>
      <c r="AE382" s="84">
        <v>3355.52</v>
      </c>
      <c r="AF382" s="84">
        <v>51291.519999999997</v>
      </c>
      <c r="AG382"/>
      <c r="AH382"/>
      <c r="AI382"/>
    </row>
    <row r="383" spans="1:35" x14ac:dyDescent="0.3">
      <c r="A383" s="4" t="s">
        <v>92</v>
      </c>
      <c r="B383" s="4" t="s">
        <v>426</v>
      </c>
      <c r="C383" s="4" t="s">
        <v>211</v>
      </c>
      <c r="D383" s="4">
        <v>92000497354</v>
      </c>
      <c r="E383" s="91"/>
      <c r="F383" s="84"/>
      <c r="G383" s="84"/>
      <c r="H383" s="84"/>
      <c r="I383" s="91">
        <v>1506</v>
      </c>
      <c r="J383" s="84">
        <v>82830</v>
      </c>
      <c r="K383" s="84">
        <v>5798.1</v>
      </c>
      <c r="L383" s="84">
        <v>88628.1</v>
      </c>
      <c r="M383" s="91"/>
      <c r="N383" s="84"/>
      <c r="O383" s="84"/>
      <c r="P383" s="84"/>
      <c r="Q383" s="91"/>
      <c r="R383" s="84"/>
      <c r="S383" s="84"/>
      <c r="T383" s="84"/>
      <c r="U383" s="91"/>
      <c r="V383" s="84"/>
      <c r="W383" s="84"/>
      <c r="X383" s="84"/>
      <c r="Y383" s="91"/>
      <c r="Z383" s="84"/>
      <c r="AA383" s="84"/>
      <c r="AB383" s="84"/>
      <c r="AC383" s="91">
        <v>1506</v>
      </c>
      <c r="AD383" s="84">
        <v>82830</v>
      </c>
      <c r="AE383" s="84">
        <v>5798.1</v>
      </c>
      <c r="AF383" s="84">
        <v>88628.1</v>
      </c>
      <c r="AG383"/>
      <c r="AH383"/>
      <c r="AI383"/>
    </row>
    <row r="384" spans="1:35" x14ac:dyDescent="0.3">
      <c r="A384" s="4" t="s">
        <v>92</v>
      </c>
      <c r="B384" s="4" t="s">
        <v>426</v>
      </c>
      <c r="C384" s="4" t="s">
        <v>218</v>
      </c>
      <c r="D384" s="4">
        <v>92000318836</v>
      </c>
      <c r="E384" s="91"/>
      <c r="F384" s="84"/>
      <c r="G384" s="84"/>
      <c r="H384" s="84"/>
      <c r="I384" s="91">
        <v>728</v>
      </c>
      <c r="J384" s="84">
        <v>40040</v>
      </c>
      <c r="K384" s="84">
        <v>2802.8</v>
      </c>
      <c r="L384" s="84">
        <v>42842.8</v>
      </c>
      <c r="M384" s="91"/>
      <c r="N384" s="84"/>
      <c r="O384" s="84"/>
      <c r="P384" s="84"/>
      <c r="Q384" s="91"/>
      <c r="R384" s="84"/>
      <c r="S384" s="84"/>
      <c r="T384" s="84"/>
      <c r="U384" s="91"/>
      <c r="V384" s="84"/>
      <c r="W384" s="84"/>
      <c r="X384" s="84"/>
      <c r="Y384" s="91"/>
      <c r="Z384" s="84"/>
      <c r="AA384" s="84"/>
      <c r="AB384" s="84"/>
      <c r="AC384" s="91">
        <v>728</v>
      </c>
      <c r="AD384" s="84">
        <v>40040</v>
      </c>
      <c r="AE384" s="84">
        <v>2802.8</v>
      </c>
      <c r="AF384" s="84">
        <v>42842.8</v>
      </c>
      <c r="AG384"/>
      <c r="AH384"/>
      <c r="AI384"/>
    </row>
    <row r="385" spans="1:35" x14ac:dyDescent="0.3">
      <c r="A385" s="4" t="s">
        <v>92</v>
      </c>
      <c r="B385" s="4" t="s">
        <v>426</v>
      </c>
      <c r="C385" s="4" t="s">
        <v>640</v>
      </c>
      <c r="D385" s="4">
        <v>92000539534</v>
      </c>
      <c r="E385" s="91"/>
      <c r="F385" s="84"/>
      <c r="G385" s="84"/>
      <c r="H385" s="84"/>
      <c r="I385" s="91">
        <v>3347</v>
      </c>
      <c r="J385" s="84">
        <v>184085</v>
      </c>
      <c r="K385" s="84">
        <v>12885.95</v>
      </c>
      <c r="L385" s="84">
        <v>196970.95</v>
      </c>
      <c r="M385" s="91"/>
      <c r="N385" s="84"/>
      <c r="O385" s="84"/>
      <c r="P385" s="84"/>
      <c r="Q385" s="91"/>
      <c r="R385" s="84"/>
      <c r="S385" s="84"/>
      <c r="T385" s="84"/>
      <c r="U385" s="91"/>
      <c r="V385" s="84"/>
      <c r="W385" s="84"/>
      <c r="X385" s="84"/>
      <c r="Y385" s="91"/>
      <c r="Z385" s="84"/>
      <c r="AA385" s="84"/>
      <c r="AB385" s="84"/>
      <c r="AC385" s="91">
        <v>3347</v>
      </c>
      <c r="AD385" s="84">
        <v>184085</v>
      </c>
      <c r="AE385" s="84">
        <v>12885.95</v>
      </c>
      <c r="AF385" s="84">
        <v>196970.95</v>
      </c>
      <c r="AG385"/>
      <c r="AH385"/>
      <c r="AI385"/>
    </row>
    <row r="386" spans="1:35" x14ac:dyDescent="0.3">
      <c r="A386" s="4" t="s">
        <v>92</v>
      </c>
      <c r="B386" s="4" t="s">
        <v>426</v>
      </c>
      <c r="C386" s="4" t="s">
        <v>219</v>
      </c>
      <c r="D386" s="4">
        <v>92000318834</v>
      </c>
      <c r="E386" s="91"/>
      <c r="F386" s="84"/>
      <c r="G386" s="84"/>
      <c r="H386" s="84"/>
      <c r="I386" s="91">
        <v>12000</v>
      </c>
      <c r="J386" s="84">
        <v>660000</v>
      </c>
      <c r="K386" s="84">
        <v>46200</v>
      </c>
      <c r="L386" s="84">
        <v>706200</v>
      </c>
      <c r="M386" s="91"/>
      <c r="N386" s="84"/>
      <c r="O386" s="84"/>
      <c r="P386" s="84"/>
      <c r="Q386" s="91">
        <v>6264</v>
      </c>
      <c r="R386" s="84">
        <v>626400</v>
      </c>
      <c r="S386" s="84">
        <v>43848</v>
      </c>
      <c r="T386" s="84">
        <v>670248</v>
      </c>
      <c r="U386" s="91"/>
      <c r="V386" s="84"/>
      <c r="W386" s="84"/>
      <c r="X386" s="84"/>
      <c r="Y386" s="91"/>
      <c r="Z386" s="84"/>
      <c r="AA386" s="84"/>
      <c r="AB386" s="84"/>
      <c r="AC386" s="91">
        <v>18264</v>
      </c>
      <c r="AD386" s="84">
        <v>1286400</v>
      </c>
      <c r="AE386" s="84">
        <v>90048</v>
      </c>
      <c r="AF386" s="84">
        <v>1376448</v>
      </c>
      <c r="AG386"/>
      <c r="AH386"/>
      <c r="AI386"/>
    </row>
    <row r="387" spans="1:35" x14ac:dyDescent="0.3">
      <c r="A387" s="4" t="s">
        <v>92</v>
      </c>
      <c r="B387" s="4" t="s">
        <v>426</v>
      </c>
      <c r="C387" s="4" t="s">
        <v>1260</v>
      </c>
      <c r="D387" s="4">
        <v>92000589347</v>
      </c>
      <c r="E387" s="91"/>
      <c r="F387" s="84"/>
      <c r="G387" s="84"/>
      <c r="H387" s="84"/>
      <c r="I387" s="91">
        <v>1615</v>
      </c>
      <c r="J387" s="84">
        <v>88825</v>
      </c>
      <c r="K387" s="84">
        <v>6217.75</v>
      </c>
      <c r="L387" s="84">
        <v>95042.75</v>
      </c>
      <c r="M387" s="91"/>
      <c r="N387" s="84"/>
      <c r="O387" s="84"/>
      <c r="P387" s="84"/>
      <c r="Q387" s="91"/>
      <c r="R387" s="84"/>
      <c r="S387" s="84"/>
      <c r="T387" s="84"/>
      <c r="U387" s="91"/>
      <c r="V387" s="84"/>
      <c r="W387" s="84"/>
      <c r="X387" s="84"/>
      <c r="Y387" s="91"/>
      <c r="Z387" s="84"/>
      <c r="AA387" s="84"/>
      <c r="AB387" s="84"/>
      <c r="AC387" s="91">
        <v>1615</v>
      </c>
      <c r="AD387" s="84">
        <v>88825</v>
      </c>
      <c r="AE387" s="84">
        <v>6217.75</v>
      </c>
      <c r="AF387" s="84">
        <v>95042.75</v>
      </c>
      <c r="AG387"/>
      <c r="AH387"/>
      <c r="AI387"/>
    </row>
    <row r="388" spans="1:35" x14ac:dyDescent="0.3">
      <c r="A388" s="4" t="s">
        <v>92</v>
      </c>
      <c r="B388" s="4" t="s">
        <v>426</v>
      </c>
      <c r="C388" s="4" t="s">
        <v>214</v>
      </c>
      <c r="D388" s="4">
        <v>92000322773</v>
      </c>
      <c r="E388" s="91"/>
      <c r="F388" s="84"/>
      <c r="G388" s="84"/>
      <c r="H388" s="84"/>
      <c r="I388" s="91">
        <v>1056</v>
      </c>
      <c r="J388" s="84">
        <v>58080</v>
      </c>
      <c r="K388" s="84">
        <v>4065.6</v>
      </c>
      <c r="L388" s="84">
        <v>62145.599999999999</v>
      </c>
      <c r="M388" s="91"/>
      <c r="N388" s="84"/>
      <c r="O388" s="84"/>
      <c r="P388" s="84"/>
      <c r="Q388" s="91"/>
      <c r="R388" s="84"/>
      <c r="S388" s="84"/>
      <c r="T388" s="84"/>
      <c r="U388" s="91"/>
      <c r="V388" s="84"/>
      <c r="W388" s="84"/>
      <c r="X388" s="84"/>
      <c r="Y388" s="91"/>
      <c r="Z388" s="84"/>
      <c r="AA388" s="84"/>
      <c r="AB388" s="84"/>
      <c r="AC388" s="91">
        <v>1056</v>
      </c>
      <c r="AD388" s="84">
        <v>58080</v>
      </c>
      <c r="AE388" s="84">
        <v>4065.6</v>
      </c>
      <c r="AF388" s="84">
        <v>62145.599999999999</v>
      </c>
      <c r="AG388"/>
      <c r="AH388"/>
      <c r="AI388"/>
    </row>
    <row r="389" spans="1:35" x14ac:dyDescent="0.3">
      <c r="A389" s="4" t="s">
        <v>92</v>
      </c>
      <c r="B389" s="4" t="s">
        <v>426</v>
      </c>
      <c r="C389" s="4" t="s">
        <v>213</v>
      </c>
      <c r="D389" s="4">
        <v>92000444217</v>
      </c>
      <c r="E389" s="91"/>
      <c r="F389" s="84"/>
      <c r="G389" s="84"/>
      <c r="H389" s="84"/>
      <c r="I389" s="91">
        <v>6869</v>
      </c>
      <c r="J389" s="84">
        <v>377795</v>
      </c>
      <c r="K389" s="84">
        <v>26445.65</v>
      </c>
      <c r="L389" s="84">
        <v>404240.65</v>
      </c>
      <c r="M389" s="91"/>
      <c r="N389" s="84"/>
      <c r="O389" s="84"/>
      <c r="P389" s="84"/>
      <c r="Q389" s="91"/>
      <c r="R389" s="84"/>
      <c r="S389" s="84"/>
      <c r="T389" s="84"/>
      <c r="U389" s="91"/>
      <c r="V389" s="84"/>
      <c r="W389" s="84"/>
      <c r="X389" s="84"/>
      <c r="Y389" s="91"/>
      <c r="Z389" s="84"/>
      <c r="AA389" s="84"/>
      <c r="AB389" s="84"/>
      <c r="AC389" s="91">
        <v>6869</v>
      </c>
      <c r="AD389" s="84">
        <v>377795</v>
      </c>
      <c r="AE389" s="84">
        <v>26445.65</v>
      </c>
      <c r="AF389" s="84">
        <v>404240.65</v>
      </c>
      <c r="AG389"/>
      <c r="AH389"/>
      <c r="AI389"/>
    </row>
    <row r="390" spans="1:35" x14ac:dyDescent="0.3">
      <c r="A390" s="4" t="s">
        <v>92</v>
      </c>
      <c r="B390" s="4" t="s">
        <v>426</v>
      </c>
      <c r="C390" s="4" t="s">
        <v>216</v>
      </c>
      <c r="D390" s="4">
        <v>92000318838</v>
      </c>
      <c r="E390" s="91"/>
      <c r="F390" s="84"/>
      <c r="G390" s="84"/>
      <c r="H390" s="84"/>
      <c r="I390" s="91">
        <v>2443</v>
      </c>
      <c r="J390" s="84">
        <v>134365</v>
      </c>
      <c r="K390" s="84">
        <v>9405.5499999999993</v>
      </c>
      <c r="L390" s="84">
        <v>143770.54999999999</v>
      </c>
      <c r="M390" s="91"/>
      <c r="N390" s="84"/>
      <c r="O390" s="84"/>
      <c r="P390" s="84"/>
      <c r="Q390" s="91"/>
      <c r="R390" s="84"/>
      <c r="S390" s="84"/>
      <c r="T390" s="84"/>
      <c r="U390" s="91"/>
      <c r="V390" s="84"/>
      <c r="W390" s="84"/>
      <c r="X390" s="84"/>
      <c r="Y390" s="91"/>
      <c r="Z390" s="84"/>
      <c r="AA390" s="84"/>
      <c r="AB390" s="84"/>
      <c r="AC390" s="91">
        <v>2443</v>
      </c>
      <c r="AD390" s="84">
        <v>134365</v>
      </c>
      <c r="AE390" s="84">
        <v>9405.5499999999993</v>
      </c>
      <c r="AF390" s="84">
        <v>143770.54999999999</v>
      </c>
      <c r="AG390"/>
      <c r="AH390"/>
      <c r="AI390"/>
    </row>
    <row r="391" spans="1:35" x14ac:dyDescent="0.3">
      <c r="A391" s="4" t="s">
        <v>47</v>
      </c>
      <c r="B391" s="4" t="s">
        <v>490</v>
      </c>
      <c r="C391" s="4" t="s">
        <v>206</v>
      </c>
      <c r="D391" s="4">
        <v>92000319853</v>
      </c>
      <c r="E391" s="91"/>
      <c r="F391" s="84"/>
      <c r="G391" s="84"/>
      <c r="H391" s="84"/>
      <c r="I391" s="91">
        <v>4386</v>
      </c>
      <c r="J391" s="84">
        <v>241230</v>
      </c>
      <c r="K391" s="84">
        <v>16886.099999999999</v>
      </c>
      <c r="L391" s="84">
        <v>258116.1</v>
      </c>
      <c r="M391" s="91"/>
      <c r="N391" s="84"/>
      <c r="O391" s="84"/>
      <c r="P391" s="84"/>
      <c r="Q391" s="91"/>
      <c r="R391" s="84"/>
      <c r="S391" s="84"/>
      <c r="T391" s="84"/>
      <c r="U391" s="91"/>
      <c r="V391" s="84"/>
      <c r="W391" s="84"/>
      <c r="X391" s="84"/>
      <c r="Y391" s="91"/>
      <c r="Z391" s="84"/>
      <c r="AA391" s="84"/>
      <c r="AB391" s="84"/>
      <c r="AC391" s="91">
        <v>4386</v>
      </c>
      <c r="AD391" s="84">
        <v>241230</v>
      </c>
      <c r="AE391" s="84">
        <v>16886.099999999999</v>
      </c>
      <c r="AF391" s="84">
        <v>258116.1</v>
      </c>
      <c r="AG391"/>
      <c r="AH391"/>
      <c r="AI391"/>
    </row>
    <row r="392" spans="1:35" x14ac:dyDescent="0.3">
      <c r="A392" s="4" t="s">
        <v>47</v>
      </c>
      <c r="B392" s="4" t="s">
        <v>490</v>
      </c>
      <c r="C392" s="4" t="s">
        <v>220</v>
      </c>
      <c r="D392" s="4">
        <v>92000319846</v>
      </c>
      <c r="E392" s="91"/>
      <c r="F392" s="84"/>
      <c r="G392" s="84"/>
      <c r="H392" s="84"/>
      <c r="I392" s="91">
        <v>10834</v>
      </c>
      <c r="J392" s="84">
        <v>595870</v>
      </c>
      <c r="K392" s="84">
        <v>41710.899999999994</v>
      </c>
      <c r="L392" s="84">
        <v>637580.89999999991</v>
      </c>
      <c r="M392" s="91"/>
      <c r="N392" s="84"/>
      <c r="O392" s="84"/>
      <c r="P392" s="84"/>
      <c r="Q392" s="91"/>
      <c r="R392" s="84"/>
      <c r="S392" s="84"/>
      <c r="T392" s="84"/>
      <c r="U392" s="91"/>
      <c r="V392" s="84"/>
      <c r="W392" s="84"/>
      <c r="X392" s="84"/>
      <c r="Y392" s="91"/>
      <c r="Z392" s="84"/>
      <c r="AA392" s="84"/>
      <c r="AB392" s="84"/>
      <c r="AC392" s="91">
        <v>10834</v>
      </c>
      <c r="AD392" s="84">
        <v>595870</v>
      </c>
      <c r="AE392" s="84">
        <v>41710.899999999994</v>
      </c>
      <c r="AF392" s="84">
        <v>637580.89999999991</v>
      </c>
      <c r="AG392"/>
      <c r="AH392"/>
      <c r="AI392"/>
    </row>
    <row r="393" spans="1:35" x14ac:dyDescent="0.3">
      <c r="A393" s="4" t="s">
        <v>47</v>
      </c>
      <c r="B393" s="4" t="s">
        <v>490</v>
      </c>
      <c r="C393" s="4" t="s">
        <v>212</v>
      </c>
      <c r="D393" s="4">
        <v>92000450535</v>
      </c>
      <c r="E393" s="91"/>
      <c r="F393" s="84"/>
      <c r="G393" s="84"/>
      <c r="H393" s="84"/>
      <c r="I393" s="91">
        <v>214</v>
      </c>
      <c r="J393" s="84">
        <v>11770</v>
      </c>
      <c r="K393" s="84">
        <v>823.9</v>
      </c>
      <c r="L393" s="84">
        <v>12593.9</v>
      </c>
      <c r="M393" s="91"/>
      <c r="N393" s="84"/>
      <c r="O393" s="84"/>
      <c r="P393" s="84"/>
      <c r="Q393" s="91"/>
      <c r="R393" s="84"/>
      <c r="S393" s="84"/>
      <c r="T393" s="84"/>
      <c r="U393" s="91"/>
      <c r="V393" s="84"/>
      <c r="W393" s="84"/>
      <c r="X393" s="84"/>
      <c r="Y393" s="91"/>
      <c r="Z393" s="84"/>
      <c r="AA393" s="84"/>
      <c r="AB393" s="84"/>
      <c r="AC393" s="91">
        <v>214</v>
      </c>
      <c r="AD393" s="84">
        <v>11770</v>
      </c>
      <c r="AE393" s="84">
        <v>823.9</v>
      </c>
      <c r="AF393" s="84">
        <v>12593.9</v>
      </c>
      <c r="AG393"/>
      <c r="AH393"/>
      <c r="AI393"/>
    </row>
    <row r="394" spans="1:35" x14ac:dyDescent="0.3">
      <c r="A394" s="4" t="s">
        <v>47</v>
      </c>
      <c r="B394" s="4" t="s">
        <v>490</v>
      </c>
      <c r="C394" s="4" t="s">
        <v>640</v>
      </c>
      <c r="D394" s="4">
        <v>92000532169</v>
      </c>
      <c r="E394" s="91"/>
      <c r="F394" s="84"/>
      <c r="G394" s="84"/>
      <c r="H394" s="84"/>
      <c r="I394" s="91">
        <v>3983</v>
      </c>
      <c r="J394" s="84">
        <v>219065</v>
      </c>
      <c r="K394" s="84">
        <v>15334.55</v>
      </c>
      <c r="L394" s="84">
        <v>234399.55</v>
      </c>
      <c r="M394" s="91"/>
      <c r="N394" s="84"/>
      <c r="O394" s="84"/>
      <c r="P394" s="84"/>
      <c r="Q394" s="91"/>
      <c r="R394" s="84"/>
      <c r="S394" s="84"/>
      <c r="T394" s="84"/>
      <c r="U394" s="91"/>
      <c r="V394" s="84"/>
      <c r="W394" s="84"/>
      <c r="X394" s="84"/>
      <c r="Y394" s="91"/>
      <c r="Z394" s="84"/>
      <c r="AA394" s="84"/>
      <c r="AB394" s="84"/>
      <c r="AC394" s="91">
        <v>3983</v>
      </c>
      <c r="AD394" s="84">
        <v>219065</v>
      </c>
      <c r="AE394" s="84">
        <v>15334.55</v>
      </c>
      <c r="AF394" s="84">
        <v>234399.55</v>
      </c>
      <c r="AG394"/>
      <c r="AH394"/>
      <c r="AI394"/>
    </row>
    <row r="395" spans="1:35" x14ac:dyDescent="0.3">
      <c r="A395" s="4" t="s">
        <v>47</v>
      </c>
      <c r="B395" s="4" t="s">
        <v>490</v>
      </c>
      <c r="C395" s="4" t="s">
        <v>219</v>
      </c>
      <c r="D395" s="4">
        <v>92000319848</v>
      </c>
      <c r="E395" s="91"/>
      <c r="F395" s="84"/>
      <c r="G395" s="84"/>
      <c r="H395" s="84"/>
      <c r="I395" s="91">
        <v>8196</v>
      </c>
      <c r="J395" s="84">
        <v>450780</v>
      </c>
      <c r="K395" s="84">
        <v>31554.600000000002</v>
      </c>
      <c r="L395" s="84">
        <v>482334.60000000003</v>
      </c>
      <c r="M395" s="91"/>
      <c r="N395" s="84"/>
      <c r="O395" s="84"/>
      <c r="P395" s="84"/>
      <c r="Q395" s="91">
        <v>1060</v>
      </c>
      <c r="R395" s="84">
        <v>106000</v>
      </c>
      <c r="S395" s="84">
        <v>7420</v>
      </c>
      <c r="T395" s="84">
        <v>113420</v>
      </c>
      <c r="U395" s="91"/>
      <c r="V395" s="84"/>
      <c r="W395" s="84"/>
      <c r="X395" s="84"/>
      <c r="Y395" s="91"/>
      <c r="Z395" s="84"/>
      <c r="AA395" s="84"/>
      <c r="AB395" s="84"/>
      <c r="AC395" s="91">
        <v>9256</v>
      </c>
      <c r="AD395" s="84">
        <v>556780</v>
      </c>
      <c r="AE395" s="84">
        <v>38974.600000000006</v>
      </c>
      <c r="AF395" s="84">
        <v>595754.60000000009</v>
      </c>
      <c r="AG395"/>
      <c r="AH395"/>
      <c r="AI395"/>
    </row>
    <row r="396" spans="1:35" x14ac:dyDescent="0.3">
      <c r="A396" s="4" t="s">
        <v>47</v>
      </c>
      <c r="B396" s="4" t="s">
        <v>490</v>
      </c>
      <c r="C396" s="4" t="s">
        <v>1260</v>
      </c>
      <c r="D396" s="4">
        <v>92000589348</v>
      </c>
      <c r="E396" s="91"/>
      <c r="F396" s="84"/>
      <c r="G396" s="84"/>
      <c r="H396" s="84"/>
      <c r="I396" s="91">
        <v>340</v>
      </c>
      <c r="J396" s="84">
        <v>18700</v>
      </c>
      <c r="K396" s="84">
        <v>1309</v>
      </c>
      <c r="L396" s="84">
        <v>20009</v>
      </c>
      <c r="M396" s="91"/>
      <c r="N396" s="84"/>
      <c r="O396" s="84"/>
      <c r="P396" s="84"/>
      <c r="Q396" s="91"/>
      <c r="R396" s="84"/>
      <c r="S396" s="84"/>
      <c r="T396" s="84"/>
      <c r="U396" s="91"/>
      <c r="V396" s="84"/>
      <c r="W396" s="84"/>
      <c r="X396" s="84"/>
      <c r="Y396" s="91"/>
      <c r="Z396" s="84"/>
      <c r="AA396" s="84"/>
      <c r="AB396" s="84"/>
      <c r="AC396" s="91">
        <v>340</v>
      </c>
      <c r="AD396" s="84">
        <v>18700</v>
      </c>
      <c r="AE396" s="84">
        <v>1309</v>
      </c>
      <c r="AF396" s="84">
        <v>20009</v>
      </c>
      <c r="AG396"/>
      <c r="AH396"/>
      <c r="AI396"/>
    </row>
    <row r="397" spans="1:35" x14ac:dyDescent="0.3">
      <c r="A397" s="4" t="s">
        <v>47</v>
      </c>
      <c r="B397" s="4" t="s">
        <v>490</v>
      </c>
      <c r="C397" s="4" t="s">
        <v>214</v>
      </c>
      <c r="D397" s="4">
        <v>92000322775</v>
      </c>
      <c r="E397" s="91"/>
      <c r="F397" s="84"/>
      <c r="G397" s="84"/>
      <c r="H397" s="84"/>
      <c r="I397" s="91">
        <v>679</v>
      </c>
      <c r="J397" s="84">
        <v>37345</v>
      </c>
      <c r="K397" s="84">
        <v>2614.15</v>
      </c>
      <c r="L397" s="84">
        <v>39959.15</v>
      </c>
      <c r="M397" s="91"/>
      <c r="N397" s="84"/>
      <c r="O397" s="84"/>
      <c r="P397" s="84"/>
      <c r="Q397" s="91"/>
      <c r="R397" s="84"/>
      <c r="S397" s="84"/>
      <c r="T397" s="84"/>
      <c r="U397" s="91"/>
      <c r="V397" s="84"/>
      <c r="W397" s="84"/>
      <c r="X397" s="84"/>
      <c r="Y397" s="91"/>
      <c r="Z397" s="84"/>
      <c r="AA397" s="84"/>
      <c r="AB397" s="84"/>
      <c r="AC397" s="91">
        <v>679</v>
      </c>
      <c r="AD397" s="84">
        <v>37345</v>
      </c>
      <c r="AE397" s="84">
        <v>2614.15</v>
      </c>
      <c r="AF397" s="84">
        <v>39959.15</v>
      </c>
      <c r="AG397"/>
      <c r="AH397"/>
      <c r="AI397"/>
    </row>
    <row r="398" spans="1:35" x14ac:dyDescent="0.3">
      <c r="A398" s="4" t="s">
        <v>47</v>
      </c>
      <c r="B398" s="4" t="s">
        <v>490</v>
      </c>
      <c r="C398" s="4" t="s">
        <v>213</v>
      </c>
      <c r="D398" s="4">
        <v>92000485080</v>
      </c>
      <c r="E398" s="91"/>
      <c r="F398" s="84"/>
      <c r="G398" s="84"/>
      <c r="H398" s="84"/>
      <c r="I398" s="91">
        <v>4092</v>
      </c>
      <c r="J398" s="84">
        <v>225060</v>
      </c>
      <c r="K398" s="84">
        <v>15754.2</v>
      </c>
      <c r="L398" s="84">
        <v>240814.2</v>
      </c>
      <c r="M398" s="91"/>
      <c r="N398" s="84"/>
      <c r="O398" s="84"/>
      <c r="P398" s="84"/>
      <c r="Q398" s="91"/>
      <c r="R398" s="84"/>
      <c r="S398" s="84"/>
      <c r="T398" s="84"/>
      <c r="U398" s="91"/>
      <c r="V398" s="84"/>
      <c r="W398" s="84"/>
      <c r="X398" s="84"/>
      <c r="Y398" s="91"/>
      <c r="Z398" s="84"/>
      <c r="AA398" s="84"/>
      <c r="AB398" s="84"/>
      <c r="AC398" s="91">
        <v>4092</v>
      </c>
      <c r="AD398" s="84">
        <v>225060</v>
      </c>
      <c r="AE398" s="84">
        <v>15754.2</v>
      </c>
      <c r="AF398" s="84">
        <v>240814.2</v>
      </c>
      <c r="AG398"/>
      <c r="AH398"/>
      <c r="AI398"/>
    </row>
    <row r="399" spans="1:35" x14ac:dyDescent="0.3">
      <c r="A399" s="4" t="s">
        <v>47</v>
      </c>
      <c r="B399" s="4" t="s">
        <v>490</v>
      </c>
      <c r="C399" s="4" t="s">
        <v>216</v>
      </c>
      <c r="D399" s="4">
        <v>92000319826</v>
      </c>
      <c r="E399" s="91"/>
      <c r="F399" s="84"/>
      <c r="G399" s="84"/>
      <c r="H399" s="84"/>
      <c r="I399" s="91">
        <v>855</v>
      </c>
      <c r="J399" s="84">
        <v>47025</v>
      </c>
      <c r="K399" s="84">
        <v>3291.75</v>
      </c>
      <c r="L399" s="84">
        <v>50316.75</v>
      </c>
      <c r="M399" s="91"/>
      <c r="N399" s="84"/>
      <c r="O399" s="84"/>
      <c r="P399" s="84"/>
      <c r="Q399" s="91"/>
      <c r="R399" s="84"/>
      <c r="S399" s="84"/>
      <c r="T399" s="84"/>
      <c r="U399" s="91"/>
      <c r="V399" s="84"/>
      <c r="W399" s="84"/>
      <c r="X399" s="84"/>
      <c r="Y399" s="91"/>
      <c r="Z399" s="84"/>
      <c r="AA399" s="84"/>
      <c r="AB399" s="84"/>
      <c r="AC399" s="91">
        <v>855</v>
      </c>
      <c r="AD399" s="84">
        <v>47025</v>
      </c>
      <c r="AE399" s="84">
        <v>3291.75</v>
      </c>
      <c r="AF399" s="84">
        <v>50316.75</v>
      </c>
      <c r="AG399"/>
      <c r="AH399"/>
      <c r="AI399"/>
    </row>
    <row r="400" spans="1:35" x14ac:dyDescent="0.3">
      <c r="A400" s="4" t="s">
        <v>1376</v>
      </c>
      <c r="B400" s="4" t="s">
        <v>422</v>
      </c>
      <c r="C400" s="4" t="s">
        <v>206</v>
      </c>
      <c r="D400" s="4">
        <v>92000318923</v>
      </c>
      <c r="E400" s="91"/>
      <c r="F400" s="84"/>
      <c r="G400" s="84"/>
      <c r="H400" s="84"/>
      <c r="I400" s="91">
        <v>9825</v>
      </c>
      <c r="J400" s="84">
        <v>540375</v>
      </c>
      <c r="K400" s="84">
        <v>37826.25</v>
      </c>
      <c r="L400" s="84">
        <v>578201.25</v>
      </c>
      <c r="M400" s="91"/>
      <c r="N400" s="84"/>
      <c r="O400" s="84"/>
      <c r="P400" s="84"/>
      <c r="Q400" s="91"/>
      <c r="R400" s="84"/>
      <c r="S400" s="84"/>
      <c r="T400" s="84"/>
      <c r="U400" s="91"/>
      <c r="V400" s="84"/>
      <c r="W400" s="84"/>
      <c r="X400" s="84"/>
      <c r="Y400" s="91"/>
      <c r="Z400" s="84"/>
      <c r="AA400" s="84"/>
      <c r="AB400" s="84"/>
      <c r="AC400" s="91">
        <v>9825</v>
      </c>
      <c r="AD400" s="84">
        <v>540375</v>
      </c>
      <c r="AE400" s="84">
        <v>37826.25</v>
      </c>
      <c r="AF400" s="84">
        <v>578201.25</v>
      </c>
      <c r="AG400"/>
      <c r="AH400"/>
      <c r="AI400"/>
    </row>
    <row r="401" spans="1:35" x14ac:dyDescent="0.3">
      <c r="A401" s="4" t="s">
        <v>1376</v>
      </c>
      <c r="B401" s="4" t="s">
        <v>422</v>
      </c>
      <c r="C401" s="4" t="s">
        <v>220</v>
      </c>
      <c r="D401" s="4">
        <v>92000318860</v>
      </c>
      <c r="E401" s="91"/>
      <c r="F401" s="84"/>
      <c r="G401" s="84"/>
      <c r="H401" s="84"/>
      <c r="I401" s="91">
        <v>11856</v>
      </c>
      <c r="J401" s="84">
        <v>652080</v>
      </c>
      <c r="K401" s="84">
        <v>45645.600000000006</v>
      </c>
      <c r="L401" s="84">
        <v>697725.6</v>
      </c>
      <c r="M401" s="91"/>
      <c r="N401" s="84"/>
      <c r="O401" s="84"/>
      <c r="P401" s="84"/>
      <c r="Q401" s="91"/>
      <c r="R401" s="84"/>
      <c r="S401" s="84"/>
      <c r="T401" s="84"/>
      <c r="U401" s="91"/>
      <c r="V401" s="84"/>
      <c r="W401" s="84"/>
      <c r="X401" s="84"/>
      <c r="Y401" s="91"/>
      <c r="Z401" s="84"/>
      <c r="AA401" s="84"/>
      <c r="AB401" s="84"/>
      <c r="AC401" s="91">
        <v>11856</v>
      </c>
      <c r="AD401" s="84">
        <v>652080</v>
      </c>
      <c r="AE401" s="84">
        <v>45645.600000000006</v>
      </c>
      <c r="AF401" s="84">
        <v>697725.6</v>
      </c>
      <c r="AG401"/>
      <c r="AH401"/>
      <c r="AI401"/>
    </row>
    <row r="402" spans="1:35" x14ac:dyDescent="0.3">
      <c r="A402" s="4" t="s">
        <v>1376</v>
      </c>
      <c r="B402" s="4" t="s">
        <v>422</v>
      </c>
      <c r="C402" s="4" t="s">
        <v>212</v>
      </c>
      <c r="D402" s="4">
        <v>92000523871</v>
      </c>
      <c r="E402" s="91"/>
      <c r="F402" s="84"/>
      <c r="G402" s="84"/>
      <c r="H402" s="84"/>
      <c r="I402" s="91">
        <v>196</v>
      </c>
      <c r="J402" s="84">
        <v>10780</v>
      </c>
      <c r="K402" s="84">
        <v>754.6</v>
      </c>
      <c r="L402" s="84">
        <v>11534.6</v>
      </c>
      <c r="M402" s="91"/>
      <c r="N402" s="84"/>
      <c r="O402" s="84"/>
      <c r="P402" s="84"/>
      <c r="Q402" s="91"/>
      <c r="R402" s="84"/>
      <c r="S402" s="84"/>
      <c r="T402" s="84"/>
      <c r="U402" s="91"/>
      <c r="V402" s="84"/>
      <c r="W402" s="84"/>
      <c r="X402" s="84"/>
      <c r="Y402" s="91"/>
      <c r="Z402" s="84"/>
      <c r="AA402" s="84"/>
      <c r="AB402" s="84"/>
      <c r="AC402" s="91">
        <v>196</v>
      </c>
      <c r="AD402" s="84">
        <v>10780</v>
      </c>
      <c r="AE402" s="84">
        <v>754.6</v>
      </c>
      <c r="AF402" s="84">
        <v>11534.6</v>
      </c>
      <c r="AG402"/>
      <c r="AH402"/>
      <c r="AI402"/>
    </row>
    <row r="403" spans="1:35" x14ac:dyDescent="0.3">
      <c r="A403" s="4" t="s">
        <v>1376</v>
      </c>
      <c r="B403" s="4" t="s">
        <v>422</v>
      </c>
      <c r="C403" s="4" t="s">
        <v>640</v>
      </c>
      <c r="D403" s="4">
        <v>92000552497</v>
      </c>
      <c r="E403" s="91"/>
      <c r="F403" s="84"/>
      <c r="G403" s="84"/>
      <c r="H403" s="84"/>
      <c r="I403" s="91">
        <v>8382</v>
      </c>
      <c r="J403" s="84">
        <v>461010</v>
      </c>
      <c r="K403" s="84">
        <v>32270.7</v>
      </c>
      <c r="L403" s="84">
        <v>493280.7</v>
      </c>
      <c r="M403" s="91"/>
      <c r="N403" s="84"/>
      <c r="O403" s="84"/>
      <c r="P403" s="84"/>
      <c r="Q403" s="91"/>
      <c r="R403" s="84"/>
      <c r="S403" s="84"/>
      <c r="T403" s="84"/>
      <c r="U403" s="91"/>
      <c r="V403" s="84"/>
      <c r="W403" s="84"/>
      <c r="X403" s="84"/>
      <c r="Y403" s="91"/>
      <c r="Z403" s="84"/>
      <c r="AA403" s="84"/>
      <c r="AB403" s="84"/>
      <c r="AC403" s="91">
        <v>8382</v>
      </c>
      <c r="AD403" s="84">
        <v>461010</v>
      </c>
      <c r="AE403" s="84">
        <v>32270.7</v>
      </c>
      <c r="AF403" s="84">
        <v>493280.7</v>
      </c>
      <c r="AG403"/>
      <c r="AH403"/>
      <c r="AI403"/>
    </row>
    <row r="404" spans="1:35" x14ac:dyDescent="0.3">
      <c r="A404" s="4" t="s">
        <v>1376</v>
      </c>
      <c r="B404" s="4" t="s">
        <v>422</v>
      </c>
      <c r="C404" s="4" t="s">
        <v>219</v>
      </c>
      <c r="D404" s="4">
        <v>92000318853</v>
      </c>
      <c r="E404" s="91"/>
      <c r="F404" s="84"/>
      <c r="G404" s="84"/>
      <c r="H404" s="84"/>
      <c r="I404" s="91">
        <v>12695</v>
      </c>
      <c r="J404" s="84">
        <v>698225</v>
      </c>
      <c r="K404" s="84">
        <v>48875.75</v>
      </c>
      <c r="L404" s="84">
        <v>747100.75</v>
      </c>
      <c r="M404" s="91"/>
      <c r="N404" s="84"/>
      <c r="O404" s="84"/>
      <c r="P404" s="84"/>
      <c r="Q404" s="91">
        <v>1597</v>
      </c>
      <c r="R404" s="84">
        <v>159700</v>
      </c>
      <c r="S404" s="84">
        <v>11179</v>
      </c>
      <c r="T404" s="84">
        <v>170879</v>
      </c>
      <c r="U404" s="91"/>
      <c r="V404" s="84"/>
      <c r="W404" s="84"/>
      <c r="X404" s="84"/>
      <c r="Y404" s="91"/>
      <c r="Z404" s="84"/>
      <c r="AA404" s="84"/>
      <c r="AB404" s="84"/>
      <c r="AC404" s="91">
        <v>14292</v>
      </c>
      <c r="AD404" s="84">
        <v>857925</v>
      </c>
      <c r="AE404" s="84">
        <v>60054.75</v>
      </c>
      <c r="AF404" s="84">
        <v>917979.75</v>
      </c>
      <c r="AG404"/>
      <c r="AH404"/>
      <c r="AI404"/>
    </row>
    <row r="405" spans="1:35" x14ac:dyDescent="0.3">
      <c r="A405" s="4" t="s">
        <v>1376</v>
      </c>
      <c r="B405" s="4" t="s">
        <v>422</v>
      </c>
      <c r="C405" s="4" t="s">
        <v>1260</v>
      </c>
      <c r="D405" s="4">
        <v>92000589349</v>
      </c>
      <c r="E405" s="91"/>
      <c r="F405" s="84"/>
      <c r="G405" s="84"/>
      <c r="H405" s="84"/>
      <c r="I405" s="91">
        <v>2822</v>
      </c>
      <c r="J405" s="84">
        <v>155210</v>
      </c>
      <c r="K405" s="84">
        <v>10864.7</v>
      </c>
      <c r="L405" s="84">
        <v>166074.70000000001</v>
      </c>
      <c r="M405" s="91"/>
      <c r="N405" s="84"/>
      <c r="O405" s="84"/>
      <c r="P405" s="84"/>
      <c r="Q405" s="91"/>
      <c r="R405" s="84"/>
      <c r="S405" s="84"/>
      <c r="T405" s="84"/>
      <c r="U405" s="91"/>
      <c r="V405" s="84"/>
      <c r="W405" s="84"/>
      <c r="X405" s="84"/>
      <c r="Y405" s="91"/>
      <c r="Z405" s="84"/>
      <c r="AA405" s="84"/>
      <c r="AB405" s="84"/>
      <c r="AC405" s="91">
        <v>2822</v>
      </c>
      <c r="AD405" s="84">
        <v>155210</v>
      </c>
      <c r="AE405" s="84">
        <v>10864.7</v>
      </c>
      <c r="AF405" s="84">
        <v>166074.70000000001</v>
      </c>
      <c r="AG405"/>
      <c r="AH405"/>
      <c r="AI405"/>
    </row>
    <row r="406" spans="1:35" x14ac:dyDescent="0.3">
      <c r="A406" s="4" t="s">
        <v>1376</v>
      </c>
      <c r="B406" s="4" t="s">
        <v>422</v>
      </c>
      <c r="C406" s="4" t="s">
        <v>214</v>
      </c>
      <c r="D406" s="4">
        <v>92000322779</v>
      </c>
      <c r="E406" s="91"/>
      <c r="F406" s="84"/>
      <c r="G406" s="84"/>
      <c r="H406" s="84"/>
      <c r="I406" s="91">
        <v>1945</v>
      </c>
      <c r="J406" s="84">
        <v>106975</v>
      </c>
      <c r="K406" s="84">
        <v>7488.25</v>
      </c>
      <c r="L406" s="84">
        <v>114463.25</v>
      </c>
      <c r="M406" s="91"/>
      <c r="N406" s="84"/>
      <c r="O406" s="84"/>
      <c r="P406" s="84"/>
      <c r="Q406" s="91"/>
      <c r="R406" s="84"/>
      <c r="S406" s="84"/>
      <c r="T406" s="84"/>
      <c r="U406" s="91"/>
      <c r="V406" s="84"/>
      <c r="W406" s="84"/>
      <c r="X406" s="84"/>
      <c r="Y406" s="91"/>
      <c r="Z406" s="84"/>
      <c r="AA406" s="84"/>
      <c r="AB406" s="84"/>
      <c r="AC406" s="91">
        <v>1945</v>
      </c>
      <c r="AD406" s="84">
        <v>106975</v>
      </c>
      <c r="AE406" s="84">
        <v>7488.25</v>
      </c>
      <c r="AF406" s="84">
        <v>114463.25</v>
      </c>
      <c r="AG406"/>
      <c r="AH406"/>
      <c r="AI406"/>
    </row>
    <row r="407" spans="1:35" x14ac:dyDescent="0.3">
      <c r="A407" s="4" t="s">
        <v>1376</v>
      </c>
      <c r="B407" s="4" t="s">
        <v>422</v>
      </c>
      <c r="C407" s="4" t="s">
        <v>213</v>
      </c>
      <c r="D407" s="4">
        <v>92000441432</v>
      </c>
      <c r="E407" s="91"/>
      <c r="F407" s="84"/>
      <c r="G407" s="84"/>
      <c r="H407" s="84"/>
      <c r="I407" s="91">
        <v>4271</v>
      </c>
      <c r="J407" s="84">
        <v>234905</v>
      </c>
      <c r="K407" s="84">
        <v>16443.349999999999</v>
      </c>
      <c r="L407" s="84">
        <v>251348.35</v>
      </c>
      <c r="M407" s="91"/>
      <c r="N407" s="84"/>
      <c r="O407" s="84"/>
      <c r="P407" s="84"/>
      <c r="Q407" s="91"/>
      <c r="R407" s="84"/>
      <c r="S407" s="84"/>
      <c r="T407" s="84"/>
      <c r="U407" s="91"/>
      <c r="V407" s="84"/>
      <c r="W407" s="84"/>
      <c r="X407" s="84"/>
      <c r="Y407" s="91"/>
      <c r="Z407" s="84"/>
      <c r="AA407" s="84"/>
      <c r="AB407" s="84"/>
      <c r="AC407" s="91">
        <v>4271</v>
      </c>
      <c r="AD407" s="84">
        <v>234905</v>
      </c>
      <c r="AE407" s="84">
        <v>16443.349999999999</v>
      </c>
      <c r="AF407" s="84">
        <v>251348.35</v>
      </c>
      <c r="AG407"/>
      <c r="AH407"/>
      <c r="AI407"/>
    </row>
    <row r="408" spans="1:35" x14ac:dyDescent="0.3">
      <c r="A408" s="4" t="s">
        <v>1376</v>
      </c>
      <c r="B408" s="4" t="s">
        <v>422</v>
      </c>
      <c r="C408" s="4" t="s">
        <v>216</v>
      </c>
      <c r="D408" s="4">
        <v>92000318885</v>
      </c>
      <c r="E408" s="91"/>
      <c r="F408" s="84"/>
      <c r="G408" s="84"/>
      <c r="H408" s="84"/>
      <c r="I408" s="91">
        <v>692</v>
      </c>
      <c r="J408" s="84">
        <v>38060</v>
      </c>
      <c r="K408" s="84">
        <v>2664.2</v>
      </c>
      <c r="L408" s="84">
        <v>40724.199999999997</v>
      </c>
      <c r="M408" s="91"/>
      <c r="N408" s="84"/>
      <c r="O408" s="84"/>
      <c r="P408" s="84"/>
      <c r="Q408" s="91"/>
      <c r="R408" s="84"/>
      <c r="S408" s="84"/>
      <c r="T408" s="84"/>
      <c r="U408" s="91"/>
      <c r="V408" s="84"/>
      <c r="W408" s="84"/>
      <c r="X408" s="84"/>
      <c r="Y408" s="91"/>
      <c r="Z408" s="84"/>
      <c r="AA408" s="84"/>
      <c r="AB408" s="84"/>
      <c r="AC408" s="91">
        <v>692</v>
      </c>
      <c r="AD408" s="84">
        <v>38060</v>
      </c>
      <c r="AE408" s="84">
        <v>2664.2</v>
      </c>
      <c r="AF408" s="84">
        <v>40724.199999999997</v>
      </c>
      <c r="AG408"/>
      <c r="AH408"/>
      <c r="AI408"/>
    </row>
    <row r="409" spans="1:35" x14ac:dyDescent="0.3">
      <c r="A409" s="4" t="s">
        <v>1377</v>
      </c>
      <c r="B409" s="4" t="s">
        <v>410</v>
      </c>
      <c r="C409" s="4" t="s">
        <v>206</v>
      </c>
      <c r="D409" s="4">
        <v>92000324057</v>
      </c>
      <c r="E409" s="91"/>
      <c r="F409" s="84"/>
      <c r="G409" s="84"/>
      <c r="H409" s="84"/>
      <c r="I409" s="91">
        <v>6427</v>
      </c>
      <c r="J409" s="84">
        <v>353485</v>
      </c>
      <c r="K409" s="84">
        <v>24743.95</v>
      </c>
      <c r="L409" s="84">
        <v>378228.95</v>
      </c>
      <c r="M409" s="91"/>
      <c r="N409" s="84"/>
      <c r="O409" s="84"/>
      <c r="P409" s="84"/>
      <c r="Q409" s="91"/>
      <c r="R409" s="84"/>
      <c r="S409" s="84"/>
      <c r="T409" s="84"/>
      <c r="U409" s="91"/>
      <c r="V409" s="84"/>
      <c r="W409" s="84"/>
      <c r="X409" s="84"/>
      <c r="Y409" s="91"/>
      <c r="Z409" s="84"/>
      <c r="AA409" s="84"/>
      <c r="AB409" s="84"/>
      <c r="AC409" s="91">
        <v>6427</v>
      </c>
      <c r="AD409" s="84">
        <v>353485</v>
      </c>
      <c r="AE409" s="84">
        <v>24743.95</v>
      </c>
      <c r="AF409" s="84">
        <v>378228.95</v>
      </c>
      <c r="AG409"/>
      <c r="AH409"/>
      <c r="AI409"/>
    </row>
    <row r="410" spans="1:35" x14ac:dyDescent="0.3">
      <c r="A410" s="4" t="s">
        <v>1377</v>
      </c>
      <c r="B410" s="4" t="s">
        <v>410</v>
      </c>
      <c r="C410" s="4" t="s">
        <v>220</v>
      </c>
      <c r="D410" s="4">
        <v>92000324049</v>
      </c>
      <c r="E410" s="91"/>
      <c r="F410" s="84"/>
      <c r="G410" s="84"/>
      <c r="H410" s="84"/>
      <c r="I410" s="91">
        <v>12577</v>
      </c>
      <c r="J410" s="84">
        <v>691735</v>
      </c>
      <c r="K410" s="84">
        <v>48421.45</v>
      </c>
      <c r="L410" s="84">
        <v>740156.45</v>
      </c>
      <c r="M410" s="91"/>
      <c r="N410" s="84"/>
      <c r="O410" s="84"/>
      <c r="P410" s="84"/>
      <c r="Q410" s="91"/>
      <c r="R410" s="84"/>
      <c r="S410" s="84"/>
      <c r="T410" s="84"/>
      <c r="U410" s="91"/>
      <c r="V410" s="84"/>
      <c r="W410" s="84"/>
      <c r="X410" s="84"/>
      <c r="Y410" s="91"/>
      <c r="Z410" s="84"/>
      <c r="AA410" s="84"/>
      <c r="AB410" s="84"/>
      <c r="AC410" s="91">
        <v>12577</v>
      </c>
      <c r="AD410" s="84">
        <v>691735</v>
      </c>
      <c r="AE410" s="84">
        <v>48421.45</v>
      </c>
      <c r="AF410" s="84">
        <v>740156.45</v>
      </c>
      <c r="AG410"/>
      <c r="AH410"/>
      <c r="AI410"/>
    </row>
    <row r="411" spans="1:35" x14ac:dyDescent="0.3">
      <c r="A411" s="4" t="s">
        <v>1377</v>
      </c>
      <c r="B411" s="4" t="s">
        <v>410</v>
      </c>
      <c r="C411" s="4" t="s">
        <v>212</v>
      </c>
      <c r="D411" s="4">
        <v>92000384352</v>
      </c>
      <c r="E411" s="91"/>
      <c r="F411" s="84"/>
      <c r="G411" s="84"/>
      <c r="H411" s="84"/>
      <c r="I411" s="91">
        <v>1440</v>
      </c>
      <c r="J411" s="84">
        <v>79200</v>
      </c>
      <c r="K411" s="84">
        <v>5544</v>
      </c>
      <c r="L411" s="84">
        <v>84744</v>
      </c>
      <c r="M411" s="91"/>
      <c r="N411" s="84"/>
      <c r="O411" s="84"/>
      <c r="P411" s="84"/>
      <c r="Q411" s="91"/>
      <c r="R411" s="84"/>
      <c r="S411" s="84"/>
      <c r="T411" s="84"/>
      <c r="U411" s="91"/>
      <c r="V411" s="84"/>
      <c r="W411" s="84"/>
      <c r="X411" s="84"/>
      <c r="Y411" s="91"/>
      <c r="Z411" s="84"/>
      <c r="AA411" s="84"/>
      <c r="AB411" s="84"/>
      <c r="AC411" s="91">
        <v>1440</v>
      </c>
      <c r="AD411" s="84">
        <v>79200</v>
      </c>
      <c r="AE411" s="84">
        <v>5544</v>
      </c>
      <c r="AF411" s="84">
        <v>84744</v>
      </c>
      <c r="AG411"/>
      <c r="AH411"/>
      <c r="AI411"/>
    </row>
    <row r="412" spans="1:35" x14ac:dyDescent="0.3">
      <c r="A412" s="4" t="s">
        <v>1377</v>
      </c>
      <c r="B412" s="4" t="s">
        <v>410</v>
      </c>
      <c r="C412" s="4" t="s">
        <v>219</v>
      </c>
      <c r="D412" s="4">
        <v>92000324052</v>
      </c>
      <c r="E412" s="91"/>
      <c r="F412" s="84"/>
      <c r="G412" s="84"/>
      <c r="H412" s="84"/>
      <c r="I412" s="91">
        <v>7309</v>
      </c>
      <c r="J412" s="84">
        <v>401995</v>
      </c>
      <c r="K412" s="84">
        <v>28139.65</v>
      </c>
      <c r="L412" s="84">
        <v>430134.65</v>
      </c>
      <c r="M412" s="91"/>
      <c r="N412" s="84"/>
      <c r="O412" s="84"/>
      <c r="P412" s="84"/>
      <c r="Q412" s="91">
        <v>158</v>
      </c>
      <c r="R412" s="84">
        <v>15800</v>
      </c>
      <c r="S412" s="84">
        <v>1106</v>
      </c>
      <c r="T412" s="84">
        <v>16906</v>
      </c>
      <c r="U412" s="91"/>
      <c r="V412" s="84"/>
      <c r="W412" s="84"/>
      <c r="X412" s="84"/>
      <c r="Y412" s="91"/>
      <c r="Z412" s="84"/>
      <c r="AA412" s="84"/>
      <c r="AB412" s="84"/>
      <c r="AC412" s="91">
        <v>7467</v>
      </c>
      <c r="AD412" s="84">
        <v>417795</v>
      </c>
      <c r="AE412" s="84">
        <v>29245.65</v>
      </c>
      <c r="AF412" s="84">
        <v>447040.65</v>
      </c>
      <c r="AG412"/>
      <c r="AH412"/>
      <c r="AI412"/>
    </row>
    <row r="413" spans="1:35" x14ac:dyDescent="0.3">
      <c r="A413" s="4" t="s">
        <v>1377</v>
      </c>
      <c r="B413" s="4" t="s">
        <v>410</v>
      </c>
      <c r="C413" s="4" t="s">
        <v>1260</v>
      </c>
      <c r="D413" s="4">
        <v>92000589350</v>
      </c>
      <c r="E413" s="91"/>
      <c r="F413" s="84"/>
      <c r="G413" s="84"/>
      <c r="H413" s="84"/>
      <c r="I413" s="91">
        <v>2374</v>
      </c>
      <c r="J413" s="84">
        <v>130570</v>
      </c>
      <c r="K413" s="84">
        <v>9139.9</v>
      </c>
      <c r="L413" s="84">
        <v>139709.9</v>
      </c>
      <c r="M413" s="91"/>
      <c r="N413" s="84"/>
      <c r="O413" s="84"/>
      <c r="P413" s="84"/>
      <c r="Q413" s="91"/>
      <c r="R413" s="84"/>
      <c r="S413" s="84"/>
      <c r="T413" s="84"/>
      <c r="U413" s="91"/>
      <c r="V413" s="84"/>
      <c r="W413" s="84"/>
      <c r="X413" s="84"/>
      <c r="Y413" s="91"/>
      <c r="Z413" s="84"/>
      <c r="AA413" s="84"/>
      <c r="AB413" s="84"/>
      <c r="AC413" s="91">
        <v>2374</v>
      </c>
      <c r="AD413" s="84">
        <v>130570</v>
      </c>
      <c r="AE413" s="84">
        <v>9139.9</v>
      </c>
      <c r="AF413" s="84">
        <v>139709.9</v>
      </c>
      <c r="AG413"/>
      <c r="AH413"/>
      <c r="AI413"/>
    </row>
    <row r="414" spans="1:35" x14ac:dyDescent="0.3">
      <c r="A414" s="4" t="s">
        <v>1377</v>
      </c>
      <c r="B414" s="4" t="s">
        <v>410</v>
      </c>
      <c r="C414" s="4" t="s">
        <v>214</v>
      </c>
      <c r="D414" s="4">
        <v>92000322780</v>
      </c>
      <c r="E414" s="91"/>
      <c r="F414" s="84"/>
      <c r="G414" s="84"/>
      <c r="H414" s="84"/>
      <c r="I414" s="91">
        <v>720</v>
      </c>
      <c r="J414" s="84">
        <v>39600</v>
      </c>
      <c r="K414" s="84">
        <v>2772</v>
      </c>
      <c r="L414" s="84">
        <v>42372</v>
      </c>
      <c r="M414" s="91"/>
      <c r="N414" s="84"/>
      <c r="O414" s="84"/>
      <c r="P414" s="84"/>
      <c r="Q414" s="91"/>
      <c r="R414" s="84"/>
      <c r="S414" s="84"/>
      <c r="T414" s="84"/>
      <c r="U414" s="91"/>
      <c r="V414" s="84"/>
      <c r="W414" s="84"/>
      <c r="X414" s="84"/>
      <c r="Y414" s="91"/>
      <c r="Z414" s="84"/>
      <c r="AA414" s="84"/>
      <c r="AB414" s="84"/>
      <c r="AC414" s="91">
        <v>720</v>
      </c>
      <c r="AD414" s="84">
        <v>39600</v>
      </c>
      <c r="AE414" s="84">
        <v>2772</v>
      </c>
      <c r="AF414" s="84">
        <v>42372</v>
      </c>
      <c r="AG414"/>
      <c r="AH414"/>
      <c r="AI414"/>
    </row>
    <row r="415" spans="1:35" x14ac:dyDescent="0.3">
      <c r="A415" s="4" t="s">
        <v>1377</v>
      </c>
      <c r="B415" s="4" t="s">
        <v>410</v>
      </c>
      <c r="C415" s="4" t="s">
        <v>213</v>
      </c>
      <c r="D415" s="4">
        <v>92000481962</v>
      </c>
      <c r="E415" s="91"/>
      <c r="F415" s="84"/>
      <c r="G415" s="84"/>
      <c r="H415" s="84"/>
      <c r="I415" s="91">
        <v>9878</v>
      </c>
      <c r="J415" s="84">
        <v>543290</v>
      </c>
      <c r="K415" s="84">
        <v>38030.300000000003</v>
      </c>
      <c r="L415" s="84">
        <v>581320.30000000005</v>
      </c>
      <c r="M415" s="91"/>
      <c r="N415" s="84"/>
      <c r="O415" s="84"/>
      <c r="P415" s="84"/>
      <c r="Q415" s="91"/>
      <c r="R415" s="84"/>
      <c r="S415" s="84"/>
      <c r="T415" s="84"/>
      <c r="U415" s="91"/>
      <c r="V415" s="84"/>
      <c r="W415" s="84"/>
      <c r="X415" s="84"/>
      <c r="Y415" s="91"/>
      <c r="Z415" s="84"/>
      <c r="AA415" s="84"/>
      <c r="AB415" s="84"/>
      <c r="AC415" s="91">
        <v>9878</v>
      </c>
      <c r="AD415" s="84">
        <v>543290</v>
      </c>
      <c r="AE415" s="84">
        <v>38030.300000000003</v>
      </c>
      <c r="AF415" s="84">
        <v>581320.30000000005</v>
      </c>
      <c r="AG415"/>
      <c r="AH415"/>
      <c r="AI415"/>
    </row>
    <row r="416" spans="1:35" x14ac:dyDescent="0.3">
      <c r="A416" s="4" t="s">
        <v>1377</v>
      </c>
      <c r="B416" s="4" t="s">
        <v>410</v>
      </c>
      <c r="C416" s="4" t="s">
        <v>216</v>
      </c>
      <c r="D416" s="4">
        <v>92000324030</v>
      </c>
      <c r="E416" s="91"/>
      <c r="F416" s="84"/>
      <c r="G416" s="84"/>
      <c r="H416" s="84"/>
      <c r="I416" s="91">
        <v>469</v>
      </c>
      <c r="J416" s="84">
        <v>25795</v>
      </c>
      <c r="K416" s="84">
        <v>1805.65</v>
      </c>
      <c r="L416" s="84">
        <v>27600.65</v>
      </c>
      <c r="M416" s="91"/>
      <c r="N416" s="84"/>
      <c r="O416" s="84"/>
      <c r="P416" s="84"/>
      <c r="Q416" s="91"/>
      <c r="R416" s="84"/>
      <c r="S416" s="84"/>
      <c r="T416" s="84"/>
      <c r="U416" s="91"/>
      <c r="V416" s="84"/>
      <c r="W416" s="84"/>
      <c r="X416" s="84"/>
      <c r="Y416" s="91"/>
      <c r="Z416" s="84"/>
      <c r="AA416" s="84"/>
      <c r="AB416" s="84"/>
      <c r="AC416" s="91">
        <v>469</v>
      </c>
      <c r="AD416" s="84">
        <v>25795</v>
      </c>
      <c r="AE416" s="84">
        <v>1805.65</v>
      </c>
      <c r="AF416" s="84">
        <v>27600.65</v>
      </c>
      <c r="AG416"/>
      <c r="AH416"/>
      <c r="AI416"/>
    </row>
    <row r="417" spans="1:35" x14ac:dyDescent="0.3">
      <c r="A417" s="4" t="s">
        <v>1378</v>
      </c>
      <c r="B417" s="4" t="s">
        <v>512</v>
      </c>
      <c r="C417" s="4" t="s">
        <v>206</v>
      </c>
      <c r="D417" s="4">
        <v>92000319901</v>
      </c>
      <c r="E417" s="91"/>
      <c r="F417" s="84"/>
      <c r="G417" s="84"/>
      <c r="H417" s="84"/>
      <c r="I417" s="91">
        <v>6535</v>
      </c>
      <c r="J417" s="84">
        <v>359425</v>
      </c>
      <c r="K417" s="84">
        <v>25159.75</v>
      </c>
      <c r="L417" s="84">
        <v>384584.75</v>
      </c>
      <c r="M417" s="91"/>
      <c r="N417" s="84"/>
      <c r="O417" s="84"/>
      <c r="P417" s="84"/>
      <c r="Q417" s="91"/>
      <c r="R417" s="84"/>
      <c r="S417" s="84"/>
      <c r="T417" s="84"/>
      <c r="U417" s="91">
        <v>36</v>
      </c>
      <c r="V417" s="84">
        <v>14760</v>
      </c>
      <c r="W417" s="84">
        <v>1033.2</v>
      </c>
      <c r="X417" s="84">
        <v>15793.2</v>
      </c>
      <c r="Y417" s="91"/>
      <c r="Z417" s="84"/>
      <c r="AA417" s="84"/>
      <c r="AB417" s="84"/>
      <c r="AC417" s="91">
        <v>6571</v>
      </c>
      <c r="AD417" s="84">
        <v>374185</v>
      </c>
      <c r="AE417" s="84">
        <v>26192.95</v>
      </c>
      <c r="AF417" s="84">
        <v>400377.95</v>
      </c>
      <c r="AG417"/>
      <c r="AH417"/>
      <c r="AI417"/>
    </row>
    <row r="418" spans="1:35" x14ac:dyDescent="0.3">
      <c r="A418" s="4" t="s">
        <v>1378</v>
      </c>
      <c r="B418" s="4" t="s">
        <v>512</v>
      </c>
      <c r="C418" s="4" t="s">
        <v>220</v>
      </c>
      <c r="D418" s="4">
        <v>92000319903</v>
      </c>
      <c r="E418" s="91"/>
      <c r="F418" s="84"/>
      <c r="G418" s="84"/>
      <c r="H418" s="84"/>
      <c r="I418" s="91">
        <v>4626</v>
      </c>
      <c r="J418" s="84">
        <v>254430</v>
      </c>
      <c r="K418" s="84">
        <v>17810.100000000002</v>
      </c>
      <c r="L418" s="84">
        <v>272240.09999999998</v>
      </c>
      <c r="M418" s="91"/>
      <c r="N418" s="84"/>
      <c r="O418" s="84"/>
      <c r="P418" s="84"/>
      <c r="Q418" s="91"/>
      <c r="R418" s="84"/>
      <c r="S418" s="84"/>
      <c r="T418" s="84"/>
      <c r="U418" s="91"/>
      <c r="V418" s="84"/>
      <c r="W418" s="84"/>
      <c r="X418" s="84"/>
      <c r="Y418" s="91"/>
      <c r="Z418" s="84"/>
      <c r="AA418" s="84"/>
      <c r="AB418" s="84"/>
      <c r="AC418" s="91">
        <v>4626</v>
      </c>
      <c r="AD418" s="84">
        <v>254430</v>
      </c>
      <c r="AE418" s="84">
        <v>17810.100000000002</v>
      </c>
      <c r="AF418" s="84">
        <v>272240.09999999998</v>
      </c>
      <c r="AG418"/>
      <c r="AH418"/>
      <c r="AI418"/>
    </row>
    <row r="419" spans="1:35" x14ac:dyDescent="0.3">
      <c r="A419" s="4" t="s">
        <v>1378</v>
      </c>
      <c r="B419" s="4" t="s">
        <v>512</v>
      </c>
      <c r="C419" s="4" t="s">
        <v>645</v>
      </c>
      <c r="D419" s="4">
        <v>92000185814</v>
      </c>
      <c r="E419" s="91">
        <v>647</v>
      </c>
      <c r="F419" s="84">
        <v>20704</v>
      </c>
      <c r="G419" s="84">
        <v>1449.28</v>
      </c>
      <c r="H419" s="84">
        <v>22153.279999999999</v>
      </c>
      <c r="I419" s="91"/>
      <c r="J419" s="84"/>
      <c r="K419" s="84"/>
      <c r="L419" s="84"/>
      <c r="M419" s="91">
        <v>12</v>
      </c>
      <c r="N419" s="84">
        <v>768</v>
      </c>
      <c r="O419" s="84">
        <v>53.76</v>
      </c>
      <c r="P419" s="84">
        <v>821.76</v>
      </c>
      <c r="Q419" s="91"/>
      <c r="R419" s="84"/>
      <c r="S419" s="84"/>
      <c r="T419" s="84"/>
      <c r="U419" s="91"/>
      <c r="V419" s="84"/>
      <c r="W419" s="84"/>
      <c r="X419" s="84"/>
      <c r="Y419" s="91"/>
      <c r="Z419" s="84"/>
      <c r="AA419" s="84"/>
      <c r="AB419" s="84"/>
      <c r="AC419" s="91">
        <v>659</v>
      </c>
      <c r="AD419" s="84">
        <v>21472</v>
      </c>
      <c r="AE419" s="84">
        <v>1503.04</v>
      </c>
      <c r="AF419" s="84">
        <v>22975.039999999997</v>
      </c>
      <c r="AG419"/>
      <c r="AH419"/>
      <c r="AI419"/>
    </row>
    <row r="420" spans="1:35" x14ac:dyDescent="0.3">
      <c r="A420" s="4" t="s">
        <v>1378</v>
      </c>
      <c r="B420" s="4" t="s">
        <v>512</v>
      </c>
      <c r="C420" s="4" t="s">
        <v>211</v>
      </c>
      <c r="D420" s="4">
        <v>92000395237</v>
      </c>
      <c r="E420" s="91"/>
      <c r="F420" s="84"/>
      <c r="G420" s="84"/>
      <c r="H420" s="84"/>
      <c r="I420" s="91">
        <v>1246</v>
      </c>
      <c r="J420" s="84">
        <v>68530</v>
      </c>
      <c r="K420" s="84">
        <v>4797.1000000000004</v>
      </c>
      <c r="L420" s="84">
        <v>73327.100000000006</v>
      </c>
      <c r="M420" s="91"/>
      <c r="N420" s="84"/>
      <c r="O420" s="84"/>
      <c r="P420" s="84"/>
      <c r="Q420" s="91"/>
      <c r="R420" s="84"/>
      <c r="S420" s="84"/>
      <c r="T420" s="84"/>
      <c r="U420" s="91"/>
      <c r="V420" s="84"/>
      <c r="W420" s="84"/>
      <c r="X420" s="84"/>
      <c r="Y420" s="91"/>
      <c r="Z420" s="84"/>
      <c r="AA420" s="84"/>
      <c r="AB420" s="84"/>
      <c r="AC420" s="91">
        <v>1246</v>
      </c>
      <c r="AD420" s="84">
        <v>68530</v>
      </c>
      <c r="AE420" s="84">
        <v>4797.1000000000004</v>
      </c>
      <c r="AF420" s="84">
        <v>73327.100000000006</v>
      </c>
      <c r="AG420"/>
      <c r="AH420"/>
      <c r="AI420"/>
    </row>
    <row r="421" spans="1:35" x14ac:dyDescent="0.3">
      <c r="A421" s="4" t="s">
        <v>1378</v>
      </c>
      <c r="B421" s="4" t="s">
        <v>512</v>
      </c>
      <c r="C421" s="4" t="s">
        <v>643</v>
      </c>
      <c r="D421" s="4">
        <v>92000187058</v>
      </c>
      <c r="E421" s="91">
        <v>759</v>
      </c>
      <c r="F421" s="84">
        <v>24288</v>
      </c>
      <c r="G421" s="84">
        <v>1700.16</v>
      </c>
      <c r="H421" s="84">
        <v>25988.16</v>
      </c>
      <c r="I421" s="91"/>
      <c r="J421" s="84"/>
      <c r="K421" s="84"/>
      <c r="L421" s="84"/>
      <c r="M421" s="91"/>
      <c r="N421" s="84"/>
      <c r="O421" s="84"/>
      <c r="P421" s="84"/>
      <c r="Q421" s="91"/>
      <c r="R421" s="84"/>
      <c r="S421" s="84"/>
      <c r="T421" s="84"/>
      <c r="U421" s="91"/>
      <c r="V421" s="84"/>
      <c r="W421" s="84"/>
      <c r="X421" s="84"/>
      <c r="Y421" s="91"/>
      <c r="Z421" s="84"/>
      <c r="AA421" s="84"/>
      <c r="AB421" s="84"/>
      <c r="AC421" s="91">
        <v>759</v>
      </c>
      <c r="AD421" s="84">
        <v>24288</v>
      </c>
      <c r="AE421" s="84">
        <v>1700.16</v>
      </c>
      <c r="AF421" s="84">
        <v>25988.16</v>
      </c>
      <c r="AG421"/>
      <c r="AH421"/>
      <c r="AI421"/>
    </row>
    <row r="422" spans="1:35" x14ac:dyDescent="0.3">
      <c r="A422" s="4" t="s">
        <v>1378</v>
      </c>
      <c r="B422" s="4" t="s">
        <v>512</v>
      </c>
      <c r="C422" s="4" t="s">
        <v>224</v>
      </c>
      <c r="D422" s="4">
        <v>92000314490</v>
      </c>
      <c r="E422" s="91"/>
      <c r="F422" s="84"/>
      <c r="G422" s="84"/>
      <c r="H422" s="84"/>
      <c r="I422" s="91">
        <v>2466</v>
      </c>
      <c r="J422" s="84">
        <v>135630</v>
      </c>
      <c r="K422" s="84">
        <v>9494.1</v>
      </c>
      <c r="L422" s="84">
        <v>145124.1</v>
      </c>
      <c r="M422" s="91"/>
      <c r="N422" s="84"/>
      <c r="O422" s="84"/>
      <c r="P422" s="84"/>
      <c r="Q422" s="91"/>
      <c r="R422" s="84"/>
      <c r="S422" s="84"/>
      <c r="T422" s="84"/>
      <c r="U422" s="91"/>
      <c r="V422" s="84"/>
      <c r="W422" s="84"/>
      <c r="X422" s="84"/>
      <c r="Y422" s="91"/>
      <c r="Z422" s="84"/>
      <c r="AA422" s="84"/>
      <c r="AB422" s="84"/>
      <c r="AC422" s="91">
        <v>2466</v>
      </c>
      <c r="AD422" s="84">
        <v>135630</v>
      </c>
      <c r="AE422" s="84">
        <v>9494.1</v>
      </c>
      <c r="AF422" s="84">
        <v>145124.1</v>
      </c>
      <c r="AG422"/>
      <c r="AH422"/>
      <c r="AI422"/>
    </row>
    <row r="423" spans="1:35" x14ac:dyDescent="0.3">
      <c r="A423" s="4" t="s">
        <v>1378</v>
      </c>
      <c r="B423" s="4" t="s">
        <v>512</v>
      </c>
      <c r="C423" s="4" t="s">
        <v>218</v>
      </c>
      <c r="D423" s="4">
        <v>92000319886</v>
      </c>
      <c r="E423" s="91"/>
      <c r="F423" s="84"/>
      <c r="G423" s="84"/>
      <c r="H423" s="84"/>
      <c r="I423" s="91">
        <v>327</v>
      </c>
      <c r="J423" s="84">
        <v>17985</v>
      </c>
      <c r="K423" s="84">
        <v>1258.95</v>
      </c>
      <c r="L423" s="84">
        <v>19243.95</v>
      </c>
      <c r="M423" s="91"/>
      <c r="N423" s="84"/>
      <c r="O423" s="84"/>
      <c r="P423" s="84"/>
      <c r="Q423" s="91"/>
      <c r="R423" s="84"/>
      <c r="S423" s="84"/>
      <c r="T423" s="84"/>
      <c r="U423" s="91"/>
      <c r="V423" s="84"/>
      <c r="W423" s="84"/>
      <c r="X423" s="84"/>
      <c r="Y423" s="91"/>
      <c r="Z423" s="84"/>
      <c r="AA423" s="84"/>
      <c r="AB423" s="84"/>
      <c r="AC423" s="91">
        <v>327</v>
      </c>
      <c r="AD423" s="84">
        <v>17985</v>
      </c>
      <c r="AE423" s="84">
        <v>1258.95</v>
      </c>
      <c r="AF423" s="84">
        <v>19243.95</v>
      </c>
      <c r="AG423"/>
      <c r="AH423"/>
      <c r="AI423"/>
    </row>
    <row r="424" spans="1:35" x14ac:dyDescent="0.3">
      <c r="A424" s="4" t="s">
        <v>1378</v>
      </c>
      <c r="B424" s="4" t="s">
        <v>512</v>
      </c>
      <c r="C424" s="4" t="s">
        <v>640</v>
      </c>
      <c r="D424" s="4">
        <v>92000546543</v>
      </c>
      <c r="E424" s="91"/>
      <c r="F424" s="84"/>
      <c r="G424" s="84"/>
      <c r="H424" s="84"/>
      <c r="I424" s="91">
        <v>4858</v>
      </c>
      <c r="J424" s="84">
        <v>267190</v>
      </c>
      <c r="K424" s="84">
        <v>18703.3</v>
      </c>
      <c r="L424" s="84">
        <v>285893.3</v>
      </c>
      <c r="M424" s="91"/>
      <c r="N424" s="84"/>
      <c r="O424" s="84"/>
      <c r="P424" s="84"/>
      <c r="Q424" s="91"/>
      <c r="R424" s="84"/>
      <c r="S424" s="84"/>
      <c r="T424" s="84"/>
      <c r="U424" s="91">
        <v>231</v>
      </c>
      <c r="V424" s="84">
        <v>94710</v>
      </c>
      <c r="W424" s="84">
        <v>6629.7</v>
      </c>
      <c r="X424" s="84">
        <v>101339.7</v>
      </c>
      <c r="Y424" s="91"/>
      <c r="Z424" s="84"/>
      <c r="AA424" s="84"/>
      <c r="AB424" s="84"/>
      <c r="AC424" s="91">
        <v>5089</v>
      </c>
      <c r="AD424" s="84">
        <v>361900</v>
      </c>
      <c r="AE424" s="84">
        <v>25333</v>
      </c>
      <c r="AF424" s="84">
        <v>387233</v>
      </c>
      <c r="AG424"/>
      <c r="AH424"/>
      <c r="AI424"/>
    </row>
    <row r="425" spans="1:35" x14ac:dyDescent="0.3">
      <c r="A425" s="4" t="s">
        <v>1378</v>
      </c>
      <c r="B425" s="4" t="s">
        <v>512</v>
      </c>
      <c r="C425" s="4" t="s">
        <v>219</v>
      </c>
      <c r="D425" s="4">
        <v>92000319904</v>
      </c>
      <c r="E425" s="91"/>
      <c r="F425" s="84"/>
      <c r="G425" s="84"/>
      <c r="H425" s="84"/>
      <c r="I425" s="91">
        <v>8077</v>
      </c>
      <c r="J425" s="84">
        <v>444235</v>
      </c>
      <c r="K425" s="84">
        <v>31096.45</v>
      </c>
      <c r="L425" s="84">
        <v>475331.45</v>
      </c>
      <c r="M425" s="91"/>
      <c r="N425" s="84"/>
      <c r="O425" s="84"/>
      <c r="P425" s="84"/>
      <c r="Q425" s="91">
        <v>6319</v>
      </c>
      <c r="R425" s="84">
        <v>631900</v>
      </c>
      <c r="S425" s="84">
        <v>44233</v>
      </c>
      <c r="T425" s="84">
        <v>676133</v>
      </c>
      <c r="U425" s="91"/>
      <c r="V425" s="84"/>
      <c r="W425" s="84"/>
      <c r="X425" s="84"/>
      <c r="Y425" s="91"/>
      <c r="Z425" s="84"/>
      <c r="AA425" s="84"/>
      <c r="AB425" s="84"/>
      <c r="AC425" s="91">
        <v>14396</v>
      </c>
      <c r="AD425" s="84">
        <v>1076135</v>
      </c>
      <c r="AE425" s="84">
        <v>75329.45</v>
      </c>
      <c r="AF425" s="84">
        <v>1151464.45</v>
      </c>
      <c r="AG425"/>
      <c r="AH425"/>
      <c r="AI425"/>
    </row>
    <row r="426" spans="1:35" x14ac:dyDescent="0.3">
      <c r="A426" s="4" t="s">
        <v>1378</v>
      </c>
      <c r="B426" s="4" t="s">
        <v>512</v>
      </c>
      <c r="C426" s="4" t="s">
        <v>1260</v>
      </c>
      <c r="D426" s="4">
        <v>92000589351</v>
      </c>
      <c r="E426" s="91"/>
      <c r="F426" s="84"/>
      <c r="G426" s="84"/>
      <c r="H426" s="84"/>
      <c r="I426" s="91">
        <v>329</v>
      </c>
      <c r="J426" s="84">
        <v>18095</v>
      </c>
      <c r="K426" s="84">
        <v>1266.6500000000001</v>
      </c>
      <c r="L426" s="84">
        <v>19361.650000000001</v>
      </c>
      <c r="M426" s="91"/>
      <c r="N426" s="84"/>
      <c r="O426" s="84"/>
      <c r="P426" s="84"/>
      <c r="Q426" s="91"/>
      <c r="R426" s="84"/>
      <c r="S426" s="84"/>
      <c r="T426" s="84"/>
      <c r="U426" s="91"/>
      <c r="V426" s="84"/>
      <c r="W426" s="84"/>
      <c r="X426" s="84"/>
      <c r="Y426" s="91"/>
      <c r="Z426" s="84"/>
      <c r="AA426" s="84"/>
      <c r="AB426" s="84"/>
      <c r="AC426" s="91">
        <v>329</v>
      </c>
      <c r="AD426" s="84">
        <v>18095</v>
      </c>
      <c r="AE426" s="84">
        <v>1266.6500000000001</v>
      </c>
      <c r="AF426" s="84">
        <v>19361.650000000001</v>
      </c>
      <c r="AG426"/>
      <c r="AH426"/>
      <c r="AI426"/>
    </row>
    <row r="427" spans="1:35" x14ac:dyDescent="0.3">
      <c r="A427" s="4" t="s">
        <v>1378</v>
      </c>
      <c r="B427" s="4" t="s">
        <v>512</v>
      </c>
      <c r="C427" s="4" t="s">
        <v>214</v>
      </c>
      <c r="D427" s="4">
        <v>92000312967</v>
      </c>
      <c r="E427" s="91"/>
      <c r="F427" s="84"/>
      <c r="G427" s="84"/>
      <c r="H427" s="84"/>
      <c r="I427" s="91">
        <v>4726</v>
      </c>
      <c r="J427" s="84">
        <v>259930</v>
      </c>
      <c r="K427" s="84">
        <v>18195.099999999999</v>
      </c>
      <c r="L427" s="84">
        <v>278125.09999999998</v>
      </c>
      <c r="M427" s="91"/>
      <c r="N427" s="84"/>
      <c r="O427" s="84"/>
      <c r="P427" s="84"/>
      <c r="Q427" s="91"/>
      <c r="R427" s="84"/>
      <c r="S427" s="84"/>
      <c r="T427" s="84"/>
      <c r="U427" s="91"/>
      <c r="V427" s="84"/>
      <c r="W427" s="84"/>
      <c r="X427" s="84"/>
      <c r="Y427" s="91"/>
      <c r="Z427" s="84"/>
      <c r="AA427" s="84"/>
      <c r="AB427" s="84"/>
      <c r="AC427" s="91">
        <v>4726</v>
      </c>
      <c r="AD427" s="84">
        <v>259930</v>
      </c>
      <c r="AE427" s="84">
        <v>18195.099999999999</v>
      </c>
      <c r="AF427" s="84">
        <v>278125.09999999998</v>
      </c>
      <c r="AG427"/>
      <c r="AH427"/>
      <c r="AI427"/>
    </row>
    <row r="428" spans="1:35" x14ac:dyDescent="0.3">
      <c r="A428" s="4" t="s">
        <v>1378</v>
      </c>
      <c r="B428" s="4" t="s">
        <v>512</v>
      </c>
      <c r="C428" s="4" t="s">
        <v>221</v>
      </c>
      <c r="D428" s="4">
        <v>92000400129</v>
      </c>
      <c r="E428" s="91"/>
      <c r="F428" s="84"/>
      <c r="G428" s="84"/>
      <c r="H428" s="84"/>
      <c r="I428" s="91"/>
      <c r="J428" s="84"/>
      <c r="K428" s="84"/>
      <c r="L428" s="84"/>
      <c r="M428" s="91"/>
      <c r="N428" s="84"/>
      <c r="O428" s="84"/>
      <c r="P428" s="84"/>
      <c r="Q428" s="91"/>
      <c r="R428" s="84"/>
      <c r="S428" s="84"/>
      <c r="T428" s="84"/>
      <c r="U428" s="91">
        <v>28</v>
      </c>
      <c r="V428" s="84">
        <v>11480</v>
      </c>
      <c r="W428" s="84">
        <v>803.6</v>
      </c>
      <c r="X428" s="84">
        <v>12283.6</v>
      </c>
      <c r="Y428" s="91"/>
      <c r="Z428" s="84"/>
      <c r="AA428" s="84"/>
      <c r="AB428" s="84"/>
      <c r="AC428" s="91">
        <v>28</v>
      </c>
      <c r="AD428" s="84">
        <v>11480</v>
      </c>
      <c r="AE428" s="84">
        <v>803.6</v>
      </c>
      <c r="AF428" s="84">
        <v>12283.6</v>
      </c>
      <c r="AG428"/>
      <c r="AH428"/>
      <c r="AI428"/>
    </row>
    <row r="429" spans="1:35" x14ac:dyDescent="0.3">
      <c r="A429" s="4" t="s">
        <v>1378</v>
      </c>
      <c r="B429" s="4" t="s">
        <v>512</v>
      </c>
      <c r="C429" s="4" t="s">
        <v>213</v>
      </c>
      <c r="D429" s="4">
        <v>92000429672</v>
      </c>
      <c r="E429" s="91"/>
      <c r="F429" s="84"/>
      <c r="G429" s="84"/>
      <c r="H429" s="84"/>
      <c r="I429" s="91">
        <v>1650</v>
      </c>
      <c r="J429" s="84">
        <v>90750</v>
      </c>
      <c r="K429" s="84">
        <v>6352.5</v>
      </c>
      <c r="L429" s="84">
        <v>97102.5</v>
      </c>
      <c r="M429" s="91"/>
      <c r="N429" s="84"/>
      <c r="O429" s="84"/>
      <c r="P429" s="84"/>
      <c r="Q429" s="91"/>
      <c r="R429" s="84"/>
      <c r="S429" s="84"/>
      <c r="T429" s="84"/>
      <c r="U429" s="91"/>
      <c r="V429" s="84"/>
      <c r="W429" s="84"/>
      <c r="X429" s="84"/>
      <c r="Y429" s="91"/>
      <c r="Z429" s="84"/>
      <c r="AA429" s="84"/>
      <c r="AB429" s="84"/>
      <c r="AC429" s="91">
        <v>1650</v>
      </c>
      <c r="AD429" s="84">
        <v>90750</v>
      </c>
      <c r="AE429" s="84">
        <v>6352.5</v>
      </c>
      <c r="AF429" s="84">
        <v>97102.5</v>
      </c>
      <c r="AG429"/>
      <c r="AH429"/>
      <c r="AI429"/>
    </row>
    <row r="430" spans="1:35" x14ac:dyDescent="0.3">
      <c r="A430" s="4" t="s">
        <v>1378</v>
      </c>
      <c r="B430" s="4" t="s">
        <v>512</v>
      </c>
      <c r="C430" s="4" t="s">
        <v>216</v>
      </c>
      <c r="D430" s="4">
        <v>92000319891</v>
      </c>
      <c r="E430" s="91"/>
      <c r="F430" s="84"/>
      <c r="G430" s="84"/>
      <c r="H430" s="84"/>
      <c r="I430" s="91">
        <v>1770</v>
      </c>
      <c r="J430" s="84">
        <v>97350</v>
      </c>
      <c r="K430" s="84">
        <v>6814.5</v>
      </c>
      <c r="L430" s="84">
        <v>104164.5</v>
      </c>
      <c r="M430" s="91"/>
      <c r="N430" s="84"/>
      <c r="O430" s="84"/>
      <c r="P430" s="84"/>
      <c r="Q430" s="91"/>
      <c r="R430" s="84"/>
      <c r="S430" s="84"/>
      <c r="T430" s="84"/>
      <c r="U430" s="91"/>
      <c r="V430" s="84"/>
      <c r="W430" s="84"/>
      <c r="X430" s="84"/>
      <c r="Y430" s="91"/>
      <c r="Z430" s="84"/>
      <c r="AA430" s="84"/>
      <c r="AB430" s="84"/>
      <c r="AC430" s="91">
        <v>1770</v>
      </c>
      <c r="AD430" s="84">
        <v>97350</v>
      </c>
      <c r="AE430" s="84">
        <v>6814.5</v>
      </c>
      <c r="AF430" s="84">
        <v>104164.5</v>
      </c>
      <c r="AG430"/>
      <c r="AH430"/>
      <c r="AI430"/>
    </row>
    <row r="431" spans="1:35" x14ac:dyDescent="0.3">
      <c r="A431" s="4" t="s">
        <v>1379</v>
      </c>
      <c r="B431" s="4" t="s">
        <v>532</v>
      </c>
      <c r="C431" s="4" t="s">
        <v>206</v>
      </c>
      <c r="D431" s="4">
        <v>92000318920</v>
      </c>
      <c r="E431" s="91"/>
      <c r="F431" s="84"/>
      <c r="G431" s="84"/>
      <c r="H431" s="84"/>
      <c r="I431" s="91">
        <v>7489</v>
      </c>
      <c r="J431" s="84">
        <v>411895</v>
      </c>
      <c r="K431" s="84">
        <v>28832.65</v>
      </c>
      <c r="L431" s="84">
        <v>440727.65</v>
      </c>
      <c r="M431" s="91"/>
      <c r="N431" s="84"/>
      <c r="O431" s="84"/>
      <c r="P431" s="84"/>
      <c r="Q431" s="91"/>
      <c r="R431" s="84"/>
      <c r="S431" s="84"/>
      <c r="T431" s="84"/>
      <c r="U431" s="91"/>
      <c r="V431" s="84"/>
      <c r="W431" s="84"/>
      <c r="X431" s="84"/>
      <c r="Y431" s="91"/>
      <c r="Z431" s="84"/>
      <c r="AA431" s="84"/>
      <c r="AB431" s="84"/>
      <c r="AC431" s="91">
        <v>7489</v>
      </c>
      <c r="AD431" s="84">
        <v>411895</v>
      </c>
      <c r="AE431" s="84">
        <v>28832.65</v>
      </c>
      <c r="AF431" s="84">
        <v>440727.65</v>
      </c>
      <c r="AG431"/>
      <c r="AH431"/>
      <c r="AI431"/>
    </row>
    <row r="432" spans="1:35" x14ac:dyDescent="0.3">
      <c r="A432" s="4" t="s">
        <v>1379</v>
      </c>
      <c r="B432" s="4" t="s">
        <v>532</v>
      </c>
      <c r="C432" s="4" t="s">
        <v>220</v>
      </c>
      <c r="D432" s="4">
        <v>92000318849</v>
      </c>
      <c r="E432" s="91"/>
      <c r="F432" s="84"/>
      <c r="G432" s="84"/>
      <c r="H432" s="84"/>
      <c r="I432" s="91">
        <v>8988</v>
      </c>
      <c r="J432" s="84">
        <v>494340</v>
      </c>
      <c r="K432" s="84">
        <v>34603.800000000003</v>
      </c>
      <c r="L432" s="84">
        <v>528943.80000000005</v>
      </c>
      <c r="M432" s="91"/>
      <c r="N432" s="84"/>
      <c r="O432" s="84"/>
      <c r="P432" s="84"/>
      <c r="Q432" s="91">
        <v>42</v>
      </c>
      <c r="R432" s="84">
        <v>4200</v>
      </c>
      <c r="S432" s="84">
        <v>294</v>
      </c>
      <c r="T432" s="84">
        <v>4494</v>
      </c>
      <c r="U432" s="91"/>
      <c r="V432" s="84"/>
      <c r="W432" s="84"/>
      <c r="X432" s="84"/>
      <c r="Y432" s="91"/>
      <c r="Z432" s="84"/>
      <c r="AA432" s="84"/>
      <c r="AB432" s="84"/>
      <c r="AC432" s="91">
        <v>9030</v>
      </c>
      <c r="AD432" s="84">
        <v>498540</v>
      </c>
      <c r="AE432" s="84">
        <v>34897.800000000003</v>
      </c>
      <c r="AF432" s="84">
        <v>533437.80000000005</v>
      </c>
      <c r="AG432"/>
      <c r="AH432"/>
      <c r="AI432"/>
    </row>
    <row r="433" spans="1:35" x14ac:dyDescent="0.3">
      <c r="A433" s="4" t="s">
        <v>1379</v>
      </c>
      <c r="B433" s="4" t="s">
        <v>532</v>
      </c>
      <c r="C433" s="4" t="s">
        <v>211</v>
      </c>
      <c r="D433" s="4">
        <v>92000374540</v>
      </c>
      <c r="E433" s="91"/>
      <c r="F433" s="84"/>
      <c r="G433" s="84"/>
      <c r="H433" s="84"/>
      <c r="I433" s="91">
        <v>653</v>
      </c>
      <c r="J433" s="84">
        <v>35915</v>
      </c>
      <c r="K433" s="84">
        <v>2514.0500000000002</v>
      </c>
      <c r="L433" s="84">
        <v>38429.050000000003</v>
      </c>
      <c r="M433" s="91"/>
      <c r="N433" s="84"/>
      <c r="O433" s="84"/>
      <c r="P433" s="84"/>
      <c r="Q433" s="91"/>
      <c r="R433" s="84"/>
      <c r="S433" s="84"/>
      <c r="T433" s="84"/>
      <c r="U433" s="91"/>
      <c r="V433" s="84"/>
      <c r="W433" s="84"/>
      <c r="X433" s="84"/>
      <c r="Y433" s="91"/>
      <c r="Z433" s="84"/>
      <c r="AA433" s="84"/>
      <c r="AB433" s="84"/>
      <c r="AC433" s="91">
        <v>653</v>
      </c>
      <c r="AD433" s="84">
        <v>35915</v>
      </c>
      <c r="AE433" s="84">
        <v>2514.0500000000002</v>
      </c>
      <c r="AF433" s="84">
        <v>38429.050000000003</v>
      </c>
      <c r="AG433"/>
      <c r="AH433"/>
      <c r="AI433"/>
    </row>
    <row r="434" spans="1:35" x14ac:dyDescent="0.3">
      <c r="A434" s="4" t="s">
        <v>1379</v>
      </c>
      <c r="B434" s="4" t="s">
        <v>532</v>
      </c>
      <c r="C434" s="4" t="s">
        <v>640</v>
      </c>
      <c r="D434" s="4">
        <v>92000571418</v>
      </c>
      <c r="E434" s="91"/>
      <c r="F434" s="84"/>
      <c r="G434" s="84"/>
      <c r="H434" s="84"/>
      <c r="I434" s="91">
        <v>2931</v>
      </c>
      <c r="J434" s="84">
        <v>161205</v>
      </c>
      <c r="K434" s="84">
        <v>11284.35</v>
      </c>
      <c r="L434" s="84">
        <v>172489.35</v>
      </c>
      <c r="M434" s="91"/>
      <c r="N434" s="84"/>
      <c r="O434" s="84"/>
      <c r="P434" s="84"/>
      <c r="Q434" s="91"/>
      <c r="R434" s="84"/>
      <c r="S434" s="84"/>
      <c r="T434" s="84"/>
      <c r="U434" s="91"/>
      <c r="V434" s="84"/>
      <c r="W434" s="84"/>
      <c r="X434" s="84"/>
      <c r="Y434" s="91"/>
      <c r="Z434" s="84"/>
      <c r="AA434" s="84"/>
      <c r="AB434" s="84"/>
      <c r="AC434" s="91">
        <v>2931</v>
      </c>
      <c r="AD434" s="84">
        <v>161205</v>
      </c>
      <c r="AE434" s="84">
        <v>11284.35</v>
      </c>
      <c r="AF434" s="84">
        <v>172489.35</v>
      </c>
      <c r="AG434"/>
      <c r="AH434"/>
      <c r="AI434"/>
    </row>
    <row r="435" spans="1:35" x14ac:dyDescent="0.3">
      <c r="A435" s="4" t="s">
        <v>1379</v>
      </c>
      <c r="B435" s="4" t="s">
        <v>532</v>
      </c>
      <c r="C435" s="4" t="s">
        <v>219</v>
      </c>
      <c r="D435" s="4">
        <v>92000318855</v>
      </c>
      <c r="E435" s="91"/>
      <c r="F435" s="84"/>
      <c r="G435" s="84"/>
      <c r="H435" s="84"/>
      <c r="I435" s="91">
        <v>6847</v>
      </c>
      <c r="J435" s="84">
        <v>376585</v>
      </c>
      <c r="K435" s="84">
        <v>26360.95</v>
      </c>
      <c r="L435" s="84">
        <v>402945.95</v>
      </c>
      <c r="M435" s="91"/>
      <c r="N435" s="84"/>
      <c r="O435" s="84"/>
      <c r="P435" s="84"/>
      <c r="Q435" s="91">
        <v>2692</v>
      </c>
      <c r="R435" s="84">
        <v>269200</v>
      </c>
      <c r="S435" s="84">
        <v>18844</v>
      </c>
      <c r="T435" s="84">
        <v>288044</v>
      </c>
      <c r="U435" s="91"/>
      <c r="V435" s="84"/>
      <c r="W435" s="84"/>
      <c r="X435" s="84"/>
      <c r="Y435" s="91"/>
      <c r="Z435" s="84"/>
      <c r="AA435" s="84"/>
      <c r="AB435" s="84"/>
      <c r="AC435" s="91">
        <v>9539</v>
      </c>
      <c r="AD435" s="84">
        <v>645785</v>
      </c>
      <c r="AE435" s="84">
        <v>45204.95</v>
      </c>
      <c r="AF435" s="84">
        <v>690989.95</v>
      </c>
      <c r="AG435"/>
      <c r="AH435"/>
      <c r="AI435"/>
    </row>
    <row r="436" spans="1:35" x14ac:dyDescent="0.3">
      <c r="A436" s="4" t="s">
        <v>1379</v>
      </c>
      <c r="B436" s="4" t="s">
        <v>532</v>
      </c>
      <c r="C436" s="4" t="s">
        <v>1260</v>
      </c>
      <c r="D436" s="4">
        <v>92000589352</v>
      </c>
      <c r="E436" s="91"/>
      <c r="F436" s="84"/>
      <c r="G436" s="84"/>
      <c r="H436" s="84"/>
      <c r="I436" s="91">
        <v>1697</v>
      </c>
      <c r="J436" s="84">
        <v>93335</v>
      </c>
      <c r="K436" s="84">
        <v>6533.45</v>
      </c>
      <c r="L436" s="84">
        <v>99868.45</v>
      </c>
      <c r="M436" s="91"/>
      <c r="N436" s="84"/>
      <c r="O436" s="84"/>
      <c r="P436" s="84"/>
      <c r="Q436" s="91"/>
      <c r="R436" s="84"/>
      <c r="S436" s="84"/>
      <c r="T436" s="84"/>
      <c r="U436" s="91"/>
      <c r="V436" s="84"/>
      <c r="W436" s="84"/>
      <c r="X436" s="84"/>
      <c r="Y436" s="91"/>
      <c r="Z436" s="84"/>
      <c r="AA436" s="84"/>
      <c r="AB436" s="84"/>
      <c r="AC436" s="91">
        <v>1697</v>
      </c>
      <c r="AD436" s="84">
        <v>93335</v>
      </c>
      <c r="AE436" s="84">
        <v>6533.45</v>
      </c>
      <c r="AF436" s="84">
        <v>99868.45</v>
      </c>
      <c r="AG436"/>
      <c r="AH436"/>
      <c r="AI436"/>
    </row>
    <row r="437" spans="1:35" x14ac:dyDescent="0.3">
      <c r="A437" s="4" t="s">
        <v>1379</v>
      </c>
      <c r="B437" s="4" t="s">
        <v>532</v>
      </c>
      <c r="C437" s="4" t="s">
        <v>214</v>
      </c>
      <c r="D437" s="4">
        <v>92000312975</v>
      </c>
      <c r="E437" s="91"/>
      <c r="F437" s="84"/>
      <c r="G437" s="84"/>
      <c r="H437" s="84"/>
      <c r="I437" s="91">
        <v>2358</v>
      </c>
      <c r="J437" s="84">
        <v>129690</v>
      </c>
      <c r="K437" s="84">
        <v>9078.2999999999993</v>
      </c>
      <c r="L437" s="84">
        <v>138768.29999999999</v>
      </c>
      <c r="M437" s="91"/>
      <c r="N437" s="84"/>
      <c r="O437" s="84"/>
      <c r="P437" s="84"/>
      <c r="Q437" s="91"/>
      <c r="R437" s="84"/>
      <c r="S437" s="84"/>
      <c r="T437" s="84"/>
      <c r="U437" s="91"/>
      <c r="V437" s="84"/>
      <c r="W437" s="84"/>
      <c r="X437" s="84"/>
      <c r="Y437" s="91"/>
      <c r="Z437" s="84"/>
      <c r="AA437" s="84"/>
      <c r="AB437" s="84"/>
      <c r="AC437" s="91">
        <v>2358</v>
      </c>
      <c r="AD437" s="84">
        <v>129690</v>
      </c>
      <c r="AE437" s="84">
        <v>9078.2999999999993</v>
      </c>
      <c r="AF437" s="84">
        <v>138768.29999999999</v>
      </c>
      <c r="AG437"/>
      <c r="AH437"/>
      <c r="AI437"/>
    </row>
    <row r="438" spans="1:35" x14ac:dyDescent="0.3">
      <c r="A438" s="4" t="s">
        <v>1379</v>
      </c>
      <c r="B438" s="4" t="s">
        <v>532</v>
      </c>
      <c r="C438" s="4" t="s">
        <v>213</v>
      </c>
      <c r="D438" s="4">
        <v>92000429673</v>
      </c>
      <c r="E438" s="91"/>
      <c r="F438" s="84"/>
      <c r="G438" s="84"/>
      <c r="H438" s="84"/>
      <c r="I438" s="91">
        <v>4372</v>
      </c>
      <c r="J438" s="84">
        <v>240460</v>
      </c>
      <c r="K438" s="84">
        <v>16832.2</v>
      </c>
      <c r="L438" s="84">
        <v>257292.2</v>
      </c>
      <c r="M438" s="91"/>
      <c r="N438" s="84"/>
      <c r="O438" s="84"/>
      <c r="P438" s="84"/>
      <c r="Q438" s="91"/>
      <c r="R438" s="84"/>
      <c r="S438" s="84"/>
      <c r="T438" s="84"/>
      <c r="U438" s="91">
        <v>12</v>
      </c>
      <c r="V438" s="84">
        <v>4920</v>
      </c>
      <c r="W438" s="84">
        <v>344.4</v>
      </c>
      <c r="X438" s="84">
        <v>5264.4</v>
      </c>
      <c r="Y438" s="91"/>
      <c r="Z438" s="84"/>
      <c r="AA438" s="84"/>
      <c r="AB438" s="84"/>
      <c r="AC438" s="91">
        <v>4384</v>
      </c>
      <c r="AD438" s="84">
        <v>245380</v>
      </c>
      <c r="AE438" s="84">
        <v>17176.600000000002</v>
      </c>
      <c r="AF438" s="84">
        <v>262556.60000000003</v>
      </c>
      <c r="AG438"/>
      <c r="AH438"/>
      <c r="AI438"/>
    </row>
    <row r="439" spans="1:35" x14ac:dyDescent="0.3">
      <c r="A439" s="4" t="s">
        <v>1379</v>
      </c>
      <c r="B439" s="4" t="s">
        <v>532</v>
      </c>
      <c r="C439" s="4" t="s">
        <v>216</v>
      </c>
      <c r="D439" s="4">
        <v>92000318889</v>
      </c>
      <c r="E439" s="91"/>
      <c r="F439" s="84"/>
      <c r="G439" s="84"/>
      <c r="H439" s="84"/>
      <c r="I439" s="91">
        <v>1699</v>
      </c>
      <c r="J439" s="84">
        <v>93445</v>
      </c>
      <c r="K439" s="84">
        <v>6541.15</v>
      </c>
      <c r="L439" s="84">
        <v>99986.15</v>
      </c>
      <c r="M439" s="91"/>
      <c r="N439" s="84"/>
      <c r="O439" s="84"/>
      <c r="P439" s="84"/>
      <c r="Q439" s="91"/>
      <c r="R439" s="84"/>
      <c r="S439" s="84"/>
      <c r="T439" s="84"/>
      <c r="U439" s="91"/>
      <c r="V439" s="84"/>
      <c r="W439" s="84"/>
      <c r="X439" s="84"/>
      <c r="Y439" s="91"/>
      <c r="Z439" s="84"/>
      <c r="AA439" s="84"/>
      <c r="AB439" s="84"/>
      <c r="AC439" s="91">
        <v>1699</v>
      </c>
      <c r="AD439" s="84">
        <v>93445</v>
      </c>
      <c r="AE439" s="84">
        <v>6541.15</v>
      </c>
      <c r="AF439" s="84">
        <v>99986.15</v>
      </c>
      <c r="AG439"/>
      <c r="AH439"/>
      <c r="AI439"/>
    </row>
    <row r="440" spans="1:35" x14ac:dyDescent="0.3">
      <c r="A440" s="4" t="s">
        <v>1379</v>
      </c>
      <c r="B440" s="4" t="s">
        <v>532</v>
      </c>
      <c r="C440" s="4" t="s">
        <v>3179</v>
      </c>
      <c r="D440" s="4">
        <v>92000666438</v>
      </c>
      <c r="E440" s="91"/>
      <c r="F440" s="84"/>
      <c r="G440" s="84"/>
      <c r="H440" s="84"/>
      <c r="I440" s="91"/>
      <c r="J440" s="84"/>
      <c r="K440" s="84"/>
      <c r="L440" s="84"/>
      <c r="M440" s="91"/>
      <c r="N440" s="84"/>
      <c r="O440" s="84"/>
      <c r="P440" s="84"/>
      <c r="Q440" s="91"/>
      <c r="R440" s="84"/>
      <c r="S440" s="84"/>
      <c r="T440" s="84"/>
      <c r="U440" s="91"/>
      <c r="V440" s="84"/>
      <c r="W440" s="84"/>
      <c r="X440" s="84"/>
      <c r="Y440" s="91">
        <v>915</v>
      </c>
      <c r="Z440" s="84">
        <v>22875</v>
      </c>
      <c r="AA440" s="84">
        <v>1601.25</v>
      </c>
      <c r="AB440" s="84">
        <v>24476.25</v>
      </c>
      <c r="AC440" s="91">
        <v>915</v>
      </c>
      <c r="AD440" s="84">
        <v>22875</v>
      </c>
      <c r="AE440" s="84">
        <v>1601.25</v>
      </c>
      <c r="AF440" s="84">
        <v>24476.25</v>
      </c>
      <c r="AG440"/>
      <c r="AH440"/>
      <c r="AI440"/>
    </row>
    <row r="441" spans="1:35" x14ac:dyDescent="0.3">
      <c r="A441" s="4" t="s">
        <v>373</v>
      </c>
      <c r="B441" s="4" t="s">
        <v>406</v>
      </c>
      <c r="C441" s="4" t="s">
        <v>206</v>
      </c>
      <c r="D441" s="4">
        <v>92000320977</v>
      </c>
      <c r="E441" s="91"/>
      <c r="F441" s="84"/>
      <c r="G441" s="84"/>
      <c r="H441" s="84"/>
      <c r="I441" s="91">
        <v>13093</v>
      </c>
      <c r="J441" s="84">
        <v>720115</v>
      </c>
      <c r="K441" s="84">
        <v>50408.05</v>
      </c>
      <c r="L441" s="84">
        <v>770523.05</v>
      </c>
      <c r="M441" s="91"/>
      <c r="N441" s="84"/>
      <c r="O441" s="84"/>
      <c r="P441" s="84"/>
      <c r="Q441" s="91">
        <v>37</v>
      </c>
      <c r="R441" s="84">
        <v>3700</v>
      </c>
      <c r="S441" s="84">
        <v>259</v>
      </c>
      <c r="T441" s="84">
        <v>3959</v>
      </c>
      <c r="U441" s="91">
        <v>9</v>
      </c>
      <c r="V441" s="84">
        <v>3690</v>
      </c>
      <c r="W441" s="84">
        <v>258.3</v>
      </c>
      <c r="X441" s="84">
        <v>3948.3</v>
      </c>
      <c r="Y441" s="91"/>
      <c r="Z441" s="84"/>
      <c r="AA441" s="84"/>
      <c r="AB441" s="84"/>
      <c r="AC441" s="91">
        <v>13139</v>
      </c>
      <c r="AD441" s="84">
        <v>727505</v>
      </c>
      <c r="AE441" s="84">
        <v>50925.350000000006</v>
      </c>
      <c r="AF441" s="84">
        <v>778430.35000000009</v>
      </c>
      <c r="AG441"/>
      <c r="AH441"/>
      <c r="AI441"/>
    </row>
    <row r="442" spans="1:35" x14ac:dyDescent="0.3">
      <c r="A442" s="4" t="s">
        <v>373</v>
      </c>
      <c r="B442" s="4" t="s">
        <v>406</v>
      </c>
      <c r="C442" s="4" t="s">
        <v>220</v>
      </c>
      <c r="D442" s="4">
        <v>92000322747</v>
      </c>
      <c r="E442" s="91"/>
      <c r="F442" s="84"/>
      <c r="G442" s="84"/>
      <c r="H442" s="84"/>
      <c r="I442" s="91">
        <v>11356</v>
      </c>
      <c r="J442" s="84">
        <v>624580</v>
      </c>
      <c r="K442" s="84">
        <v>43720.6</v>
      </c>
      <c r="L442" s="84">
        <v>668300.6</v>
      </c>
      <c r="M442" s="91"/>
      <c r="N442" s="84"/>
      <c r="O442" s="84"/>
      <c r="P442" s="84"/>
      <c r="Q442" s="91"/>
      <c r="R442" s="84"/>
      <c r="S442" s="84"/>
      <c r="T442" s="84"/>
      <c r="U442" s="91"/>
      <c r="V442" s="84"/>
      <c r="W442" s="84"/>
      <c r="X442" s="84"/>
      <c r="Y442" s="91"/>
      <c r="Z442" s="84"/>
      <c r="AA442" s="84"/>
      <c r="AB442" s="84"/>
      <c r="AC442" s="91">
        <v>11356</v>
      </c>
      <c r="AD442" s="84">
        <v>624580</v>
      </c>
      <c r="AE442" s="84">
        <v>43720.6</v>
      </c>
      <c r="AF442" s="84">
        <v>668300.6</v>
      </c>
      <c r="AG442"/>
      <c r="AH442"/>
      <c r="AI442"/>
    </row>
    <row r="443" spans="1:35" x14ac:dyDescent="0.3">
      <c r="A443" s="4" t="s">
        <v>373</v>
      </c>
      <c r="B443" s="4" t="s">
        <v>406</v>
      </c>
      <c r="C443" s="4" t="s">
        <v>645</v>
      </c>
      <c r="D443" s="4">
        <v>92000264773</v>
      </c>
      <c r="E443" s="91">
        <v>814</v>
      </c>
      <c r="F443" s="84">
        <v>26048</v>
      </c>
      <c r="G443" s="84">
        <v>1823.36</v>
      </c>
      <c r="H443" s="84">
        <v>27871.360000000001</v>
      </c>
      <c r="I443" s="91"/>
      <c r="J443" s="84"/>
      <c r="K443" s="84"/>
      <c r="L443" s="84"/>
      <c r="M443" s="91"/>
      <c r="N443" s="84"/>
      <c r="O443" s="84"/>
      <c r="P443" s="84"/>
      <c r="Q443" s="91"/>
      <c r="R443" s="84"/>
      <c r="S443" s="84"/>
      <c r="T443" s="84"/>
      <c r="U443" s="91"/>
      <c r="V443" s="84"/>
      <c r="W443" s="84"/>
      <c r="X443" s="84"/>
      <c r="Y443" s="91"/>
      <c r="Z443" s="84"/>
      <c r="AA443" s="84"/>
      <c r="AB443" s="84"/>
      <c r="AC443" s="91">
        <v>814</v>
      </c>
      <c r="AD443" s="84">
        <v>26048</v>
      </c>
      <c r="AE443" s="84">
        <v>1823.36</v>
      </c>
      <c r="AF443" s="84">
        <v>27871.360000000001</v>
      </c>
      <c r="AG443"/>
      <c r="AH443"/>
      <c r="AI443"/>
    </row>
    <row r="444" spans="1:35" x14ac:dyDescent="0.3">
      <c r="A444" s="4" t="s">
        <v>373</v>
      </c>
      <c r="B444" s="4" t="s">
        <v>406</v>
      </c>
      <c r="C444" s="4" t="s">
        <v>212</v>
      </c>
      <c r="D444" s="4">
        <v>92000499508</v>
      </c>
      <c r="E444" s="91"/>
      <c r="F444" s="84"/>
      <c r="G444" s="84"/>
      <c r="H444" s="84"/>
      <c r="I444" s="91"/>
      <c r="J444" s="84"/>
      <c r="K444" s="84"/>
      <c r="L444" s="84"/>
      <c r="M444" s="91"/>
      <c r="N444" s="84"/>
      <c r="O444" s="84"/>
      <c r="P444" s="84"/>
      <c r="Q444" s="91"/>
      <c r="R444" s="84"/>
      <c r="S444" s="84"/>
      <c r="T444" s="84"/>
      <c r="U444" s="91">
        <v>41</v>
      </c>
      <c r="V444" s="84">
        <v>16810</v>
      </c>
      <c r="W444" s="84">
        <v>1176.7</v>
      </c>
      <c r="X444" s="84">
        <v>17986.7</v>
      </c>
      <c r="Y444" s="91"/>
      <c r="Z444" s="84"/>
      <c r="AA444" s="84"/>
      <c r="AB444" s="84"/>
      <c r="AC444" s="91">
        <v>41</v>
      </c>
      <c r="AD444" s="84">
        <v>16810</v>
      </c>
      <c r="AE444" s="84">
        <v>1176.7</v>
      </c>
      <c r="AF444" s="84">
        <v>17986.7</v>
      </c>
      <c r="AG444"/>
      <c r="AH444"/>
      <c r="AI444"/>
    </row>
    <row r="445" spans="1:35" x14ac:dyDescent="0.3">
      <c r="A445" s="4" t="s">
        <v>373</v>
      </c>
      <c r="B445" s="4" t="s">
        <v>406</v>
      </c>
      <c r="C445" s="4" t="s">
        <v>211</v>
      </c>
      <c r="D445" s="4">
        <v>92000372577</v>
      </c>
      <c r="E445" s="91"/>
      <c r="F445" s="84"/>
      <c r="G445" s="84"/>
      <c r="H445" s="84"/>
      <c r="I445" s="91">
        <v>1866</v>
      </c>
      <c r="J445" s="84">
        <v>102630</v>
      </c>
      <c r="K445" s="84">
        <v>7184.1</v>
      </c>
      <c r="L445" s="84">
        <v>109814.1</v>
      </c>
      <c r="M445" s="91"/>
      <c r="N445" s="84"/>
      <c r="O445" s="84"/>
      <c r="P445" s="84"/>
      <c r="Q445" s="91"/>
      <c r="R445" s="84"/>
      <c r="S445" s="84"/>
      <c r="T445" s="84"/>
      <c r="U445" s="91"/>
      <c r="V445" s="84"/>
      <c r="W445" s="84"/>
      <c r="X445" s="84"/>
      <c r="Y445" s="91"/>
      <c r="Z445" s="84"/>
      <c r="AA445" s="84"/>
      <c r="AB445" s="84"/>
      <c r="AC445" s="91">
        <v>1866</v>
      </c>
      <c r="AD445" s="84">
        <v>102630</v>
      </c>
      <c r="AE445" s="84">
        <v>7184.1</v>
      </c>
      <c r="AF445" s="84">
        <v>109814.1</v>
      </c>
      <c r="AG445"/>
      <c r="AH445"/>
      <c r="AI445"/>
    </row>
    <row r="446" spans="1:35" x14ac:dyDescent="0.3">
      <c r="A446" s="4" t="s">
        <v>373</v>
      </c>
      <c r="B446" s="4" t="s">
        <v>406</v>
      </c>
      <c r="C446" s="4" t="s">
        <v>643</v>
      </c>
      <c r="D446" s="4">
        <v>92000326055</v>
      </c>
      <c r="E446" s="91">
        <v>2064</v>
      </c>
      <c r="F446" s="84">
        <v>66048</v>
      </c>
      <c r="G446" s="84">
        <v>4623.3599999999997</v>
      </c>
      <c r="H446" s="84">
        <v>70671.360000000001</v>
      </c>
      <c r="I446" s="91"/>
      <c r="J446" s="84"/>
      <c r="K446" s="84"/>
      <c r="L446" s="84"/>
      <c r="M446" s="91"/>
      <c r="N446" s="84"/>
      <c r="O446" s="84"/>
      <c r="P446" s="84"/>
      <c r="Q446" s="91"/>
      <c r="R446" s="84"/>
      <c r="S446" s="84"/>
      <c r="T446" s="84"/>
      <c r="U446" s="91"/>
      <c r="V446" s="84"/>
      <c r="W446" s="84"/>
      <c r="X446" s="84"/>
      <c r="Y446" s="91"/>
      <c r="Z446" s="84"/>
      <c r="AA446" s="84"/>
      <c r="AB446" s="84"/>
      <c r="AC446" s="91">
        <v>2064</v>
      </c>
      <c r="AD446" s="84">
        <v>66048</v>
      </c>
      <c r="AE446" s="84">
        <v>4623.3599999999997</v>
      </c>
      <c r="AF446" s="84">
        <v>70671.360000000001</v>
      </c>
      <c r="AG446"/>
      <c r="AH446"/>
      <c r="AI446"/>
    </row>
    <row r="447" spans="1:35" x14ac:dyDescent="0.3">
      <c r="A447" s="4" t="s">
        <v>373</v>
      </c>
      <c r="B447" s="4" t="s">
        <v>406</v>
      </c>
      <c r="C447" s="4" t="s">
        <v>224</v>
      </c>
      <c r="D447" s="4">
        <v>92000314488</v>
      </c>
      <c r="E447" s="91"/>
      <c r="F447" s="84"/>
      <c r="G447" s="84"/>
      <c r="H447" s="84"/>
      <c r="I447" s="91">
        <v>1505</v>
      </c>
      <c r="J447" s="84">
        <v>82775</v>
      </c>
      <c r="K447" s="84">
        <v>5794.25</v>
      </c>
      <c r="L447" s="84">
        <v>88569.25</v>
      </c>
      <c r="M447" s="91"/>
      <c r="N447" s="84"/>
      <c r="O447" s="84"/>
      <c r="P447" s="84"/>
      <c r="Q447" s="91"/>
      <c r="R447" s="84"/>
      <c r="S447" s="84"/>
      <c r="T447" s="84"/>
      <c r="U447" s="91"/>
      <c r="V447" s="84"/>
      <c r="W447" s="84"/>
      <c r="X447" s="84"/>
      <c r="Y447" s="91"/>
      <c r="Z447" s="84"/>
      <c r="AA447" s="84"/>
      <c r="AB447" s="84"/>
      <c r="AC447" s="91">
        <v>1505</v>
      </c>
      <c r="AD447" s="84">
        <v>82775</v>
      </c>
      <c r="AE447" s="84">
        <v>5794.25</v>
      </c>
      <c r="AF447" s="84">
        <v>88569.25</v>
      </c>
      <c r="AG447"/>
      <c r="AH447"/>
      <c r="AI447"/>
    </row>
    <row r="448" spans="1:35" x14ac:dyDescent="0.3">
      <c r="A448" s="4" t="s">
        <v>373</v>
      </c>
      <c r="B448" s="4" t="s">
        <v>406</v>
      </c>
      <c r="C448" s="4" t="s">
        <v>218</v>
      </c>
      <c r="D448" s="4">
        <v>92000320893</v>
      </c>
      <c r="E448" s="91"/>
      <c r="F448" s="84"/>
      <c r="G448" s="84"/>
      <c r="H448" s="84"/>
      <c r="I448" s="91">
        <v>1332</v>
      </c>
      <c r="J448" s="84">
        <v>73260</v>
      </c>
      <c r="K448" s="84">
        <v>5128.2</v>
      </c>
      <c r="L448" s="84">
        <v>78388.2</v>
      </c>
      <c r="M448" s="91"/>
      <c r="N448" s="84"/>
      <c r="O448" s="84"/>
      <c r="P448" s="84"/>
      <c r="Q448" s="91"/>
      <c r="R448" s="84"/>
      <c r="S448" s="84"/>
      <c r="T448" s="84"/>
      <c r="U448" s="91"/>
      <c r="V448" s="84"/>
      <c r="W448" s="84"/>
      <c r="X448" s="84"/>
      <c r="Y448" s="91"/>
      <c r="Z448" s="84"/>
      <c r="AA448" s="84"/>
      <c r="AB448" s="84"/>
      <c r="AC448" s="91">
        <v>1332</v>
      </c>
      <c r="AD448" s="84">
        <v>73260</v>
      </c>
      <c r="AE448" s="84">
        <v>5128.2</v>
      </c>
      <c r="AF448" s="84">
        <v>78388.2</v>
      </c>
      <c r="AG448"/>
      <c r="AH448"/>
      <c r="AI448"/>
    </row>
    <row r="449" spans="1:35" x14ac:dyDescent="0.3">
      <c r="A449" s="4" t="s">
        <v>373</v>
      </c>
      <c r="B449" s="4" t="s">
        <v>406</v>
      </c>
      <c r="C449" s="4" t="s">
        <v>640</v>
      </c>
      <c r="D449" s="4">
        <v>92000539545</v>
      </c>
      <c r="E449" s="91"/>
      <c r="F449" s="84"/>
      <c r="G449" s="84"/>
      <c r="H449" s="84"/>
      <c r="I449" s="91">
        <v>15407</v>
      </c>
      <c r="J449" s="84">
        <v>847385</v>
      </c>
      <c r="K449" s="84">
        <v>59316.95</v>
      </c>
      <c r="L449" s="84">
        <v>906701.95</v>
      </c>
      <c r="M449" s="91"/>
      <c r="N449" s="84"/>
      <c r="O449" s="84"/>
      <c r="P449" s="84"/>
      <c r="Q449" s="91"/>
      <c r="R449" s="84"/>
      <c r="S449" s="84"/>
      <c r="T449" s="84"/>
      <c r="U449" s="91">
        <v>464</v>
      </c>
      <c r="V449" s="84">
        <v>190240</v>
      </c>
      <c r="W449" s="84">
        <v>13316.8</v>
      </c>
      <c r="X449" s="84">
        <v>203556.8</v>
      </c>
      <c r="Y449" s="91"/>
      <c r="Z449" s="84"/>
      <c r="AA449" s="84"/>
      <c r="AB449" s="84"/>
      <c r="AC449" s="91">
        <v>15871</v>
      </c>
      <c r="AD449" s="84">
        <v>1037625</v>
      </c>
      <c r="AE449" s="84">
        <v>72633.75</v>
      </c>
      <c r="AF449" s="84">
        <v>1110258.75</v>
      </c>
      <c r="AG449"/>
      <c r="AH449"/>
      <c r="AI449"/>
    </row>
    <row r="450" spans="1:35" x14ac:dyDescent="0.3">
      <c r="A450" s="4" t="s">
        <v>373</v>
      </c>
      <c r="B450" s="4" t="s">
        <v>406</v>
      </c>
      <c r="C450" s="4" t="s">
        <v>219</v>
      </c>
      <c r="D450" s="4">
        <v>92000320884</v>
      </c>
      <c r="E450" s="91"/>
      <c r="F450" s="84"/>
      <c r="G450" s="84"/>
      <c r="H450" s="84"/>
      <c r="I450" s="91">
        <v>11291</v>
      </c>
      <c r="J450" s="84">
        <v>621005</v>
      </c>
      <c r="K450" s="84">
        <v>43470.35</v>
      </c>
      <c r="L450" s="84">
        <v>664475.35</v>
      </c>
      <c r="M450" s="91"/>
      <c r="N450" s="84"/>
      <c r="O450" s="84"/>
      <c r="P450" s="84"/>
      <c r="Q450" s="91">
        <v>8223</v>
      </c>
      <c r="R450" s="84">
        <v>822300</v>
      </c>
      <c r="S450" s="84">
        <v>57561</v>
      </c>
      <c r="T450" s="84">
        <v>879861</v>
      </c>
      <c r="U450" s="91"/>
      <c r="V450" s="84"/>
      <c r="W450" s="84"/>
      <c r="X450" s="84"/>
      <c r="Y450" s="91"/>
      <c r="Z450" s="84"/>
      <c r="AA450" s="84"/>
      <c r="AB450" s="84"/>
      <c r="AC450" s="91">
        <v>19514</v>
      </c>
      <c r="AD450" s="84">
        <v>1443305</v>
      </c>
      <c r="AE450" s="84">
        <v>101031.35</v>
      </c>
      <c r="AF450" s="84">
        <v>1544336.35</v>
      </c>
      <c r="AG450"/>
      <c r="AH450"/>
      <c r="AI450"/>
    </row>
    <row r="451" spans="1:35" x14ac:dyDescent="0.3">
      <c r="A451" s="4" t="s">
        <v>373</v>
      </c>
      <c r="B451" s="4" t="s">
        <v>406</v>
      </c>
      <c r="C451" s="4" t="s">
        <v>1260</v>
      </c>
      <c r="D451" s="4">
        <v>92000589353</v>
      </c>
      <c r="E451" s="91"/>
      <c r="F451" s="84"/>
      <c r="G451" s="84"/>
      <c r="H451" s="84"/>
      <c r="I451" s="91">
        <v>739</v>
      </c>
      <c r="J451" s="84">
        <v>40645</v>
      </c>
      <c r="K451" s="84">
        <v>2845.15</v>
      </c>
      <c r="L451" s="84">
        <v>43490.15</v>
      </c>
      <c r="M451" s="91"/>
      <c r="N451" s="84"/>
      <c r="O451" s="84"/>
      <c r="P451" s="84"/>
      <c r="Q451" s="91"/>
      <c r="R451" s="84"/>
      <c r="S451" s="84"/>
      <c r="T451" s="84"/>
      <c r="U451" s="91"/>
      <c r="V451" s="84"/>
      <c r="W451" s="84"/>
      <c r="X451" s="84"/>
      <c r="Y451" s="91"/>
      <c r="Z451" s="84"/>
      <c r="AA451" s="84"/>
      <c r="AB451" s="84"/>
      <c r="AC451" s="91">
        <v>739</v>
      </c>
      <c r="AD451" s="84">
        <v>40645</v>
      </c>
      <c r="AE451" s="84">
        <v>2845.15</v>
      </c>
      <c r="AF451" s="84">
        <v>43490.15</v>
      </c>
      <c r="AG451"/>
      <c r="AH451"/>
      <c r="AI451"/>
    </row>
    <row r="452" spans="1:35" x14ac:dyDescent="0.3">
      <c r="A452" s="4" t="s">
        <v>373</v>
      </c>
      <c r="B452" s="4" t="s">
        <v>406</v>
      </c>
      <c r="C452" s="4" t="s">
        <v>214</v>
      </c>
      <c r="D452" s="4">
        <v>92000312968</v>
      </c>
      <c r="E452" s="91"/>
      <c r="F452" s="84"/>
      <c r="G452" s="84"/>
      <c r="H452" s="84"/>
      <c r="I452" s="91">
        <v>7449</v>
      </c>
      <c r="J452" s="84">
        <v>409695</v>
      </c>
      <c r="K452" s="84">
        <v>28678.65</v>
      </c>
      <c r="L452" s="84">
        <v>438373.65</v>
      </c>
      <c r="M452" s="91"/>
      <c r="N452" s="84"/>
      <c r="O452" s="84"/>
      <c r="P452" s="84"/>
      <c r="Q452" s="91"/>
      <c r="R452" s="84"/>
      <c r="S452" s="84"/>
      <c r="T452" s="84"/>
      <c r="U452" s="91"/>
      <c r="V452" s="84"/>
      <c r="W452" s="84"/>
      <c r="X452" s="84"/>
      <c r="Y452" s="91"/>
      <c r="Z452" s="84"/>
      <c r="AA452" s="84"/>
      <c r="AB452" s="84"/>
      <c r="AC452" s="91">
        <v>7449</v>
      </c>
      <c r="AD452" s="84">
        <v>409695</v>
      </c>
      <c r="AE452" s="84">
        <v>28678.65</v>
      </c>
      <c r="AF452" s="84">
        <v>438373.65</v>
      </c>
      <c r="AG452"/>
      <c r="AH452"/>
      <c r="AI452"/>
    </row>
    <row r="453" spans="1:35" x14ac:dyDescent="0.3">
      <c r="A453" s="4" t="s">
        <v>373</v>
      </c>
      <c r="B453" s="4" t="s">
        <v>406</v>
      </c>
      <c r="C453" s="4" t="s">
        <v>221</v>
      </c>
      <c r="D453" s="4">
        <v>92000393289</v>
      </c>
      <c r="E453" s="91"/>
      <c r="F453" s="84"/>
      <c r="G453" s="84"/>
      <c r="H453" s="84"/>
      <c r="I453" s="91"/>
      <c r="J453" s="84"/>
      <c r="K453" s="84"/>
      <c r="L453" s="84"/>
      <c r="M453" s="91"/>
      <c r="N453" s="84"/>
      <c r="O453" s="84"/>
      <c r="P453" s="84"/>
      <c r="Q453" s="91"/>
      <c r="R453" s="84"/>
      <c r="S453" s="84"/>
      <c r="T453" s="84"/>
      <c r="U453" s="91">
        <v>33</v>
      </c>
      <c r="V453" s="84">
        <v>13530</v>
      </c>
      <c r="W453" s="84">
        <v>947.1</v>
      </c>
      <c r="X453" s="84">
        <v>14477.1</v>
      </c>
      <c r="Y453" s="91"/>
      <c r="Z453" s="84"/>
      <c r="AA453" s="84"/>
      <c r="AB453" s="84"/>
      <c r="AC453" s="91">
        <v>33</v>
      </c>
      <c r="AD453" s="84">
        <v>13530</v>
      </c>
      <c r="AE453" s="84">
        <v>947.1</v>
      </c>
      <c r="AF453" s="84">
        <v>14477.1</v>
      </c>
      <c r="AG453"/>
      <c r="AH453"/>
      <c r="AI453"/>
    </row>
    <row r="454" spans="1:35" x14ac:dyDescent="0.3">
      <c r="A454" s="4" t="s">
        <v>373</v>
      </c>
      <c r="B454" s="4" t="s">
        <v>406</v>
      </c>
      <c r="C454" s="4" t="s">
        <v>213</v>
      </c>
      <c r="D454" s="4">
        <v>92000429671</v>
      </c>
      <c r="E454" s="91"/>
      <c r="F454" s="84"/>
      <c r="G454" s="84"/>
      <c r="H454" s="84"/>
      <c r="I454" s="91">
        <v>3161</v>
      </c>
      <c r="J454" s="84">
        <v>173855</v>
      </c>
      <c r="K454" s="84">
        <v>12169.85</v>
      </c>
      <c r="L454" s="84">
        <v>186024.85</v>
      </c>
      <c r="M454" s="91"/>
      <c r="N454" s="84"/>
      <c r="O454" s="84"/>
      <c r="P454" s="84"/>
      <c r="Q454" s="91"/>
      <c r="R454" s="84"/>
      <c r="S454" s="84"/>
      <c r="T454" s="84"/>
      <c r="U454" s="91"/>
      <c r="V454" s="84"/>
      <c r="W454" s="84"/>
      <c r="X454" s="84"/>
      <c r="Y454" s="91"/>
      <c r="Z454" s="84"/>
      <c r="AA454" s="84"/>
      <c r="AB454" s="84"/>
      <c r="AC454" s="91">
        <v>3161</v>
      </c>
      <c r="AD454" s="84">
        <v>173855</v>
      </c>
      <c r="AE454" s="84">
        <v>12169.85</v>
      </c>
      <c r="AF454" s="84">
        <v>186024.85</v>
      </c>
      <c r="AG454"/>
      <c r="AH454"/>
      <c r="AI454"/>
    </row>
    <row r="455" spans="1:35" x14ac:dyDescent="0.3">
      <c r="A455" s="4" t="s">
        <v>373</v>
      </c>
      <c r="B455" s="4" t="s">
        <v>406</v>
      </c>
      <c r="C455" s="4" t="s">
        <v>216</v>
      </c>
      <c r="D455" s="4">
        <v>92000320971</v>
      </c>
      <c r="E455" s="91"/>
      <c r="F455" s="84"/>
      <c r="G455" s="84"/>
      <c r="H455" s="84"/>
      <c r="I455" s="91">
        <v>2899</v>
      </c>
      <c r="J455" s="84">
        <v>159445</v>
      </c>
      <c r="K455" s="84">
        <v>11161.15</v>
      </c>
      <c r="L455" s="84">
        <v>170606.15</v>
      </c>
      <c r="M455" s="91"/>
      <c r="N455" s="84"/>
      <c r="O455" s="84"/>
      <c r="P455" s="84"/>
      <c r="Q455" s="91"/>
      <c r="R455" s="84"/>
      <c r="S455" s="84"/>
      <c r="T455" s="84"/>
      <c r="U455" s="91"/>
      <c r="V455" s="84"/>
      <c r="W455" s="84"/>
      <c r="X455" s="84"/>
      <c r="Y455" s="91"/>
      <c r="Z455" s="84"/>
      <c r="AA455" s="84"/>
      <c r="AB455" s="84"/>
      <c r="AC455" s="91">
        <v>2899</v>
      </c>
      <c r="AD455" s="84">
        <v>159445</v>
      </c>
      <c r="AE455" s="84">
        <v>11161.15</v>
      </c>
      <c r="AF455" s="84">
        <v>170606.15</v>
      </c>
      <c r="AG455"/>
      <c r="AH455"/>
      <c r="AI455"/>
    </row>
    <row r="456" spans="1:35" x14ac:dyDescent="0.3">
      <c r="A456" s="4" t="s">
        <v>1380</v>
      </c>
      <c r="B456" s="4" t="s">
        <v>419</v>
      </c>
      <c r="C456" s="4" t="s">
        <v>206</v>
      </c>
      <c r="D456" s="4">
        <v>92000452205</v>
      </c>
      <c r="E456" s="91"/>
      <c r="F456" s="84"/>
      <c r="G456" s="84"/>
      <c r="H456" s="84"/>
      <c r="I456" s="91">
        <v>7695</v>
      </c>
      <c r="J456" s="84">
        <v>423225</v>
      </c>
      <c r="K456" s="84">
        <v>29625.75</v>
      </c>
      <c r="L456" s="84">
        <v>452850.75</v>
      </c>
      <c r="M456" s="91"/>
      <c r="N456" s="84"/>
      <c r="O456" s="84"/>
      <c r="P456" s="84"/>
      <c r="Q456" s="91"/>
      <c r="R456" s="84"/>
      <c r="S456" s="84"/>
      <c r="T456" s="84"/>
      <c r="U456" s="91"/>
      <c r="V456" s="84"/>
      <c r="W456" s="84"/>
      <c r="X456" s="84"/>
      <c r="Y456" s="91"/>
      <c r="Z456" s="84"/>
      <c r="AA456" s="84"/>
      <c r="AB456" s="84"/>
      <c r="AC456" s="91">
        <v>7695</v>
      </c>
      <c r="AD456" s="84">
        <v>423225</v>
      </c>
      <c r="AE456" s="84">
        <v>29625.75</v>
      </c>
      <c r="AF456" s="84">
        <v>452850.75</v>
      </c>
      <c r="AG456"/>
      <c r="AH456"/>
      <c r="AI456"/>
    </row>
    <row r="457" spans="1:35" x14ac:dyDescent="0.3">
      <c r="A457" s="4" t="s">
        <v>1380</v>
      </c>
      <c r="B457" s="4" t="s">
        <v>419</v>
      </c>
      <c r="C457" s="4" t="s">
        <v>220</v>
      </c>
      <c r="D457" s="4">
        <v>92000318845</v>
      </c>
      <c r="E457" s="91"/>
      <c r="F457" s="84"/>
      <c r="G457" s="84"/>
      <c r="H457" s="84"/>
      <c r="I457" s="91">
        <v>9546</v>
      </c>
      <c r="J457" s="84">
        <v>525030</v>
      </c>
      <c r="K457" s="84">
        <v>36752.1</v>
      </c>
      <c r="L457" s="84">
        <v>561782.1</v>
      </c>
      <c r="M457" s="91"/>
      <c r="N457" s="84"/>
      <c r="O457" s="84"/>
      <c r="P457" s="84"/>
      <c r="Q457" s="91"/>
      <c r="R457" s="84"/>
      <c r="S457" s="84"/>
      <c r="T457" s="84"/>
      <c r="U457" s="91">
        <v>6</v>
      </c>
      <c r="V457" s="84">
        <v>2460</v>
      </c>
      <c r="W457" s="84">
        <v>172.2</v>
      </c>
      <c r="X457" s="84">
        <v>2632.2</v>
      </c>
      <c r="Y457" s="91"/>
      <c r="Z457" s="84"/>
      <c r="AA457" s="84"/>
      <c r="AB457" s="84"/>
      <c r="AC457" s="91">
        <v>9552</v>
      </c>
      <c r="AD457" s="84">
        <v>527490</v>
      </c>
      <c r="AE457" s="84">
        <v>36924.299999999996</v>
      </c>
      <c r="AF457" s="84">
        <v>564414.29999999993</v>
      </c>
      <c r="AG457"/>
      <c r="AH457"/>
      <c r="AI457"/>
    </row>
    <row r="458" spans="1:35" x14ac:dyDescent="0.3">
      <c r="A458" s="4" t="s">
        <v>1380</v>
      </c>
      <c r="B458" s="4" t="s">
        <v>419</v>
      </c>
      <c r="C458" s="4" t="s">
        <v>212</v>
      </c>
      <c r="D458" s="4">
        <v>92000346979</v>
      </c>
      <c r="E458" s="91"/>
      <c r="F458" s="84"/>
      <c r="G458" s="84"/>
      <c r="H458" s="84"/>
      <c r="I458" s="91">
        <v>61</v>
      </c>
      <c r="J458" s="84">
        <v>3355</v>
      </c>
      <c r="K458" s="84">
        <v>234.85</v>
      </c>
      <c r="L458" s="84">
        <v>3589.85</v>
      </c>
      <c r="M458" s="91"/>
      <c r="N458" s="84"/>
      <c r="O458" s="84"/>
      <c r="P458" s="84"/>
      <c r="Q458" s="91"/>
      <c r="R458" s="84"/>
      <c r="S458" s="84"/>
      <c r="T458" s="84"/>
      <c r="U458" s="91"/>
      <c r="V458" s="84"/>
      <c r="W458" s="84"/>
      <c r="X458" s="84"/>
      <c r="Y458" s="91"/>
      <c r="Z458" s="84"/>
      <c r="AA458" s="84"/>
      <c r="AB458" s="84"/>
      <c r="AC458" s="91">
        <v>61</v>
      </c>
      <c r="AD458" s="84">
        <v>3355</v>
      </c>
      <c r="AE458" s="84">
        <v>234.85</v>
      </c>
      <c r="AF458" s="84">
        <v>3589.85</v>
      </c>
      <c r="AG458"/>
      <c r="AH458"/>
      <c r="AI458"/>
    </row>
    <row r="459" spans="1:35" x14ac:dyDescent="0.3">
      <c r="A459" s="4" t="s">
        <v>1380</v>
      </c>
      <c r="B459" s="4" t="s">
        <v>419</v>
      </c>
      <c r="C459" s="4" t="s">
        <v>211</v>
      </c>
      <c r="D459" s="4">
        <v>92000512968</v>
      </c>
      <c r="E459" s="91"/>
      <c r="F459" s="84"/>
      <c r="G459" s="84"/>
      <c r="H459" s="84"/>
      <c r="I459" s="91">
        <v>747</v>
      </c>
      <c r="J459" s="84">
        <v>41085</v>
      </c>
      <c r="K459" s="84">
        <v>2875.95</v>
      </c>
      <c r="L459" s="84">
        <v>43960.95</v>
      </c>
      <c r="M459" s="91"/>
      <c r="N459" s="84"/>
      <c r="O459" s="84"/>
      <c r="P459" s="84"/>
      <c r="Q459" s="91"/>
      <c r="R459" s="84"/>
      <c r="S459" s="84"/>
      <c r="T459" s="84"/>
      <c r="U459" s="91">
        <v>1</v>
      </c>
      <c r="V459" s="84">
        <v>410</v>
      </c>
      <c r="W459" s="84">
        <v>28.7</v>
      </c>
      <c r="X459" s="84">
        <v>438.7</v>
      </c>
      <c r="Y459" s="91"/>
      <c r="Z459" s="84"/>
      <c r="AA459" s="84"/>
      <c r="AB459" s="84"/>
      <c r="AC459" s="91">
        <v>748</v>
      </c>
      <c r="AD459" s="84">
        <v>41495</v>
      </c>
      <c r="AE459" s="84">
        <v>2904.6499999999996</v>
      </c>
      <c r="AF459" s="84">
        <v>44399.649999999994</v>
      </c>
      <c r="AG459"/>
      <c r="AH459"/>
      <c r="AI459"/>
    </row>
    <row r="460" spans="1:35" x14ac:dyDescent="0.3">
      <c r="A460" s="4" t="s">
        <v>1380</v>
      </c>
      <c r="B460" s="4" t="s">
        <v>419</v>
      </c>
      <c r="C460" s="4" t="s">
        <v>218</v>
      </c>
      <c r="D460" s="4">
        <v>92000318865</v>
      </c>
      <c r="E460" s="91"/>
      <c r="F460" s="84"/>
      <c r="G460" s="84"/>
      <c r="H460" s="84"/>
      <c r="I460" s="91">
        <v>501</v>
      </c>
      <c r="J460" s="84">
        <v>27555</v>
      </c>
      <c r="K460" s="84">
        <v>1928.85</v>
      </c>
      <c r="L460" s="84">
        <v>29483.85</v>
      </c>
      <c r="M460" s="91"/>
      <c r="N460" s="84"/>
      <c r="O460" s="84"/>
      <c r="P460" s="84"/>
      <c r="Q460" s="91"/>
      <c r="R460" s="84"/>
      <c r="S460" s="84"/>
      <c r="T460" s="84"/>
      <c r="U460" s="91"/>
      <c r="V460" s="84"/>
      <c r="W460" s="84"/>
      <c r="X460" s="84"/>
      <c r="Y460" s="91"/>
      <c r="Z460" s="84"/>
      <c r="AA460" s="84"/>
      <c r="AB460" s="84"/>
      <c r="AC460" s="91">
        <v>501</v>
      </c>
      <c r="AD460" s="84">
        <v>27555</v>
      </c>
      <c r="AE460" s="84">
        <v>1928.85</v>
      </c>
      <c r="AF460" s="84">
        <v>29483.85</v>
      </c>
      <c r="AG460"/>
      <c r="AH460"/>
      <c r="AI460"/>
    </row>
    <row r="461" spans="1:35" x14ac:dyDescent="0.3">
      <c r="A461" s="4" t="s">
        <v>1380</v>
      </c>
      <c r="B461" s="4" t="s">
        <v>419</v>
      </c>
      <c r="C461" s="4" t="s">
        <v>640</v>
      </c>
      <c r="D461" s="4">
        <v>92000571412</v>
      </c>
      <c r="E461" s="91"/>
      <c r="F461" s="84"/>
      <c r="G461" s="84"/>
      <c r="H461" s="84"/>
      <c r="I461" s="91">
        <v>5478</v>
      </c>
      <c r="J461" s="84">
        <v>301290</v>
      </c>
      <c r="K461" s="84">
        <v>21090.3</v>
      </c>
      <c r="L461" s="84">
        <v>322380.3</v>
      </c>
      <c r="M461" s="91"/>
      <c r="N461" s="84"/>
      <c r="O461" s="84"/>
      <c r="P461" s="84"/>
      <c r="Q461" s="91"/>
      <c r="R461" s="84"/>
      <c r="S461" s="84"/>
      <c r="T461" s="84"/>
      <c r="U461" s="91">
        <v>4</v>
      </c>
      <c r="V461" s="84">
        <v>1640</v>
      </c>
      <c r="W461" s="84">
        <v>114.8</v>
      </c>
      <c r="X461" s="84">
        <v>1754.8</v>
      </c>
      <c r="Y461" s="91"/>
      <c r="Z461" s="84"/>
      <c r="AA461" s="84"/>
      <c r="AB461" s="84"/>
      <c r="AC461" s="91">
        <v>5482</v>
      </c>
      <c r="AD461" s="84">
        <v>302930</v>
      </c>
      <c r="AE461" s="84">
        <v>21205.1</v>
      </c>
      <c r="AF461" s="84">
        <v>324135.09999999998</v>
      </c>
      <c r="AG461"/>
      <c r="AH461"/>
      <c r="AI461"/>
    </row>
    <row r="462" spans="1:35" x14ac:dyDescent="0.3">
      <c r="A462" s="4" t="s">
        <v>1380</v>
      </c>
      <c r="B462" s="4" t="s">
        <v>419</v>
      </c>
      <c r="C462" s="4" t="s">
        <v>219</v>
      </c>
      <c r="D462" s="4">
        <v>92000318861</v>
      </c>
      <c r="E462" s="91"/>
      <c r="F462" s="84"/>
      <c r="G462" s="84"/>
      <c r="H462" s="84"/>
      <c r="I462" s="91">
        <v>8484</v>
      </c>
      <c r="J462" s="84">
        <v>466620</v>
      </c>
      <c r="K462" s="84">
        <v>32663.4</v>
      </c>
      <c r="L462" s="84">
        <v>499283.4</v>
      </c>
      <c r="M462" s="91"/>
      <c r="N462" s="84"/>
      <c r="O462" s="84"/>
      <c r="P462" s="84"/>
      <c r="Q462" s="91">
        <v>2099</v>
      </c>
      <c r="R462" s="84">
        <v>209900</v>
      </c>
      <c r="S462" s="84">
        <v>14693</v>
      </c>
      <c r="T462" s="84">
        <v>224593</v>
      </c>
      <c r="U462" s="91"/>
      <c r="V462" s="84"/>
      <c r="W462" s="84"/>
      <c r="X462" s="84"/>
      <c r="Y462" s="91"/>
      <c r="Z462" s="84"/>
      <c r="AA462" s="84"/>
      <c r="AB462" s="84"/>
      <c r="AC462" s="91">
        <v>10583</v>
      </c>
      <c r="AD462" s="84">
        <v>676520</v>
      </c>
      <c r="AE462" s="84">
        <v>47356.4</v>
      </c>
      <c r="AF462" s="84">
        <v>723876.4</v>
      </c>
      <c r="AG462"/>
      <c r="AH462"/>
      <c r="AI462"/>
    </row>
    <row r="463" spans="1:35" x14ac:dyDescent="0.3">
      <c r="A463" s="4" t="s">
        <v>1380</v>
      </c>
      <c r="B463" s="4" t="s">
        <v>419</v>
      </c>
      <c r="C463" s="4" t="s">
        <v>1260</v>
      </c>
      <c r="D463" s="4">
        <v>92000589340</v>
      </c>
      <c r="E463" s="91"/>
      <c r="F463" s="84"/>
      <c r="G463" s="84"/>
      <c r="H463" s="84"/>
      <c r="I463" s="91">
        <v>2013</v>
      </c>
      <c r="J463" s="84">
        <v>110715</v>
      </c>
      <c r="K463" s="84">
        <v>7750.05</v>
      </c>
      <c r="L463" s="84">
        <v>118465.05</v>
      </c>
      <c r="M463" s="91"/>
      <c r="N463" s="84"/>
      <c r="O463" s="84"/>
      <c r="P463" s="84"/>
      <c r="Q463" s="91"/>
      <c r="R463" s="84"/>
      <c r="S463" s="84"/>
      <c r="T463" s="84"/>
      <c r="U463" s="91"/>
      <c r="V463" s="84"/>
      <c r="W463" s="84"/>
      <c r="X463" s="84"/>
      <c r="Y463" s="91"/>
      <c r="Z463" s="84"/>
      <c r="AA463" s="84"/>
      <c r="AB463" s="84"/>
      <c r="AC463" s="91">
        <v>2013</v>
      </c>
      <c r="AD463" s="84">
        <v>110715</v>
      </c>
      <c r="AE463" s="84">
        <v>7750.05</v>
      </c>
      <c r="AF463" s="84">
        <v>118465.05</v>
      </c>
      <c r="AG463"/>
      <c r="AH463"/>
      <c r="AI463"/>
    </row>
    <row r="464" spans="1:35" x14ac:dyDescent="0.3">
      <c r="A464" s="4" t="s">
        <v>1380</v>
      </c>
      <c r="B464" s="4" t="s">
        <v>419</v>
      </c>
      <c r="C464" s="4" t="s">
        <v>214</v>
      </c>
      <c r="D464" s="4">
        <v>92000312977</v>
      </c>
      <c r="E464" s="91"/>
      <c r="F464" s="84"/>
      <c r="G464" s="84"/>
      <c r="H464" s="84"/>
      <c r="I464" s="91">
        <v>5210</v>
      </c>
      <c r="J464" s="84">
        <v>286550</v>
      </c>
      <c r="K464" s="84">
        <v>20058.5</v>
      </c>
      <c r="L464" s="84">
        <v>306608.5</v>
      </c>
      <c r="M464" s="91"/>
      <c r="N464" s="84"/>
      <c r="O464" s="84"/>
      <c r="P464" s="84"/>
      <c r="Q464" s="91"/>
      <c r="R464" s="84"/>
      <c r="S464" s="84"/>
      <c r="T464" s="84"/>
      <c r="U464" s="91"/>
      <c r="V464" s="84"/>
      <c r="W464" s="84"/>
      <c r="X464" s="84"/>
      <c r="Y464" s="91"/>
      <c r="Z464" s="84"/>
      <c r="AA464" s="84"/>
      <c r="AB464" s="84"/>
      <c r="AC464" s="91">
        <v>5210</v>
      </c>
      <c r="AD464" s="84">
        <v>286550</v>
      </c>
      <c r="AE464" s="84">
        <v>20058.5</v>
      </c>
      <c r="AF464" s="84">
        <v>306608.5</v>
      </c>
      <c r="AG464"/>
      <c r="AH464"/>
      <c r="AI464"/>
    </row>
    <row r="465" spans="1:35" x14ac:dyDescent="0.3">
      <c r="A465" s="4" t="s">
        <v>1380</v>
      </c>
      <c r="B465" s="4" t="s">
        <v>419</v>
      </c>
      <c r="C465" s="4" t="s">
        <v>213</v>
      </c>
      <c r="D465" s="4">
        <v>92000437045</v>
      </c>
      <c r="E465" s="91"/>
      <c r="F465" s="84"/>
      <c r="G465" s="84"/>
      <c r="H465" s="84"/>
      <c r="I465" s="91">
        <v>3723</v>
      </c>
      <c r="J465" s="84">
        <v>204765</v>
      </c>
      <c r="K465" s="84">
        <v>14333.55</v>
      </c>
      <c r="L465" s="84">
        <v>219098.55</v>
      </c>
      <c r="M465" s="91"/>
      <c r="N465" s="84"/>
      <c r="O465" s="84"/>
      <c r="P465" s="84"/>
      <c r="Q465" s="91"/>
      <c r="R465" s="84"/>
      <c r="S465" s="84"/>
      <c r="T465" s="84"/>
      <c r="U465" s="91"/>
      <c r="V465" s="84"/>
      <c r="W465" s="84"/>
      <c r="X465" s="84"/>
      <c r="Y465" s="91"/>
      <c r="Z465" s="84"/>
      <c r="AA465" s="84"/>
      <c r="AB465" s="84"/>
      <c r="AC465" s="91">
        <v>3723</v>
      </c>
      <c r="AD465" s="84">
        <v>204765</v>
      </c>
      <c r="AE465" s="84">
        <v>14333.55</v>
      </c>
      <c r="AF465" s="84">
        <v>219098.55</v>
      </c>
      <c r="AG465"/>
      <c r="AH465"/>
      <c r="AI465"/>
    </row>
    <row r="466" spans="1:35" x14ac:dyDescent="0.3">
      <c r="A466" s="4" t="s">
        <v>1380</v>
      </c>
      <c r="B466" s="4" t="s">
        <v>419</v>
      </c>
      <c r="C466" s="4" t="s">
        <v>216</v>
      </c>
      <c r="D466" s="4">
        <v>92000318872</v>
      </c>
      <c r="E466" s="91"/>
      <c r="F466" s="84"/>
      <c r="G466" s="84"/>
      <c r="H466" s="84"/>
      <c r="I466" s="91">
        <v>1434</v>
      </c>
      <c r="J466" s="84">
        <v>78870</v>
      </c>
      <c r="K466" s="84">
        <v>5520.9</v>
      </c>
      <c r="L466" s="84">
        <v>84390.9</v>
      </c>
      <c r="M466" s="91"/>
      <c r="N466" s="84"/>
      <c r="O466" s="84"/>
      <c r="P466" s="84"/>
      <c r="Q466" s="91"/>
      <c r="R466" s="84"/>
      <c r="S466" s="84"/>
      <c r="T466" s="84"/>
      <c r="U466" s="91"/>
      <c r="V466" s="84"/>
      <c r="W466" s="84"/>
      <c r="X466" s="84"/>
      <c r="Y466" s="91"/>
      <c r="Z466" s="84"/>
      <c r="AA466" s="84"/>
      <c r="AB466" s="84"/>
      <c r="AC466" s="91">
        <v>1434</v>
      </c>
      <c r="AD466" s="84">
        <v>78870</v>
      </c>
      <c r="AE466" s="84">
        <v>5520.9</v>
      </c>
      <c r="AF466" s="84">
        <v>84390.9</v>
      </c>
      <c r="AG466"/>
      <c r="AH466"/>
      <c r="AI466"/>
    </row>
    <row r="467" spans="1:35" x14ac:dyDescent="0.3">
      <c r="A467" s="4" t="s">
        <v>1381</v>
      </c>
      <c r="B467" s="4" t="s">
        <v>387</v>
      </c>
      <c r="C467" s="4" t="s">
        <v>206</v>
      </c>
      <c r="D467" s="4">
        <v>92000323103</v>
      </c>
      <c r="E467" s="91"/>
      <c r="F467" s="84"/>
      <c r="G467" s="84"/>
      <c r="H467" s="84"/>
      <c r="I467" s="91">
        <v>6045</v>
      </c>
      <c r="J467" s="84">
        <v>332475</v>
      </c>
      <c r="K467" s="84">
        <v>23273.25</v>
      </c>
      <c r="L467" s="84">
        <v>355748.25</v>
      </c>
      <c r="M467" s="91"/>
      <c r="N467" s="84"/>
      <c r="O467" s="84"/>
      <c r="P467" s="84"/>
      <c r="Q467" s="91"/>
      <c r="R467" s="84"/>
      <c r="S467" s="84"/>
      <c r="T467" s="84"/>
      <c r="U467" s="91"/>
      <c r="V467" s="84"/>
      <c r="W467" s="84"/>
      <c r="X467" s="84"/>
      <c r="Y467" s="91"/>
      <c r="Z467" s="84"/>
      <c r="AA467" s="84"/>
      <c r="AB467" s="84"/>
      <c r="AC467" s="91">
        <v>6045</v>
      </c>
      <c r="AD467" s="84">
        <v>332475</v>
      </c>
      <c r="AE467" s="84">
        <v>23273.25</v>
      </c>
      <c r="AF467" s="84">
        <v>355748.25</v>
      </c>
      <c r="AG467"/>
      <c r="AH467"/>
      <c r="AI467"/>
    </row>
    <row r="468" spans="1:35" x14ac:dyDescent="0.3">
      <c r="A468" s="4" t="s">
        <v>1381</v>
      </c>
      <c r="B468" s="4" t="s">
        <v>387</v>
      </c>
      <c r="C468" s="4" t="s">
        <v>220</v>
      </c>
      <c r="D468" s="4">
        <v>92000323082</v>
      </c>
      <c r="E468" s="91"/>
      <c r="F468" s="84"/>
      <c r="G468" s="84"/>
      <c r="H468" s="84"/>
      <c r="I468" s="91">
        <v>5869</v>
      </c>
      <c r="J468" s="84">
        <v>322795</v>
      </c>
      <c r="K468" s="84">
        <v>22595.65</v>
      </c>
      <c r="L468" s="84">
        <v>345390.65</v>
      </c>
      <c r="M468" s="91"/>
      <c r="N468" s="84"/>
      <c r="O468" s="84"/>
      <c r="P468" s="84"/>
      <c r="Q468" s="91"/>
      <c r="R468" s="84"/>
      <c r="S468" s="84"/>
      <c r="T468" s="84"/>
      <c r="U468" s="91">
        <v>15</v>
      </c>
      <c r="V468" s="84">
        <v>6150</v>
      </c>
      <c r="W468" s="84">
        <v>430.5</v>
      </c>
      <c r="X468" s="84">
        <v>6580.5</v>
      </c>
      <c r="Y468" s="91"/>
      <c r="Z468" s="84"/>
      <c r="AA468" s="84"/>
      <c r="AB468" s="84"/>
      <c r="AC468" s="91">
        <v>5884</v>
      </c>
      <c r="AD468" s="84">
        <v>328945</v>
      </c>
      <c r="AE468" s="84">
        <v>23026.15</v>
      </c>
      <c r="AF468" s="84">
        <v>351971.15</v>
      </c>
      <c r="AG468"/>
      <c r="AH468"/>
      <c r="AI468"/>
    </row>
    <row r="469" spans="1:35" x14ac:dyDescent="0.3">
      <c r="A469" s="4" t="s">
        <v>1381</v>
      </c>
      <c r="B469" s="4" t="s">
        <v>387</v>
      </c>
      <c r="C469" s="4" t="s">
        <v>212</v>
      </c>
      <c r="D469" s="4">
        <v>92000349102</v>
      </c>
      <c r="E469" s="91"/>
      <c r="F469" s="84"/>
      <c r="G469" s="84"/>
      <c r="H469" s="84"/>
      <c r="I469" s="91">
        <v>328</v>
      </c>
      <c r="J469" s="84">
        <v>18040</v>
      </c>
      <c r="K469" s="84">
        <v>1262.8</v>
      </c>
      <c r="L469" s="84">
        <v>19302.8</v>
      </c>
      <c r="M469" s="91"/>
      <c r="N469" s="84"/>
      <c r="O469" s="84"/>
      <c r="P469" s="84"/>
      <c r="Q469" s="91"/>
      <c r="R469" s="84"/>
      <c r="S469" s="84"/>
      <c r="T469" s="84"/>
      <c r="U469" s="91"/>
      <c r="V469" s="84"/>
      <c r="W469" s="84"/>
      <c r="X469" s="84"/>
      <c r="Y469" s="91"/>
      <c r="Z469" s="84"/>
      <c r="AA469" s="84"/>
      <c r="AB469" s="84"/>
      <c r="AC469" s="91">
        <v>328</v>
      </c>
      <c r="AD469" s="84">
        <v>18040</v>
      </c>
      <c r="AE469" s="84">
        <v>1262.8</v>
      </c>
      <c r="AF469" s="84">
        <v>19302.8</v>
      </c>
      <c r="AG469"/>
      <c r="AH469"/>
      <c r="AI469"/>
    </row>
    <row r="470" spans="1:35" x14ac:dyDescent="0.3">
      <c r="A470" s="4" t="s">
        <v>1381</v>
      </c>
      <c r="B470" s="4" t="s">
        <v>387</v>
      </c>
      <c r="C470" s="4" t="s">
        <v>640</v>
      </c>
      <c r="D470" s="4">
        <v>92000571413</v>
      </c>
      <c r="E470" s="91"/>
      <c r="F470" s="84"/>
      <c r="G470" s="84"/>
      <c r="H470" s="84"/>
      <c r="I470" s="91">
        <v>905</v>
      </c>
      <c r="J470" s="84">
        <v>49775</v>
      </c>
      <c r="K470" s="84">
        <v>3484.25</v>
      </c>
      <c r="L470" s="84">
        <v>53259.25</v>
      </c>
      <c r="M470" s="91"/>
      <c r="N470" s="84"/>
      <c r="O470" s="84"/>
      <c r="P470" s="84"/>
      <c r="Q470" s="91"/>
      <c r="R470" s="84"/>
      <c r="S470" s="84"/>
      <c r="T470" s="84"/>
      <c r="U470" s="91"/>
      <c r="V470" s="84"/>
      <c r="W470" s="84"/>
      <c r="X470" s="84"/>
      <c r="Y470" s="91"/>
      <c r="Z470" s="84"/>
      <c r="AA470" s="84"/>
      <c r="AB470" s="84"/>
      <c r="AC470" s="91">
        <v>905</v>
      </c>
      <c r="AD470" s="84">
        <v>49775</v>
      </c>
      <c r="AE470" s="84">
        <v>3484.25</v>
      </c>
      <c r="AF470" s="84">
        <v>53259.25</v>
      </c>
      <c r="AG470"/>
      <c r="AH470"/>
      <c r="AI470"/>
    </row>
    <row r="471" spans="1:35" x14ac:dyDescent="0.3">
      <c r="A471" s="4" t="s">
        <v>1381</v>
      </c>
      <c r="B471" s="4" t="s">
        <v>387</v>
      </c>
      <c r="C471" s="4" t="s">
        <v>219</v>
      </c>
      <c r="D471" s="4">
        <v>92000323084</v>
      </c>
      <c r="E471" s="91"/>
      <c r="F471" s="84"/>
      <c r="G471" s="84"/>
      <c r="H471" s="84"/>
      <c r="I471" s="91">
        <v>3594</v>
      </c>
      <c r="J471" s="84">
        <v>197670</v>
      </c>
      <c r="K471" s="84">
        <v>13836.9</v>
      </c>
      <c r="L471" s="84">
        <v>211506.9</v>
      </c>
      <c r="M471" s="91"/>
      <c r="N471" s="84"/>
      <c r="O471" s="84"/>
      <c r="P471" s="84"/>
      <c r="Q471" s="91"/>
      <c r="R471" s="84"/>
      <c r="S471" s="84"/>
      <c r="T471" s="84"/>
      <c r="U471" s="91"/>
      <c r="V471" s="84"/>
      <c r="W471" s="84"/>
      <c r="X471" s="84"/>
      <c r="Y471" s="91"/>
      <c r="Z471" s="84"/>
      <c r="AA471" s="84"/>
      <c r="AB471" s="84"/>
      <c r="AC471" s="91">
        <v>3594</v>
      </c>
      <c r="AD471" s="84">
        <v>197670</v>
      </c>
      <c r="AE471" s="84">
        <v>13836.9</v>
      </c>
      <c r="AF471" s="84">
        <v>211506.9</v>
      </c>
      <c r="AG471"/>
      <c r="AH471"/>
      <c r="AI471"/>
    </row>
    <row r="472" spans="1:35" x14ac:dyDescent="0.3">
      <c r="A472" s="4" t="s">
        <v>1381</v>
      </c>
      <c r="B472" s="4" t="s">
        <v>387</v>
      </c>
      <c r="C472" s="4" t="s">
        <v>1260</v>
      </c>
      <c r="D472" s="4">
        <v>92000589342</v>
      </c>
      <c r="E472" s="91"/>
      <c r="F472" s="84"/>
      <c r="G472" s="84"/>
      <c r="H472" s="84"/>
      <c r="I472" s="91">
        <v>857</v>
      </c>
      <c r="J472" s="84">
        <v>47135</v>
      </c>
      <c r="K472" s="84">
        <v>3299.45</v>
      </c>
      <c r="L472" s="84">
        <v>50434.45</v>
      </c>
      <c r="M472" s="91"/>
      <c r="N472" s="84"/>
      <c r="O472" s="84"/>
      <c r="P472" s="84"/>
      <c r="Q472" s="91"/>
      <c r="R472" s="84"/>
      <c r="S472" s="84"/>
      <c r="T472" s="84"/>
      <c r="U472" s="91"/>
      <c r="V472" s="84"/>
      <c r="W472" s="84"/>
      <c r="X472" s="84"/>
      <c r="Y472" s="91"/>
      <c r="Z472" s="84"/>
      <c r="AA472" s="84"/>
      <c r="AB472" s="84"/>
      <c r="AC472" s="91">
        <v>857</v>
      </c>
      <c r="AD472" s="84">
        <v>47135</v>
      </c>
      <c r="AE472" s="84">
        <v>3299.45</v>
      </c>
      <c r="AF472" s="84">
        <v>50434.45</v>
      </c>
      <c r="AG472"/>
      <c r="AH472"/>
      <c r="AI472"/>
    </row>
    <row r="473" spans="1:35" x14ac:dyDescent="0.3">
      <c r="A473" s="4" t="s">
        <v>1381</v>
      </c>
      <c r="B473" s="4" t="s">
        <v>387</v>
      </c>
      <c r="C473" s="4" t="s">
        <v>214</v>
      </c>
      <c r="D473" s="4">
        <v>92000312980</v>
      </c>
      <c r="E473" s="91"/>
      <c r="F473" s="84"/>
      <c r="G473" s="84"/>
      <c r="H473" s="84"/>
      <c r="I473" s="91">
        <v>1846</v>
      </c>
      <c r="J473" s="84">
        <v>101530</v>
      </c>
      <c r="K473" s="84">
        <v>7107.1</v>
      </c>
      <c r="L473" s="84">
        <v>108637.1</v>
      </c>
      <c r="M473" s="91"/>
      <c r="N473" s="84"/>
      <c r="O473" s="84"/>
      <c r="P473" s="84"/>
      <c r="Q473" s="91"/>
      <c r="R473" s="84"/>
      <c r="S473" s="84"/>
      <c r="T473" s="84"/>
      <c r="U473" s="91"/>
      <c r="V473" s="84"/>
      <c r="W473" s="84"/>
      <c r="X473" s="84"/>
      <c r="Y473" s="91"/>
      <c r="Z473" s="84"/>
      <c r="AA473" s="84"/>
      <c r="AB473" s="84"/>
      <c r="AC473" s="91">
        <v>1846</v>
      </c>
      <c r="AD473" s="84">
        <v>101530</v>
      </c>
      <c r="AE473" s="84">
        <v>7107.1</v>
      </c>
      <c r="AF473" s="84">
        <v>108637.1</v>
      </c>
      <c r="AG473"/>
      <c r="AH473"/>
      <c r="AI473"/>
    </row>
    <row r="474" spans="1:35" x14ac:dyDescent="0.3">
      <c r="A474" s="4" t="s">
        <v>1381</v>
      </c>
      <c r="B474" s="4" t="s">
        <v>387</v>
      </c>
      <c r="C474" s="4" t="s">
        <v>213</v>
      </c>
      <c r="D474" s="4">
        <v>92000434895</v>
      </c>
      <c r="E474" s="91"/>
      <c r="F474" s="84"/>
      <c r="G474" s="84"/>
      <c r="H474" s="84"/>
      <c r="I474" s="91">
        <v>3216</v>
      </c>
      <c r="J474" s="84">
        <v>176880</v>
      </c>
      <c r="K474" s="84">
        <v>12381.6</v>
      </c>
      <c r="L474" s="84">
        <v>189261.6</v>
      </c>
      <c r="M474" s="91"/>
      <c r="N474" s="84"/>
      <c r="O474" s="84"/>
      <c r="P474" s="84"/>
      <c r="Q474" s="91"/>
      <c r="R474" s="84"/>
      <c r="S474" s="84"/>
      <c r="T474" s="84"/>
      <c r="U474" s="91">
        <v>55</v>
      </c>
      <c r="V474" s="84">
        <v>22550</v>
      </c>
      <c r="W474" s="84">
        <v>1578.5</v>
      </c>
      <c r="X474" s="84">
        <v>24128.5</v>
      </c>
      <c r="Y474" s="91"/>
      <c r="Z474" s="84"/>
      <c r="AA474" s="84"/>
      <c r="AB474" s="84"/>
      <c r="AC474" s="91">
        <v>3271</v>
      </c>
      <c r="AD474" s="84">
        <v>199430</v>
      </c>
      <c r="AE474" s="84">
        <v>13960.1</v>
      </c>
      <c r="AF474" s="84">
        <v>213390.1</v>
      </c>
      <c r="AG474"/>
      <c r="AH474"/>
      <c r="AI474"/>
    </row>
    <row r="475" spans="1:35" x14ac:dyDescent="0.3">
      <c r="A475" s="4" t="s">
        <v>1381</v>
      </c>
      <c r="B475" s="4" t="s">
        <v>387</v>
      </c>
      <c r="C475" s="4" t="s">
        <v>216</v>
      </c>
      <c r="D475" s="4">
        <v>92000323074</v>
      </c>
      <c r="E475" s="91"/>
      <c r="F475" s="84"/>
      <c r="G475" s="84"/>
      <c r="H475" s="84"/>
      <c r="I475" s="91">
        <v>1049</v>
      </c>
      <c r="J475" s="84">
        <v>57695</v>
      </c>
      <c r="K475" s="84">
        <v>4038.65</v>
      </c>
      <c r="L475" s="84">
        <v>61733.65</v>
      </c>
      <c r="M475" s="91"/>
      <c r="N475" s="84"/>
      <c r="O475" s="84"/>
      <c r="P475" s="84"/>
      <c r="Q475" s="91"/>
      <c r="R475" s="84"/>
      <c r="S475" s="84"/>
      <c r="T475" s="84"/>
      <c r="U475" s="91"/>
      <c r="V475" s="84"/>
      <c r="W475" s="84"/>
      <c r="X475" s="84"/>
      <c r="Y475" s="91"/>
      <c r="Z475" s="84"/>
      <c r="AA475" s="84"/>
      <c r="AB475" s="84"/>
      <c r="AC475" s="91">
        <v>1049</v>
      </c>
      <c r="AD475" s="84">
        <v>57695</v>
      </c>
      <c r="AE475" s="84">
        <v>4038.65</v>
      </c>
      <c r="AF475" s="84">
        <v>61733.65</v>
      </c>
      <c r="AG475"/>
      <c r="AH475"/>
      <c r="AI475"/>
    </row>
    <row r="476" spans="1:35" x14ac:dyDescent="0.3">
      <c r="A476" s="4" t="s">
        <v>1381</v>
      </c>
      <c r="B476" s="4" t="s">
        <v>387</v>
      </c>
      <c r="C476" s="4" t="s">
        <v>3179</v>
      </c>
      <c r="D476" s="4">
        <v>92000666435</v>
      </c>
      <c r="E476" s="91"/>
      <c r="F476" s="84"/>
      <c r="G476" s="84"/>
      <c r="H476" s="84"/>
      <c r="I476" s="91"/>
      <c r="J476" s="84"/>
      <c r="K476" s="84"/>
      <c r="L476" s="84"/>
      <c r="M476" s="91"/>
      <c r="N476" s="84"/>
      <c r="O476" s="84"/>
      <c r="P476" s="84"/>
      <c r="Q476" s="91"/>
      <c r="R476" s="84"/>
      <c r="S476" s="84"/>
      <c r="T476" s="84"/>
      <c r="U476" s="91"/>
      <c r="V476" s="84"/>
      <c r="W476" s="84"/>
      <c r="X476" s="84"/>
      <c r="Y476" s="91">
        <v>1784</v>
      </c>
      <c r="Z476" s="84">
        <v>44600</v>
      </c>
      <c r="AA476" s="84">
        <v>3122</v>
      </c>
      <c r="AB476" s="84">
        <v>47722</v>
      </c>
      <c r="AC476" s="91">
        <v>1784</v>
      </c>
      <c r="AD476" s="84">
        <v>44600</v>
      </c>
      <c r="AE476" s="84">
        <v>3122</v>
      </c>
      <c r="AF476" s="84">
        <v>47722</v>
      </c>
      <c r="AG476"/>
      <c r="AH476"/>
      <c r="AI476"/>
    </row>
    <row r="477" spans="1:35" x14ac:dyDescent="0.3">
      <c r="A477" s="4" t="s">
        <v>2522</v>
      </c>
      <c r="B477" s="4" t="s">
        <v>3180</v>
      </c>
      <c r="C477" s="4" t="s">
        <v>206</v>
      </c>
      <c r="D477" s="4">
        <v>92000603518</v>
      </c>
      <c r="E477" s="91"/>
      <c r="F477" s="84"/>
      <c r="G477" s="84"/>
      <c r="H477" s="84"/>
      <c r="I477" s="91">
        <v>4546</v>
      </c>
      <c r="J477" s="84">
        <v>250030</v>
      </c>
      <c r="K477" s="84">
        <v>17502.099999999999</v>
      </c>
      <c r="L477" s="84">
        <v>267532.09999999998</v>
      </c>
      <c r="M477" s="91"/>
      <c r="N477" s="84"/>
      <c r="O477" s="84"/>
      <c r="P477" s="84"/>
      <c r="Q477" s="91"/>
      <c r="R477" s="84"/>
      <c r="S477" s="84"/>
      <c r="T477" s="84"/>
      <c r="U477" s="91"/>
      <c r="V477" s="84"/>
      <c r="W477" s="84"/>
      <c r="X477" s="84"/>
      <c r="Y477" s="91"/>
      <c r="Z477" s="84"/>
      <c r="AA477" s="84"/>
      <c r="AB477" s="84"/>
      <c r="AC477" s="91">
        <v>4546</v>
      </c>
      <c r="AD477" s="84">
        <v>250030</v>
      </c>
      <c r="AE477" s="84">
        <v>17502.099999999999</v>
      </c>
      <c r="AF477" s="84">
        <v>267532.09999999998</v>
      </c>
      <c r="AG477"/>
      <c r="AH477"/>
      <c r="AI477"/>
    </row>
    <row r="478" spans="1:35" x14ac:dyDescent="0.3">
      <c r="A478" s="4" t="s">
        <v>2522</v>
      </c>
      <c r="B478" s="4" t="s">
        <v>3180</v>
      </c>
      <c r="C478" s="4" t="s">
        <v>220</v>
      </c>
      <c r="D478" s="4">
        <v>92000603505</v>
      </c>
      <c r="E478" s="91"/>
      <c r="F478" s="84"/>
      <c r="G478" s="84"/>
      <c r="H478" s="84"/>
      <c r="I478" s="91">
        <v>4190</v>
      </c>
      <c r="J478" s="84">
        <v>230450</v>
      </c>
      <c r="K478" s="84">
        <v>16131.5</v>
      </c>
      <c r="L478" s="84">
        <v>246581.5</v>
      </c>
      <c r="M478" s="91"/>
      <c r="N478" s="84"/>
      <c r="O478" s="84"/>
      <c r="P478" s="84"/>
      <c r="Q478" s="91"/>
      <c r="R478" s="84"/>
      <c r="S478" s="84"/>
      <c r="T478" s="84"/>
      <c r="U478" s="91"/>
      <c r="V478" s="84"/>
      <c r="W478" s="84"/>
      <c r="X478" s="84"/>
      <c r="Y478" s="91"/>
      <c r="Z478" s="84"/>
      <c r="AA478" s="84"/>
      <c r="AB478" s="84"/>
      <c r="AC478" s="91">
        <v>4190</v>
      </c>
      <c r="AD478" s="84">
        <v>230450</v>
      </c>
      <c r="AE478" s="84">
        <v>16131.5</v>
      </c>
      <c r="AF478" s="84">
        <v>246581.5</v>
      </c>
      <c r="AG478"/>
      <c r="AH478"/>
      <c r="AI478"/>
    </row>
    <row r="479" spans="1:35" x14ac:dyDescent="0.3">
      <c r="A479" s="4" t="s">
        <v>2522</v>
      </c>
      <c r="B479" s="4" t="s">
        <v>3180</v>
      </c>
      <c r="C479" s="4" t="s">
        <v>212</v>
      </c>
      <c r="D479" s="4">
        <v>92000603508</v>
      </c>
      <c r="E479" s="91"/>
      <c r="F479" s="84"/>
      <c r="G479" s="84"/>
      <c r="H479" s="84"/>
      <c r="I479" s="91">
        <v>264</v>
      </c>
      <c r="J479" s="84">
        <v>14520</v>
      </c>
      <c r="K479" s="84">
        <v>1016.4</v>
      </c>
      <c r="L479" s="84">
        <v>15536.4</v>
      </c>
      <c r="M479" s="91"/>
      <c r="N479" s="84"/>
      <c r="O479" s="84"/>
      <c r="P479" s="84"/>
      <c r="Q479" s="91"/>
      <c r="R479" s="84"/>
      <c r="S479" s="84"/>
      <c r="T479" s="84"/>
      <c r="U479" s="91"/>
      <c r="V479" s="84"/>
      <c r="W479" s="84"/>
      <c r="X479" s="84"/>
      <c r="Y479" s="91"/>
      <c r="Z479" s="84"/>
      <c r="AA479" s="84"/>
      <c r="AB479" s="84"/>
      <c r="AC479" s="91">
        <v>264</v>
      </c>
      <c r="AD479" s="84">
        <v>14520</v>
      </c>
      <c r="AE479" s="84">
        <v>1016.4</v>
      </c>
      <c r="AF479" s="84">
        <v>15536.4</v>
      </c>
      <c r="AG479"/>
      <c r="AH479"/>
      <c r="AI479"/>
    </row>
    <row r="480" spans="1:35" x14ac:dyDescent="0.3">
      <c r="A480" s="4" t="s">
        <v>2522</v>
      </c>
      <c r="B480" s="4" t="s">
        <v>3180</v>
      </c>
      <c r="C480" s="4" t="s">
        <v>211</v>
      </c>
      <c r="D480" s="4">
        <v>92000603517</v>
      </c>
      <c r="E480" s="91"/>
      <c r="F480" s="84"/>
      <c r="G480" s="84"/>
      <c r="H480" s="84"/>
      <c r="I480" s="91">
        <v>305</v>
      </c>
      <c r="J480" s="84">
        <v>16775</v>
      </c>
      <c r="K480" s="84">
        <v>1174.25</v>
      </c>
      <c r="L480" s="84">
        <v>17949.25</v>
      </c>
      <c r="M480" s="91"/>
      <c r="N480" s="84"/>
      <c r="O480" s="84"/>
      <c r="P480" s="84"/>
      <c r="Q480" s="91"/>
      <c r="R480" s="84"/>
      <c r="S480" s="84"/>
      <c r="T480" s="84"/>
      <c r="U480" s="91"/>
      <c r="V480" s="84"/>
      <c r="W480" s="84"/>
      <c r="X480" s="84"/>
      <c r="Y480" s="91"/>
      <c r="Z480" s="84"/>
      <c r="AA480" s="84"/>
      <c r="AB480" s="84"/>
      <c r="AC480" s="91">
        <v>305</v>
      </c>
      <c r="AD480" s="84">
        <v>16775</v>
      </c>
      <c r="AE480" s="84">
        <v>1174.25</v>
      </c>
      <c r="AF480" s="84">
        <v>17949.25</v>
      </c>
      <c r="AG480"/>
      <c r="AH480"/>
      <c r="AI480"/>
    </row>
    <row r="481" spans="1:35" x14ac:dyDescent="0.3">
      <c r="A481" s="4" t="s">
        <v>2522</v>
      </c>
      <c r="B481" s="4" t="s">
        <v>3180</v>
      </c>
      <c r="C481" s="4" t="s">
        <v>224</v>
      </c>
      <c r="D481" s="4">
        <v>92000603507</v>
      </c>
      <c r="E481" s="91"/>
      <c r="F481" s="84"/>
      <c r="G481" s="84"/>
      <c r="H481" s="84"/>
      <c r="I481" s="91">
        <v>377</v>
      </c>
      <c r="J481" s="84">
        <v>20735</v>
      </c>
      <c r="K481" s="84">
        <v>1451.45</v>
      </c>
      <c r="L481" s="84">
        <v>22186.45</v>
      </c>
      <c r="M481" s="91"/>
      <c r="N481" s="84"/>
      <c r="O481" s="84"/>
      <c r="P481" s="84"/>
      <c r="Q481" s="91"/>
      <c r="R481" s="84"/>
      <c r="S481" s="84"/>
      <c r="T481" s="84"/>
      <c r="U481" s="91">
        <v>1</v>
      </c>
      <c r="V481" s="84">
        <v>410</v>
      </c>
      <c r="W481" s="84">
        <v>28.7</v>
      </c>
      <c r="X481" s="84">
        <v>438.7</v>
      </c>
      <c r="Y481" s="91"/>
      <c r="Z481" s="84"/>
      <c r="AA481" s="84"/>
      <c r="AB481" s="84"/>
      <c r="AC481" s="91">
        <v>378</v>
      </c>
      <c r="AD481" s="84">
        <v>21145</v>
      </c>
      <c r="AE481" s="84">
        <v>1480.15</v>
      </c>
      <c r="AF481" s="84">
        <v>22625.15</v>
      </c>
      <c r="AG481"/>
      <c r="AH481"/>
      <c r="AI481"/>
    </row>
    <row r="482" spans="1:35" x14ac:dyDescent="0.3">
      <c r="A482" s="4" t="s">
        <v>2522</v>
      </c>
      <c r="B482" s="4" t="s">
        <v>3180</v>
      </c>
      <c r="C482" s="4" t="s">
        <v>218</v>
      </c>
      <c r="D482" s="4">
        <v>92000603514</v>
      </c>
      <c r="E482" s="91"/>
      <c r="F482" s="84"/>
      <c r="G482" s="84"/>
      <c r="H482" s="84"/>
      <c r="I482" s="91">
        <v>571</v>
      </c>
      <c r="J482" s="84">
        <v>31405</v>
      </c>
      <c r="K482" s="84">
        <v>2198.35</v>
      </c>
      <c r="L482" s="84">
        <v>33603.35</v>
      </c>
      <c r="M482" s="91"/>
      <c r="N482" s="84"/>
      <c r="O482" s="84"/>
      <c r="P482" s="84"/>
      <c r="Q482" s="91"/>
      <c r="R482" s="84"/>
      <c r="S482" s="84"/>
      <c r="T482" s="84"/>
      <c r="U482" s="91"/>
      <c r="V482" s="84"/>
      <c r="W482" s="84"/>
      <c r="X482" s="84"/>
      <c r="Y482" s="91"/>
      <c r="Z482" s="84"/>
      <c r="AA482" s="84"/>
      <c r="AB482" s="84"/>
      <c r="AC482" s="91">
        <v>571</v>
      </c>
      <c r="AD482" s="84">
        <v>31405</v>
      </c>
      <c r="AE482" s="84">
        <v>2198.35</v>
      </c>
      <c r="AF482" s="84">
        <v>33603.35</v>
      </c>
      <c r="AG482"/>
      <c r="AH482"/>
      <c r="AI482"/>
    </row>
    <row r="483" spans="1:35" x14ac:dyDescent="0.3">
      <c r="A483" s="4" t="s">
        <v>2522</v>
      </c>
      <c r="B483" s="4" t="s">
        <v>3180</v>
      </c>
      <c r="C483" s="4" t="s">
        <v>640</v>
      </c>
      <c r="D483" s="4">
        <v>92000603511</v>
      </c>
      <c r="E483" s="91"/>
      <c r="F483" s="84"/>
      <c r="G483" s="84"/>
      <c r="H483" s="84"/>
      <c r="I483" s="91">
        <v>2412</v>
      </c>
      <c r="J483" s="84">
        <v>132660</v>
      </c>
      <c r="K483" s="84">
        <v>9286.2000000000007</v>
      </c>
      <c r="L483" s="84">
        <v>141946.20000000001</v>
      </c>
      <c r="M483" s="91"/>
      <c r="N483" s="84"/>
      <c r="O483" s="84"/>
      <c r="P483" s="84"/>
      <c r="Q483" s="91"/>
      <c r="R483" s="84"/>
      <c r="S483" s="84"/>
      <c r="T483" s="84"/>
      <c r="U483" s="91">
        <v>58</v>
      </c>
      <c r="V483" s="84">
        <v>23780</v>
      </c>
      <c r="W483" s="84">
        <v>1664.6</v>
      </c>
      <c r="X483" s="84">
        <v>25444.6</v>
      </c>
      <c r="Y483" s="91"/>
      <c r="Z483" s="84"/>
      <c r="AA483" s="84"/>
      <c r="AB483" s="84"/>
      <c r="AC483" s="91">
        <v>2470</v>
      </c>
      <c r="AD483" s="84">
        <v>156440</v>
      </c>
      <c r="AE483" s="84">
        <v>10950.800000000001</v>
      </c>
      <c r="AF483" s="84">
        <v>167390.80000000002</v>
      </c>
      <c r="AG483"/>
      <c r="AH483"/>
      <c r="AI483"/>
    </row>
    <row r="484" spans="1:35" x14ac:dyDescent="0.3">
      <c r="A484" s="4" t="s">
        <v>2522</v>
      </c>
      <c r="B484" s="4" t="s">
        <v>3180</v>
      </c>
      <c r="C484" s="4" t="s">
        <v>219</v>
      </c>
      <c r="D484" s="4">
        <v>92000603506</v>
      </c>
      <c r="E484" s="91"/>
      <c r="F484" s="84"/>
      <c r="G484" s="84"/>
      <c r="H484" s="84"/>
      <c r="I484" s="91">
        <v>4980</v>
      </c>
      <c r="J484" s="84">
        <v>273900</v>
      </c>
      <c r="K484" s="84">
        <v>19173</v>
      </c>
      <c r="L484" s="84">
        <v>293073</v>
      </c>
      <c r="M484" s="91"/>
      <c r="N484" s="84"/>
      <c r="O484" s="84"/>
      <c r="P484" s="84"/>
      <c r="Q484" s="91">
        <v>4075</v>
      </c>
      <c r="R484" s="84">
        <v>407500</v>
      </c>
      <c r="S484" s="84">
        <v>28525</v>
      </c>
      <c r="T484" s="84">
        <v>436025</v>
      </c>
      <c r="U484" s="91"/>
      <c r="V484" s="84"/>
      <c r="W484" s="84"/>
      <c r="X484" s="84"/>
      <c r="Y484" s="91"/>
      <c r="Z484" s="84"/>
      <c r="AA484" s="84"/>
      <c r="AB484" s="84"/>
      <c r="AC484" s="91">
        <v>9055</v>
      </c>
      <c r="AD484" s="84">
        <v>681400</v>
      </c>
      <c r="AE484" s="84">
        <v>47698</v>
      </c>
      <c r="AF484" s="84">
        <v>729098</v>
      </c>
      <c r="AG484"/>
      <c r="AH484"/>
      <c r="AI484"/>
    </row>
    <row r="485" spans="1:35" x14ac:dyDescent="0.3">
      <c r="A485" s="4" t="s">
        <v>2522</v>
      </c>
      <c r="B485" s="4" t="s">
        <v>3180</v>
      </c>
      <c r="C485" s="4" t="s">
        <v>1260</v>
      </c>
      <c r="D485" s="4">
        <v>92000589308</v>
      </c>
      <c r="E485" s="91"/>
      <c r="F485" s="84"/>
      <c r="G485" s="84"/>
      <c r="H485" s="84"/>
      <c r="I485" s="91">
        <v>786</v>
      </c>
      <c r="J485" s="84">
        <v>43230</v>
      </c>
      <c r="K485" s="84">
        <v>3026.1</v>
      </c>
      <c r="L485" s="84">
        <v>46256.1</v>
      </c>
      <c r="M485" s="91"/>
      <c r="N485" s="84"/>
      <c r="O485" s="84"/>
      <c r="P485" s="84"/>
      <c r="Q485" s="91"/>
      <c r="R485" s="84"/>
      <c r="S485" s="84"/>
      <c r="T485" s="84"/>
      <c r="U485" s="91"/>
      <c r="V485" s="84"/>
      <c r="W485" s="84"/>
      <c r="X485" s="84"/>
      <c r="Y485" s="91"/>
      <c r="Z485" s="84"/>
      <c r="AA485" s="84"/>
      <c r="AB485" s="84"/>
      <c r="AC485" s="91">
        <v>786</v>
      </c>
      <c r="AD485" s="84">
        <v>43230</v>
      </c>
      <c r="AE485" s="84">
        <v>3026.1</v>
      </c>
      <c r="AF485" s="84">
        <v>46256.1</v>
      </c>
      <c r="AG485"/>
      <c r="AH485"/>
      <c r="AI485"/>
    </row>
    <row r="486" spans="1:35" x14ac:dyDescent="0.3">
      <c r="A486" s="4" t="s">
        <v>2522</v>
      </c>
      <c r="B486" s="4" t="s">
        <v>3180</v>
      </c>
      <c r="C486" s="4" t="s">
        <v>214</v>
      </c>
      <c r="D486" s="4">
        <v>92000603509</v>
      </c>
      <c r="E486" s="91"/>
      <c r="F486" s="84"/>
      <c r="G486" s="84"/>
      <c r="H486" s="84"/>
      <c r="I486" s="91">
        <v>4466</v>
      </c>
      <c r="J486" s="84">
        <v>245630</v>
      </c>
      <c r="K486" s="84">
        <v>17194.099999999999</v>
      </c>
      <c r="L486" s="84">
        <v>262824.09999999998</v>
      </c>
      <c r="M486" s="91"/>
      <c r="N486" s="84"/>
      <c r="O486" s="84"/>
      <c r="P486" s="84"/>
      <c r="Q486" s="91"/>
      <c r="R486" s="84"/>
      <c r="S486" s="84"/>
      <c r="T486" s="84"/>
      <c r="U486" s="91"/>
      <c r="V486" s="84"/>
      <c r="W486" s="84"/>
      <c r="X486" s="84"/>
      <c r="Y486" s="91"/>
      <c r="Z486" s="84"/>
      <c r="AA486" s="84"/>
      <c r="AB486" s="84"/>
      <c r="AC486" s="91">
        <v>4466</v>
      </c>
      <c r="AD486" s="84">
        <v>245630</v>
      </c>
      <c r="AE486" s="84">
        <v>17194.099999999999</v>
      </c>
      <c r="AF486" s="84">
        <v>262824.09999999998</v>
      </c>
      <c r="AG486"/>
      <c r="AH486"/>
      <c r="AI486"/>
    </row>
    <row r="487" spans="1:35" x14ac:dyDescent="0.3">
      <c r="A487" s="4" t="s">
        <v>2522</v>
      </c>
      <c r="B487" s="4" t="s">
        <v>3180</v>
      </c>
      <c r="C487" s="4" t="s">
        <v>213</v>
      </c>
      <c r="D487" s="4">
        <v>92000603512</v>
      </c>
      <c r="E487" s="91"/>
      <c r="F487" s="84"/>
      <c r="G487" s="84"/>
      <c r="H487" s="84"/>
      <c r="I487" s="91">
        <v>1400</v>
      </c>
      <c r="J487" s="84">
        <v>77000</v>
      </c>
      <c r="K487" s="84">
        <v>5390</v>
      </c>
      <c r="L487" s="84">
        <v>82390</v>
      </c>
      <c r="M487" s="91"/>
      <c r="N487" s="84"/>
      <c r="O487" s="84"/>
      <c r="P487" s="84"/>
      <c r="Q487" s="91"/>
      <c r="R487" s="84"/>
      <c r="S487" s="84"/>
      <c r="T487" s="84"/>
      <c r="U487" s="91"/>
      <c r="V487" s="84"/>
      <c r="W487" s="84"/>
      <c r="X487" s="84"/>
      <c r="Y487" s="91"/>
      <c r="Z487" s="84"/>
      <c r="AA487" s="84"/>
      <c r="AB487" s="84"/>
      <c r="AC487" s="91">
        <v>1400</v>
      </c>
      <c r="AD487" s="84">
        <v>77000</v>
      </c>
      <c r="AE487" s="84">
        <v>5390</v>
      </c>
      <c r="AF487" s="84">
        <v>82390</v>
      </c>
      <c r="AG487"/>
      <c r="AH487"/>
      <c r="AI487"/>
    </row>
    <row r="488" spans="1:35" x14ac:dyDescent="0.3">
      <c r="A488" s="4" t="s">
        <v>2522</v>
      </c>
      <c r="B488" s="4" t="s">
        <v>3180</v>
      </c>
      <c r="C488" s="4" t="s">
        <v>216</v>
      </c>
      <c r="D488" s="4">
        <v>92000603516</v>
      </c>
      <c r="E488" s="91"/>
      <c r="F488" s="84"/>
      <c r="G488" s="84"/>
      <c r="H488" s="84"/>
      <c r="I488" s="91">
        <v>615</v>
      </c>
      <c r="J488" s="84">
        <v>33825</v>
      </c>
      <c r="K488" s="84">
        <v>2367.75</v>
      </c>
      <c r="L488" s="84">
        <v>36192.75</v>
      </c>
      <c r="M488" s="91"/>
      <c r="N488" s="84"/>
      <c r="O488" s="84"/>
      <c r="P488" s="84"/>
      <c r="Q488" s="91"/>
      <c r="R488" s="84"/>
      <c r="S488" s="84"/>
      <c r="T488" s="84"/>
      <c r="U488" s="91"/>
      <c r="V488" s="84"/>
      <c r="W488" s="84"/>
      <c r="X488" s="84"/>
      <c r="Y488" s="91"/>
      <c r="Z488" s="84"/>
      <c r="AA488" s="84"/>
      <c r="AB488" s="84"/>
      <c r="AC488" s="91">
        <v>615</v>
      </c>
      <c r="AD488" s="84">
        <v>33825</v>
      </c>
      <c r="AE488" s="84">
        <v>2367.75</v>
      </c>
      <c r="AF488" s="84">
        <v>36192.75</v>
      </c>
      <c r="AG488"/>
      <c r="AH488"/>
      <c r="AI488"/>
    </row>
    <row r="489" spans="1:35" x14ac:dyDescent="0.3">
      <c r="A489" s="4" t="s">
        <v>1227</v>
      </c>
      <c r="E489" s="91">
        <v>27424</v>
      </c>
      <c r="F489" s="84">
        <v>877568</v>
      </c>
      <c r="G489" s="84">
        <v>61429.760000000002</v>
      </c>
      <c r="H489" s="84">
        <v>938997.75999999989</v>
      </c>
      <c r="I489" s="91">
        <v>2165928</v>
      </c>
      <c r="J489" s="84">
        <v>119126040</v>
      </c>
      <c r="K489" s="84">
        <v>8338822.7999999933</v>
      </c>
      <c r="L489" s="84">
        <v>127464862.79999989</v>
      </c>
      <c r="M489" s="91">
        <v>73</v>
      </c>
      <c r="N489" s="84">
        <v>4672</v>
      </c>
      <c r="O489" s="84">
        <v>327.03999999999996</v>
      </c>
      <c r="P489" s="84">
        <v>4999.04</v>
      </c>
      <c r="Q489" s="91">
        <v>142641</v>
      </c>
      <c r="R489" s="84">
        <v>14264100</v>
      </c>
      <c r="S489" s="84">
        <v>998487</v>
      </c>
      <c r="T489" s="84">
        <v>15262587</v>
      </c>
      <c r="U489" s="91">
        <v>8157</v>
      </c>
      <c r="V489" s="84">
        <v>3344370</v>
      </c>
      <c r="W489" s="84">
        <v>234105.90000000008</v>
      </c>
      <c r="X489" s="84">
        <v>3578475.9000000013</v>
      </c>
      <c r="Y489" s="91">
        <v>4519</v>
      </c>
      <c r="Z489" s="84">
        <v>112975</v>
      </c>
      <c r="AA489" s="84">
        <v>7908.25</v>
      </c>
      <c r="AB489" s="84">
        <v>120883.25</v>
      </c>
      <c r="AC489" s="91">
        <v>2348742</v>
      </c>
      <c r="AD489" s="84">
        <v>137729725</v>
      </c>
      <c r="AE489" s="84">
        <v>9641080.7499999944</v>
      </c>
      <c r="AF489" s="84">
        <v>147370805.74999997</v>
      </c>
      <c r="AG489"/>
      <c r="AH489"/>
      <c r="AI489"/>
    </row>
    <row r="490" spans="1:35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</row>
  </sheetData>
  <pageMargins left="0.7" right="0.7" top="0.75" bottom="0.75" header="0.3" footer="0.3"/>
  <pageSetup paperSize="9" orientation="portrait" horizontalDpi="300" verticalDpi="30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AI599"/>
  <sheetViews>
    <sheetView tabSelected="1" zoomScale="85" zoomScaleNormal="85" workbookViewId="0">
      <selection activeCell="E14" sqref="E14"/>
    </sheetView>
  </sheetViews>
  <sheetFormatPr defaultColWidth="9" defaultRowHeight="18.75" x14ac:dyDescent="0.3"/>
  <cols>
    <col min="1" max="1" width="13.75" style="4" bestFit="1" customWidth="1"/>
    <col min="2" max="2" width="28.75" style="4" bestFit="1" customWidth="1"/>
    <col min="3" max="3" width="14.375" style="4" customWidth="1"/>
    <col min="4" max="4" width="14.625" style="4" customWidth="1"/>
    <col min="5" max="5" width="14.125" style="4" customWidth="1"/>
    <col min="6" max="10" width="21.625" style="4" customWidth="1"/>
    <col min="11" max="11" width="20.625" style="4" customWidth="1"/>
    <col min="12" max="12" width="28.25" style="4" customWidth="1"/>
    <col min="13" max="13" width="23.625" style="4" customWidth="1"/>
    <col min="14" max="14" width="20.625" style="4" customWidth="1"/>
    <col min="15" max="15" width="30.125" style="4" customWidth="1"/>
    <col min="16" max="16" width="28.25" style="4" customWidth="1"/>
    <col min="17" max="17" width="20.625" style="4" customWidth="1"/>
    <col min="18" max="18" width="26.75" style="4" customWidth="1"/>
    <col min="19" max="19" width="30.125" style="4" customWidth="1"/>
    <col min="20" max="20" width="28.25" style="4" customWidth="1"/>
    <col min="21" max="21" width="28.25" style="4" bestFit="1" customWidth="1"/>
    <col min="22" max="26" width="23.25" style="4" bestFit="1" customWidth="1"/>
    <col min="27" max="27" width="20" style="4" bestFit="1" customWidth="1"/>
    <col min="28" max="28" width="26.125" style="4" bestFit="1" customWidth="1"/>
    <col min="29" max="29" width="29.625" style="4" bestFit="1" customWidth="1"/>
    <col min="30" max="35" width="27.625" style="4" bestFit="1" customWidth="1"/>
    <col min="36" max="47" width="3.625" style="4" bestFit="1" customWidth="1"/>
    <col min="48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35" x14ac:dyDescent="0.3">
      <c r="A1"/>
      <c r="B1"/>
    </row>
    <row r="2" spans="1:35" x14ac:dyDescent="0.3">
      <c r="A2"/>
      <c r="B2"/>
    </row>
    <row r="3" spans="1:35" x14ac:dyDescent="0.3">
      <c r="A3" s="92" t="s">
        <v>136</v>
      </c>
      <c r="B3" s="93" t="s">
        <v>155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A5" s="92" t="s">
        <v>1382</v>
      </c>
      <c r="B5" s="92" t="s">
        <v>1383</v>
      </c>
      <c r="C5" s="92" t="s">
        <v>1264</v>
      </c>
      <c r="D5" s="92" t="s">
        <v>127</v>
      </c>
      <c r="E5" s="93" t="s">
        <v>1352</v>
      </c>
      <c r="F5" s="93" t="s">
        <v>1363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3">
      <c r="A6" s="93" t="s">
        <v>104</v>
      </c>
      <c r="B6" s="93" t="s">
        <v>446</v>
      </c>
      <c r="C6" s="93" t="s">
        <v>206</v>
      </c>
      <c r="D6" s="93">
        <v>92000320901</v>
      </c>
      <c r="E6" s="94">
        <v>7</v>
      </c>
      <c r="F6" s="95">
        <v>3070.9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3">
      <c r="A7" s="93" t="s">
        <v>104</v>
      </c>
      <c r="B7" s="93" t="s">
        <v>446</v>
      </c>
      <c r="C7" s="93" t="s">
        <v>212</v>
      </c>
      <c r="D7" s="93">
        <v>92000523912</v>
      </c>
      <c r="E7" s="94">
        <v>10</v>
      </c>
      <c r="F7" s="95">
        <v>4387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3">
      <c r="A8" s="93" t="s">
        <v>104</v>
      </c>
      <c r="B8" s="93" t="s">
        <v>446</v>
      </c>
      <c r="C8" s="93" t="s">
        <v>224</v>
      </c>
      <c r="D8" s="93">
        <v>92000314487</v>
      </c>
      <c r="E8" s="94">
        <v>2</v>
      </c>
      <c r="F8" s="95">
        <v>877.4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3">
      <c r="A9" s="93" t="s">
        <v>104</v>
      </c>
      <c r="B9" s="93" t="s">
        <v>446</v>
      </c>
      <c r="C9" s="93" t="s">
        <v>640</v>
      </c>
      <c r="D9" s="93">
        <v>92000546541</v>
      </c>
      <c r="E9" s="94">
        <v>2145</v>
      </c>
      <c r="F9" s="95">
        <v>941011.5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3">
      <c r="A10" s="93" t="s">
        <v>104</v>
      </c>
      <c r="B10" s="93" t="s">
        <v>446</v>
      </c>
      <c r="C10" s="93" t="s">
        <v>221</v>
      </c>
      <c r="D10" s="93">
        <v>92000394313</v>
      </c>
      <c r="E10" s="94">
        <v>208</v>
      </c>
      <c r="F10" s="95">
        <v>91249.600000000006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3">
      <c r="A11" s="93" t="s">
        <v>104</v>
      </c>
      <c r="B11" s="93" t="s">
        <v>446</v>
      </c>
      <c r="C11" s="93" t="s">
        <v>213</v>
      </c>
      <c r="D11" s="93">
        <v>92000429666</v>
      </c>
      <c r="E11" s="94">
        <v>39</v>
      </c>
      <c r="F11" s="95">
        <v>17109.3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3">
      <c r="A12" s="93" t="s">
        <v>27</v>
      </c>
      <c r="B12" s="93" t="s">
        <v>518</v>
      </c>
      <c r="C12" s="93" t="s">
        <v>206</v>
      </c>
      <c r="D12" s="93">
        <v>92000323088</v>
      </c>
      <c r="E12" s="94">
        <v>5</v>
      </c>
      <c r="F12" s="95">
        <v>2193.5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3">
      <c r="A13" s="93" t="s">
        <v>27</v>
      </c>
      <c r="B13" s="93" t="s">
        <v>518</v>
      </c>
      <c r="C13" s="93" t="s">
        <v>212</v>
      </c>
      <c r="D13" s="93">
        <v>92000499510</v>
      </c>
      <c r="E13" s="94">
        <v>7</v>
      </c>
      <c r="F13" s="95">
        <v>3070.9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3">
      <c r="A14" s="93" t="s">
        <v>27</v>
      </c>
      <c r="B14" s="93" t="s">
        <v>518</v>
      </c>
      <c r="C14" s="93" t="s">
        <v>640</v>
      </c>
      <c r="D14" s="93">
        <v>92000552496</v>
      </c>
      <c r="E14" s="94">
        <v>3696</v>
      </c>
      <c r="F14" s="95">
        <v>1621435.2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3">
      <c r="A15" s="93" t="s">
        <v>27</v>
      </c>
      <c r="B15" s="93" t="s">
        <v>518</v>
      </c>
      <c r="C15" s="93" t="s">
        <v>219</v>
      </c>
      <c r="D15" s="93">
        <v>92000323063</v>
      </c>
      <c r="E15" s="94">
        <v>4</v>
      </c>
      <c r="F15" s="95">
        <v>1754.8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3">
      <c r="A16" s="93" t="s">
        <v>39</v>
      </c>
      <c r="B16" s="93" t="s">
        <v>468</v>
      </c>
      <c r="C16" s="93" t="s">
        <v>213</v>
      </c>
      <c r="D16" s="93">
        <v>92000503002</v>
      </c>
      <c r="E16" s="94">
        <v>1</v>
      </c>
      <c r="F16" s="95">
        <v>438.7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3">
      <c r="A17" s="93" t="s">
        <v>54</v>
      </c>
      <c r="B17" s="93" t="s">
        <v>536</v>
      </c>
      <c r="C17" s="93" t="s">
        <v>206</v>
      </c>
      <c r="D17" s="93">
        <v>92000323109</v>
      </c>
      <c r="E17" s="94">
        <v>90</v>
      </c>
      <c r="F17" s="95">
        <v>39483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3">
      <c r="A18" s="93" t="s">
        <v>54</v>
      </c>
      <c r="B18" s="93" t="s">
        <v>536</v>
      </c>
      <c r="C18" s="93" t="s">
        <v>640</v>
      </c>
      <c r="D18" s="93">
        <v>92000571403</v>
      </c>
      <c r="E18" s="94">
        <v>6</v>
      </c>
      <c r="F18" s="95">
        <v>2632.2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3">
      <c r="A19" s="93" t="s">
        <v>54</v>
      </c>
      <c r="B19" s="93" t="s">
        <v>536</v>
      </c>
      <c r="C19" s="93" t="s">
        <v>221</v>
      </c>
      <c r="D19" s="93">
        <v>92000453116</v>
      </c>
      <c r="E19" s="94">
        <v>36</v>
      </c>
      <c r="F19" s="95">
        <v>15793.2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3">
      <c r="A20" s="93" t="s">
        <v>54</v>
      </c>
      <c r="B20" s="93" t="s">
        <v>536</v>
      </c>
      <c r="C20" s="93" t="s">
        <v>213</v>
      </c>
      <c r="D20" s="93">
        <v>92000434893</v>
      </c>
      <c r="E20" s="94">
        <v>447</v>
      </c>
      <c r="F20" s="95">
        <v>196098.9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3">
      <c r="A21" s="93" t="s">
        <v>54</v>
      </c>
      <c r="B21" s="93" t="s">
        <v>536</v>
      </c>
      <c r="C21" s="93" t="s">
        <v>216</v>
      </c>
      <c r="D21" s="93">
        <v>92000323100</v>
      </c>
      <c r="E21" s="94">
        <v>1</v>
      </c>
      <c r="F21" s="95">
        <v>438.7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3">
      <c r="A22" s="93" t="s">
        <v>68</v>
      </c>
      <c r="B22" s="93" t="s">
        <v>396</v>
      </c>
      <c r="C22" s="93" t="s">
        <v>213</v>
      </c>
      <c r="D22" s="93">
        <v>92000481966</v>
      </c>
      <c r="E22" s="94">
        <v>6</v>
      </c>
      <c r="F22" s="95">
        <v>2632.2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3">
      <c r="A23" s="93" t="s">
        <v>30</v>
      </c>
      <c r="B23" s="93" t="s">
        <v>404</v>
      </c>
      <c r="C23" s="93" t="s">
        <v>206</v>
      </c>
      <c r="D23" s="93">
        <v>92000324109</v>
      </c>
      <c r="E23" s="94">
        <v>60</v>
      </c>
      <c r="F23" s="95">
        <v>26322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3">
      <c r="A24" s="93" t="s">
        <v>30</v>
      </c>
      <c r="B24" s="93" t="s">
        <v>404</v>
      </c>
      <c r="C24" s="93" t="s">
        <v>640</v>
      </c>
      <c r="D24" s="93">
        <v>92000539537</v>
      </c>
      <c r="E24" s="94">
        <v>43</v>
      </c>
      <c r="F24" s="95">
        <v>18864.099999999999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3">
      <c r="A25" s="93" t="s">
        <v>30</v>
      </c>
      <c r="B25" s="93" t="s">
        <v>404</v>
      </c>
      <c r="C25" s="93" t="s">
        <v>213</v>
      </c>
      <c r="D25" s="93">
        <v>92000445451</v>
      </c>
      <c r="E25" s="94">
        <v>4</v>
      </c>
      <c r="F25" s="95">
        <v>1754.8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3">
      <c r="A26" s="93" t="s">
        <v>86</v>
      </c>
      <c r="B26" s="93" t="s">
        <v>389</v>
      </c>
      <c r="C26" s="93" t="s">
        <v>211</v>
      </c>
      <c r="D26" s="93">
        <v>92000430573</v>
      </c>
      <c r="E26" s="94">
        <v>1</v>
      </c>
      <c r="F26" s="95">
        <v>438.7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3">
      <c r="A27" s="93" t="s">
        <v>86</v>
      </c>
      <c r="B27" s="93" t="s">
        <v>389</v>
      </c>
      <c r="C27" s="93" t="s">
        <v>213</v>
      </c>
      <c r="D27" s="93">
        <v>92000444214</v>
      </c>
      <c r="E27" s="94">
        <v>1</v>
      </c>
      <c r="F27" s="95">
        <v>438.7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3">
      <c r="A28" s="93" t="s">
        <v>50</v>
      </c>
      <c r="B28" s="93" t="s">
        <v>470</v>
      </c>
      <c r="C28" s="93" t="s">
        <v>220</v>
      </c>
      <c r="D28" s="93">
        <v>92000320877</v>
      </c>
      <c r="E28" s="94">
        <v>55</v>
      </c>
      <c r="F28" s="95">
        <v>24128.5</v>
      </c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3">
      <c r="A29" s="93" t="s">
        <v>18</v>
      </c>
      <c r="B29" s="93" t="s">
        <v>438</v>
      </c>
      <c r="C29" s="93" t="s">
        <v>206</v>
      </c>
      <c r="D29" s="93">
        <v>92000324033</v>
      </c>
      <c r="E29" s="94">
        <v>3</v>
      </c>
      <c r="F29" s="95">
        <v>1316.1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3">
      <c r="A30" s="93" t="s">
        <v>18</v>
      </c>
      <c r="B30" s="93" t="s">
        <v>438</v>
      </c>
      <c r="C30" s="93" t="s">
        <v>640</v>
      </c>
      <c r="D30" s="93">
        <v>92000571410</v>
      </c>
      <c r="E30" s="94">
        <v>77</v>
      </c>
      <c r="F30" s="95">
        <v>33779.9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3">
      <c r="A31" s="93" t="s">
        <v>18</v>
      </c>
      <c r="B31" s="93" t="s">
        <v>438</v>
      </c>
      <c r="C31" s="93" t="s">
        <v>221</v>
      </c>
      <c r="D31" s="93">
        <v>92000404751</v>
      </c>
      <c r="E31" s="94">
        <v>14</v>
      </c>
      <c r="F31" s="95">
        <v>6141.8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3">
      <c r="A32" s="93" t="s">
        <v>18</v>
      </c>
      <c r="B32" s="93" t="s">
        <v>438</v>
      </c>
      <c r="C32" s="93" t="s">
        <v>213</v>
      </c>
      <c r="D32" s="93">
        <v>92000429669</v>
      </c>
      <c r="E32" s="94">
        <v>118</v>
      </c>
      <c r="F32" s="95">
        <v>51766.6</v>
      </c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3">
      <c r="A33" s="93" t="s">
        <v>34</v>
      </c>
      <c r="B33" s="93" t="s">
        <v>417</v>
      </c>
      <c r="C33" s="93" t="s">
        <v>640</v>
      </c>
      <c r="D33" s="93">
        <v>92000573119</v>
      </c>
      <c r="E33" s="94">
        <v>5</v>
      </c>
      <c r="F33" s="95">
        <v>2193.5</v>
      </c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3">
      <c r="A34" s="93" t="s">
        <v>34</v>
      </c>
      <c r="B34" s="93" t="s">
        <v>417</v>
      </c>
      <c r="C34" s="93" t="s">
        <v>213</v>
      </c>
      <c r="D34" s="93">
        <v>92000429670</v>
      </c>
      <c r="E34" s="94">
        <v>10</v>
      </c>
      <c r="F34" s="95">
        <v>4387</v>
      </c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3">
      <c r="A35" s="93" t="s">
        <v>52</v>
      </c>
      <c r="B35" s="93" t="s">
        <v>395</v>
      </c>
      <c r="C35" s="93" t="s">
        <v>221</v>
      </c>
      <c r="D35" s="93">
        <v>92000398585</v>
      </c>
      <c r="E35" s="94">
        <v>12</v>
      </c>
      <c r="F35" s="95">
        <v>5264.4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3">
      <c r="A36" s="93" t="s">
        <v>52</v>
      </c>
      <c r="B36" s="93" t="s">
        <v>395</v>
      </c>
      <c r="C36" s="93" t="s">
        <v>213</v>
      </c>
      <c r="D36" s="93">
        <v>92000481965</v>
      </c>
      <c r="E36" s="94">
        <v>12</v>
      </c>
      <c r="F36" s="95">
        <v>5264.4</v>
      </c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3">
      <c r="A37" s="93" t="s">
        <v>106</v>
      </c>
      <c r="B37" s="93" t="s">
        <v>516</v>
      </c>
      <c r="C37" s="93" t="s">
        <v>211</v>
      </c>
      <c r="D37" s="93">
        <v>92000442284</v>
      </c>
      <c r="E37" s="94">
        <v>1</v>
      </c>
      <c r="F37" s="95">
        <v>438.7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3">
      <c r="A38" s="93" t="s">
        <v>41</v>
      </c>
      <c r="B38" s="93" t="s">
        <v>496</v>
      </c>
      <c r="C38" s="93" t="s">
        <v>213</v>
      </c>
      <c r="D38" s="93">
        <v>92000504008</v>
      </c>
      <c r="E38" s="94">
        <v>3</v>
      </c>
      <c r="F38" s="95">
        <v>1316.1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3">
      <c r="A39" s="93" t="s">
        <v>96</v>
      </c>
      <c r="B39" s="93" t="s">
        <v>528</v>
      </c>
      <c r="C39" s="93" t="s">
        <v>640</v>
      </c>
      <c r="D39" s="93">
        <v>92000573120</v>
      </c>
      <c r="E39" s="94">
        <v>1</v>
      </c>
      <c r="F39" s="95">
        <v>438.7</v>
      </c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3">
      <c r="A40" s="93" t="s">
        <v>77</v>
      </c>
      <c r="B40" s="93" t="s">
        <v>498</v>
      </c>
      <c r="C40" s="93" t="s">
        <v>640</v>
      </c>
      <c r="D40" s="93">
        <v>92000539547</v>
      </c>
      <c r="E40" s="94">
        <v>4</v>
      </c>
      <c r="F40" s="95">
        <v>1754.8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3">
      <c r="A41" s="93" t="s">
        <v>76</v>
      </c>
      <c r="B41" s="93" t="s">
        <v>466</v>
      </c>
      <c r="C41" s="93" t="s">
        <v>220</v>
      </c>
      <c r="D41" s="93">
        <v>92000323168</v>
      </c>
      <c r="E41" s="94">
        <v>7</v>
      </c>
      <c r="F41" s="95">
        <v>3070.9</v>
      </c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3">
      <c r="A42" s="93" t="s">
        <v>76</v>
      </c>
      <c r="B42" s="93" t="s">
        <v>466</v>
      </c>
      <c r="C42" s="93" t="s">
        <v>213</v>
      </c>
      <c r="D42" s="93">
        <v>92000510729</v>
      </c>
      <c r="E42" s="94">
        <v>20</v>
      </c>
      <c r="F42" s="95">
        <v>8774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3">
      <c r="A43" s="93" t="s">
        <v>32</v>
      </c>
      <c r="B43" s="93" t="s">
        <v>430</v>
      </c>
      <c r="C43" s="93" t="s">
        <v>640</v>
      </c>
      <c r="D43" s="93">
        <v>92000546545</v>
      </c>
      <c r="E43" s="94">
        <v>2</v>
      </c>
      <c r="F43" s="95">
        <v>877.4</v>
      </c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3">
      <c r="A44" s="93" t="s">
        <v>1378</v>
      </c>
      <c r="B44" s="93" t="s">
        <v>512</v>
      </c>
      <c r="C44" s="93" t="s">
        <v>206</v>
      </c>
      <c r="D44" s="93">
        <v>92000319901</v>
      </c>
      <c r="E44" s="94">
        <v>36</v>
      </c>
      <c r="F44" s="95">
        <v>15793.2</v>
      </c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3">
      <c r="A45" s="93" t="s">
        <v>1378</v>
      </c>
      <c r="B45" s="93" t="s">
        <v>512</v>
      </c>
      <c r="C45" s="93" t="s">
        <v>640</v>
      </c>
      <c r="D45" s="93">
        <v>92000546543</v>
      </c>
      <c r="E45" s="94">
        <v>231</v>
      </c>
      <c r="F45" s="95">
        <v>101339.7</v>
      </c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3">
      <c r="A46" s="93" t="s">
        <v>1378</v>
      </c>
      <c r="B46" s="93" t="s">
        <v>512</v>
      </c>
      <c r="C46" s="93" t="s">
        <v>221</v>
      </c>
      <c r="D46" s="93">
        <v>92000400129</v>
      </c>
      <c r="E46" s="94">
        <v>28</v>
      </c>
      <c r="F46" s="95">
        <v>12283.6</v>
      </c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3">
      <c r="A47" s="93" t="s">
        <v>1379</v>
      </c>
      <c r="B47" s="93" t="s">
        <v>532</v>
      </c>
      <c r="C47" s="93" t="s">
        <v>213</v>
      </c>
      <c r="D47" s="93">
        <v>92000429673</v>
      </c>
      <c r="E47" s="94">
        <v>12</v>
      </c>
      <c r="F47" s="95">
        <v>5264.4</v>
      </c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3">
      <c r="A48" s="93" t="s">
        <v>373</v>
      </c>
      <c r="B48" s="93" t="s">
        <v>406</v>
      </c>
      <c r="C48" s="93" t="s">
        <v>206</v>
      </c>
      <c r="D48" s="93">
        <v>92000320977</v>
      </c>
      <c r="E48" s="94">
        <v>9</v>
      </c>
      <c r="F48" s="95">
        <v>3948.3</v>
      </c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3">
      <c r="A49" s="93" t="s">
        <v>373</v>
      </c>
      <c r="B49" s="93" t="s">
        <v>406</v>
      </c>
      <c r="C49" s="93" t="s">
        <v>212</v>
      </c>
      <c r="D49" s="93">
        <v>92000499508</v>
      </c>
      <c r="E49" s="94">
        <v>41</v>
      </c>
      <c r="F49" s="95">
        <v>17986.7</v>
      </c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3">
      <c r="A50" s="93" t="s">
        <v>373</v>
      </c>
      <c r="B50" s="93" t="s">
        <v>406</v>
      </c>
      <c r="C50" s="93" t="s">
        <v>640</v>
      </c>
      <c r="D50" s="93">
        <v>92000539545</v>
      </c>
      <c r="E50" s="94">
        <v>464</v>
      </c>
      <c r="F50" s="95">
        <v>203556.8</v>
      </c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3">
      <c r="A51" s="93" t="s">
        <v>373</v>
      </c>
      <c r="B51" s="93" t="s">
        <v>406</v>
      </c>
      <c r="C51" s="93" t="s">
        <v>221</v>
      </c>
      <c r="D51" s="93">
        <v>92000393289</v>
      </c>
      <c r="E51" s="94">
        <v>33</v>
      </c>
      <c r="F51" s="95">
        <v>14477.1</v>
      </c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3">
      <c r="A52" s="93" t="s">
        <v>1380</v>
      </c>
      <c r="B52" s="93" t="s">
        <v>419</v>
      </c>
      <c r="C52" s="93" t="s">
        <v>220</v>
      </c>
      <c r="D52" s="93">
        <v>92000318845</v>
      </c>
      <c r="E52" s="94">
        <v>6</v>
      </c>
      <c r="F52" s="95">
        <v>2632.2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3">
      <c r="A53" s="93" t="s">
        <v>1380</v>
      </c>
      <c r="B53" s="93" t="s">
        <v>419</v>
      </c>
      <c r="C53" s="93" t="s">
        <v>211</v>
      </c>
      <c r="D53" s="93">
        <v>92000512968</v>
      </c>
      <c r="E53" s="94">
        <v>1</v>
      </c>
      <c r="F53" s="95">
        <v>438.7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3">
      <c r="A54" s="93" t="s">
        <v>1380</v>
      </c>
      <c r="B54" s="93" t="s">
        <v>419</v>
      </c>
      <c r="C54" s="93" t="s">
        <v>640</v>
      </c>
      <c r="D54" s="93">
        <v>92000571412</v>
      </c>
      <c r="E54" s="94">
        <v>4</v>
      </c>
      <c r="F54" s="95">
        <v>1754.8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3">
      <c r="A55" s="93" t="s">
        <v>1381</v>
      </c>
      <c r="B55" s="93" t="s">
        <v>387</v>
      </c>
      <c r="C55" s="93" t="s">
        <v>220</v>
      </c>
      <c r="D55" s="93">
        <v>92000323082</v>
      </c>
      <c r="E55" s="94">
        <v>15</v>
      </c>
      <c r="F55" s="95">
        <v>6580.5</v>
      </c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3">
      <c r="A56" s="93" t="s">
        <v>1381</v>
      </c>
      <c r="B56" s="93" t="s">
        <v>387</v>
      </c>
      <c r="C56" s="93" t="s">
        <v>213</v>
      </c>
      <c r="D56" s="93">
        <v>92000434895</v>
      </c>
      <c r="E56" s="94">
        <v>55</v>
      </c>
      <c r="F56" s="95">
        <v>24128.5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3">
      <c r="A57" s="93" t="s">
        <v>2522</v>
      </c>
      <c r="B57" s="93" t="s">
        <v>3180</v>
      </c>
      <c r="C57" s="93" t="s">
        <v>224</v>
      </c>
      <c r="D57" s="93">
        <v>92000603507</v>
      </c>
      <c r="E57" s="94">
        <v>1</v>
      </c>
      <c r="F57" s="95">
        <v>438.7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3">
      <c r="A58" s="93" t="s">
        <v>2522</v>
      </c>
      <c r="B58" s="93" t="s">
        <v>3180</v>
      </c>
      <c r="C58" s="93" t="s">
        <v>640</v>
      </c>
      <c r="D58" s="93">
        <v>92000603511</v>
      </c>
      <c r="E58" s="94">
        <v>58</v>
      </c>
      <c r="F58" s="95">
        <v>25444.6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3">
      <c r="A59" s="93" t="s">
        <v>1227</v>
      </c>
      <c r="B59" s="93"/>
      <c r="C59" s="93"/>
      <c r="D59" s="93"/>
      <c r="E59" s="94">
        <v>8157</v>
      </c>
      <c r="F59" s="95">
        <v>3578475.9000000013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</row>
  </sheetData>
  <pageMargins left="0.7" right="0.7" top="0.75" bottom="0.75" header="0.3" footer="0.3"/>
  <pageSetup paperSize="9" orientation="portrait" horizontalDpi="300" verticalDpi="30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AI599"/>
  <sheetViews>
    <sheetView topLeftCell="A445" zoomScale="85" zoomScaleNormal="85" workbookViewId="0">
      <selection activeCell="E437" sqref="E437:E483"/>
    </sheetView>
  </sheetViews>
  <sheetFormatPr defaultColWidth="9" defaultRowHeight="18.75" x14ac:dyDescent="0.3"/>
  <cols>
    <col min="1" max="1" width="13.125" style="4" customWidth="1"/>
    <col min="2" max="2" width="12.375" style="4" customWidth="1"/>
    <col min="3" max="3" width="12.875" style="4" customWidth="1"/>
    <col min="4" max="4" width="14.125" style="4" customWidth="1"/>
    <col min="5" max="10" width="21.625" style="4" customWidth="1"/>
    <col min="11" max="11" width="20.625" style="4" customWidth="1"/>
    <col min="12" max="12" width="28.25" style="4" customWidth="1"/>
    <col min="13" max="13" width="23.625" style="4" customWidth="1"/>
    <col min="14" max="14" width="20.625" style="4" customWidth="1"/>
    <col min="15" max="15" width="30.125" style="4" customWidth="1"/>
    <col min="16" max="16" width="28.25" style="4" customWidth="1"/>
    <col min="17" max="17" width="20.625" style="4" customWidth="1"/>
    <col min="18" max="18" width="26.75" style="4" customWidth="1"/>
    <col min="19" max="19" width="30.125" style="4" customWidth="1"/>
    <col min="20" max="20" width="28.25" style="4" customWidth="1"/>
    <col min="21" max="21" width="28.25" style="4" bestFit="1" customWidth="1"/>
    <col min="22" max="26" width="23.25" style="4" bestFit="1" customWidth="1"/>
    <col min="27" max="27" width="20" style="4" bestFit="1" customWidth="1"/>
    <col min="28" max="28" width="26.125" style="4" bestFit="1" customWidth="1"/>
    <col min="29" max="29" width="29.625" style="4" bestFit="1" customWidth="1"/>
    <col min="30" max="35" width="27.625" style="4" bestFit="1" customWidth="1"/>
    <col min="36" max="47" width="3.625" style="4" bestFit="1" customWidth="1"/>
    <col min="48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35" x14ac:dyDescent="0.3">
      <c r="A1"/>
      <c r="B1"/>
    </row>
    <row r="2" spans="1:35" x14ac:dyDescent="0.3">
      <c r="A2"/>
      <c r="B2"/>
    </row>
    <row r="3" spans="1:35" x14ac:dyDescent="0.3">
      <c r="A3" s="83" t="s">
        <v>136</v>
      </c>
      <c r="B3" s="4" t="s">
        <v>1335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A5" s="83" t="s">
        <v>1384</v>
      </c>
      <c r="B5" s="83" t="s">
        <v>1264</v>
      </c>
      <c r="C5" s="83" t="s">
        <v>1382</v>
      </c>
      <c r="D5" s="4" t="s">
        <v>1352</v>
      </c>
      <c r="E5" s="4" t="s">
        <v>1363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3">
      <c r="A6" s="4" t="s">
        <v>238</v>
      </c>
      <c r="B6" s="4" t="s">
        <v>646</v>
      </c>
      <c r="C6" s="4" t="s">
        <v>38</v>
      </c>
      <c r="D6" s="91">
        <v>1179</v>
      </c>
      <c r="E6" s="84">
        <v>41704.32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3">
      <c r="A7" s="4" t="s">
        <v>238</v>
      </c>
      <c r="B7" s="4" t="s">
        <v>646</v>
      </c>
      <c r="C7" s="4" t="s">
        <v>74</v>
      </c>
      <c r="D7" s="91">
        <v>518</v>
      </c>
      <c r="E7" s="84">
        <v>17736.32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3">
      <c r="A8" s="4" t="s">
        <v>238</v>
      </c>
      <c r="B8" s="4" t="s">
        <v>649</v>
      </c>
      <c r="C8" s="4" t="s">
        <v>92</v>
      </c>
      <c r="D8" s="91">
        <v>1498</v>
      </c>
      <c r="E8" s="84">
        <v>51291.519999999997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3">
      <c r="A9" s="4" t="s">
        <v>238</v>
      </c>
      <c r="B9" s="4" t="s">
        <v>645</v>
      </c>
      <c r="C9" s="4" t="s">
        <v>104</v>
      </c>
      <c r="D9" s="91">
        <v>7484</v>
      </c>
      <c r="E9" s="84">
        <v>256252.16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3">
      <c r="A10" s="4" t="s">
        <v>238</v>
      </c>
      <c r="B10" s="4" t="s">
        <v>645</v>
      </c>
      <c r="C10" s="4" t="s">
        <v>1378</v>
      </c>
      <c r="D10" s="91">
        <v>659</v>
      </c>
      <c r="E10" s="84">
        <v>22975.039999999997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3">
      <c r="A11" s="4" t="s">
        <v>238</v>
      </c>
      <c r="B11" s="4" t="s">
        <v>645</v>
      </c>
      <c r="C11" s="4" t="s">
        <v>373</v>
      </c>
      <c r="D11" s="91">
        <v>814</v>
      </c>
      <c r="E11" s="84">
        <v>27871.360000000001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3">
      <c r="A12" s="4" t="s">
        <v>238</v>
      </c>
      <c r="B12" s="4" t="s">
        <v>656</v>
      </c>
      <c r="C12" s="4" t="s">
        <v>104</v>
      </c>
      <c r="D12" s="91">
        <v>588</v>
      </c>
      <c r="E12" s="84">
        <v>20133.12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3">
      <c r="A13" s="4" t="s">
        <v>238</v>
      </c>
      <c r="B13" s="4" t="s">
        <v>658</v>
      </c>
      <c r="C13" s="4" t="s">
        <v>32</v>
      </c>
      <c r="D13" s="91">
        <v>831</v>
      </c>
      <c r="E13" s="84">
        <v>28453.439999999999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3">
      <c r="A14" s="4" t="s">
        <v>238</v>
      </c>
      <c r="B14" s="4" t="s">
        <v>643</v>
      </c>
      <c r="C14" s="4" t="s">
        <v>104</v>
      </c>
      <c r="D14" s="91">
        <v>12724</v>
      </c>
      <c r="E14" s="84">
        <v>592238.58000000007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3">
      <c r="A15" s="4" t="s">
        <v>238</v>
      </c>
      <c r="B15" s="4" t="s">
        <v>643</v>
      </c>
      <c r="C15" s="4" t="s">
        <v>1378</v>
      </c>
      <c r="D15" s="91">
        <v>759</v>
      </c>
      <c r="E15" s="84">
        <v>25988.16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3">
      <c r="A16" s="4" t="s">
        <v>238</v>
      </c>
      <c r="B16" s="4" t="s">
        <v>643</v>
      </c>
      <c r="C16" s="4" t="s">
        <v>373</v>
      </c>
      <c r="D16" s="91">
        <v>2064</v>
      </c>
      <c r="E16" s="84">
        <v>70671.360000000001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3">
      <c r="A17" s="4" t="s">
        <v>238</v>
      </c>
      <c r="B17" s="4" t="s">
        <v>657</v>
      </c>
      <c r="C17" s="4" t="s">
        <v>77</v>
      </c>
      <c r="D17" s="91">
        <v>417</v>
      </c>
      <c r="E17" s="84">
        <v>15031.359999999999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3">
      <c r="A18" s="4" t="s">
        <v>238</v>
      </c>
      <c r="B18" s="4" t="s">
        <v>644</v>
      </c>
      <c r="C18" s="4" t="s">
        <v>58</v>
      </c>
      <c r="D18" s="91">
        <v>821</v>
      </c>
      <c r="E18" s="84">
        <v>28111.040000000001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3">
      <c r="A19" s="4" t="s">
        <v>238</v>
      </c>
      <c r="B19" s="4" t="s">
        <v>659</v>
      </c>
      <c r="C19" s="4" t="s">
        <v>72</v>
      </c>
      <c r="D19" s="91">
        <v>778</v>
      </c>
      <c r="E19" s="84">
        <v>26638.720000000001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3">
      <c r="A20" s="4" t="s">
        <v>238</v>
      </c>
      <c r="B20" s="4" t="s">
        <v>655</v>
      </c>
      <c r="C20" s="4" t="s">
        <v>68</v>
      </c>
      <c r="D20" s="91">
        <v>324</v>
      </c>
      <c r="E20" s="84">
        <v>11093.76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3">
      <c r="A21" s="4" t="s">
        <v>238</v>
      </c>
      <c r="B21" s="4" t="s">
        <v>651</v>
      </c>
      <c r="C21" s="4" t="s">
        <v>30</v>
      </c>
      <c r="D21" s="91">
        <v>2128</v>
      </c>
      <c r="E21" s="84">
        <v>72862.720000000001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3">
      <c r="A22" s="4" t="s">
        <v>238</v>
      </c>
      <c r="B22" s="4" t="s">
        <v>653</v>
      </c>
      <c r="C22" s="4" t="s">
        <v>52</v>
      </c>
      <c r="D22" s="91">
        <v>273</v>
      </c>
      <c r="E22" s="84">
        <v>9347.52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3">
      <c r="A23" s="4" t="s">
        <v>680</v>
      </c>
      <c r="B23" s="4" t="s">
        <v>671</v>
      </c>
      <c r="C23" s="4" t="s">
        <v>88</v>
      </c>
      <c r="D23" s="91">
        <v>303</v>
      </c>
      <c r="E23" s="84">
        <v>32421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3">
      <c r="A24" s="4" t="s">
        <v>680</v>
      </c>
      <c r="B24" s="4" t="s">
        <v>669</v>
      </c>
      <c r="C24" s="4" t="s">
        <v>88</v>
      </c>
      <c r="D24" s="91">
        <v>34</v>
      </c>
      <c r="E24" s="84">
        <v>2000.9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3">
      <c r="A25" s="4" t="s">
        <v>236</v>
      </c>
      <c r="B25" s="4" t="s">
        <v>236</v>
      </c>
      <c r="C25" s="4" t="s">
        <v>24</v>
      </c>
      <c r="D25" s="91">
        <v>75</v>
      </c>
      <c r="E25" s="84">
        <v>4413.75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3">
      <c r="A26" s="4" t="s">
        <v>236</v>
      </c>
      <c r="B26" s="4" t="s">
        <v>236</v>
      </c>
      <c r="C26" s="4" t="s">
        <v>32</v>
      </c>
      <c r="D26" s="91">
        <v>5</v>
      </c>
      <c r="E26" s="84">
        <v>294.25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3">
      <c r="A27" s="4" t="s">
        <v>209</v>
      </c>
      <c r="B27" s="4" t="s">
        <v>206</v>
      </c>
      <c r="C27" s="4" t="s">
        <v>104</v>
      </c>
      <c r="D27" s="91">
        <v>21292</v>
      </c>
      <c r="E27" s="84">
        <v>1255693.1499999999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3">
      <c r="A28" s="4" t="s">
        <v>209</v>
      </c>
      <c r="B28" s="4" t="s">
        <v>206</v>
      </c>
      <c r="C28" s="4" t="s">
        <v>58</v>
      </c>
      <c r="D28" s="91">
        <v>7682</v>
      </c>
      <c r="E28" s="84">
        <v>452085.7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3">
      <c r="A29" s="4" t="s">
        <v>209</v>
      </c>
      <c r="B29" s="4" t="s">
        <v>206</v>
      </c>
      <c r="C29" s="4" t="s">
        <v>80</v>
      </c>
      <c r="D29" s="91">
        <v>5700</v>
      </c>
      <c r="E29" s="84">
        <v>335445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3">
      <c r="A30" s="4" t="s">
        <v>209</v>
      </c>
      <c r="B30" s="4" t="s">
        <v>206</v>
      </c>
      <c r="C30" s="4" t="s">
        <v>27</v>
      </c>
      <c r="D30" s="91">
        <v>11841</v>
      </c>
      <c r="E30" s="84">
        <v>698742.1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3">
      <c r="A31" s="4" t="s">
        <v>209</v>
      </c>
      <c r="B31" s="4" t="s">
        <v>206</v>
      </c>
      <c r="C31" s="4" t="s">
        <v>24</v>
      </c>
      <c r="D31" s="91">
        <v>11295</v>
      </c>
      <c r="E31" s="84">
        <v>664710.75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3">
      <c r="A32" s="4" t="s">
        <v>209</v>
      </c>
      <c r="B32" s="4" t="s">
        <v>206</v>
      </c>
      <c r="C32" s="4" t="s">
        <v>36</v>
      </c>
      <c r="D32" s="91">
        <v>5663</v>
      </c>
      <c r="E32" s="84">
        <v>333267.55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3">
      <c r="A33" s="4" t="s">
        <v>209</v>
      </c>
      <c r="B33" s="4" t="s">
        <v>206</v>
      </c>
      <c r="C33" s="4" t="s">
        <v>39</v>
      </c>
      <c r="D33" s="91">
        <v>2898</v>
      </c>
      <c r="E33" s="84">
        <v>170547.3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3">
      <c r="A34" s="4" t="s">
        <v>209</v>
      </c>
      <c r="B34" s="4" t="s">
        <v>206</v>
      </c>
      <c r="C34" s="4" t="s">
        <v>88</v>
      </c>
      <c r="D34" s="91">
        <v>11179</v>
      </c>
      <c r="E34" s="84">
        <v>657884.15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3">
      <c r="A35" s="4" t="s">
        <v>209</v>
      </c>
      <c r="B35" s="4" t="s">
        <v>206</v>
      </c>
      <c r="C35" s="4" t="s">
        <v>54</v>
      </c>
      <c r="D35" s="91">
        <v>12637</v>
      </c>
      <c r="E35" s="84">
        <v>777873.95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3">
      <c r="A36" s="4" t="s">
        <v>209</v>
      </c>
      <c r="B36" s="4" t="s">
        <v>206</v>
      </c>
      <c r="C36" s="4" t="s">
        <v>99</v>
      </c>
      <c r="D36" s="91">
        <v>4425</v>
      </c>
      <c r="E36" s="84">
        <v>260411.25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3">
      <c r="A37" s="4" t="s">
        <v>209</v>
      </c>
      <c r="B37" s="4" t="s">
        <v>206</v>
      </c>
      <c r="C37" s="4" t="s">
        <v>45</v>
      </c>
      <c r="D37" s="91">
        <v>3086</v>
      </c>
      <c r="E37" s="84">
        <v>181611.1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3">
      <c r="A38" s="4" t="s">
        <v>209</v>
      </c>
      <c r="B38" s="4" t="s">
        <v>206</v>
      </c>
      <c r="C38" s="4" t="s">
        <v>68</v>
      </c>
      <c r="D38" s="91">
        <v>8524</v>
      </c>
      <c r="E38" s="84">
        <v>501637.4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3">
      <c r="A39" s="4" t="s">
        <v>209</v>
      </c>
      <c r="B39" s="4" t="s">
        <v>206</v>
      </c>
      <c r="C39" s="4" t="s">
        <v>56</v>
      </c>
      <c r="D39" s="91">
        <v>7797</v>
      </c>
      <c r="E39" s="84">
        <v>458853.45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3">
      <c r="A40" s="4" t="s">
        <v>209</v>
      </c>
      <c r="B40" s="4" t="s">
        <v>206</v>
      </c>
      <c r="C40" s="4" t="s">
        <v>90</v>
      </c>
      <c r="D40" s="91">
        <v>2520</v>
      </c>
      <c r="E40" s="84">
        <v>148302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3">
      <c r="A41" s="4" t="s">
        <v>209</v>
      </c>
      <c r="B41" s="4" t="s">
        <v>206</v>
      </c>
      <c r="C41" s="4" t="s">
        <v>30</v>
      </c>
      <c r="D41" s="91">
        <v>11070</v>
      </c>
      <c r="E41" s="84">
        <v>674260.5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3">
      <c r="A42" s="4" t="s">
        <v>209</v>
      </c>
      <c r="B42" s="4" t="s">
        <v>206</v>
      </c>
      <c r="C42" s="4" t="s">
        <v>62</v>
      </c>
      <c r="D42" s="91">
        <v>8271</v>
      </c>
      <c r="E42" s="84">
        <v>486748.35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3">
      <c r="A43" s="4" t="s">
        <v>209</v>
      </c>
      <c r="B43" s="4" t="s">
        <v>206</v>
      </c>
      <c r="C43" s="4" t="s">
        <v>86</v>
      </c>
      <c r="D43" s="91">
        <v>7735</v>
      </c>
      <c r="E43" s="84">
        <v>455204.75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3">
      <c r="A44" s="4" t="s">
        <v>209</v>
      </c>
      <c r="B44" s="4" t="s">
        <v>206</v>
      </c>
      <c r="C44" s="4" t="s">
        <v>60</v>
      </c>
      <c r="D44" s="91">
        <v>2463</v>
      </c>
      <c r="E44" s="84">
        <v>144947.54999999999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3">
      <c r="A45" s="4" t="s">
        <v>209</v>
      </c>
      <c r="B45" s="4" t="s">
        <v>206</v>
      </c>
      <c r="C45" s="4" t="s">
        <v>50</v>
      </c>
      <c r="D45" s="91">
        <v>8723</v>
      </c>
      <c r="E45" s="84">
        <v>513348.55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3">
      <c r="A46" s="4" t="s">
        <v>209</v>
      </c>
      <c r="B46" s="4" t="s">
        <v>206</v>
      </c>
      <c r="C46" s="4" t="s">
        <v>35</v>
      </c>
      <c r="D46" s="91">
        <v>10289</v>
      </c>
      <c r="E46" s="84">
        <v>605507.65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3">
      <c r="A47" s="4" t="s">
        <v>209</v>
      </c>
      <c r="B47" s="4" t="s">
        <v>206</v>
      </c>
      <c r="C47" s="4" t="s">
        <v>49</v>
      </c>
      <c r="D47" s="91">
        <v>3822</v>
      </c>
      <c r="E47" s="84">
        <v>224924.7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3">
      <c r="A48" s="4" t="s">
        <v>209</v>
      </c>
      <c r="B48" s="4" t="s">
        <v>206</v>
      </c>
      <c r="C48" s="4" t="s">
        <v>29</v>
      </c>
      <c r="D48" s="91">
        <v>5919</v>
      </c>
      <c r="E48" s="84">
        <v>348333.15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3">
      <c r="A49" s="4" t="s">
        <v>209</v>
      </c>
      <c r="B49" s="4" t="s">
        <v>206</v>
      </c>
      <c r="C49" s="4" t="s">
        <v>43</v>
      </c>
      <c r="D49" s="91">
        <v>1825</v>
      </c>
      <c r="E49" s="84">
        <v>107401.25</v>
      </c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3">
      <c r="A50" s="4" t="s">
        <v>209</v>
      </c>
      <c r="B50" s="4" t="s">
        <v>206</v>
      </c>
      <c r="C50" s="4" t="s">
        <v>18</v>
      </c>
      <c r="D50" s="91">
        <v>28870</v>
      </c>
      <c r="E50" s="84">
        <v>1700139.05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3">
      <c r="A51" s="4" t="s">
        <v>209</v>
      </c>
      <c r="B51" s="4" t="s">
        <v>206</v>
      </c>
      <c r="C51" s="4" t="s">
        <v>34</v>
      </c>
      <c r="D51" s="91">
        <v>7570</v>
      </c>
      <c r="E51" s="84">
        <v>445494.5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3">
      <c r="A52" s="4" t="s">
        <v>209</v>
      </c>
      <c r="B52" s="4" t="s">
        <v>206</v>
      </c>
      <c r="C52" s="4" t="s">
        <v>72</v>
      </c>
      <c r="D52" s="91">
        <v>11723</v>
      </c>
      <c r="E52" s="84">
        <v>689898.55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3">
      <c r="A53" s="4" t="s">
        <v>209</v>
      </c>
      <c r="B53" s="4" t="s">
        <v>206</v>
      </c>
      <c r="C53" s="4" t="s">
        <v>52</v>
      </c>
      <c r="D53" s="91">
        <v>10205</v>
      </c>
      <c r="E53" s="84">
        <v>600564.25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3">
      <c r="A54" s="4" t="s">
        <v>209</v>
      </c>
      <c r="B54" s="4" t="s">
        <v>206</v>
      </c>
      <c r="C54" s="4" t="s">
        <v>106</v>
      </c>
      <c r="D54" s="91">
        <v>10586</v>
      </c>
      <c r="E54" s="84">
        <v>622986.1</v>
      </c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3">
      <c r="A55" s="4" t="s">
        <v>209</v>
      </c>
      <c r="B55" s="4" t="s">
        <v>206</v>
      </c>
      <c r="C55" s="4" t="s">
        <v>38</v>
      </c>
      <c r="D55" s="91">
        <v>8755</v>
      </c>
      <c r="E55" s="84">
        <v>517013.3</v>
      </c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3">
      <c r="A56" s="4" t="s">
        <v>209</v>
      </c>
      <c r="B56" s="4" t="s">
        <v>206</v>
      </c>
      <c r="C56" s="4" t="s">
        <v>74</v>
      </c>
      <c r="D56" s="91">
        <v>6102</v>
      </c>
      <c r="E56" s="84">
        <v>359102.7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3">
      <c r="A57" s="4" t="s">
        <v>209</v>
      </c>
      <c r="B57" s="4" t="s">
        <v>206</v>
      </c>
      <c r="C57" s="4" t="s">
        <v>41</v>
      </c>
      <c r="D57" s="91">
        <v>5603</v>
      </c>
      <c r="E57" s="84">
        <v>329736.55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3">
      <c r="A58" s="4" t="s">
        <v>209</v>
      </c>
      <c r="B58" s="4" t="s">
        <v>206</v>
      </c>
      <c r="C58" s="4" t="s">
        <v>96</v>
      </c>
      <c r="D58" s="91">
        <v>7695</v>
      </c>
      <c r="E58" s="84">
        <v>452850.75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3">
      <c r="A59" s="4" t="s">
        <v>209</v>
      </c>
      <c r="B59" s="4" t="s">
        <v>206</v>
      </c>
      <c r="C59" s="4" t="s">
        <v>77</v>
      </c>
      <c r="D59" s="91">
        <v>6307</v>
      </c>
      <c r="E59" s="84">
        <v>371166.95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3">
      <c r="A60" s="4" t="s">
        <v>209</v>
      </c>
      <c r="B60" s="4" t="s">
        <v>206</v>
      </c>
      <c r="C60" s="4" t="s">
        <v>76</v>
      </c>
      <c r="D60" s="91">
        <v>4432</v>
      </c>
      <c r="E60" s="84">
        <v>260823.2</v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3">
      <c r="A61" s="4" t="s">
        <v>209</v>
      </c>
      <c r="B61" s="4" t="s">
        <v>206</v>
      </c>
      <c r="C61" s="4" t="s">
        <v>94</v>
      </c>
      <c r="D61" s="91">
        <v>3323</v>
      </c>
      <c r="E61" s="84">
        <v>195558.55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3">
      <c r="A62" s="4" t="s">
        <v>209</v>
      </c>
      <c r="B62" s="4" t="s">
        <v>206</v>
      </c>
      <c r="C62" s="4" t="s">
        <v>32</v>
      </c>
      <c r="D62" s="91">
        <v>8599</v>
      </c>
      <c r="E62" s="84">
        <v>506051.15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3">
      <c r="A63" s="4" t="s">
        <v>209</v>
      </c>
      <c r="B63" s="4" t="s">
        <v>206</v>
      </c>
      <c r="C63" s="4" t="s">
        <v>84</v>
      </c>
      <c r="D63" s="91">
        <v>6834</v>
      </c>
      <c r="E63" s="84">
        <v>402180.9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3">
      <c r="A64" s="4" t="s">
        <v>209</v>
      </c>
      <c r="B64" s="4" t="s">
        <v>206</v>
      </c>
      <c r="C64" s="4" t="s">
        <v>92</v>
      </c>
      <c r="D64" s="91">
        <v>8978</v>
      </c>
      <c r="E64" s="84">
        <v>528355.30000000005</v>
      </c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x14ac:dyDescent="0.3">
      <c r="A65" s="4" t="s">
        <v>209</v>
      </c>
      <c r="B65" s="4" t="s">
        <v>206</v>
      </c>
      <c r="C65" s="4" t="s">
        <v>47</v>
      </c>
      <c r="D65" s="91">
        <v>4386</v>
      </c>
      <c r="E65" s="84">
        <v>258116.1</v>
      </c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x14ac:dyDescent="0.3">
      <c r="A66" s="4" t="s">
        <v>209</v>
      </c>
      <c r="B66" s="4" t="s">
        <v>206</v>
      </c>
      <c r="C66" s="4" t="s">
        <v>1376</v>
      </c>
      <c r="D66" s="91">
        <v>9825</v>
      </c>
      <c r="E66" s="84">
        <v>578201.25</v>
      </c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x14ac:dyDescent="0.3">
      <c r="A67" s="4" t="s">
        <v>209</v>
      </c>
      <c r="B67" s="4" t="s">
        <v>206</v>
      </c>
      <c r="C67" s="4" t="s">
        <v>1377</v>
      </c>
      <c r="D67" s="91">
        <v>6427</v>
      </c>
      <c r="E67" s="84">
        <v>378228.95</v>
      </c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x14ac:dyDescent="0.3">
      <c r="A68" s="4" t="s">
        <v>209</v>
      </c>
      <c r="B68" s="4" t="s">
        <v>206</v>
      </c>
      <c r="C68" s="4" t="s">
        <v>1378</v>
      </c>
      <c r="D68" s="91">
        <v>6571</v>
      </c>
      <c r="E68" s="84">
        <v>400377.95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x14ac:dyDescent="0.3">
      <c r="A69" s="4" t="s">
        <v>209</v>
      </c>
      <c r="B69" s="4" t="s">
        <v>206</v>
      </c>
      <c r="C69" s="4" t="s">
        <v>1379</v>
      </c>
      <c r="D69" s="91">
        <v>7489</v>
      </c>
      <c r="E69" s="84">
        <v>440727.65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x14ac:dyDescent="0.3">
      <c r="A70" s="4" t="s">
        <v>209</v>
      </c>
      <c r="B70" s="4" t="s">
        <v>206</v>
      </c>
      <c r="C70" s="4" t="s">
        <v>373</v>
      </c>
      <c r="D70" s="91">
        <v>13139</v>
      </c>
      <c r="E70" s="84">
        <v>778430.35000000009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x14ac:dyDescent="0.3">
      <c r="A71" s="4" t="s">
        <v>209</v>
      </c>
      <c r="B71" s="4" t="s">
        <v>206</v>
      </c>
      <c r="C71" s="4" t="s">
        <v>1380</v>
      </c>
      <c r="D71" s="91">
        <v>7695</v>
      </c>
      <c r="E71" s="84">
        <v>452850.75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x14ac:dyDescent="0.3">
      <c r="A72" s="4" t="s">
        <v>209</v>
      </c>
      <c r="B72" s="4" t="s">
        <v>206</v>
      </c>
      <c r="C72" s="4" t="s">
        <v>1381</v>
      </c>
      <c r="D72" s="91">
        <v>6045</v>
      </c>
      <c r="E72" s="84">
        <v>355748.25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x14ac:dyDescent="0.3">
      <c r="A73" s="4" t="s">
        <v>209</v>
      </c>
      <c r="B73" s="4" t="s">
        <v>206</v>
      </c>
      <c r="C73" s="4" t="s">
        <v>2522</v>
      </c>
      <c r="D73" s="91">
        <v>4546</v>
      </c>
      <c r="E73" s="84">
        <v>267532.09999999998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x14ac:dyDescent="0.3">
      <c r="A74" s="4" t="s">
        <v>209</v>
      </c>
      <c r="B74" s="4" t="s">
        <v>220</v>
      </c>
      <c r="C74" s="4" t="s">
        <v>104</v>
      </c>
      <c r="D74" s="91">
        <v>12668</v>
      </c>
      <c r="E74" s="84">
        <v>768046</v>
      </c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x14ac:dyDescent="0.3">
      <c r="A75" s="4" t="s">
        <v>209</v>
      </c>
      <c r="B75" s="4" t="s">
        <v>220</v>
      </c>
      <c r="C75" s="4" t="s">
        <v>58</v>
      </c>
      <c r="D75" s="91">
        <v>12294</v>
      </c>
      <c r="E75" s="84">
        <v>786048.75</v>
      </c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x14ac:dyDescent="0.3">
      <c r="A76" s="4" t="s">
        <v>209</v>
      </c>
      <c r="B76" s="4" t="s">
        <v>220</v>
      </c>
      <c r="C76" s="4" t="s">
        <v>80</v>
      </c>
      <c r="D76" s="91">
        <v>4014</v>
      </c>
      <c r="E76" s="84">
        <v>239449.95</v>
      </c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x14ac:dyDescent="0.3">
      <c r="A77" s="4" t="s">
        <v>209</v>
      </c>
      <c r="B77" s="4" t="s">
        <v>220</v>
      </c>
      <c r="C77" s="4" t="s">
        <v>27</v>
      </c>
      <c r="D77" s="91">
        <v>17478</v>
      </c>
      <c r="E77" s="84">
        <v>1028580.3</v>
      </c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x14ac:dyDescent="0.3">
      <c r="A78" s="4" t="s">
        <v>209</v>
      </c>
      <c r="B78" s="4" t="s">
        <v>220</v>
      </c>
      <c r="C78" s="4" t="s">
        <v>24</v>
      </c>
      <c r="D78" s="91">
        <v>15112</v>
      </c>
      <c r="E78" s="84">
        <v>889341.20000000007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x14ac:dyDescent="0.3">
      <c r="A79" s="4" t="s">
        <v>209</v>
      </c>
      <c r="B79" s="4" t="s">
        <v>220</v>
      </c>
      <c r="C79" s="4" t="s">
        <v>36</v>
      </c>
      <c r="D79" s="91">
        <v>13266</v>
      </c>
      <c r="E79" s="84">
        <v>780704.10000000009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x14ac:dyDescent="0.3">
      <c r="A80" s="4" t="s">
        <v>209</v>
      </c>
      <c r="B80" s="4" t="s">
        <v>220</v>
      </c>
      <c r="C80" s="4" t="s">
        <v>39</v>
      </c>
      <c r="D80" s="91">
        <v>8191</v>
      </c>
      <c r="E80" s="84">
        <v>482040.35</v>
      </c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x14ac:dyDescent="0.3">
      <c r="A81" s="4" t="s">
        <v>209</v>
      </c>
      <c r="B81" s="4" t="s">
        <v>220</v>
      </c>
      <c r="C81" s="4" t="s">
        <v>88</v>
      </c>
      <c r="D81" s="91">
        <v>12141</v>
      </c>
      <c r="E81" s="84">
        <v>714497.85000000009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x14ac:dyDescent="0.3">
      <c r="A82" s="4" t="s">
        <v>209</v>
      </c>
      <c r="B82" s="4" t="s">
        <v>220</v>
      </c>
      <c r="C82" s="4" t="s">
        <v>54</v>
      </c>
      <c r="D82" s="91">
        <v>17693</v>
      </c>
      <c r="E82" s="84">
        <v>1041233.05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x14ac:dyDescent="0.3">
      <c r="A83" s="4" t="s">
        <v>209</v>
      </c>
      <c r="B83" s="4" t="s">
        <v>220</v>
      </c>
      <c r="C83" s="4" t="s">
        <v>99</v>
      </c>
      <c r="D83" s="91">
        <v>5933</v>
      </c>
      <c r="E83" s="84">
        <v>349157.05000000005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x14ac:dyDescent="0.3">
      <c r="A84" s="4" t="s">
        <v>209</v>
      </c>
      <c r="B84" s="4" t="s">
        <v>220</v>
      </c>
      <c r="C84" s="4" t="s">
        <v>45</v>
      </c>
      <c r="D84" s="91">
        <v>4969</v>
      </c>
      <c r="E84" s="84">
        <v>292425.65000000002</v>
      </c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x14ac:dyDescent="0.3">
      <c r="A85" s="4" t="s">
        <v>209</v>
      </c>
      <c r="B85" s="4" t="s">
        <v>220</v>
      </c>
      <c r="C85" s="4" t="s">
        <v>68</v>
      </c>
      <c r="D85" s="91">
        <v>7241</v>
      </c>
      <c r="E85" s="84">
        <v>426132.85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x14ac:dyDescent="0.3">
      <c r="A86" s="4" t="s">
        <v>209</v>
      </c>
      <c r="B86" s="4" t="s">
        <v>220</v>
      </c>
      <c r="C86" s="4" t="s">
        <v>56</v>
      </c>
      <c r="D86" s="91">
        <v>8545</v>
      </c>
      <c r="E86" s="84">
        <v>504606.65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x14ac:dyDescent="0.3">
      <c r="A87" s="4" t="s">
        <v>209</v>
      </c>
      <c r="B87" s="4" t="s">
        <v>220</v>
      </c>
      <c r="C87" s="4" t="s">
        <v>90</v>
      </c>
      <c r="D87" s="91">
        <v>3925</v>
      </c>
      <c r="E87" s="84">
        <v>230986.25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x14ac:dyDescent="0.3">
      <c r="A88" s="4" t="s">
        <v>209</v>
      </c>
      <c r="B88" s="4" t="s">
        <v>220</v>
      </c>
      <c r="C88" s="4" t="s">
        <v>30</v>
      </c>
      <c r="D88" s="91">
        <v>20464</v>
      </c>
      <c r="E88" s="84">
        <v>1220195.8999999999</v>
      </c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x14ac:dyDescent="0.3">
      <c r="A89" s="4" t="s">
        <v>209</v>
      </c>
      <c r="B89" s="4" t="s">
        <v>220</v>
      </c>
      <c r="C89" s="4" t="s">
        <v>62</v>
      </c>
      <c r="D89" s="91">
        <v>10464</v>
      </c>
      <c r="E89" s="84">
        <v>615806.4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x14ac:dyDescent="0.3">
      <c r="A90" s="4" t="s">
        <v>209</v>
      </c>
      <c r="B90" s="4" t="s">
        <v>220</v>
      </c>
      <c r="C90" s="4" t="s">
        <v>86</v>
      </c>
      <c r="D90" s="91">
        <v>12524</v>
      </c>
      <c r="E90" s="84">
        <v>737037.4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x14ac:dyDescent="0.3">
      <c r="A91" s="4" t="s">
        <v>209</v>
      </c>
      <c r="B91" s="4" t="s">
        <v>220</v>
      </c>
      <c r="C91" s="4" t="s">
        <v>60</v>
      </c>
      <c r="D91" s="91">
        <v>5470</v>
      </c>
      <c r="E91" s="84">
        <v>321909.5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x14ac:dyDescent="0.3">
      <c r="A92" s="4" t="s">
        <v>209</v>
      </c>
      <c r="B92" s="4" t="s">
        <v>220</v>
      </c>
      <c r="C92" s="4" t="s">
        <v>50</v>
      </c>
      <c r="D92" s="91">
        <v>16183</v>
      </c>
      <c r="E92" s="84">
        <v>1022566.8999999999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x14ac:dyDescent="0.3">
      <c r="A93" s="4" t="s">
        <v>209</v>
      </c>
      <c r="B93" s="4" t="s">
        <v>220</v>
      </c>
      <c r="C93" s="4" t="s">
        <v>35</v>
      </c>
      <c r="D93" s="91">
        <v>10656</v>
      </c>
      <c r="E93" s="84">
        <v>627105.6</v>
      </c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x14ac:dyDescent="0.3">
      <c r="A94" s="4" t="s">
        <v>209</v>
      </c>
      <c r="B94" s="4" t="s">
        <v>220</v>
      </c>
      <c r="C94" s="4" t="s">
        <v>49</v>
      </c>
      <c r="D94" s="91">
        <v>7410</v>
      </c>
      <c r="E94" s="84">
        <v>464246.25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x14ac:dyDescent="0.3">
      <c r="A95" s="4" t="s">
        <v>209</v>
      </c>
      <c r="B95" s="4" t="s">
        <v>220</v>
      </c>
      <c r="C95" s="4" t="s">
        <v>29</v>
      </c>
      <c r="D95" s="91">
        <v>6458</v>
      </c>
      <c r="E95" s="84">
        <v>380053.3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x14ac:dyDescent="0.3">
      <c r="A96" s="4" t="s">
        <v>209</v>
      </c>
      <c r="B96" s="4" t="s">
        <v>220</v>
      </c>
      <c r="C96" s="4" t="s">
        <v>43</v>
      </c>
      <c r="D96" s="91">
        <v>4509</v>
      </c>
      <c r="E96" s="84">
        <v>265354.64999999997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x14ac:dyDescent="0.3">
      <c r="A97" s="4" t="s">
        <v>209</v>
      </c>
      <c r="B97" s="4" t="s">
        <v>220</v>
      </c>
      <c r="C97" s="4" t="s">
        <v>18</v>
      </c>
      <c r="D97" s="91">
        <v>25955</v>
      </c>
      <c r="E97" s="84">
        <v>1606995.55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x14ac:dyDescent="0.3">
      <c r="A98" s="4" t="s">
        <v>209</v>
      </c>
      <c r="B98" s="4" t="s">
        <v>220</v>
      </c>
      <c r="C98" s="4" t="s">
        <v>34</v>
      </c>
      <c r="D98" s="91">
        <v>6311</v>
      </c>
      <c r="E98" s="84">
        <v>376313.65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x14ac:dyDescent="0.3">
      <c r="A99" s="4" t="s">
        <v>209</v>
      </c>
      <c r="B99" s="4" t="s">
        <v>220</v>
      </c>
      <c r="C99" s="4" t="s">
        <v>72</v>
      </c>
      <c r="D99" s="91">
        <v>5803</v>
      </c>
      <c r="E99" s="84">
        <v>345840.05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x14ac:dyDescent="0.3">
      <c r="A100" s="4" t="s">
        <v>209</v>
      </c>
      <c r="B100" s="4" t="s">
        <v>220</v>
      </c>
      <c r="C100" s="4" t="s">
        <v>52</v>
      </c>
      <c r="D100" s="91">
        <v>9559</v>
      </c>
      <c r="E100" s="84">
        <v>563654.6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x14ac:dyDescent="0.3">
      <c r="A101" s="4" t="s">
        <v>209</v>
      </c>
      <c r="B101" s="4" t="s">
        <v>220</v>
      </c>
      <c r="C101" s="4" t="s">
        <v>106</v>
      </c>
      <c r="D101" s="91">
        <v>8554</v>
      </c>
      <c r="E101" s="84">
        <v>505088.15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x14ac:dyDescent="0.3">
      <c r="A102" s="4" t="s">
        <v>209</v>
      </c>
      <c r="B102" s="4" t="s">
        <v>220</v>
      </c>
      <c r="C102" s="4" t="s">
        <v>38</v>
      </c>
      <c r="D102" s="91">
        <v>6372</v>
      </c>
      <c r="E102" s="84">
        <v>432916.65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x14ac:dyDescent="0.3">
      <c r="A103" s="4" t="s">
        <v>209</v>
      </c>
      <c r="B103" s="4" t="s">
        <v>220</v>
      </c>
      <c r="C103" s="4" t="s">
        <v>74</v>
      </c>
      <c r="D103" s="91">
        <v>6923</v>
      </c>
      <c r="E103" s="84">
        <v>407418.55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x14ac:dyDescent="0.3">
      <c r="A104" s="4" t="s">
        <v>209</v>
      </c>
      <c r="B104" s="4" t="s">
        <v>220</v>
      </c>
      <c r="C104" s="4" t="s">
        <v>41</v>
      </c>
      <c r="D104" s="91">
        <v>8558</v>
      </c>
      <c r="E104" s="84">
        <v>503638.3</v>
      </c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x14ac:dyDescent="0.3">
      <c r="A105" s="4" t="s">
        <v>209</v>
      </c>
      <c r="B105" s="4" t="s">
        <v>220</v>
      </c>
      <c r="C105" s="4" t="s">
        <v>96</v>
      </c>
      <c r="D105" s="91">
        <v>5731</v>
      </c>
      <c r="E105" s="84">
        <v>356673.8</v>
      </c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x14ac:dyDescent="0.3">
      <c r="A106" s="4" t="s">
        <v>209</v>
      </c>
      <c r="B106" s="4" t="s">
        <v>220</v>
      </c>
      <c r="C106" s="4" t="s">
        <v>77</v>
      </c>
      <c r="D106" s="91">
        <v>13197</v>
      </c>
      <c r="E106" s="84">
        <v>818630.25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x14ac:dyDescent="0.3">
      <c r="A107" s="4" t="s">
        <v>209</v>
      </c>
      <c r="B107" s="4" t="s">
        <v>220</v>
      </c>
      <c r="C107" s="4" t="s">
        <v>76</v>
      </c>
      <c r="D107" s="91">
        <v>3515</v>
      </c>
      <c r="E107" s="84">
        <v>210190.8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x14ac:dyDescent="0.3">
      <c r="A108" s="4" t="s">
        <v>209</v>
      </c>
      <c r="B108" s="4" t="s">
        <v>220</v>
      </c>
      <c r="C108" s="4" t="s">
        <v>94</v>
      </c>
      <c r="D108" s="91">
        <v>3422</v>
      </c>
      <c r="E108" s="84">
        <v>223774.45</v>
      </c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x14ac:dyDescent="0.3">
      <c r="A109" s="4" t="s">
        <v>209</v>
      </c>
      <c r="B109" s="4" t="s">
        <v>220</v>
      </c>
      <c r="C109" s="4" t="s">
        <v>32</v>
      </c>
      <c r="D109" s="91">
        <v>8306</v>
      </c>
      <c r="E109" s="84">
        <v>498630.7</v>
      </c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x14ac:dyDescent="0.3">
      <c r="A110" s="4" t="s">
        <v>209</v>
      </c>
      <c r="B110" s="4" t="s">
        <v>220</v>
      </c>
      <c r="C110" s="4" t="s">
        <v>84</v>
      </c>
      <c r="D110" s="91">
        <v>8997</v>
      </c>
      <c r="E110" s="84">
        <v>529473.44999999995</v>
      </c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x14ac:dyDescent="0.3">
      <c r="A111" s="4" t="s">
        <v>209</v>
      </c>
      <c r="B111" s="4" t="s">
        <v>220</v>
      </c>
      <c r="C111" s="4" t="s">
        <v>92</v>
      </c>
      <c r="D111" s="91">
        <v>15480</v>
      </c>
      <c r="E111" s="84">
        <v>910998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x14ac:dyDescent="0.3">
      <c r="A112" s="4" t="s">
        <v>209</v>
      </c>
      <c r="B112" s="4" t="s">
        <v>220</v>
      </c>
      <c r="C112" s="4" t="s">
        <v>47</v>
      </c>
      <c r="D112" s="91">
        <v>10834</v>
      </c>
      <c r="E112" s="84">
        <v>637580.89999999991</v>
      </c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x14ac:dyDescent="0.3">
      <c r="A113" s="4" t="s">
        <v>209</v>
      </c>
      <c r="B113" s="4" t="s">
        <v>220</v>
      </c>
      <c r="C113" s="4" t="s">
        <v>1376</v>
      </c>
      <c r="D113" s="91">
        <v>11856</v>
      </c>
      <c r="E113" s="84">
        <v>697725.6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x14ac:dyDescent="0.3">
      <c r="A114" s="4" t="s">
        <v>209</v>
      </c>
      <c r="B114" s="4" t="s">
        <v>220</v>
      </c>
      <c r="C114" s="4" t="s">
        <v>1377</v>
      </c>
      <c r="D114" s="91">
        <v>12577</v>
      </c>
      <c r="E114" s="84">
        <v>740156.45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x14ac:dyDescent="0.3">
      <c r="A115" s="4" t="s">
        <v>209</v>
      </c>
      <c r="B115" s="4" t="s">
        <v>220</v>
      </c>
      <c r="C115" s="4" t="s">
        <v>1378</v>
      </c>
      <c r="D115" s="91">
        <v>4626</v>
      </c>
      <c r="E115" s="84">
        <v>272240.09999999998</v>
      </c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x14ac:dyDescent="0.3">
      <c r="A116" s="4" t="s">
        <v>209</v>
      </c>
      <c r="B116" s="4" t="s">
        <v>220</v>
      </c>
      <c r="C116" s="4" t="s">
        <v>1379</v>
      </c>
      <c r="D116" s="91">
        <v>9030</v>
      </c>
      <c r="E116" s="84">
        <v>533437.80000000005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x14ac:dyDescent="0.3">
      <c r="A117" s="4" t="s">
        <v>209</v>
      </c>
      <c r="B117" s="4" t="s">
        <v>220</v>
      </c>
      <c r="C117" s="4" t="s">
        <v>373</v>
      </c>
      <c r="D117" s="91">
        <v>11356</v>
      </c>
      <c r="E117" s="84">
        <v>668300.6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x14ac:dyDescent="0.3">
      <c r="A118" s="4" t="s">
        <v>209</v>
      </c>
      <c r="B118" s="4" t="s">
        <v>220</v>
      </c>
      <c r="C118" s="4" t="s">
        <v>1380</v>
      </c>
      <c r="D118" s="91">
        <v>9552</v>
      </c>
      <c r="E118" s="84">
        <v>564414.29999999993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x14ac:dyDescent="0.3">
      <c r="A119" s="4" t="s">
        <v>209</v>
      </c>
      <c r="B119" s="4" t="s">
        <v>220</v>
      </c>
      <c r="C119" s="4" t="s">
        <v>1381</v>
      </c>
      <c r="D119" s="91">
        <v>5884</v>
      </c>
      <c r="E119" s="84">
        <v>351971.15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x14ac:dyDescent="0.3">
      <c r="A120" s="4" t="s">
        <v>209</v>
      </c>
      <c r="B120" s="4" t="s">
        <v>220</v>
      </c>
      <c r="C120" s="4" t="s">
        <v>2522</v>
      </c>
      <c r="D120" s="91">
        <v>4190</v>
      </c>
      <c r="E120" s="84">
        <v>246581.5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x14ac:dyDescent="0.3">
      <c r="A121" s="4" t="s">
        <v>209</v>
      </c>
      <c r="B121" s="4" t="s">
        <v>212</v>
      </c>
      <c r="C121" s="4" t="s">
        <v>104</v>
      </c>
      <c r="D121" s="91">
        <v>424</v>
      </c>
      <c r="E121" s="84">
        <v>28750.9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x14ac:dyDescent="0.3">
      <c r="A122" s="4" t="s">
        <v>209</v>
      </c>
      <c r="B122" s="4" t="s">
        <v>212</v>
      </c>
      <c r="C122" s="4" t="s">
        <v>58</v>
      </c>
      <c r="D122" s="91">
        <v>1437</v>
      </c>
      <c r="E122" s="84">
        <v>84567.45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x14ac:dyDescent="0.3">
      <c r="A123" s="4" t="s">
        <v>209</v>
      </c>
      <c r="B123" s="4" t="s">
        <v>212</v>
      </c>
      <c r="C123" s="4" t="s">
        <v>27</v>
      </c>
      <c r="D123" s="91">
        <v>4005</v>
      </c>
      <c r="E123" s="84">
        <v>238353.19999999998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x14ac:dyDescent="0.3">
      <c r="A124" s="4" t="s">
        <v>209</v>
      </c>
      <c r="B124" s="4" t="s">
        <v>212</v>
      </c>
      <c r="C124" s="4" t="s">
        <v>39</v>
      </c>
      <c r="D124" s="91">
        <v>121</v>
      </c>
      <c r="E124" s="84">
        <v>7120.85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x14ac:dyDescent="0.3">
      <c r="A125" s="4" t="s">
        <v>209</v>
      </c>
      <c r="B125" s="4" t="s">
        <v>212</v>
      </c>
      <c r="C125" s="4" t="s">
        <v>88</v>
      </c>
      <c r="D125" s="91">
        <v>818</v>
      </c>
      <c r="E125" s="84">
        <v>48139.3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x14ac:dyDescent="0.3">
      <c r="A126" s="4" t="s">
        <v>209</v>
      </c>
      <c r="B126" s="4" t="s">
        <v>212</v>
      </c>
      <c r="C126" s="4" t="s">
        <v>54</v>
      </c>
      <c r="D126" s="91">
        <v>70</v>
      </c>
      <c r="E126" s="84">
        <v>4119.5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x14ac:dyDescent="0.3">
      <c r="A127" s="4" t="s">
        <v>209</v>
      </c>
      <c r="B127" s="4" t="s">
        <v>212</v>
      </c>
      <c r="C127" s="4" t="s">
        <v>68</v>
      </c>
      <c r="D127" s="91">
        <v>106</v>
      </c>
      <c r="E127" s="84">
        <v>6238.1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x14ac:dyDescent="0.3">
      <c r="A128" s="4" t="s">
        <v>209</v>
      </c>
      <c r="B128" s="4" t="s">
        <v>212</v>
      </c>
      <c r="C128" s="4" t="s">
        <v>90</v>
      </c>
      <c r="D128" s="91">
        <v>47</v>
      </c>
      <c r="E128" s="84">
        <v>2765.95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x14ac:dyDescent="0.3">
      <c r="A129" s="4" t="s">
        <v>209</v>
      </c>
      <c r="B129" s="4" t="s">
        <v>212</v>
      </c>
      <c r="C129" s="4" t="s">
        <v>30</v>
      </c>
      <c r="D129" s="91">
        <v>417</v>
      </c>
      <c r="E129" s="84">
        <v>24540.45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x14ac:dyDescent="0.3">
      <c r="A130" s="4" t="s">
        <v>209</v>
      </c>
      <c r="B130" s="4" t="s">
        <v>212</v>
      </c>
      <c r="C130" s="4" t="s">
        <v>86</v>
      </c>
      <c r="D130" s="91">
        <v>1815</v>
      </c>
      <c r="E130" s="84">
        <v>106812.75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x14ac:dyDescent="0.3">
      <c r="A131" s="4" t="s">
        <v>209</v>
      </c>
      <c r="B131" s="4" t="s">
        <v>212</v>
      </c>
      <c r="C131" s="4" t="s">
        <v>60</v>
      </c>
      <c r="D131" s="91">
        <v>316</v>
      </c>
      <c r="E131" s="84">
        <v>18596.599999999999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x14ac:dyDescent="0.3">
      <c r="A132" s="4" t="s">
        <v>209</v>
      </c>
      <c r="B132" s="4" t="s">
        <v>212</v>
      </c>
      <c r="C132" s="4" t="s">
        <v>50</v>
      </c>
      <c r="D132" s="91">
        <v>197</v>
      </c>
      <c r="E132" s="84">
        <v>11593.45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x14ac:dyDescent="0.3">
      <c r="A133" s="4" t="s">
        <v>209</v>
      </c>
      <c r="B133" s="4" t="s">
        <v>212</v>
      </c>
      <c r="C133" s="4" t="s">
        <v>18</v>
      </c>
      <c r="D133" s="91">
        <v>743</v>
      </c>
      <c r="E133" s="84">
        <v>43725.55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x14ac:dyDescent="0.3">
      <c r="A134" s="4" t="s">
        <v>209</v>
      </c>
      <c r="B134" s="4" t="s">
        <v>212</v>
      </c>
      <c r="C134" s="4" t="s">
        <v>52</v>
      </c>
      <c r="D134" s="91">
        <v>233</v>
      </c>
      <c r="E134" s="84">
        <v>13712.05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x14ac:dyDescent="0.3">
      <c r="A135" s="4" t="s">
        <v>209</v>
      </c>
      <c r="B135" s="4" t="s">
        <v>212</v>
      </c>
      <c r="C135" s="4" t="s">
        <v>106</v>
      </c>
      <c r="D135" s="91">
        <v>1071</v>
      </c>
      <c r="E135" s="84">
        <v>63028.35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x14ac:dyDescent="0.3">
      <c r="A136" s="4" t="s">
        <v>209</v>
      </c>
      <c r="B136" s="4" t="s">
        <v>212</v>
      </c>
      <c r="C136" s="4" t="s">
        <v>38</v>
      </c>
      <c r="D136" s="91">
        <v>1203</v>
      </c>
      <c r="E136" s="84">
        <v>70796.55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x14ac:dyDescent="0.3">
      <c r="A137" s="4" t="s">
        <v>209</v>
      </c>
      <c r="B137" s="4" t="s">
        <v>212</v>
      </c>
      <c r="C137" s="4" t="s">
        <v>41</v>
      </c>
      <c r="D137" s="91">
        <v>210</v>
      </c>
      <c r="E137" s="84">
        <v>12358.5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x14ac:dyDescent="0.3">
      <c r="A138" s="4" t="s">
        <v>209</v>
      </c>
      <c r="B138" s="4" t="s">
        <v>212</v>
      </c>
      <c r="C138" s="4" t="s">
        <v>96</v>
      </c>
      <c r="D138" s="91">
        <v>88</v>
      </c>
      <c r="E138" s="84">
        <v>5178.8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x14ac:dyDescent="0.3">
      <c r="A139" s="4" t="s">
        <v>209</v>
      </c>
      <c r="B139" s="4" t="s">
        <v>212</v>
      </c>
      <c r="C139" s="4" t="s">
        <v>77</v>
      </c>
      <c r="D139" s="91">
        <v>603</v>
      </c>
      <c r="E139" s="84">
        <v>35486.550000000003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x14ac:dyDescent="0.3">
      <c r="A140" s="4" t="s">
        <v>209</v>
      </c>
      <c r="B140" s="4" t="s">
        <v>212</v>
      </c>
      <c r="C140" s="4" t="s">
        <v>94</v>
      </c>
      <c r="D140" s="91">
        <v>391</v>
      </c>
      <c r="E140" s="84">
        <v>23010.35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x14ac:dyDescent="0.3">
      <c r="A141" s="4" t="s">
        <v>209</v>
      </c>
      <c r="B141" s="4" t="s">
        <v>212</v>
      </c>
      <c r="C141" s="4" t="s">
        <v>47</v>
      </c>
      <c r="D141" s="91">
        <v>214</v>
      </c>
      <c r="E141" s="84">
        <v>12593.9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x14ac:dyDescent="0.3">
      <c r="A142" s="4" t="s">
        <v>209</v>
      </c>
      <c r="B142" s="4" t="s">
        <v>212</v>
      </c>
      <c r="C142" s="4" t="s">
        <v>1376</v>
      </c>
      <c r="D142" s="91">
        <v>196</v>
      </c>
      <c r="E142" s="84">
        <v>11534.6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x14ac:dyDescent="0.3">
      <c r="A143" s="4" t="s">
        <v>209</v>
      </c>
      <c r="B143" s="4" t="s">
        <v>212</v>
      </c>
      <c r="C143" s="4" t="s">
        <v>1377</v>
      </c>
      <c r="D143" s="91">
        <v>1440</v>
      </c>
      <c r="E143" s="84">
        <v>84744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x14ac:dyDescent="0.3">
      <c r="A144" s="4" t="s">
        <v>209</v>
      </c>
      <c r="B144" s="4" t="s">
        <v>212</v>
      </c>
      <c r="C144" s="4" t="s">
        <v>373</v>
      </c>
      <c r="D144" s="91">
        <v>41</v>
      </c>
      <c r="E144" s="84">
        <v>17986.7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x14ac:dyDescent="0.3">
      <c r="A145" s="4" t="s">
        <v>209</v>
      </c>
      <c r="B145" s="4" t="s">
        <v>212</v>
      </c>
      <c r="C145" s="4" t="s">
        <v>1380</v>
      </c>
      <c r="D145" s="91">
        <v>61</v>
      </c>
      <c r="E145" s="84">
        <v>3589.85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x14ac:dyDescent="0.3">
      <c r="A146" s="4" t="s">
        <v>209</v>
      </c>
      <c r="B146" s="4" t="s">
        <v>212</v>
      </c>
      <c r="C146" s="4" t="s">
        <v>1381</v>
      </c>
      <c r="D146" s="91">
        <v>328</v>
      </c>
      <c r="E146" s="84">
        <v>19302.8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x14ac:dyDescent="0.3">
      <c r="A147" s="4" t="s">
        <v>209</v>
      </c>
      <c r="B147" s="4" t="s">
        <v>212</v>
      </c>
      <c r="C147" s="4" t="s">
        <v>2522</v>
      </c>
      <c r="D147" s="91">
        <v>264</v>
      </c>
      <c r="E147" s="84">
        <v>15536.4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x14ac:dyDescent="0.3">
      <c r="A148" s="4" t="s">
        <v>209</v>
      </c>
      <c r="B148" s="4" t="s">
        <v>211</v>
      </c>
      <c r="C148" s="4" t="s">
        <v>104</v>
      </c>
      <c r="D148" s="91">
        <v>5398</v>
      </c>
      <c r="E148" s="84">
        <v>317672.3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x14ac:dyDescent="0.3">
      <c r="A149" s="4" t="s">
        <v>209</v>
      </c>
      <c r="B149" s="4" t="s">
        <v>211</v>
      </c>
      <c r="C149" s="4" t="s">
        <v>58</v>
      </c>
      <c r="D149" s="91">
        <v>1437</v>
      </c>
      <c r="E149" s="84">
        <v>84567.45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x14ac:dyDescent="0.3">
      <c r="A150" s="4" t="s">
        <v>209</v>
      </c>
      <c r="B150" s="4" t="s">
        <v>211</v>
      </c>
      <c r="C150" s="4" t="s">
        <v>80</v>
      </c>
      <c r="D150" s="91">
        <v>896</v>
      </c>
      <c r="E150" s="84">
        <v>52729.599999999999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x14ac:dyDescent="0.3">
      <c r="A151" s="4" t="s">
        <v>209</v>
      </c>
      <c r="B151" s="4" t="s">
        <v>211</v>
      </c>
      <c r="C151" s="4" t="s">
        <v>27</v>
      </c>
      <c r="D151" s="91">
        <v>3814</v>
      </c>
      <c r="E151" s="84">
        <v>224453.9</v>
      </c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x14ac:dyDescent="0.3">
      <c r="A152" s="4" t="s">
        <v>209</v>
      </c>
      <c r="B152" s="4" t="s">
        <v>211</v>
      </c>
      <c r="C152" s="4" t="s">
        <v>24</v>
      </c>
      <c r="D152" s="91">
        <v>1691</v>
      </c>
      <c r="E152" s="84">
        <v>99515.35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x14ac:dyDescent="0.3">
      <c r="A153" s="4" t="s">
        <v>209</v>
      </c>
      <c r="B153" s="4" t="s">
        <v>211</v>
      </c>
      <c r="C153" s="4" t="s">
        <v>36</v>
      </c>
      <c r="D153" s="91">
        <v>1314</v>
      </c>
      <c r="E153" s="84">
        <v>77328.899999999994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x14ac:dyDescent="0.3">
      <c r="A154" s="4" t="s">
        <v>209</v>
      </c>
      <c r="B154" s="4" t="s">
        <v>211</v>
      </c>
      <c r="C154" s="4" t="s">
        <v>88</v>
      </c>
      <c r="D154" s="91">
        <v>818</v>
      </c>
      <c r="E154" s="84">
        <v>48139.3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x14ac:dyDescent="0.3">
      <c r="A155" s="4" t="s">
        <v>209</v>
      </c>
      <c r="B155" s="4" t="s">
        <v>211</v>
      </c>
      <c r="C155" s="4" t="s">
        <v>54</v>
      </c>
      <c r="D155" s="91">
        <v>2565</v>
      </c>
      <c r="E155" s="84">
        <v>150950.25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x14ac:dyDescent="0.3">
      <c r="A156" s="4" t="s">
        <v>209</v>
      </c>
      <c r="B156" s="4" t="s">
        <v>211</v>
      </c>
      <c r="C156" s="4" t="s">
        <v>68</v>
      </c>
      <c r="D156" s="91">
        <v>658</v>
      </c>
      <c r="E156" s="84">
        <v>38723.300000000003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x14ac:dyDescent="0.3">
      <c r="A157" s="4" t="s">
        <v>209</v>
      </c>
      <c r="B157" s="4" t="s">
        <v>211</v>
      </c>
      <c r="C157" s="4" t="s">
        <v>56</v>
      </c>
      <c r="D157" s="91">
        <v>312</v>
      </c>
      <c r="E157" s="84">
        <v>18361.2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x14ac:dyDescent="0.3">
      <c r="A158" s="4" t="s">
        <v>209</v>
      </c>
      <c r="B158" s="4" t="s">
        <v>211</v>
      </c>
      <c r="C158" s="4" t="s">
        <v>30</v>
      </c>
      <c r="D158" s="91">
        <v>745</v>
      </c>
      <c r="E158" s="84">
        <v>43843.25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x14ac:dyDescent="0.3">
      <c r="A159" s="4" t="s">
        <v>209</v>
      </c>
      <c r="B159" s="4" t="s">
        <v>211</v>
      </c>
      <c r="C159" s="4" t="s">
        <v>62</v>
      </c>
      <c r="D159" s="91">
        <v>551</v>
      </c>
      <c r="E159" s="84">
        <v>32426.35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x14ac:dyDescent="0.3">
      <c r="A160" s="4" t="s">
        <v>209</v>
      </c>
      <c r="B160" s="4" t="s">
        <v>211</v>
      </c>
      <c r="C160" s="4" t="s">
        <v>86</v>
      </c>
      <c r="D160" s="91">
        <v>1774</v>
      </c>
      <c r="E160" s="84">
        <v>104779.75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x14ac:dyDescent="0.3">
      <c r="A161" s="4" t="s">
        <v>209</v>
      </c>
      <c r="B161" s="4" t="s">
        <v>211</v>
      </c>
      <c r="C161" s="4" t="s">
        <v>60</v>
      </c>
      <c r="D161" s="91">
        <v>405</v>
      </c>
      <c r="E161" s="84">
        <v>23834.25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x14ac:dyDescent="0.3">
      <c r="A162" s="4" t="s">
        <v>209</v>
      </c>
      <c r="B162" s="4" t="s">
        <v>211</v>
      </c>
      <c r="C162" s="4" t="s">
        <v>18</v>
      </c>
      <c r="D162" s="91">
        <v>2660</v>
      </c>
      <c r="E162" s="84">
        <v>156541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x14ac:dyDescent="0.3">
      <c r="A163" s="4" t="s">
        <v>209</v>
      </c>
      <c r="B163" s="4" t="s">
        <v>211</v>
      </c>
      <c r="C163" s="4" t="s">
        <v>72</v>
      </c>
      <c r="D163" s="91">
        <v>2470</v>
      </c>
      <c r="E163" s="84">
        <v>145359.5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x14ac:dyDescent="0.3">
      <c r="A164" s="4" t="s">
        <v>209</v>
      </c>
      <c r="B164" s="4" t="s">
        <v>211</v>
      </c>
      <c r="C164" s="4" t="s">
        <v>52</v>
      </c>
      <c r="D164" s="91">
        <v>2058</v>
      </c>
      <c r="E164" s="84">
        <v>121113.3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x14ac:dyDescent="0.3">
      <c r="A165" s="4" t="s">
        <v>209</v>
      </c>
      <c r="B165" s="4" t="s">
        <v>211</v>
      </c>
      <c r="C165" s="4" t="s">
        <v>106</v>
      </c>
      <c r="D165" s="91">
        <v>1350</v>
      </c>
      <c r="E165" s="84">
        <v>79827.349999999991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x14ac:dyDescent="0.3">
      <c r="A166" s="4" t="s">
        <v>209</v>
      </c>
      <c r="B166" s="4" t="s">
        <v>211</v>
      </c>
      <c r="C166" s="4" t="s">
        <v>38</v>
      </c>
      <c r="D166" s="91">
        <v>1050</v>
      </c>
      <c r="E166" s="84">
        <v>61792.5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x14ac:dyDescent="0.3">
      <c r="A167" s="4" t="s">
        <v>209</v>
      </c>
      <c r="B167" s="4" t="s">
        <v>211</v>
      </c>
      <c r="C167" s="4" t="s">
        <v>41</v>
      </c>
      <c r="D167" s="91">
        <v>40</v>
      </c>
      <c r="E167" s="84">
        <v>2354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x14ac:dyDescent="0.3">
      <c r="A168" s="4" t="s">
        <v>209</v>
      </c>
      <c r="B168" s="4" t="s">
        <v>211</v>
      </c>
      <c r="C168" s="4" t="s">
        <v>96</v>
      </c>
      <c r="D168" s="91">
        <v>888</v>
      </c>
      <c r="E168" s="84">
        <v>52258.8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x14ac:dyDescent="0.3">
      <c r="A169" s="4" t="s">
        <v>209</v>
      </c>
      <c r="B169" s="4" t="s">
        <v>211</v>
      </c>
      <c r="C169" s="4" t="s">
        <v>32</v>
      </c>
      <c r="D169" s="91">
        <v>912</v>
      </c>
      <c r="E169" s="84">
        <v>53671.199999999997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x14ac:dyDescent="0.3">
      <c r="A170" s="4" t="s">
        <v>209</v>
      </c>
      <c r="B170" s="4" t="s">
        <v>211</v>
      </c>
      <c r="C170" s="4" t="s">
        <v>92</v>
      </c>
      <c r="D170" s="91">
        <v>1506</v>
      </c>
      <c r="E170" s="84">
        <v>88628.1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x14ac:dyDescent="0.3">
      <c r="A171" s="4" t="s">
        <v>209</v>
      </c>
      <c r="B171" s="4" t="s">
        <v>211</v>
      </c>
      <c r="C171" s="4" t="s">
        <v>1378</v>
      </c>
      <c r="D171" s="91">
        <v>1246</v>
      </c>
      <c r="E171" s="84">
        <v>73327.100000000006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x14ac:dyDescent="0.3">
      <c r="A172" s="4" t="s">
        <v>209</v>
      </c>
      <c r="B172" s="4" t="s">
        <v>211</v>
      </c>
      <c r="C172" s="4" t="s">
        <v>1379</v>
      </c>
      <c r="D172" s="91">
        <v>653</v>
      </c>
      <c r="E172" s="84">
        <v>38429.050000000003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x14ac:dyDescent="0.3">
      <c r="A173" s="4" t="s">
        <v>209</v>
      </c>
      <c r="B173" s="4" t="s">
        <v>211</v>
      </c>
      <c r="C173" s="4" t="s">
        <v>373</v>
      </c>
      <c r="D173" s="91">
        <v>1866</v>
      </c>
      <c r="E173" s="84">
        <v>109814.1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x14ac:dyDescent="0.3">
      <c r="A174" s="4" t="s">
        <v>209</v>
      </c>
      <c r="B174" s="4" t="s">
        <v>211</v>
      </c>
      <c r="C174" s="4" t="s">
        <v>1380</v>
      </c>
      <c r="D174" s="91">
        <v>748</v>
      </c>
      <c r="E174" s="84">
        <v>44399.649999999994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x14ac:dyDescent="0.3">
      <c r="A175" s="4" t="s">
        <v>209</v>
      </c>
      <c r="B175" s="4" t="s">
        <v>211</v>
      </c>
      <c r="C175" s="4" t="s">
        <v>2522</v>
      </c>
      <c r="D175" s="91">
        <v>305</v>
      </c>
      <c r="E175" s="84">
        <v>17949.25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x14ac:dyDescent="0.3">
      <c r="A176" s="4" t="s">
        <v>209</v>
      </c>
      <c r="B176" s="4" t="s">
        <v>224</v>
      </c>
      <c r="C176" s="4" t="s">
        <v>104</v>
      </c>
      <c r="D176" s="91">
        <v>6064</v>
      </c>
      <c r="E176" s="84">
        <v>357626.10000000003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x14ac:dyDescent="0.3">
      <c r="A177" s="4" t="s">
        <v>209</v>
      </c>
      <c r="B177" s="4" t="s">
        <v>224</v>
      </c>
      <c r="C177" s="4" t="s">
        <v>1378</v>
      </c>
      <c r="D177" s="91">
        <v>2466</v>
      </c>
      <c r="E177" s="84">
        <v>145124.1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x14ac:dyDescent="0.3">
      <c r="A178" s="4" t="s">
        <v>209</v>
      </c>
      <c r="B178" s="4" t="s">
        <v>224</v>
      </c>
      <c r="C178" s="4" t="s">
        <v>373</v>
      </c>
      <c r="D178" s="91">
        <v>1505</v>
      </c>
      <c r="E178" s="84">
        <v>88569.25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x14ac:dyDescent="0.3">
      <c r="A179" s="4" t="s">
        <v>209</v>
      </c>
      <c r="B179" s="4" t="s">
        <v>224</v>
      </c>
      <c r="C179" s="4" t="s">
        <v>2522</v>
      </c>
      <c r="D179" s="91">
        <v>378</v>
      </c>
      <c r="E179" s="84">
        <v>22625.15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x14ac:dyDescent="0.3">
      <c r="A180" s="4" t="s">
        <v>209</v>
      </c>
      <c r="B180" s="4" t="s">
        <v>218</v>
      </c>
      <c r="C180" s="4" t="s">
        <v>104</v>
      </c>
      <c r="D180" s="91">
        <v>3367</v>
      </c>
      <c r="E180" s="84">
        <v>198147.95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x14ac:dyDescent="0.3">
      <c r="A181" s="4" t="s">
        <v>209</v>
      </c>
      <c r="B181" s="4" t="s">
        <v>218</v>
      </c>
      <c r="C181" s="4" t="s">
        <v>58</v>
      </c>
      <c r="D181" s="91">
        <v>478</v>
      </c>
      <c r="E181" s="84">
        <v>28130.3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x14ac:dyDescent="0.3">
      <c r="A182" s="4" t="s">
        <v>209</v>
      </c>
      <c r="B182" s="4" t="s">
        <v>218</v>
      </c>
      <c r="C182" s="4" t="s">
        <v>18</v>
      </c>
      <c r="D182" s="91">
        <v>2432</v>
      </c>
      <c r="E182" s="84">
        <v>143123.20000000001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x14ac:dyDescent="0.3">
      <c r="A183" s="4" t="s">
        <v>209</v>
      </c>
      <c r="B183" s="4" t="s">
        <v>218</v>
      </c>
      <c r="C183" s="4" t="s">
        <v>72</v>
      </c>
      <c r="D183" s="91">
        <v>801</v>
      </c>
      <c r="E183" s="84">
        <v>47138.85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x14ac:dyDescent="0.3">
      <c r="A184" s="4" t="s">
        <v>209</v>
      </c>
      <c r="B184" s="4" t="s">
        <v>218</v>
      </c>
      <c r="C184" s="4" t="s">
        <v>52</v>
      </c>
      <c r="D184" s="91">
        <v>1008</v>
      </c>
      <c r="E184" s="84">
        <v>59320.800000000003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x14ac:dyDescent="0.3">
      <c r="A185" s="4" t="s">
        <v>209</v>
      </c>
      <c r="B185" s="4" t="s">
        <v>218</v>
      </c>
      <c r="C185" s="4" t="s">
        <v>38</v>
      </c>
      <c r="D185" s="91">
        <v>460</v>
      </c>
      <c r="E185" s="84">
        <v>27071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x14ac:dyDescent="0.3">
      <c r="A186" s="4" t="s">
        <v>209</v>
      </c>
      <c r="B186" s="4" t="s">
        <v>218</v>
      </c>
      <c r="C186" s="4" t="s">
        <v>74</v>
      </c>
      <c r="D186" s="91">
        <v>102</v>
      </c>
      <c r="E186" s="84">
        <v>6002.7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x14ac:dyDescent="0.3">
      <c r="A187" s="4" t="s">
        <v>209</v>
      </c>
      <c r="B187" s="4" t="s">
        <v>218</v>
      </c>
      <c r="C187" s="4" t="s">
        <v>41</v>
      </c>
      <c r="D187" s="91">
        <v>313</v>
      </c>
      <c r="E187" s="84">
        <v>18420.05</v>
      </c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x14ac:dyDescent="0.3">
      <c r="A188" s="4" t="s">
        <v>209</v>
      </c>
      <c r="B188" s="4" t="s">
        <v>218</v>
      </c>
      <c r="C188" s="4" t="s">
        <v>96</v>
      </c>
      <c r="D188" s="91">
        <v>46</v>
      </c>
      <c r="E188" s="84">
        <v>2707.1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x14ac:dyDescent="0.3">
      <c r="A189" s="4" t="s">
        <v>209</v>
      </c>
      <c r="B189" s="4" t="s">
        <v>218</v>
      </c>
      <c r="C189" s="4" t="s">
        <v>32</v>
      </c>
      <c r="D189" s="91">
        <v>316</v>
      </c>
      <c r="E189" s="84">
        <v>18596.599999999999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x14ac:dyDescent="0.3">
      <c r="A190" s="4" t="s">
        <v>209</v>
      </c>
      <c r="B190" s="4" t="s">
        <v>218</v>
      </c>
      <c r="C190" s="4" t="s">
        <v>92</v>
      </c>
      <c r="D190" s="91">
        <v>728</v>
      </c>
      <c r="E190" s="84">
        <v>42842.8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x14ac:dyDescent="0.3">
      <c r="A191" s="4" t="s">
        <v>209</v>
      </c>
      <c r="B191" s="4" t="s">
        <v>218</v>
      </c>
      <c r="C191" s="4" t="s">
        <v>1378</v>
      </c>
      <c r="D191" s="91">
        <v>327</v>
      </c>
      <c r="E191" s="84">
        <v>19243.95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x14ac:dyDescent="0.3">
      <c r="A192" s="4" t="s">
        <v>209</v>
      </c>
      <c r="B192" s="4" t="s">
        <v>218</v>
      </c>
      <c r="C192" s="4" t="s">
        <v>373</v>
      </c>
      <c r="D192" s="91">
        <v>1332</v>
      </c>
      <c r="E192" s="84">
        <v>78388.2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x14ac:dyDescent="0.3">
      <c r="A193" s="4" t="s">
        <v>209</v>
      </c>
      <c r="B193" s="4" t="s">
        <v>218</v>
      </c>
      <c r="C193" s="4" t="s">
        <v>1380</v>
      </c>
      <c r="D193" s="91">
        <v>501</v>
      </c>
      <c r="E193" s="84">
        <v>29483.85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x14ac:dyDescent="0.3">
      <c r="A194" s="4" t="s">
        <v>209</v>
      </c>
      <c r="B194" s="4" t="s">
        <v>218</v>
      </c>
      <c r="C194" s="4" t="s">
        <v>2522</v>
      </c>
      <c r="D194" s="91">
        <v>571</v>
      </c>
      <c r="E194" s="84">
        <v>33603.35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x14ac:dyDescent="0.3">
      <c r="A195" s="4" t="s">
        <v>209</v>
      </c>
      <c r="B195" s="4" t="s">
        <v>640</v>
      </c>
      <c r="C195" s="4" t="s">
        <v>104</v>
      </c>
      <c r="D195" s="91">
        <v>42354</v>
      </c>
      <c r="E195" s="84">
        <v>3558654.15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x14ac:dyDescent="0.3">
      <c r="A196" s="4" t="s">
        <v>209</v>
      </c>
      <c r="B196" s="4" t="s">
        <v>640</v>
      </c>
      <c r="C196" s="4" t="s">
        <v>58</v>
      </c>
      <c r="D196" s="91">
        <v>6771</v>
      </c>
      <c r="E196" s="84">
        <v>398473.35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x14ac:dyDescent="0.3">
      <c r="A197" s="4" t="s">
        <v>209</v>
      </c>
      <c r="B197" s="4" t="s">
        <v>640</v>
      </c>
      <c r="C197" s="4" t="s">
        <v>80</v>
      </c>
      <c r="D197" s="91">
        <v>3339</v>
      </c>
      <c r="E197" s="84">
        <v>196500.15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x14ac:dyDescent="0.3">
      <c r="A198" s="4" t="s">
        <v>209</v>
      </c>
      <c r="B198" s="4" t="s">
        <v>640</v>
      </c>
      <c r="C198" s="4" t="s">
        <v>27</v>
      </c>
      <c r="D198" s="91">
        <v>12962</v>
      </c>
      <c r="E198" s="84">
        <v>2167268.9500000002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x14ac:dyDescent="0.3">
      <c r="A199" s="4" t="s">
        <v>209</v>
      </c>
      <c r="B199" s="4" t="s">
        <v>640</v>
      </c>
      <c r="C199" s="4" t="s">
        <v>24</v>
      </c>
      <c r="D199" s="91">
        <v>5714</v>
      </c>
      <c r="E199" s="84">
        <v>336268.9</v>
      </c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x14ac:dyDescent="0.3">
      <c r="A200" s="4" t="s">
        <v>209</v>
      </c>
      <c r="B200" s="4" t="s">
        <v>640</v>
      </c>
      <c r="C200" s="4" t="s">
        <v>36</v>
      </c>
      <c r="D200" s="91">
        <v>1341</v>
      </c>
      <c r="E200" s="84">
        <v>78917.850000000006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x14ac:dyDescent="0.3">
      <c r="A201" s="4" t="s">
        <v>209</v>
      </c>
      <c r="B201" s="4" t="s">
        <v>640</v>
      </c>
      <c r="C201" s="4" t="s">
        <v>39</v>
      </c>
      <c r="D201" s="91">
        <v>1597</v>
      </c>
      <c r="E201" s="84">
        <v>93983.45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x14ac:dyDescent="0.3">
      <c r="A202" s="4" t="s">
        <v>209</v>
      </c>
      <c r="B202" s="4" t="s">
        <v>640</v>
      </c>
      <c r="C202" s="4" t="s">
        <v>88</v>
      </c>
      <c r="D202" s="91">
        <v>2140</v>
      </c>
      <c r="E202" s="84">
        <v>125939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x14ac:dyDescent="0.3">
      <c r="A203" s="4" t="s">
        <v>209</v>
      </c>
      <c r="B203" s="4" t="s">
        <v>640</v>
      </c>
      <c r="C203" s="4" t="s">
        <v>54</v>
      </c>
      <c r="D203" s="91">
        <v>6279</v>
      </c>
      <c r="E203" s="84">
        <v>371798.25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x14ac:dyDescent="0.3">
      <c r="A204" s="4" t="s">
        <v>209</v>
      </c>
      <c r="B204" s="4" t="s">
        <v>640</v>
      </c>
      <c r="C204" s="4" t="s">
        <v>99</v>
      </c>
      <c r="D204" s="91">
        <v>2059</v>
      </c>
      <c r="E204" s="84">
        <v>121172.15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x14ac:dyDescent="0.3">
      <c r="A205" s="4" t="s">
        <v>209</v>
      </c>
      <c r="B205" s="4" t="s">
        <v>640</v>
      </c>
      <c r="C205" s="4" t="s">
        <v>45</v>
      </c>
      <c r="D205" s="91">
        <v>1592</v>
      </c>
      <c r="E205" s="84">
        <v>93689.2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x14ac:dyDescent="0.3">
      <c r="A206" s="4" t="s">
        <v>209</v>
      </c>
      <c r="B206" s="4" t="s">
        <v>640</v>
      </c>
      <c r="C206" s="4" t="s">
        <v>68</v>
      </c>
      <c r="D206" s="91">
        <v>3928</v>
      </c>
      <c r="E206" s="84">
        <v>231162.8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x14ac:dyDescent="0.3">
      <c r="A207" s="4" t="s">
        <v>209</v>
      </c>
      <c r="B207" s="4" t="s">
        <v>640</v>
      </c>
      <c r="C207" s="4" t="s">
        <v>56</v>
      </c>
      <c r="D207" s="91">
        <v>2070</v>
      </c>
      <c r="E207" s="84">
        <v>121819.5</v>
      </c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x14ac:dyDescent="0.3">
      <c r="A208" s="4" t="s">
        <v>209</v>
      </c>
      <c r="B208" s="4" t="s">
        <v>640</v>
      </c>
      <c r="C208" s="4" t="s">
        <v>90</v>
      </c>
      <c r="D208" s="91">
        <v>4420</v>
      </c>
      <c r="E208" s="84">
        <v>260117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x14ac:dyDescent="0.3">
      <c r="A209" s="4" t="s">
        <v>209</v>
      </c>
      <c r="B209" s="4" t="s">
        <v>640</v>
      </c>
      <c r="C209" s="4" t="s">
        <v>30</v>
      </c>
      <c r="D209" s="91">
        <v>10015</v>
      </c>
      <c r="E209" s="84">
        <v>605716.29999999993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x14ac:dyDescent="0.3">
      <c r="A210" s="4" t="s">
        <v>209</v>
      </c>
      <c r="B210" s="4" t="s">
        <v>640</v>
      </c>
      <c r="C210" s="4" t="s">
        <v>62</v>
      </c>
      <c r="D210" s="91">
        <v>6727</v>
      </c>
      <c r="E210" s="84">
        <v>395883.95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x14ac:dyDescent="0.3">
      <c r="A211" s="4" t="s">
        <v>209</v>
      </c>
      <c r="B211" s="4" t="s">
        <v>640</v>
      </c>
      <c r="C211" s="4" t="s">
        <v>86</v>
      </c>
      <c r="D211" s="91">
        <v>7715</v>
      </c>
      <c r="E211" s="84">
        <v>454027.75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x14ac:dyDescent="0.3">
      <c r="A212" s="4" t="s">
        <v>209</v>
      </c>
      <c r="B212" s="4" t="s">
        <v>640</v>
      </c>
      <c r="C212" s="4" t="s">
        <v>60</v>
      </c>
      <c r="D212" s="91">
        <v>119</v>
      </c>
      <c r="E212" s="84">
        <v>7003.15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x14ac:dyDescent="0.3">
      <c r="A213" s="4" t="s">
        <v>209</v>
      </c>
      <c r="B213" s="4" t="s">
        <v>640</v>
      </c>
      <c r="C213" s="4" t="s">
        <v>50</v>
      </c>
      <c r="D213" s="91">
        <v>4690</v>
      </c>
      <c r="E213" s="84">
        <v>276006.5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x14ac:dyDescent="0.3">
      <c r="A214" s="4" t="s">
        <v>209</v>
      </c>
      <c r="B214" s="4" t="s">
        <v>640</v>
      </c>
      <c r="C214" s="4" t="s">
        <v>35</v>
      </c>
      <c r="D214" s="91">
        <v>2902</v>
      </c>
      <c r="E214" s="84">
        <v>170782.7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x14ac:dyDescent="0.3">
      <c r="A215" s="4" t="s">
        <v>209</v>
      </c>
      <c r="B215" s="4" t="s">
        <v>640</v>
      </c>
      <c r="C215" s="4" t="s">
        <v>49</v>
      </c>
      <c r="D215" s="91">
        <v>10728</v>
      </c>
      <c r="E215" s="84">
        <v>631342.80000000005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x14ac:dyDescent="0.3">
      <c r="A216" s="4" t="s">
        <v>209</v>
      </c>
      <c r="B216" s="4" t="s">
        <v>640</v>
      </c>
      <c r="C216" s="4" t="s">
        <v>29</v>
      </c>
      <c r="D216" s="91">
        <v>5789</v>
      </c>
      <c r="E216" s="84">
        <v>340682.65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x14ac:dyDescent="0.3">
      <c r="A217" s="4" t="s">
        <v>209</v>
      </c>
      <c r="B217" s="4" t="s">
        <v>640</v>
      </c>
      <c r="C217" s="4" t="s">
        <v>43</v>
      </c>
      <c r="D217" s="91">
        <v>1275</v>
      </c>
      <c r="E217" s="84">
        <v>75033.75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x14ac:dyDescent="0.3">
      <c r="A218" s="4" t="s">
        <v>209</v>
      </c>
      <c r="B218" s="4" t="s">
        <v>640</v>
      </c>
      <c r="C218" s="4" t="s">
        <v>18</v>
      </c>
      <c r="D218" s="91">
        <v>23393</v>
      </c>
      <c r="E218" s="84">
        <v>1405926.5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x14ac:dyDescent="0.3">
      <c r="A219" s="4" t="s">
        <v>209</v>
      </c>
      <c r="B219" s="4" t="s">
        <v>640</v>
      </c>
      <c r="C219" s="4" t="s">
        <v>34</v>
      </c>
      <c r="D219" s="91">
        <v>2843</v>
      </c>
      <c r="E219" s="84">
        <v>169209.8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x14ac:dyDescent="0.3">
      <c r="A220" s="4" t="s">
        <v>209</v>
      </c>
      <c r="B220" s="4" t="s">
        <v>640</v>
      </c>
      <c r="C220" s="4" t="s">
        <v>72</v>
      </c>
      <c r="D220" s="91">
        <v>7431</v>
      </c>
      <c r="E220" s="84">
        <v>437314.35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x14ac:dyDescent="0.3">
      <c r="A221" s="4" t="s">
        <v>209</v>
      </c>
      <c r="B221" s="4" t="s">
        <v>640</v>
      </c>
      <c r="C221" s="4" t="s">
        <v>52</v>
      </c>
      <c r="D221" s="91">
        <v>7386</v>
      </c>
      <c r="E221" s="84">
        <v>434666.1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x14ac:dyDescent="0.3">
      <c r="A222" s="4" t="s">
        <v>209</v>
      </c>
      <c r="B222" s="4" t="s">
        <v>640</v>
      </c>
      <c r="C222" s="4" t="s">
        <v>106</v>
      </c>
      <c r="D222" s="91">
        <v>5568</v>
      </c>
      <c r="E222" s="84">
        <v>327676.79999999999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x14ac:dyDescent="0.3">
      <c r="A223" s="4" t="s">
        <v>209</v>
      </c>
      <c r="B223" s="4" t="s">
        <v>640</v>
      </c>
      <c r="C223" s="4" t="s">
        <v>38</v>
      </c>
      <c r="D223" s="91">
        <v>8741</v>
      </c>
      <c r="E223" s="84">
        <v>517633.9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x14ac:dyDescent="0.3">
      <c r="A224" s="4" t="s">
        <v>209</v>
      </c>
      <c r="B224" s="4" t="s">
        <v>640</v>
      </c>
      <c r="C224" s="4" t="s">
        <v>74</v>
      </c>
      <c r="D224" s="91">
        <v>3561</v>
      </c>
      <c r="E224" s="84">
        <v>209564.85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x14ac:dyDescent="0.3">
      <c r="A225" s="4" t="s">
        <v>209</v>
      </c>
      <c r="B225" s="4" t="s">
        <v>640</v>
      </c>
      <c r="C225" s="4" t="s">
        <v>41</v>
      </c>
      <c r="D225" s="91">
        <v>1746</v>
      </c>
      <c r="E225" s="84">
        <v>102752.1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x14ac:dyDescent="0.3">
      <c r="A226" s="4" t="s">
        <v>209</v>
      </c>
      <c r="B226" s="4" t="s">
        <v>640</v>
      </c>
      <c r="C226" s="4" t="s">
        <v>96</v>
      </c>
      <c r="D226" s="91">
        <v>2382</v>
      </c>
      <c r="E226" s="84">
        <v>140560.55000000002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x14ac:dyDescent="0.3">
      <c r="A227" s="4" t="s">
        <v>209</v>
      </c>
      <c r="B227" s="4" t="s">
        <v>640</v>
      </c>
      <c r="C227" s="4" t="s">
        <v>77</v>
      </c>
      <c r="D227" s="91">
        <v>4890</v>
      </c>
      <c r="E227" s="84">
        <v>289295.89999999997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x14ac:dyDescent="0.3">
      <c r="A228" s="4" t="s">
        <v>209</v>
      </c>
      <c r="B228" s="4" t="s">
        <v>640</v>
      </c>
      <c r="C228" s="4" t="s">
        <v>76</v>
      </c>
      <c r="D228" s="91">
        <v>2851</v>
      </c>
      <c r="E228" s="84">
        <v>167781.35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x14ac:dyDescent="0.3">
      <c r="A229" s="4" t="s">
        <v>209</v>
      </c>
      <c r="B229" s="4" t="s">
        <v>640</v>
      </c>
      <c r="C229" s="4" t="s">
        <v>94</v>
      </c>
      <c r="D229" s="91">
        <v>3727</v>
      </c>
      <c r="E229" s="84">
        <v>219333.95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x14ac:dyDescent="0.3">
      <c r="A230" s="4" t="s">
        <v>209</v>
      </c>
      <c r="B230" s="4" t="s">
        <v>640</v>
      </c>
      <c r="C230" s="4" t="s">
        <v>32</v>
      </c>
      <c r="D230" s="91">
        <v>4257</v>
      </c>
      <c r="E230" s="84">
        <v>251284.15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x14ac:dyDescent="0.3">
      <c r="A231" s="4" t="s">
        <v>209</v>
      </c>
      <c r="B231" s="4" t="s">
        <v>640</v>
      </c>
      <c r="C231" s="4" t="s">
        <v>84</v>
      </c>
      <c r="D231" s="91">
        <v>2673</v>
      </c>
      <c r="E231" s="84">
        <v>157306.04999999999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x14ac:dyDescent="0.3">
      <c r="A232" s="4" t="s">
        <v>209</v>
      </c>
      <c r="B232" s="4" t="s">
        <v>640</v>
      </c>
      <c r="C232" s="4" t="s">
        <v>92</v>
      </c>
      <c r="D232" s="91">
        <v>3347</v>
      </c>
      <c r="E232" s="84">
        <v>196970.95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x14ac:dyDescent="0.3">
      <c r="A233" s="4" t="s">
        <v>209</v>
      </c>
      <c r="B233" s="4" t="s">
        <v>640</v>
      </c>
      <c r="C233" s="4" t="s">
        <v>47</v>
      </c>
      <c r="D233" s="91">
        <v>3983</v>
      </c>
      <c r="E233" s="84">
        <v>234399.55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x14ac:dyDescent="0.3">
      <c r="A234" s="4" t="s">
        <v>209</v>
      </c>
      <c r="B234" s="4" t="s">
        <v>640</v>
      </c>
      <c r="C234" s="4" t="s">
        <v>1376</v>
      </c>
      <c r="D234" s="91">
        <v>8382</v>
      </c>
      <c r="E234" s="84">
        <v>493280.7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x14ac:dyDescent="0.3">
      <c r="A235" s="4" t="s">
        <v>209</v>
      </c>
      <c r="B235" s="4" t="s">
        <v>640</v>
      </c>
      <c r="C235" s="4" t="s">
        <v>1378</v>
      </c>
      <c r="D235" s="91">
        <v>5089</v>
      </c>
      <c r="E235" s="84">
        <v>387233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x14ac:dyDescent="0.3">
      <c r="A236" s="4" t="s">
        <v>209</v>
      </c>
      <c r="B236" s="4" t="s">
        <v>640</v>
      </c>
      <c r="C236" s="4" t="s">
        <v>1379</v>
      </c>
      <c r="D236" s="91">
        <v>2931</v>
      </c>
      <c r="E236" s="84">
        <v>172489.35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x14ac:dyDescent="0.3">
      <c r="A237" s="4" t="s">
        <v>209</v>
      </c>
      <c r="B237" s="4" t="s">
        <v>640</v>
      </c>
      <c r="C237" s="4" t="s">
        <v>373</v>
      </c>
      <c r="D237" s="91">
        <v>15871</v>
      </c>
      <c r="E237" s="84">
        <v>1110258.75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x14ac:dyDescent="0.3">
      <c r="A238" s="4" t="s">
        <v>209</v>
      </c>
      <c r="B238" s="4" t="s">
        <v>640</v>
      </c>
      <c r="C238" s="4" t="s">
        <v>1380</v>
      </c>
      <c r="D238" s="91">
        <v>5482</v>
      </c>
      <c r="E238" s="84">
        <v>324135.09999999998</v>
      </c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x14ac:dyDescent="0.3">
      <c r="A239" s="4" t="s">
        <v>209</v>
      </c>
      <c r="B239" s="4" t="s">
        <v>640</v>
      </c>
      <c r="C239" s="4" t="s">
        <v>1381</v>
      </c>
      <c r="D239" s="91">
        <v>905</v>
      </c>
      <c r="E239" s="84">
        <v>53259.25</v>
      </c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x14ac:dyDescent="0.3">
      <c r="A240" s="4" t="s">
        <v>209</v>
      </c>
      <c r="B240" s="4" t="s">
        <v>640</v>
      </c>
      <c r="C240" s="4" t="s">
        <v>2522</v>
      </c>
      <c r="D240" s="91">
        <v>2470</v>
      </c>
      <c r="E240" s="84">
        <v>167390.80000000002</v>
      </c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x14ac:dyDescent="0.3">
      <c r="A241" s="4" t="s">
        <v>209</v>
      </c>
      <c r="B241" s="4" t="s">
        <v>219</v>
      </c>
      <c r="C241" s="4" t="s">
        <v>104</v>
      </c>
      <c r="D241" s="91">
        <v>21137</v>
      </c>
      <c r="E241" s="84">
        <v>1701867.1</v>
      </c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x14ac:dyDescent="0.3">
      <c r="A242" s="4" t="s">
        <v>209</v>
      </c>
      <c r="B242" s="4" t="s">
        <v>219</v>
      </c>
      <c r="C242" s="4" t="s">
        <v>58</v>
      </c>
      <c r="D242" s="91">
        <v>8777</v>
      </c>
      <c r="E242" s="84">
        <v>596744.35</v>
      </c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x14ac:dyDescent="0.3">
      <c r="A243" s="4" t="s">
        <v>209</v>
      </c>
      <c r="B243" s="4" t="s">
        <v>219</v>
      </c>
      <c r="C243" s="4" t="s">
        <v>80</v>
      </c>
      <c r="D243" s="91">
        <v>7914</v>
      </c>
      <c r="E243" s="84">
        <v>551927.4</v>
      </c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x14ac:dyDescent="0.3">
      <c r="A244" s="4" t="s">
        <v>209</v>
      </c>
      <c r="B244" s="4" t="s">
        <v>219</v>
      </c>
      <c r="C244" s="4" t="s">
        <v>27</v>
      </c>
      <c r="D244" s="91">
        <v>27647</v>
      </c>
      <c r="E244" s="84">
        <v>2018801.1</v>
      </c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x14ac:dyDescent="0.3">
      <c r="A245" s="4" t="s">
        <v>209</v>
      </c>
      <c r="B245" s="4" t="s">
        <v>219</v>
      </c>
      <c r="C245" s="4" t="s">
        <v>24</v>
      </c>
      <c r="D245" s="91">
        <v>22122</v>
      </c>
      <c r="E245" s="84">
        <v>1427262.3</v>
      </c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x14ac:dyDescent="0.3">
      <c r="A246" s="4" t="s">
        <v>209</v>
      </c>
      <c r="B246" s="4" t="s">
        <v>219</v>
      </c>
      <c r="C246" s="4" t="s">
        <v>36</v>
      </c>
      <c r="D246" s="91">
        <v>23983</v>
      </c>
      <c r="E246" s="84">
        <v>1606647.8</v>
      </c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x14ac:dyDescent="0.3">
      <c r="A247" s="4" t="s">
        <v>209</v>
      </c>
      <c r="B247" s="4" t="s">
        <v>219</v>
      </c>
      <c r="C247" s="4" t="s">
        <v>39</v>
      </c>
      <c r="D247" s="91">
        <v>4184</v>
      </c>
      <c r="E247" s="84">
        <v>259228.9</v>
      </c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x14ac:dyDescent="0.3">
      <c r="A248" s="4" t="s">
        <v>209</v>
      </c>
      <c r="B248" s="4" t="s">
        <v>219</v>
      </c>
      <c r="C248" s="4" t="s">
        <v>88</v>
      </c>
      <c r="D248" s="91">
        <v>14829</v>
      </c>
      <c r="E248" s="84">
        <v>977461.05</v>
      </c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x14ac:dyDescent="0.3">
      <c r="A249" s="4" t="s">
        <v>209</v>
      </c>
      <c r="B249" s="4" t="s">
        <v>219</v>
      </c>
      <c r="C249" s="4" t="s">
        <v>54</v>
      </c>
      <c r="D249" s="91">
        <v>28885</v>
      </c>
      <c r="E249" s="84">
        <v>1792233.95</v>
      </c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x14ac:dyDescent="0.3">
      <c r="A250" s="4" t="s">
        <v>209</v>
      </c>
      <c r="B250" s="4" t="s">
        <v>219</v>
      </c>
      <c r="C250" s="4" t="s">
        <v>99</v>
      </c>
      <c r="D250" s="91">
        <v>4599</v>
      </c>
      <c r="E250" s="84">
        <v>354817.35</v>
      </c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x14ac:dyDescent="0.3">
      <c r="A251" s="4" t="s">
        <v>209</v>
      </c>
      <c r="B251" s="4" t="s">
        <v>219</v>
      </c>
      <c r="C251" s="4" t="s">
        <v>45</v>
      </c>
      <c r="D251" s="91">
        <v>8530</v>
      </c>
      <c r="E251" s="84">
        <v>532517.6</v>
      </c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x14ac:dyDescent="0.3">
      <c r="A252" s="4" t="s">
        <v>209</v>
      </c>
      <c r="B252" s="4" t="s">
        <v>219</v>
      </c>
      <c r="C252" s="4" t="s">
        <v>68</v>
      </c>
      <c r="D252" s="91">
        <v>6398</v>
      </c>
      <c r="E252" s="84">
        <v>385478.2</v>
      </c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x14ac:dyDescent="0.3">
      <c r="A253" s="4" t="s">
        <v>209</v>
      </c>
      <c r="B253" s="4" t="s">
        <v>219</v>
      </c>
      <c r="C253" s="4" t="s">
        <v>56</v>
      </c>
      <c r="D253" s="91">
        <v>14438</v>
      </c>
      <c r="E253" s="84">
        <v>928642.3</v>
      </c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x14ac:dyDescent="0.3">
      <c r="A254" s="4" t="s">
        <v>209</v>
      </c>
      <c r="B254" s="4" t="s">
        <v>219</v>
      </c>
      <c r="C254" s="4" t="s">
        <v>90</v>
      </c>
      <c r="D254" s="91">
        <v>9762</v>
      </c>
      <c r="E254" s="84">
        <v>704835.75</v>
      </c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x14ac:dyDescent="0.3">
      <c r="A255" s="4" t="s">
        <v>209</v>
      </c>
      <c r="B255" s="4" t="s">
        <v>219</v>
      </c>
      <c r="C255" s="4" t="s">
        <v>30</v>
      </c>
      <c r="D255" s="91">
        <v>32584</v>
      </c>
      <c r="E255" s="84">
        <v>2269978.25</v>
      </c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x14ac:dyDescent="0.3">
      <c r="A256" s="4" t="s">
        <v>209</v>
      </c>
      <c r="B256" s="4" t="s">
        <v>219</v>
      </c>
      <c r="C256" s="4" t="s">
        <v>62</v>
      </c>
      <c r="D256" s="91">
        <v>10040</v>
      </c>
      <c r="E256" s="84">
        <v>643915.30000000005</v>
      </c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x14ac:dyDescent="0.3">
      <c r="A257" s="4" t="s">
        <v>209</v>
      </c>
      <c r="B257" s="4" t="s">
        <v>219</v>
      </c>
      <c r="C257" s="4" t="s">
        <v>86</v>
      </c>
      <c r="D257" s="91">
        <v>12653</v>
      </c>
      <c r="E257" s="84">
        <v>744629.04999999993</v>
      </c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x14ac:dyDescent="0.3">
      <c r="A258" s="4" t="s">
        <v>209</v>
      </c>
      <c r="B258" s="4" t="s">
        <v>219</v>
      </c>
      <c r="C258" s="4" t="s">
        <v>60</v>
      </c>
      <c r="D258" s="91">
        <v>3846</v>
      </c>
      <c r="E258" s="84">
        <v>280939.2</v>
      </c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x14ac:dyDescent="0.3">
      <c r="A259" s="4" t="s">
        <v>209</v>
      </c>
      <c r="B259" s="4" t="s">
        <v>219</v>
      </c>
      <c r="C259" s="4" t="s">
        <v>50</v>
      </c>
      <c r="D259" s="91">
        <v>20907</v>
      </c>
      <c r="E259" s="84">
        <v>1565115.75</v>
      </c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x14ac:dyDescent="0.3">
      <c r="A260" s="4" t="s">
        <v>209</v>
      </c>
      <c r="B260" s="4" t="s">
        <v>219</v>
      </c>
      <c r="C260" s="4" t="s">
        <v>35</v>
      </c>
      <c r="D260" s="91">
        <v>17215</v>
      </c>
      <c r="E260" s="84">
        <v>1118310.5</v>
      </c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x14ac:dyDescent="0.3">
      <c r="A261" s="4" t="s">
        <v>209</v>
      </c>
      <c r="B261" s="4" t="s">
        <v>219</v>
      </c>
      <c r="C261" s="4" t="s">
        <v>49</v>
      </c>
      <c r="D261" s="91">
        <v>7443</v>
      </c>
      <c r="E261" s="84">
        <v>530661.15</v>
      </c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x14ac:dyDescent="0.3">
      <c r="A262" s="4" t="s">
        <v>209</v>
      </c>
      <c r="B262" s="4" t="s">
        <v>219</v>
      </c>
      <c r="C262" s="4" t="s">
        <v>29</v>
      </c>
      <c r="D262" s="91">
        <v>8328</v>
      </c>
      <c r="E262" s="84">
        <v>585776.85</v>
      </c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x14ac:dyDescent="0.3">
      <c r="A263" s="4" t="s">
        <v>209</v>
      </c>
      <c r="B263" s="4" t="s">
        <v>219</v>
      </c>
      <c r="C263" s="4" t="s">
        <v>43</v>
      </c>
      <c r="D263" s="91">
        <v>5833</v>
      </c>
      <c r="E263" s="84">
        <v>380973.5</v>
      </c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x14ac:dyDescent="0.3">
      <c r="A264" s="4" t="s">
        <v>209</v>
      </c>
      <c r="B264" s="4" t="s">
        <v>219</v>
      </c>
      <c r="C264" s="4" t="s">
        <v>18</v>
      </c>
      <c r="D264" s="91">
        <v>20981</v>
      </c>
      <c r="E264" s="84">
        <v>1564029.7</v>
      </c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x14ac:dyDescent="0.3">
      <c r="A265" s="4" t="s">
        <v>209</v>
      </c>
      <c r="B265" s="4" t="s">
        <v>219</v>
      </c>
      <c r="C265" s="4" t="s">
        <v>34</v>
      </c>
      <c r="D265" s="91">
        <v>5206</v>
      </c>
      <c r="E265" s="84">
        <v>364393.85</v>
      </c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x14ac:dyDescent="0.3">
      <c r="A266" s="4" t="s">
        <v>209</v>
      </c>
      <c r="B266" s="4" t="s">
        <v>219</v>
      </c>
      <c r="C266" s="4" t="s">
        <v>72</v>
      </c>
      <c r="D266" s="91">
        <v>12587</v>
      </c>
      <c r="E266" s="84">
        <v>864490.45000000007</v>
      </c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x14ac:dyDescent="0.3">
      <c r="A267" s="4" t="s">
        <v>209</v>
      </c>
      <c r="B267" s="4" t="s">
        <v>219</v>
      </c>
      <c r="C267" s="4" t="s">
        <v>52</v>
      </c>
      <c r="D267" s="91">
        <v>8094</v>
      </c>
      <c r="E267" s="84">
        <v>570079.94999999995</v>
      </c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x14ac:dyDescent="0.3">
      <c r="A268" s="4" t="s">
        <v>209</v>
      </c>
      <c r="B268" s="4" t="s">
        <v>219</v>
      </c>
      <c r="C268" s="4" t="s">
        <v>106</v>
      </c>
      <c r="D268" s="91">
        <v>12672</v>
      </c>
      <c r="E268" s="84">
        <v>844695.45</v>
      </c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x14ac:dyDescent="0.3">
      <c r="A269" s="4" t="s">
        <v>209</v>
      </c>
      <c r="B269" s="4" t="s">
        <v>219</v>
      </c>
      <c r="C269" s="4" t="s">
        <v>38</v>
      </c>
      <c r="D269" s="91">
        <v>11449</v>
      </c>
      <c r="E269" s="84">
        <v>813360.5</v>
      </c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x14ac:dyDescent="0.3">
      <c r="A270" s="4" t="s">
        <v>209</v>
      </c>
      <c r="B270" s="4" t="s">
        <v>219</v>
      </c>
      <c r="C270" s="4" t="s">
        <v>74</v>
      </c>
      <c r="D270" s="91">
        <v>4719</v>
      </c>
      <c r="E270" s="84">
        <v>340308.15</v>
      </c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x14ac:dyDescent="0.3">
      <c r="A271" s="4" t="s">
        <v>209</v>
      </c>
      <c r="B271" s="4" t="s">
        <v>219</v>
      </c>
      <c r="C271" s="4" t="s">
        <v>41</v>
      </c>
      <c r="D271" s="91">
        <v>8832</v>
      </c>
      <c r="E271" s="84">
        <v>565698.30000000005</v>
      </c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x14ac:dyDescent="0.3">
      <c r="A272" s="4" t="s">
        <v>209</v>
      </c>
      <c r="B272" s="4" t="s">
        <v>219</v>
      </c>
      <c r="C272" s="4" t="s">
        <v>96</v>
      </c>
      <c r="D272" s="91">
        <v>8051</v>
      </c>
      <c r="E272" s="84">
        <v>593791.15</v>
      </c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x14ac:dyDescent="0.3">
      <c r="A273" s="4" t="s">
        <v>209</v>
      </c>
      <c r="B273" s="4" t="s">
        <v>219</v>
      </c>
      <c r="C273" s="4" t="s">
        <v>77</v>
      </c>
      <c r="D273" s="91">
        <v>9820</v>
      </c>
      <c r="E273" s="84">
        <v>716193.8</v>
      </c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x14ac:dyDescent="0.3">
      <c r="A274" s="4" t="s">
        <v>209</v>
      </c>
      <c r="B274" s="4" t="s">
        <v>219</v>
      </c>
      <c r="C274" s="4" t="s">
        <v>76</v>
      </c>
      <c r="D274" s="91">
        <v>3955</v>
      </c>
      <c r="E274" s="84">
        <v>238481.6</v>
      </c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x14ac:dyDescent="0.3">
      <c r="A275" s="4" t="s">
        <v>209</v>
      </c>
      <c r="B275" s="4" t="s">
        <v>219</v>
      </c>
      <c r="C275" s="4" t="s">
        <v>94</v>
      </c>
      <c r="D275" s="91">
        <v>6287</v>
      </c>
      <c r="E275" s="84">
        <v>460030.45</v>
      </c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x14ac:dyDescent="0.3">
      <c r="A276" s="4" t="s">
        <v>209</v>
      </c>
      <c r="B276" s="4" t="s">
        <v>219</v>
      </c>
      <c r="C276" s="4" t="s">
        <v>32</v>
      </c>
      <c r="D276" s="91">
        <v>13776</v>
      </c>
      <c r="E276" s="84">
        <v>1000765.65</v>
      </c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x14ac:dyDescent="0.3">
      <c r="A277" s="4" t="s">
        <v>209</v>
      </c>
      <c r="B277" s="4" t="s">
        <v>219</v>
      </c>
      <c r="C277" s="4" t="s">
        <v>84</v>
      </c>
      <c r="D277" s="91">
        <v>8031</v>
      </c>
      <c r="E277" s="84">
        <v>522459.6</v>
      </c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x14ac:dyDescent="0.3">
      <c r="A278" s="4" t="s">
        <v>209</v>
      </c>
      <c r="B278" s="4" t="s">
        <v>219</v>
      </c>
      <c r="C278" s="4" t="s">
        <v>92</v>
      </c>
      <c r="D278" s="91">
        <v>18264</v>
      </c>
      <c r="E278" s="84">
        <v>1376448</v>
      </c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x14ac:dyDescent="0.3">
      <c r="A279" s="4" t="s">
        <v>209</v>
      </c>
      <c r="B279" s="4" t="s">
        <v>219</v>
      </c>
      <c r="C279" s="4" t="s">
        <v>47</v>
      </c>
      <c r="D279" s="91">
        <v>9256</v>
      </c>
      <c r="E279" s="84">
        <v>595754.60000000009</v>
      </c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x14ac:dyDescent="0.3">
      <c r="A280" s="4" t="s">
        <v>209</v>
      </c>
      <c r="B280" s="4" t="s">
        <v>219</v>
      </c>
      <c r="C280" s="4" t="s">
        <v>1376</v>
      </c>
      <c r="D280" s="91">
        <v>14292</v>
      </c>
      <c r="E280" s="84">
        <v>917979.75</v>
      </c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x14ac:dyDescent="0.3">
      <c r="A281" s="4" t="s">
        <v>209</v>
      </c>
      <c r="B281" s="4" t="s">
        <v>219</v>
      </c>
      <c r="C281" s="4" t="s">
        <v>1377</v>
      </c>
      <c r="D281" s="91">
        <v>7467</v>
      </c>
      <c r="E281" s="84">
        <v>447040.65</v>
      </c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x14ac:dyDescent="0.3">
      <c r="A282" s="4" t="s">
        <v>209</v>
      </c>
      <c r="B282" s="4" t="s">
        <v>219</v>
      </c>
      <c r="C282" s="4" t="s">
        <v>1378</v>
      </c>
      <c r="D282" s="91">
        <v>14396</v>
      </c>
      <c r="E282" s="84">
        <v>1151464.45</v>
      </c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x14ac:dyDescent="0.3">
      <c r="A283" s="4" t="s">
        <v>209</v>
      </c>
      <c r="B283" s="4" t="s">
        <v>219</v>
      </c>
      <c r="C283" s="4" t="s">
        <v>1379</v>
      </c>
      <c r="D283" s="91">
        <v>9539</v>
      </c>
      <c r="E283" s="84">
        <v>690989.95</v>
      </c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x14ac:dyDescent="0.3">
      <c r="A284" s="4" t="s">
        <v>209</v>
      </c>
      <c r="B284" s="4" t="s">
        <v>219</v>
      </c>
      <c r="C284" s="4" t="s">
        <v>373</v>
      </c>
      <c r="D284" s="91">
        <v>19514</v>
      </c>
      <c r="E284" s="84">
        <v>1544336.35</v>
      </c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x14ac:dyDescent="0.3">
      <c r="A285" s="4" t="s">
        <v>209</v>
      </c>
      <c r="B285" s="4" t="s">
        <v>219</v>
      </c>
      <c r="C285" s="4" t="s">
        <v>1380</v>
      </c>
      <c r="D285" s="91">
        <v>10583</v>
      </c>
      <c r="E285" s="84">
        <v>723876.4</v>
      </c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x14ac:dyDescent="0.3">
      <c r="A286" s="4" t="s">
        <v>209</v>
      </c>
      <c r="B286" s="4" t="s">
        <v>219</v>
      </c>
      <c r="C286" s="4" t="s">
        <v>1381</v>
      </c>
      <c r="D286" s="91">
        <v>3594</v>
      </c>
      <c r="E286" s="84">
        <v>211506.9</v>
      </c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x14ac:dyDescent="0.3">
      <c r="A287" s="4" t="s">
        <v>209</v>
      </c>
      <c r="B287" s="4" t="s">
        <v>219</v>
      </c>
      <c r="C287" s="4" t="s">
        <v>2522</v>
      </c>
      <c r="D287" s="91">
        <v>9055</v>
      </c>
      <c r="E287" s="84">
        <v>729098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x14ac:dyDescent="0.3">
      <c r="A288" s="4" t="s">
        <v>209</v>
      </c>
      <c r="B288" s="4" t="s">
        <v>1260</v>
      </c>
      <c r="C288" s="4" t="s">
        <v>104</v>
      </c>
      <c r="D288" s="91">
        <v>705</v>
      </c>
      <c r="E288" s="84">
        <v>41489.25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x14ac:dyDescent="0.3">
      <c r="A289" s="4" t="s">
        <v>209</v>
      </c>
      <c r="B289" s="4" t="s">
        <v>1260</v>
      </c>
      <c r="C289" s="4" t="s">
        <v>58</v>
      </c>
      <c r="D289" s="91">
        <v>1085</v>
      </c>
      <c r="E289" s="84">
        <v>63852.25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x14ac:dyDescent="0.3">
      <c r="A290" s="4" t="s">
        <v>209</v>
      </c>
      <c r="B290" s="4" t="s">
        <v>1260</v>
      </c>
      <c r="C290" s="4" t="s">
        <v>80</v>
      </c>
      <c r="D290" s="91">
        <v>845</v>
      </c>
      <c r="E290" s="84">
        <v>49728.25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x14ac:dyDescent="0.3">
      <c r="A291" s="4" t="s">
        <v>209</v>
      </c>
      <c r="B291" s="4" t="s">
        <v>1260</v>
      </c>
      <c r="C291" s="4" t="s">
        <v>27</v>
      </c>
      <c r="D291" s="91">
        <v>1064</v>
      </c>
      <c r="E291" s="84">
        <v>62616.4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3">
      <c r="A292" s="4" t="s">
        <v>209</v>
      </c>
      <c r="B292" s="4" t="s">
        <v>1260</v>
      </c>
      <c r="C292" s="4" t="s">
        <v>24</v>
      </c>
      <c r="D292" s="91">
        <v>3659</v>
      </c>
      <c r="E292" s="84">
        <v>215332.15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3">
      <c r="A293" s="4" t="s">
        <v>209</v>
      </c>
      <c r="B293" s="4" t="s">
        <v>1260</v>
      </c>
      <c r="C293" s="4" t="s">
        <v>36</v>
      </c>
      <c r="D293" s="91">
        <v>1017</v>
      </c>
      <c r="E293" s="84">
        <v>59850.45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3">
      <c r="A294" s="4" t="s">
        <v>209</v>
      </c>
      <c r="B294" s="4" t="s">
        <v>1260</v>
      </c>
      <c r="C294" s="4" t="s">
        <v>39</v>
      </c>
      <c r="D294" s="91">
        <v>2651</v>
      </c>
      <c r="E294" s="84">
        <v>156011.35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3">
      <c r="A295" s="4" t="s">
        <v>209</v>
      </c>
      <c r="B295" s="4" t="s">
        <v>1260</v>
      </c>
      <c r="C295" s="4" t="s">
        <v>88</v>
      </c>
      <c r="D295" s="91">
        <v>2433</v>
      </c>
      <c r="E295" s="84">
        <v>143182.04999999999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3">
      <c r="A296" s="4" t="s">
        <v>209</v>
      </c>
      <c r="B296" s="4" t="s">
        <v>1260</v>
      </c>
      <c r="C296" s="4" t="s">
        <v>99</v>
      </c>
      <c r="D296" s="91">
        <v>1730</v>
      </c>
      <c r="E296" s="84">
        <v>101810.5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3">
      <c r="A297" s="4" t="s">
        <v>209</v>
      </c>
      <c r="B297" s="4" t="s">
        <v>1260</v>
      </c>
      <c r="C297" s="4" t="s">
        <v>68</v>
      </c>
      <c r="D297" s="91">
        <v>1812</v>
      </c>
      <c r="E297" s="84">
        <v>106636.2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3">
      <c r="A298" s="4" t="s">
        <v>209</v>
      </c>
      <c r="B298" s="4" t="s">
        <v>1260</v>
      </c>
      <c r="C298" s="4" t="s">
        <v>56</v>
      </c>
      <c r="D298" s="91">
        <v>726</v>
      </c>
      <c r="E298" s="84">
        <v>42725.1</v>
      </c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3">
      <c r="A299" s="4" t="s">
        <v>209</v>
      </c>
      <c r="B299" s="4" t="s">
        <v>1260</v>
      </c>
      <c r="C299" s="4" t="s">
        <v>90</v>
      </c>
      <c r="D299" s="91">
        <v>68</v>
      </c>
      <c r="E299" s="84">
        <v>4001.8</v>
      </c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3">
      <c r="A300" s="4" t="s">
        <v>209</v>
      </c>
      <c r="B300" s="4" t="s">
        <v>1260</v>
      </c>
      <c r="C300" s="4" t="s">
        <v>62</v>
      </c>
      <c r="D300" s="91">
        <v>3097</v>
      </c>
      <c r="E300" s="84">
        <v>182258.45</v>
      </c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3">
      <c r="A301" s="4" t="s">
        <v>209</v>
      </c>
      <c r="B301" s="4" t="s">
        <v>1260</v>
      </c>
      <c r="C301" s="4" t="s">
        <v>86</v>
      </c>
      <c r="D301" s="91">
        <v>534</v>
      </c>
      <c r="E301" s="84">
        <v>31425.9</v>
      </c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3">
      <c r="A302" s="4" t="s">
        <v>209</v>
      </c>
      <c r="B302" s="4" t="s">
        <v>1260</v>
      </c>
      <c r="C302" s="4" t="s">
        <v>60</v>
      </c>
      <c r="D302" s="91">
        <v>966</v>
      </c>
      <c r="E302" s="84">
        <v>56849.1</v>
      </c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3">
      <c r="A303" s="4" t="s">
        <v>209</v>
      </c>
      <c r="B303" s="4" t="s">
        <v>1260</v>
      </c>
      <c r="C303" s="4" t="s">
        <v>50</v>
      </c>
      <c r="D303" s="91">
        <v>1923</v>
      </c>
      <c r="E303" s="84">
        <v>113168.55</v>
      </c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3">
      <c r="A304" s="4" t="s">
        <v>209</v>
      </c>
      <c r="B304" s="4" t="s">
        <v>1260</v>
      </c>
      <c r="C304" s="4" t="s">
        <v>35</v>
      </c>
      <c r="D304" s="91">
        <v>3464</v>
      </c>
      <c r="E304" s="84">
        <v>203856.4</v>
      </c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3">
      <c r="A305" s="4" t="s">
        <v>209</v>
      </c>
      <c r="B305" s="4" t="s">
        <v>1260</v>
      </c>
      <c r="C305" s="4" t="s">
        <v>49</v>
      </c>
      <c r="D305" s="91">
        <v>1352</v>
      </c>
      <c r="E305" s="84">
        <v>79565.2</v>
      </c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3">
      <c r="A306" s="4" t="s">
        <v>209</v>
      </c>
      <c r="B306" s="4" t="s">
        <v>1260</v>
      </c>
      <c r="C306" s="4" t="s">
        <v>29</v>
      </c>
      <c r="D306" s="91">
        <v>2547</v>
      </c>
      <c r="E306" s="84">
        <v>149890.95000000001</v>
      </c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3">
      <c r="A307" s="4" t="s">
        <v>209</v>
      </c>
      <c r="B307" s="4" t="s">
        <v>1260</v>
      </c>
      <c r="C307" s="4" t="s">
        <v>43</v>
      </c>
      <c r="D307" s="91">
        <v>1294</v>
      </c>
      <c r="E307" s="84">
        <v>76151.899999999994</v>
      </c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3">
      <c r="A308" s="4" t="s">
        <v>209</v>
      </c>
      <c r="B308" s="4" t="s">
        <v>1260</v>
      </c>
      <c r="C308" s="4" t="s">
        <v>18</v>
      </c>
      <c r="D308" s="91">
        <v>2814</v>
      </c>
      <c r="E308" s="84">
        <v>165603.9</v>
      </c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3">
      <c r="A309" s="4" t="s">
        <v>209</v>
      </c>
      <c r="B309" s="4" t="s">
        <v>1260</v>
      </c>
      <c r="C309" s="4" t="s">
        <v>34</v>
      </c>
      <c r="D309" s="91">
        <v>1186</v>
      </c>
      <c r="E309" s="84">
        <v>69796.100000000006</v>
      </c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3">
      <c r="A310" s="4" t="s">
        <v>209</v>
      </c>
      <c r="B310" s="4" t="s">
        <v>1260</v>
      </c>
      <c r="C310" s="4" t="s">
        <v>52</v>
      </c>
      <c r="D310" s="91">
        <v>1575</v>
      </c>
      <c r="E310" s="84">
        <v>92688.75</v>
      </c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3">
      <c r="A311" s="4" t="s">
        <v>209</v>
      </c>
      <c r="B311" s="4" t="s">
        <v>1260</v>
      </c>
      <c r="C311" s="4" t="s">
        <v>106</v>
      </c>
      <c r="D311" s="91">
        <v>2286</v>
      </c>
      <c r="E311" s="84">
        <v>134531.1</v>
      </c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3">
      <c r="A312" s="4" t="s">
        <v>209</v>
      </c>
      <c r="B312" s="4" t="s">
        <v>1260</v>
      </c>
      <c r="C312" s="4" t="s">
        <v>74</v>
      </c>
      <c r="D312" s="91">
        <v>427</v>
      </c>
      <c r="E312" s="84">
        <v>25128.95</v>
      </c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3">
      <c r="A313" s="4" t="s">
        <v>209</v>
      </c>
      <c r="B313" s="4" t="s">
        <v>1260</v>
      </c>
      <c r="C313" s="4" t="s">
        <v>41</v>
      </c>
      <c r="D313" s="91">
        <v>1629</v>
      </c>
      <c r="E313" s="84">
        <v>95866.65</v>
      </c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3">
      <c r="A314" s="4" t="s">
        <v>209</v>
      </c>
      <c r="B314" s="4" t="s">
        <v>1260</v>
      </c>
      <c r="C314" s="4" t="s">
        <v>96</v>
      </c>
      <c r="D314" s="91">
        <v>308</v>
      </c>
      <c r="E314" s="84">
        <v>18125.8</v>
      </c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3">
      <c r="A315" s="4" t="s">
        <v>209</v>
      </c>
      <c r="B315" s="4" t="s">
        <v>1260</v>
      </c>
      <c r="C315" s="4" t="s">
        <v>77</v>
      </c>
      <c r="D315" s="91">
        <v>1041</v>
      </c>
      <c r="E315" s="84">
        <v>61262.85</v>
      </c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3">
      <c r="A316" s="4" t="s">
        <v>209</v>
      </c>
      <c r="B316" s="4" t="s">
        <v>1260</v>
      </c>
      <c r="C316" s="4" t="s">
        <v>76</v>
      </c>
      <c r="D316" s="91">
        <v>651</v>
      </c>
      <c r="E316" s="84">
        <v>38311.35</v>
      </c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3">
      <c r="A317" s="4" t="s">
        <v>209</v>
      </c>
      <c r="B317" s="4" t="s">
        <v>1260</v>
      </c>
      <c r="C317" s="4" t="s">
        <v>94</v>
      </c>
      <c r="D317" s="91">
        <v>382</v>
      </c>
      <c r="E317" s="84">
        <v>22480.7</v>
      </c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3">
      <c r="A318" s="4" t="s">
        <v>209</v>
      </c>
      <c r="B318" s="4" t="s">
        <v>1260</v>
      </c>
      <c r="C318" s="4" t="s">
        <v>84</v>
      </c>
      <c r="D318" s="91">
        <v>1991</v>
      </c>
      <c r="E318" s="84">
        <v>117170.35</v>
      </c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3">
      <c r="A319" s="4" t="s">
        <v>209</v>
      </c>
      <c r="B319" s="4" t="s">
        <v>1260</v>
      </c>
      <c r="C319" s="4" t="s">
        <v>92</v>
      </c>
      <c r="D319" s="91">
        <v>1615</v>
      </c>
      <c r="E319" s="84">
        <v>95042.75</v>
      </c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3">
      <c r="A320" s="4" t="s">
        <v>209</v>
      </c>
      <c r="B320" s="4" t="s">
        <v>1260</v>
      </c>
      <c r="C320" s="4" t="s">
        <v>47</v>
      </c>
      <c r="D320" s="91">
        <v>340</v>
      </c>
      <c r="E320" s="84">
        <v>20009</v>
      </c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3">
      <c r="A321" s="4" t="s">
        <v>209</v>
      </c>
      <c r="B321" s="4" t="s">
        <v>1260</v>
      </c>
      <c r="C321" s="4" t="s">
        <v>1376</v>
      </c>
      <c r="D321" s="91">
        <v>2822</v>
      </c>
      <c r="E321" s="84">
        <v>166074.70000000001</v>
      </c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3">
      <c r="A322" s="4" t="s">
        <v>209</v>
      </c>
      <c r="B322" s="4" t="s">
        <v>1260</v>
      </c>
      <c r="C322" s="4" t="s">
        <v>1377</v>
      </c>
      <c r="D322" s="91">
        <v>2374</v>
      </c>
      <c r="E322" s="84">
        <v>139709.9</v>
      </c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3">
      <c r="A323" s="4" t="s">
        <v>209</v>
      </c>
      <c r="B323" s="4" t="s">
        <v>1260</v>
      </c>
      <c r="C323" s="4" t="s">
        <v>1378</v>
      </c>
      <c r="D323" s="91">
        <v>329</v>
      </c>
      <c r="E323" s="84">
        <v>19361.650000000001</v>
      </c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3">
      <c r="A324" s="4" t="s">
        <v>209</v>
      </c>
      <c r="B324" s="4" t="s">
        <v>1260</v>
      </c>
      <c r="C324" s="4" t="s">
        <v>1379</v>
      </c>
      <c r="D324" s="91">
        <v>1697</v>
      </c>
      <c r="E324" s="84">
        <v>99868.45</v>
      </c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3">
      <c r="A325" s="4" t="s">
        <v>209</v>
      </c>
      <c r="B325" s="4" t="s">
        <v>1260</v>
      </c>
      <c r="C325" s="4" t="s">
        <v>373</v>
      </c>
      <c r="D325" s="91">
        <v>739</v>
      </c>
      <c r="E325" s="84">
        <v>43490.15</v>
      </c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3">
      <c r="A326" s="4" t="s">
        <v>209</v>
      </c>
      <c r="B326" s="4" t="s">
        <v>1260</v>
      </c>
      <c r="C326" s="4" t="s">
        <v>1380</v>
      </c>
      <c r="D326" s="91">
        <v>2013</v>
      </c>
      <c r="E326" s="84">
        <v>118465.05</v>
      </c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3">
      <c r="A327" s="4" t="s">
        <v>209</v>
      </c>
      <c r="B327" s="4" t="s">
        <v>1260</v>
      </c>
      <c r="C327" s="4" t="s">
        <v>1381</v>
      </c>
      <c r="D327" s="91">
        <v>857</v>
      </c>
      <c r="E327" s="84">
        <v>50434.45</v>
      </c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3">
      <c r="A328" s="4" t="s">
        <v>209</v>
      </c>
      <c r="B328" s="4" t="s">
        <v>1260</v>
      </c>
      <c r="C328" s="4" t="s">
        <v>2522</v>
      </c>
      <c r="D328" s="91">
        <v>786</v>
      </c>
      <c r="E328" s="84">
        <v>46256.1</v>
      </c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3">
      <c r="A329" s="4" t="s">
        <v>209</v>
      </c>
      <c r="B329" s="4" t="s">
        <v>214</v>
      </c>
      <c r="C329" s="4" t="s">
        <v>104</v>
      </c>
      <c r="D329" s="91">
        <v>3799</v>
      </c>
      <c r="E329" s="84">
        <v>223571.15</v>
      </c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3">
      <c r="A330" s="4" t="s">
        <v>209</v>
      </c>
      <c r="B330" s="4" t="s">
        <v>214</v>
      </c>
      <c r="C330" s="4" t="s">
        <v>58</v>
      </c>
      <c r="D330" s="91">
        <v>4954</v>
      </c>
      <c r="E330" s="84">
        <v>291542.90000000002</v>
      </c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3">
      <c r="A331" s="4" t="s">
        <v>209</v>
      </c>
      <c r="B331" s="4" t="s">
        <v>214</v>
      </c>
      <c r="C331" s="4" t="s">
        <v>80</v>
      </c>
      <c r="D331" s="91">
        <v>3917</v>
      </c>
      <c r="E331" s="84">
        <v>230515.45</v>
      </c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3">
      <c r="A332" s="4" t="s">
        <v>209</v>
      </c>
      <c r="B332" s="4" t="s">
        <v>214</v>
      </c>
      <c r="C332" s="4" t="s">
        <v>27</v>
      </c>
      <c r="D332" s="91">
        <v>27597</v>
      </c>
      <c r="E332" s="84">
        <v>1630198.5</v>
      </c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3">
      <c r="A333" s="4" t="s">
        <v>209</v>
      </c>
      <c r="B333" s="4" t="s">
        <v>214</v>
      </c>
      <c r="C333" s="4" t="s">
        <v>24</v>
      </c>
      <c r="D333" s="91">
        <v>814</v>
      </c>
      <c r="E333" s="84">
        <v>47903.9</v>
      </c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3">
      <c r="A334" s="4" t="s">
        <v>209</v>
      </c>
      <c r="B334" s="4" t="s">
        <v>214</v>
      </c>
      <c r="C334" s="4" t="s">
        <v>36</v>
      </c>
      <c r="D334" s="91">
        <v>2691</v>
      </c>
      <c r="E334" s="84">
        <v>158365.35</v>
      </c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3">
      <c r="A335" s="4" t="s">
        <v>209</v>
      </c>
      <c r="B335" s="4" t="s">
        <v>214</v>
      </c>
      <c r="C335" s="4" t="s">
        <v>88</v>
      </c>
      <c r="D335" s="91">
        <v>2915</v>
      </c>
      <c r="E335" s="84">
        <v>171547.75</v>
      </c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3">
      <c r="A336" s="4" t="s">
        <v>209</v>
      </c>
      <c r="B336" s="4" t="s">
        <v>214</v>
      </c>
      <c r="C336" s="4" t="s">
        <v>54</v>
      </c>
      <c r="D336" s="91">
        <v>2683</v>
      </c>
      <c r="E336" s="84">
        <v>157894.54999999999</v>
      </c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3">
      <c r="A337" s="4" t="s">
        <v>209</v>
      </c>
      <c r="B337" s="4" t="s">
        <v>214</v>
      </c>
      <c r="C337" s="4" t="s">
        <v>99</v>
      </c>
      <c r="D337" s="91">
        <v>1148</v>
      </c>
      <c r="E337" s="84">
        <v>67559.8</v>
      </c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3">
      <c r="A338" s="4" t="s">
        <v>209</v>
      </c>
      <c r="B338" s="4" t="s">
        <v>214</v>
      </c>
      <c r="C338" s="4" t="s">
        <v>45</v>
      </c>
      <c r="D338" s="91">
        <v>394</v>
      </c>
      <c r="E338" s="84">
        <v>23186.9</v>
      </c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3">
      <c r="A339" s="4" t="s">
        <v>209</v>
      </c>
      <c r="B339" s="4" t="s">
        <v>214</v>
      </c>
      <c r="C339" s="4" t="s">
        <v>68</v>
      </c>
      <c r="D339" s="91">
        <v>1770</v>
      </c>
      <c r="E339" s="84">
        <v>104164.5</v>
      </c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3">
      <c r="A340" s="4" t="s">
        <v>209</v>
      </c>
      <c r="B340" s="4" t="s">
        <v>214</v>
      </c>
      <c r="C340" s="4" t="s">
        <v>56</v>
      </c>
      <c r="D340" s="91">
        <v>1301</v>
      </c>
      <c r="E340" s="84">
        <v>76563.850000000006</v>
      </c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3">
      <c r="A341" s="4" t="s">
        <v>209</v>
      </c>
      <c r="B341" s="4" t="s">
        <v>214</v>
      </c>
      <c r="C341" s="4" t="s">
        <v>90</v>
      </c>
      <c r="D341" s="91">
        <v>2221</v>
      </c>
      <c r="E341" s="84">
        <v>130705.85</v>
      </c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3">
      <c r="A342" s="4" t="s">
        <v>209</v>
      </c>
      <c r="B342" s="4" t="s">
        <v>214</v>
      </c>
      <c r="C342" s="4" t="s">
        <v>30</v>
      </c>
      <c r="D342" s="91">
        <v>4589</v>
      </c>
      <c r="E342" s="84">
        <v>270062.65000000002</v>
      </c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3">
      <c r="A343" s="4" t="s">
        <v>209</v>
      </c>
      <c r="B343" s="4" t="s">
        <v>214</v>
      </c>
      <c r="C343" s="4" t="s">
        <v>62</v>
      </c>
      <c r="D343" s="91">
        <v>1179</v>
      </c>
      <c r="E343" s="84">
        <v>69384.149999999994</v>
      </c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3">
      <c r="A344" s="4" t="s">
        <v>209</v>
      </c>
      <c r="B344" s="4" t="s">
        <v>214</v>
      </c>
      <c r="C344" s="4" t="s">
        <v>86</v>
      </c>
      <c r="D344" s="91">
        <v>5815</v>
      </c>
      <c r="E344" s="84">
        <v>342212.75</v>
      </c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3">
      <c r="A345" s="4" t="s">
        <v>209</v>
      </c>
      <c r="B345" s="4" t="s">
        <v>214</v>
      </c>
      <c r="C345" s="4" t="s">
        <v>60</v>
      </c>
      <c r="D345" s="91">
        <v>331</v>
      </c>
      <c r="E345" s="84">
        <v>19479.349999999999</v>
      </c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3">
      <c r="A346" s="4" t="s">
        <v>209</v>
      </c>
      <c r="B346" s="4" t="s">
        <v>214</v>
      </c>
      <c r="C346" s="4" t="s">
        <v>50</v>
      </c>
      <c r="D346" s="91">
        <v>8369</v>
      </c>
      <c r="E346" s="84">
        <v>492515.65</v>
      </c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3">
      <c r="A347" s="4" t="s">
        <v>209</v>
      </c>
      <c r="B347" s="4" t="s">
        <v>214</v>
      </c>
      <c r="C347" s="4" t="s">
        <v>35</v>
      </c>
      <c r="D347" s="91">
        <v>6809</v>
      </c>
      <c r="E347" s="84">
        <v>400709.65</v>
      </c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3">
      <c r="A348" s="4" t="s">
        <v>209</v>
      </c>
      <c r="B348" s="4" t="s">
        <v>214</v>
      </c>
      <c r="C348" s="4" t="s">
        <v>49</v>
      </c>
      <c r="D348" s="91">
        <v>4012</v>
      </c>
      <c r="E348" s="84">
        <v>236106.2</v>
      </c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3">
      <c r="A349" s="4" t="s">
        <v>209</v>
      </c>
      <c r="B349" s="4" t="s">
        <v>214</v>
      </c>
      <c r="C349" s="4" t="s">
        <v>29</v>
      </c>
      <c r="D349" s="91">
        <v>2608</v>
      </c>
      <c r="E349" s="84">
        <v>153480.79999999999</v>
      </c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3">
      <c r="A350" s="4" t="s">
        <v>209</v>
      </c>
      <c r="B350" s="4" t="s">
        <v>214</v>
      </c>
      <c r="C350" s="4" t="s">
        <v>43</v>
      </c>
      <c r="D350" s="91">
        <v>482</v>
      </c>
      <c r="E350" s="84">
        <v>28365.7</v>
      </c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3">
      <c r="A351" s="4" t="s">
        <v>209</v>
      </c>
      <c r="B351" s="4" t="s">
        <v>214</v>
      </c>
      <c r="C351" s="4" t="s">
        <v>18</v>
      </c>
      <c r="D351" s="91">
        <v>12846</v>
      </c>
      <c r="E351" s="84">
        <v>755987.1</v>
      </c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3">
      <c r="A352" s="4" t="s">
        <v>209</v>
      </c>
      <c r="B352" s="4" t="s">
        <v>214</v>
      </c>
      <c r="C352" s="4" t="s">
        <v>34</v>
      </c>
      <c r="D352" s="91">
        <v>3920</v>
      </c>
      <c r="E352" s="84">
        <v>230692</v>
      </c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3">
      <c r="A353" s="4" t="s">
        <v>209</v>
      </c>
      <c r="B353" s="4" t="s">
        <v>214</v>
      </c>
      <c r="C353" s="4" t="s">
        <v>72</v>
      </c>
      <c r="D353" s="91">
        <v>2863</v>
      </c>
      <c r="E353" s="84">
        <v>168487.55</v>
      </c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3">
      <c r="A354" s="4" t="s">
        <v>209</v>
      </c>
      <c r="B354" s="4" t="s">
        <v>214</v>
      </c>
      <c r="C354" s="4" t="s">
        <v>52</v>
      </c>
      <c r="D354" s="91">
        <v>3123</v>
      </c>
      <c r="E354" s="84">
        <v>183788.55</v>
      </c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3">
      <c r="A355" s="4" t="s">
        <v>209</v>
      </c>
      <c r="B355" s="4" t="s">
        <v>214</v>
      </c>
      <c r="C355" s="4" t="s">
        <v>106</v>
      </c>
      <c r="D355" s="91">
        <v>2853</v>
      </c>
      <c r="E355" s="84">
        <v>167899.05</v>
      </c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3">
      <c r="A356" s="4" t="s">
        <v>209</v>
      </c>
      <c r="B356" s="4" t="s">
        <v>214</v>
      </c>
      <c r="C356" s="4" t="s">
        <v>38</v>
      </c>
      <c r="D356" s="91">
        <v>3557</v>
      </c>
      <c r="E356" s="84">
        <v>223341.1</v>
      </c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3">
      <c r="A357" s="4" t="s">
        <v>209</v>
      </c>
      <c r="B357" s="4" t="s">
        <v>214</v>
      </c>
      <c r="C357" s="4" t="s">
        <v>74</v>
      </c>
      <c r="D357" s="91">
        <v>1509</v>
      </c>
      <c r="E357" s="84">
        <v>88804.65</v>
      </c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3">
      <c r="A358" s="4" t="s">
        <v>209</v>
      </c>
      <c r="B358" s="4" t="s">
        <v>214</v>
      </c>
      <c r="C358" s="4" t="s">
        <v>41</v>
      </c>
      <c r="D358" s="91">
        <v>3457</v>
      </c>
      <c r="E358" s="84">
        <v>203444.45</v>
      </c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3">
      <c r="A359" s="4" t="s">
        <v>209</v>
      </c>
      <c r="B359" s="4" t="s">
        <v>214</v>
      </c>
      <c r="C359" s="4" t="s">
        <v>96</v>
      </c>
      <c r="D359" s="91">
        <v>4960</v>
      </c>
      <c r="E359" s="84">
        <v>291896</v>
      </c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3">
      <c r="A360" s="4" t="s">
        <v>209</v>
      </c>
      <c r="B360" s="4" t="s">
        <v>214</v>
      </c>
      <c r="C360" s="4" t="s">
        <v>77</v>
      </c>
      <c r="D360" s="91">
        <v>19246</v>
      </c>
      <c r="E360" s="84">
        <v>1132627.1000000001</v>
      </c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3">
      <c r="A361" s="4" t="s">
        <v>209</v>
      </c>
      <c r="B361" s="4" t="s">
        <v>214</v>
      </c>
      <c r="C361" s="4" t="s">
        <v>76</v>
      </c>
      <c r="D361" s="91">
        <v>4549</v>
      </c>
      <c r="E361" s="84">
        <v>267708.65000000002</v>
      </c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3">
      <c r="A362" s="4" t="s">
        <v>209</v>
      </c>
      <c r="B362" s="4" t="s">
        <v>214</v>
      </c>
      <c r="C362" s="4" t="s">
        <v>94</v>
      </c>
      <c r="D362" s="91">
        <v>4249</v>
      </c>
      <c r="E362" s="84">
        <v>250053.65</v>
      </c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3">
      <c r="A363" s="4" t="s">
        <v>209</v>
      </c>
      <c r="B363" s="4" t="s">
        <v>214</v>
      </c>
      <c r="C363" s="4" t="s">
        <v>32</v>
      </c>
      <c r="D363" s="91">
        <v>8095</v>
      </c>
      <c r="E363" s="84">
        <v>476390.75</v>
      </c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3">
      <c r="A364" s="4" t="s">
        <v>209</v>
      </c>
      <c r="B364" s="4" t="s">
        <v>214</v>
      </c>
      <c r="C364" s="4" t="s">
        <v>84</v>
      </c>
      <c r="D364" s="91">
        <v>5348</v>
      </c>
      <c r="E364" s="84">
        <v>314729.8</v>
      </c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3">
      <c r="A365" s="4" t="s">
        <v>209</v>
      </c>
      <c r="B365" s="4" t="s">
        <v>214</v>
      </c>
      <c r="C365" s="4" t="s">
        <v>92</v>
      </c>
      <c r="D365" s="91">
        <v>1056</v>
      </c>
      <c r="E365" s="84">
        <v>62145.599999999999</v>
      </c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3">
      <c r="A366" s="4" t="s">
        <v>209</v>
      </c>
      <c r="B366" s="4" t="s">
        <v>214</v>
      </c>
      <c r="C366" s="4" t="s">
        <v>47</v>
      </c>
      <c r="D366" s="91">
        <v>679</v>
      </c>
      <c r="E366" s="84">
        <v>39959.15</v>
      </c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3">
      <c r="A367" s="4" t="s">
        <v>209</v>
      </c>
      <c r="B367" s="4" t="s">
        <v>214</v>
      </c>
      <c r="C367" s="4" t="s">
        <v>1376</v>
      </c>
      <c r="D367" s="91">
        <v>1945</v>
      </c>
      <c r="E367" s="84">
        <v>114463.25</v>
      </c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3">
      <c r="A368" s="4" t="s">
        <v>209</v>
      </c>
      <c r="B368" s="4" t="s">
        <v>214</v>
      </c>
      <c r="C368" s="4" t="s">
        <v>1377</v>
      </c>
      <c r="D368" s="91">
        <v>720</v>
      </c>
      <c r="E368" s="84">
        <v>42372</v>
      </c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3">
      <c r="A369" s="4" t="s">
        <v>209</v>
      </c>
      <c r="B369" s="4" t="s">
        <v>214</v>
      </c>
      <c r="C369" s="4" t="s">
        <v>1378</v>
      </c>
      <c r="D369" s="91">
        <v>4726</v>
      </c>
      <c r="E369" s="84">
        <v>278125.09999999998</v>
      </c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3">
      <c r="A370" s="4" t="s">
        <v>209</v>
      </c>
      <c r="B370" s="4" t="s">
        <v>214</v>
      </c>
      <c r="C370" s="4" t="s">
        <v>1379</v>
      </c>
      <c r="D370" s="91">
        <v>2358</v>
      </c>
      <c r="E370" s="84">
        <v>138768.29999999999</v>
      </c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3">
      <c r="A371" s="4" t="s">
        <v>209</v>
      </c>
      <c r="B371" s="4" t="s">
        <v>214</v>
      </c>
      <c r="C371" s="4" t="s">
        <v>373</v>
      </c>
      <c r="D371" s="91">
        <v>7449</v>
      </c>
      <c r="E371" s="84">
        <v>438373.65</v>
      </c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3">
      <c r="A372" s="4" t="s">
        <v>209</v>
      </c>
      <c r="B372" s="4" t="s">
        <v>214</v>
      </c>
      <c r="C372" s="4" t="s">
        <v>1380</v>
      </c>
      <c r="D372" s="91">
        <v>5210</v>
      </c>
      <c r="E372" s="84">
        <v>306608.5</v>
      </c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3">
      <c r="A373" s="4" t="s">
        <v>209</v>
      </c>
      <c r="B373" s="4" t="s">
        <v>214</v>
      </c>
      <c r="C373" s="4" t="s">
        <v>1381</v>
      </c>
      <c r="D373" s="91">
        <v>1846</v>
      </c>
      <c r="E373" s="84">
        <v>108637.1</v>
      </c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3">
      <c r="A374" s="4" t="s">
        <v>209</v>
      </c>
      <c r="B374" s="4" t="s">
        <v>214</v>
      </c>
      <c r="C374" s="4" t="s">
        <v>2522</v>
      </c>
      <c r="D374" s="91">
        <v>4466</v>
      </c>
      <c r="E374" s="84">
        <v>262824.09999999998</v>
      </c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3">
      <c r="A375" s="4" t="s">
        <v>209</v>
      </c>
      <c r="B375" s="4" t="s">
        <v>221</v>
      </c>
      <c r="C375" s="4" t="s">
        <v>104</v>
      </c>
      <c r="D375" s="91">
        <v>208</v>
      </c>
      <c r="E375" s="84">
        <v>91249.600000000006</v>
      </c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3">
      <c r="A376" s="4" t="s">
        <v>209</v>
      </c>
      <c r="B376" s="4" t="s">
        <v>221</v>
      </c>
      <c r="C376" s="4" t="s">
        <v>54</v>
      </c>
      <c r="D376" s="91">
        <v>36</v>
      </c>
      <c r="E376" s="84">
        <v>15793.2</v>
      </c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3">
      <c r="A377" s="4" t="s">
        <v>209</v>
      </c>
      <c r="B377" s="4" t="s">
        <v>221</v>
      </c>
      <c r="C377" s="4" t="s">
        <v>18</v>
      </c>
      <c r="D377" s="91">
        <v>14</v>
      </c>
      <c r="E377" s="84">
        <v>6141.8</v>
      </c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3">
      <c r="A378" s="4" t="s">
        <v>209</v>
      </c>
      <c r="B378" s="4" t="s">
        <v>221</v>
      </c>
      <c r="C378" s="4" t="s">
        <v>52</v>
      </c>
      <c r="D378" s="91">
        <v>12</v>
      </c>
      <c r="E378" s="84">
        <v>5264.4</v>
      </c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3">
      <c r="A379" s="4" t="s">
        <v>209</v>
      </c>
      <c r="B379" s="4" t="s">
        <v>221</v>
      </c>
      <c r="C379" s="4" t="s">
        <v>1378</v>
      </c>
      <c r="D379" s="91">
        <v>28</v>
      </c>
      <c r="E379" s="84">
        <v>12283.6</v>
      </c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3">
      <c r="A380" s="4" t="s">
        <v>209</v>
      </c>
      <c r="B380" s="4" t="s">
        <v>221</v>
      </c>
      <c r="C380" s="4" t="s">
        <v>373</v>
      </c>
      <c r="D380" s="91">
        <v>33</v>
      </c>
      <c r="E380" s="84">
        <v>14477.1</v>
      </c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3">
      <c r="A381" s="4" t="s">
        <v>209</v>
      </c>
      <c r="B381" s="4" t="s">
        <v>213</v>
      </c>
      <c r="C381" s="4" t="s">
        <v>104</v>
      </c>
      <c r="D381" s="91">
        <v>2446</v>
      </c>
      <c r="E381" s="84">
        <v>158761.25</v>
      </c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3">
      <c r="A382" s="4" t="s">
        <v>209</v>
      </c>
      <c r="B382" s="4" t="s">
        <v>213</v>
      </c>
      <c r="C382" s="4" t="s">
        <v>58</v>
      </c>
      <c r="D382" s="91">
        <v>4212</v>
      </c>
      <c r="E382" s="84">
        <v>247876.2</v>
      </c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3">
      <c r="A383" s="4" t="s">
        <v>209</v>
      </c>
      <c r="B383" s="4" t="s">
        <v>213</v>
      </c>
      <c r="C383" s="4" t="s">
        <v>80</v>
      </c>
      <c r="D383" s="91">
        <v>2128</v>
      </c>
      <c r="E383" s="84">
        <v>125232.8</v>
      </c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3">
      <c r="A384" s="4" t="s">
        <v>209</v>
      </c>
      <c r="B384" s="4" t="s">
        <v>213</v>
      </c>
      <c r="C384" s="4" t="s">
        <v>27</v>
      </c>
      <c r="D384" s="91">
        <v>12105</v>
      </c>
      <c r="E384" s="84">
        <v>712379.25</v>
      </c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3">
      <c r="A385" s="4" t="s">
        <v>209</v>
      </c>
      <c r="B385" s="4" t="s">
        <v>213</v>
      </c>
      <c r="C385" s="4" t="s">
        <v>24</v>
      </c>
      <c r="D385" s="91">
        <v>4407</v>
      </c>
      <c r="E385" s="84">
        <v>259351.95</v>
      </c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3">
      <c r="A386" s="4" t="s">
        <v>209</v>
      </c>
      <c r="B386" s="4" t="s">
        <v>213</v>
      </c>
      <c r="C386" s="4" t="s">
        <v>36</v>
      </c>
      <c r="D386" s="91">
        <v>3252</v>
      </c>
      <c r="E386" s="84">
        <v>191380.2</v>
      </c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3">
      <c r="A387" s="4" t="s">
        <v>209</v>
      </c>
      <c r="B387" s="4" t="s">
        <v>213</v>
      </c>
      <c r="C387" s="4" t="s">
        <v>39</v>
      </c>
      <c r="D387" s="91">
        <v>4372</v>
      </c>
      <c r="E387" s="84">
        <v>257672.05000000002</v>
      </c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3">
      <c r="A388" s="4" t="s">
        <v>209</v>
      </c>
      <c r="B388" s="4" t="s">
        <v>213</v>
      </c>
      <c r="C388" s="4" t="s">
        <v>88</v>
      </c>
      <c r="D388" s="91">
        <v>6793</v>
      </c>
      <c r="E388" s="84">
        <v>399768.05</v>
      </c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3">
      <c r="A389" s="4" t="s">
        <v>209</v>
      </c>
      <c r="B389" s="4" t="s">
        <v>213</v>
      </c>
      <c r="C389" s="4" t="s">
        <v>54</v>
      </c>
      <c r="D389" s="91">
        <v>12670</v>
      </c>
      <c r="E389" s="84">
        <v>915422.45000000007</v>
      </c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3">
      <c r="A390" s="4" t="s">
        <v>209</v>
      </c>
      <c r="B390" s="4" t="s">
        <v>213</v>
      </c>
      <c r="C390" s="4" t="s">
        <v>99</v>
      </c>
      <c r="D390" s="91">
        <v>2567</v>
      </c>
      <c r="E390" s="84">
        <v>151067.95000000001</v>
      </c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3">
      <c r="A391" s="4" t="s">
        <v>209</v>
      </c>
      <c r="B391" s="4" t="s">
        <v>213</v>
      </c>
      <c r="C391" s="4" t="s">
        <v>45</v>
      </c>
      <c r="D391" s="91">
        <v>2718</v>
      </c>
      <c r="E391" s="84">
        <v>159954.29999999999</v>
      </c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3">
      <c r="A392" s="4" t="s">
        <v>209</v>
      </c>
      <c r="B392" s="4" t="s">
        <v>213</v>
      </c>
      <c r="C392" s="4" t="s">
        <v>68</v>
      </c>
      <c r="D392" s="91">
        <v>3774</v>
      </c>
      <c r="E392" s="84">
        <v>224379</v>
      </c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3">
      <c r="A393" s="4" t="s">
        <v>209</v>
      </c>
      <c r="B393" s="4" t="s">
        <v>213</v>
      </c>
      <c r="C393" s="4" t="s">
        <v>56</v>
      </c>
      <c r="D393" s="91">
        <v>4495</v>
      </c>
      <c r="E393" s="84">
        <v>264530.75</v>
      </c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3">
      <c r="A394" s="4" t="s">
        <v>209</v>
      </c>
      <c r="B394" s="4" t="s">
        <v>213</v>
      </c>
      <c r="C394" s="4" t="s">
        <v>90</v>
      </c>
      <c r="D394" s="91">
        <v>1151</v>
      </c>
      <c r="E394" s="84">
        <v>67736.350000000006</v>
      </c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3">
      <c r="A395" s="4" t="s">
        <v>209</v>
      </c>
      <c r="B395" s="4" t="s">
        <v>213</v>
      </c>
      <c r="C395" s="4" t="s">
        <v>30</v>
      </c>
      <c r="D395" s="91">
        <v>6199</v>
      </c>
      <c r="E395" s="84">
        <v>366330.55</v>
      </c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3">
      <c r="A396" s="4" t="s">
        <v>209</v>
      </c>
      <c r="B396" s="4" t="s">
        <v>213</v>
      </c>
      <c r="C396" s="4" t="s">
        <v>62</v>
      </c>
      <c r="D396" s="91">
        <v>2925</v>
      </c>
      <c r="E396" s="84">
        <v>172136.25</v>
      </c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3">
      <c r="A397" s="4" t="s">
        <v>209</v>
      </c>
      <c r="B397" s="4" t="s">
        <v>213</v>
      </c>
      <c r="C397" s="4" t="s">
        <v>86</v>
      </c>
      <c r="D397" s="91">
        <v>3235</v>
      </c>
      <c r="E397" s="84">
        <v>190759.6</v>
      </c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3">
      <c r="A398" s="4" t="s">
        <v>209</v>
      </c>
      <c r="B398" s="4" t="s">
        <v>213</v>
      </c>
      <c r="C398" s="4" t="s">
        <v>60</v>
      </c>
      <c r="D398" s="91">
        <v>2485</v>
      </c>
      <c r="E398" s="84">
        <v>146242.25</v>
      </c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3">
      <c r="A399" s="4" t="s">
        <v>209</v>
      </c>
      <c r="B399" s="4" t="s">
        <v>213</v>
      </c>
      <c r="C399" s="4" t="s">
        <v>50</v>
      </c>
      <c r="D399" s="91">
        <v>7505</v>
      </c>
      <c r="E399" s="84">
        <v>441669.25</v>
      </c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3">
      <c r="A400" s="4" t="s">
        <v>209</v>
      </c>
      <c r="B400" s="4" t="s">
        <v>213</v>
      </c>
      <c r="C400" s="4" t="s">
        <v>35</v>
      </c>
      <c r="D400" s="91">
        <v>5863</v>
      </c>
      <c r="E400" s="84">
        <v>345037.55</v>
      </c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3">
      <c r="A401" s="4" t="s">
        <v>209</v>
      </c>
      <c r="B401" s="4" t="s">
        <v>213</v>
      </c>
      <c r="C401" s="4" t="s">
        <v>49</v>
      </c>
      <c r="D401" s="91">
        <v>278</v>
      </c>
      <c r="E401" s="84">
        <v>16360.3</v>
      </c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3">
      <c r="A402" s="4" t="s">
        <v>209</v>
      </c>
      <c r="B402" s="4" t="s">
        <v>213</v>
      </c>
      <c r="C402" s="4" t="s">
        <v>29</v>
      </c>
      <c r="D402" s="91">
        <v>3428</v>
      </c>
      <c r="E402" s="84">
        <v>201737.8</v>
      </c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3">
      <c r="A403" s="4" t="s">
        <v>209</v>
      </c>
      <c r="B403" s="4" t="s">
        <v>213</v>
      </c>
      <c r="C403" s="4" t="s">
        <v>43</v>
      </c>
      <c r="D403" s="91">
        <v>2422</v>
      </c>
      <c r="E403" s="84">
        <v>142534.70000000001</v>
      </c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3">
      <c r="A404" s="4" t="s">
        <v>209</v>
      </c>
      <c r="B404" s="4" t="s">
        <v>213</v>
      </c>
      <c r="C404" s="4" t="s">
        <v>18</v>
      </c>
      <c r="D404" s="91">
        <v>13457</v>
      </c>
      <c r="E404" s="84">
        <v>836766.75</v>
      </c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3">
      <c r="A405" s="4" t="s">
        <v>209</v>
      </c>
      <c r="B405" s="4" t="s">
        <v>213</v>
      </c>
      <c r="C405" s="4" t="s">
        <v>34</v>
      </c>
      <c r="D405" s="91">
        <v>3476</v>
      </c>
      <c r="E405" s="84">
        <v>208361.1</v>
      </c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3">
      <c r="A406" s="4" t="s">
        <v>209</v>
      </c>
      <c r="B406" s="4" t="s">
        <v>213</v>
      </c>
      <c r="C406" s="4" t="s">
        <v>52</v>
      </c>
      <c r="D406" s="91">
        <v>3095</v>
      </c>
      <c r="E406" s="84">
        <v>186698.94999999998</v>
      </c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3">
      <c r="A407" s="4" t="s">
        <v>209</v>
      </c>
      <c r="B407" s="4" t="s">
        <v>213</v>
      </c>
      <c r="C407" s="4" t="s">
        <v>106</v>
      </c>
      <c r="D407" s="91">
        <v>6605</v>
      </c>
      <c r="E407" s="84">
        <v>388704.25</v>
      </c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3">
      <c r="A408" s="4" t="s">
        <v>209</v>
      </c>
      <c r="B408" s="4" t="s">
        <v>213</v>
      </c>
      <c r="C408" s="4" t="s">
        <v>38</v>
      </c>
      <c r="D408" s="91">
        <v>7083</v>
      </c>
      <c r="E408" s="84">
        <v>416979</v>
      </c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3">
      <c r="A409" s="4" t="s">
        <v>209</v>
      </c>
      <c r="B409" s="4" t="s">
        <v>213</v>
      </c>
      <c r="C409" s="4" t="s">
        <v>74</v>
      </c>
      <c r="D409" s="91">
        <v>2789</v>
      </c>
      <c r="E409" s="84">
        <v>164132.65</v>
      </c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3">
      <c r="A410" s="4" t="s">
        <v>209</v>
      </c>
      <c r="B410" s="4" t="s">
        <v>213</v>
      </c>
      <c r="C410" s="4" t="s">
        <v>41</v>
      </c>
      <c r="D410" s="91">
        <v>2796</v>
      </c>
      <c r="E410" s="84">
        <v>165684.15</v>
      </c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3">
      <c r="A411" s="4" t="s">
        <v>209</v>
      </c>
      <c r="B411" s="4" t="s">
        <v>213</v>
      </c>
      <c r="C411" s="4" t="s">
        <v>96</v>
      </c>
      <c r="D411" s="91">
        <v>3253</v>
      </c>
      <c r="E411" s="84">
        <v>191439.05</v>
      </c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3">
      <c r="A412" s="4" t="s">
        <v>209</v>
      </c>
      <c r="B412" s="4" t="s">
        <v>213</v>
      </c>
      <c r="C412" s="4" t="s">
        <v>77</v>
      </c>
      <c r="D412" s="91">
        <v>2322</v>
      </c>
      <c r="E412" s="84">
        <v>136649.70000000001</v>
      </c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3">
      <c r="A413" s="4" t="s">
        <v>209</v>
      </c>
      <c r="B413" s="4" t="s">
        <v>213</v>
      </c>
      <c r="C413" s="4" t="s">
        <v>76</v>
      </c>
      <c r="D413" s="91">
        <v>2220</v>
      </c>
      <c r="E413" s="84">
        <v>163715.35</v>
      </c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3">
      <c r="A414" s="4" t="s">
        <v>209</v>
      </c>
      <c r="B414" s="4" t="s">
        <v>213</v>
      </c>
      <c r="C414" s="4" t="s">
        <v>94</v>
      </c>
      <c r="D414" s="91">
        <v>114</v>
      </c>
      <c r="E414" s="84">
        <v>6708.9</v>
      </c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3">
      <c r="A415" s="4" t="s">
        <v>209</v>
      </c>
      <c r="B415" s="4" t="s">
        <v>213</v>
      </c>
      <c r="C415" s="4" t="s">
        <v>32</v>
      </c>
      <c r="D415" s="91">
        <v>6438</v>
      </c>
      <c r="E415" s="84">
        <v>378876.3</v>
      </c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3">
      <c r="A416" s="4" t="s">
        <v>209</v>
      </c>
      <c r="B416" s="4" t="s">
        <v>213</v>
      </c>
      <c r="C416" s="4" t="s">
        <v>84</v>
      </c>
      <c r="D416" s="91">
        <v>5973</v>
      </c>
      <c r="E416" s="84">
        <v>351511.05</v>
      </c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3">
      <c r="A417" s="4" t="s">
        <v>209</v>
      </c>
      <c r="B417" s="4" t="s">
        <v>213</v>
      </c>
      <c r="C417" s="4" t="s">
        <v>92</v>
      </c>
      <c r="D417" s="91">
        <v>6869</v>
      </c>
      <c r="E417" s="84">
        <v>404240.65</v>
      </c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3">
      <c r="A418" s="4" t="s">
        <v>209</v>
      </c>
      <c r="B418" s="4" t="s">
        <v>213</v>
      </c>
      <c r="C418" s="4" t="s">
        <v>47</v>
      </c>
      <c r="D418" s="91">
        <v>4092</v>
      </c>
      <c r="E418" s="84">
        <v>240814.2</v>
      </c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3">
      <c r="A419" s="4" t="s">
        <v>209</v>
      </c>
      <c r="B419" s="4" t="s">
        <v>213</v>
      </c>
      <c r="C419" s="4" t="s">
        <v>1376</v>
      </c>
      <c r="D419" s="91">
        <v>4271</v>
      </c>
      <c r="E419" s="84">
        <v>251348.35</v>
      </c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3">
      <c r="A420" s="4" t="s">
        <v>209</v>
      </c>
      <c r="B420" s="4" t="s">
        <v>213</v>
      </c>
      <c r="C420" s="4" t="s">
        <v>1377</v>
      </c>
      <c r="D420" s="91">
        <v>9878</v>
      </c>
      <c r="E420" s="84">
        <v>581320.30000000005</v>
      </c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3">
      <c r="A421" s="4" t="s">
        <v>209</v>
      </c>
      <c r="B421" s="4" t="s">
        <v>213</v>
      </c>
      <c r="C421" s="4" t="s">
        <v>1378</v>
      </c>
      <c r="D421" s="91">
        <v>1650</v>
      </c>
      <c r="E421" s="84">
        <v>97102.5</v>
      </c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3">
      <c r="A422" s="4" t="s">
        <v>209</v>
      </c>
      <c r="B422" s="4" t="s">
        <v>213</v>
      </c>
      <c r="C422" s="4" t="s">
        <v>1379</v>
      </c>
      <c r="D422" s="91">
        <v>4384</v>
      </c>
      <c r="E422" s="84">
        <v>262556.60000000003</v>
      </c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3">
      <c r="A423" s="4" t="s">
        <v>209</v>
      </c>
      <c r="B423" s="4" t="s">
        <v>213</v>
      </c>
      <c r="C423" s="4" t="s">
        <v>373</v>
      </c>
      <c r="D423" s="91">
        <v>3161</v>
      </c>
      <c r="E423" s="84">
        <v>186024.85</v>
      </c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3">
      <c r="A424" s="4" t="s">
        <v>209</v>
      </c>
      <c r="B424" s="4" t="s">
        <v>213</v>
      </c>
      <c r="C424" s="4" t="s">
        <v>1380</v>
      </c>
      <c r="D424" s="91">
        <v>3723</v>
      </c>
      <c r="E424" s="84">
        <v>219098.55</v>
      </c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3">
      <c r="A425" s="4" t="s">
        <v>209</v>
      </c>
      <c r="B425" s="4" t="s">
        <v>213</v>
      </c>
      <c r="C425" s="4" t="s">
        <v>1381</v>
      </c>
      <c r="D425" s="91">
        <v>3271</v>
      </c>
      <c r="E425" s="84">
        <v>213390.1</v>
      </c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3">
      <c r="A426" s="4" t="s">
        <v>209</v>
      </c>
      <c r="B426" s="4" t="s">
        <v>213</v>
      </c>
      <c r="C426" s="4" t="s">
        <v>2522</v>
      </c>
      <c r="D426" s="91">
        <v>1400</v>
      </c>
      <c r="E426" s="84">
        <v>82390</v>
      </c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3">
      <c r="A427" s="4" t="s">
        <v>209</v>
      </c>
      <c r="B427" s="4" t="s">
        <v>216</v>
      </c>
      <c r="C427" s="4" t="s">
        <v>104</v>
      </c>
      <c r="D427" s="91">
        <v>6435</v>
      </c>
      <c r="E427" s="84">
        <v>378699.75</v>
      </c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3">
      <c r="A428" s="4" t="s">
        <v>209</v>
      </c>
      <c r="B428" s="4" t="s">
        <v>216</v>
      </c>
      <c r="C428" s="4" t="s">
        <v>58</v>
      </c>
      <c r="D428" s="91">
        <v>1639</v>
      </c>
      <c r="E428" s="84">
        <v>96455.15</v>
      </c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3">
      <c r="A429" s="4" t="s">
        <v>209</v>
      </c>
      <c r="B429" s="4" t="s">
        <v>216</v>
      </c>
      <c r="C429" s="4" t="s">
        <v>80</v>
      </c>
      <c r="D429" s="91">
        <v>1353</v>
      </c>
      <c r="E429" s="84">
        <v>79624.05</v>
      </c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3">
      <c r="A430" s="4" t="s">
        <v>209</v>
      </c>
      <c r="B430" s="4" t="s">
        <v>216</v>
      </c>
      <c r="C430" s="4" t="s">
        <v>27</v>
      </c>
      <c r="D430" s="91">
        <v>6204</v>
      </c>
      <c r="E430" s="84">
        <v>365105.4</v>
      </c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3">
      <c r="A431" s="4" t="s">
        <v>209</v>
      </c>
      <c r="B431" s="4" t="s">
        <v>216</v>
      </c>
      <c r="C431" s="4" t="s">
        <v>24</v>
      </c>
      <c r="D431" s="91">
        <v>1045</v>
      </c>
      <c r="E431" s="84">
        <v>61498.25</v>
      </c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3">
      <c r="A432" s="4" t="s">
        <v>209</v>
      </c>
      <c r="B432" s="4" t="s">
        <v>216</v>
      </c>
      <c r="C432" s="4" t="s">
        <v>36</v>
      </c>
      <c r="D432" s="91">
        <v>497</v>
      </c>
      <c r="E432" s="84">
        <v>31848.55</v>
      </c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3">
      <c r="A433" s="4" t="s">
        <v>209</v>
      </c>
      <c r="B433" s="4" t="s">
        <v>216</v>
      </c>
      <c r="C433" s="4" t="s">
        <v>39</v>
      </c>
      <c r="D433" s="91">
        <v>447</v>
      </c>
      <c r="E433" s="84">
        <v>26305.95</v>
      </c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3">
      <c r="A434" s="4" t="s">
        <v>209</v>
      </c>
      <c r="B434" s="4" t="s">
        <v>216</v>
      </c>
      <c r="C434" s="4" t="s">
        <v>88</v>
      </c>
      <c r="D434" s="91">
        <v>2105</v>
      </c>
      <c r="E434" s="84">
        <v>123879.25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3">
      <c r="A435" s="4" t="s">
        <v>209</v>
      </c>
      <c r="B435" s="4" t="s">
        <v>216</v>
      </c>
      <c r="C435" s="4" t="s">
        <v>54</v>
      </c>
      <c r="D435" s="91">
        <v>3780</v>
      </c>
      <c r="E435" s="84">
        <v>222832.85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3">
      <c r="A436" s="4" t="s">
        <v>209</v>
      </c>
      <c r="B436" s="4" t="s">
        <v>216</v>
      </c>
      <c r="C436" s="4" t="s">
        <v>99</v>
      </c>
      <c r="D436" s="91">
        <v>603</v>
      </c>
      <c r="E436" s="84">
        <v>35486.550000000003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3">
      <c r="A437" s="4" t="s">
        <v>209</v>
      </c>
      <c r="B437" s="4" t="s">
        <v>216</v>
      </c>
      <c r="C437" s="4" t="s">
        <v>45</v>
      </c>
      <c r="D437" s="91">
        <v>1453</v>
      </c>
      <c r="E437" s="84">
        <v>85509.05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3">
      <c r="A438" s="4" t="s">
        <v>209</v>
      </c>
      <c r="B438" s="4" t="s">
        <v>216</v>
      </c>
      <c r="C438" s="4" t="s">
        <v>68</v>
      </c>
      <c r="D438" s="91">
        <v>432</v>
      </c>
      <c r="E438" s="84">
        <v>25423.200000000001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3">
      <c r="A439" s="4" t="s">
        <v>209</v>
      </c>
      <c r="B439" s="4" t="s">
        <v>216</v>
      </c>
      <c r="C439" s="4" t="s">
        <v>56</v>
      </c>
      <c r="D439" s="91">
        <v>959</v>
      </c>
      <c r="E439" s="84">
        <v>56437.15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3">
      <c r="A440" s="4" t="s">
        <v>209</v>
      </c>
      <c r="B440" s="4" t="s">
        <v>216</v>
      </c>
      <c r="C440" s="4" t="s">
        <v>90</v>
      </c>
      <c r="D440" s="91">
        <v>1325</v>
      </c>
      <c r="E440" s="84">
        <v>77976.25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3">
      <c r="A441" s="4" t="s">
        <v>209</v>
      </c>
      <c r="B441" s="4" t="s">
        <v>216</v>
      </c>
      <c r="C441" s="4" t="s">
        <v>30</v>
      </c>
      <c r="D441" s="91">
        <v>5122</v>
      </c>
      <c r="E441" s="84">
        <v>304029.8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3">
      <c r="A442" s="4" t="s">
        <v>209</v>
      </c>
      <c r="B442" s="4" t="s">
        <v>216</v>
      </c>
      <c r="C442" s="4" t="s">
        <v>62</v>
      </c>
      <c r="D442" s="91">
        <v>1590</v>
      </c>
      <c r="E442" s="84">
        <v>93571.5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3">
      <c r="A443" s="4" t="s">
        <v>209</v>
      </c>
      <c r="B443" s="4" t="s">
        <v>216</v>
      </c>
      <c r="C443" s="4" t="s">
        <v>86</v>
      </c>
      <c r="D443" s="91">
        <v>2246</v>
      </c>
      <c r="E443" s="84">
        <v>132177.1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3">
      <c r="A444" s="4" t="s">
        <v>209</v>
      </c>
      <c r="B444" s="4" t="s">
        <v>216</v>
      </c>
      <c r="C444" s="4" t="s">
        <v>60</v>
      </c>
      <c r="D444" s="91">
        <v>458</v>
      </c>
      <c r="E444" s="84">
        <v>26953.3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3">
      <c r="A445" s="4" t="s">
        <v>209</v>
      </c>
      <c r="B445" s="4" t="s">
        <v>216</v>
      </c>
      <c r="C445" s="4" t="s">
        <v>50</v>
      </c>
      <c r="D445" s="91">
        <v>2160</v>
      </c>
      <c r="E445" s="84">
        <v>127116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3">
      <c r="A446" s="4" t="s">
        <v>209</v>
      </c>
      <c r="B446" s="4" t="s">
        <v>216</v>
      </c>
      <c r="C446" s="4" t="s">
        <v>35</v>
      </c>
      <c r="D446" s="91">
        <v>2054</v>
      </c>
      <c r="E446" s="84">
        <v>120877.9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3">
      <c r="A447" s="4" t="s">
        <v>209</v>
      </c>
      <c r="B447" s="4" t="s">
        <v>216</v>
      </c>
      <c r="C447" s="4" t="s">
        <v>49</v>
      </c>
      <c r="D447" s="91">
        <v>353</v>
      </c>
      <c r="E447" s="84">
        <v>20774.05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3">
      <c r="A448" s="4" t="s">
        <v>209</v>
      </c>
      <c r="B448" s="4" t="s">
        <v>216</v>
      </c>
      <c r="C448" s="4" t="s">
        <v>29</v>
      </c>
      <c r="D448" s="91">
        <v>1000</v>
      </c>
      <c r="E448" s="84">
        <v>58850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3">
      <c r="A449" s="4" t="s">
        <v>209</v>
      </c>
      <c r="B449" s="4" t="s">
        <v>216</v>
      </c>
      <c r="C449" s="4" t="s">
        <v>43</v>
      </c>
      <c r="D449" s="91">
        <v>931</v>
      </c>
      <c r="E449" s="84">
        <v>54789.35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3">
      <c r="A450" s="4" t="s">
        <v>209</v>
      </c>
      <c r="B450" s="4" t="s">
        <v>216</v>
      </c>
      <c r="C450" s="4" t="s">
        <v>18</v>
      </c>
      <c r="D450" s="91">
        <v>5893</v>
      </c>
      <c r="E450" s="84">
        <v>346803.05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3">
      <c r="A451" s="4" t="s">
        <v>209</v>
      </c>
      <c r="B451" s="4" t="s">
        <v>216</v>
      </c>
      <c r="C451" s="4" t="s">
        <v>34</v>
      </c>
      <c r="D451" s="91">
        <v>470</v>
      </c>
      <c r="E451" s="84">
        <v>27659.5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3">
      <c r="A452" s="4" t="s">
        <v>209</v>
      </c>
      <c r="B452" s="4" t="s">
        <v>216</v>
      </c>
      <c r="C452" s="4" t="s">
        <v>72</v>
      </c>
      <c r="D452" s="91">
        <v>1066</v>
      </c>
      <c r="E452" s="84">
        <v>62734.1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3">
      <c r="A453" s="4" t="s">
        <v>209</v>
      </c>
      <c r="B453" s="4" t="s">
        <v>216</v>
      </c>
      <c r="C453" s="4" t="s">
        <v>52</v>
      </c>
      <c r="D453" s="91">
        <v>2079</v>
      </c>
      <c r="E453" s="84">
        <v>122349.15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3">
      <c r="A454" s="4" t="s">
        <v>209</v>
      </c>
      <c r="B454" s="4" t="s">
        <v>216</v>
      </c>
      <c r="C454" s="4" t="s">
        <v>106</v>
      </c>
      <c r="D454" s="91">
        <v>2333</v>
      </c>
      <c r="E454" s="84">
        <v>137297.04999999999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3">
      <c r="A455" s="4" t="s">
        <v>209</v>
      </c>
      <c r="B455" s="4" t="s">
        <v>216</v>
      </c>
      <c r="C455" s="4" t="s">
        <v>38</v>
      </c>
      <c r="D455" s="91">
        <v>2989</v>
      </c>
      <c r="E455" s="84">
        <v>176239.7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3">
      <c r="A456" s="4" t="s">
        <v>209</v>
      </c>
      <c r="B456" s="4" t="s">
        <v>216</v>
      </c>
      <c r="C456" s="4" t="s">
        <v>74</v>
      </c>
      <c r="D456" s="91">
        <v>1432</v>
      </c>
      <c r="E456" s="84">
        <v>84273.2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3">
      <c r="A457" s="4" t="s">
        <v>209</v>
      </c>
      <c r="B457" s="4" t="s">
        <v>216</v>
      </c>
      <c r="C457" s="4" t="s">
        <v>41</v>
      </c>
      <c r="D457" s="91">
        <v>1353</v>
      </c>
      <c r="E457" s="84">
        <v>79624.05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3">
      <c r="A458" s="4" t="s">
        <v>209</v>
      </c>
      <c r="B458" s="4" t="s">
        <v>216</v>
      </c>
      <c r="C458" s="4" t="s">
        <v>96</v>
      </c>
      <c r="D458" s="91">
        <v>3131</v>
      </c>
      <c r="E458" s="84">
        <v>184259.35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3">
      <c r="A459" s="4" t="s">
        <v>209</v>
      </c>
      <c r="B459" s="4" t="s">
        <v>216</v>
      </c>
      <c r="C459" s="4" t="s">
        <v>77</v>
      </c>
      <c r="D459" s="91">
        <v>1247</v>
      </c>
      <c r="E459" s="84">
        <v>73385.95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3">
      <c r="A460" s="4" t="s">
        <v>209</v>
      </c>
      <c r="B460" s="4" t="s">
        <v>216</v>
      </c>
      <c r="C460" s="4" t="s">
        <v>76</v>
      </c>
      <c r="D460" s="91">
        <v>484</v>
      </c>
      <c r="E460" s="84">
        <v>28483.4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3">
      <c r="A461" s="4" t="s">
        <v>209</v>
      </c>
      <c r="B461" s="4" t="s">
        <v>216</v>
      </c>
      <c r="C461" s="4" t="s">
        <v>94</v>
      </c>
      <c r="D461" s="91">
        <v>448</v>
      </c>
      <c r="E461" s="84">
        <v>26364.799999999999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3">
      <c r="A462" s="4" t="s">
        <v>209</v>
      </c>
      <c r="B462" s="4" t="s">
        <v>216</v>
      </c>
      <c r="C462" s="4" t="s">
        <v>32</v>
      </c>
      <c r="D462" s="91">
        <v>709</v>
      </c>
      <c r="E462" s="84">
        <v>41724.65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3">
      <c r="A463" s="4" t="s">
        <v>209</v>
      </c>
      <c r="B463" s="4" t="s">
        <v>216</v>
      </c>
      <c r="C463" s="4" t="s">
        <v>84</v>
      </c>
      <c r="D463" s="91">
        <v>204</v>
      </c>
      <c r="E463" s="84">
        <v>12005.4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3">
      <c r="A464" s="4" t="s">
        <v>209</v>
      </c>
      <c r="B464" s="4" t="s">
        <v>216</v>
      </c>
      <c r="C464" s="4" t="s">
        <v>92</v>
      </c>
      <c r="D464" s="91">
        <v>2443</v>
      </c>
      <c r="E464" s="84">
        <v>143770.54999999999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3">
      <c r="A465" s="4" t="s">
        <v>209</v>
      </c>
      <c r="B465" s="4" t="s">
        <v>216</v>
      </c>
      <c r="C465" s="4" t="s">
        <v>47</v>
      </c>
      <c r="D465" s="91">
        <v>855</v>
      </c>
      <c r="E465" s="84">
        <v>50316.75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3">
      <c r="A466" s="4" t="s">
        <v>209</v>
      </c>
      <c r="B466" s="4" t="s">
        <v>216</v>
      </c>
      <c r="C466" s="4" t="s">
        <v>1376</v>
      </c>
      <c r="D466" s="91">
        <v>692</v>
      </c>
      <c r="E466" s="84">
        <v>40724.199999999997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3">
      <c r="A467" s="4" t="s">
        <v>209</v>
      </c>
      <c r="B467" s="4" t="s">
        <v>216</v>
      </c>
      <c r="C467" s="4" t="s">
        <v>1377</v>
      </c>
      <c r="D467" s="91">
        <v>469</v>
      </c>
      <c r="E467" s="84">
        <v>27600.65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3">
      <c r="A468" s="4" t="s">
        <v>209</v>
      </c>
      <c r="B468" s="4" t="s">
        <v>216</v>
      </c>
      <c r="C468" s="4" t="s">
        <v>1378</v>
      </c>
      <c r="D468" s="91">
        <v>1770</v>
      </c>
      <c r="E468" s="84">
        <v>104164.5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3">
      <c r="A469" s="4" t="s">
        <v>209</v>
      </c>
      <c r="B469" s="4" t="s">
        <v>216</v>
      </c>
      <c r="C469" s="4" t="s">
        <v>1379</v>
      </c>
      <c r="D469" s="91">
        <v>1699</v>
      </c>
      <c r="E469" s="84">
        <v>99986.15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3">
      <c r="A470" s="4" t="s">
        <v>209</v>
      </c>
      <c r="B470" s="4" t="s">
        <v>216</v>
      </c>
      <c r="C470" s="4" t="s">
        <v>373</v>
      </c>
      <c r="D470" s="91">
        <v>2899</v>
      </c>
      <c r="E470" s="84">
        <v>170606.15</v>
      </c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3">
      <c r="A471" s="4" t="s">
        <v>209</v>
      </c>
      <c r="B471" s="4" t="s">
        <v>216</v>
      </c>
      <c r="C471" s="4" t="s">
        <v>1380</v>
      </c>
      <c r="D471" s="91">
        <v>1434</v>
      </c>
      <c r="E471" s="84">
        <v>84390.9</v>
      </c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3">
      <c r="A472" s="4" t="s">
        <v>209</v>
      </c>
      <c r="B472" s="4" t="s">
        <v>216</v>
      </c>
      <c r="C472" s="4" t="s">
        <v>1381</v>
      </c>
      <c r="D472" s="91">
        <v>1049</v>
      </c>
      <c r="E472" s="84">
        <v>61733.65</v>
      </c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3">
      <c r="A473" s="4" t="s">
        <v>209</v>
      </c>
      <c r="B473" s="4" t="s">
        <v>216</v>
      </c>
      <c r="C473" s="4" t="s">
        <v>2522</v>
      </c>
      <c r="D473" s="91">
        <v>615</v>
      </c>
      <c r="E473" s="84">
        <v>36192.75</v>
      </c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3">
      <c r="A474" s="4" t="s">
        <v>209</v>
      </c>
      <c r="B474" s="4" t="s">
        <v>3179</v>
      </c>
      <c r="C474" s="4" t="s">
        <v>39</v>
      </c>
      <c r="D474" s="91">
        <v>47</v>
      </c>
      <c r="E474" s="84">
        <v>1257.25</v>
      </c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3">
      <c r="A475" s="4" t="s">
        <v>209</v>
      </c>
      <c r="B475" s="4" t="s">
        <v>3179</v>
      </c>
      <c r="C475" s="4" t="s">
        <v>72</v>
      </c>
      <c r="D475" s="91">
        <v>48</v>
      </c>
      <c r="E475" s="84">
        <v>1284</v>
      </c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3">
      <c r="A476" s="4" t="s">
        <v>209</v>
      </c>
      <c r="B476" s="4" t="s">
        <v>3179</v>
      </c>
      <c r="C476" s="4" t="s">
        <v>52</v>
      </c>
      <c r="D476" s="91">
        <v>852</v>
      </c>
      <c r="E476" s="84">
        <v>22791</v>
      </c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3">
      <c r="A477" s="4" t="s">
        <v>209</v>
      </c>
      <c r="B477" s="4" t="s">
        <v>3179</v>
      </c>
      <c r="C477" s="4" t="s">
        <v>106</v>
      </c>
      <c r="D477" s="91">
        <v>141</v>
      </c>
      <c r="E477" s="84">
        <v>3771.75</v>
      </c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3">
      <c r="A478" s="4" t="s">
        <v>209</v>
      </c>
      <c r="B478" s="4" t="s">
        <v>3179</v>
      </c>
      <c r="C478" s="4" t="s">
        <v>38</v>
      </c>
      <c r="D478" s="91">
        <v>59</v>
      </c>
      <c r="E478" s="84">
        <v>1578.25</v>
      </c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3">
      <c r="A479" s="4" t="s">
        <v>209</v>
      </c>
      <c r="B479" s="4" t="s">
        <v>3179</v>
      </c>
      <c r="C479" s="4" t="s">
        <v>77</v>
      </c>
      <c r="D479" s="91">
        <v>600</v>
      </c>
      <c r="E479" s="84">
        <v>16050</v>
      </c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3">
      <c r="A480" s="4" t="s">
        <v>209</v>
      </c>
      <c r="B480" s="4" t="s">
        <v>3179</v>
      </c>
      <c r="C480" s="4" t="s">
        <v>84</v>
      </c>
      <c r="D480" s="91">
        <v>73</v>
      </c>
      <c r="E480" s="84">
        <v>1952.75</v>
      </c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3">
      <c r="A481" s="4" t="s">
        <v>209</v>
      </c>
      <c r="B481" s="4" t="s">
        <v>3179</v>
      </c>
      <c r="C481" s="4" t="s">
        <v>1379</v>
      </c>
      <c r="D481" s="91">
        <v>915</v>
      </c>
      <c r="E481" s="84">
        <v>24476.25</v>
      </c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3">
      <c r="A482" s="4" t="s">
        <v>209</v>
      </c>
      <c r="B482" s="4" t="s">
        <v>3179</v>
      </c>
      <c r="C482" s="4" t="s">
        <v>1381</v>
      </c>
      <c r="D482" s="91">
        <v>1784</v>
      </c>
      <c r="E482" s="84">
        <v>47722</v>
      </c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3">
      <c r="A483" s="4" t="s">
        <v>1227</v>
      </c>
      <c r="D483" s="91">
        <v>2348742</v>
      </c>
      <c r="E483" s="84">
        <v>147370805.75000015</v>
      </c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</row>
  </sheetData>
  <pageMargins left="0.7" right="0.7" top="0.75" bottom="0.75" header="0.3" footer="0.3"/>
  <pageSetup paperSize="9" orientation="portrait" verticalDpi="30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AI599"/>
  <sheetViews>
    <sheetView zoomScale="115" zoomScaleNormal="115" workbookViewId="0">
      <selection activeCell="E14" sqref="E14"/>
    </sheetView>
  </sheetViews>
  <sheetFormatPr defaultColWidth="9" defaultRowHeight="18.75" x14ac:dyDescent="0.3"/>
  <cols>
    <col min="1" max="1" width="21.375" style="4" customWidth="1"/>
    <col min="2" max="6" width="12.875" style="4" customWidth="1"/>
    <col min="7" max="7" width="14.75" style="4" customWidth="1"/>
    <col min="8" max="8" width="14.875" style="4" bestFit="1" customWidth="1"/>
    <col min="9" max="9" width="21.375" style="4" customWidth="1"/>
    <col min="10" max="10" width="20" style="4" customWidth="1"/>
    <col min="11" max="11" width="27.625" style="4" customWidth="1"/>
    <col min="12" max="12" width="28.25" style="4" customWidth="1"/>
    <col min="13" max="13" width="23.625" style="4" customWidth="1"/>
    <col min="14" max="14" width="20.625" style="4" customWidth="1"/>
    <col min="15" max="15" width="30.125" style="4" customWidth="1"/>
    <col min="16" max="16" width="28.25" style="4" customWidth="1"/>
    <col min="17" max="17" width="20.625" style="4" customWidth="1"/>
    <col min="18" max="18" width="26.75" style="4" customWidth="1"/>
    <col min="19" max="19" width="30.125" style="4" customWidth="1"/>
    <col min="20" max="20" width="28.25" style="4" customWidth="1"/>
    <col min="21" max="21" width="28.25" style="4" bestFit="1" customWidth="1"/>
    <col min="22" max="26" width="23.25" style="4" bestFit="1" customWidth="1"/>
    <col min="27" max="27" width="20" style="4" bestFit="1" customWidth="1"/>
    <col min="28" max="28" width="26.125" style="4" bestFit="1" customWidth="1"/>
    <col min="29" max="29" width="29.625" style="4" bestFit="1" customWidth="1"/>
    <col min="30" max="35" width="27.625" style="4" bestFit="1" customWidth="1"/>
    <col min="36" max="47" width="3.625" style="4" bestFit="1" customWidth="1"/>
    <col min="48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35" x14ac:dyDescent="0.3">
      <c r="A1"/>
      <c r="B1"/>
    </row>
    <row r="2" spans="1:35" x14ac:dyDescent="0.3">
      <c r="A2"/>
      <c r="B2"/>
    </row>
    <row r="3" spans="1:35" x14ac:dyDescent="0.3">
      <c r="A3" s="83" t="s">
        <v>136</v>
      </c>
      <c r="B3" s="4" t="s">
        <v>1335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A5" s="83" t="s">
        <v>1363</v>
      </c>
      <c r="B5" s="83" t="s">
        <v>1384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3">
      <c r="A6" s="83" t="s">
        <v>1382</v>
      </c>
      <c r="B6" s="4" t="s">
        <v>238</v>
      </c>
      <c r="C6" s="4" t="s">
        <v>680</v>
      </c>
      <c r="D6" s="4" t="s">
        <v>236</v>
      </c>
      <c r="E6" s="4" t="s">
        <v>209</v>
      </c>
      <c r="F6" s="84" t="s">
        <v>1227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3">
      <c r="A7" s="4" t="s">
        <v>104</v>
      </c>
      <c r="B7" s="84">
        <v>868623.86</v>
      </c>
      <c r="C7" s="84"/>
      <c r="D7" s="84"/>
      <c r="E7" s="84">
        <v>9080228.6500000022</v>
      </c>
      <c r="F7" s="84">
        <v>9948852.5100000016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3">
      <c r="A8" s="4" t="s">
        <v>58</v>
      </c>
      <c r="B8" s="84">
        <v>28111.040000000001</v>
      </c>
      <c r="C8" s="84"/>
      <c r="D8" s="84"/>
      <c r="E8" s="84">
        <v>3130343.85</v>
      </c>
      <c r="F8" s="84">
        <v>3158454.89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3">
      <c r="A9" s="4" t="s">
        <v>2522</v>
      </c>
      <c r="B9" s="84"/>
      <c r="C9" s="84"/>
      <c r="D9" s="84"/>
      <c r="E9" s="84">
        <v>1927979.5000000002</v>
      </c>
      <c r="F9" s="84">
        <v>1927979.5000000002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3">
      <c r="A10" s="4" t="s">
        <v>80</v>
      </c>
      <c r="B10" s="84"/>
      <c r="C10" s="84"/>
      <c r="D10" s="84"/>
      <c r="E10" s="84">
        <v>1861152.6500000001</v>
      </c>
      <c r="F10" s="84">
        <v>1861152.6500000001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3">
      <c r="A11" s="4" t="s">
        <v>27</v>
      </c>
      <c r="B11" s="84"/>
      <c r="C11" s="84"/>
      <c r="D11" s="84"/>
      <c r="E11" s="84">
        <v>9146499.1000000034</v>
      </c>
      <c r="F11" s="84">
        <v>9146499.1000000034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3">
      <c r="A12" s="4" t="s">
        <v>24</v>
      </c>
      <c r="B12" s="84"/>
      <c r="C12" s="84"/>
      <c r="D12" s="84">
        <v>4413.75</v>
      </c>
      <c r="E12" s="84">
        <v>4001184.75</v>
      </c>
      <c r="F12" s="84">
        <v>4005598.5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3">
      <c r="A13" s="4" t="s">
        <v>36</v>
      </c>
      <c r="B13" s="84"/>
      <c r="C13" s="84"/>
      <c r="D13" s="84"/>
      <c r="E13" s="84">
        <v>3318310.75</v>
      </c>
      <c r="F13" s="84">
        <v>3318310.75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3">
      <c r="A14" s="4" t="s">
        <v>39</v>
      </c>
      <c r="B14" s="84"/>
      <c r="C14" s="84"/>
      <c r="D14" s="84"/>
      <c r="E14" s="84">
        <v>1454167.45</v>
      </c>
      <c r="F14" s="84">
        <v>1454167.45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3">
      <c r="A15" s="4" t="s">
        <v>88</v>
      </c>
      <c r="B15" s="84"/>
      <c r="C15" s="84">
        <v>34421.9</v>
      </c>
      <c r="D15" s="84"/>
      <c r="E15" s="84">
        <v>3410437.7499999995</v>
      </c>
      <c r="F15" s="84">
        <v>3444859.6499999994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3">
      <c r="A16" s="4" t="s">
        <v>54</v>
      </c>
      <c r="B16" s="84"/>
      <c r="C16" s="84"/>
      <c r="D16" s="84"/>
      <c r="E16" s="84">
        <v>5450152.0000000019</v>
      </c>
      <c r="F16" s="84">
        <v>5450152.0000000019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3">
      <c r="A17" s="4" t="s">
        <v>99</v>
      </c>
      <c r="B17" s="84"/>
      <c r="C17" s="84"/>
      <c r="D17" s="84"/>
      <c r="E17" s="84">
        <v>1441482.6</v>
      </c>
      <c r="F17" s="84">
        <v>1441482.6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3">
      <c r="A18" s="4" t="s">
        <v>45</v>
      </c>
      <c r="B18" s="84"/>
      <c r="C18" s="84"/>
      <c r="D18" s="84"/>
      <c r="E18" s="84">
        <v>1368893.7999999998</v>
      </c>
      <c r="F18" s="84">
        <v>1368893.7999999998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3">
      <c r="A19" s="4" t="s">
        <v>68</v>
      </c>
      <c r="B19" s="84">
        <v>11093.76</v>
      </c>
      <c r="C19" s="84"/>
      <c r="D19" s="84"/>
      <c r="E19" s="84">
        <v>2049975.5499999998</v>
      </c>
      <c r="F19" s="84">
        <v>2061069.3099999998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3">
      <c r="A20" s="4" t="s">
        <v>56</v>
      </c>
      <c r="B20" s="84"/>
      <c r="C20" s="84"/>
      <c r="D20" s="84"/>
      <c r="E20" s="84">
        <v>2472539.9500000002</v>
      </c>
      <c r="F20" s="84">
        <v>2472539.9500000002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3">
      <c r="A21" s="4" t="s">
        <v>90</v>
      </c>
      <c r="B21" s="84"/>
      <c r="C21" s="84"/>
      <c r="D21" s="84"/>
      <c r="E21" s="84">
        <v>1627427.2000000002</v>
      </c>
      <c r="F21" s="84">
        <v>1627427.2000000002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3">
      <c r="A22" s="4" t="s">
        <v>30</v>
      </c>
      <c r="B22" s="84">
        <v>72862.720000000001</v>
      </c>
      <c r="C22" s="84"/>
      <c r="D22" s="84"/>
      <c r="E22" s="84">
        <v>5778957.6500000004</v>
      </c>
      <c r="F22" s="84">
        <v>5851820.3700000001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3">
      <c r="A23" s="4" t="s">
        <v>62</v>
      </c>
      <c r="B23" s="84"/>
      <c r="C23" s="84"/>
      <c r="D23" s="84"/>
      <c r="E23" s="84">
        <v>2692130.7</v>
      </c>
      <c r="F23" s="84">
        <v>2692130.7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3">
      <c r="A24" s="4" t="s">
        <v>86</v>
      </c>
      <c r="B24" s="84"/>
      <c r="C24" s="84"/>
      <c r="D24" s="84"/>
      <c r="E24" s="84">
        <v>3299066.8000000003</v>
      </c>
      <c r="F24" s="84">
        <v>3299066.8000000003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3">
      <c r="A25" s="4" t="s">
        <v>60</v>
      </c>
      <c r="B25" s="84"/>
      <c r="C25" s="84"/>
      <c r="D25" s="84"/>
      <c r="E25" s="84">
        <v>1046754.2500000001</v>
      </c>
      <c r="F25" s="84">
        <v>1046754.2500000001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3">
      <c r="A26" s="4" t="s">
        <v>50</v>
      </c>
      <c r="B26" s="84"/>
      <c r="C26" s="84"/>
      <c r="D26" s="84"/>
      <c r="E26" s="84">
        <v>4563100.6000000006</v>
      </c>
      <c r="F26" s="84">
        <v>4563100.6000000006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3">
      <c r="A27" s="4" t="s">
        <v>35</v>
      </c>
      <c r="B27" s="84"/>
      <c r="C27" s="84"/>
      <c r="D27" s="84"/>
      <c r="E27" s="84">
        <v>3592187.9499999993</v>
      </c>
      <c r="F27" s="84">
        <v>3592187.9499999993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3">
      <c r="A28" s="4" t="s">
        <v>49</v>
      </c>
      <c r="B28" s="84"/>
      <c r="C28" s="84"/>
      <c r="D28" s="84"/>
      <c r="E28" s="84">
        <v>2203980.65</v>
      </c>
      <c r="F28" s="84">
        <v>2203980.65</v>
      </c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3">
      <c r="A29" s="4" t="s">
        <v>29</v>
      </c>
      <c r="B29" s="84"/>
      <c r="C29" s="84"/>
      <c r="D29" s="84"/>
      <c r="E29" s="84">
        <v>2218805.5</v>
      </c>
      <c r="F29" s="84">
        <v>2218805.5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3">
      <c r="A30" s="4" t="s">
        <v>43</v>
      </c>
      <c r="B30" s="84"/>
      <c r="C30" s="84"/>
      <c r="D30" s="84"/>
      <c r="E30" s="84">
        <v>1130604.8</v>
      </c>
      <c r="F30" s="84">
        <v>1130604.8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3">
      <c r="A31" s="4" t="s">
        <v>18</v>
      </c>
      <c r="B31" s="84"/>
      <c r="C31" s="84"/>
      <c r="D31" s="84"/>
      <c r="E31" s="84">
        <v>8731783.1500000004</v>
      </c>
      <c r="F31" s="84">
        <v>8731783.1500000004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3">
      <c r="A32" s="4" t="s">
        <v>34</v>
      </c>
      <c r="B32" s="84"/>
      <c r="C32" s="84"/>
      <c r="D32" s="84"/>
      <c r="E32" s="84">
        <v>1891920.5</v>
      </c>
      <c r="F32" s="84">
        <v>1891920.5</v>
      </c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3">
      <c r="A33" s="4" t="s">
        <v>72</v>
      </c>
      <c r="B33" s="84">
        <v>26638.720000000001</v>
      </c>
      <c r="C33" s="84"/>
      <c r="D33" s="84"/>
      <c r="E33" s="84">
        <v>2762547.4</v>
      </c>
      <c r="F33" s="84">
        <v>2789186.12</v>
      </c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3">
      <c r="A34" s="4" t="s">
        <v>52</v>
      </c>
      <c r="B34" s="84">
        <v>9347.52</v>
      </c>
      <c r="C34" s="84"/>
      <c r="D34" s="84"/>
      <c r="E34" s="84">
        <v>2976691.8499999992</v>
      </c>
      <c r="F34" s="84">
        <v>2986039.3699999992</v>
      </c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3">
      <c r="A35" s="4" t="s">
        <v>106</v>
      </c>
      <c r="B35" s="84"/>
      <c r="C35" s="84"/>
      <c r="D35" s="84"/>
      <c r="E35" s="84">
        <v>3275505.4000000004</v>
      </c>
      <c r="F35" s="84">
        <v>3275505.4000000004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3">
      <c r="A36" s="4" t="s">
        <v>38</v>
      </c>
      <c r="B36" s="84">
        <v>41704.32</v>
      </c>
      <c r="C36" s="84"/>
      <c r="D36" s="84"/>
      <c r="E36" s="84">
        <v>3258722.45</v>
      </c>
      <c r="F36" s="84">
        <v>3300426.77</v>
      </c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3">
      <c r="A37" s="4" t="s">
        <v>74</v>
      </c>
      <c r="B37" s="84">
        <v>17736.32</v>
      </c>
      <c r="C37" s="84"/>
      <c r="D37" s="84"/>
      <c r="E37" s="84">
        <v>1684736.4</v>
      </c>
      <c r="F37" s="84">
        <v>1702472.72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3">
      <c r="A38" s="4" t="s">
        <v>41</v>
      </c>
      <c r="B38" s="84"/>
      <c r="C38" s="84"/>
      <c r="D38" s="84"/>
      <c r="E38" s="84">
        <v>2079577.1</v>
      </c>
      <c r="F38" s="84">
        <v>2079577.1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3">
      <c r="A39" s="4" t="s">
        <v>96</v>
      </c>
      <c r="B39" s="84"/>
      <c r="C39" s="84"/>
      <c r="D39" s="84"/>
      <c r="E39" s="84">
        <v>2289741.1500000004</v>
      </c>
      <c r="F39" s="84">
        <v>2289741.1500000004</v>
      </c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3">
      <c r="A40" s="4" t="s">
        <v>77</v>
      </c>
      <c r="B40" s="84">
        <v>15031.359999999999</v>
      </c>
      <c r="C40" s="84"/>
      <c r="D40" s="84"/>
      <c r="E40" s="84">
        <v>3650749.0500000003</v>
      </c>
      <c r="F40" s="84">
        <v>3665780.41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3">
      <c r="A41" s="4" t="s">
        <v>76</v>
      </c>
      <c r="B41" s="84"/>
      <c r="C41" s="84"/>
      <c r="D41" s="84"/>
      <c r="E41" s="84">
        <v>1375495.7</v>
      </c>
      <c r="F41" s="84">
        <v>1375495.7</v>
      </c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3">
      <c r="A42" s="4" t="s">
        <v>94</v>
      </c>
      <c r="B42" s="84"/>
      <c r="C42" s="84"/>
      <c r="D42" s="84"/>
      <c r="E42" s="84">
        <v>1427315.7999999998</v>
      </c>
      <c r="F42" s="84">
        <v>1427315.7999999998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3">
      <c r="A43" s="4" t="s">
        <v>32</v>
      </c>
      <c r="B43" s="84">
        <v>28453.439999999999</v>
      </c>
      <c r="C43" s="84"/>
      <c r="D43" s="84">
        <v>294.25</v>
      </c>
      <c r="E43" s="84">
        <v>3225991.15</v>
      </c>
      <c r="F43" s="84">
        <v>3254738.84</v>
      </c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3">
      <c r="A44" s="4" t="s">
        <v>84</v>
      </c>
      <c r="B44" s="84"/>
      <c r="C44" s="84"/>
      <c r="D44" s="84"/>
      <c r="E44" s="84">
        <v>2408789.35</v>
      </c>
      <c r="F44" s="84">
        <v>2408789.35</v>
      </c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3">
      <c r="A45" s="4" t="s">
        <v>92</v>
      </c>
      <c r="B45" s="84">
        <v>51291.519999999997</v>
      </c>
      <c r="C45" s="84"/>
      <c r="D45" s="84"/>
      <c r="E45" s="84">
        <v>3849442.6999999997</v>
      </c>
      <c r="F45" s="84">
        <v>3900734.2199999997</v>
      </c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3">
      <c r="A46" s="4" t="s">
        <v>47</v>
      </c>
      <c r="B46" s="84"/>
      <c r="C46" s="84"/>
      <c r="D46" s="84"/>
      <c r="E46" s="84">
        <v>2089544.1500000001</v>
      </c>
      <c r="F46" s="84">
        <v>2089544.1500000001</v>
      </c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3">
      <c r="A47" s="4" t="s">
        <v>1376</v>
      </c>
      <c r="B47" s="84"/>
      <c r="C47" s="84"/>
      <c r="D47" s="84"/>
      <c r="E47" s="84">
        <v>3271332.4</v>
      </c>
      <c r="F47" s="84">
        <v>3271332.4</v>
      </c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3">
      <c r="A48" s="4" t="s">
        <v>1377</v>
      </c>
      <c r="B48" s="84"/>
      <c r="C48" s="84"/>
      <c r="D48" s="84"/>
      <c r="E48" s="84">
        <v>2441172.9</v>
      </c>
      <c r="F48" s="84">
        <v>2441172.9</v>
      </c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3">
      <c r="A49" s="4" t="s">
        <v>1378</v>
      </c>
      <c r="B49" s="84">
        <v>48963.199999999997</v>
      </c>
      <c r="C49" s="84"/>
      <c r="D49" s="84"/>
      <c r="E49" s="84">
        <v>2960048</v>
      </c>
      <c r="F49" s="84">
        <v>3009011.2</v>
      </c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3">
      <c r="A50" s="4" t="s">
        <v>1379</v>
      </c>
      <c r="B50" s="84"/>
      <c r="C50" s="84"/>
      <c r="D50" s="84"/>
      <c r="E50" s="84">
        <v>2501729.5499999998</v>
      </c>
      <c r="F50" s="84">
        <v>2501729.5499999998</v>
      </c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3">
      <c r="A51" s="4" t="s">
        <v>373</v>
      </c>
      <c r="B51" s="84">
        <v>98542.720000000001</v>
      </c>
      <c r="C51" s="84"/>
      <c r="D51" s="84"/>
      <c r="E51" s="84">
        <v>5249056.1999999993</v>
      </c>
      <c r="F51" s="84">
        <v>5347598.919999999</v>
      </c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3">
      <c r="A52" s="4" t="s">
        <v>1380</v>
      </c>
      <c r="B52" s="84"/>
      <c r="C52" s="84"/>
      <c r="D52" s="84"/>
      <c r="E52" s="84">
        <v>2871312.9000000004</v>
      </c>
      <c r="F52" s="84">
        <v>2871312.9000000004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3">
      <c r="A53" s="4" t="s">
        <v>1381</v>
      </c>
      <c r="B53" s="84"/>
      <c r="C53" s="84"/>
      <c r="D53" s="84"/>
      <c r="E53" s="84">
        <v>1473705.65</v>
      </c>
      <c r="F53" s="84">
        <v>1473705.65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3">
      <c r="A54" s="4" t="s">
        <v>1227</v>
      </c>
      <c r="B54" s="84">
        <v>1318400.5</v>
      </c>
      <c r="C54" s="84">
        <v>34421.9</v>
      </c>
      <c r="D54" s="84">
        <v>4708</v>
      </c>
      <c r="E54" s="84">
        <v>146013275.35000005</v>
      </c>
      <c r="F54" s="84">
        <v>147370805.75000006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</row>
  </sheetData>
  <pageMargins left="0.7" right="0.7" top="0.75" bottom="0.75" header="0.3" footer="0.3"/>
  <pageSetup paperSize="9" orientation="portrait" horizontalDpi="300" verticalDpi="300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3:L55"/>
  <sheetViews>
    <sheetView zoomScale="85" zoomScaleNormal="85" workbookViewId="0">
      <pane xSplit="2" ySplit="4" topLeftCell="C5" activePane="bottomRight" state="frozen"/>
      <selection sqref="A1:XFD1048576"/>
      <selection pane="topRight" sqref="A1:XFD1048576"/>
      <selection pane="bottomLeft" sqref="A1:XFD1048576"/>
      <selection pane="bottomRight" activeCell="G44" sqref="G44"/>
    </sheetView>
  </sheetViews>
  <sheetFormatPr defaultRowHeight="14.25" x14ac:dyDescent="0.2"/>
  <cols>
    <col min="1" max="1" width="28.25" bestFit="1" customWidth="1"/>
    <col min="2" max="2" width="14.25" bestFit="1" customWidth="1"/>
    <col min="3" max="12" width="12.375" bestFit="1" customWidth="1"/>
    <col min="13" max="608" width="12" bestFit="1" customWidth="1"/>
    <col min="609" max="609" width="5.875" bestFit="1" customWidth="1"/>
  </cols>
  <sheetData>
    <row r="3" spans="1:12" x14ac:dyDescent="0.2">
      <c r="A3" s="9" t="s">
        <v>203</v>
      </c>
      <c r="B3" t="s">
        <v>1335</v>
      </c>
    </row>
    <row r="5" spans="1:12" x14ac:dyDescent="0.2">
      <c r="A5" s="9" t="s">
        <v>1348</v>
      </c>
      <c r="C5" s="9" t="s">
        <v>196</v>
      </c>
      <c r="D5" s="9" t="s">
        <v>14</v>
      </c>
    </row>
    <row r="6" spans="1:12" x14ac:dyDescent="0.2">
      <c r="C6" t="s">
        <v>1364</v>
      </c>
      <c r="F6" t="s">
        <v>3164</v>
      </c>
      <c r="I6" t="s">
        <v>1340</v>
      </c>
      <c r="L6" t="s">
        <v>1212</v>
      </c>
    </row>
    <row r="7" spans="1:12" x14ac:dyDescent="0.2">
      <c r="A7" s="9" t="s">
        <v>7</v>
      </c>
      <c r="B7" s="9" t="s">
        <v>641</v>
      </c>
      <c r="C7" t="s">
        <v>20</v>
      </c>
      <c r="D7" t="s">
        <v>26</v>
      </c>
      <c r="E7" t="s">
        <v>23</v>
      </c>
      <c r="F7" t="s">
        <v>20</v>
      </c>
      <c r="G7" t="s">
        <v>26</v>
      </c>
      <c r="H7" t="s">
        <v>23</v>
      </c>
      <c r="I7" t="s">
        <v>20</v>
      </c>
      <c r="J7" t="s">
        <v>26</v>
      </c>
      <c r="K7" t="s">
        <v>23</v>
      </c>
      <c r="L7" t="s">
        <v>1212</v>
      </c>
    </row>
    <row r="8" spans="1:12" x14ac:dyDescent="0.2">
      <c r="A8" t="s">
        <v>104</v>
      </c>
      <c r="B8" t="s">
        <v>582</v>
      </c>
      <c r="C8" s="5"/>
      <c r="D8" s="5"/>
      <c r="E8" s="5">
        <v>5</v>
      </c>
      <c r="F8" s="5"/>
      <c r="G8" s="5"/>
      <c r="H8" s="5"/>
      <c r="I8" s="5"/>
      <c r="J8" s="5"/>
      <c r="K8" s="5">
        <v>13</v>
      </c>
      <c r="L8" s="5"/>
    </row>
    <row r="9" spans="1:12" x14ac:dyDescent="0.2">
      <c r="A9" t="s">
        <v>58</v>
      </c>
      <c r="B9" t="s">
        <v>585</v>
      </c>
      <c r="C9" s="5"/>
      <c r="D9" s="5"/>
      <c r="E9" s="5"/>
      <c r="F9" s="5"/>
      <c r="G9" s="5"/>
      <c r="H9" s="5"/>
      <c r="I9" s="5"/>
      <c r="J9" s="5">
        <v>14</v>
      </c>
      <c r="K9" s="5"/>
      <c r="L9" s="5"/>
    </row>
    <row r="10" spans="1:12" x14ac:dyDescent="0.2">
      <c r="A10" t="s">
        <v>21</v>
      </c>
      <c r="B10" t="s">
        <v>624</v>
      </c>
      <c r="C10" s="5"/>
      <c r="D10" s="5"/>
      <c r="E10" s="5"/>
      <c r="F10" s="5"/>
      <c r="G10" s="5"/>
      <c r="H10" s="5">
        <v>12</v>
      </c>
      <c r="I10" s="5"/>
      <c r="J10" s="5"/>
      <c r="K10" s="5"/>
      <c r="L10" s="5"/>
    </row>
    <row r="11" spans="1:12" x14ac:dyDescent="0.2">
      <c r="A11" t="s">
        <v>2522</v>
      </c>
      <c r="B11" t="s">
        <v>615</v>
      </c>
      <c r="C11" s="5"/>
      <c r="D11" s="5"/>
      <c r="E11" s="5"/>
      <c r="F11" s="5"/>
      <c r="G11" s="5"/>
      <c r="H11" s="5"/>
      <c r="I11" s="5"/>
      <c r="J11" s="5">
        <v>14</v>
      </c>
      <c r="K11" s="5"/>
      <c r="L11" s="5"/>
    </row>
    <row r="12" spans="1:12" x14ac:dyDescent="0.2">
      <c r="A12" t="s">
        <v>80</v>
      </c>
      <c r="B12" t="s">
        <v>584</v>
      </c>
      <c r="C12" s="5"/>
      <c r="D12" s="5"/>
      <c r="E12" s="5"/>
      <c r="F12" s="5"/>
      <c r="G12" s="5"/>
      <c r="H12" s="5">
        <v>10</v>
      </c>
      <c r="I12" s="5"/>
      <c r="J12" s="5"/>
      <c r="K12" s="5"/>
      <c r="L12" s="5"/>
    </row>
    <row r="13" spans="1:12" x14ac:dyDescent="0.2">
      <c r="A13" t="s">
        <v>64</v>
      </c>
      <c r="B13" t="s">
        <v>634</v>
      </c>
      <c r="C13" s="5"/>
      <c r="D13" s="5"/>
      <c r="E13" s="5">
        <v>17</v>
      </c>
      <c r="F13" s="5"/>
      <c r="G13" s="5"/>
      <c r="H13" s="5"/>
      <c r="I13" s="5"/>
      <c r="J13" s="5"/>
      <c r="K13" s="5"/>
      <c r="L13" s="5"/>
    </row>
    <row r="14" spans="1:12" x14ac:dyDescent="0.2">
      <c r="A14" t="s">
        <v>40</v>
      </c>
      <c r="B14" t="s">
        <v>635</v>
      </c>
      <c r="C14" s="5"/>
      <c r="D14" s="5"/>
      <c r="E14" s="5"/>
      <c r="F14" s="5"/>
      <c r="G14" s="5"/>
      <c r="H14" s="5">
        <v>19</v>
      </c>
      <c r="I14" s="5"/>
      <c r="J14" s="5"/>
      <c r="K14" s="5"/>
      <c r="L14" s="5"/>
    </row>
    <row r="15" spans="1:12" x14ac:dyDescent="0.2">
      <c r="A15" t="s">
        <v>27</v>
      </c>
      <c r="B15" t="s">
        <v>617</v>
      </c>
      <c r="C15" s="5"/>
      <c r="D15" s="5"/>
      <c r="E15" s="5">
        <v>18</v>
      </c>
      <c r="F15" s="5"/>
      <c r="G15" s="5"/>
      <c r="H15" s="5"/>
      <c r="I15" s="5"/>
      <c r="J15" s="5"/>
      <c r="K15" s="5"/>
      <c r="L15" s="5"/>
    </row>
    <row r="16" spans="1:12" x14ac:dyDescent="0.2">
      <c r="A16" t="s">
        <v>24</v>
      </c>
      <c r="B16" t="s">
        <v>612</v>
      </c>
      <c r="C16" s="5"/>
      <c r="D16" s="5"/>
      <c r="E16" s="5">
        <v>15</v>
      </c>
      <c r="F16" s="5"/>
      <c r="G16" s="5"/>
      <c r="H16" s="5"/>
      <c r="I16" s="5"/>
      <c r="J16" s="5"/>
      <c r="K16" s="5"/>
      <c r="L16" s="5"/>
    </row>
    <row r="17" spans="1:12" x14ac:dyDescent="0.2">
      <c r="A17" t="s">
        <v>36</v>
      </c>
      <c r="B17" t="s">
        <v>618</v>
      </c>
      <c r="C17" s="5"/>
      <c r="D17" s="5"/>
      <c r="E17" s="5">
        <v>12</v>
      </c>
      <c r="F17" s="5"/>
      <c r="G17" s="5"/>
      <c r="H17" s="5"/>
      <c r="I17" s="5"/>
      <c r="J17" s="5"/>
      <c r="K17" s="5"/>
      <c r="L17" s="5"/>
    </row>
    <row r="18" spans="1:12" x14ac:dyDescent="0.2">
      <c r="A18" t="s">
        <v>39</v>
      </c>
      <c r="B18" t="s">
        <v>593</v>
      </c>
      <c r="C18" s="5"/>
      <c r="D18" s="5"/>
      <c r="E18" s="5">
        <v>13</v>
      </c>
      <c r="F18" s="5"/>
      <c r="G18" s="5"/>
      <c r="H18" s="5"/>
      <c r="I18" s="5"/>
      <c r="J18" s="5"/>
      <c r="K18" s="5"/>
      <c r="L18" s="5"/>
    </row>
    <row r="19" spans="1:12" x14ac:dyDescent="0.2">
      <c r="A19" t="s">
        <v>88</v>
      </c>
      <c r="B19" t="s">
        <v>629</v>
      </c>
      <c r="C19" s="5"/>
      <c r="D19" s="5"/>
      <c r="E19" s="5">
        <v>13</v>
      </c>
      <c r="F19" s="5"/>
      <c r="G19" s="5">
        <v>1</v>
      </c>
      <c r="H19" s="5"/>
      <c r="I19" s="5"/>
      <c r="J19" s="5"/>
      <c r="K19" s="5"/>
      <c r="L19" s="5"/>
    </row>
    <row r="20" spans="1:12" x14ac:dyDescent="0.2">
      <c r="A20" t="s">
        <v>54</v>
      </c>
      <c r="B20" t="s">
        <v>626</v>
      </c>
      <c r="C20" s="5"/>
      <c r="D20" s="5"/>
      <c r="E20" s="5"/>
      <c r="F20" s="5"/>
      <c r="G20" s="5"/>
      <c r="H20" s="5">
        <v>16</v>
      </c>
      <c r="I20" s="5"/>
      <c r="J20" s="5"/>
      <c r="K20" s="5"/>
      <c r="L20" s="5"/>
    </row>
    <row r="21" spans="1:12" x14ac:dyDescent="0.2">
      <c r="A21" t="s">
        <v>99</v>
      </c>
      <c r="B21" t="s">
        <v>600</v>
      </c>
      <c r="C21" s="5"/>
      <c r="D21" s="5"/>
      <c r="E21" s="5"/>
      <c r="F21" s="5"/>
      <c r="G21" s="5"/>
      <c r="H21" s="5">
        <v>10</v>
      </c>
      <c r="I21" s="5"/>
      <c r="J21" s="5"/>
      <c r="K21" s="5"/>
      <c r="L21" s="5"/>
    </row>
    <row r="22" spans="1:12" x14ac:dyDescent="0.2">
      <c r="A22" t="s">
        <v>45</v>
      </c>
      <c r="B22" t="s">
        <v>606</v>
      </c>
      <c r="C22" s="5"/>
      <c r="D22" s="5"/>
      <c r="E22" s="5">
        <v>11</v>
      </c>
      <c r="F22" s="5"/>
      <c r="G22" s="5"/>
      <c r="H22" s="5"/>
      <c r="I22" s="5"/>
      <c r="J22" s="5"/>
      <c r="K22" s="5"/>
      <c r="L22" s="5"/>
    </row>
    <row r="23" spans="1:12" x14ac:dyDescent="0.2">
      <c r="A23" t="s">
        <v>68</v>
      </c>
      <c r="B23" t="s">
        <v>558</v>
      </c>
      <c r="C23" s="5"/>
      <c r="D23" s="5"/>
      <c r="E23" s="5"/>
      <c r="F23" s="5"/>
      <c r="G23" s="5"/>
      <c r="H23" s="5">
        <v>14</v>
      </c>
      <c r="I23" s="5"/>
      <c r="J23" s="5"/>
      <c r="K23" s="5"/>
      <c r="L23" s="5"/>
    </row>
    <row r="24" spans="1:12" x14ac:dyDescent="0.2">
      <c r="A24" t="s">
        <v>56</v>
      </c>
      <c r="B24" t="s">
        <v>599</v>
      </c>
      <c r="C24" s="5"/>
      <c r="D24" s="5"/>
      <c r="E24" s="5">
        <v>13</v>
      </c>
      <c r="F24" s="5"/>
      <c r="G24" s="5"/>
      <c r="H24" s="5"/>
      <c r="I24" s="5"/>
      <c r="J24" s="5"/>
      <c r="K24" s="5"/>
      <c r="L24" s="5"/>
    </row>
    <row r="25" spans="1:12" x14ac:dyDescent="0.2">
      <c r="A25" t="s">
        <v>90</v>
      </c>
      <c r="B25" t="s">
        <v>567</v>
      </c>
      <c r="C25" s="5"/>
      <c r="D25" s="5"/>
      <c r="E25" s="5">
        <v>11</v>
      </c>
      <c r="F25" s="5"/>
      <c r="G25" s="5"/>
      <c r="H25" s="5"/>
      <c r="I25" s="5"/>
      <c r="J25" s="5"/>
      <c r="K25" s="5"/>
      <c r="L25" s="5"/>
    </row>
    <row r="26" spans="1:12" x14ac:dyDescent="0.2">
      <c r="A26" t="s">
        <v>30</v>
      </c>
      <c r="B26" t="s">
        <v>562</v>
      </c>
      <c r="C26" s="5"/>
      <c r="D26" s="5"/>
      <c r="E26" s="5"/>
      <c r="F26" s="5"/>
      <c r="G26" s="5"/>
      <c r="H26" s="5">
        <v>14</v>
      </c>
      <c r="I26" s="5"/>
      <c r="J26" s="5">
        <v>1</v>
      </c>
      <c r="K26" s="5"/>
      <c r="L26" s="5"/>
    </row>
    <row r="27" spans="1:12" x14ac:dyDescent="0.2">
      <c r="A27" t="s">
        <v>101</v>
      </c>
      <c r="B27" t="s">
        <v>570</v>
      </c>
      <c r="C27" s="5">
        <v>1</v>
      </c>
      <c r="D27" s="5"/>
      <c r="E27" s="5">
        <v>10</v>
      </c>
      <c r="F27" s="5"/>
      <c r="G27" s="5"/>
      <c r="H27" s="5"/>
      <c r="I27" s="5"/>
      <c r="J27" s="5"/>
      <c r="K27" s="5"/>
      <c r="L27" s="5"/>
    </row>
    <row r="28" spans="1:12" x14ac:dyDescent="0.2">
      <c r="A28" t="s">
        <v>62</v>
      </c>
      <c r="B28" t="s">
        <v>565</v>
      </c>
      <c r="C28" s="5"/>
      <c r="D28" s="5"/>
      <c r="E28" s="5"/>
      <c r="F28" s="5"/>
      <c r="G28" s="5"/>
      <c r="H28" s="5">
        <v>11</v>
      </c>
      <c r="I28" s="5"/>
      <c r="J28" s="5"/>
      <c r="K28" s="5"/>
      <c r="L28" s="5"/>
    </row>
    <row r="29" spans="1:12" x14ac:dyDescent="0.2">
      <c r="A29" t="s">
        <v>86</v>
      </c>
      <c r="B29" t="s">
        <v>554</v>
      </c>
      <c r="C29" s="5"/>
      <c r="D29" s="5"/>
      <c r="E29" s="5">
        <v>15</v>
      </c>
      <c r="F29" s="5"/>
      <c r="G29" s="5"/>
      <c r="H29" s="5"/>
      <c r="I29" s="5"/>
      <c r="J29" s="5"/>
      <c r="K29" s="5"/>
      <c r="L29" s="5"/>
    </row>
    <row r="30" spans="1:12" x14ac:dyDescent="0.2">
      <c r="A30" t="s">
        <v>82</v>
      </c>
      <c r="B30" t="s">
        <v>564</v>
      </c>
      <c r="C30" s="5"/>
      <c r="D30" s="5"/>
      <c r="E30" s="5"/>
      <c r="F30" s="5"/>
      <c r="G30" s="5"/>
      <c r="H30" s="5"/>
      <c r="I30" s="5">
        <v>2</v>
      </c>
      <c r="J30" s="5">
        <v>7</v>
      </c>
      <c r="K30" s="5"/>
      <c r="L30" s="5"/>
    </row>
    <row r="31" spans="1:12" x14ac:dyDescent="0.2">
      <c r="A31" t="s">
        <v>60</v>
      </c>
      <c r="B31" t="s">
        <v>566</v>
      </c>
      <c r="C31" s="5"/>
      <c r="D31" s="5"/>
      <c r="E31" s="5">
        <v>12</v>
      </c>
      <c r="F31" s="5"/>
      <c r="G31" s="5"/>
      <c r="H31" s="5"/>
      <c r="I31" s="5"/>
      <c r="J31" s="5"/>
      <c r="K31" s="5"/>
      <c r="L31" s="5"/>
    </row>
    <row r="32" spans="1:12" x14ac:dyDescent="0.2">
      <c r="A32" t="s">
        <v>50</v>
      </c>
      <c r="B32" t="s">
        <v>594</v>
      </c>
      <c r="C32" s="5"/>
      <c r="D32" s="5"/>
      <c r="E32" s="5">
        <v>5</v>
      </c>
      <c r="F32" s="5"/>
      <c r="G32" s="5"/>
      <c r="H32" s="5">
        <v>7</v>
      </c>
      <c r="I32" s="5"/>
      <c r="J32" s="5"/>
      <c r="K32" s="5"/>
      <c r="L32" s="5"/>
    </row>
    <row r="33" spans="1:12" x14ac:dyDescent="0.2">
      <c r="A33" t="s">
        <v>35</v>
      </c>
      <c r="B33" t="s">
        <v>579</v>
      </c>
      <c r="C33" s="5">
        <v>10</v>
      </c>
      <c r="D33" s="5"/>
      <c r="E33" s="5"/>
      <c r="F33" s="5"/>
      <c r="G33" s="5"/>
      <c r="H33" s="5"/>
      <c r="I33" s="5"/>
      <c r="J33" s="5"/>
      <c r="K33" s="5"/>
      <c r="L33" s="5"/>
    </row>
    <row r="34" spans="1:12" x14ac:dyDescent="0.2">
      <c r="A34" t="s">
        <v>49</v>
      </c>
      <c r="B34" t="s">
        <v>588</v>
      </c>
      <c r="C34" s="5"/>
      <c r="D34" s="5"/>
      <c r="E34" s="5">
        <v>10</v>
      </c>
      <c r="F34" s="5"/>
      <c r="G34" s="5"/>
      <c r="H34" s="5"/>
      <c r="I34" s="5"/>
      <c r="J34" s="5"/>
      <c r="K34" s="5"/>
      <c r="L34" s="5"/>
    </row>
    <row r="35" spans="1:12" x14ac:dyDescent="0.2">
      <c r="A35" t="s">
        <v>43</v>
      </c>
      <c r="B35" t="s">
        <v>632</v>
      </c>
      <c r="C35" s="5"/>
      <c r="D35" s="5"/>
      <c r="E35" s="5">
        <v>10</v>
      </c>
      <c r="F35" s="5"/>
      <c r="G35" s="5"/>
      <c r="H35" s="5"/>
      <c r="I35" s="5"/>
      <c r="J35" s="5"/>
      <c r="K35" s="5"/>
      <c r="L35" s="5"/>
    </row>
    <row r="36" spans="1:12" x14ac:dyDescent="0.2">
      <c r="A36" t="s">
        <v>18</v>
      </c>
      <c r="B36" t="s">
        <v>578</v>
      </c>
      <c r="C36" s="5"/>
      <c r="D36" s="5"/>
      <c r="E36" s="5">
        <v>22</v>
      </c>
      <c r="F36" s="5"/>
      <c r="G36" s="5"/>
      <c r="H36" s="5"/>
      <c r="I36" s="5"/>
      <c r="J36" s="5"/>
      <c r="K36" s="5"/>
      <c r="L36" s="5"/>
    </row>
    <row r="37" spans="1:12" x14ac:dyDescent="0.2">
      <c r="A37" t="s">
        <v>34</v>
      </c>
      <c r="B37" t="s">
        <v>1349</v>
      </c>
      <c r="C37" s="5"/>
      <c r="D37" s="5"/>
      <c r="E37" s="5"/>
      <c r="F37" s="5"/>
      <c r="G37" s="5"/>
      <c r="H37" s="5"/>
      <c r="I37" s="5">
        <v>1</v>
      </c>
      <c r="J37" s="5">
        <v>13</v>
      </c>
      <c r="K37" s="5"/>
      <c r="L37" s="5"/>
    </row>
    <row r="38" spans="1:12" x14ac:dyDescent="0.2">
      <c r="A38" t="s">
        <v>72</v>
      </c>
      <c r="B38" t="s">
        <v>560</v>
      </c>
      <c r="C38" s="5"/>
      <c r="D38" s="5"/>
      <c r="E38" s="5"/>
      <c r="F38" s="5"/>
      <c r="G38" s="5"/>
      <c r="H38" s="5">
        <v>11</v>
      </c>
      <c r="I38" s="5"/>
      <c r="J38" s="5"/>
      <c r="K38" s="5"/>
      <c r="L38" s="5"/>
    </row>
    <row r="39" spans="1:12" x14ac:dyDescent="0.2">
      <c r="A39" t="s">
        <v>52</v>
      </c>
      <c r="B39" t="s">
        <v>557</v>
      </c>
      <c r="C39" s="5"/>
      <c r="D39" s="5"/>
      <c r="E39" s="5"/>
      <c r="F39" s="5"/>
      <c r="G39" s="5"/>
      <c r="H39" s="5">
        <v>18</v>
      </c>
      <c r="I39" s="5"/>
      <c r="J39" s="5"/>
      <c r="K39" s="5"/>
      <c r="L39" s="5"/>
    </row>
    <row r="40" spans="1:12" x14ac:dyDescent="0.2">
      <c r="A40" t="s">
        <v>106</v>
      </c>
      <c r="B40" t="s">
        <v>616</v>
      </c>
      <c r="C40" s="5"/>
      <c r="D40" s="5"/>
      <c r="E40" s="5"/>
      <c r="F40" s="5"/>
      <c r="G40" s="5"/>
      <c r="H40" s="5">
        <v>14</v>
      </c>
      <c r="I40" s="5"/>
      <c r="J40" s="5"/>
      <c r="K40" s="5"/>
      <c r="L40" s="5"/>
    </row>
    <row r="41" spans="1:12" x14ac:dyDescent="0.2">
      <c r="A41" t="s">
        <v>38</v>
      </c>
      <c r="B41" t="s">
        <v>625</v>
      </c>
      <c r="C41" s="5"/>
      <c r="D41" s="5"/>
      <c r="E41" s="5">
        <v>12</v>
      </c>
      <c r="F41" s="5"/>
      <c r="G41" s="5"/>
      <c r="H41" s="5"/>
      <c r="I41" s="5"/>
      <c r="J41" s="5"/>
      <c r="K41" s="5"/>
      <c r="L41" s="5"/>
    </row>
    <row r="42" spans="1:12" x14ac:dyDescent="0.2">
      <c r="A42" t="s">
        <v>74</v>
      </c>
      <c r="B42" t="s">
        <v>580</v>
      </c>
      <c r="C42" s="5"/>
      <c r="D42" s="5">
        <v>12</v>
      </c>
      <c r="E42" s="5"/>
      <c r="F42" s="5"/>
      <c r="G42" s="5"/>
      <c r="H42" s="5"/>
      <c r="I42" s="5"/>
      <c r="J42" s="5"/>
      <c r="K42" s="5"/>
      <c r="L42" s="5"/>
    </row>
    <row r="43" spans="1:12" x14ac:dyDescent="0.2">
      <c r="A43" t="s">
        <v>41</v>
      </c>
      <c r="B43" t="s">
        <v>607</v>
      </c>
      <c r="C43" s="5"/>
      <c r="D43" s="5"/>
      <c r="E43" s="5"/>
      <c r="F43" s="5"/>
      <c r="G43" s="5"/>
      <c r="H43" s="5">
        <v>14</v>
      </c>
      <c r="I43" s="5"/>
      <c r="J43" s="5"/>
      <c r="K43" s="5"/>
      <c r="L43" s="5"/>
    </row>
    <row r="44" spans="1:12" x14ac:dyDescent="0.2">
      <c r="A44" t="s">
        <v>96</v>
      </c>
      <c r="B44" t="s">
        <v>622</v>
      </c>
      <c r="C44" s="5">
        <v>1</v>
      </c>
      <c r="D44" s="5"/>
      <c r="E44" s="5"/>
      <c r="F44" s="5">
        <v>11</v>
      </c>
      <c r="G44" s="5"/>
      <c r="H44" s="5"/>
      <c r="I44" s="5"/>
      <c r="J44" s="5"/>
      <c r="K44" s="5"/>
      <c r="L44" s="5"/>
    </row>
    <row r="45" spans="1:12" x14ac:dyDescent="0.2">
      <c r="A45" t="s">
        <v>70</v>
      </c>
      <c r="B45" t="s">
        <v>3163</v>
      </c>
      <c r="C45" s="5"/>
      <c r="D45" s="5"/>
      <c r="E45" s="5"/>
      <c r="F45" s="5"/>
      <c r="G45" s="5"/>
      <c r="H45" s="5">
        <v>14</v>
      </c>
      <c r="I45" s="5">
        <v>1</v>
      </c>
      <c r="J45" s="5">
        <v>1</v>
      </c>
      <c r="K45" s="5"/>
      <c r="L45" s="5"/>
    </row>
    <row r="46" spans="1:12" x14ac:dyDescent="0.2">
      <c r="A46" t="s">
        <v>77</v>
      </c>
      <c r="B46" t="s">
        <v>608</v>
      </c>
      <c r="C46" s="5">
        <v>1</v>
      </c>
      <c r="D46" s="5"/>
      <c r="E46" s="5"/>
      <c r="F46" s="5"/>
      <c r="G46" s="5"/>
      <c r="H46" s="5"/>
      <c r="I46" s="5">
        <v>10</v>
      </c>
      <c r="J46" s="5"/>
      <c r="K46" s="5"/>
      <c r="L46" s="5"/>
    </row>
    <row r="47" spans="1:12" x14ac:dyDescent="0.2">
      <c r="A47" t="s">
        <v>66</v>
      </c>
      <c r="B47" t="s">
        <v>553</v>
      </c>
      <c r="C47" s="5"/>
      <c r="D47" s="5"/>
      <c r="E47" s="5"/>
      <c r="F47" s="5"/>
      <c r="G47" s="5"/>
      <c r="H47" s="5"/>
      <c r="I47" s="5"/>
      <c r="J47" s="5">
        <v>13</v>
      </c>
      <c r="K47" s="5"/>
      <c r="L47" s="5"/>
    </row>
    <row r="48" spans="1:12" x14ac:dyDescent="0.2">
      <c r="A48" t="s">
        <v>76</v>
      </c>
      <c r="B48" t="s">
        <v>592</v>
      </c>
      <c r="C48" s="5"/>
      <c r="D48" s="5"/>
      <c r="E48" s="5"/>
      <c r="F48" s="5"/>
      <c r="G48" s="5"/>
      <c r="H48" s="5">
        <v>10</v>
      </c>
      <c r="I48" s="5"/>
      <c r="J48" s="5"/>
      <c r="K48" s="5"/>
      <c r="L48" s="5"/>
    </row>
    <row r="49" spans="1:12" x14ac:dyDescent="0.2">
      <c r="A49" t="s">
        <v>94</v>
      </c>
      <c r="B49" t="s">
        <v>1350</v>
      </c>
      <c r="C49" s="5"/>
      <c r="D49" s="5"/>
      <c r="E49" s="5"/>
      <c r="F49" s="5"/>
      <c r="G49" s="5"/>
      <c r="H49" s="5"/>
      <c r="I49" s="5"/>
      <c r="J49" s="5">
        <v>10</v>
      </c>
      <c r="K49" s="5"/>
      <c r="L49" s="5"/>
    </row>
    <row r="50" spans="1:12" x14ac:dyDescent="0.2">
      <c r="A50" t="s">
        <v>32</v>
      </c>
      <c r="B50" t="s">
        <v>574</v>
      </c>
      <c r="C50" s="5"/>
      <c r="D50" s="5"/>
      <c r="E50" s="5">
        <v>12</v>
      </c>
      <c r="F50" s="5"/>
      <c r="G50" s="5"/>
      <c r="H50" s="5"/>
      <c r="I50" s="5"/>
      <c r="J50" s="5"/>
      <c r="K50" s="5"/>
      <c r="L50" s="5"/>
    </row>
    <row r="51" spans="1:12" x14ac:dyDescent="0.2">
      <c r="A51" t="s">
        <v>84</v>
      </c>
      <c r="B51" t="s">
        <v>619</v>
      </c>
      <c r="C51" s="5"/>
      <c r="D51" s="5"/>
      <c r="E51" s="5">
        <v>9</v>
      </c>
      <c r="F51" s="5"/>
      <c r="G51" s="5"/>
      <c r="H51" s="5"/>
      <c r="I51" s="5"/>
      <c r="J51" s="5"/>
      <c r="K51" s="5"/>
      <c r="L51" s="5"/>
    </row>
    <row r="52" spans="1:12" x14ac:dyDescent="0.2">
      <c r="A52" t="s">
        <v>92</v>
      </c>
      <c r="B52" t="s">
        <v>572</v>
      </c>
      <c r="C52" s="5"/>
      <c r="D52" s="5"/>
      <c r="E52" s="5">
        <v>2</v>
      </c>
      <c r="F52" s="5"/>
      <c r="G52" s="5"/>
      <c r="H52" s="5">
        <v>13</v>
      </c>
      <c r="I52" s="5"/>
      <c r="J52" s="5"/>
      <c r="K52" s="5"/>
      <c r="L52" s="5"/>
    </row>
    <row r="53" spans="1:12" x14ac:dyDescent="0.2">
      <c r="A53" t="s">
        <v>47</v>
      </c>
      <c r="B53" t="s">
        <v>604</v>
      </c>
      <c r="C53" s="5"/>
      <c r="D53" s="5"/>
      <c r="E53" s="5"/>
      <c r="F53" s="5"/>
      <c r="G53" s="5"/>
      <c r="H53" s="5">
        <v>11</v>
      </c>
      <c r="I53" s="5"/>
      <c r="J53" s="5">
        <v>1</v>
      </c>
      <c r="K53" s="5">
        <v>1</v>
      </c>
      <c r="L53" s="5"/>
    </row>
    <row r="54" spans="1:12" x14ac:dyDescent="0.2">
      <c r="A54" t="s">
        <v>1212</v>
      </c>
      <c r="B54" t="s">
        <v>1212</v>
      </c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1:12" x14ac:dyDescent="0.2">
      <c r="A55" t="s">
        <v>1227</v>
      </c>
      <c r="C55" s="5">
        <v>13</v>
      </c>
      <c r="D55" s="5">
        <v>12</v>
      </c>
      <c r="E55" s="5">
        <v>247</v>
      </c>
      <c r="F55" s="5">
        <v>11</v>
      </c>
      <c r="G55" s="5">
        <v>1</v>
      </c>
      <c r="H55" s="5">
        <v>218</v>
      </c>
      <c r="I55" s="5">
        <v>14</v>
      </c>
      <c r="J55" s="5">
        <v>74</v>
      </c>
      <c r="K55" s="5">
        <v>14</v>
      </c>
      <c r="L55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2:E54"/>
  <sheetViews>
    <sheetView zoomScaleNormal="100" workbookViewId="0">
      <pane xSplit="2" ySplit="4" topLeftCell="C38" activePane="bottomRight" state="frozen"/>
      <selection sqref="A1:XFD1048576"/>
      <selection pane="topRight" sqref="A1:XFD1048576"/>
      <selection pane="bottomLeft" sqref="A1:XFD1048576"/>
      <selection pane="bottomRight" activeCell="D47" sqref="D47"/>
    </sheetView>
  </sheetViews>
  <sheetFormatPr defaultRowHeight="14.25" x14ac:dyDescent="0.2"/>
  <cols>
    <col min="1" max="1" width="28.25" bestFit="1" customWidth="1"/>
    <col min="2" max="2" width="14.25" bestFit="1" customWidth="1"/>
    <col min="3" max="3" width="12.875" bestFit="1" customWidth="1"/>
    <col min="4" max="4" width="13.25" bestFit="1" customWidth="1"/>
    <col min="5" max="6" width="5.875" customWidth="1"/>
    <col min="7" max="8" width="12.375" customWidth="1"/>
    <col min="9" max="12" width="12.375" bestFit="1" customWidth="1"/>
    <col min="13" max="608" width="12" bestFit="1" customWidth="1"/>
    <col min="609" max="609" width="5.875" bestFit="1" customWidth="1"/>
  </cols>
  <sheetData>
    <row r="2" spans="1:5" x14ac:dyDescent="0.2">
      <c r="A2" s="9" t="s">
        <v>14</v>
      </c>
      <c r="B2" t="s">
        <v>1335</v>
      </c>
    </row>
    <row r="3" spans="1:5" x14ac:dyDescent="0.2">
      <c r="A3" s="9" t="s">
        <v>203</v>
      </c>
      <c r="B3" t="s">
        <v>1335</v>
      </c>
    </row>
    <row r="5" spans="1:5" x14ac:dyDescent="0.2">
      <c r="A5" s="9" t="s">
        <v>1348</v>
      </c>
      <c r="C5" s="9" t="s">
        <v>228</v>
      </c>
    </row>
    <row r="6" spans="1:5" x14ac:dyDescent="0.2">
      <c r="A6" s="9" t="s">
        <v>7</v>
      </c>
      <c r="B6" s="9" t="s">
        <v>641</v>
      </c>
      <c r="D6" t="s">
        <v>3165</v>
      </c>
      <c r="E6" t="s">
        <v>1212</v>
      </c>
    </row>
    <row r="7" spans="1:5" x14ac:dyDescent="0.2">
      <c r="A7" t="s">
        <v>104</v>
      </c>
      <c r="B7" t="s">
        <v>582</v>
      </c>
      <c r="C7" s="5">
        <v>19</v>
      </c>
      <c r="D7" s="5"/>
      <c r="E7" s="5"/>
    </row>
    <row r="8" spans="1:5" x14ac:dyDescent="0.2">
      <c r="A8" t="s">
        <v>58</v>
      </c>
      <c r="B8" t="s">
        <v>585</v>
      </c>
      <c r="C8" s="5">
        <v>14</v>
      </c>
      <c r="D8" s="5"/>
      <c r="E8" s="5"/>
    </row>
    <row r="9" spans="1:5" x14ac:dyDescent="0.2">
      <c r="A9" t="s">
        <v>21</v>
      </c>
      <c r="B9" t="s">
        <v>624</v>
      </c>
      <c r="C9" s="5">
        <v>12</v>
      </c>
      <c r="D9" s="5"/>
      <c r="E9" s="5"/>
    </row>
    <row r="10" spans="1:5" x14ac:dyDescent="0.2">
      <c r="A10" t="s">
        <v>2522</v>
      </c>
      <c r="B10" t="s">
        <v>615</v>
      </c>
      <c r="C10" s="5">
        <v>14</v>
      </c>
      <c r="D10" s="5"/>
      <c r="E10" s="5"/>
    </row>
    <row r="11" spans="1:5" x14ac:dyDescent="0.2">
      <c r="A11" t="s">
        <v>80</v>
      </c>
      <c r="B11" t="s">
        <v>584</v>
      </c>
      <c r="C11" s="5">
        <v>10</v>
      </c>
      <c r="D11" s="5"/>
      <c r="E11" s="5"/>
    </row>
    <row r="12" spans="1:5" x14ac:dyDescent="0.2">
      <c r="A12" t="s">
        <v>64</v>
      </c>
      <c r="B12" t="s">
        <v>634</v>
      </c>
      <c r="C12" s="5">
        <v>17</v>
      </c>
      <c r="D12" s="5"/>
      <c r="E12" s="5"/>
    </row>
    <row r="13" spans="1:5" x14ac:dyDescent="0.2">
      <c r="A13" t="s">
        <v>40</v>
      </c>
      <c r="B13" t="s">
        <v>635</v>
      </c>
      <c r="C13" s="5">
        <v>19</v>
      </c>
      <c r="D13" s="5"/>
      <c r="E13" s="5"/>
    </row>
    <row r="14" spans="1:5" x14ac:dyDescent="0.2">
      <c r="A14" t="s">
        <v>27</v>
      </c>
      <c r="B14" t="s">
        <v>617</v>
      </c>
      <c r="C14" s="5">
        <v>18</v>
      </c>
      <c r="D14" s="5"/>
      <c r="E14" s="5"/>
    </row>
    <row r="15" spans="1:5" x14ac:dyDescent="0.2">
      <c r="A15" t="s">
        <v>24</v>
      </c>
      <c r="B15" t="s">
        <v>612</v>
      </c>
      <c r="C15" s="5">
        <v>15</v>
      </c>
      <c r="D15" s="5"/>
      <c r="E15" s="5"/>
    </row>
    <row r="16" spans="1:5" x14ac:dyDescent="0.2">
      <c r="A16" t="s">
        <v>36</v>
      </c>
      <c r="B16" t="s">
        <v>618</v>
      </c>
      <c r="C16" s="5">
        <v>13</v>
      </c>
      <c r="D16" s="5"/>
      <c r="E16" s="5"/>
    </row>
    <row r="17" spans="1:5" x14ac:dyDescent="0.2">
      <c r="A17" t="s">
        <v>39</v>
      </c>
      <c r="B17" t="s">
        <v>593</v>
      </c>
      <c r="C17" s="5">
        <v>13</v>
      </c>
      <c r="D17" s="5"/>
      <c r="E17" s="5"/>
    </row>
    <row r="18" spans="1:5" x14ac:dyDescent="0.2">
      <c r="A18" t="s">
        <v>88</v>
      </c>
      <c r="B18" t="s">
        <v>629</v>
      </c>
      <c r="C18" s="5">
        <v>14</v>
      </c>
      <c r="D18" s="5"/>
      <c r="E18" s="5"/>
    </row>
    <row r="19" spans="1:5" x14ac:dyDescent="0.2">
      <c r="A19" t="s">
        <v>54</v>
      </c>
      <c r="B19" t="s">
        <v>626</v>
      </c>
      <c r="C19" s="5">
        <v>16</v>
      </c>
      <c r="D19" s="5"/>
      <c r="E19" s="5"/>
    </row>
    <row r="20" spans="1:5" x14ac:dyDescent="0.2">
      <c r="A20" t="s">
        <v>99</v>
      </c>
      <c r="B20" t="s">
        <v>600</v>
      </c>
      <c r="C20" s="5">
        <v>10</v>
      </c>
      <c r="D20" s="5"/>
      <c r="E20" s="5"/>
    </row>
    <row r="21" spans="1:5" x14ac:dyDescent="0.2">
      <c r="A21" t="s">
        <v>45</v>
      </c>
      <c r="B21" t="s">
        <v>606</v>
      </c>
      <c r="C21" s="5">
        <v>11</v>
      </c>
      <c r="D21" s="5"/>
      <c r="E21" s="5"/>
    </row>
    <row r="22" spans="1:5" x14ac:dyDescent="0.2">
      <c r="A22" t="s">
        <v>68</v>
      </c>
      <c r="B22" t="s">
        <v>558</v>
      </c>
      <c r="C22" s="5">
        <v>14</v>
      </c>
      <c r="D22" s="5"/>
      <c r="E22" s="5"/>
    </row>
    <row r="23" spans="1:5" x14ac:dyDescent="0.2">
      <c r="A23" t="s">
        <v>56</v>
      </c>
      <c r="B23" t="s">
        <v>599</v>
      </c>
      <c r="C23" s="5">
        <v>13</v>
      </c>
      <c r="D23" s="5"/>
      <c r="E23" s="5"/>
    </row>
    <row r="24" spans="1:5" x14ac:dyDescent="0.2">
      <c r="A24" t="s">
        <v>90</v>
      </c>
      <c r="B24" t="s">
        <v>567</v>
      </c>
      <c r="C24" s="5">
        <v>11</v>
      </c>
      <c r="D24" s="5"/>
      <c r="E24" s="5"/>
    </row>
    <row r="25" spans="1:5" x14ac:dyDescent="0.2">
      <c r="A25" t="s">
        <v>30</v>
      </c>
      <c r="B25" t="s">
        <v>562</v>
      </c>
      <c r="C25" s="5">
        <v>15</v>
      </c>
      <c r="D25" s="5"/>
      <c r="E25" s="5"/>
    </row>
    <row r="26" spans="1:5" x14ac:dyDescent="0.2">
      <c r="A26" t="s">
        <v>101</v>
      </c>
      <c r="B26" t="s">
        <v>570</v>
      </c>
      <c r="C26" s="5">
        <v>11</v>
      </c>
      <c r="D26" s="5"/>
      <c r="E26" s="5"/>
    </row>
    <row r="27" spans="1:5" x14ac:dyDescent="0.2">
      <c r="A27" t="s">
        <v>62</v>
      </c>
      <c r="B27" t="s">
        <v>565</v>
      </c>
      <c r="C27" s="5">
        <v>11</v>
      </c>
      <c r="D27" s="5"/>
      <c r="E27" s="5"/>
    </row>
    <row r="28" spans="1:5" x14ac:dyDescent="0.2">
      <c r="A28" t="s">
        <v>86</v>
      </c>
      <c r="B28" t="s">
        <v>554</v>
      </c>
      <c r="C28" s="5">
        <v>15</v>
      </c>
      <c r="D28" s="5"/>
      <c r="E28" s="5"/>
    </row>
    <row r="29" spans="1:5" x14ac:dyDescent="0.2">
      <c r="A29" t="s">
        <v>82</v>
      </c>
      <c r="B29" t="s">
        <v>564</v>
      </c>
      <c r="C29" s="5">
        <v>10</v>
      </c>
      <c r="D29" s="5"/>
      <c r="E29" s="5"/>
    </row>
    <row r="30" spans="1:5" x14ac:dyDescent="0.2">
      <c r="A30" t="s">
        <v>60</v>
      </c>
      <c r="B30" t="s">
        <v>566</v>
      </c>
      <c r="C30" s="5">
        <v>12</v>
      </c>
      <c r="D30" s="5"/>
      <c r="E30" s="5"/>
    </row>
    <row r="31" spans="1:5" x14ac:dyDescent="0.2">
      <c r="A31" t="s">
        <v>50</v>
      </c>
      <c r="B31" t="s">
        <v>594</v>
      </c>
      <c r="C31" s="5">
        <v>12</v>
      </c>
      <c r="D31" s="5"/>
      <c r="E31" s="5"/>
    </row>
    <row r="32" spans="1:5" x14ac:dyDescent="0.2">
      <c r="A32" t="s">
        <v>35</v>
      </c>
      <c r="B32" t="s">
        <v>579</v>
      </c>
      <c r="C32" s="5">
        <v>10</v>
      </c>
      <c r="D32" s="5"/>
      <c r="E32" s="5"/>
    </row>
    <row r="33" spans="1:5" x14ac:dyDescent="0.2">
      <c r="A33" t="s">
        <v>49</v>
      </c>
      <c r="B33" t="s">
        <v>588</v>
      </c>
      <c r="C33" s="5">
        <v>10</v>
      </c>
      <c r="D33" s="5"/>
      <c r="E33" s="5"/>
    </row>
    <row r="34" spans="1:5" x14ac:dyDescent="0.2">
      <c r="A34" t="s">
        <v>43</v>
      </c>
      <c r="B34" t="s">
        <v>632</v>
      </c>
      <c r="C34" s="5">
        <v>10</v>
      </c>
      <c r="D34" s="5"/>
      <c r="E34" s="5"/>
    </row>
    <row r="35" spans="1:5" x14ac:dyDescent="0.2">
      <c r="A35" t="s">
        <v>18</v>
      </c>
      <c r="B35" t="s">
        <v>578</v>
      </c>
      <c r="C35" s="5">
        <v>22</v>
      </c>
      <c r="D35" s="5"/>
      <c r="E35" s="5"/>
    </row>
    <row r="36" spans="1:5" x14ac:dyDescent="0.2">
      <c r="A36" t="s">
        <v>34</v>
      </c>
      <c r="B36" t="s">
        <v>1349</v>
      </c>
      <c r="C36" s="5">
        <v>14</v>
      </c>
      <c r="D36" s="5"/>
      <c r="E36" s="5"/>
    </row>
    <row r="37" spans="1:5" x14ac:dyDescent="0.2">
      <c r="A37" t="s">
        <v>72</v>
      </c>
      <c r="B37" t="s">
        <v>560</v>
      </c>
      <c r="C37" s="5">
        <v>11</v>
      </c>
      <c r="D37" s="5"/>
      <c r="E37" s="5"/>
    </row>
    <row r="38" spans="1:5" x14ac:dyDescent="0.2">
      <c r="A38" t="s">
        <v>52</v>
      </c>
      <c r="B38" t="s">
        <v>557</v>
      </c>
      <c r="C38" s="5">
        <v>18</v>
      </c>
      <c r="D38" s="5"/>
      <c r="E38" s="5"/>
    </row>
    <row r="39" spans="1:5" x14ac:dyDescent="0.2">
      <c r="A39" t="s">
        <v>106</v>
      </c>
      <c r="B39" t="s">
        <v>616</v>
      </c>
      <c r="C39" s="5">
        <v>14</v>
      </c>
      <c r="D39" s="5"/>
      <c r="E39" s="5"/>
    </row>
    <row r="40" spans="1:5" x14ac:dyDescent="0.2">
      <c r="A40" t="s">
        <v>38</v>
      </c>
      <c r="B40" t="s">
        <v>625</v>
      </c>
      <c r="C40" s="5">
        <v>12</v>
      </c>
      <c r="D40" s="5"/>
      <c r="E40" s="5"/>
    </row>
    <row r="41" spans="1:5" x14ac:dyDescent="0.2">
      <c r="A41" t="s">
        <v>74</v>
      </c>
      <c r="B41" t="s">
        <v>580</v>
      </c>
      <c r="C41" s="5">
        <v>12</v>
      </c>
      <c r="D41" s="5"/>
      <c r="E41" s="5"/>
    </row>
    <row r="42" spans="1:5" x14ac:dyDescent="0.2">
      <c r="A42" t="s">
        <v>41</v>
      </c>
      <c r="B42" t="s">
        <v>607</v>
      </c>
      <c r="C42" s="5">
        <v>14</v>
      </c>
      <c r="D42" s="5"/>
      <c r="E42" s="5"/>
    </row>
    <row r="43" spans="1:5" x14ac:dyDescent="0.2">
      <c r="A43" t="s">
        <v>96</v>
      </c>
      <c r="B43" t="s">
        <v>622</v>
      </c>
      <c r="C43" s="5">
        <v>12</v>
      </c>
      <c r="D43" s="5"/>
      <c r="E43" s="5"/>
    </row>
    <row r="44" spans="1:5" x14ac:dyDescent="0.2">
      <c r="A44" t="s">
        <v>70</v>
      </c>
      <c r="B44" t="s">
        <v>3163</v>
      </c>
      <c r="C44" s="5">
        <v>15</v>
      </c>
      <c r="D44" s="5">
        <v>1</v>
      </c>
      <c r="E44" s="5"/>
    </row>
    <row r="45" spans="1:5" x14ac:dyDescent="0.2">
      <c r="A45" t="s">
        <v>77</v>
      </c>
      <c r="B45" t="s">
        <v>608</v>
      </c>
      <c r="C45" s="5">
        <v>12</v>
      </c>
      <c r="D45" s="5"/>
      <c r="E45" s="5"/>
    </row>
    <row r="46" spans="1:5" x14ac:dyDescent="0.2">
      <c r="A46" t="s">
        <v>66</v>
      </c>
      <c r="B46" t="s">
        <v>553</v>
      </c>
      <c r="C46" s="5">
        <v>13</v>
      </c>
      <c r="D46" s="5"/>
      <c r="E46" s="5"/>
    </row>
    <row r="47" spans="1:5" x14ac:dyDescent="0.2">
      <c r="A47" t="s">
        <v>76</v>
      </c>
      <c r="B47" t="s">
        <v>592</v>
      </c>
      <c r="C47" s="5">
        <v>10</v>
      </c>
      <c r="D47" s="5"/>
      <c r="E47" s="5"/>
    </row>
    <row r="48" spans="1:5" x14ac:dyDescent="0.2">
      <c r="A48" t="s">
        <v>94</v>
      </c>
      <c r="B48" t="s">
        <v>1350</v>
      </c>
      <c r="C48" s="5">
        <v>10</v>
      </c>
      <c r="D48" s="5"/>
      <c r="E48" s="5"/>
    </row>
    <row r="49" spans="1:5" x14ac:dyDescent="0.2">
      <c r="A49" t="s">
        <v>32</v>
      </c>
      <c r="B49" t="s">
        <v>574</v>
      </c>
      <c r="C49" s="5">
        <v>12</v>
      </c>
      <c r="D49" s="5"/>
      <c r="E49" s="5"/>
    </row>
    <row r="50" spans="1:5" x14ac:dyDescent="0.2">
      <c r="A50" t="s">
        <v>84</v>
      </c>
      <c r="B50" t="s">
        <v>619</v>
      </c>
      <c r="C50" s="5">
        <v>9</v>
      </c>
      <c r="D50" s="5"/>
      <c r="E50" s="5"/>
    </row>
    <row r="51" spans="1:5" x14ac:dyDescent="0.2">
      <c r="A51" t="s">
        <v>92</v>
      </c>
      <c r="B51" t="s">
        <v>572</v>
      </c>
      <c r="C51" s="5">
        <v>15</v>
      </c>
      <c r="D51" s="5"/>
      <c r="E51" s="5"/>
    </row>
    <row r="52" spans="1:5" x14ac:dyDescent="0.2">
      <c r="A52" t="s">
        <v>47</v>
      </c>
      <c r="B52" t="s">
        <v>604</v>
      </c>
      <c r="C52" s="5">
        <v>13</v>
      </c>
      <c r="D52" s="5"/>
      <c r="E52" s="5"/>
    </row>
    <row r="53" spans="1:5" x14ac:dyDescent="0.2">
      <c r="A53" t="s">
        <v>1212</v>
      </c>
      <c r="B53" t="s">
        <v>1212</v>
      </c>
      <c r="C53" s="5"/>
      <c r="D53" s="5"/>
      <c r="E53" s="5"/>
    </row>
    <row r="54" spans="1:5" x14ac:dyDescent="0.2">
      <c r="A54" t="s">
        <v>1227</v>
      </c>
      <c r="C54" s="5">
        <v>607</v>
      </c>
      <c r="D54" s="5">
        <v>1</v>
      </c>
      <c r="E54" s="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2:H58"/>
  <sheetViews>
    <sheetView zoomScaleNormal="100" workbookViewId="0">
      <pane xSplit="2" ySplit="4" topLeftCell="C29" activePane="bottomRight" state="frozen"/>
      <selection sqref="A1:XFD1048576"/>
      <selection pane="topRight" sqref="A1:XFD1048576"/>
      <selection pane="bottomLeft" sqref="A1:XFD1048576"/>
      <selection pane="bottomRight" activeCell="F58" sqref="F58"/>
    </sheetView>
  </sheetViews>
  <sheetFormatPr defaultRowHeight="14.25" x14ac:dyDescent="0.2"/>
  <cols>
    <col min="1" max="1" width="28.25" bestFit="1" customWidth="1"/>
    <col min="2" max="2" width="14.25" bestFit="1" customWidth="1"/>
    <col min="3" max="8" width="16" style="15" bestFit="1" customWidth="1"/>
    <col min="9" max="11" width="16" bestFit="1" customWidth="1"/>
    <col min="12" max="12" width="12.375" bestFit="1" customWidth="1"/>
    <col min="13" max="608" width="12" bestFit="1" customWidth="1"/>
    <col min="609" max="609" width="5.875" bestFit="1" customWidth="1"/>
  </cols>
  <sheetData>
    <row r="2" spans="1:8" x14ac:dyDescent="0.2">
      <c r="A2" s="9" t="s">
        <v>14</v>
      </c>
      <c r="B2" t="s">
        <v>1335</v>
      </c>
    </row>
    <row r="3" spans="1:8" x14ac:dyDescent="0.2">
      <c r="A3" s="9" t="s">
        <v>203</v>
      </c>
      <c r="B3" t="s">
        <v>1335</v>
      </c>
    </row>
    <row r="5" spans="1:8" x14ac:dyDescent="0.2">
      <c r="A5" s="9" t="s">
        <v>1369</v>
      </c>
      <c r="C5" s="16" t="s">
        <v>5</v>
      </c>
      <c r="D5" s="16" t="s">
        <v>6</v>
      </c>
      <c r="E5" s="16" t="s">
        <v>1263</v>
      </c>
      <c r="F5" s="9" t="s">
        <v>205</v>
      </c>
    </row>
    <row r="6" spans="1:8" x14ac:dyDescent="0.2">
      <c r="C6" s="8" t="s">
        <v>16</v>
      </c>
      <c r="D6" s="8"/>
      <c r="E6" s="8"/>
      <c r="F6" s="8"/>
      <c r="G6" s="8" t="s">
        <v>1173</v>
      </c>
      <c r="H6" s="8" t="s">
        <v>1212</v>
      </c>
    </row>
    <row r="7" spans="1:8" x14ac:dyDescent="0.2">
      <c r="C7" s="8" t="s">
        <v>17</v>
      </c>
      <c r="D7" s="8"/>
      <c r="E7" s="8"/>
      <c r="F7" s="8"/>
      <c r="G7" s="8" t="s">
        <v>1174</v>
      </c>
      <c r="H7" s="8" t="s">
        <v>1212</v>
      </c>
    </row>
    <row r="8" spans="1:8" x14ac:dyDescent="0.2">
      <c r="C8" s="8" t="s">
        <v>1346</v>
      </c>
      <c r="D8" s="8"/>
      <c r="E8" s="8"/>
      <c r="F8" s="8" t="s">
        <v>1368</v>
      </c>
      <c r="G8" s="8" t="s">
        <v>1368</v>
      </c>
      <c r="H8" s="8" t="s">
        <v>1212</v>
      </c>
    </row>
    <row r="9" spans="1:8" x14ac:dyDescent="0.2">
      <c r="A9" s="9" t="s">
        <v>7</v>
      </c>
      <c r="B9" s="9" t="s">
        <v>641</v>
      </c>
      <c r="C9" s="8" t="s">
        <v>1273</v>
      </c>
      <c r="D9" s="8" t="s">
        <v>165</v>
      </c>
      <c r="E9" s="8" t="s">
        <v>155</v>
      </c>
      <c r="F9" s="8" t="s">
        <v>1368</v>
      </c>
      <c r="G9" s="8" t="s">
        <v>1368</v>
      </c>
      <c r="H9" s="8" t="s">
        <v>1212</v>
      </c>
    </row>
    <row r="10" spans="1:8" x14ac:dyDescent="0.2">
      <c r="A10" t="s">
        <v>104</v>
      </c>
      <c r="B10" t="s">
        <v>582</v>
      </c>
      <c r="C10" s="17">
        <v>3</v>
      </c>
      <c r="D10" s="17">
        <v>10</v>
      </c>
      <c r="E10" s="17">
        <v>6</v>
      </c>
      <c r="F10" s="17"/>
      <c r="G10" s="17">
        <v>1</v>
      </c>
      <c r="H10" s="17"/>
    </row>
    <row r="11" spans="1:8" x14ac:dyDescent="0.2">
      <c r="A11" t="s">
        <v>58</v>
      </c>
      <c r="B11" t="s">
        <v>585</v>
      </c>
      <c r="C11" s="17">
        <v>1</v>
      </c>
      <c r="D11" s="17">
        <v>13</v>
      </c>
      <c r="E11" s="17"/>
      <c r="F11" s="17"/>
      <c r="G11" s="17"/>
      <c r="H11" s="17"/>
    </row>
    <row r="12" spans="1:8" x14ac:dyDescent="0.2">
      <c r="A12" t="s">
        <v>21</v>
      </c>
      <c r="B12" t="s">
        <v>624</v>
      </c>
      <c r="C12" s="17"/>
      <c r="D12" s="17">
        <v>11</v>
      </c>
      <c r="E12" s="17">
        <v>1</v>
      </c>
      <c r="F12" s="17"/>
      <c r="G12" s="17">
        <v>1</v>
      </c>
      <c r="H12" s="17"/>
    </row>
    <row r="13" spans="1:8" x14ac:dyDescent="0.2">
      <c r="A13" t="s">
        <v>2522</v>
      </c>
      <c r="B13" t="s">
        <v>615</v>
      </c>
      <c r="C13" s="17"/>
      <c r="D13" s="17">
        <v>12</v>
      </c>
      <c r="E13" s="17">
        <v>2</v>
      </c>
      <c r="F13" s="17"/>
      <c r="G13" s="17">
        <v>1</v>
      </c>
      <c r="H13" s="17"/>
    </row>
    <row r="14" spans="1:8" x14ac:dyDescent="0.2">
      <c r="A14" t="s">
        <v>80</v>
      </c>
      <c r="B14" t="s">
        <v>584</v>
      </c>
      <c r="C14" s="17"/>
      <c r="D14" s="17">
        <v>10</v>
      </c>
      <c r="E14" s="17"/>
      <c r="F14" s="17"/>
      <c r="G14" s="17"/>
      <c r="H14" s="17"/>
    </row>
    <row r="15" spans="1:8" x14ac:dyDescent="0.2">
      <c r="A15" t="s">
        <v>64</v>
      </c>
      <c r="B15" t="s">
        <v>634</v>
      </c>
      <c r="C15" s="17">
        <v>2</v>
      </c>
      <c r="D15" s="17">
        <v>12</v>
      </c>
      <c r="E15" s="17">
        <v>3</v>
      </c>
      <c r="F15" s="17"/>
      <c r="G15" s="17">
        <v>1</v>
      </c>
      <c r="H15" s="17"/>
    </row>
    <row r="16" spans="1:8" x14ac:dyDescent="0.2">
      <c r="A16" t="s">
        <v>40</v>
      </c>
      <c r="B16" t="s">
        <v>635</v>
      </c>
      <c r="C16" s="17">
        <v>2</v>
      </c>
      <c r="D16" s="17">
        <v>13</v>
      </c>
      <c r="E16" s="17">
        <v>4</v>
      </c>
      <c r="F16" s="17"/>
      <c r="G16" s="17"/>
      <c r="H16" s="17"/>
    </row>
    <row r="17" spans="1:8" x14ac:dyDescent="0.2">
      <c r="A17" t="s">
        <v>27</v>
      </c>
      <c r="B17" t="s">
        <v>617</v>
      </c>
      <c r="C17" s="17"/>
      <c r="D17" s="17">
        <v>14</v>
      </c>
      <c r="E17" s="17">
        <v>4</v>
      </c>
      <c r="F17" s="17"/>
      <c r="G17" s="17"/>
      <c r="H17" s="17"/>
    </row>
    <row r="18" spans="1:8" x14ac:dyDescent="0.2">
      <c r="A18" t="s">
        <v>24</v>
      </c>
      <c r="B18" t="s">
        <v>612</v>
      </c>
      <c r="C18" s="17"/>
      <c r="D18" s="17">
        <v>15</v>
      </c>
      <c r="E18" s="17"/>
      <c r="F18" s="17"/>
      <c r="G18" s="17">
        <v>1</v>
      </c>
      <c r="H18" s="17"/>
    </row>
    <row r="19" spans="1:8" x14ac:dyDescent="0.2">
      <c r="A19" t="s">
        <v>36</v>
      </c>
      <c r="B19" t="s">
        <v>618</v>
      </c>
      <c r="C19" s="17"/>
      <c r="D19" s="17">
        <v>13</v>
      </c>
      <c r="E19" s="17"/>
      <c r="F19" s="17"/>
      <c r="G19" s="17"/>
      <c r="H19" s="17"/>
    </row>
    <row r="20" spans="1:8" x14ac:dyDescent="0.2">
      <c r="A20" t="s">
        <v>39</v>
      </c>
      <c r="B20" t="s">
        <v>593</v>
      </c>
      <c r="C20" s="17"/>
      <c r="D20" s="17">
        <v>12</v>
      </c>
      <c r="E20" s="17">
        <v>1</v>
      </c>
      <c r="F20" s="17"/>
      <c r="G20" s="17"/>
      <c r="H20" s="17"/>
    </row>
    <row r="21" spans="1:8" x14ac:dyDescent="0.2">
      <c r="A21" t="s">
        <v>88</v>
      </c>
      <c r="B21" t="s">
        <v>629</v>
      </c>
      <c r="C21" s="17"/>
      <c r="D21" s="17">
        <v>14</v>
      </c>
      <c r="E21" s="17"/>
      <c r="F21" s="17"/>
      <c r="G21" s="17"/>
      <c r="H21" s="17"/>
    </row>
    <row r="22" spans="1:8" x14ac:dyDescent="0.2">
      <c r="A22" t="s">
        <v>54</v>
      </c>
      <c r="B22" t="s">
        <v>626</v>
      </c>
      <c r="C22" s="17"/>
      <c r="D22" s="17">
        <v>11</v>
      </c>
      <c r="E22" s="17">
        <v>5</v>
      </c>
      <c r="F22" s="17"/>
      <c r="G22" s="17"/>
      <c r="H22" s="17"/>
    </row>
    <row r="23" spans="1:8" x14ac:dyDescent="0.2">
      <c r="A23" t="s">
        <v>99</v>
      </c>
      <c r="B23" t="s">
        <v>600</v>
      </c>
      <c r="C23" s="17"/>
      <c r="D23" s="17">
        <v>10</v>
      </c>
      <c r="E23" s="17"/>
      <c r="F23" s="17"/>
      <c r="G23" s="17">
        <v>1</v>
      </c>
      <c r="H23" s="17"/>
    </row>
    <row r="24" spans="1:8" x14ac:dyDescent="0.2">
      <c r="A24" t="s">
        <v>45</v>
      </c>
      <c r="B24" t="s">
        <v>606</v>
      </c>
      <c r="C24" s="17"/>
      <c r="D24" s="17">
        <v>11</v>
      </c>
      <c r="E24" s="17"/>
      <c r="F24" s="17"/>
      <c r="G24" s="17"/>
      <c r="H24" s="17"/>
    </row>
    <row r="25" spans="1:8" x14ac:dyDescent="0.2">
      <c r="A25" t="s">
        <v>68</v>
      </c>
      <c r="B25" t="s">
        <v>558</v>
      </c>
      <c r="C25" s="17">
        <v>1</v>
      </c>
      <c r="D25" s="17">
        <v>12</v>
      </c>
      <c r="E25" s="17">
        <v>1</v>
      </c>
      <c r="F25" s="17"/>
      <c r="G25" s="17"/>
      <c r="H25" s="17"/>
    </row>
    <row r="26" spans="1:8" x14ac:dyDescent="0.2">
      <c r="A26" t="s">
        <v>56</v>
      </c>
      <c r="B26" t="s">
        <v>599</v>
      </c>
      <c r="C26" s="17"/>
      <c r="D26" s="17">
        <v>13</v>
      </c>
      <c r="E26" s="17"/>
      <c r="F26" s="17"/>
      <c r="G26" s="17"/>
      <c r="H26" s="17"/>
    </row>
    <row r="27" spans="1:8" x14ac:dyDescent="0.2">
      <c r="A27" t="s">
        <v>90</v>
      </c>
      <c r="B27" t="s">
        <v>567</v>
      </c>
      <c r="C27" s="17"/>
      <c r="D27" s="17">
        <v>11</v>
      </c>
      <c r="E27" s="17"/>
      <c r="F27" s="17"/>
      <c r="G27" s="17"/>
      <c r="H27" s="17"/>
    </row>
    <row r="28" spans="1:8" x14ac:dyDescent="0.2">
      <c r="A28" t="s">
        <v>30</v>
      </c>
      <c r="B28" t="s">
        <v>562</v>
      </c>
      <c r="C28" s="17">
        <v>1</v>
      </c>
      <c r="D28" s="17">
        <v>11</v>
      </c>
      <c r="E28" s="17">
        <v>3</v>
      </c>
      <c r="F28" s="17">
        <v>1</v>
      </c>
      <c r="G28" s="17">
        <v>1</v>
      </c>
      <c r="H28" s="17"/>
    </row>
    <row r="29" spans="1:8" x14ac:dyDescent="0.2">
      <c r="A29" t="s">
        <v>101</v>
      </c>
      <c r="B29" t="s">
        <v>570</v>
      </c>
      <c r="C29" s="17"/>
      <c r="D29" s="17">
        <v>11</v>
      </c>
      <c r="E29" s="17"/>
      <c r="F29" s="17"/>
      <c r="G29" s="17"/>
      <c r="H29" s="17"/>
    </row>
    <row r="30" spans="1:8" x14ac:dyDescent="0.2">
      <c r="A30" t="s">
        <v>62</v>
      </c>
      <c r="B30" t="s">
        <v>565</v>
      </c>
      <c r="C30" s="17"/>
      <c r="D30" s="17">
        <v>11</v>
      </c>
      <c r="E30" s="17"/>
      <c r="F30" s="17"/>
      <c r="G30" s="17">
        <v>1</v>
      </c>
      <c r="H30" s="17"/>
    </row>
    <row r="31" spans="1:8" x14ac:dyDescent="0.2">
      <c r="A31" t="s">
        <v>86</v>
      </c>
      <c r="B31" t="s">
        <v>554</v>
      </c>
      <c r="C31" s="17"/>
      <c r="D31" s="17">
        <v>13</v>
      </c>
      <c r="E31" s="17">
        <v>2</v>
      </c>
      <c r="F31" s="17"/>
      <c r="G31" s="17"/>
      <c r="H31" s="17"/>
    </row>
    <row r="32" spans="1:8" x14ac:dyDescent="0.2">
      <c r="A32" t="s">
        <v>82</v>
      </c>
      <c r="B32" t="s">
        <v>564</v>
      </c>
      <c r="C32" s="17"/>
      <c r="D32" s="17">
        <v>10</v>
      </c>
      <c r="E32" s="17"/>
      <c r="F32" s="17"/>
      <c r="G32" s="17">
        <v>1</v>
      </c>
      <c r="H32" s="17"/>
    </row>
    <row r="33" spans="1:8" x14ac:dyDescent="0.2">
      <c r="A33" t="s">
        <v>60</v>
      </c>
      <c r="B33" t="s">
        <v>566</v>
      </c>
      <c r="C33" s="17"/>
      <c r="D33" s="17">
        <v>12</v>
      </c>
      <c r="E33" s="17"/>
      <c r="F33" s="17"/>
      <c r="G33" s="17">
        <v>1</v>
      </c>
      <c r="H33" s="17"/>
    </row>
    <row r="34" spans="1:8" x14ac:dyDescent="0.2">
      <c r="A34" t="s">
        <v>50</v>
      </c>
      <c r="B34" t="s">
        <v>594</v>
      </c>
      <c r="C34" s="17"/>
      <c r="D34" s="17">
        <v>11</v>
      </c>
      <c r="E34" s="17">
        <v>1</v>
      </c>
      <c r="F34" s="17"/>
      <c r="G34" s="17">
        <v>1</v>
      </c>
      <c r="H34" s="17"/>
    </row>
    <row r="35" spans="1:8" x14ac:dyDescent="0.2">
      <c r="A35" t="s">
        <v>35</v>
      </c>
      <c r="B35" t="s">
        <v>579</v>
      </c>
      <c r="C35" s="17"/>
      <c r="D35" s="17">
        <v>10</v>
      </c>
      <c r="E35" s="17"/>
      <c r="F35" s="17"/>
      <c r="G35" s="17">
        <v>5</v>
      </c>
      <c r="H35" s="17"/>
    </row>
    <row r="36" spans="1:8" x14ac:dyDescent="0.2">
      <c r="A36" t="s">
        <v>49</v>
      </c>
      <c r="B36" t="s">
        <v>588</v>
      </c>
      <c r="C36" s="17"/>
      <c r="D36" s="17">
        <v>10</v>
      </c>
      <c r="E36" s="17"/>
      <c r="F36" s="17"/>
      <c r="G36" s="17"/>
      <c r="H36" s="17"/>
    </row>
    <row r="37" spans="1:8" x14ac:dyDescent="0.2">
      <c r="A37" t="s">
        <v>29</v>
      </c>
      <c r="B37" t="s">
        <v>597</v>
      </c>
      <c r="C37" s="17"/>
      <c r="D37" s="17"/>
      <c r="E37" s="17"/>
      <c r="F37" s="17"/>
      <c r="G37" s="17">
        <v>1</v>
      </c>
      <c r="H37" s="17"/>
    </row>
    <row r="38" spans="1:8" x14ac:dyDescent="0.2">
      <c r="A38" t="s">
        <v>43</v>
      </c>
      <c r="B38" t="s">
        <v>632</v>
      </c>
      <c r="C38" s="17"/>
      <c r="D38" s="17">
        <v>10</v>
      </c>
      <c r="E38" s="17"/>
      <c r="F38" s="17"/>
      <c r="G38" s="17"/>
      <c r="H38" s="17"/>
    </row>
    <row r="39" spans="1:8" x14ac:dyDescent="0.2">
      <c r="A39" t="s">
        <v>18</v>
      </c>
      <c r="B39" t="s">
        <v>578</v>
      </c>
      <c r="C39" s="17"/>
      <c r="D39" s="17">
        <v>18</v>
      </c>
      <c r="E39" s="17">
        <v>4</v>
      </c>
      <c r="F39" s="17"/>
      <c r="G39" s="17">
        <v>1</v>
      </c>
      <c r="H39" s="17"/>
    </row>
    <row r="40" spans="1:8" x14ac:dyDescent="0.2">
      <c r="A40" t="s">
        <v>34</v>
      </c>
      <c r="B40" t="s">
        <v>1349</v>
      </c>
      <c r="C40" s="17"/>
      <c r="D40" s="17">
        <v>12</v>
      </c>
      <c r="E40" s="17">
        <v>2</v>
      </c>
      <c r="F40" s="17"/>
      <c r="G40" s="17"/>
      <c r="H40" s="17"/>
    </row>
    <row r="41" spans="1:8" x14ac:dyDescent="0.2">
      <c r="A41" t="s">
        <v>72</v>
      </c>
      <c r="B41" t="s">
        <v>560</v>
      </c>
      <c r="C41" s="17">
        <v>1</v>
      </c>
      <c r="D41" s="17">
        <v>10</v>
      </c>
      <c r="E41" s="17"/>
      <c r="F41" s="17">
        <v>2</v>
      </c>
      <c r="G41" s="17"/>
      <c r="H41" s="17"/>
    </row>
    <row r="42" spans="1:8" x14ac:dyDescent="0.2">
      <c r="A42" t="s">
        <v>52</v>
      </c>
      <c r="B42" t="s">
        <v>557</v>
      </c>
      <c r="C42" s="17">
        <v>1</v>
      </c>
      <c r="D42" s="17">
        <v>15</v>
      </c>
      <c r="E42" s="17">
        <v>2</v>
      </c>
      <c r="F42" s="17"/>
      <c r="G42" s="17"/>
      <c r="H42" s="17"/>
    </row>
    <row r="43" spans="1:8" x14ac:dyDescent="0.2">
      <c r="A43" t="s">
        <v>106</v>
      </c>
      <c r="B43" t="s">
        <v>616</v>
      </c>
      <c r="C43" s="17"/>
      <c r="D43" s="17">
        <v>13</v>
      </c>
      <c r="E43" s="17">
        <v>1</v>
      </c>
      <c r="F43" s="17"/>
      <c r="G43" s="17"/>
      <c r="H43" s="17"/>
    </row>
    <row r="44" spans="1:8" x14ac:dyDescent="0.2">
      <c r="A44" t="s">
        <v>38</v>
      </c>
      <c r="B44" t="s">
        <v>625</v>
      </c>
      <c r="C44" s="17">
        <v>1</v>
      </c>
      <c r="D44" s="17">
        <v>11</v>
      </c>
      <c r="E44" s="17"/>
      <c r="F44" s="17"/>
      <c r="G44" s="17"/>
      <c r="H44" s="17"/>
    </row>
    <row r="45" spans="1:8" x14ac:dyDescent="0.2">
      <c r="A45" t="s">
        <v>74</v>
      </c>
      <c r="B45" t="s">
        <v>580</v>
      </c>
      <c r="C45" s="17">
        <v>1</v>
      </c>
      <c r="D45" s="17">
        <v>11</v>
      </c>
      <c r="E45" s="17"/>
      <c r="F45" s="17"/>
      <c r="G45" s="17"/>
      <c r="H45" s="17"/>
    </row>
    <row r="46" spans="1:8" x14ac:dyDescent="0.2">
      <c r="A46" t="s">
        <v>41</v>
      </c>
      <c r="B46" t="s">
        <v>607</v>
      </c>
      <c r="C46" s="17"/>
      <c r="D46" s="17">
        <v>13</v>
      </c>
      <c r="E46" s="17">
        <v>1</v>
      </c>
      <c r="F46" s="17"/>
      <c r="G46" s="17"/>
      <c r="H46" s="17"/>
    </row>
    <row r="47" spans="1:8" x14ac:dyDescent="0.2">
      <c r="A47" t="s">
        <v>96</v>
      </c>
      <c r="B47" t="s">
        <v>622</v>
      </c>
      <c r="C47" s="17"/>
      <c r="D47" s="17">
        <v>11</v>
      </c>
      <c r="E47" s="17">
        <v>1</v>
      </c>
      <c r="F47" s="17"/>
      <c r="G47" s="17"/>
      <c r="H47" s="17"/>
    </row>
    <row r="48" spans="1:8" x14ac:dyDescent="0.2">
      <c r="A48" t="s">
        <v>70</v>
      </c>
      <c r="B48" t="s">
        <v>3163</v>
      </c>
      <c r="C48" s="17"/>
      <c r="D48" s="17">
        <v>12</v>
      </c>
      <c r="E48" s="17">
        <v>3</v>
      </c>
      <c r="F48" s="17">
        <v>1</v>
      </c>
      <c r="G48" s="17">
        <v>1</v>
      </c>
      <c r="H48" s="17"/>
    </row>
    <row r="49" spans="1:8" x14ac:dyDescent="0.2">
      <c r="A49" t="s">
        <v>77</v>
      </c>
      <c r="B49" t="s">
        <v>608</v>
      </c>
      <c r="C49" s="17">
        <v>1</v>
      </c>
      <c r="D49" s="17">
        <v>10</v>
      </c>
      <c r="E49" s="17">
        <v>1</v>
      </c>
      <c r="F49" s="17">
        <v>1</v>
      </c>
      <c r="G49" s="17"/>
      <c r="H49" s="17"/>
    </row>
    <row r="50" spans="1:8" x14ac:dyDescent="0.2">
      <c r="A50" t="s">
        <v>66</v>
      </c>
      <c r="B50" t="s">
        <v>553</v>
      </c>
      <c r="C50" s="17"/>
      <c r="D50" s="17">
        <v>11</v>
      </c>
      <c r="E50" s="17">
        <v>2</v>
      </c>
      <c r="F50" s="17"/>
      <c r="G50" s="17"/>
      <c r="H50" s="17"/>
    </row>
    <row r="51" spans="1:8" x14ac:dyDescent="0.2">
      <c r="A51" t="s">
        <v>76</v>
      </c>
      <c r="B51" t="s">
        <v>592</v>
      </c>
      <c r="C51" s="17"/>
      <c r="D51" s="17">
        <v>8</v>
      </c>
      <c r="E51" s="17">
        <v>2</v>
      </c>
      <c r="F51" s="17"/>
      <c r="G51" s="17"/>
      <c r="H51" s="17"/>
    </row>
    <row r="52" spans="1:8" x14ac:dyDescent="0.2">
      <c r="A52" t="s">
        <v>94</v>
      </c>
      <c r="B52" t="s">
        <v>1350</v>
      </c>
      <c r="C52" s="17"/>
      <c r="D52" s="17">
        <v>10</v>
      </c>
      <c r="E52" s="17"/>
      <c r="F52" s="17"/>
      <c r="G52" s="17"/>
      <c r="H52" s="17"/>
    </row>
    <row r="53" spans="1:8" x14ac:dyDescent="0.2">
      <c r="A53" t="s">
        <v>32</v>
      </c>
      <c r="B53" t="s">
        <v>574</v>
      </c>
      <c r="C53" s="17">
        <v>1</v>
      </c>
      <c r="D53" s="17">
        <v>10</v>
      </c>
      <c r="E53" s="17">
        <v>1</v>
      </c>
      <c r="F53" s="17"/>
      <c r="G53" s="17">
        <v>1</v>
      </c>
      <c r="H53" s="17"/>
    </row>
    <row r="54" spans="1:8" x14ac:dyDescent="0.2">
      <c r="A54" t="s">
        <v>84</v>
      </c>
      <c r="B54" t="s">
        <v>619</v>
      </c>
      <c r="C54" s="17"/>
      <c r="D54" s="17">
        <v>9</v>
      </c>
      <c r="E54" s="17"/>
      <c r="F54" s="17"/>
      <c r="G54" s="17">
        <v>1</v>
      </c>
      <c r="H54" s="17"/>
    </row>
    <row r="55" spans="1:8" x14ac:dyDescent="0.2">
      <c r="A55" t="s">
        <v>92</v>
      </c>
      <c r="B55" t="s">
        <v>572</v>
      </c>
      <c r="C55" s="17">
        <v>1</v>
      </c>
      <c r="D55" s="17">
        <v>14</v>
      </c>
      <c r="E55" s="17"/>
      <c r="F55" s="17"/>
      <c r="G55" s="17">
        <v>4</v>
      </c>
      <c r="H55" s="17"/>
    </row>
    <row r="56" spans="1:8" x14ac:dyDescent="0.2">
      <c r="A56" t="s">
        <v>47</v>
      </c>
      <c r="B56" t="s">
        <v>604</v>
      </c>
      <c r="C56" s="17"/>
      <c r="D56" s="17">
        <v>13</v>
      </c>
      <c r="E56" s="17"/>
      <c r="F56" s="17">
        <v>3</v>
      </c>
      <c r="G56" s="17">
        <v>4</v>
      </c>
      <c r="H56" s="17"/>
    </row>
    <row r="57" spans="1:8" x14ac:dyDescent="0.2">
      <c r="A57" t="s">
        <v>1212</v>
      </c>
      <c r="B57" t="s">
        <v>1212</v>
      </c>
      <c r="C57" s="17"/>
      <c r="D57" s="17"/>
      <c r="E57" s="17"/>
      <c r="F57" s="17"/>
      <c r="G57" s="17"/>
      <c r="H57" s="17">
        <v>1</v>
      </c>
    </row>
    <row r="58" spans="1:8" x14ac:dyDescent="0.2">
      <c r="A58" t="s">
        <v>1227</v>
      </c>
      <c r="C58" s="17">
        <v>17</v>
      </c>
      <c r="D58" s="17">
        <v>537</v>
      </c>
      <c r="E58" s="17">
        <v>53</v>
      </c>
      <c r="F58" s="17">
        <v>8</v>
      </c>
      <c r="G58" s="17">
        <v>29</v>
      </c>
      <c r="H58" s="17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AI604"/>
  <sheetViews>
    <sheetView topLeftCell="A229" zoomScale="70" zoomScaleNormal="70" workbookViewId="0">
      <selection activeCell="D347" sqref="D347"/>
    </sheetView>
  </sheetViews>
  <sheetFormatPr defaultColWidth="9" defaultRowHeight="18.75" x14ac:dyDescent="0.3"/>
  <cols>
    <col min="1" max="1" width="13.75" style="4" bestFit="1" customWidth="1"/>
    <col min="2" max="2" width="17.5" style="4" customWidth="1"/>
    <col min="3" max="10" width="16" style="4" customWidth="1"/>
    <col min="11" max="11" width="11.5" style="4" customWidth="1"/>
    <col min="12" max="12" width="18.25" style="4" customWidth="1"/>
    <col min="13" max="13" width="13.125" style="4" customWidth="1"/>
    <col min="14" max="14" width="11.25" style="4" customWidth="1"/>
    <col min="15" max="19" width="21.375" style="4" bestFit="1" customWidth="1"/>
    <col min="20" max="20" width="27.625" style="4" bestFit="1" customWidth="1"/>
    <col min="21" max="21" width="20" style="4" bestFit="1" customWidth="1"/>
    <col min="22" max="25" width="21.375" style="4" bestFit="1" customWidth="1"/>
    <col min="26" max="26" width="27.625" style="4" bestFit="1" customWidth="1"/>
    <col min="27" max="27" width="20" style="4" bestFit="1" customWidth="1"/>
    <col min="28" max="28" width="26.125" style="4" bestFit="1" customWidth="1"/>
    <col min="29" max="31" width="23.25" style="4" bestFit="1" customWidth="1"/>
    <col min="32" max="32" width="27.625" style="4" bestFit="1" customWidth="1"/>
    <col min="33" max="33" width="20" style="4" bestFit="1" customWidth="1"/>
    <col min="34" max="34" width="26.125" style="4" bestFit="1" customWidth="1"/>
    <col min="35" max="35" width="29.625" style="4" bestFit="1" customWidth="1"/>
    <col min="36" max="47" width="3.625" style="4" bestFit="1" customWidth="1"/>
    <col min="48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35" x14ac:dyDescent="0.3">
      <c r="A1"/>
      <c r="B1"/>
    </row>
    <row r="3" spans="1:35" x14ac:dyDescent="0.3">
      <c r="A3" s="83" t="s">
        <v>1370</v>
      </c>
      <c r="C3" s="83" t="s">
        <v>1263</v>
      </c>
      <c r="D3" s="83" t="s">
        <v>5</v>
      </c>
      <c r="E3" s="83" t="s">
        <v>1367</v>
      </c>
      <c r="F3" s="83" t="s">
        <v>136</v>
      </c>
      <c r="G3" s="83" t="s">
        <v>150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3">
      <c r="C4" s="4" t="s">
        <v>1346</v>
      </c>
      <c r="I4" s="4" t="s">
        <v>3232</v>
      </c>
      <c r="J4" s="4" t="s">
        <v>1212</v>
      </c>
      <c r="K4" s="84" t="s">
        <v>1227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3">
      <c r="C5" s="4" t="s">
        <v>16</v>
      </c>
      <c r="I5" s="4">
        <v>0</v>
      </c>
      <c r="J5" s="4" t="s">
        <v>1212</v>
      </c>
      <c r="K5" s="84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3">
      <c r="C6" s="4" t="s">
        <v>17</v>
      </c>
      <c r="I6" s="4">
        <v>0</v>
      </c>
      <c r="J6" s="4" t="s">
        <v>1212</v>
      </c>
      <c r="K6" s="84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3">
      <c r="C7" s="4" t="s">
        <v>1273</v>
      </c>
      <c r="D7" s="4" t="s">
        <v>165</v>
      </c>
      <c r="H7" s="4" t="s">
        <v>155</v>
      </c>
      <c r="I7" s="4" t="s">
        <v>3218</v>
      </c>
      <c r="J7" s="4" t="s">
        <v>1212</v>
      </c>
      <c r="K7" s="84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3">
      <c r="A8" s="83" t="s">
        <v>126</v>
      </c>
      <c r="B8" s="83" t="s">
        <v>1353</v>
      </c>
      <c r="C8" s="85">
        <v>43496</v>
      </c>
      <c r="D8" s="85">
        <v>43496</v>
      </c>
      <c r="E8" s="85">
        <v>43495</v>
      </c>
      <c r="F8" s="85">
        <v>43482</v>
      </c>
      <c r="G8" s="85">
        <v>43483</v>
      </c>
      <c r="H8" s="85">
        <v>43496</v>
      </c>
      <c r="I8" s="85">
        <v>43481</v>
      </c>
      <c r="J8" s="4" t="s">
        <v>1212</v>
      </c>
      <c r="K8" s="84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3">
      <c r="A9" s="4" t="s">
        <v>1336</v>
      </c>
      <c r="B9" s="4" t="s">
        <v>206</v>
      </c>
      <c r="C9" s="84"/>
      <c r="D9" s="84"/>
      <c r="E9" s="84"/>
      <c r="F9" s="84">
        <v>1</v>
      </c>
      <c r="G9" s="84"/>
      <c r="H9" s="84">
        <v>1</v>
      </c>
      <c r="I9" s="84"/>
      <c r="J9" s="84"/>
      <c r="K9" s="84">
        <v>2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3">
      <c r="B10" s="4" t="s">
        <v>225</v>
      </c>
      <c r="C10" s="84"/>
      <c r="D10" s="84">
        <v>1</v>
      </c>
      <c r="E10" s="84"/>
      <c r="F10" s="84"/>
      <c r="G10" s="84"/>
      <c r="H10" s="84"/>
      <c r="I10" s="84"/>
      <c r="J10" s="84"/>
      <c r="K10" s="84">
        <v>1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3">
      <c r="B11" s="4" t="s">
        <v>220</v>
      </c>
      <c r="C11" s="84"/>
      <c r="D11" s="84">
        <v>2</v>
      </c>
      <c r="E11" s="84"/>
      <c r="F11" s="84"/>
      <c r="G11" s="84"/>
      <c r="H11" s="84"/>
      <c r="I11" s="84"/>
      <c r="J11" s="84"/>
      <c r="K11" s="84">
        <v>2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3">
      <c r="B12" s="4" t="s">
        <v>645</v>
      </c>
      <c r="C12" s="84">
        <v>1</v>
      </c>
      <c r="D12" s="84"/>
      <c r="E12" s="84"/>
      <c r="F12" s="84"/>
      <c r="G12" s="84"/>
      <c r="H12" s="84"/>
      <c r="I12" s="84"/>
      <c r="J12" s="84"/>
      <c r="K12" s="84">
        <v>1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3">
      <c r="B13" s="4" t="s">
        <v>212</v>
      </c>
      <c r="C13" s="84"/>
      <c r="D13" s="84">
        <v>1</v>
      </c>
      <c r="E13" s="84"/>
      <c r="F13" s="84"/>
      <c r="G13" s="84"/>
      <c r="H13" s="84">
        <v>1</v>
      </c>
      <c r="I13" s="84"/>
      <c r="J13" s="84"/>
      <c r="K13" s="84">
        <v>2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3">
      <c r="B14" s="4" t="s">
        <v>656</v>
      </c>
      <c r="C14" s="84">
        <v>1</v>
      </c>
      <c r="D14" s="84"/>
      <c r="E14" s="84"/>
      <c r="F14" s="84"/>
      <c r="G14" s="84"/>
      <c r="H14" s="84"/>
      <c r="I14" s="84"/>
      <c r="J14" s="84"/>
      <c r="K14" s="84">
        <v>1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3">
      <c r="B15" s="4" t="s">
        <v>211</v>
      </c>
      <c r="C15" s="84"/>
      <c r="D15" s="84"/>
      <c r="E15" s="84"/>
      <c r="F15" s="84"/>
      <c r="G15" s="84">
        <v>1</v>
      </c>
      <c r="H15" s="84"/>
      <c r="I15" s="84"/>
      <c r="J15" s="84"/>
      <c r="K15" s="84">
        <v>1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3">
      <c r="B16" s="4" t="s">
        <v>643</v>
      </c>
      <c r="C16" s="84">
        <v>1</v>
      </c>
      <c r="D16" s="84"/>
      <c r="E16" s="84"/>
      <c r="F16" s="84"/>
      <c r="G16" s="84"/>
      <c r="H16" s="84"/>
      <c r="I16" s="84"/>
      <c r="J16" s="84"/>
      <c r="K16" s="84">
        <v>1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3">
      <c r="B17" s="4" t="s">
        <v>224</v>
      </c>
      <c r="C17" s="84"/>
      <c r="D17" s="84"/>
      <c r="E17" s="84"/>
      <c r="F17" s="84"/>
      <c r="G17" s="84">
        <v>1</v>
      </c>
      <c r="H17" s="84">
        <v>1</v>
      </c>
      <c r="I17" s="84"/>
      <c r="J17" s="84"/>
      <c r="K17" s="84">
        <v>2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3">
      <c r="B18" s="4" t="s">
        <v>218</v>
      </c>
      <c r="C18" s="84"/>
      <c r="D18" s="84">
        <v>1</v>
      </c>
      <c r="E18" s="84"/>
      <c r="F18" s="84"/>
      <c r="G18" s="84"/>
      <c r="H18" s="84"/>
      <c r="I18" s="84"/>
      <c r="J18" s="84"/>
      <c r="K18" s="84">
        <v>1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3">
      <c r="B19" s="4" t="s">
        <v>640</v>
      </c>
      <c r="C19" s="84"/>
      <c r="D19" s="84">
        <v>2</v>
      </c>
      <c r="E19" s="84"/>
      <c r="F19" s="84"/>
      <c r="G19" s="84"/>
      <c r="H19" s="84">
        <v>1</v>
      </c>
      <c r="I19" s="84"/>
      <c r="J19" s="84"/>
      <c r="K19" s="84">
        <v>3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3">
      <c r="B20" s="4" t="s">
        <v>219</v>
      </c>
      <c r="C20" s="84"/>
      <c r="D20" s="84">
        <v>2</v>
      </c>
      <c r="E20" s="84"/>
      <c r="F20" s="84"/>
      <c r="G20" s="84"/>
      <c r="H20" s="84"/>
      <c r="I20" s="84"/>
      <c r="J20" s="84"/>
      <c r="K20" s="84">
        <v>2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3">
      <c r="B21" s="4" t="s">
        <v>214</v>
      </c>
      <c r="C21" s="84"/>
      <c r="D21" s="84">
        <v>1</v>
      </c>
      <c r="E21" s="84"/>
      <c r="F21" s="84"/>
      <c r="G21" s="84"/>
      <c r="H21" s="84"/>
      <c r="I21" s="84"/>
      <c r="J21" s="84"/>
      <c r="K21" s="84">
        <v>1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3">
      <c r="B22" s="4" t="s">
        <v>221</v>
      </c>
      <c r="C22" s="84"/>
      <c r="D22" s="84"/>
      <c r="E22" s="84"/>
      <c r="F22" s="84"/>
      <c r="G22" s="84"/>
      <c r="H22" s="84">
        <v>1</v>
      </c>
      <c r="I22" s="84"/>
      <c r="J22" s="84"/>
      <c r="K22" s="84">
        <v>1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3">
      <c r="B23" s="4" t="s">
        <v>213</v>
      </c>
      <c r="C23" s="84"/>
      <c r="D23" s="84">
        <v>1</v>
      </c>
      <c r="E23" s="84"/>
      <c r="F23" s="84"/>
      <c r="G23" s="84"/>
      <c r="H23" s="84">
        <v>1</v>
      </c>
      <c r="I23" s="84"/>
      <c r="J23" s="84"/>
      <c r="K23" s="84">
        <v>2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3">
      <c r="B24" s="4" t="s">
        <v>216</v>
      </c>
      <c r="C24" s="84"/>
      <c r="D24" s="84">
        <v>1</v>
      </c>
      <c r="E24" s="84"/>
      <c r="F24" s="84"/>
      <c r="G24" s="84"/>
      <c r="H24" s="84"/>
      <c r="I24" s="84"/>
      <c r="J24" s="84"/>
      <c r="K24" s="84">
        <v>1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3">
      <c r="A25" s="4" t="s">
        <v>1292</v>
      </c>
      <c r="B25" s="4" t="s">
        <v>206</v>
      </c>
      <c r="C25" s="84"/>
      <c r="D25" s="84">
        <v>1</v>
      </c>
      <c r="E25" s="84"/>
      <c r="F25" s="84"/>
      <c r="G25" s="84"/>
      <c r="H25" s="84"/>
      <c r="I25" s="84"/>
      <c r="J25" s="84"/>
      <c r="K25" s="84">
        <v>1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3">
      <c r="B26" s="4" t="s">
        <v>225</v>
      </c>
      <c r="C26" s="84"/>
      <c r="D26" s="84">
        <v>1</v>
      </c>
      <c r="E26" s="84"/>
      <c r="F26" s="84"/>
      <c r="G26" s="84"/>
      <c r="H26" s="84"/>
      <c r="I26" s="84"/>
      <c r="J26" s="84"/>
      <c r="K26" s="84">
        <v>1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3">
      <c r="B27" s="4" t="s">
        <v>220</v>
      </c>
      <c r="C27" s="84"/>
      <c r="D27" s="84">
        <v>2</v>
      </c>
      <c r="E27" s="84"/>
      <c r="F27" s="84"/>
      <c r="G27" s="84"/>
      <c r="H27" s="84"/>
      <c r="I27" s="84"/>
      <c r="J27" s="84"/>
      <c r="K27" s="84">
        <v>2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3">
      <c r="B28" s="4" t="s">
        <v>222</v>
      </c>
      <c r="C28" s="84"/>
      <c r="D28" s="84">
        <v>1</v>
      </c>
      <c r="E28" s="84"/>
      <c r="F28" s="84"/>
      <c r="G28" s="84"/>
      <c r="H28" s="84"/>
      <c r="I28" s="84"/>
      <c r="J28" s="84"/>
      <c r="K28" s="84">
        <v>1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3">
      <c r="B29" s="4" t="s">
        <v>215</v>
      </c>
      <c r="C29" s="84"/>
      <c r="D29" s="84">
        <v>2</v>
      </c>
      <c r="E29" s="84"/>
      <c r="F29" s="84"/>
      <c r="G29" s="84"/>
      <c r="H29" s="84"/>
      <c r="I29" s="84"/>
      <c r="J29" s="84"/>
      <c r="K29" s="84">
        <v>2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3">
      <c r="B30" s="4" t="s">
        <v>212</v>
      </c>
      <c r="C30" s="84"/>
      <c r="D30" s="84">
        <v>1</v>
      </c>
      <c r="E30" s="84"/>
      <c r="F30" s="84"/>
      <c r="G30" s="84"/>
      <c r="H30" s="84"/>
      <c r="I30" s="84"/>
      <c r="J30" s="84"/>
      <c r="K30" s="84">
        <v>1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3">
      <c r="B31" s="4" t="s">
        <v>211</v>
      </c>
      <c r="C31" s="84"/>
      <c r="D31" s="84">
        <v>1</v>
      </c>
      <c r="E31" s="84"/>
      <c r="F31" s="84"/>
      <c r="G31" s="84"/>
      <c r="H31" s="84"/>
      <c r="I31" s="84"/>
      <c r="J31" s="84"/>
      <c r="K31" s="84">
        <v>1</v>
      </c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3">
      <c r="B32" s="4" t="s">
        <v>644</v>
      </c>
      <c r="C32" s="84">
        <v>1</v>
      </c>
      <c r="D32" s="84"/>
      <c r="E32" s="84"/>
      <c r="F32" s="84"/>
      <c r="G32" s="84"/>
      <c r="H32" s="84"/>
      <c r="I32" s="84"/>
      <c r="J32" s="84"/>
      <c r="K32" s="84">
        <v>1</v>
      </c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3">
      <c r="B33" s="4" t="s">
        <v>218</v>
      </c>
      <c r="C33" s="84"/>
      <c r="D33" s="84">
        <v>1</v>
      </c>
      <c r="E33" s="84"/>
      <c r="F33" s="84"/>
      <c r="G33" s="84"/>
      <c r="H33" s="84"/>
      <c r="I33" s="84"/>
      <c r="J33" s="84"/>
      <c r="K33" s="84">
        <v>1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3">
      <c r="B34" s="4" t="s">
        <v>640</v>
      </c>
      <c r="C34" s="84"/>
      <c r="D34" s="84">
        <v>1</v>
      </c>
      <c r="E34" s="84"/>
      <c r="F34" s="84"/>
      <c r="G34" s="84"/>
      <c r="H34" s="84"/>
      <c r="I34" s="84"/>
      <c r="J34" s="84"/>
      <c r="K34" s="84">
        <v>1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3">
      <c r="B35" s="4" t="s">
        <v>219</v>
      </c>
      <c r="C35" s="84"/>
      <c r="D35" s="84">
        <v>2</v>
      </c>
      <c r="E35" s="84"/>
      <c r="F35" s="84"/>
      <c r="G35" s="84"/>
      <c r="H35" s="84"/>
      <c r="I35" s="84"/>
      <c r="J35" s="84"/>
      <c r="K35" s="84">
        <v>2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3">
      <c r="B36" s="4" t="s">
        <v>214</v>
      </c>
      <c r="C36" s="84"/>
      <c r="D36" s="84">
        <v>1</v>
      </c>
      <c r="E36" s="84"/>
      <c r="F36" s="84"/>
      <c r="G36" s="84"/>
      <c r="H36" s="84"/>
      <c r="I36" s="84"/>
      <c r="J36" s="84"/>
      <c r="K36" s="84">
        <v>1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3">
      <c r="B37" s="4" t="s">
        <v>213</v>
      </c>
      <c r="C37" s="84"/>
      <c r="D37" s="84">
        <v>1</v>
      </c>
      <c r="E37" s="84"/>
      <c r="F37" s="84"/>
      <c r="G37" s="84"/>
      <c r="H37" s="84"/>
      <c r="I37" s="84"/>
      <c r="J37" s="84"/>
      <c r="K37" s="84">
        <v>1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3">
      <c r="B38" s="4" t="s">
        <v>216</v>
      </c>
      <c r="C38" s="84"/>
      <c r="D38" s="84">
        <v>1</v>
      </c>
      <c r="E38" s="84"/>
      <c r="F38" s="84"/>
      <c r="G38" s="84"/>
      <c r="H38" s="84"/>
      <c r="I38" s="84"/>
      <c r="J38" s="84"/>
      <c r="K38" s="84">
        <v>1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3">
      <c r="A39" s="4" t="s">
        <v>1295</v>
      </c>
      <c r="B39" s="4" t="s">
        <v>206</v>
      </c>
      <c r="C39" s="84"/>
      <c r="D39" s="84">
        <v>1</v>
      </c>
      <c r="E39" s="84"/>
      <c r="F39" s="84"/>
      <c r="G39" s="84"/>
      <c r="H39" s="84"/>
      <c r="I39" s="84"/>
      <c r="J39" s="84"/>
      <c r="K39" s="84">
        <v>1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3">
      <c r="B40" s="4" t="s">
        <v>225</v>
      </c>
      <c r="C40" s="84"/>
      <c r="D40" s="84">
        <v>1</v>
      </c>
      <c r="E40" s="84"/>
      <c r="F40" s="84"/>
      <c r="G40" s="84"/>
      <c r="H40" s="84"/>
      <c r="I40" s="84"/>
      <c r="J40" s="84"/>
      <c r="K40" s="84">
        <v>1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3">
      <c r="B41" s="4" t="s">
        <v>220</v>
      </c>
      <c r="C41" s="84"/>
      <c r="D41" s="84">
        <v>2</v>
      </c>
      <c r="E41" s="84"/>
      <c r="F41" s="84"/>
      <c r="G41" s="84"/>
      <c r="H41" s="84"/>
      <c r="I41" s="84"/>
      <c r="J41" s="84"/>
      <c r="K41" s="84">
        <v>2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3">
      <c r="B42" s="4" t="s">
        <v>222</v>
      </c>
      <c r="C42" s="84"/>
      <c r="D42" s="84">
        <v>1</v>
      </c>
      <c r="E42" s="84"/>
      <c r="F42" s="84"/>
      <c r="G42" s="84"/>
      <c r="H42" s="84"/>
      <c r="I42" s="84"/>
      <c r="J42" s="84"/>
      <c r="K42" s="84">
        <v>1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3">
      <c r="B43" s="4" t="s">
        <v>211</v>
      </c>
      <c r="C43" s="84"/>
      <c r="D43" s="84">
        <v>1</v>
      </c>
      <c r="E43" s="84"/>
      <c r="F43" s="84"/>
      <c r="G43" s="84"/>
      <c r="H43" s="84"/>
      <c r="I43" s="84"/>
      <c r="J43" s="84"/>
      <c r="K43" s="84">
        <v>1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3">
      <c r="B44" s="4" t="s">
        <v>640</v>
      </c>
      <c r="C44" s="84"/>
      <c r="D44" s="84">
        <v>1</v>
      </c>
      <c r="E44" s="84"/>
      <c r="F44" s="84"/>
      <c r="G44" s="84"/>
      <c r="H44" s="84"/>
      <c r="I44" s="84"/>
      <c r="J44" s="84"/>
      <c r="K44" s="84">
        <v>1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3">
      <c r="B45" s="4" t="s">
        <v>219</v>
      </c>
      <c r="C45" s="84"/>
      <c r="D45" s="84">
        <v>2</v>
      </c>
      <c r="E45" s="84"/>
      <c r="F45" s="84"/>
      <c r="G45" s="84"/>
      <c r="H45" s="84"/>
      <c r="I45" s="84"/>
      <c r="J45" s="84"/>
      <c r="K45" s="84">
        <v>2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3">
      <c r="B46" s="4" t="s">
        <v>214</v>
      </c>
      <c r="C46" s="84"/>
      <c r="D46" s="84">
        <v>1</v>
      </c>
      <c r="E46" s="84"/>
      <c r="F46" s="84"/>
      <c r="G46" s="84"/>
      <c r="H46" s="84"/>
      <c r="I46" s="84"/>
      <c r="J46" s="84"/>
      <c r="K46" s="84">
        <v>1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3">
      <c r="B47" s="4" t="s">
        <v>213</v>
      </c>
      <c r="C47" s="84"/>
      <c r="D47" s="84">
        <v>1</v>
      </c>
      <c r="E47" s="84"/>
      <c r="F47" s="84"/>
      <c r="G47" s="84"/>
      <c r="H47" s="84"/>
      <c r="I47" s="84"/>
      <c r="J47" s="84"/>
      <c r="K47" s="84">
        <v>1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3">
      <c r="B48" s="4" t="s">
        <v>216</v>
      </c>
      <c r="C48" s="84"/>
      <c r="D48" s="84">
        <v>1</v>
      </c>
      <c r="E48" s="84"/>
      <c r="F48" s="84"/>
      <c r="G48" s="84"/>
      <c r="H48" s="84"/>
      <c r="I48" s="84"/>
      <c r="J48" s="84"/>
      <c r="K48" s="84">
        <v>1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3">
      <c r="A49" s="4" t="s">
        <v>186</v>
      </c>
      <c r="B49" s="4" t="s">
        <v>206</v>
      </c>
      <c r="C49" s="84"/>
      <c r="D49" s="84">
        <v>1</v>
      </c>
      <c r="E49" s="84"/>
      <c r="F49" s="84"/>
      <c r="G49" s="84"/>
      <c r="H49" s="84">
        <v>1</v>
      </c>
      <c r="I49" s="84"/>
      <c r="J49" s="84"/>
      <c r="K49" s="84">
        <v>2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3">
      <c r="B50" s="4" t="s">
        <v>225</v>
      </c>
      <c r="C50" s="84"/>
      <c r="D50" s="84">
        <v>1</v>
      </c>
      <c r="E50" s="84"/>
      <c r="F50" s="84"/>
      <c r="G50" s="84"/>
      <c r="H50" s="84"/>
      <c r="I50" s="84"/>
      <c r="J50" s="84"/>
      <c r="K50" s="84">
        <v>1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3">
      <c r="B51" s="4" t="s">
        <v>220</v>
      </c>
      <c r="C51" s="84"/>
      <c r="D51" s="84">
        <v>1</v>
      </c>
      <c r="E51" s="84"/>
      <c r="F51" s="84"/>
      <c r="G51" s="84"/>
      <c r="H51" s="84"/>
      <c r="I51" s="84"/>
      <c r="J51" s="84"/>
      <c r="K51" s="84">
        <v>1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3">
      <c r="B52" s="4" t="s">
        <v>222</v>
      </c>
      <c r="C52" s="84"/>
      <c r="D52" s="84">
        <v>1</v>
      </c>
      <c r="E52" s="84"/>
      <c r="F52" s="84"/>
      <c r="G52" s="84"/>
      <c r="H52" s="84"/>
      <c r="I52" s="84"/>
      <c r="J52" s="84"/>
      <c r="K52" s="84">
        <v>1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3">
      <c r="B53" s="4" t="s">
        <v>215</v>
      </c>
      <c r="C53" s="84"/>
      <c r="D53" s="84">
        <v>1</v>
      </c>
      <c r="E53" s="84"/>
      <c r="F53" s="84"/>
      <c r="G53" s="84"/>
      <c r="H53" s="84"/>
      <c r="I53" s="84"/>
      <c r="J53" s="84"/>
      <c r="K53" s="84">
        <v>1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3">
      <c r="B54" s="4" t="s">
        <v>212</v>
      </c>
      <c r="C54" s="84"/>
      <c r="D54" s="84">
        <v>1</v>
      </c>
      <c r="E54" s="84"/>
      <c r="F54" s="84"/>
      <c r="G54" s="84"/>
      <c r="H54" s="84">
        <v>1</v>
      </c>
      <c r="I54" s="84"/>
      <c r="J54" s="84"/>
      <c r="K54" s="84">
        <v>2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3">
      <c r="B55" s="4" t="s">
        <v>211</v>
      </c>
      <c r="C55" s="84"/>
      <c r="D55" s="84">
        <v>1</v>
      </c>
      <c r="E55" s="84"/>
      <c r="F55" s="84"/>
      <c r="G55" s="84"/>
      <c r="H55" s="84"/>
      <c r="I55" s="84"/>
      <c r="J55" s="84"/>
      <c r="K55" s="84">
        <v>1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3">
      <c r="B56" s="4" t="s">
        <v>640</v>
      </c>
      <c r="C56" s="84"/>
      <c r="D56" s="84">
        <v>2</v>
      </c>
      <c r="E56" s="84"/>
      <c r="F56" s="84"/>
      <c r="G56" s="84"/>
      <c r="H56" s="84">
        <v>1</v>
      </c>
      <c r="I56" s="84"/>
      <c r="J56" s="84"/>
      <c r="K56" s="84">
        <v>3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3">
      <c r="B57" s="4" t="s">
        <v>219</v>
      </c>
      <c r="C57" s="84"/>
      <c r="D57" s="84">
        <v>2</v>
      </c>
      <c r="E57" s="84"/>
      <c r="F57" s="84"/>
      <c r="G57" s="84"/>
      <c r="H57" s="84">
        <v>1</v>
      </c>
      <c r="I57" s="84"/>
      <c r="J57" s="84"/>
      <c r="K57" s="84">
        <v>3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3">
      <c r="B58" s="4" t="s">
        <v>210</v>
      </c>
      <c r="C58" s="84"/>
      <c r="D58" s="84">
        <v>2</v>
      </c>
      <c r="E58" s="84"/>
      <c r="F58" s="84"/>
      <c r="G58" s="84"/>
      <c r="H58" s="84"/>
      <c r="I58" s="84"/>
      <c r="J58" s="84"/>
      <c r="K58" s="84">
        <v>2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3">
      <c r="B59" s="4" t="s">
        <v>223</v>
      </c>
      <c r="C59" s="84"/>
      <c r="D59" s="84">
        <v>2</v>
      </c>
      <c r="E59" s="84"/>
      <c r="F59" s="84"/>
      <c r="G59" s="84"/>
      <c r="H59" s="84"/>
      <c r="I59" s="84"/>
      <c r="J59" s="84"/>
      <c r="K59" s="84">
        <v>2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3">
      <c r="B60" s="4" t="s">
        <v>214</v>
      </c>
      <c r="C60" s="84"/>
      <c r="D60" s="84">
        <v>2</v>
      </c>
      <c r="E60" s="84"/>
      <c r="F60" s="84"/>
      <c r="G60" s="84"/>
      <c r="H60" s="84"/>
      <c r="I60" s="84"/>
      <c r="J60" s="84"/>
      <c r="K60" s="84">
        <v>2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3">
      <c r="B61" s="4" t="s">
        <v>213</v>
      </c>
      <c r="C61" s="84"/>
      <c r="D61" s="84">
        <v>1</v>
      </c>
      <c r="E61" s="84"/>
      <c r="F61" s="84"/>
      <c r="G61" s="84"/>
      <c r="H61" s="84"/>
      <c r="I61" s="84"/>
      <c r="J61" s="84"/>
      <c r="K61" s="84">
        <v>1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3">
      <c r="B62" s="4" t="s">
        <v>216</v>
      </c>
      <c r="C62" s="84"/>
      <c r="D62" s="84">
        <v>1</v>
      </c>
      <c r="E62" s="84"/>
      <c r="F62" s="84"/>
      <c r="G62" s="84"/>
      <c r="H62" s="84"/>
      <c r="I62" s="84"/>
      <c r="J62" s="84"/>
      <c r="K62" s="84">
        <v>1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3">
      <c r="A63" s="4" t="s">
        <v>1331</v>
      </c>
      <c r="B63" s="4" t="s">
        <v>206</v>
      </c>
      <c r="C63" s="84"/>
      <c r="D63" s="84">
        <v>1</v>
      </c>
      <c r="E63" s="84"/>
      <c r="F63" s="84"/>
      <c r="G63" s="84"/>
      <c r="H63" s="84"/>
      <c r="I63" s="84"/>
      <c r="J63" s="84"/>
      <c r="K63" s="84">
        <v>1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3">
      <c r="B64" s="4" t="s">
        <v>225</v>
      </c>
      <c r="C64" s="84"/>
      <c r="D64" s="84">
        <v>1</v>
      </c>
      <c r="E64" s="84"/>
      <c r="F64" s="84"/>
      <c r="G64" s="84"/>
      <c r="H64" s="84"/>
      <c r="I64" s="84"/>
      <c r="J64" s="84"/>
      <c r="K64" s="84">
        <v>1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x14ac:dyDescent="0.3">
      <c r="B65" s="4" t="s">
        <v>220</v>
      </c>
      <c r="C65" s="84"/>
      <c r="D65" s="84">
        <v>1</v>
      </c>
      <c r="E65" s="84"/>
      <c r="F65" s="84"/>
      <c r="G65" s="84"/>
      <c r="H65" s="84"/>
      <c r="I65" s="84"/>
      <c r="J65" s="84"/>
      <c r="K65" s="84">
        <v>1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x14ac:dyDescent="0.3">
      <c r="B66" s="4" t="s">
        <v>222</v>
      </c>
      <c r="C66" s="84"/>
      <c r="D66" s="84">
        <v>1</v>
      </c>
      <c r="E66" s="84"/>
      <c r="F66" s="84"/>
      <c r="G66" s="84"/>
      <c r="H66" s="84"/>
      <c r="I66" s="84"/>
      <c r="J66" s="84"/>
      <c r="K66" s="84">
        <v>1</v>
      </c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x14ac:dyDescent="0.3">
      <c r="B67" s="4" t="s">
        <v>215</v>
      </c>
      <c r="C67" s="84"/>
      <c r="D67" s="84">
        <v>1</v>
      </c>
      <c r="E67" s="84"/>
      <c r="F67" s="84"/>
      <c r="G67" s="84"/>
      <c r="H67" s="84"/>
      <c r="I67" s="84"/>
      <c r="J67" s="84"/>
      <c r="K67" s="84">
        <v>1</v>
      </c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x14ac:dyDescent="0.3">
      <c r="B68" s="4" t="s">
        <v>236</v>
      </c>
      <c r="C68" s="84"/>
      <c r="D68" s="84">
        <v>4</v>
      </c>
      <c r="E68" s="84"/>
      <c r="F68" s="84"/>
      <c r="G68" s="84"/>
      <c r="H68" s="84"/>
      <c r="I68" s="84"/>
      <c r="J68" s="84"/>
      <c r="K68" s="84">
        <v>4</v>
      </c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x14ac:dyDescent="0.3">
      <c r="B69" s="4" t="s">
        <v>211</v>
      </c>
      <c r="C69" s="84"/>
      <c r="D69" s="84">
        <v>1</v>
      </c>
      <c r="E69" s="84"/>
      <c r="F69" s="84"/>
      <c r="G69" s="84"/>
      <c r="H69" s="84"/>
      <c r="I69" s="84"/>
      <c r="J69" s="84"/>
      <c r="K69" s="84">
        <v>1</v>
      </c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x14ac:dyDescent="0.3">
      <c r="B70" s="4" t="s">
        <v>640</v>
      </c>
      <c r="C70" s="84"/>
      <c r="D70" s="84">
        <v>1</v>
      </c>
      <c r="E70" s="84"/>
      <c r="F70" s="84"/>
      <c r="G70" s="84"/>
      <c r="H70" s="84"/>
      <c r="I70" s="84"/>
      <c r="J70" s="84"/>
      <c r="K70" s="84">
        <v>1</v>
      </c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x14ac:dyDescent="0.3">
      <c r="B71" s="4" t="s">
        <v>219</v>
      </c>
      <c r="C71" s="84"/>
      <c r="D71" s="84">
        <v>2</v>
      </c>
      <c r="E71" s="84"/>
      <c r="F71" s="84"/>
      <c r="G71" s="84"/>
      <c r="H71" s="84"/>
      <c r="I71" s="84"/>
      <c r="J71" s="84"/>
      <c r="K71" s="84">
        <v>2</v>
      </c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x14ac:dyDescent="0.3">
      <c r="B72" s="4" t="s">
        <v>214</v>
      </c>
      <c r="C72" s="84"/>
      <c r="D72" s="84">
        <v>1</v>
      </c>
      <c r="E72" s="84"/>
      <c r="F72" s="84"/>
      <c r="G72" s="84"/>
      <c r="H72" s="84"/>
      <c r="I72" s="84"/>
      <c r="J72" s="84"/>
      <c r="K72" s="84">
        <v>1</v>
      </c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x14ac:dyDescent="0.3">
      <c r="B73" s="4" t="s">
        <v>213</v>
      </c>
      <c r="C73" s="84"/>
      <c r="D73" s="84">
        <v>1</v>
      </c>
      <c r="E73" s="84"/>
      <c r="F73" s="84"/>
      <c r="G73" s="84"/>
      <c r="H73" s="84"/>
      <c r="I73" s="84"/>
      <c r="J73" s="84"/>
      <c r="K73" s="84">
        <v>1</v>
      </c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x14ac:dyDescent="0.3">
      <c r="B74" s="4" t="s">
        <v>216</v>
      </c>
      <c r="C74" s="84"/>
      <c r="D74" s="84">
        <v>1</v>
      </c>
      <c r="E74" s="84"/>
      <c r="F74" s="84"/>
      <c r="G74" s="84"/>
      <c r="H74" s="84"/>
      <c r="I74" s="84"/>
      <c r="J74" s="84"/>
      <c r="K74" s="84">
        <v>1</v>
      </c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x14ac:dyDescent="0.3">
      <c r="A75" s="4" t="s">
        <v>1308</v>
      </c>
      <c r="B75" s="4" t="s">
        <v>206</v>
      </c>
      <c r="C75" s="84"/>
      <c r="D75" s="84">
        <v>1</v>
      </c>
      <c r="E75" s="84"/>
      <c r="F75" s="84"/>
      <c r="G75" s="84"/>
      <c r="H75" s="84"/>
      <c r="I75" s="84"/>
      <c r="J75" s="84"/>
      <c r="K75" s="84">
        <v>1</v>
      </c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x14ac:dyDescent="0.3">
      <c r="B76" s="4" t="s">
        <v>225</v>
      </c>
      <c r="C76" s="84"/>
      <c r="D76" s="84">
        <v>1</v>
      </c>
      <c r="E76" s="84"/>
      <c r="F76" s="84"/>
      <c r="G76" s="84"/>
      <c r="H76" s="84"/>
      <c r="I76" s="84"/>
      <c r="J76" s="84"/>
      <c r="K76" s="84">
        <v>1</v>
      </c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x14ac:dyDescent="0.3">
      <c r="B77" s="4" t="s">
        <v>220</v>
      </c>
      <c r="C77" s="84"/>
      <c r="D77" s="84">
        <v>1</v>
      </c>
      <c r="E77" s="84"/>
      <c r="F77" s="84"/>
      <c r="G77" s="84"/>
      <c r="H77" s="84"/>
      <c r="I77" s="84"/>
      <c r="J77" s="84"/>
      <c r="K77" s="84">
        <v>1</v>
      </c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x14ac:dyDescent="0.3">
      <c r="B78" s="4" t="s">
        <v>222</v>
      </c>
      <c r="C78" s="84"/>
      <c r="D78" s="84">
        <v>1</v>
      </c>
      <c r="E78" s="84"/>
      <c r="F78" s="84"/>
      <c r="G78" s="84"/>
      <c r="H78" s="84"/>
      <c r="I78" s="84"/>
      <c r="J78" s="84"/>
      <c r="K78" s="84">
        <v>1</v>
      </c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x14ac:dyDescent="0.3">
      <c r="B79" s="4" t="s">
        <v>215</v>
      </c>
      <c r="C79" s="84"/>
      <c r="D79" s="84">
        <v>1</v>
      </c>
      <c r="E79" s="84"/>
      <c r="F79" s="84"/>
      <c r="G79" s="84"/>
      <c r="H79" s="84"/>
      <c r="I79" s="84"/>
      <c r="J79" s="84"/>
      <c r="K79" s="84">
        <v>1</v>
      </c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x14ac:dyDescent="0.3">
      <c r="B80" s="4" t="s">
        <v>211</v>
      </c>
      <c r="C80" s="84"/>
      <c r="D80" s="84">
        <v>1</v>
      </c>
      <c r="E80" s="84"/>
      <c r="F80" s="84"/>
      <c r="G80" s="84"/>
      <c r="H80" s="84"/>
      <c r="I80" s="84"/>
      <c r="J80" s="84"/>
      <c r="K80" s="84">
        <v>1</v>
      </c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x14ac:dyDescent="0.3">
      <c r="B81" s="4" t="s">
        <v>640</v>
      </c>
      <c r="C81" s="84"/>
      <c r="D81" s="84">
        <v>1</v>
      </c>
      <c r="E81" s="84"/>
      <c r="F81" s="84"/>
      <c r="G81" s="84"/>
      <c r="H81" s="84"/>
      <c r="I81" s="84"/>
      <c r="J81" s="84"/>
      <c r="K81" s="84">
        <v>1</v>
      </c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x14ac:dyDescent="0.3">
      <c r="B82" s="4" t="s">
        <v>219</v>
      </c>
      <c r="C82" s="84"/>
      <c r="D82" s="84">
        <v>2</v>
      </c>
      <c r="E82" s="84"/>
      <c r="F82" s="84"/>
      <c r="G82" s="84"/>
      <c r="H82" s="84"/>
      <c r="I82" s="84"/>
      <c r="J82" s="84"/>
      <c r="K82" s="84">
        <v>2</v>
      </c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x14ac:dyDescent="0.3">
      <c r="B83" s="4" t="s">
        <v>210</v>
      </c>
      <c r="C83" s="84"/>
      <c r="D83" s="84">
        <v>2</v>
      </c>
      <c r="E83" s="84"/>
      <c r="F83" s="84"/>
      <c r="G83" s="84"/>
      <c r="H83" s="84"/>
      <c r="I83" s="84"/>
      <c r="J83" s="84"/>
      <c r="K83" s="84">
        <v>2</v>
      </c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x14ac:dyDescent="0.3">
      <c r="B84" s="4" t="s">
        <v>223</v>
      </c>
      <c r="C84" s="84"/>
      <c r="D84" s="84">
        <v>2</v>
      </c>
      <c r="E84" s="84"/>
      <c r="F84" s="84"/>
      <c r="G84" s="84"/>
      <c r="H84" s="84"/>
      <c r="I84" s="84"/>
      <c r="J84" s="84"/>
      <c r="K84" s="84">
        <v>2</v>
      </c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x14ac:dyDescent="0.3">
      <c r="B85" s="4" t="s">
        <v>214</v>
      </c>
      <c r="C85" s="84"/>
      <c r="D85" s="84">
        <v>1</v>
      </c>
      <c r="E85" s="84"/>
      <c r="F85" s="84"/>
      <c r="G85" s="84"/>
      <c r="H85" s="84"/>
      <c r="I85" s="84"/>
      <c r="J85" s="84"/>
      <c r="K85" s="84">
        <v>1</v>
      </c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x14ac:dyDescent="0.3">
      <c r="B86" s="4" t="s">
        <v>213</v>
      </c>
      <c r="C86" s="84"/>
      <c r="D86" s="84">
        <v>1</v>
      </c>
      <c r="E86" s="84"/>
      <c r="F86" s="84"/>
      <c r="G86" s="84"/>
      <c r="H86" s="84"/>
      <c r="I86" s="84"/>
      <c r="J86" s="84"/>
      <c r="K86" s="84">
        <v>1</v>
      </c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x14ac:dyDescent="0.3">
      <c r="B87" s="4" t="s">
        <v>216</v>
      </c>
      <c r="C87" s="84"/>
      <c r="D87" s="84">
        <v>2</v>
      </c>
      <c r="E87" s="84"/>
      <c r="F87" s="84"/>
      <c r="G87" s="84"/>
      <c r="H87" s="84"/>
      <c r="I87" s="84"/>
      <c r="J87" s="84"/>
      <c r="K87" s="84">
        <v>2</v>
      </c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x14ac:dyDescent="0.3">
      <c r="A88" s="4" t="s">
        <v>1301</v>
      </c>
      <c r="B88" s="4" t="s">
        <v>206</v>
      </c>
      <c r="C88" s="84"/>
      <c r="D88" s="84">
        <v>1</v>
      </c>
      <c r="E88" s="84"/>
      <c r="F88" s="84"/>
      <c r="G88" s="84"/>
      <c r="H88" s="84"/>
      <c r="I88" s="84"/>
      <c r="J88" s="84"/>
      <c r="K88" s="84">
        <v>1</v>
      </c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x14ac:dyDescent="0.3">
      <c r="B89" s="4" t="s">
        <v>225</v>
      </c>
      <c r="C89" s="84"/>
      <c r="D89" s="84">
        <v>1</v>
      </c>
      <c r="E89" s="84"/>
      <c r="F89" s="84"/>
      <c r="G89" s="84"/>
      <c r="H89" s="84"/>
      <c r="I89" s="84"/>
      <c r="J89" s="84"/>
      <c r="K89" s="84">
        <v>1</v>
      </c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x14ac:dyDescent="0.3">
      <c r="B90" s="4" t="s">
        <v>220</v>
      </c>
      <c r="C90" s="84"/>
      <c r="D90" s="84">
        <v>1</v>
      </c>
      <c r="E90" s="84"/>
      <c r="F90" s="84"/>
      <c r="G90" s="84"/>
      <c r="H90" s="84"/>
      <c r="I90" s="84"/>
      <c r="J90" s="84"/>
      <c r="K90" s="84">
        <v>1</v>
      </c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x14ac:dyDescent="0.3">
      <c r="B91" s="4" t="s">
        <v>222</v>
      </c>
      <c r="C91" s="84"/>
      <c r="D91" s="84">
        <v>1</v>
      </c>
      <c r="E91" s="84"/>
      <c r="F91" s="84"/>
      <c r="G91" s="84"/>
      <c r="H91" s="84"/>
      <c r="I91" s="84"/>
      <c r="J91" s="84"/>
      <c r="K91" s="84">
        <v>1</v>
      </c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x14ac:dyDescent="0.3">
      <c r="B92" s="4" t="s">
        <v>215</v>
      </c>
      <c r="C92" s="84"/>
      <c r="D92" s="84">
        <v>1</v>
      </c>
      <c r="E92" s="84"/>
      <c r="F92" s="84"/>
      <c r="G92" s="84"/>
      <c r="H92" s="84"/>
      <c r="I92" s="84"/>
      <c r="J92" s="84"/>
      <c r="K92" s="84">
        <v>1</v>
      </c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x14ac:dyDescent="0.3">
      <c r="B93" s="4" t="s">
        <v>212</v>
      </c>
      <c r="C93" s="84"/>
      <c r="D93" s="84">
        <v>1</v>
      </c>
      <c r="E93" s="84"/>
      <c r="F93" s="84"/>
      <c r="G93" s="84"/>
      <c r="H93" s="84"/>
      <c r="I93" s="84"/>
      <c r="J93" s="84"/>
      <c r="K93" s="84">
        <v>1</v>
      </c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x14ac:dyDescent="0.3">
      <c r="B94" s="4" t="s">
        <v>640</v>
      </c>
      <c r="C94" s="84"/>
      <c r="D94" s="84">
        <v>1</v>
      </c>
      <c r="E94" s="84"/>
      <c r="F94" s="84"/>
      <c r="G94" s="84"/>
      <c r="H94" s="84"/>
      <c r="I94" s="84"/>
      <c r="J94" s="84"/>
      <c r="K94" s="84">
        <v>1</v>
      </c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x14ac:dyDescent="0.3">
      <c r="B95" s="4" t="s">
        <v>219</v>
      </c>
      <c r="C95" s="84"/>
      <c r="D95" s="84">
        <v>2</v>
      </c>
      <c r="E95" s="84"/>
      <c r="F95" s="84"/>
      <c r="G95" s="84"/>
      <c r="H95" s="84"/>
      <c r="I95" s="84"/>
      <c r="J95" s="84"/>
      <c r="K95" s="84">
        <v>2</v>
      </c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x14ac:dyDescent="0.3">
      <c r="B96" s="4" t="s">
        <v>210</v>
      </c>
      <c r="C96" s="84"/>
      <c r="D96" s="84">
        <v>2</v>
      </c>
      <c r="E96" s="84"/>
      <c r="F96" s="84"/>
      <c r="G96" s="84"/>
      <c r="H96" s="84"/>
      <c r="I96" s="84"/>
      <c r="J96" s="84"/>
      <c r="K96" s="84">
        <v>2</v>
      </c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x14ac:dyDescent="0.3">
      <c r="B97" s="4" t="s">
        <v>213</v>
      </c>
      <c r="C97" s="84"/>
      <c r="D97" s="84">
        <v>1</v>
      </c>
      <c r="E97" s="84"/>
      <c r="F97" s="84"/>
      <c r="G97" s="84"/>
      <c r="H97" s="84">
        <v>1</v>
      </c>
      <c r="I97" s="84"/>
      <c r="J97" s="84"/>
      <c r="K97" s="84">
        <v>2</v>
      </c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x14ac:dyDescent="0.3">
      <c r="B98" s="4" t="s">
        <v>216</v>
      </c>
      <c r="C98" s="84"/>
      <c r="D98" s="84">
        <v>1</v>
      </c>
      <c r="E98" s="84"/>
      <c r="F98" s="84"/>
      <c r="G98" s="84"/>
      <c r="H98" s="84"/>
      <c r="I98" s="84"/>
      <c r="J98" s="84"/>
      <c r="K98" s="84">
        <v>1</v>
      </c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x14ac:dyDescent="0.3">
      <c r="B99" s="4" t="s">
        <v>2508</v>
      </c>
      <c r="C99" s="84"/>
      <c r="D99" s="84">
        <v>1</v>
      </c>
      <c r="E99" s="84"/>
      <c r="F99" s="84"/>
      <c r="G99" s="84"/>
      <c r="H99" s="84"/>
      <c r="I99" s="84"/>
      <c r="J99" s="84"/>
      <c r="K99" s="84">
        <v>1</v>
      </c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x14ac:dyDescent="0.3">
      <c r="A100" s="4" t="s">
        <v>1313</v>
      </c>
      <c r="B100" s="4" t="s">
        <v>206</v>
      </c>
      <c r="C100" s="84"/>
      <c r="D100" s="84">
        <v>1</v>
      </c>
      <c r="E100" s="84"/>
      <c r="F100" s="84"/>
      <c r="G100" s="84"/>
      <c r="H100" s="84"/>
      <c r="I100" s="84"/>
      <c r="J100" s="84"/>
      <c r="K100" s="84">
        <v>1</v>
      </c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x14ac:dyDescent="0.3">
      <c r="B101" s="4" t="s">
        <v>225</v>
      </c>
      <c r="C101" s="84"/>
      <c r="D101" s="84">
        <v>1</v>
      </c>
      <c r="E101" s="84"/>
      <c r="F101" s="84"/>
      <c r="G101" s="84"/>
      <c r="H101" s="84"/>
      <c r="I101" s="84"/>
      <c r="J101" s="84"/>
      <c r="K101" s="84">
        <v>1</v>
      </c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x14ac:dyDescent="0.3">
      <c r="B102" s="4" t="s">
        <v>220</v>
      </c>
      <c r="C102" s="84"/>
      <c r="D102" s="84">
        <v>1</v>
      </c>
      <c r="E102" s="84"/>
      <c r="F102" s="84"/>
      <c r="G102" s="84"/>
      <c r="H102" s="84"/>
      <c r="I102" s="84"/>
      <c r="J102" s="84"/>
      <c r="K102" s="84">
        <v>1</v>
      </c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x14ac:dyDescent="0.3">
      <c r="B103" s="4" t="s">
        <v>222</v>
      </c>
      <c r="C103" s="84"/>
      <c r="D103" s="84">
        <v>1</v>
      </c>
      <c r="E103" s="84"/>
      <c r="F103" s="84"/>
      <c r="G103" s="84"/>
      <c r="H103" s="84"/>
      <c r="I103" s="84"/>
      <c r="J103" s="84"/>
      <c r="K103" s="84">
        <v>1</v>
      </c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x14ac:dyDescent="0.3">
      <c r="B104" s="4" t="s">
        <v>215</v>
      </c>
      <c r="C104" s="84"/>
      <c r="D104" s="84">
        <v>1</v>
      </c>
      <c r="E104" s="84"/>
      <c r="F104" s="84"/>
      <c r="G104" s="84"/>
      <c r="H104" s="84"/>
      <c r="I104" s="84"/>
      <c r="J104" s="84"/>
      <c r="K104" s="84">
        <v>1</v>
      </c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x14ac:dyDescent="0.3">
      <c r="B105" s="4" t="s">
        <v>671</v>
      </c>
      <c r="C105" s="84"/>
      <c r="D105" s="84">
        <v>1</v>
      </c>
      <c r="E105" s="84"/>
      <c r="F105" s="84"/>
      <c r="G105" s="84"/>
      <c r="H105" s="84"/>
      <c r="I105" s="84"/>
      <c r="J105" s="84"/>
      <c r="K105" s="84">
        <v>1</v>
      </c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x14ac:dyDescent="0.3">
      <c r="B106" s="4" t="s">
        <v>212</v>
      </c>
      <c r="C106" s="84"/>
      <c r="D106" s="84">
        <v>1</v>
      </c>
      <c r="E106" s="84"/>
      <c r="F106" s="84"/>
      <c r="G106" s="84"/>
      <c r="H106" s="84"/>
      <c r="I106" s="84"/>
      <c r="J106" s="84"/>
      <c r="K106" s="84">
        <v>1</v>
      </c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x14ac:dyDescent="0.3">
      <c r="B107" s="4" t="s">
        <v>211</v>
      </c>
      <c r="C107" s="84"/>
      <c r="D107" s="84">
        <v>1</v>
      </c>
      <c r="E107" s="84"/>
      <c r="F107" s="84"/>
      <c r="G107" s="84"/>
      <c r="H107" s="84"/>
      <c r="I107" s="84"/>
      <c r="J107" s="84"/>
      <c r="K107" s="84">
        <v>1</v>
      </c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x14ac:dyDescent="0.3">
      <c r="B108" s="4" t="s">
        <v>669</v>
      </c>
      <c r="C108" s="84"/>
      <c r="D108" s="84">
        <v>1</v>
      </c>
      <c r="E108" s="84"/>
      <c r="F108" s="84"/>
      <c r="G108" s="84"/>
      <c r="H108" s="84"/>
      <c r="I108" s="84"/>
      <c r="J108" s="84"/>
      <c r="K108" s="84">
        <v>1</v>
      </c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x14ac:dyDescent="0.3">
      <c r="B109" s="4" t="s">
        <v>640</v>
      </c>
      <c r="C109" s="84"/>
      <c r="D109" s="84">
        <v>1</v>
      </c>
      <c r="E109" s="84"/>
      <c r="F109" s="84"/>
      <c r="G109" s="84"/>
      <c r="H109" s="84"/>
      <c r="I109" s="84"/>
      <c r="J109" s="84"/>
      <c r="K109" s="84">
        <v>1</v>
      </c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x14ac:dyDescent="0.3">
      <c r="B110" s="4" t="s">
        <v>219</v>
      </c>
      <c r="C110" s="84"/>
      <c r="D110" s="84">
        <v>2</v>
      </c>
      <c r="E110" s="84"/>
      <c r="F110" s="84"/>
      <c r="G110" s="84"/>
      <c r="H110" s="84"/>
      <c r="I110" s="84"/>
      <c r="J110" s="84"/>
      <c r="K110" s="84">
        <v>2</v>
      </c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x14ac:dyDescent="0.3">
      <c r="B111" s="4" t="s">
        <v>214</v>
      </c>
      <c r="C111" s="84"/>
      <c r="D111" s="84">
        <v>1</v>
      </c>
      <c r="E111" s="84"/>
      <c r="F111" s="84"/>
      <c r="G111" s="84"/>
      <c r="H111" s="84"/>
      <c r="I111" s="84"/>
      <c r="J111" s="84"/>
      <c r="K111" s="84">
        <v>1</v>
      </c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x14ac:dyDescent="0.3">
      <c r="B112" s="4" t="s">
        <v>213</v>
      </c>
      <c r="C112" s="84"/>
      <c r="D112" s="84">
        <v>1</v>
      </c>
      <c r="E112" s="84"/>
      <c r="F112" s="84"/>
      <c r="G112" s="84"/>
      <c r="H112" s="84"/>
      <c r="I112" s="84"/>
      <c r="J112" s="84"/>
      <c r="K112" s="84">
        <v>1</v>
      </c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x14ac:dyDescent="0.3">
      <c r="B113" s="4" t="s">
        <v>216</v>
      </c>
      <c r="C113" s="84"/>
      <c r="D113" s="84">
        <v>1</v>
      </c>
      <c r="E113" s="84"/>
      <c r="F113" s="84"/>
      <c r="G113" s="84"/>
      <c r="H113" s="84"/>
      <c r="I113" s="84"/>
      <c r="J113" s="84"/>
      <c r="K113" s="84">
        <v>1</v>
      </c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x14ac:dyDescent="0.3">
      <c r="A114" s="4" t="s">
        <v>1318</v>
      </c>
      <c r="B114" s="4" t="s">
        <v>206</v>
      </c>
      <c r="C114" s="84"/>
      <c r="D114" s="84">
        <v>1</v>
      </c>
      <c r="E114" s="84"/>
      <c r="F114" s="84"/>
      <c r="G114" s="84"/>
      <c r="H114" s="84">
        <v>1</v>
      </c>
      <c r="I114" s="84"/>
      <c r="J114" s="84"/>
      <c r="K114" s="84">
        <v>2</v>
      </c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x14ac:dyDescent="0.3">
      <c r="B115" s="4" t="s">
        <v>220</v>
      </c>
      <c r="C115" s="84"/>
      <c r="D115" s="84">
        <v>1</v>
      </c>
      <c r="E115" s="84"/>
      <c r="F115" s="84"/>
      <c r="G115" s="84"/>
      <c r="H115" s="84"/>
      <c r="I115" s="84"/>
      <c r="J115" s="84"/>
      <c r="K115" s="84">
        <v>1</v>
      </c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x14ac:dyDescent="0.3">
      <c r="B116" s="4" t="s">
        <v>222</v>
      </c>
      <c r="C116" s="84"/>
      <c r="D116" s="84">
        <v>1</v>
      </c>
      <c r="E116" s="84"/>
      <c r="F116" s="84"/>
      <c r="G116" s="84"/>
      <c r="H116" s="84"/>
      <c r="I116" s="84"/>
      <c r="J116" s="84"/>
      <c r="K116" s="84">
        <v>1</v>
      </c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x14ac:dyDescent="0.3">
      <c r="B117" s="4" t="s">
        <v>215</v>
      </c>
      <c r="C117" s="84"/>
      <c r="D117" s="84">
        <v>1</v>
      </c>
      <c r="E117" s="84"/>
      <c r="F117" s="84"/>
      <c r="G117" s="84"/>
      <c r="H117" s="84"/>
      <c r="I117" s="84"/>
      <c r="J117" s="84"/>
      <c r="K117" s="84">
        <v>1</v>
      </c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x14ac:dyDescent="0.3">
      <c r="B118" s="4" t="s">
        <v>212</v>
      </c>
      <c r="C118" s="84"/>
      <c r="D118" s="84">
        <v>1</v>
      </c>
      <c r="E118" s="84"/>
      <c r="F118" s="84"/>
      <c r="G118" s="84"/>
      <c r="H118" s="84"/>
      <c r="I118" s="84"/>
      <c r="J118" s="84"/>
      <c r="K118" s="84">
        <v>1</v>
      </c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x14ac:dyDescent="0.3">
      <c r="B119" s="4" t="s">
        <v>211</v>
      </c>
      <c r="C119" s="84"/>
      <c r="D119" s="84">
        <v>1</v>
      </c>
      <c r="E119" s="84"/>
      <c r="F119" s="84"/>
      <c r="G119" s="84"/>
      <c r="H119" s="84"/>
      <c r="I119" s="84"/>
      <c r="J119" s="84"/>
      <c r="K119" s="84">
        <v>1</v>
      </c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x14ac:dyDescent="0.3">
      <c r="B120" s="4" t="s">
        <v>640</v>
      </c>
      <c r="C120" s="84"/>
      <c r="D120" s="84">
        <v>1</v>
      </c>
      <c r="E120" s="84"/>
      <c r="F120" s="84"/>
      <c r="G120" s="84"/>
      <c r="H120" s="84">
        <v>1</v>
      </c>
      <c r="I120" s="84"/>
      <c r="J120" s="84"/>
      <c r="K120" s="84">
        <v>2</v>
      </c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x14ac:dyDescent="0.3">
      <c r="B121" s="4" t="s">
        <v>219</v>
      </c>
      <c r="C121" s="84"/>
      <c r="D121" s="84">
        <v>2</v>
      </c>
      <c r="E121" s="84"/>
      <c r="F121" s="84"/>
      <c r="G121" s="84"/>
      <c r="H121" s="84"/>
      <c r="I121" s="84"/>
      <c r="J121" s="84"/>
      <c r="K121" s="84">
        <v>2</v>
      </c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x14ac:dyDescent="0.3">
      <c r="B122" s="4" t="s">
        <v>214</v>
      </c>
      <c r="C122" s="84"/>
      <c r="D122" s="84">
        <v>1</v>
      </c>
      <c r="E122" s="84"/>
      <c r="F122" s="84"/>
      <c r="G122" s="84"/>
      <c r="H122" s="84"/>
      <c r="I122" s="84"/>
      <c r="J122" s="84"/>
      <c r="K122" s="84">
        <v>1</v>
      </c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x14ac:dyDescent="0.3">
      <c r="B123" s="4" t="s">
        <v>221</v>
      </c>
      <c r="C123" s="84"/>
      <c r="D123" s="84"/>
      <c r="E123" s="84"/>
      <c r="F123" s="84"/>
      <c r="G123" s="84"/>
      <c r="H123" s="84">
        <v>1</v>
      </c>
      <c r="I123" s="84"/>
      <c r="J123" s="84"/>
      <c r="K123" s="84">
        <v>1</v>
      </c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x14ac:dyDescent="0.3">
      <c r="B124" s="4" t="s">
        <v>213</v>
      </c>
      <c r="C124" s="84"/>
      <c r="D124" s="84">
        <v>1</v>
      </c>
      <c r="E124" s="84"/>
      <c r="F124" s="84"/>
      <c r="G124" s="84"/>
      <c r="H124" s="84">
        <v>1</v>
      </c>
      <c r="I124" s="84"/>
      <c r="J124" s="84"/>
      <c r="K124" s="84">
        <v>2</v>
      </c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x14ac:dyDescent="0.3">
      <c r="B125" s="4" t="s">
        <v>216</v>
      </c>
      <c r="C125" s="84"/>
      <c r="D125" s="84">
        <v>1</v>
      </c>
      <c r="E125" s="84"/>
      <c r="F125" s="84"/>
      <c r="G125" s="84"/>
      <c r="H125" s="84">
        <v>1</v>
      </c>
      <c r="I125" s="84"/>
      <c r="J125" s="84"/>
      <c r="K125" s="84">
        <v>2</v>
      </c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x14ac:dyDescent="0.3">
      <c r="A126" s="4" t="s">
        <v>1274</v>
      </c>
      <c r="B126" s="4" t="s">
        <v>206</v>
      </c>
      <c r="C126" s="84"/>
      <c r="D126" s="84">
        <v>1</v>
      </c>
      <c r="E126" s="84"/>
      <c r="F126" s="84"/>
      <c r="G126" s="84"/>
      <c r="H126" s="84"/>
      <c r="I126" s="84"/>
      <c r="J126" s="84"/>
      <c r="K126" s="84">
        <v>1</v>
      </c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x14ac:dyDescent="0.3">
      <c r="B127" s="4" t="s">
        <v>225</v>
      </c>
      <c r="C127" s="84"/>
      <c r="D127" s="84">
        <v>1</v>
      </c>
      <c r="E127" s="84"/>
      <c r="F127" s="84"/>
      <c r="G127" s="84"/>
      <c r="H127" s="84"/>
      <c r="I127" s="84"/>
      <c r="J127" s="84"/>
      <c r="K127" s="84">
        <v>1</v>
      </c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x14ac:dyDescent="0.3">
      <c r="B128" s="4" t="s">
        <v>220</v>
      </c>
      <c r="C128" s="84"/>
      <c r="D128" s="84">
        <v>1</v>
      </c>
      <c r="E128" s="84"/>
      <c r="F128" s="84"/>
      <c r="G128" s="84"/>
      <c r="H128" s="84"/>
      <c r="I128" s="84"/>
      <c r="J128" s="84"/>
      <c r="K128" s="84">
        <v>1</v>
      </c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x14ac:dyDescent="0.3">
      <c r="B129" s="4" t="s">
        <v>222</v>
      </c>
      <c r="C129" s="84"/>
      <c r="D129" s="84">
        <v>1</v>
      </c>
      <c r="E129" s="84"/>
      <c r="F129" s="84"/>
      <c r="G129" s="84"/>
      <c r="H129" s="84"/>
      <c r="I129" s="84"/>
      <c r="J129" s="84"/>
      <c r="K129" s="84">
        <v>1</v>
      </c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x14ac:dyDescent="0.3">
      <c r="B130" s="4" t="s">
        <v>215</v>
      </c>
      <c r="C130" s="84"/>
      <c r="D130" s="84">
        <v>1</v>
      </c>
      <c r="E130" s="84"/>
      <c r="F130" s="84"/>
      <c r="G130" s="84"/>
      <c r="H130" s="84"/>
      <c r="I130" s="84"/>
      <c r="J130" s="84"/>
      <c r="K130" s="84">
        <v>1</v>
      </c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x14ac:dyDescent="0.3">
      <c r="B131" s="4" t="s">
        <v>640</v>
      </c>
      <c r="C131" s="84"/>
      <c r="D131" s="84">
        <v>1</v>
      </c>
      <c r="E131" s="84"/>
      <c r="F131" s="84"/>
      <c r="G131" s="84"/>
      <c r="H131" s="84"/>
      <c r="I131" s="84"/>
      <c r="J131" s="84"/>
      <c r="K131" s="84">
        <v>1</v>
      </c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x14ac:dyDescent="0.3">
      <c r="B132" s="4" t="s">
        <v>219</v>
      </c>
      <c r="C132" s="84"/>
      <c r="D132" s="84">
        <v>2</v>
      </c>
      <c r="E132" s="84"/>
      <c r="F132" s="84"/>
      <c r="G132" s="84"/>
      <c r="H132" s="84"/>
      <c r="I132" s="84"/>
      <c r="J132" s="84"/>
      <c r="K132" s="84">
        <v>2</v>
      </c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x14ac:dyDescent="0.3">
      <c r="B133" s="4" t="s">
        <v>214</v>
      </c>
      <c r="C133" s="84"/>
      <c r="D133" s="84">
        <v>1</v>
      </c>
      <c r="E133" s="84"/>
      <c r="F133" s="84"/>
      <c r="G133" s="84"/>
      <c r="H133" s="84"/>
      <c r="I133" s="84"/>
      <c r="J133" s="84"/>
      <c r="K133" s="84">
        <v>1</v>
      </c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x14ac:dyDescent="0.3">
      <c r="B134" s="4" t="s">
        <v>213</v>
      </c>
      <c r="C134" s="84"/>
      <c r="D134" s="84">
        <v>1</v>
      </c>
      <c r="E134" s="84"/>
      <c r="F134" s="84"/>
      <c r="G134" s="84"/>
      <c r="H134" s="84"/>
      <c r="I134" s="84"/>
      <c r="J134" s="84"/>
      <c r="K134" s="84">
        <v>1</v>
      </c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x14ac:dyDescent="0.3">
      <c r="B135" s="4" t="s">
        <v>216</v>
      </c>
      <c r="C135" s="84"/>
      <c r="D135" s="84">
        <v>1</v>
      </c>
      <c r="E135" s="84"/>
      <c r="F135" s="84"/>
      <c r="G135" s="84"/>
      <c r="H135" s="84"/>
      <c r="I135" s="84"/>
      <c r="J135" s="84"/>
      <c r="K135" s="84">
        <v>1</v>
      </c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x14ac:dyDescent="0.3">
      <c r="A136" s="4" t="s">
        <v>1299</v>
      </c>
      <c r="B136" s="4" t="s">
        <v>206</v>
      </c>
      <c r="C136" s="84"/>
      <c r="D136" s="84">
        <v>1</v>
      </c>
      <c r="E136" s="84"/>
      <c r="F136" s="84"/>
      <c r="G136" s="84"/>
      <c r="H136" s="84"/>
      <c r="I136" s="84"/>
      <c r="J136" s="84"/>
      <c r="K136" s="84">
        <v>1</v>
      </c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x14ac:dyDescent="0.3">
      <c r="B137" s="4" t="s">
        <v>220</v>
      </c>
      <c r="C137" s="84"/>
      <c r="D137" s="84">
        <v>1</v>
      </c>
      <c r="E137" s="84"/>
      <c r="F137" s="84"/>
      <c r="G137" s="84"/>
      <c r="H137" s="84"/>
      <c r="I137" s="84"/>
      <c r="J137" s="84"/>
      <c r="K137" s="84">
        <v>1</v>
      </c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x14ac:dyDescent="0.3">
      <c r="B138" s="4" t="s">
        <v>222</v>
      </c>
      <c r="C138" s="84"/>
      <c r="D138" s="84">
        <v>1</v>
      </c>
      <c r="E138" s="84"/>
      <c r="F138" s="84"/>
      <c r="G138" s="84"/>
      <c r="H138" s="84"/>
      <c r="I138" s="84"/>
      <c r="J138" s="84"/>
      <c r="K138" s="84">
        <v>1</v>
      </c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x14ac:dyDescent="0.3">
      <c r="B139" s="4" t="s">
        <v>215</v>
      </c>
      <c r="C139" s="84"/>
      <c r="D139" s="84">
        <v>1</v>
      </c>
      <c r="E139" s="84"/>
      <c r="F139" s="84"/>
      <c r="G139" s="84"/>
      <c r="H139" s="84"/>
      <c r="I139" s="84"/>
      <c r="J139" s="84"/>
      <c r="K139" s="84">
        <v>1</v>
      </c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x14ac:dyDescent="0.3">
      <c r="B140" s="4" t="s">
        <v>640</v>
      </c>
      <c r="C140" s="84"/>
      <c r="D140" s="84">
        <v>1</v>
      </c>
      <c r="E140" s="84"/>
      <c r="F140" s="84"/>
      <c r="G140" s="84"/>
      <c r="H140" s="84"/>
      <c r="I140" s="84"/>
      <c r="J140" s="84"/>
      <c r="K140" s="84">
        <v>1</v>
      </c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x14ac:dyDescent="0.3">
      <c r="B141" s="4" t="s">
        <v>219</v>
      </c>
      <c r="C141" s="84"/>
      <c r="D141" s="84">
        <v>2</v>
      </c>
      <c r="E141" s="84"/>
      <c r="F141" s="84"/>
      <c r="G141" s="84"/>
      <c r="H141" s="84"/>
      <c r="I141" s="84"/>
      <c r="J141" s="84"/>
      <c r="K141" s="84">
        <v>2</v>
      </c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x14ac:dyDescent="0.3">
      <c r="B142" s="4" t="s">
        <v>210</v>
      </c>
      <c r="C142" s="84"/>
      <c r="D142" s="84">
        <v>1</v>
      </c>
      <c r="E142" s="84"/>
      <c r="F142" s="84"/>
      <c r="G142" s="84"/>
      <c r="H142" s="84"/>
      <c r="I142" s="84"/>
      <c r="J142" s="84"/>
      <c r="K142" s="84">
        <v>1</v>
      </c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x14ac:dyDescent="0.3">
      <c r="B143" s="4" t="s">
        <v>223</v>
      </c>
      <c r="C143" s="84"/>
      <c r="D143" s="84">
        <v>1</v>
      </c>
      <c r="E143" s="84"/>
      <c r="F143" s="84"/>
      <c r="G143" s="84"/>
      <c r="H143" s="84"/>
      <c r="I143" s="84"/>
      <c r="J143" s="84"/>
      <c r="K143" s="84">
        <v>1</v>
      </c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x14ac:dyDescent="0.3">
      <c r="B144" s="4" t="s">
        <v>214</v>
      </c>
      <c r="C144" s="84"/>
      <c r="D144" s="84">
        <v>1</v>
      </c>
      <c r="E144" s="84"/>
      <c r="F144" s="84"/>
      <c r="G144" s="84"/>
      <c r="H144" s="84"/>
      <c r="I144" s="84"/>
      <c r="J144" s="84"/>
      <c r="K144" s="84">
        <v>1</v>
      </c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x14ac:dyDescent="0.3">
      <c r="B145" s="4" t="s">
        <v>213</v>
      </c>
      <c r="C145" s="84"/>
      <c r="D145" s="84">
        <v>1</v>
      </c>
      <c r="E145" s="84"/>
      <c r="F145" s="84"/>
      <c r="G145" s="84"/>
      <c r="H145" s="84"/>
      <c r="I145" s="84"/>
      <c r="J145" s="84"/>
      <c r="K145" s="84">
        <v>1</v>
      </c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x14ac:dyDescent="0.3">
      <c r="B146" s="4" t="s">
        <v>216</v>
      </c>
      <c r="C146" s="84"/>
      <c r="D146" s="84">
        <v>1</v>
      </c>
      <c r="E146" s="84"/>
      <c r="F146" s="84"/>
      <c r="G146" s="84"/>
      <c r="H146" s="84"/>
      <c r="I146" s="84"/>
      <c r="J146" s="84"/>
      <c r="K146" s="84">
        <v>1</v>
      </c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x14ac:dyDescent="0.3">
      <c r="A147" s="4" t="s">
        <v>1307</v>
      </c>
      <c r="B147" s="4" t="s">
        <v>206</v>
      </c>
      <c r="C147" s="84"/>
      <c r="D147" s="84">
        <v>1</v>
      </c>
      <c r="E147" s="84"/>
      <c r="F147" s="84"/>
      <c r="G147" s="84"/>
      <c r="H147" s="84"/>
      <c r="I147" s="84"/>
      <c r="J147" s="84"/>
      <c r="K147" s="84">
        <v>1</v>
      </c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x14ac:dyDescent="0.3">
      <c r="B148" s="4" t="s">
        <v>225</v>
      </c>
      <c r="C148" s="84"/>
      <c r="D148" s="84">
        <v>1</v>
      </c>
      <c r="E148" s="84"/>
      <c r="F148" s="84"/>
      <c r="G148" s="84"/>
      <c r="H148" s="84"/>
      <c r="I148" s="84"/>
      <c r="J148" s="84"/>
      <c r="K148" s="84">
        <v>1</v>
      </c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x14ac:dyDescent="0.3">
      <c r="B149" s="4" t="s">
        <v>220</v>
      </c>
      <c r="C149" s="84"/>
      <c r="D149" s="84">
        <v>1</v>
      </c>
      <c r="E149" s="84"/>
      <c r="F149" s="84"/>
      <c r="G149" s="84"/>
      <c r="H149" s="84"/>
      <c r="I149" s="84"/>
      <c r="J149" s="84"/>
      <c r="K149" s="84">
        <v>1</v>
      </c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x14ac:dyDescent="0.3">
      <c r="B150" s="4" t="s">
        <v>222</v>
      </c>
      <c r="C150" s="84"/>
      <c r="D150" s="84">
        <v>1</v>
      </c>
      <c r="E150" s="84"/>
      <c r="F150" s="84"/>
      <c r="G150" s="84"/>
      <c r="H150" s="84"/>
      <c r="I150" s="84"/>
      <c r="J150" s="84"/>
      <c r="K150" s="84">
        <v>1</v>
      </c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x14ac:dyDescent="0.3">
      <c r="B151" s="4" t="s">
        <v>215</v>
      </c>
      <c r="C151" s="84"/>
      <c r="D151" s="84">
        <v>1</v>
      </c>
      <c r="E151" s="84"/>
      <c r="F151" s="84"/>
      <c r="G151" s="84"/>
      <c r="H151" s="84"/>
      <c r="I151" s="84"/>
      <c r="J151" s="84"/>
      <c r="K151" s="84">
        <v>1</v>
      </c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x14ac:dyDescent="0.3">
      <c r="B152" s="4" t="s">
        <v>212</v>
      </c>
      <c r="C152" s="84"/>
      <c r="D152" s="84">
        <v>1</v>
      </c>
      <c r="E152" s="84"/>
      <c r="F152" s="84"/>
      <c r="G152" s="84"/>
      <c r="H152" s="84"/>
      <c r="I152" s="84"/>
      <c r="J152" s="84"/>
      <c r="K152" s="84">
        <v>1</v>
      </c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x14ac:dyDescent="0.3">
      <c r="B153" s="4" t="s">
        <v>211</v>
      </c>
      <c r="C153" s="84"/>
      <c r="D153" s="84">
        <v>1</v>
      </c>
      <c r="E153" s="84"/>
      <c r="F153" s="84"/>
      <c r="G153" s="84"/>
      <c r="H153" s="84"/>
      <c r="I153" s="84"/>
      <c r="J153" s="84"/>
      <c r="K153" s="84">
        <v>1</v>
      </c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x14ac:dyDescent="0.3">
      <c r="B154" s="4" t="s">
        <v>655</v>
      </c>
      <c r="C154" s="84">
        <v>1</v>
      </c>
      <c r="D154" s="84"/>
      <c r="E154" s="84"/>
      <c r="F154" s="84"/>
      <c r="G154" s="84"/>
      <c r="H154" s="84"/>
      <c r="I154" s="84"/>
      <c r="J154" s="84"/>
      <c r="K154" s="84">
        <v>1</v>
      </c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x14ac:dyDescent="0.3">
      <c r="B155" s="4" t="s">
        <v>640</v>
      </c>
      <c r="C155" s="84"/>
      <c r="D155" s="84">
        <v>1</v>
      </c>
      <c r="E155" s="84"/>
      <c r="F155" s="84"/>
      <c r="G155" s="84"/>
      <c r="H155" s="84"/>
      <c r="I155" s="84"/>
      <c r="J155" s="84"/>
      <c r="K155" s="84">
        <v>1</v>
      </c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x14ac:dyDescent="0.3">
      <c r="B156" s="4" t="s">
        <v>219</v>
      </c>
      <c r="C156" s="84"/>
      <c r="D156" s="84">
        <v>2</v>
      </c>
      <c r="E156" s="84"/>
      <c r="F156" s="84"/>
      <c r="G156" s="84"/>
      <c r="H156" s="84"/>
      <c r="I156" s="84"/>
      <c r="J156" s="84"/>
      <c r="K156" s="84">
        <v>2</v>
      </c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x14ac:dyDescent="0.3">
      <c r="B157" s="4" t="s">
        <v>214</v>
      </c>
      <c r="C157" s="84"/>
      <c r="D157" s="84">
        <v>1</v>
      </c>
      <c r="E157" s="84"/>
      <c r="F157" s="84"/>
      <c r="G157" s="84"/>
      <c r="H157" s="84"/>
      <c r="I157" s="84"/>
      <c r="J157" s="84"/>
      <c r="K157" s="84">
        <v>1</v>
      </c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x14ac:dyDescent="0.3">
      <c r="B158" s="4" t="s">
        <v>213</v>
      </c>
      <c r="C158" s="84"/>
      <c r="D158" s="84">
        <v>1</v>
      </c>
      <c r="E158" s="84"/>
      <c r="F158" s="84"/>
      <c r="G158" s="84"/>
      <c r="H158" s="84">
        <v>1</v>
      </c>
      <c r="I158" s="84"/>
      <c r="J158" s="84"/>
      <c r="K158" s="84">
        <v>2</v>
      </c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x14ac:dyDescent="0.3">
      <c r="B159" s="4" t="s">
        <v>216</v>
      </c>
      <c r="C159" s="84"/>
      <c r="D159" s="84">
        <v>1</v>
      </c>
      <c r="E159" s="84"/>
      <c r="F159" s="84"/>
      <c r="G159" s="84"/>
      <c r="H159" s="84"/>
      <c r="I159" s="84"/>
      <c r="J159" s="84"/>
      <c r="K159" s="84">
        <v>1</v>
      </c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x14ac:dyDescent="0.3">
      <c r="A160" s="4" t="s">
        <v>1305</v>
      </c>
      <c r="B160" s="4" t="s">
        <v>206</v>
      </c>
      <c r="C160" s="84"/>
      <c r="D160" s="84">
        <v>1</v>
      </c>
      <c r="E160" s="84"/>
      <c r="F160" s="84"/>
      <c r="G160" s="84"/>
      <c r="H160" s="84"/>
      <c r="I160" s="84"/>
      <c r="J160" s="84"/>
      <c r="K160" s="84">
        <v>1</v>
      </c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x14ac:dyDescent="0.3">
      <c r="B161" s="4" t="s">
        <v>225</v>
      </c>
      <c r="C161" s="84"/>
      <c r="D161" s="84">
        <v>1</v>
      </c>
      <c r="E161" s="84"/>
      <c r="F161" s="84"/>
      <c r="G161" s="84"/>
      <c r="H161" s="84"/>
      <c r="I161" s="84"/>
      <c r="J161" s="84"/>
      <c r="K161" s="84">
        <v>1</v>
      </c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x14ac:dyDescent="0.3">
      <c r="B162" s="4" t="s">
        <v>220</v>
      </c>
      <c r="C162" s="84"/>
      <c r="D162" s="84">
        <v>1</v>
      </c>
      <c r="E162" s="84"/>
      <c r="F162" s="84"/>
      <c r="G162" s="84"/>
      <c r="H162" s="84"/>
      <c r="I162" s="84"/>
      <c r="J162" s="84"/>
      <c r="K162" s="84">
        <v>1</v>
      </c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x14ac:dyDescent="0.3">
      <c r="B163" s="4" t="s">
        <v>222</v>
      </c>
      <c r="C163" s="84"/>
      <c r="D163" s="84">
        <v>1</v>
      </c>
      <c r="E163" s="84"/>
      <c r="F163" s="84"/>
      <c r="G163" s="84"/>
      <c r="H163" s="84"/>
      <c r="I163" s="84"/>
      <c r="J163" s="84"/>
      <c r="K163" s="84">
        <v>1</v>
      </c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x14ac:dyDescent="0.3">
      <c r="B164" s="4" t="s">
        <v>215</v>
      </c>
      <c r="C164" s="84"/>
      <c r="D164" s="84">
        <v>2</v>
      </c>
      <c r="E164" s="84"/>
      <c r="F164" s="84"/>
      <c r="G164" s="84"/>
      <c r="H164" s="84"/>
      <c r="I164" s="84"/>
      <c r="J164" s="84"/>
      <c r="K164" s="84">
        <v>2</v>
      </c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x14ac:dyDescent="0.3">
      <c r="B165" s="4" t="s">
        <v>211</v>
      </c>
      <c r="C165" s="84"/>
      <c r="D165" s="84">
        <v>1</v>
      </c>
      <c r="E165" s="84"/>
      <c r="F165" s="84"/>
      <c r="G165" s="84"/>
      <c r="H165" s="84"/>
      <c r="I165" s="84"/>
      <c r="J165" s="84"/>
      <c r="K165" s="84">
        <v>1</v>
      </c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x14ac:dyDescent="0.3">
      <c r="B166" s="4" t="s">
        <v>640</v>
      </c>
      <c r="C166" s="84"/>
      <c r="D166" s="84">
        <v>1</v>
      </c>
      <c r="E166" s="84"/>
      <c r="F166" s="84"/>
      <c r="G166" s="84"/>
      <c r="H166" s="84"/>
      <c r="I166" s="84"/>
      <c r="J166" s="84"/>
      <c r="K166" s="84">
        <v>1</v>
      </c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x14ac:dyDescent="0.3">
      <c r="B167" s="4" t="s">
        <v>219</v>
      </c>
      <c r="C167" s="84"/>
      <c r="D167" s="84">
        <v>2</v>
      </c>
      <c r="E167" s="84"/>
      <c r="F167" s="84"/>
      <c r="G167" s="84"/>
      <c r="H167" s="84"/>
      <c r="I167" s="84"/>
      <c r="J167" s="84"/>
      <c r="K167" s="84">
        <v>2</v>
      </c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x14ac:dyDescent="0.3">
      <c r="B168" s="4" t="s">
        <v>210</v>
      </c>
      <c r="C168" s="84"/>
      <c r="D168" s="84">
        <v>1</v>
      </c>
      <c r="E168" s="84"/>
      <c r="F168" s="84"/>
      <c r="G168" s="84"/>
      <c r="H168" s="84"/>
      <c r="I168" s="84"/>
      <c r="J168" s="84"/>
      <c r="K168" s="84">
        <v>1</v>
      </c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x14ac:dyDescent="0.3">
      <c r="B169" s="4" t="s">
        <v>223</v>
      </c>
      <c r="C169" s="84"/>
      <c r="D169" s="84">
        <v>2</v>
      </c>
      <c r="E169" s="84"/>
      <c r="F169" s="84"/>
      <c r="G169" s="84"/>
      <c r="H169" s="84"/>
      <c r="I169" s="84"/>
      <c r="J169" s="84"/>
      <c r="K169" s="84">
        <v>2</v>
      </c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x14ac:dyDescent="0.3">
      <c r="B170" s="4" t="s">
        <v>214</v>
      </c>
      <c r="C170" s="84"/>
      <c r="D170" s="84">
        <v>1</v>
      </c>
      <c r="E170" s="84"/>
      <c r="F170" s="84"/>
      <c r="G170" s="84"/>
      <c r="H170" s="84"/>
      <c r="I170" s="84"/>
      <c r="J170" s="84"/>
      <c r="K170" s="84">
        <v>1</v>
      </c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x14ac:dyDescent="0.3">
      <c r="B171" s="4" t="s">
        <v>213</v>
      </c>
      <c r="C171" s="84"/>
      <c r="D171" s="84">
        <v>1</v>
      </c>
      <c r="E171" s="84"/>
      <c r="F171" s="84"/>
      <c r="G171" s="84"/>
      <c r="H171" s="84"/>
      <c r="I171" s="84"/>
      <c r="J171" s="84"/>
      <c r="K171" s="84">
        <v>1</v>
      </c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x14ac:dyDescent="0.3">
      <c r="B172" s="4" t="s">
        <v>216</v>
      </c>
      <c r="C172" s="84"/>
      <c r="D172" s="84">
        <v>1</v>
      </c>
      <c r="E172" s="84"/>
      <c r="F172" s="84"/>
      <c r="G172" s="84"/>
      <c r="H172" s="84"/>
      <c r="I172" s="84"/>
      <c r="J172" s="84"/>
      <c r="K172" s="84">
        <v>1</v>
      </c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x14ac:dyDescent="0.3">
      <c r="A173" s="4" t="s">
        <v>1328</v>
      </c>
      <c r="B173" s="4" t="s">
        <v>206</v>
      </c>
      <c r="C173" s="84"/>
      <c r="D173" s="84">
        <v>1</v>
      </c>
      <c r="E173" s="84"/>
      <c r="F173" s="84"/>
      <c r="G173" s="84"/>
      <c r="H173" s="84"/>
      <c r="I173" s="84"/>
      <c r="J173" s="84"/>
      <c r="K173" s="84">
        <v>1</v>
      </c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x14ac:dyDescent="0.3">
      <c r="B174" s="4" t="s">
        <v>225</v>
      </c>
      <c r="C174" s="84"/>
      <c r="D174" s="84">
        <v>1</v>
      </c>
      <c r="E174" s="84"/>
      <c r="F174" s="84"/>
      <c r="G174" s="84"/>
      <c r="H174" s="84"/>
      <c r="I174" s="84"/>
      <c r="J174" s="84"/>
      <c r="K174" s="84">
        <v>1</v>
      </c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x14ac:dyDescent="0.3">
      <c r="B175" s="4" t="s">
        <v>220</v>
      </c>
      <c r="C175" s="84"/>
      <c r="D175" s="84">
        <v>1</v>
      </c>
      <c r="E175" s="84"/>
      <c r="F175" s="84"/>
      <c r="G175" s="84"/>
      <c r="H175" s="84"/>
      <c r="I175" s="84"/>
      <c r="J175" s="84"/>
      <c r="K175" s="84">
        <v>1</v>
      </c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x14ac:dyDescent="0.3">
      <c r="B176" s="4" t="s">
        <v>222</v>
      </c>
      <c r="C176" s="84"/>
      <c r="D176" s="84">
        <v>1</v>
      </c>
      <c r="E176" s="84"/>
      <c r="F176" s="84"/>
      <c r="G176" s="84"/>
      <c r="H176" s="84"/>
      <c r="I176" s="84"/>
      <c r="J176" s="84"/>
      <c r="K176" s="84">
        <v>1</v>
      </c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x14ac:dyDescent="0.3">
      <c r="B177" s="4" t="s">
        <v>215</v>
      </c>
      <c r="C177" s="84"/>
      <c r="D177" s="84">
        <v>1</v>
      </c>
      <c r="E177" s="84"/>
      <c r="F177" s="84"/>
      <c r="G177" s="84"/>
      <c r="H177" s="84"/>
      <c r="I177" s="84"/>
      <c r="J177" s="84"/>
      <c r="K177" s="84">
        <v>1</v>
      </c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x14ac:dyDescent="0.3">
      <c r="B178" s="4" t="s">
        <v>212</v>
      </c>
      <c r="C178" s="84"/>
      <c r="D178" s="84">
        <v>1</v>
      </c>
      <c r="E178" s="84"/>
      <c r="F178" s="84"/>
      <c r="G178" s="84"/>
      <c r="H178" s="84"/>
      <c r="I178" s="84"/>
      <c r="J178" s="84"/>
      <c r="K178" s="84">
        <v>1</v>
      </c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x14ac:dyDescent="0.3">
      <c r="B179" s="4" t="s">
        <v>640</v>
      </c>
      <c r="C179" s="84"/>
      <c r="D179" s="84">
        <v>1</v>
      </c>
      <c r="E179" s="84"/>
      <c r="F179" s="84"/>
      <c r="G179" s="84"/>
      <c r="H179" s="84"/>
      <c r="I179" s="84"/>
      <c r="J179" s="84"/>
      <c r="K179" s="84">
        <v>1</v>
      </c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x14ac:dyDescent="0.3">
      <c r="B180" s="4" t="s">
        <v>219</v>
      </c>
      <c r="C180" s="84"/>
      <c r="D180" s="84">
        <v>2</v>
      </c>
      <c r="E180" s="84"/>
      <c r="F180" s="84"/>
      <c r="G180" s="84"/>
      <c r="H180" s="84"/>
      <c r="I180" s="84"/>
      <c r="J180" s="84"/>
      <c r="K180" s="84">
        <v>2</v>
      </c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x14ac:dyDescent="0.3">
      <c r="B181" s="4" t="s">
        <v>214</v>
      </c>
      <c r="C181" s="84"/>
      <c r="D181" s="84">
        <v>1</v>
      </c>
      <c r="E181" s="84"/>
      <c r="F181" s="84"/>
      <c r="G181" s="84"/>
      <c r="H181" s="84"/>
      <c r="I181" s="84"/>
      <c r="J181" s="84"/>
      <c r="K181" s="84">
        <v>1</v>
      </c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x14ac:dyDescent="0.3">
      <c r="B182" s="4" t="s">
        <v>213</v>
      </c>
      <c r="C182" s="84"/>
      <c r="D182" s="84">
        <v>1</v>
      </c>
      <c r="E182" s="84"/>
      <c r="F182" s="84"/>
      <c r="G182" s="84"/>
      <c r="H182" s="84"/>
      <c r="I182" s="84"/>
      <c r="J182" s="84"/>
      <c r="K182" s="84">
        <v>1</v>
      </c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x14ac:dyDescent="0.3">
      <c r="B183" s="4" t="s">
        <v>216</v>
      </c>
      <c r="C183" s="84"/>
      <c r="D183" s="84">
        <v>1</v>
      </c>
      <c r="E183" s="84"/>
      <c r="F183" s="84"/>
      <c r="G183" s="84"/>
      <c r="H183" s="84"/>
      <c r="I183" s="84"/>
      <c r="J183" s="84"/>
      <c r="K183" s="84">
        <v>1</v>
      </c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x14ac:dyDescent="0.3">
      <c r="A184" s="4" t="s">
        <v>183</v>
      </c>
      <c r="B184" s="4" t="s">
        <v>206</v>
      </c>
      <c r="C184" s="84"/>
      <c r="D184" s="84">
        <v>1</v>
      </c>
      <c r="E184" s="84"/>
      <c r="F184" s="84"/>
      <c r="G184" s="84"/>
      <c r="H184" s="84">
        <v>1</v>
      </c>
      <c r="I184" s="84"/>
      <c r="J184" s="84"/>
      <c r="K184" s="84">
        <v>2</v>
      </c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x14ac:dyDescent="0.3">
      <c r="B185" s="4" t="s">
        <v>220</v>
      </c>
      <c r="C185" s="84"/>
      <c r="D185" s="84">
        <v>2</v>
      </c>
      <c r="E185" s="84"/>
      <c r="F185" s="84"/>
      <c r="G185" s="84"/>
      <c r="H185" s="84"/>
      <c r="I185" s="84"/>
      <c r="J185" s="84"/>
      <c r="K185" s="84">
        <v>2</v>
      </c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x14ac:dyDescent="0.3">
      <c r="B186" s="4" t="s">
        <v>222</v>
      </c>
      <c r="C186" s="84"/>
      <c r="D186" s="84">
        <v>1</v>
      </c>
      <c r="E186" s="84"/>
      <c r="F186" s="84"/>
      <c r="G186" s="84"/>
      <c r="H186" s="84"/>
      <c r="I186" s="84"/>
      <c r="J186" s="84"/>
      <c r="K186" s="84">
        <v>1</v>
      </c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x14ac:dyDescent="0.3">
      <c r="B187" s="4" t="s">
        <v>215</v>
      </c>
      <c r="C187" s="84"/>
      <c r="D187" s="84">
        <v>1</v>
      </c>
      <c r="E187" s="84"/>
      <c r="F187" s="84"/>
      <c r="G187" s="84"/>
      <c r="H187" s="84"/>
      <c r="I187" s="84"/>
      <c r="J187" s="84"/>
      <c r="K187" s="84">
        <v>1</v>
      </c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x14ac:dyDescent="0.3">
      <c r="B188" s="4" t="s">
        <v>212</v>
      </c>
      <c r="C188" s="84"/>
      <c r="D188" s="84">
        <v>1</v>
      </c>
      <c r="E188" s="84"/>
      <c r="F188" s="84"/>
      <c r="G188" s="84"/>
      <c r="H188" s="84"/>
      <c r="I188" s="84"/>
      <c r="J188" s="84"/>
      <c r="K188" s="84">
        <v>1</v>
      </c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x14ac:dyDescent="0.3">
      <c r="B189" s="4" t="s">
        <v>211</v>
      </c>
      <c r="C189" s="84"/>
      <c r="D189" s="84">
        <v>1</v>
      </c>
      <c r="E189" s="84"/>
      <c r="F189" s="84"/>
      <c r="G189" s="84"/>
      <c r="H189" s="84"/>
      <c r="I189" s="84"/>
      <c r="J189" s="84"/>
      <c r="K189" s="84">
        <v>1</v>
      </c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x14ac:dyDescent="0.3">
      <c r="B190" s="4" t="s">
        <v>640</v>
      </c>
      <c r="C190" s="84"/>
      <c r="D190" s="84">
        <v>1</v>
      </c>
      <c r="E190" s="84"/>
      <c r="F190" s="84"/>
      <c r="G190" s="84"/>
      <c r="H190" s="84">
        <v>1</v>
      </c>
      <c r="I190" s="84"/>
      <c r="J190" s="84"/>
      <c r="K190" s="84">
        <v>2</v>
      </c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x14ac:dyDescent="0.3">
      <c r="B191" s="4" t="s">
        <v>219</v>
      </c>
      <c r="C191" s="84"/>
      <c r="D191" s="84">
        <v>2</v>
      </c>
      <c r="E191" s="84"/>
      <c r="F191" s="84"/>
      <c r="G191" s="84"/>
      <c r="H191" s="84"/>
      <c r="I191" s="84"/>
      <c r="J191" s="84"/>
      <c r="K191" s="84">
        <v>2</v>
      </c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x14ac:dyDescent="0.3">
      <c r="B192" s="4" t="s">
        <v>214</v>
      </c>
      <c r="C192" s="84"/>
      <c r="D192" s="84">
        <v>1</v>
      </c>
      <c r="E192" s="84"/>
      <c r="F192" s="84"/>
      <c r="G192" s="84"/>
      <c r="H192" s="84"/>
      <c r="I192" s="84"/>
      <c r="J192" s="84"/>
      <c r="K192" s="84">
        <v>1</v>
      </c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x14ac:dyDescent="0.3">
      <c r="B193" s="4" t="s">
        <v>213</v>
      </c>
      <c r="C193" s="84"/>
      <c r="D193" s="84">
        <v>1</v>
      </c>
      <c r="E193" s="84"/>
      <c r="F193" s="84"/>
      <c r="G193" s="84"/>
      <c r="H193" s="84">
        <v>1</v>
      </c>
      <c r="I193" s="84"/>
      <c r="J193" s="84"/>
      <c r="K193" s="84">
        <v>2</v>
      </c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x14ac:dyDescent="0.3">
      <c r="B194" s="4" t="s">
        <v>216</v>
      </c>
      <c r="C194" s="84"/>
      <c r="D194" s="84">
        <v>2</v>
      </c>
      <c r="E194" s="84"/>
      <c r="F194" s="84"/>
      <c r="G194" s="84"/>
      <c r="H194" s="84"/>
      <c r="I194" s="84"/>
      <c r="J194" s="84"/>
      <c r="K194" s="84">
        <v>2</v>
      </c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x14ac:dyDescent="0.3">
      <c r="A195" s="4" t="s">
        <v>1288</v>
      </c>
      <c r="B195" s="4" t="s">
        <v>206</v>
      </c>
      <c r="C195" s="84"/>
      <c r="D195" s="84">
        <v>1</v>
      </c>
      <c r="E195" s="84"/>
      <c r="F195" s="84"/>
      <c r="G195" s="84"/>
      <c r="H195" s="84"/>
      <c r="I195" s="84"/>
      <c r="J195" s="84"/>
      <c r="K195" s="84">
        <v>1</v>
      </c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x14ac:dyDescent="0.3">
      <c r="B196" s="4" t="s">
        <v>225</v>
      </c>
      <c r="C196" s="84"/>
      <c r="D196" s="84">
        <v>1</v>
      </c>
      <c r="E196" s="84"/>
      <c r="F196" s="84"/>
      <c r="G196" s="84"/>
      <c r="H196" s="84"/>
      <c r="I196" s="84"/>
      <c r="J196" s="84"/>
      <c r="K196" s="84">
        <v>1</v>
      </c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x14ac:dyDescent="0.3">
      <c r="B197" s="4" t="s">
        <v>220</v>
      </c>
      <c r="C197" s="84"/>
      <c r="D197" s="84">
        <v>1</v>
      </c>
      <c r="E197" s="84"/>
      <c r="F197" s="84"/>
      <c r="G197" s="84"/>
      <c r="H197" s="84"/>
      <c r="I197" s="84"/>
      <c r="J197" s="84"/>
      <c r="K197" s="84">
        <v>1</v>
      </c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x14ac:dyDescent="0.3">
      <c r="B198" s="4" t="s">
        <v>222</v>
      </c>
      <c r="C198" s="84"/>
      <c r="D198" s="84">
        <v>1</v>
      </c>
      <c r="E198" s="84"/>
      <c r="F198" s="84"/>
      <c r="G198" s="84"/>
      <c r="H198" s="84"/>
      <c r="I198" s="84"/>
      <c r="J198" s="84"/>
      <c r="K198" s="84">
        <v>1</v>
      </c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x14ac:dyDescent="0.3">
      <c r="B199" s="4" t="s">
        <v>215</v>
      </c>
      <c r="C199" s="84"/>
      <c r="D199" s="84">
        <v>1</v>
      </c>
      <c r="E199" s="84"/>
      <c r="F199" s="84"/>
      <c r="G199" s="84"/>
      <c r="H199" s="84"/>
      <c r="I199" s="84"/>
      <c r="J199" s="84"/>
      <c r="K199" s="84">
        <v>1</v>
      </c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x14ac:dyDescent="0.3">
      <c r="B200" s="4" t="s">
        <v>211</v>
      </c>
      <c r="C200" s="84"/>
      <c r="D200" s="84">
        <v>1</v>
      </c>
      <c r="E200" s="84"/>
      <c r="F200" s="84"/>
      <c r="G200" s="84"/>
      <c r="H200" s="84"/>
      <c r="I200" s="84"/>
      <c r="J200" s="84"/>
      <c r="K200" s="84">
        <v>1</v>
      </c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x14ac:dyDescent="0.3">
      <c r="B201" s="4" t="s">
        <v>640</v>
      </c>
      <c r="C201" s="84"/>
      <c r="D201" s="84">
        <v>1</v>
      </c>
      <c r="E201" s="84"/>
      <c r="F201" s="84"/>
      <c r="G201" s="84"/>
      <c r="H201" s="84"/>
      <c r="I201" s="84"/>
      <c r="J201" s="84"/>
      <c r="K201" s="84">
        <v>1</v>
      </c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x14ac:dyDescent="0.3">
      <c r="B202" s="4" t="s">
        <v>219</v>
      </c>
      <c r="C202" s="84"/>
      <c r="D202" s="84">
        <v>2</v>
      </c>
      <c r="E202" s="84"/>
      <c r="F202" s="84"/>
      <c r="G202" s="84"/>
      <c r="H202" s="84"/>
      <c r="I202" s="84"/>
      <c r="J202" s="84"/>
      <c r="K202" s="84">
        <v>2</v>
      </c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x14ac:dyDescent="0.3">
      <c r="B203" s="4" t="s">
        <v>214</v>
      </c>
      <c r="C203" s="84"/>
      <c r="D203" s="84">
        <v>1</v>
      </c>
      <c r="E203" s="84"/>
      <c r="F203" s="84"/>
      <c r="G203" s="84"/>
      <c r="H203" s="84"/>
      <c r="I203" s="84"/>
      <c r="J203" s="84"/>
      <c r="K203" s="84">
        <v>1</v>
      </c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x14ac:dyDescent="0.3">
      <c r="B204" s="4" t="s">
        <v>213</v>
      </c>
      <c r="C204" s="84"/>
      <c r="D204" s="84">
        <v>1</v>
      </c>
      <c r="E204" s="84"/>
      <c r="F204" s="84"/>
      <c r="G204" s="84"/>
      <c r="H204" s="84"/>
      <c r="I204" s="84"/>
      <c r="J204" s="84"/>
      <c r="K204" s="84">
        <v>1</v>
      </c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x14ac:dyDescent="0.3">
      <c r="B205" s="4" t="s">
        <v>216</v>
      </c>
      <c r="C205" s="84"/>
      <c r="D205" s="84">
        <v>1</v>
      </c>
      <c r="E205" s="84"/>
      <c r="F205" s="84"/>
      <c r="G205" s="84"/>
      <c r="H205" s="84"/>
      <c r="I205" s="84"/>
      <c r="J205" s="84"/>
      <c r="K205" s="84">
        <v>1</v>
      </c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x14ac:dyDescent="0.3">
      <c r="A206" s="4" t="s">
        <v>1287</v>
      </c>
      <c r="B206" s="4" t="s">
        <v>206</v>
      </c>
      <c r="C206" s="84"/>
      <c r="D206" s="84">
        <v>1</v>
      </c>
      <c r="E206" s="84"/>
      <c r="F206" s="84"/>
      <c r="G206" s="84"/>
      <c r="H206" s="84"/>
      <c r="I206" s="84"/>
      <c r="J206" s="84"/>
      <c r="K206" s="84">
        <v>1</v>
      </c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x14ac:dyDescent="0.3">
      <c r="B207" s="4" t="s">
        <v>225</v>
      </c>
      <c r="C207" s="84"/>
      <c r="D207" s="84">
        <v>1</v>
      </c>
      <c r="E207" s="84"/>
      <c r="F207" s="84"/>
      <c r="G207" s="84"/>
      <c r="H207" s="84"/>
      <c r="I207" s="84"/>
      <c r="J207" s="84"/>
      <c r="K207" s="84">
        <v>1</v>
      </c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x14ac:dyDescent="0.3">
      <c r="B208" s="4" t="s">
        <v>220</v>
      </c>
      <c r="C208" s="84"/>
      <c r="D208" s="84">
        <v>1</v>
      </c>
      <c r="E208" s="84"/>
      <c r="F208" s="84"/>
      <c r="G208" s="84"/>
      <c r="H208" s="84"/>
      <c r="I208" s="84"/>
      <c r="J208" s="84"/>
      <c r="K208" s="84">
        <v>1</v>
      </c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x14ac:dyDescent="0.3">
      <c r="B209" s="4" t="s">
        <v>222</v>
      </c>
      <c r="C209" s="84"/>
      <c r="D209" s="84">
        <v>1</v>
      </c>
      <c r="E209" s="84"/>
      <c r="F209" s="84"/>
      <c r="G209" s="84"/>
      <c r="H209" s="84"/>
      <c r="I209" s="84"/>
      <c r="J209" s="84"/>
      <c r="K209" s="84">
        <v>1</v>
      </c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x14ac:dyDescent="0.3">
      <c r="B210" s="4" t="s">
        <v>215</v>
      </c>
      <c r="C210" s="84"/>
      <c r="D210" s="84">
        <v>1</v>
      </c>
      <c r="E210" s="84"/>
      <c r="F210" s="84"/>
      <c r="G210" s="84"/>
      <c r="H210" s="84"/>
      <c r="I210" s="84"/>
      <c r="J210" s="84"/>
      <c r="K210" s="84">
        <v>1</v>
      </c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x14ac:dyDescent="0.3">
      <c r="B211" s="4" t="s">
        <v>212</v>
      </c>
      <c r="C211" s="84"/>
      <c r="D211" s="84">
        <v>1</v>
      </c>
      <c r="E211" s="84"/>
      <c r="F211" s="84"/>
      <c r="G211" s="84"/>
      <c r="H211" s="84"/>
      <c r="I211" s="84"/>
      <c r="J211" s="84"/>
      <c r="K211" s="84">
        <v>1</v>
      </c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x14ac:dyDescent="0.3">
      <c r="B212" s="4" t="s">
        <v>211</v>
      </c>
      <c r="C212" s="84"/>
      <c r="D212" s="84">
        <v>1</v>
      </c>
      <c r="E212" s="84"/>
      <c r="F212" s="84"/>
      <c r="G212" s="84"/>
      <c r="H212" s="84">
        <v>1</v>
      </c>
      <c r="I212" s="84"/>
      <c r="J212" s="84"/>
      <c r="K212" s="84">
        <v>2</v>
      </c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x14ac:dyDescent="0.3">
      <c r="B213" s="4" t="s">
        <v>640</v>
      </c>
      <c r="C213" s="84"/>
      <c r="D213" s="84">
        <v>1</v>
      </c>
      <c r="E213" s="84"/>
      <c r="F213" s="84"/>
      <c r="G213" s="84"/>
      <c r="H213" s="84"/>
      <c r="I213" s="84"/>
      <c r="J213" s="84"/>
      <c r="K213" s="84">
        <v>1</v>
      </c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x14ac:dyDescent="0.3">
      <c r="B214" s="4" t="s">
        <v>219</v>
      </c>
      <c r="C214" s="84"/>
      <c r="D214" s="84">
        <v>1</v>
      </c>
      <c r="E214" s="84"/>
      <c r="F214" s="84"/>
      <c r="G214" s="84"/>
      <c r="H214" s="84"/>
      <c r="I214" s="84"/>
      <c r="J214" s="84"/>
      <c r="K214" s="84">
        <v>1</v>
      </c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x14ac:dyDescent="0.3">
      <c r="B215" s="4" t="s">
        <v>210</v>
      </c>
      <c r="C215" s="84"/>
      <c r="D215" s="84">
        <v>1</v>
      </c>
      <c r="E215" s="84"/>
      <c r="F215" s="84"/>
      <c r="G215" s="84"/>
      <c r="H215" s="84"/>
      <c r="I215" s="84"/>
      <c r="J215" s="84"/>
      <c r="K215" s="84">
        <v>1</v>
      </c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x14ac:dyDescent="0.3">
      <c r="B216" s="4" t="s">
        <v>214</v>
      </c>
      <c r="C216" s="84"/>
      <c r="D216" s="84">
        <v>1</v>
      </c>
      <c r="E216" s="84"/>
      <c r="F216" s="84"/>
      <c r="G216" s="84"/>
      <c r="H216" s="84"/>
      <c r="I216" s="84"/>
      <c r="J216" s="84"/>
      <c r="K216" s="84">
        <v>1</v>
      </c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x14ac:dyDescent="0.3">
      <c r="B217" s="4" t="s">
        <v>213</v>
      </c>
      <c r="C217" s="84"/>
      <c r="D217" s="84">
        <v>1</v>
      </c>
      <c r="E217" s="84"/>
      <c r="F217" s="84"/>
      <c r="G217" s="84"/>
      <c r="H217" s="84">
        <v>1</v>
      </c>
      <c r="I217" s="84"/>
      <c r="J217" s="84"/>
      <c r="K217" s="84">
        <v>2</v>
      </c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x14ac:dyDescent="0.3">
      <c r="B218" s="4" t="s">
        <v>216</v>
      </c>
      <c r="C218" s="84"/>
      <c r="D218" s="84">
        <v>1</v>
      </c>
      <c r="E218" s="84"/>
      <c r="F218" s="84"/>
      <c r="G218" s="84"/>
      <c r="H218" s="84"/>
      <c r="I218" s="84"/>
      <c r="J218" s="84"/>
      <c r="K218" s="84">
        <v>1</v>
      </c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x14ac:dyDescent="0.3">
      <c r="A219" s="4" t="s">
        <v>1302</v>
      </c>
      <c r="B219" s="4" t="s">
        <v>206</v>
      </c>
      <c r="C219" s="84"/>
      <c r="D219" s="84">
        <v>1</v>
      </c>
      <c r="E219" s="84"/>
      <c r="F219" s="84"/>
      <c r="G219" s="84"/>
      <c r="H219" s="84"/>
      <c r="I219" s="84"/>
      <c r="J219" s="84"/>
      <c r="K219" s="84">
        <v>1</v>
      </c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x14ac:dyDescent="0.3">
      <c r="B220" s="4" t="s">
        <v>225</v>
      </c>
      <c r="C220" s="84"/>
      <c r="D220" s="84">
        <v>1</v>
      </c>
      <c r="E220" s="84"/>
      <c r="F220" s="84"/>
      <c r="G220" s="84"/>
      <c r="H220" s="84"/>
      <c r="I220" s="84"/>
      <c r="J220" s="84"/>
      <c r="K220" s="84">
        <v>1</v>
      </c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x14ac:dyDescent="0.3">
      <c r="B221" s="4" t="s">
        <v>220</v>
      </c>
      <c r="C221" s="84"/>
      <c r="D221" s="84">
        <v>1</v>
      </c>
      <c r="E221" s="84"/>
      <c r="F221" s="84"/>
      <c r="G221" s="84"/>
      <c r="H221" s="84"/>
      <c r="I221" s="84"/>
      <c r="J221" s="84"/>
      <c r="K221" s="84">
        <v>1</v>
      </c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x14ac:dyDescent="0.3">
      <c r="B222" s="4" t="s">
        <v>222</v>
      </c>
      <c r="C222" s="84"/>
      <c r="D222" s="84">
        <v>1</v>
      </c>
      <c r="E222" s="84"/>
      <c r="F222" s="84"/>
      <c r="G222" s="84"/>
      <c r="H222" s="84"/>
      <c r="I222" s="84"/>
      <c r="J222" s="84"/>
      <c r="K222" s="84">
        <v>1</v>
      </c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x14ac:dyDescent="0.3">
      <c r="B223" s="4" t="s">
        <v>215</v>
      </c>
      <c r="C223" s="84"/>
      <c r="D223" s="84">
        <v>1</v>
      </c>
      <c r="E223" s="84"/>
      <c r="F223" s="84"/>
      <c r="G223" s="84"/>
      <c r="H223" s="84"/>
      <c r="I223" s="84"/>
      <c r="J223" s="84"/>
      <c r="K223" s="84">
        <v>1</v>
      </c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x14ac:dyDescent="0.3">
      <c r="B224" s="4" t="s">
        <v>212</v>
      </c>
      <c r="C224" s="84"/>
      <c r="D224" s="84">
        <v>1</v>
      </c>
      <c r="E224" s="84"/>
      <c r="F224" s="84"/>
      <c r="G224" s="84"/>
      <c r="H224" s="84"/>
      <c r="I224" s="84"/>
      <c r="J224" s="84"/>
      <c r="K224" s="84">
        <v>1</v>
      </c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x14ac:dyDescent="0.3">
      <c r="B225" s="4" t="s">
        <v>211</v>
      </c>
      <c r="C225" s="84"/>
      <c r="D225" s="84">
        <v>1</v>
      </c>
      <c r="E225" s="84"/>
      <c r="F225" s="84"/>
      <c r="G225" s="84"/>
      <c r="H225" s="84"/>
      <c r="I225" s="84"/>
      <c r="J225" s="84"/>
      <c r="K225" s="84">
        <v>1</v>
      </c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x14ac:dyDescent="0.3">
      <c r="B226" s="4" t="s">
        <v>640</v>
      </c>
      <c r="C226" s="84"/>
      <c r="D226" s="84">
        <v>1</v>
      </c>
      <c r="E226" s="84"/>
      <c r="F226" s="84"/>
      <c r="G226" s="84"/>
      <c r="H226" s="84"/>
      <c r="I226" s="84"/>
      <c r="J226" s="84"/>
      <c r="K226" s="84">
        <v>1</v>
      </c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x14ac:dyDescent="0.3">
      <c r="B227" s="4" t="s">
        <v>219</v>
      </c>
      <c r="C227" s="84"/>
      <c r="D227" s="84">
        <v>2</v>
      </c>
      <c r="E227" s="84"/>
      <c r="F227" s="84"/>
      <c r="G227" s="84"/>
      <c r="H227" s="84"/>
      <c r="I227" s="84"/>
      <c r="J227" s="84"/>
      <c r="K227" s="84">
        <v>2</v>
      </c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x14ac:dyDescent="0.3">
      <c r="B228" s="4" t="s">
        <v>214</v>
      </c>
      <c r="C228" s="84"/>
      <c r="D228" s="84">
        <v>1</v>
      </c>
      <c r="E228" s="84"/>
      <c r="F228" s="84"/>
      <c r="G228" s="84"/>
      <c r="H228" s="84"/>
      <c r="I228" s="84"/>
      <c r="J228" s="84"/>
      <c r="K228" s="84">
        <v>1</v>
      </c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x14ac:dyDescent="0.3">
      <c r="B229" s="4" t="s">
        <v>213</v>
      </c>
      <c r="C229" s="84"/>
      <c r="D229" s="84">
        <v>1</v>
      </c>
      <c r="E229" s="84"/>
      <c r="F229" s="84"/>
      <c r="G229" s="84"/>
      <c r="H229" s="84"/>
      <c r="I229" s="84"/>
      <c r="J229" s="84"/>
      <c r="K229" s="84">
        <v>1</v>
      </c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x14ac:dyDescent="0.3">
      <c r="B230" s="4" t="s">
        <v>216</v>
      </c>
      <c r="C230" s="84"/>
      <c r="D230" s="84">
        <v>1</v>
      </c>
      <c r="E230" s="84"/>
      <c r="F230" s="84"/>
      <c r="G230" s="84"/>
      <c r="H230" s="84"/>
      <c r="I230" s="84"/>
      <c r="J230" s="84"/>
      <c r="K230" s="84">
        <v>1</v>
      </c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x14ac:dyDescent="0.3">
      <c r="A231" s="4" t="s">
        <v>1312</v>
      </c>
      <c r="B231" s="4" t="s">
        <v>206</v>
      </c>
      <c r="C231" s="84"/>
      <c r="D231" s="84">
        <v>1</v>
      </c>
      <c r="E231" s="84"/>
      <c r="F231" s="84"/>
      <c r="G231" s="84"/>
      <c r="H231" s="84"/>
      <c r="I231" s="84"/>
      <c r="J231" s="84"/>
      <c r="K231" s="84">
        <v>1</v>
      </c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x14ac:dyDescent="0.3">
      <c r="B232" s="4" t="s">
        <v>225</v>
      </c>
      <c r="C232" s="84"/>
      <c r="D232" s="84">
        <v>1</v>
      </c>
      <c r="E232" s="84"/>
      <c r="F232" s="84"/>
      <c r="G232" s="84"/>
      <c r="H232" s="84"/>
      <c r="I232" s="84"/>
      <c r="J232" s="84"/>
      <c r="K232" s="84">
        <v>1</v>
      </c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x14ac:dyDescent="0.3">
      <c r="B233" s="4" t="s">
        <v>220</v>
      </c>
      <c r="C233" s="84"/>
      <c r="D233" s="84">
        <v>1</v>
      </c>
      <c r="E233" s="84"/>
      <c r="F233" s="84"/>
      <c r="G233" s="84"/>
      <c r="H233" s="84">
        <v>1</v>
      </c>
      <c r="I233" s="84"/>
      <c r="J233" s="84"/>
      <c r="K233" s="84">
        <v>2</v>
      </c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x14ac:dyDescent="0.3">
      <c r="B234" s="4" t="s">
        <v>222</v>
      </c>
      <c r="C234" s="84"/>
      <c r="D234" s="84">
        <v>1</v>
      </c>
      <c r="E234" s="84"/>
      <c r="F234" s="84"/>
      <c r="G234" s="84"/>
      <c r="H234" s="84"/>
      <c r="I234" s="84"/>
      <c r="J234" s="84"/>
      <c r="K234" s="84">
        <v>1</v>
      </c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x14ac:dyDescent="0.3">
      <c r="B235" s="4" t="s">
        <v>215</v>
      </c>
      <c r="C235" s="84"/>
      <c r="D235" s="84">
        <v>2</v>
      </c>
      <c r="E235" s="84"/>
      <c r="F235" s="84"/>
      <c r="G235" s="84"/>
      <c r="H235" s="84"/>
      <c r="I235" s="84"/>
      <c r="J235" s="84"/>
      <c r="K235" s="84">
        <v>2</v>
      </c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x14ac:dyDescent="0.3">
      <c r="B236" s="4" t="s">
        <v>212</v>
      </c>
      <c r="C236" s="84"/>
      <c r="D236" s="84">
        <v>1</v>
      </c>
      <c r="E236" s="84"/>
      <c r="F236" s="84"/>
      <c r="G236" s="84"/>
      <c r="H236" s="84"/>
      <c r="I236" s="84"/>
      <c r="J236" s="84"/>
      <c r="K236" s="84">
        <v>1</v>
      </c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x14ac:dyDescent="0.3">
      <c r="B237" s="4" t="s">
        <v>640</v>
      </c>
      <c r="C237" s="84"/>
      <c r="D237" s="84">
        <v>1</v>
      </c>
      <c r="E237" s="84"/>
      <c r="F237" s="84"/>
      <c r="G237" s="84"/>
      <c r="H237" s="84"/>
      <c r="I237" s="84"/>
      <c r="J237" s="84"/>
      <c r="K237" s="84">
        <v>1</v>
      </c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x14ac:dyDescent="0.3">
      <c r="B238" s="4" t="s">
        <v>219</v>
      </c>
      <c r="C238" s="84"/>
      <c r="D238" s="84">
        <v>2</v>
      </c>
      <c r="E238" s="84"/>
      <c r="F238" s="84"/>
      <c r="G238" s="84"/>
      <c r="H238" s="84"/>
      <c r="I238" s="84"/>
      <c r="J238" s="84"/>
      <c r="K238" s="84">
        <v>2</v>
      </c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x14ac:dyDescent="0.3">
      <c r="B239" s="4" t="s">
        <v>214</v>
      </c>
      <c r="C239" s="84"/>
      <c r="D239" s="84">
        <v>1</v>
      </c>
      <c r="E239" s="84"/>
      <c r="F239" s="84"/>
      <c r="G239" s="84"/>
      <c r="H239" s="84"/>
      <c r="I239" s="84"/>
      <c r="J239" s="84"/>
      <c r="K239" s="84">
        <v>1</v>
      </c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x14ac:dyDescent="0.3">
      <c r="B240" s="4" t="s">
        <v>213</v>
      </c>
      <c r="C240" s="84"/>
      <c r="D240" s="84">
        <v>1</v>
      </c>
      <c r="E240" s="84"/>
      <c r="F240" s="84"/>
      <c r="G240" s="84"/>
      <c r="H240" s="84"/>
      <c r="I240" s="84"/>
      <c r="J240" s="84"/>
      <c r="K240" s="84">
        <v>1</v>
      </c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x14ac:dyDescent="0.3">
      <c r="B241" s="4" t="s">
        <v>216</v>
      </c>
      <c r="C241" s="84"/>
      <c r="D241" s="84">
        <v>1</v>
      </c>
      <c r="E241" s="84"/>
      <c r="F241" s="84"/>
      <c r="G241" s="84"/>
      <c r="H241" s="84"/>
      <c r="I241" s="84"/>
      <c r="J241" s="84"/>
      <c r="K241" s="84">
        <v>1</v>
      </c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x14ac:dyDescent="0.3">
      <c r="A242" s="4" t="s">
        <v>1294</v>
      </c>
      <c r="B242" s="4" t="s">
        <v>206</v>
      </c>
      <c r="C242" s="84"/>
      <c r="D242" s="84">
        <v>1</v>
      </c>
      <c r="E242" s="84"/>
      <c r="F242" s="84"/>
      <c r="G242" s="84"/>
      <c r="H242" s="84"/>
      <c r="I242" s="84"/>
      <c r="J242" s="84"/>
      <c r="K242" s="84">
        <v>1</v>
      </c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x14ac:dyDescent="0.3">
      <c r="B243" s="4" t="s">
        <v>225</v>
      </c>
      <c r="C243" s="84"/>
      <c r="D243" s="84">
        <v>1</v>
      </c>
      <c r="E243" s="84"/>
      <c r="F243" s="84"/>
      <c r="G243" s="84"/>
      <c r="H243" s="84"/>
      <c r="I243" s="84"/>
      <c r="J243" s="84"/>
      <c r="K243" s="84">
        <v>1</v>
      </c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x14ac:dyDescent="0.3">
      <c r="B244" s="4" t="s">
        <v>220</v>
      </c>
      <c r="C244" s="84"/>
      <c r="D244" s="84">
        <v>1</v>
      </c>
      <c r="E244" s="84"/>
      <c r="F244" s="84"/>
      <c r="G244" s="84"/>
      <c r="H244" s="84"/>
      <c r="I244" s="84"/>
      <c r="J244" s="84"/>
      <c r="K244" s="84">
        <v>1</v>
      </c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x14ac:dyDescent="0.3">
      <c r="B245" s="4" t="s">
        <v>222</v>
      </c>
      <c r="C245" s="84"/>
      <c r="D245" s="84">
        <v>1</v>
      </c>
      <c r="E245" s="84"/>
      <c r="F245" s="84"/>
      <c r="G245" s="84"/>
      <c r="H245" s="84"/>
      <c r="I245" s="84"/>
      <c r="J245" s="84"/>
      <c r="K245" s="84">
        <v>1</v>
      </c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x14ac:dyDescent="0.3">
      <c r="B246" s="4" t="s">
        <v>215</v>
      </c>
      <c r="C246" s="84"/>
      <c r="D246" s="84">
        <v>1</v>
      </c>
      <c r="E246" s="84"/>
      <c r="F246" s="84"/>
      <c r="G246" s="84"/>
      <c r="H246" s="84"/>
      <c r="I246" s="84"/>
      <c r="J246" s="84"/>
      <c r="K246" s="84">
        <v>1</v>
      </c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x14ac:dyDescent="0.3">
      <c r="B247" s="4" t="s">
        <v>640</v>
      </c>
      <c r="C247" s="84"/>
      <c r="D247" s="84">
        <v>1</v>
      </c>
      <c r="E247" s="84"/>
      <c r="F247" s="84"/>
      <c r="G247" s="84"/>
      <c r="H247" s="84"/>
      <c r="I247" s="84"/>
      <c r="J247" s="84"/>
      <c r="K247" s="84">
        <v>1</v>
      </c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x14ac:dyDescent="0.3">
      <c r="B248" s="4" t="s">
        <v>219</v>
      </c>
      <c r="C248" s="84"/>
      <c r="D248" s="84">
        <v>2</v>
      </c>
      <c r="E248" s="84"/>
      <c r="F248" s="84"/>
      <c r="G248" s="84"/>
      <c r="H248" s="84"/>
      <c r="I248" s="84"/>
      <c r="J248" s="84"/>
      <c r="K248" s="84">
        <v>2</v>
      </c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x14ac:dyDescent="0.3">
      <c r="B249" s="4" t="s">
        <v>214</v>
      </c>
      <c r="C249" s="84"/>
      <c r="D249" s="84">
        <v>1</v>
      </c>
      <c r="E249" s="84"/>
      <c r="F249" s="84"/>
      <c r="G249" s="84"/>
      <c r="H249" s="84"/>
      <c r="I249" s="84"/>
      <c r="J249" s="84"/>
      <c r="K249" s="84">
        <v>1</v>
      </c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x14ac:dyDescent="0.3">
      <c r="B250" s="4" t="s">
        <v>213</v>
      </c>
      <c r="C250" s="84"/>
      <c r="D250" s="84">
        <v>1</v>
      </c>
      <c r="E250" s="84"/>
      <c r="F250" s="84"/>
      <c r="G250" s="84"/>
      <c r="H250" s="84"/>
      <c r="I250" s="84"/>
      <c r="J250" s="84"/>
      <c r="K250" s="84">
        <v>1</v>
      </c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x14ac:dyDescent="0.3">
      <c r="B251" s="4" t="s">
        <v>216</v>
      </c>
      <c r="C251" s="84"/>
      <c r="D251" s="84">
        <v>1</v>
      </c>
      <c r="E251" s="84"/>
      <c r="F251" s="84"/>
      <c r="G251" s="84"/>
      <c r="H251" s="84"/>
      <c r="I251" s="84"/>
      <c r="J251" s="84"/>
      <c r="K251" s="84">
        <v>1</v>
      </c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x14ac:dyDescent="0.3">
      <c r="A252" s="4" t="s">
        <v>1289</v>
      </c>
      <c r="B252" s="4" t="s">
        <v>206</v>
      </c>
      <c r="C252" s="84"/>
      <c r="D252" s="84">
        <v>1</v>
      </c>
      <c r="E252" s="84"/>
      <c r="F252" s="84"/>
      <c r="G252" s="84"/>
      <c r="H252" s="84"/>
      <c r="I252" s="84"/>
      <c r="J252" s="84"/>
      <c r="K252" s="84">
        <v>1</v>
      </c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x14ac:dyDescent="0.3">
      <c r="B253" s="4" t="s">
        <v>225</v>
      </c>
      <c r="C253" s="84"/>
      <c r="D253" s="84">
        <v>1</v>
      </c>
      <c r="E253" s="84"/>
      <c r="F253" s="84"/>
      <c r="G253" s="84"/>
      <c r="H253" s="84"/>
      <c r="I253" s="84"/>
      <c r="J253" s="84"/>
      <c r="K253" s="84">
        <v>1</v>
      </c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x14ac:dyDescent="0.3">
      <c r="B254" s="4" t="s">
        <v>220</v>
      </c>
      <c r="C254" s="84"/>
      <c r="D254" s="84">
        <v>1</v>
      </c>
      <c r="E254" s="84"/>
      <c r="F254" s="84"/>
      <c r="G254" s="84"/>
      <c r="H254" s="84"/>
      <c r="I254" s="84"/>
      <c r="J254" s="84"/>
      <c r="K254" s="84">
        <v>1</v>
      </c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x14ac:dyDescent="0.3">
      <c r="B255" s="4" t="s">
        <v>222</v>
      </c>
      <c r="C255" s="84"/>
      <c r="D255" s="84">
        <v>1</v>
      </c>
      <c r="E255" s="84"/>
      <c r="F255" s="84"/>
      <c r="G255" s="84"/>
      <c r="H255" s="84"/>
      <c r="I255" s="84"/>
      <c r="J255" s="84"/>
      <c r="K255" s="84">
        <v>1</v>
      </c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x14ac:dyDescent="0.3">
      <c r="B256" s="4" t="s">
        <v>215</v>
      </c>
      <c r="C256" s="84"/>
      <c r="D256" s="84">
        <v>2</v>
      </c>
      <c r="E256" s="84"/>
      <c r="F256" s="84"/>
      <c r="G256" s="84"/>
      <c r="H256" s="84"/>
      <c r="I256" s="84"/>
      <c r="J256" s="84"/>
      <c r="K256" s="84">
        <v>2</v>
      </c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x14ac:dyDescent="0.3">
      <c r="B257" s="4" t="s">
        <v>640</v>
      </c>
      <c r="C257" s="84"/>
      <c r="D257" s="84">
        <v>1</v>
      </c>
      <c r="E257" s="84"/>
      <c r="F257" s="84"/>
      <c r="G257" s="84"/>
      <c r="H257" s="84"/>
      <c r="I257" s="84"/>
      <c r="J257" s="84"/>
      <c r="K257" s="84">
        <v>1</v>
      </c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x14ac:dyDescent="0.3">
      <c r="B258" s="4" t="s">
        <v>219</v>
      </c>
      <c r="C258" s="84"/>
      <c r="D258" s="84">
        <v>2</v>
      </c>
      <c r="E258" s="84"/>
      <c r="F258" s="84"/>
      <c r="G258" s="84"/>
      <c r="H258" s="84"/>
      <c r="I258" s="84"/>
      <c r="J258" s="84"/>
      <c r="K258" s="84">
        <v>2</v>
      </c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x14ac:dyDescent="0.3">
      <c r="B259" s="4" t="s">
        <v>214</v>
      </c>
      <c r="C259" s="84"/>
      <c r="D259" s="84">
        <v>1</v>
      </c>
      <c r="E259" s="84"/>
      <c r="F259" s="84"/>
      <c r="G259" s="84"/>
      <c r="H259" s="84"/>
      <c r="I259" s="84"/>
      <c r="J259" s="84"/>
      <c r="K259" s="84">
        <v>1</v>
      </c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x14ac:dyDescent="0.3">
      <c r="B260" s="4" t="s">
        <v>213</v>
      </c>
      <c r="C260" s="84"/>
      <c r="D260" s="84">
        <v>1</v>
      </c>
      <c r="E260" s="84"/>
      <c r="F260" s="84"/>
      <c r="G260" s="84"/>
      <c r="H260" s="84"/>
      <c r="I260" s="84"/>
      <c r="J260" s="84"/>
      <c r="K260" s="84">
        <v>1</v>
      </c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x14ac:dyDescent="0.3">
      <c r="B261" s="4" t="s">
        <v>216</v>
      </c>
      <c r="C261" s="84"/>
      <c r="D261" s="84">
        <v>1</v>
      </c>
      <c r="E261" s="84"/>
      <c r="F261" s="84"/>
      <c r="G261" s="84"/>
      <c r="H261" s="84"/>
      <c r="I261" s="84"/>
      <c r="J261" s="84"/>
      <c r="K261" s="84">
        <v>1</v>
      </c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x14ac:dyDescent="0.3">
      <c r="A262" s="4" t="s">
        <v>184</v>
      </c>
      <c r="B262" s="4" t="s">
        <v>206</v>
      </c>
      <c r="C262" s="84"/>
      <c r="D262" s="84">
        <v>1</v>
      </c>
      <c r="E262" s="84"/>
      <c r="F262" s="84"/>
      <c r="G262" s="84"/>
      <c r="H262" s="84"/>
      <c r="I262" s="84"/>
      <c r="J262" s="84"/>
      <c r="K262" s="84">
        <v>1</v>
      </c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x14ac:dyDescent="0.3">
      <c r="B263" s="4" t="s">
        <v>225</v>
      </c>
      <c r="C263" s="84"/>
      <c r="D263" s="84">
        <v>1</v>
      </c>
      <c r="E263" s="84"/>
      <c r="F263" s="84"/>
      <c r="G263" s="84"/>
      <c r="H263" s="84"/>
      <c r="I263" s="84"/>
      <c r="J263" s="84"/>
      <c r="K263" s="84">
        <v>1</v>
      </c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x14ac:dyDescent="0.3">
      <c r="B264" s="4" t="s">
        <v>220</v>
      </c>
      <c r="C264" s="84"/>
      <c r="D264" s="84">
        <v>1</v>
      </c>
      <c r="E264" s="84"/>
      <c r="F264" s="84"/>
      <c r="G264" s="84"/>
      <c r="H264" s="84"/>
      <c r="I264" s="84"/>
      <c r="J264" s="84"/>
      <c r="K264" s="84">
        <v>1</v>
      </c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x14ac:dyDescent="0.3">
      <c r="B265" s="4" t="s">
        <v>222</v>
      </c>
      <c r="C265" s="84"/>
      <c r="D265" s="84">
        <v>1</v>
      </c>
      <c r="E265" s="84"/>
      <c r="F265" s="84"/>
      <c r="G265" s="84"/>
      <c r="H265" s="84"/>
      <c r="I265" s="84"/>
      <c r="J265" s="84"/>
      <c r="K265" s="84">
        <v>1</v>
      </c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x14ac:dyDescent="0.3">
      <c r="B266" s="4" t="s">
        <v>215</v>
      </c>
      <c r="C266" s="84"/>
      <c r="D266" s="84">
        <v>1</v>
      </c>
      <c r="E266" s="84"/>
      <c r="F266" s="84"/>
      <c r="G266" s="84"/>
      <c r="H266" s="84"/>
      <c r="I266" s="84"/>
      <c r="J266" s="84"/>
      <c r="K266" s="84">
        <v>1</v>
      </c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x14ac:dyDescent="0.3">
      <c r="B267" s="4" t="s">
        <v>640</v>
      </c>
      <c r="C267" s="84"/>
      <c r="D267" s="84">
        <v>1</v>
      </c>
      <c r="E267" s="84"/>
      <c r="F267" s="84"/>
      <c r="G267" s="84"/>
      <c r="H267" s="84"/>
      <c r="I267" s="84"/>
      <c r="J267" s="84"/>
      <c r="K267" s="84">
        <v>1</v>
      </c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x14ac:dyDescent="0.3">
      <c r="B268" s="4" t="s">
        <v>219</v>
      </c>
      <c r="C268" s="84"/>
      <c r="D268" s="84">
        <v>2</v>
      </c>
      <c r="E268" s="84"/>
      <c r="F268" s="84"/>
      <c r="G268" s="84"/>
      <c r="H268" s="84"/>
      <c r="I268" s="84"/>
      <c r="J268" s="84"/>
      <c r="K268" s="84">
        <v>2</v>
      </c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x14ac:dyDescent="0.3">
      <c r="B269" s="4" t="s">
        <v>214</v>
      </c>
      <c r="C269" s="84"/>
      <c r="D269" s="84">
        <v>1</v>
      </c>
      <c r="E269" s="84"/>
      <c r="F269" s="84"/>
      <c r="G269" s="84"/>
      <c r="H269" s="84"/>
      <c r="I269" s="84"/>
      <c r="J269" s="84"/>
      <c r="K269" s="84">
        <v>1</v>
      </c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x14ac:dyDescent="0.3">
      <c r="B270" s="4" t="s">
        <v>213</v>
      </c>
      <c r="C270" s="84"/>
      <c r="D270" s="84">
        <v>1</v>
      </c>
      <c r="E270" s="84"/>
      <c r="F270" s="84"/>
      <c r="G270" s="84"/>
      <c r="H270" s="84"/>
      <c r="I270" s="84"/>
      <c r="J270" s="84"/>
      <c r="K270" s="84">
        <v>1</v>
      </c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x14ac:dyDescent="0.3">
      <c r="B271" s="4" t="s">
        <v>216</v>
      </c>
      <c r="C271" s="84"/>
      <c r="D271" s="84">
        <v>1</v>
      </c>
      <c r="E271" s="84"/>
      <c r="F271" s="84"/>
      <c r="G271" s="84"/>
      <c r="H271" s="84"/>
      <c r="I271" s="84"/>
      <c r="J271" s="84"/>
      <c r="K271" s="84">
        <v>1</v>
      </c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x14ac:dyDescent="0.3">
      <c r="B272" s="4">
        <v>0</v>
      </c>
      <c r="C272" s="84"/>
      <c r="D272" s="84"/>
      <c r="E272" s="84"/>
      <c r="F272" s="84"/>
      <c r="G272" s="84"/>
      <c r="H272" s="84"/>
      <c r="I272" s="84">
        <v>1</v>
      </c>
      <c r="J272" s="84"/>
      <c r="K272" s="84">
        <v>1</v>
      </c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x14ac:dyDescent="0.3">
      <c r="A273" s="4" t="s">
        <v>1296</v>
      </c>
      <c r="B273" s="4" t="s">
        <v>206</v>
      </c>
      <c r="C273" s="84"/>
      <c r="D273" s="84">
        <v>1</v>
      </c>
      <c r="E273" s="84"/>
      <c r="F273" s="84"/>
      <c r="G273" s="84"/>
      <c r="H273" s="84"/>
      <c r="I273" s="84"/>
      <c r="J273" s="84"/>
      <c r="K273" s="84">
        <v>1</v>
      </c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x14ac:dyDescent="0.3">
      <c r="B274" s="4" t="s">
        <v>225</v>
      </c>
      <c r="C274" s="84"/>
      <c r="D274" s="84">
        <v>1</v>
      </c>
      <c r="E274" s="84"/>
      <c r="F274" s="84"/>
      <c r="G274" s="84"/>
      <c r="H274" s="84"/>
      <c r="I274" s="84"/>
      <c r="J274" s="84"/>
      <c r="K274" s="84">
        <v>1</v>
      </c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x14ac:dyDescent="0.3">
      <c r="B275" s="4" t="s">
        <v>220</v>
      </c>
      <c r="C275" s="84"/>
      <c r="D275" s="84">
        <v>1</v>
      </c>
      <c r="E275" s="84"/>
      <c r="F275" s="84"/>
      <c r="G275" s="84"/>
      <c r="H275" s="84"/>
      <c r="I275" s="84"/>
      <c r="J275" s="84"/>
      <c r="K275" s="84">
        <v>1</v>
      </c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x14ac:dyDescent="0.3">
      <c r="B276" s="4" t="s">
        <v>222</v>
      </c>
      <c r="C276" s="84"/>
      <c r="D276" s="84">
        <v>1</v>
      </c>
      <c r="E276" s="84"/>
      <c r="F276" s="84"/>
      <c r="G276" s="84"/>
      <c r="H276" s="84"/>
      <c r="I276" s="84"/>
      <c r="J276" s="84"/>
      <c r="K276" s="84">
        <v>1</v>
      </c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x14ac:dyDescent="0.3">
      <c r="B277" s="4" t="s">
        <v>215</v>
      </c>
      <c r="C277" s="84"/>
      <c r="D277" s="84">
        <v>1</v>
      </c>
      <c r="E277" s="84"/>
      <c r="F277" s="84"/>
      <c r="G277" s="84"/>
      <c r="H277" s="84"/>
      <c r="I277" s="84"/>
      <c r="J277" s="84"/>
      <c r="K277" s="84">
        <v>1</v>
      </c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x14ac:dyDescent="0.3">
      <c r="B278" s="4" t="s">
        <v>640</v>
      </c>
      <c r="C278" s="84"/>
      <c r="D278" s="84">
        <v>1</v>
      </c>
      <c r="E278" s="84"/>
      <c r="F278" s="84"/>
      <c r="G278" s="84"/>
      <c r="H278" s="84"/>
      <c r="I278" s="84"/>
      <c r="J278" s="84"/>
      <c r="K278" s="84">
        <v>1</v>
      </c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x14ac:dyDescent="0.3">
      <c r="B279" s="4" t="s">
        <v>219</v>
      </c>
      <c r="C279" s="84"/>
      <c r="D279" s="84">
        <v>2</v>
      </c>
      <c r="E279" s="84"/>
      <c r="F279" s="84"/>
      <c r="G279" s="84"/>
      <c r="H279" s="84"/>
      <c r="I279" s="84"/>
      <c r="J279" s="84"/>
      <c r="K279" s="84">
        <v>2</v>
      </c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x14ac:dyDescent="0.3">
      <c r="B280" s="4" t="s">
        <v>214</v>
      </c>
      <c r="C280" s="84"/>
      <c r="D280" s="84">
        <v>1</v>
      </c>
      <c r="E280" s="84"/>
      <c r="F280" s="84"/>
      <c r="G280" s="84"/>
      <c r="H280" s="84"/>
      <c r="I280" s="84"/>
      <c r="J280" s="84"/>
      <c r="K280" s="84">
        <v>1</v>
      </c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x14ac:dyDescent="0.3">
      <c r="B281" s="4" t="s">
        <v>213</v>
      </c>
      <c r="C281" s="84"/>
      <c r="D281" s="84">
        <v>1</v>
      </c>
      <c r="E281" s="84"/>
      <c r="F281" s="84"/>
      <c r="G281" s="84"/>
      <c r="H281" s="84"/>
      <c r="I281" s="84"/>
      <c r="J281" s="84"/>
      <c r="K281" s="84">
        <v>1</v>
      </c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x14ac:dyDescent="0.3">
      <c r="B282" s="4" t="s">
        <v>216</v>
      </c>
      <c r="C282" s="84"/>
      <c r="D282" s="84">
        <v>1</v>
      </c>
      <c r="E282" s="84"/>
      <c r="F282" s="84"/>
      <c r="G282" s="84"/>
      <c r="H282" s="84"/>
      <c r="I282" s="84"/>
      <c r="J282" s="84"/>
      <c r="K282" s="84">
        <v>1</v>
      </c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x14ac:dyDescent="0.3">
      <c r="A283" s="4" t="s">
        <v>178</v>
      </c>
      <c r="B283" s="4" t="s">
        <v>206</v>
      </c>
      <c r="C283" s="84"/>
      <c r="D283" s="84">
        <v>1</v>
      </c>
      <c r="E283" s="84"/>
      <c r="F283" s="84"/>
      <c r="G283" s="84"/>
      <c r="H283" s="84">
        <v>1</v>
      </c>
      <c r="I283" s="84"/>
      <c r="J283" s="84"/>
      <c r="K283" s="84">
        <v>2</v>
      </c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x14ac:dyDescent="0.3">
      <c r="B284" s="4" t="s">
        <v>225</v>
      </c>
      <c r="C284" s="84"/>
      <c r="D284" s="84">
        <v>1</v>
      </c>
      <c r="E284" s="84"/>
      <c r="F284" s="84"/>
      <c r="G284" s="84"/>
      <c r="H284" s="84"/>
      <c r="I284" s="84"/>
      <c r="J284" s="84"/>
      <c r="K284" s="84">
        <v>1</v>
      </c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x14ac:dyDescent="0.3">
      <c r="B285" s="4" t="s">
        <v>220</v>
      </c>
      <c r="C285" s="84"/>
      <c r="D285" s="84">
        <v>2</v>
      </c>
      <c r="E285" s="84"/>
      <c r="F285" s="84"/>
      <c r="G285" s="84"/>
      <c r="H285" s="84"/>
      <c r="I285" s="84"/>
      <c r="J285" s="84"/>
      <c r="K285" s="84">
        <v>2</v>
      </c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x14ac:dyDescent="0.3">
      <c r="B286" s="4" t="s">
        <v>222</v>
      </c>
      <c r="C286" s="84"/>
      <c r="D286" s="84">
        <v>1</v>
      </c>
      <c r="E286" s="84"/>
      <c r="F286" s="84"/>
      <c r="G286" s="84"/>
      <c r="H286" s="84"/>
      <c r="I286" s="84"/>
      <c r="J286" s="84"/>
      <c r="K286" s="84">
        <v>1</v>
      </c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x14ac:dyDescent="0.3">
      <c r="B287" s="4" t="s">
        <v>215</v>
      </c>
      <c r="C287" s="84"/>
      <c r="D287" s="84">
        <v>2</v>
      </c>
      <c r="E287" s="84"/>
      <c r="F287" s="84"/>
      <c r="G287" s="84"/>
      <c r="H287" s="84"/>
      <c r="I287" s="84"/>
      <c r="J287" s="84"/>
      <c r="K287" s="84">
        <v>2</v>
      </c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x14ac:dyDescent="0.3">
      <c r="B288" s="4" t="s">
        <v>1190</v>
      </c>
      <c r="C288" s="84"/>
      <c r="D288" s="84">
        <v>1</v>
      </c>
      <c r="E288" s="84"/>
      <c r="F288" s="84"/>
      <c r="G288" s="84"/>
      <c r="H288" s="84"/>
      <c r="I288" s="84"/>
      <c r="J288" s="84"/>
      <c r="K288" s="84">
        <v>1</v>
      </c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x14ac:dyDescent="0.3">
      <c r="B289" s="4" t="s">
        <v>1188</v>
      </c>
      <c r="C289" s="84"/>
      <c r="D289" s="84">
        <v>1</v>
      </c>
      <c r="E289" s="84"/>
      <c r="F289" s="84"/>
      <c r="G289" s="84"/>
      <c r="H289" s="84"/>
      <c r="I289" s="84"/>
      <c r="J289" s="84"/>
      <c r="K289" s="84">
        <v>1</v>
      </c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x14ac:dyDescent="0.3">
      <c r="B290" s="4" t="s">
        <v>1189</v>
      </c>
      <c r="C290" s="84"/>
      <c r="D290" s="84">
        <v>2</v>
      </c>
      <c r="E290" s="84"/>
      <c r="F290" s="84"/>
      <c r="G290" s="84"/>
      <c r="H290" s="84"/>
      <c r="I290" s="84"/>
      <c r="J290" s="84"/>
      <c r="K290" s="84">
        <v>2</v>
      </c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x14ac:dyDescent="0.3">
      <c r="B291" s="4" t="s">
        <v>212</v>
      </c>
      <c r="C291" s="84"/>
      <c r="D291" s="84">
        <v>1</v>
      </c>
      <c r="E291" s="84"/>
      <c r="F291" s="84"/>
      <c r="G291" s="84"/>
      <c r="H291" s="84"/>
      <c r="I291" s="84"/>
      <c r="J291" s="84"/>
      <c r="K291" s="84">
        <v>1</v>
      </c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3">
      <c r="B292" s="4" t="s">
        <v>211</v>
      </c>
      <c r="C292" s="84"/>
      <c r="D292" s="84">
        <v>1</v>
      </c>
      <c r="E292" s="84"/>
      <c r="F292" s="84"/>
      <c r="G292" s="84"/>
      <c r="H292" s="84"/>
      <c r="I292" s="84"/>
      <c r="J292" s="84"/>
      <c r="K292" s="84">
        <v>1</v>
      </c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3">
      <c r="B293" s="4" t="s">
        <v>218</v>
      </c>
      <c r="C293" s="84"/>
      <c r="D293" s="84">
        <v>1</v>
      </c>
      <c r="E293" s="84"/>
      <c r="F293" s="84"/>
      <c r="G293" s="84"/>
      <c r="H293" s="84"/>
      <c r="I293" s="84"/>
      <c r="J293" s="84"/>
      <c r="K293" s="84">
        <v>1</v>
      </c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3">
      <c r="B294" s="4" t="s">
        <v>640</v>
      </c>
      <c r="C294" s="84"/>
      <c r="D294" s="84">
        <v>1</v>
      </c>
      <c r="E294" s="84"/>
      <c r="F294" s="84"/>
      <c r="G294" s="84"/>
      <c r="H294" s="84">
        <v>1</v>
      </c>
      <c r="I294" s="84"/>
      <c r="J294" s="84"/>
      <c r="K294" s="84">
        <v>2</v>
      </c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3">
      <c r="B295" s="4" t="s">
        <v>219</v>
      </c>
      <c r="C295" s="84"/>
      <c r="D295" s="84">
        <v>2</v>
      </c>
      <c r="E295" s="84"/>
      <c r="F295" s="84"/>
      <c r="G295" s="84"/>
      <c r="H295" s="84"/>
      <c r="I295" s="84"/>
      <c r="J295" s="84"/>
      <c r="K295" s="84">
        <v>2</v>
      </c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3">
      <c r="B296" s="4" t="s">
        <v>210</v>
      </c>
      <c r="C296" s="84"/>
      <c r="D296" s="84">
        <v>2</v>
      </c>
      <c r="E296" s="84"/>
      <c r="F296" s="84"/>
      <c r="G296" s="84"/>
      <c r="H296" s="84"/>
      <c r="I296" s="84"/>
      <c r="J296" s="84"/>
      <c r="K296" s="84">
        <v>2</v>
      </c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3">
      <c r="B297" s="4" t="s">
        <v>223</v>
      </c>
      <c r="C297" s="84"/>
      <c r="D297" s="84">
        <v>2</v>
      </c>
      <c r="E297" s="84"/>
      <c r="F297" s="84"/>
      <c r="G297" s="84"/>
      <c r="H297" s="84"/>
      <c r="I297" s="84"/>
      <c r="J297" s="84"/>
      <c r="K297" s="84">
        <v>2</v>
      </c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3">
      <c r="B298" s="4" t="s">
        <v>214</v>
      </c>
      <c r="C298" s="84"/>
      <c r="D298" s="84">
        <v>1</v>
      </c>
      <c r="E298" s="84"/>
      <c r="F298" s="84"/>
      <c r="G298" s="84"/>
      <c r="H298" s="84"/>
      <c r="I298" s="84"/>
      <c r="J298" s="84"/>
      <c r="K298" s="84">
        <v>1</v>
      </c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3">
      <c r="B299" s="4" t="s">
        <v>221</v>
      </c>
      <c r="C299" s="84"/>
      <c r="D299" s="84"/>
      <c r="E299" s="84"/>
      <c r="F299" s="84"/>
      <c r="G299" s="84"/>
      <c r="H299" s="84">
        <v>1</v>
      </c>
      <c r="I299" s="84"/>
      <c r="J299" s="84"/>
      <c r="K299" s="84">
        <v>1</v>
      </c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3">
      <c r="B300" s="4" t="s">
        <v>213</v>
      </c>
      <c r="C300" s="84"/>
      <c r="D300" s="84">
        <v>1</v>
      </c>
      <c r="E300" s="84"/>
      <c r="F300" s="84"/>
      <c r="G300" s="84"/>
      <c r="H300" s="84">
        <v>1</v>
      </c>
      <c r="I300" s="84"/>
      <c r="J300" s="84"/>
      <c r="K300" s="84">
        <v>2</v>
      </c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3">
      <c r="B301" s="4" t="s">
        <v>216</v>
      </c>
      <c r="C301" s="84"/>
      <c r="D301" s="84">
        <v>1</v>
      </c>
      <c r="E301" s="84"/>
      <c r="F301" s="84"/>
      <c r="G301" s="84"/>
      <c r="H301" s="84"/>
      <c r="I301" s="84"/>
      <c r="J301" s="84"/>
      <c r="K301" s="84">
        <v>1</v>
      </c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3">
      <c r="A302" s="4" t="s">
        <v>1324</v>
      </c>
      <c r="B302" s="4" t="s">
        <v>206</v>
      </c>
      <c r="C302" s="84"/>
      <c r="D302" s="84">
        <v>1</v>
      </c>
      <c r="E302" s="84"/>
      <c r="F302" s="84"/>
      <c r="G302" s="84"/>
      <c r="H302" s="84"/>
      <c r="I302" s="84"/>
      <c r="J302" s="84"/>
      <c r="K302" s="84">
        <v>1</v>
      </c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3">
      <c r="B303" s="4" t="s">
        <v>225</v>
      </c>
      <c r="C303" s="84"/>
      <c r="D303" s="84">
        <v>1</v>
      </c>
      <c r="E303" s="84"/>
      <c r="F303" s="84"/>
      <c r="G303" s="84"/>
      <c r="H303" s="84"/>
      <c r="I303" s="84"/>
      <c r="J303" s="84"/>
      <c r="K303" s="84">
        <v>1</v>
      </c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3">
      <c r="B304" s="4" t="s">
        <v>220</v>
      </c>
      <c r="C304" s="84"/>
      <c r="D304" s="84">
        <v>2</v>
      </c>
      <c r="E304" s="84"/>
      <c r="F304" s="84"/>
      <c r="G304" s="84"/>
      <c r="H304" s="84"/>
      <c r="I304" s="84"/>
      <c r="J304" s="84"/>
      <c r="K304" s="84">
        <v>2</v>
      </c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3">
      <c r="B305" s="4" t="s">
        <v>222</v>
      </c>
      <c r="C305" s="84"/>
      <c r="D305" s="84">
        <v>1</v>
      </c>
      <c r="E305" s="84"/>
      <c r="F305" s="84"/>
      <c r="G305" s="84"/>
      <c r="H305" s="84"/>
      <c r="I305" s="84"/>
      <c r="J305" s="84"/>
      <c r="K305" s="84">
        <v>1</v>
      </c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3">
      <c r="B306" s="4" t="s">
        <v>215</v>
      </c>
      <c r="C306" s="84"/>
      <c r="D306" s="84">
        <v>2</v>
      </c>
      <c r="E306" s="84"/>
      <c r="F306" s="84"/>
      <c r="G306" s="84"/>
      <c r="H306" s="84"/>
      <c r="I306" s="84"/>
      <c r="J306" s="84"/>
      <c r="K306" s="84">
        <v>2</v>
      </c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3">
      <c r="B307" s="4" t="s">
        <v>640</v>
      </c>
      <c r="C307" s="84"/>
      <c r="D307" s="84">
        <v>1</v>
      </c>
      <c r="E307" s="84"/>
      <c r="F307" s="84"/>
      <c r="G307" s="84"/>
      <c r="H307" s="84">
        <v>1</v>
      </c>
      <c r="I307" s="84"/>
      <c r="J307" s="84"/>
      <c r="K307" s="84">
        <v>2</v>
      </c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3">
      <c r="B308" s="4" t="s">
        <v>219</v>
      </c>
      <c r="C308" s="84"/>
      <c r="D308" s="84">
        <v>1</v>
      </c>
      <c r="E308" s="84"/>
      <c r="F308" s="84"/>
      <c r="G308" s="84"/>
      <c r="H308" s="84"/>
      <c r="I308" s="84"/>
      <c r="J308" s="84"/>
      <c r="K308" s="84">
        <v>1</v>
      </c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3">
      <c r="B309" s="4" t="s">
        <v>210</v>
      </c>
      <c r="C309" s="84"/>
      <c r="D309" s="84">
        <v>2</v>
      </c>
      <c r="E309" s="84"/>
      <c r="F309" s="84"/>
      <c r="G309" s="84"/>
      <c r="H309" s="84"/>
      <c r="I309" s="84"/>
      <c r="J309" s="84"/>
      <c r="K309" s="84">
        <v>2</v>
      </c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3">
      <c r="B310" s="4" t="s">
        <v>223</v>
      </c>
      <c r="C310" s="84"/>
      <c r="D310" s="84">
        <v>2</v>
      </c>
      <c r="E310" s="84"/>
      <c r="F310" s="84"/>
      <c r="G310" s="84"/>
      <c r="H310" s="84"/>
      <c r="I310" s="84"/>
      <c r="J310" s="84"/>
      <c r="K310" s="84">
        <v>2</v>
      </c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3">
      <c r="B311" s="4" t="s">
        <v>214</v>
      </c>
      <c r="C311" s="84"/>
      <c r="D311" s="84">
        <v>1</v>
      </c>
      <c r="E311" s="84"/>
      <c r="F311" s="84"/>
      <c r="G311" s="84"/>
      <c r="H311" s="84"/>
      <c r="I311" s="84"/>
      <c r="J311" s="84"/>
      <c r="K311" s="84">
        <v>1</v>
      </c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3">
      <c r="B312" s="4" t="s">
        <v>213</v>
      </c>
      <c r="C312" s="84"/>
      <c r="D312" s="84">
        <v>1</v>
      </c>
      <c r="E312" s="84"/>
      <c r="F312" s="84"/>
      <c r="G312" s="84"/>
      <c r="H312" s="84">
        <v>1</v>
      </c>
      <c r="I312" s="84"/>
      <c r="J312" s="84"/>
      <c r="K312" s="84">
        <v>2</v>
      </c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3">
      <c r="B313" s="4" t="s">
        <v>216</v>
      </c>
      <c r="C313" s="84"/>
      <c r="D313" s="84">
        <v>1</v>
      </c>
      <c r="E313" s="84"/>
      <c r="F313" s="84"/>
      <c r="G313" s="84"/>
      <c r="H313" s="84"/>
      <c r="I313" s="84"/>
      <c r="J313" s="84"/>
      <c r="K313" s="84">
        <v>1</v>
      </c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3">
      <c r="A314" s="4" t="s">
        <v>1291</v>
      </c>
      <c r="B314" s="4" t="s">
        <v>206</v>
      </c>
      <c r="C314" s="84"/>
      <c r="D314" s="84">
        <v>1</v>
      </c>
      <c r="E314" s="84"/>
      <c r="F314" s="84"/>
      <c r="G314" s="84"/>
      <c r="H314" s="84"/>
      <c r="I314" s="84"/>
      <c r="J314" s="84"/>
      <c r="K314" s="84">
        <v>1</v>
      </c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3">
      <c r="B315" s="4" t="s">
        <v>220</v>
      </c>
      <c r="C315" s="84"/>
      <c r="D315" s="84">
        <v>2</v>
      </c>
      <c r="E315" s="84"/>
      <c r="F315" s="84"/>
      <c r="G315" s="84"/>
      <c r="H315" s="84"/>
      <c r="I315" s="84"/>
      <c r="J315" s="84"/>
      <c r="K315" s="84">
        <v>2</v>
      </c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3">
      <c r="B316" s="4" t="s">
        <v>211</v>
      </c>
      <c r="C316" s="84"/>
      <c r="D316" s="84">
        <v>1</v>
      </c>
      <c r="E316" s="84"/>
      <c r="F316" s="84"/>
      <c r="G316" s="84"/>
      <c r="H316" s="84"/>
      <c r="I316" s="84"/>
      <c r="J316" s="84"/>
      <c r="K316" s="84">
        <v>1</v>
      </c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3">
      <c r="B317" s="4" t="s">
        <v>659</v>
      </c>
      <c r="C317" s="84">
        <v>1</v>
      </c>
      <c r="D317" s="84"/>
      <c r="E317" s="84"/>
      <c r="F317" s="84"/>
      <c r="G317" s="84"/>
      <c r="H317" s="84"/>
      <c r="I317" s="84"/>
      <c r="J317" s="84"/>
      <c r="K317" s="84">
        <v>1</v>
      </c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3">
      <c r="B318" s="4" t="s">
        <v>218</v>
      </c>
      <c r="C318" s="84"/>
      <c r="D318" s="84">
        <v>1</v>
      </c>
      <c r="E318" s="84"/>
      <c r="F318" s="84"/>
      <c r="G318" s="84"/>
      <c r="H318" s="84"/>
      <c r="I318" s="84"/>
      <c r="J318" s="84"/>
      <c r="K318" s="84">
        <v>1</v>
      </c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3">
      <c r="B319" s="4" t="s">
        <v>640</v>
      </c>
      <c r="C319" s="84"/>
      <c r="D319" s="84">
        <v>1</v>
      </c>
      <c r="E319" s="84"/>
      <c r="F319" s="84"/>
      <c r="G319" s="84"/>
      <c r="H319" s="84"/>
      <c r="I319" s="84"/>
      <c r="J319" s="84"/>
      <c r="K319" s="84">
        <v>1</v>
      </c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3">
      <c r="B320" s="4" t="s">
        <v>219</v>
      </c>
      <c r="C320" s="84"/>
      <c r="D320" s="84">
        <v>2</v>
      </c>
      <c r="E320" s="84"/>
      <c r="F320" s="84"/>
      <c r="G320" s="84"/>
      <c r="H320" s="84"/>
      <c r="I320" s="84"/>
      <c r="J320" s="84"/>
      <c r="K320" s="84">
        <v>2</v>
      </c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3">
      <c r="B321" s="4" t="s">
        <v>235</v>
      </c>
      <c r="C321" s="84"/>
      <c r="D321" s="84">
        <v>1</v>
      </c>
      <c r="E321" s="84"/>
      <c r="F321" s="84"/>
      <c r="G321" s="84"/>
      <c r="H321" s="84"/>
      <c r="I321" s="84"/>
      <c r="J321" s="84"/>
      <c r="K321" s="84">
        <v>1</v>
      </c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3">
      <c r="B322" s="4" t="s">
        <v>214</v>
      </c>
      <c r="C322" s="84"/>
      <c r="D322" s="84">
        <v>1</v>
      </c>
      <c r="E322" s="84"/>
      <c r="F322" s="84"/>
      <c r="G322" s="84"/>
      <c r="H322" s="84"/>
      <c r="I322" s="84"/>
      <c r="J322" s="84"/>
      <c r="K322" s="84">
        <v>1</v>
      </c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3">
      <c r="B323" s="4" t="s">
        <v>216</v>
      </c>
      <c r="C323" s="84"/>
      <c r="D323" s="84">
        <v>1</v>
      </c>
      <c r="E323" s="84"/>
      <c r="F323" s="84"/>
      <c r="G323" s="84"/>
      <c r="H323" s="84"/>
      <c r="I323" s="84"/>
      <c r="J323" s="84"/>
      <c r="K323" s="84">
        <v>1</v>
      </c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3">
      <c r="B324" s="4" t="s">
        <v>2508</v>
      </c>
      <c r="C324" s="84"/>
      <c r="D324" s="84">
        <v>1</v>
      </c>
      <c r="E324" s="84"/>
      <c r="F324" s="84"/>
      <c r="G324" s="84"/>
      <c r="H324" s="84"/>
      <c r="I324" s="84"/>
      <c r="J324" s="84"/>
      <c r="K324" s="84">
        <v>1</v>
      </c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3">
      <c r="A325" s="4" t="s">
        <v>1309</v>
      </c>
      <c r="B325" s="4" t="s">
        <v>206</v>
      </c>
      <c r="C325" s="84"/>
      <c r="D325" s="84">
        <v>1</v>
      </c>
      <c r="E325" s="84"/>
      <c r="F325" s="84"/>
      <c r="G325" s="84"/>
      <c r="H325" s="84"/>
      <c r="I325" s="84"/>
      <c r="J325" s="84"/>
      <c r="K325" s="84">
        <v>1</v>
      </c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3">
      <c r="B326" s="4" t="s">
        <v>225</v>
      </c>
      <c r="C326" s="84"/>
      <c r="D326" s="84">
        <v>1</v>
      </c>
      <c r="E326" s="84"/>
      <c r="F326" s="84"/>
      <c r="G326" s="84"/>
      <c r="H326" s="84"/>
      <c r="I326" s="84"/>
      <c r="J326" s="84"/>
      <c r="K326" s="84">
        <v>1</v>
      </c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3">
      <c r="B327" s="4" t="s">
        <v>220</v>
      </c>
      <c r="C327" s="84"/>
      <c r="D327" s="84">
        <v>3</v>
      </c>
      <c r="E327" s="84"/>
      <c r="F327" s="84"/>
      <c r="G327" s="84"/>
      <c r="H327" s="84"/>
      <c r="I327" s="84"/>
      <c r="J327" s="84"/>
      <c r="K327" s="84">
        <v>3</v>
      </c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3">
      <c r="B328" s="4" t="s">
        <v>222</v>
      </c>
      <c r="C328" s="84"/>
      <c r="D328" s="84">
        <v>2</v>
      </c>
      <c r="E328" s="84"/>
      <c r="F328" s="84"/>
      <c r="G328" s="84"/>
      <c r="H328" s="84"/>
      <c r="I328" s="84"/>
      <c r="J328" s="84"/>
      <c r="K328" s="84">
        <v>2</v>
      </c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3">
      <c r="B329" s="4" t="s">
        <v>212</v>
      </c>
      <c r="C329" s="84"/>
      <c r="D329" s="84">
        <v>1</v>
      </c>
      <c r="E329" s="84"/>
      <c r="F329" s="84"/>
      <c r="G329" s="84"/>
      <c r="H329" s="84"/>
      <c r="I329" s="84"/>
      <c r="J329" s="84"/>
      <c r="K329" s="84">
        <v>1</v>
      </c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3">
      <c r="B330" s="4" t="s">
        <v>211</v>
      </c>
      <c r="C330" s="84"/>
      <c r="D330" s="84">
        <v>1</v>
      </c>
      <c r="E330" s="84"/>
      <c r="F330" s="84"/>
      <c r="G330" s="84"/>
      <c r="H330" s="84"/>
      <c r="I330" s="84"/>
      <c r="J330" s="84"/>
      <c r="K330" s="84">
        <v>1</v>
      </c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3">
      <c r="B331" s="4" t="s">
        <v>218</v>
      </c>
      <c r="C331" s="84"/>
      <c r="D331" s="84">
        <v>1</v>
      </c>
      <c r="E331" s="84"/>
      <c r="F331" s="84"/>
      <c r="G331" s="84"/>
      <c r="H331" s="84"/>
      <c r="I331" s="84"/>
      <c r="J331" s="84"/>
      <c r="K331" s="84">
        <v>1</v>
      </c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3">
      <c r="B332" s="4" t="s">
        <v>640</v>
      </c>
      <c r="C332" s="84"/>
      <c r="D332" s="84">
        <v>1</v>
      </c>
      <c r="E332" s="84"/>
      <c r="F332" s="84"/>
      <c r="G332" s="84"/>
      <c r="H332" s="84"/>
      <c r="I332" s="84"/>
      <c r="J332" s="84"/>
      <c r="K332" s="84">
        <v>1</v>
      </c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3">
      <c r="B333" s="4" t="s">
        <v>653</v>
      </c>
      <c r="C333" s="84">
        <v>1</v>
      </c>
      <c r="D333" s="84"/>
      <c r="E333" s="84"/>
      <c r="F333" s="84"/>
      <c r="G333" s="84"/>
      <c r="H333" s="84"/>
      <c r="I333" s="84"/>
      <c r="J333" s="84"/>
      <c r="K333" s="84">
        <v>1</v>
      </c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3">
      <c r="B334" s="4" t="s">
        <v>219</v>
      </c>
      <c r="C334" s="84"/>
      <c r="D334" s="84">
        <v>2</v>
      </c>
      <c r="E334" s="84"/>
      <c r="F334" s="84"/>
      <c r="G334" s="84"/>
      <c r="H334" s="84"/>
      <c r="I334" s="84"/>
      <c r="J334" s="84"/>
      <c r="K334" s="84">
        <v>2</v>
      </c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3">
      <c r="B335" s="4" t="s">
        <v>214</v>
      </c>
      <c r="C335" s="84"/>
      <c r="D335" s="84">
        <v>1</v>
      </c>
      <c r="E335" s="84"/>
      <c r="F335" s="84"/>
      <c r="G335" s="84"/>
      <c r="H335" s="84"/>
      <c r="I335" s="84"/>
      <c r="J335" s="84"/>
      <c r="K335" s="84">
        <v>1</v>
      </c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3">
      <c r="B336" s="4" t="s">
        <v>221</v>
      </c>
      <c r="C336" s="84"/>
      <c r="D336" s="84"/>
      <c r="E336" s="84"/>
      <c r="F336" s="84"/>
      <c r="G336" s="84"/>
      <c r="H336" s="84">
        <v>1</v>
      </c>
      <c r="I336" s="84"/>
      <c r="J336" s="84"/>
      <c r="K336" s="84">
        <v>1</v>
      </c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3">
      <c r="B337" s="4" t="s">
        <v>213</v>
      </c>
      <c r="C337" s="84"/>
      <c r="D337" s="84">
        <v>1</v>
      </c>
      <c r="E337" s="84"/>
      <c r="F337" s="84"/>
      <c r="G337" s="84"/>
      <c r="H337" s="84">
        <v>1</v>
      </c>
      <c r="I337" s="84"/>
      <c r="J337" s="84"/>
      <c r="K337" s="84">
        <v>2</v>
      </c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3">
      <c r="B338" s="4" t="s">
        <v>216</v>
      </c>
      <c r="C338" s="84"/>
      <c r="D338" s="84">
        <v>1</v>
      </c>
      <c r="E338" s="84"/>
      <c r="F338" s="84"/>
      <c r="G338" s="84"/>
      <c r="H338" s="84"/>
      <c r="I338" s="84"/>
      <c r="J338" s="84"/>
      <c r="K338" s="84">
        <v>1</v>
      </c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3">
      <c r="B339" s="4" t="s">
        <v>2508</v>
      </c>
      <c r="C339" s="84"/>
      <c r="D339" s="84">
        <v>1</v>
      </c>
      <c r="E339" s="84"/>
      <c r="F339" s="84"/>
      <c r="G339" s="84"/>
      <c r="H339" s="84"/>
      <c r="I339" s="84"/>
      <c r="J339" s="84"/>
      <c r="K339" s="84">
        <v>1</v>
      </c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3">
      <c r="A340" s="4" t="s">
        <v>170</v>
      </c>
      <c r="B340" s="4" t="s">
        <v>206</v>
      </c>
      <c r="C340" s="84"/>
      <c r="D340" s="84">
        <v>2</v>
      </c>
      <c r="E340" s="84"/>
      <c r="F340" s="84"/>
      <c r="G340" s="84"/>
      <c r="H340" s="84"/>
      <c r="I340" s="84"/>
      <c r="J340" s="84"/>
      <c r="K340" s="84">
        <v>2</v>
      </c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3">
      <c r="B341" s="4" t="s">
        <v>646</v>
      </c>
      <c r="C341" s="84">
        <v>2</v>
      </c>
      <c r="D341" s="84"/>
      <c r="E341" s="84"/>
      <c r="F341" s="84"/>
      <c r="G341" s="84"/>
      <c r="H341" s="84"/>
      <c r="I341" s="84"/>
      <c r="J341" s="84"/>
      <c r="K341" s="84">
        <v>2</v>
      </c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3">
      <c r="B342" s="4" t="s">
        <v>220</v>
      </c>
      <c r="C342" s="84"/>
      <c r="D342" s="84">
        <v>2</v>
      </c>
      <c r="E342" s="84"/>
      <c r="F342" s="84"/>
      <c r="G342" s="84"/>
      <c r="H342" s="84"/>
      <c r="I342" s="84"/>
      <c r="J342" s="84"/>
      <c r="K342" s="84">
        <v>2</v>
      </c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3">
      <c r="B343" s="4" t="s">
        <v>212</v>
      </c>
      <c r="C343" s="84"/>
      <c r="D343" s="84">
        <v>1</v>
      </c>
      <c r="E343" s="84"/>
      <c r="F343" s="84"/>
      <c r="G343" s="84"/>
      <c r="H343" s="84"/>
      <c r="I343" s="84"/>
      <c r="J343" s="84"/>
      <c r="K343" s="84">
        <v>1</v>
      </c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3">
      <c r="B344" s="4" t="s">
        <v>211</v>
      </c>
      <c r="C344" s="84"/>
      <c r="D344" s="84">
        <v>1</v>
      </c>
      <c r="E344" s="84"/>
      <c r="F344" s="84"/>
      <c r="G344" s="84"/>
      <c r="H344" s="84"/>
      <c r="I344" s="84"/>
      <c r="J344" s="84"/>
      <c r="K344" s="84">
        <v>1</v>
      </c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3">
      <c r="B345" s="4" t="s">
        <v>218</v>
      </c>
      <c r="C345" s="84"/>
      <c r="D345" s="84">
        <v>1</v>
      </c>
      <c r="E345" s="84"/>
      <c r="F345" s="84"/>
      <c r="G345" s="84"/>
      <c r="H345" s="84"/>
      <c r="I345" s="84"/>
      <c r="J345" s="84"/>
      <c r="K345" s="84">
        <v>1</v>
      </c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3">
      <c r="B346" s="4" t="s">
        <v>640</v>
      </c>
      <c r="C346" s="84"/>
      <c r="D346" s="84">
        <v>2</v>
      </c>
      <c r="E346" s="84"/>
      <c r="F346" s="84"/>
      <c r="G346" s="84"/>
      <c r="H346" s="84"/>
      <c r="I346" s="84"/>
      <c r="J346" s="84"/>
      <c r="K346" s="84">
        <v>2</v>
      </c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3">
      <c r="B347" s="4" t="s">
        <v>219</v>
      </c>
      <c r="C347" s="84"/>
      <c r="D347" s="84">
        <v>2</v>
      </c>
      <c r="E347" s="84"/>
      <c r="F347" s="84"/>
      <c r="G347" s="84"/>
      <c r="H347" s="84"/>
      <c r="I347" s="84"/>
      <c r="J347" s="84"/>
      <c r="K347" s="84">
        <v>2</v>
      </c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3">
      <c r="B348" s="4" t="s">
        <v>214</v>
      </c>
      <c r="C348" s="84"/>
      <c r="D348" s="84">
        <v>2</v>
      </c>
      <c r="E348" s="84"/>
      <c r="F348" s="84"/>
      <c r="G348" s="84"/>
      <c r="H348" s="84"/>
      <c r="I348" s="84"/>
      <c r="J348" s="84"/>
      <c r="K348" s="84">
        <v>2</v>
      </c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3">
      <c r="B349" s="4" t="s">
        <v>213</v>
      </c>
      <c r="C349" s="84"/>
      <c r="D349" s="84">
        <v>2</v>
      </c>
      <c r="E349" s="84"/>
      <c r="F349" s="84"/>
      <c r="G349" s="84"/>
      <c r="H349" s="84"/>
      <c r="I349" s="84"/>
      <c r="J349" s="84"/>
      <c r="K349" s="84">
        <v>2</v>
      </c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3">
      <c r="B350" s="4" t="s">
        <v>216</v>
      </c>
      <c r="C350" s="84"/>
      <c r="D350" s="84">
        <v>2</v>
      </c>
      <c r="E350" s="84"/>
      <c r="F350" s="84"/>
      <c r="G350" s="84"/>
      <c r="H350" s="84"/>
      <c r="I350" s="84"/>
      <c r="J350" s="84"/>
      <c r="K350" s="84">
        <v>2</v>
      </c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3">
      <c r="B351" s="4" t="s">
        <v>2508</v>
      </c>
      <c r="C351" s="84"/>
      <c r="D351" s="84">
        <v>1</v>
      </c>
      <c r="E351" s="84"/>
      <c r="F351" s="84"/>
      <c r="G351" s="84"/>
      <c r="H351" s="84"/>
      <c r="I351" s="84"/>
      <c r="J351" s="84"/>
      <c r="K351" s="84">
        <v>1</v>
      </c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3">
      <c r="A352" s="4" t="s">
        <v>1300</v>
      </c>
      <c r="B352" s="4" t="s">
        <v>206</v>
      </c>
      <c r="C352" s="84"/>
      <c r="D352" s="84">
        <v>1</v>
      </c>
      <c r="E352" s="84"/>
      <c r="F352" s="84"/>
      <c r="G352" s="84"/>
      <c r="H352" s="84"/>
      <c r="I352" s="84"/>
      <c r="J352" s="84"/>
      <c r="K352" s="84">
        <v>1</v>
      </c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3">
      <c r="B353" s="4" t="s">
        <v>225</v>
      </c>
      <c r="C353" s="84"/>
      <c r="D353" s="84">
        <v>1</v>
      </c>
      <c r="E353" s="84"/>
      <c r="F353" s="84"/>
      <c r="G353" s="84"/>
      <c r="H353" s="84"/>
      <c r="I353" s="84"/>
      <c r="J353" s="84"/>
      <c r="K353" s="84">
        <v>1</v>
      </c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3">
      <c r="B354" s="4" t="s">
        <v>646</v>
      </c>
      <c r="C354" s="84">
        <v>1</v>
      </c>
      <c r="D354" s="84"/>
      <c r="E354" s="84"/>
      <c r="F354" s="84"/>
      <c r="G354" s="84"/>
      <c r="H354" s="84"/>
      <c r="I354" s="84"/>
      <c r="J354" s="84"/>
      <c r="K354" s="84">
        <v>1</v>
      </c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3">
      <c r="B355" s="4" t="s">
        <v>220</v>
      </c>
      <c r="C355" s="84"/>
      <c r="D355" s="84">
        <v>1</v>
      </c>
      <c r="E355" s="84"/>
      <c r="F355" s="84"/>
      <c r="G355" s="84"/>
      <c r="H355" s="84"/>
      <c r="I355" s="84"/>
      <c r="J355" s="84"/>
      <c r="K355" s="84">
        <v>1</v>
      </c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3">
      <c r="B356" s="4" t="s">
        <v>222</v>
      </c>
      <c r="C356" s="84"/>
      <c r="D356" s="84">
        <v>1</v>
      </c>
      <c r="E356" s="84"/>
      <c r="F356" s="84"/>
      <c r="G356" s="84"/>
      <c r="H356" s="84"/>
      <c r="I356" s="84"/>
      <c r="J356" s="84"/>
      <c r="K356" s="84">
        <v>1</v>
      </c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3">
      <c r="B357" s="4" t="s">
        <v>215</v>
      </c>
      <c r="C357" s="84"/>
      <c r="D357" s="84">
        <v>1</v>
      </c>
      <c r="E357" s="84"/>
      <c r="F357" s="84"/>
      <c r="G357" s="84"/>
      <c r="H357" s="84"/>
      <c r="I357" s="84"/>
      <c r="J357" s="84"/>
      <c r="K357" s="84">
        <v>1</v>
      </c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3">
      <c r="B358" s="4" t="s">
        <v>218</v>
      </c>
      <c r="C358" s="84"/>
      <c r="D358" s="84">
        <v>1</v>
      </c>
      <c r="E358" s="84"/>
      <c r="F358" s="84"/>
      <c r="G358" s="84"/>
      <c r="H358" s="84"/>
      <c r="I358" s="84"/>
      <c r="J358" s="84"/>
      <c r="K358" s="84">
        <v>1</v>
      </c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3">
      <c r="B359" s="4" t="s">
        <v>640</v>
      </c>
      <c r="C359" s="84"/>
      <c r="D359" s="84">
        <v>1</v>
      </c>
      <c r="E359" s="84"/>
      <c r="F359" s="84"/>
      <c r="G359" s="84"/>
      <c r="H359" s="84"/>
      <c r="I359" s="84"/>
      <c r="J359" s="84"/>
      <c r="K359" s="84">
        <v>1</v>
      </c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3">
      <c r="B360" s="4" t="s">
        <v>219</v>
      </c>
      <c r="C360" s="84"/>
      <c r="D360" s="84">
        <v>2</v>
      </c>
      <c r="E360" s="84"/>
      <c r="F360" s="84"/>
      <c r="G360" s="84"/>
      <c r="H360" s="84"/>
      <c r="I360" s="84"/>
      <c r="J360" s="84"/>
      <c r="K360" s="84">
        <v>2</v>
      </c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3">
      <c r="B361" s="4" t="s">
        <v>214</v>
      </c>
      <c r="C361" s="84"/>
      <c r="D361" s="84">
        <v>1</v>
      </c>
      <c r="E361" s="84"/>
      <c r="F361" s="84"/>
      <c r="G361" s="84"/>
      <c r="H361" s="84"/>
      <c r="I361" s="84"/>
      <c r="J361" s="84"/>
      <c r="K361" s="84">
        <v>1</v>
      </c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3">
      <c r="B362" s="4" t="s">
        <v>213</v>
      </c>
      <c r="C362" s="84"/>
      <c r="D362" s="84">
        <v>1</v>
      </c>
      <c r="E362" s="84"/>
      <c r="F362" s="84"/>
      <c r="G362" s="84"/>
      <c r="H362" s="84"/>
      <c r="I362" s="84"/>
      <c r="J362" s="84"/>
      <c r="K362" s="84">
        <v>1</v>
      </c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3">
      <c r="B363" s="4" t="s">
        <v>216</v>
      </c>
      <c r="C363" s="84"/>
      <c r="D363" s="84">
        <v>1</v>
      </c>
      <c r="E363" s="84"/>
      <c r="F363" s="84"/>
      <c r="G363" s="84"/>
      <c r="H363" s="84"/>
      <c r="I363" s="84"/>
      <c r="J363" s="84"/>
      <c r="K363" s="84">
        <v>1</v>
      </c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3">
      <c r="A364" s="4" t="s">
        <v>1311</v>
      </c>
      <c r="B364" s="4" t="s">
        <v>206</v>
      </c>
      <c r="C364" s="84"/>
      <c r="D364" s="84">
        <v>1</v>
      </c>
      <c r="E364" s="84"/>
      <c r="F364" s="84"/>
      <c r="G364" s="84"/>
      <c r="H364" s="84"/>
      <c r="I364" s="84"/>
      <c r="J364" s="84"/>
      <c r="K364" s="84">
        <v>1</v>
      </c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3">
      <c r="B365" s="4" t="s">
        <v>225</v>
      </c>
      <c r="C365" s="84"/>
      <c r="D365" s="84">
        <v>1</v>
      </c>
      <c r="E365" s="84"/>
      <c r="F365" s="84"/>
      <c r="G365" s="84"/>
      <c r="H365" s="84"/>
      <c r="I365" s="84"/>
      <c r="J365" s="84"/>
      <c r="K365" s="84">
        <v>1</v>
      </c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3">
      <c r="B366" s="4" t="s">
        <v>220</v>
      </c>
      <c r="C366" s="84"/>
      <c r="D366" s="84">
        <v>1</v>
      </c>
      <c r="E366" s="84"/>
      <c r="F366" s="84"/>
      <c r="G366" s="84"/>
      <c r="H366" s="84"/>
      <c r="I366" s="84"/>
      <c r="J366" s="84"/>
      <c r="K366" s="84">
        <v>1</v>
      </c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3">
      <c r="B367" s="4" t="s">
        <v>222</v>
      </c>
      <c r="C367" s="84"/>
      <c r="D367" s="84">
        <v>1</v>
      </c>
      <c r="E367" s="84"/>
      <c r="F367" s="84"/>
      <c r="G367" s="84"/>
      <c r="H367" s="84"/>
      <c r="I367" s="84"/>
      <c r="J367" s="84"/>
      <c r="K367" s="84">
        <v>1</v>
      </c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3">
      <c r="B368" s="4" t="s">
        <v>215</v>
      </c>
      <c r="C368" s="84"/>
      <c r="D368" s="84">
        <v>1</v>
      </c>
      <c r="E368" s="84"/>
      <c r="F368" s="84"/>
      <c r="G368" s="84"/>
      <c r="H368" s="84"/>
      <c r="I368" s="84"/>
      <c r="J368" s="84"/>
      <c r="K368" s="84">
        <v>1</v>
      </c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3">
      <c r="B369" s="4" t="s">
        <v>212</v>
      </c>
      <c r="C369" s="84"/>
      <c r="D369" s="84">
        <v>1</v>
      </c>
      <c r="E369" s="84"/>
      <c r="F369" s="84"/>
      <c r="G369" s="84"/>
      <c r="H369" s="84"/>
      <c r="I369" s="84"/>
      <c r="J369" s="84"/>
      <c r="K369" s="84">
        <v>1</v>
      </c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3">
      <c r="B370" s="4" t="s">
        <v>211</v>
      </c>
      <c r="C370" s="84"/>
      <c r="D370" s="84">
        <v>1</v>
      </c>
      <c r="E370" s="84"/>
      <c r="F370" s="84"/>
      <c r="G370" s="84"/>
      <c r="H370" s="84"/>
      <c r="I370" s="84"/>
      <c r="J370" s="84"/>
      <c r="K370" s="84">
        <v>1</v>
      </c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3">
      <c r="B371" s="4" t="s">
        <v>218</v>
      </c>
      <c r="C371" s="84"/>
      <c r="D371" s="84">
        <v>1</v>
      </c>
      <c r="E371" s="84"/>
      <c r="F371" s="84"/>
      <c r="G371" s="84"/>
      <c r="H371" s="84"/>
      <c r="I371" s="84"/>
      <c r="J371" s="84"/>
      <c r="K371" s="84">
        <v>1</v>
      </c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3">
      <c r="B372" s="4" t="s">
        <v>640</v>
      </c>
      <c r="C372" s="84"/>
      <c r="D372" s="84">
        <v>1</v>
      </c>
      <c r="E372" s="84"/>
      <c r="F372" s="84"/>
      <c r="G372" s="84"/>
      <c r="H372" s="84"/>
      <c r="I372" s="84"/>
      <c r="J372" s="84"/>
      <c r="K372" s="84">
        <v>1</v>
      </c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3">
      <c r="B373" s="4" t="s">
        <v>219</v>
      </c>
      <c r="C373" s="84"/>
      <c r="D373" s="84">
        <v>2</v>
      </c>
      <c r="E373" s="84"/>
      <c r="F373" s="84"/>
      <c r="G373" s="84"/>
      <c r="H373" s="84"/>
      <c r="I373" s="84"/>
      <c r="J373" s="84"/>
      <c r="K373" s="84">
        <v>2</v>
      </c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3">
      <c r="B374" s="4" t="s">
        <v>214</v>
      </c>
      <c r="C374" s="84"/>
      <c r="D374" s="84">
        <v>1</v>
      </c>
      <c r="E374" s="84"/>
      <c r="F374" s="84"/>
      <c r="G374" s="84"/>
      <c r="H374" s="84"/>
      <c r="I374" s="84"/>
      <c r="J374" s="84"/>
      <c r="K374" s="84">
        <v>1</v>
      </c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3">
      <c r="B375" s="4" t="s">
        <v>213</v>
      </c>
      <c r="C375" s="84"/>
      <c r="D375" s="84">
        <v>1</v>
      </c>
      <c r="E375" s="84"/>
      <c r="F375" s="84"/>
      <c r="G375" s="84"/>
      <c r="H375" s="84">
        <v>1</v>
      </c>
      <c r="I375" s="84"/>
      <c r="J375" s="84"/>
      <c r="K375" s="84">
        <v>2</v>
      </c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3">
      <c r="B376" s="4" t="s">
        <v>216</v>
      </c>
      <c r="C376" s="84"/>
      <c r="D376" s="84">
        <v>1</v>
      </c>
      <c r="E376" s="84"/>
      <c r="F376" s="84"/>
      <c r="G376" s="84"/>
      <c r="H376" s="84"/>
      <c r="I376" s="84"/>
      <c r="J376" s="84"/>
      <c r="K376" s="84">
        <v>1</v>
      </c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3">
      <c r="A377" s="4" t="s">
        <v>1320</v>
      </c>
      <c r="B377" s="4" t="s">
        <v>206</v>
      </c>
      <c r="C377" s="84"/>
      <c r="D377" s="84">
        <v>1</v>
      </c>
      <c r="E377" s="84"/>
      <c r="F377" s="84"/>
      <c r="G377" s="84"/>
      <c r="H377" s="84"/>
      <c r="I377" s="84"/>
      <c r="J377" s="84"/>
      <c r="K377" s="84">
        <v>1</v>
      </c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3">
      <c r="B378" s="4" t="s">
        <v>225</v>
      </c>
      <c r="C378" s="84"/>
      <c r="D378" s="84">
        <v>1</v>
      </c>
      <c r="E378" s="84"/>
      <c r="F378" s="84"/>
      <c r="G378" s="84"/>
      <c r="H378" s="84"/>
      <c r="I378" s="84"/>
      <c r="J378" s="84"/>
      <c r="K378" s="84">
        <v>1</v>
      </c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3">
      <c r="B379" s="4" t="s">
        <v>220</v>
      </c>
      <c r="C379" s="84"/>
      <c r="D379" s="84">
        <v>2</v>
      </c>
      <c r="E379" s="84"/>
      <c r="F379" s="84"/>
      <c r="G379" s="84"/>
      <c r="H379" s="84"/>
      <c r="I379" s="84"/>
      <c r="J379" s="84"/>
      <c r="K379" s="84">
        <v>2</v>
      </c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3">
      <c r="B380" s="4" t="s">
        <v>212</v>
      </c>
      <c r="C380" s="84"/>
      <c r="D380" s="84">
        <v>1</v>
      </c>
      <c r="E380" s="84"/>
      <c r="F380" s="84"/>
      <c r="G380" s="84"/>
      <c r="H380" s="84"/>
      <c r="I380" s="84"/>
      <c r="J380" s="84"/>
      <c r="K380" s="84">
        <v>1</v>
      </c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3">
      <c r="B381" s="4" t="s">
        <v>211</v>
      </c>
      <c r="C381" s="84"/>
      <c r="D381" s="84">
        <v>1</v>
      </c>
      <c r="E381" s="84"/>
      <c r="F381" s="84"/>
      <c r="G381" s="84"/>
      <c r="H381" s="84"/>
      <c r="I381" s="84"/>
      <c r="J381" s="84"/>
      <c r="K381" s="84">
        <v>1</v>
      </c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3">
      <c r="B382" s="4" t="s">
        <v>218</v>
      </c>
      <c r="C382" s="84"/>
      <c r="D382" s="84">
        <v>1</v>
      </c>
      <c r="E382" s="84"/>
      <c r="F382" s="84"/>
      <c r="G382" s="84"/>
      <c r="H382" s="84"/>
      <c r="I382" s="84"/>
      <c r="J382" s="84"/>
      <c r="K382" s="84">
        <v>1</v>
      </c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3">
      <c r="B383" s="4" t="s">
        <v>640</v>
      </c>
      <c r="C383" s="84"/>
      <c r="D383" s="84">
        <v>1</v>
      </c>
      <c r="E383" s="84"/>
      <c r="F383" s="84"/>
      <c r="G383" s="84"/>
      <c r="H383" s="84">
        <v>1</v>
      </c>
      <c r="I383" s="84"/>
      <c r="J383" s="84"/>
      <c r="K383" s="84">
        <v>2</v>
      </c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3">
      <c r="B384" s="4" t="s">
        <v>219</v>
      </c>
      <c r="C384" s="84"/>
      <c r="D384" s="84">
        <v>2</v>
      </c>
      <c r="E384" s="84"/>
      <c r="F384" s="84"/>
      <c r="G384" s="84"/>
      <c r="H384" s="84"/>
      <c r="I384" s="84"/>
      <c r="J384" s="84"/>
      <c r="K384" s="84">
        <v>2</v>
      </c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3">
      <c r="B385" s="4" t="s">
        <v>214</v>
      </c>
      <c r="C385" s="84"/>
      <c r="D385" s="84">
        <v>1</v>
      </c>
      <c r="E385" s="84"/>
      <c r="F385" s="84"/>
      <c r="G385" s="84"/>
      <c r="H385" s="84"/>
      <c r="I385" s="84"/>
      <c r="J385" s="84"/>
      <c r="K385" s="84">
        <v>1</v>
      </c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3">
      <c r="B386" s="4" t="s">
        <v>213</v>
      </c>
      <c r="C386" s="84"/>
      <c r="D386" s="84">
        <v>1</v>
      </c>
      <c r="E386" s="84"/>
      <c r="F386" s="84"/>
      <c r="G386" s="84"/>
      <c r="H386" s="84"/>
      <c r="I386" s="84"/>
      <c r="J386" s="84"/>
      <c r="K386" s="84">
        <v>1</v>
      </c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3">
      <c r="B387" s="4" t="s">
        <v>216</v>
      </c>
      <c r="C387" s="84"/>
      <c r="D387" s="84">
        <v>1</v>
      </c>
      <c r="E387" s="84"/>
      <c r="F387" s="84"/>
      <c r="G387" s="84"/>
      <c r="H387" s="84"/>
      <c r="I387" s="84"/>
      <c r="J387" s="84"/>
      <c r="K387" s="84">
        <v>1</v>
      </c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3">
      <c r="A388" s="4" t="s">
        <v>1323</v>
      </c>
      <c r="B388" s="4" t="s">
        <v>206</v>
      </c>
      <c r="C388" s="84"/>
      <c r="D388" s="84">
        <v>1</v>
      </c>
      <c r="E388" s="84"/>
      <c r="F388" s="84"/>
      <c r="G388" s="84"/>
      <c r="H388" s="84"/>
      <c r="I388" s="84"/>
      <c r="J388" s="84"/>
      <c r="K388" s="84">
        <v>1</v>
      </c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3">
      <c r="B389" s="4" t="s">
        <v>225</v>
      </c>
      <c r="C389" s="84"/>
      <c r="D389" s="84">
        <v>1</v>
      </c>
      <c r="E389" s="84"/>
      <c r="F389" s="84"/>
      <c r="G389" s="84"/>
      <c r="H389" s="84"/>
      <c r="I389" s="84"/>
      <c r="J389" s="84"/>
      <c r="K389" s="84">
        <v>1</v>
      </c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3">
      <c r="B390" s="4" t="s">
        <v>220</v>
      </c>
      <c r="C390" s="84"/>
      <c r="D390" s="84">
        <v>2</v>
      </c>
      <c r="E390" s="84"/>
      <c r="F390" s="84"/>
      <c r="G390" s="84"/>
      <c r="H390" s="84"/>
      <c r="I390" s="84"/>
      <c r="J390" s="84"/>
      <c r="K390" s="84">
        <v>2</v>
      </c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3">
      <c r="B391" s="4" t="s">
        <v>212</v>
      </c>
      <c r="C391" s="84"/>
      <c r="D391" s="84">
        <v>1</v>
      </c>
      <c r="E391" s="84"/>
      <c r="F391" s="84"/>
      <c r="G391" s="84"/>
      <c r="H391" s="84"/>
      <c r="I391" s="84"/>
      <c r="J391" s="84"/>
      <c r="K391" s="84">
        <v>1</v>
      </c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3">
      <c r="B392" s="4" t="s">
        <v>657</v>
      </c>
      <c r="C392" s="84">
        <v>2</v>
      </c>
      <c r="D392" s="84"/>
      <c r="E392" s="84"/>
      <c r="F392" s="84"/>
      <c r="G392" s="84"/>
      <c r="H392" s="84"/>
      <c r="I392" s="84"/>
      <c r="J392" s="84"/>
      <c r="K392" s="84">
        <v>2</v>
      </c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3">
      <c r="B393" s="4" t="s">
        <v>640</v>
      </c>
      <c r="C393" s="84"/>
      <c r="D393" s="84">
        <v>1</v>
      </c>
      <c r="E393" s="84"/>
      <c r="F393" s="84"/>
      <c r="G393" s="84"/>
      <c r="H393" s="84">
        <v>1</v>
      </c>
      <c r="I393" s="84"/>
      <c r="J393" s="84"/>
      <c r="K393" s="84">
        <v>2</v>
      </c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3">
      <c r="B394" s="4" t="s">
        <v>219</v>
      </c>
      <c r="C394" s="84"/>
      <c r="D394" s="84">
        <v>2</v>
      </c>
      <c r="E394" s="84"/>
      <c r="F394" s="84"/>
      <c r="G394" s="84"/>
      <c r="H394" s="84"/>
      <c r="I394" s="84"/>
      <c r="J394" s="84"/>
      <c r="K394" s="84">
        <v>2</v>
      </c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3">
      <c r="B395" s="4" t="s">
        <v>214</v>
      </c>
      <c r="C395" s="84"/>
      <c r="D395" s="84">
        <v>1</v>
      </c>
      <c r="E395" s="84"/>
      <c r="F395" s="84"/>
      <c r="G395" s="84"/>
      <c r="H395" s="84"/>
      <c r="I395" s="84"/>
      <c r="J395" s="84"/>
      <c r="K395" s="84">
        <v>1</v>
      </c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3">
      <c r="B396" s="4" t="s">
        <v>213</v>
      </c>
      <c r="C396" s="84"/>
      <c r="D396" s="84">
        <v>1</v>
      </c>
      <c r="E396" s="84"/>
      <c r="F396" s="84"/>
      <c r="G396" s="84"/>
      <c r="H396" s="84"/>
      <c r="I396" s="84"/>
      <c r="J396" s="84"/>
      <c r="K396" s="84">
        <v>1</v>
      </c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3">
      <c r="B397" s="4" t="s">
        <v>216</v>
      </c>
      <c r="C397" s="84"/>
      <c r="D397" s="84">
        <v>1</v>
      </c>
      <c r="E397" s="84"/>
      <c r="F397" s="84"/>
      <c r="G397" s="84"/>
      <c r="H397" s="84"/>
      <c r="I397" s="84"/>
      <c r="J397" s="84"/>
      <c r="K397" s="84">
        <v>1</v>
      </c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3">
      <c r="B398" s="4" t="s">
        <v>2508</v>
      </c>
      <c r="C398" s="84"/>
      <c r="D398" s="84">
        <v>1</v>
      </c>
      <c r="E398" s="84"/>
      <c r="F398" s="84"/>
      <c r="G398" s="84"/>
      <c r="H398" s="84"/>
      <c r="I398" s="84"/>
      <c r="J398" s="84"/>
      <c r="K398" s="84">
        <v>1</v>
      </c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3">
      <c r="A399" s="4" t="s">
        <v>1321</v>
      </c>
      <c r="B399" s="4" t="s">
        <v>206</v>
      </c>
      <c r="C399" s="84"/>
      <c r="D399" s="84">
        <v>1</v>
      </c>
      <c r="E399" s="84"/>
      <c r="F399" s="84"/>
      <c r="G399" s="84"/>
      <c r="H399" s="84"/>
      <c r="I399" s="84"/>
      <c r="J399" s="84"/>
      <c r="K399" s="84">
        <v>1</v>
      </c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3">
      <c r="B400" s="4" t="s">
        <v>225</v>
      </c>
      <c r="C400" s="84"/>
      <c r="D400" s="84">
        <v>1</v>
      </c>
      <c r="E400" s="84"/>
      <c r="F400" s="84"/>
      <c r="G400" s="84"/>
      <c r="H400" s="84"/>
      <c r="I400" s="84"/>
      <c r="J400" s="84"/>
      <c r="K400" s="84">
        <v>1</v>
      </c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3">
      <c r="B401" s="4" t="s">
        <v>220</v>
      </c>
      <c r="C401" s="84"/>
      <c r="D401" s="84">
        <v>2</v>
      </c>
      <c r="E401" s="84"/>
      <c r="F401" s="84"/>
      <c r="G401" s="84"/>
      <c r="H401" s="84">
        <v>1</v>
      </c>
      <c r="I401" s="84"/>
      <c r="J401" s="84"/>
      <c r="K401" s="84">
        <v>3</v>
      </c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3">
      <c r="B402" s="4" t="s">
        <v>640</v>
      </c>
      <c r="C402" s="84"/>
      <c r="D402" s="84">
        <v>1</v>
      </c>
      <c r="E402" s="84"/>
      <c r="F402" s="84"/>
      <c r="G402" s="84"/>
      <c r="H402" s="84"/>
      <c r="I402" s="84"/>
      <c r="J402" s="84"/>
      <c r="K402" s="84">
        <v>1</v>
      </c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3">
      <c r="B403" s="4" t="s">
        <v>219</v>
      </c>
      <c r="C403" s="84"/>
      <c r="D403" s="84"/>
      <c r="E403" s="84">
        <v>2</v>
      </c>
      <c r="F403" s="84"/>
      <c r="G403" s="84"/>
      <c r="H403" s="84"/>
      <c r="I403" s="84"/>
      <c r="J403" s="84"/>
      <c r="K403" s="84">
        <v>2</v>
      </c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3">
      <c r="B404" s="4" t="s">
        <v>214</v>
      </c>
      <c r="C404" s="84"/>
      <c r="D404" s="84">
        <v>1</v>
      </c>
      <c r="E404" s="84"/>
      <c r="F404" s="84"/>
      <c r="G404" s="84"/>
      <c r="H404" s="84"/>
      <c r="I404" s="84"/>
      <c r="J404" s="84"/>
      <c r="K404" s="84">
        <v>1</v>
      </c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3">
      <c r="B405" s="4" t="s">
        <v>213</v>
      </c>
      <c r="C405" s="84"/>
      <c r="D405" s="84">
        <v>2</v>
      </c>
      <c r="E405" s="84"/>
      <c r="F405" s="84"/>
      <c r="G405" s="84"/>
      <c r="H405" s="84">
        <v>1</v>
      </c>
      <c r="I405" s="84"/>
      <c r="J405" s="84"/>
      <c r="K405" s="84">
        <v>3</v>
      </c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3">
      <c r="B406" s="4" t="s">
        <v>216</v>
      </c>
      <c r="C406" s="84"/>
      <c r="D406" s="84"/>
      <c r="E406" s="84">
        <v>1</v>
      </c>
      <c r="F406" s="84"/>
      <c r="G406" s="84"/>
      <c r="H406" s="84"/>
      <c r="I406" s="84"/>
      <c r="J406" s="84"/>
      <c r="K406" s="84">
        <v>1</v>
      </c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3">
      <c r="A407" s="4" t="s">
        <v>1322</v>
      </c>
      <c r="B407" s="4" t="s">
        <v>206</v>
      </c>
      <c r="C407" s="84"/>
      <c r="D407" s="84">
        <v>1</v>
      </c>
      <c r="E407" s="84"/>
      <c r="F407" s="84"/>
      <c r="G407" s="84"/>
      <c r="H407" s="84"/>
      <c r="I407" s="84"/>
      <c r="J407" s="84"/>
      <c r="K407" s="84">
        <v>1</v>
      </c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3">
      <c r="B408" s="4" t="s">
        <v>225</v>
      </c>
      <c r="C408" s="84"/>
      <c r="D408" s="84">
        <v>1</v>
      </c>
      <c r="E408" s="84"/>
      <c r="F408" s="84"/>
      <c r="G408" s="84"/>
      <c r="H408" s="84"/>
      <c r="I408" s="84"/>
      <c r="J408" s="84"/>
      <c r="K408" s="84">
        <v>1</v>
      </c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3">
      <c r="B409" s="4" t="s">
        <v>220</v>
      </c>
      <c r="C409" s="84"/>
      <c r="D409" s="84">
        <v>1</v>
      </c>
      <c r="E409" s="84"/>
      <c r="F409" s="84"/>
      <c r="G409" s="84"/>
      <c r="H409" s="84"/>
      <c r="I409" s="84"/>
      <c r="J409" s="84"/>
      <c r="K409" s="84">
        <v>1</v>
      </c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3">
      <c r="B410" s="4" t="s">
        <v>215</v>
      </c>
      <c r="C410" s="84"/>
      <c r="D410" s="84">
        <v>1</v>
      </c>
      <c r="E410" s="84"/>
      <c r="F410" s="84"/>
      <c r="G410" s="84"/>
      <c r="H410" s="84"/>
      <c r="I410" s="84"/>
      <c r="J410" s="84"/>
      <c r="K410" s="84">
        <v>1</v>
      </c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3">
      <c r="B411" s="4" t="s">
        <v>212</v>
      </c>
      <c r="C411" s="84"/>
      <c r="D411" s="84">
        <v>1</v>
      </c>
      <c r="E411" s="84"/>
      <c r="F411" s="84"/>
      <c r="G411" s="84"/>
      <c r="H411" s="84"/>
      <c r="I411" s="84"/>
      <c r="J411" s="84"/>
      <c r="K411" s="84">
        <v>1</v>
      </c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3">
      <c r="B412" s="4" t="s">
        <v>640</v>
      </c>
      <c r="C412" s="84"/>
      <c r="D412" s="84">
        <v>1</v>
      </c>
      <c r="E412" s="84"/>
      <c r="F412" s="84"/>
      <c r="G412" s="84"/>
      <c r="H412" s="84"/>
      <c r="I412" s="84"/>
      <c r="J412" s="84"/>
      <c r="K412" s="84">
        <v>1</v>
      </c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3">
      <c r="B413" s="4" t="s">
        <v>219</v>
      </c>
      <c r="C413" s="84"/>
      <c r="D413" s="84">
        <v>2</v>
      </c>
      <c r="E413" s="84"/>
      <c r="F413" s="84"/>
      <c r="G413" s="84"/>
      <c r="H413" s="84"/>
      <c r="I413" s="84"/>
      <c r="J413" s="84"/>
      <c r="K413" s="84">
        <v>2</v>
      </c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3">
      <c r="B414" s="4" t="s">
        <v>214</v>
      </c>
      <c r="C414" s="84"/>
      <c r="D414" s="84">
        <v>1</v>
      </c>
      <c r="E414" s="84"/>
      <c r="F414" s="84"/>
      <c r="G414" s="84"/>
      <c r="H414" s="84"/>
      <c r="I414" s="84"/>
      <c r="J414" s="84"/>
      <c r="K414" s="84">
        <v>1</v>
      </c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3">
      <c r="B415" s="4" t="s">
        <v>213</v>
      </c>
      <c r="C415" s="84"/>
      <c r="D415" s="84">
        <v>1</v>
      </c>
      <c r="E415" s="84"/>
      <c r="F415" s="84"/>
      <c r="G415" s="84"/>
      <c r="H415" s="84"/>
      <c r="I415" s="84"/>
      <c r="J415" s="84"/>
      <c r="K415" s="84">
        <v>1</v>
      </c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3">
      <c r="B416" s="4" t="s">
        <v>216</v>
      </c>
      <c r="C416" s="84"/>
      <c r="D416" s="84">
        <v>1</v>
      </c>
      <c r="E416" s="84"/>
      <c r="F416" s="84"/>
      <c r="G416" s="84"/>
      <c r="H416" s="84"/>
      <c r="I416" s="84"/>
      <c r="J416" s="84"/>
      <c r="K416" s="84">
        <v>1</v>
      </c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3">
      <c r="A417" s="4" t="s">
        <v>1293</v>
      </c>
      <c r="B417" s="4" t="s">
        <v>206</v>
      </c>
      <c r="C417" s="84"/>
      <c r="D417" s="84">
        <v>1</v>
      </c>
      <c r="E417" s="84"/>
      <c r="F417" s="84"/>
      <c r="G417" s="84"/>
      <c r="H417" s="84"/>
      <c r="I417" s="84"/>
      <c r="J417" s="84"/>
      <c r="K417" s="84">
        <v>1</v>
      </c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3">
      <c r="B418" s="4" t="s">
        <v>220</v>
      </c>
      <c r="C418" s="84"/>
      <c r="D418" s="84">
        <v>2</v>
      </c>
      <c r="E418" s="84"/>
      <c r="F418" s="84"/>
      <c r="G418" s="84"/>
      <c r="H418" s="84"/>
      <c r="I418" s="84"/>
      <c r="J418" s="84"/>
      <c r="K418" s="84">
        <v>2</v>
      </c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3">
      <c r="B419" s="4" t="s">
        <v>236</v>
      </c>
      <c r="C419" s="84"/>
      <c r="D419" s="84">
        <v>1</v>
      </c>
      <c r="E419" s="84"/>
      <c r="F419" s="84"/>
      <c r="G419" s="84"/>
      <c r="H419" s="84"/>
      <c r="I419" s="84"/>
      <c r="J419" s="84"/>
      <c r="K419" s="84">
        <v>1</v>
      </c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3">
      <c r="B420" s="4" t="s">
        <v>211</v>
      </c>
      <c r="C420" s="84"/>
      <c r="D420" s="84">
        <v>1</v>
      </c>
      <c r="E420" s="84"/>
      <c r="F420" s="84"/>
      <c r="G420" s="84"/>
      <c r="H420" s="84"/>
      <c r="I420" s="84"/>
      <c r="J420" s="84"/>
      <c r="K420" s="84">
        <v>1</v>
      </c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3">
      <c r="B421" s="4" t="s">
        <v>658</v>
      </c>
      <c r="C421" s="84">
        <v>1</v>
      </c>
      <c r="D421" s="84"/>
      <c r="E421" s="84"/>
      <c r="F421" s="84"/>
      <c r="G421" s="84"/>
      <c r="H421" s="84"/>
      <c r="I421" s="84"/>
      <c r="J421" s="84"/>
      <c r="K421" s="84">
        <v>1</v>
      </c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3">
      <c r="B422" s="4" t="s">
        <v>218</v>
      </c>
      <c r="C422" s="84"/>
      <c r="D422" s="84">
        <v>1</v>
      </c>
      <c r="E422" s="84"/>
      <c r="F422" s="84"/>
      <c r="G422" s="84"/>
      <c r="H422" s="84"/>
      <c r="I422" s="84"/>
      <c r="J422" s="84"/>
      <c r="K422" s="84">
        <v>1</v>
      </c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3">
      <c r="B423" s="4" t="s">
        <v>640</v>
      </c>
      <c r="C423" s="84"/>
      <c r="D423" s="84">
        <v>1</v>
      </c>
      <c r="E423" s="84"/>
      <c r="F423" s="84"/>
      <c r="G423" s="84"/>
      <c r="H423" s="84">
        <v>1</v>
      </c>
      <c r="I423" s="84"/>
      <c r="J423" s="84"/>
      <c r="K423" s="84">
        <v>2</v>
      </c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3">
      <c r="B424" s="4" t="s">
        <v>219</v>
      </c>
      <c r="C424" s="84"/>
      <c r="D424" s="84">
        <v>2</v>
      </c>
      <c r="E424" s="84"/>
      <c r="F424" s="84"/>
      <c r="G424" s="84"/>
      <c r="H424" s="84"/>
      <c r="I424" s="84"/>
      <c r="J424" s="84"/>
      <c r="K424" s="84">
        <v>2</v>
      </c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3">
      <c r="B425" s="4" t="s">
        <v>214</v>
      </c>
      <c r="C425" s="84"/>
      <c r="D425" s="84">
        <v>1</v>
      </c>
      <c r="E425" s="84"/>
      <c r="F425" s="84"/>
      <c r="G425" s="84"/>
      <c r="H425" s="84"/>
      <c r="I425" s="84"/>
      <c r="J425" s="84"/>
      <c r="K425" s="84">
        <v>1</v>
      </c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3">
      <c r="B426" s="4" t="s">
        <v>213</v>
      </c>
      <c r="C426" s="84"/>
      <c r="D426" s="84">
        <v>1</v>
      </c>
      <c r="E426" s="84"/>
      <c r="F426" s="84"/>
      <c r="G426" s="84"/>
      <c r="H426" s="84"/>
      <c r="I426" s="84"/>
      <c r="J426" s="84"/>
      <c r="K426" s="84">
        <v>1</v>
      </c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3">
      <c r="B427" s="4" t="s">
        <v>216</v>
      </c>
      <c r="C427" s="84"/>
      <c r="D427" s="84">
        <v>1</v>
      </c>
      <c r="E427" s="84"/>
      <c r="F427" s="84"/>
      <c r="G427" s="84"/>
      <c r="H427" s="84"/>
      <c r="I427" s="84"/>
      <c r="J427" s="84"/>
      <c r="K427" s="84">
        <v>1</v>
      </c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3">
      <c r="A428" s="4" t="s">
        <v>1298</v>
      </c>
      <c r="B428" s="4" t="s">
        <v>206</v>
      </c>
      <c r="C428" s="84"/>
      <c r="D428" s="84">
        <v>1</v>
      </c>
      <c r="E428" s="84"/>
      <c r="F428" s="84"/>
      <c r="G428" s="84"/>
      <c r="H428" s="84"/>
      <c r="I428" s="84"/>
      <c r="J428" s="84"/>
      <c r="K428" s="84">
        <v>1</v>
      </c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3">
      <c r="B429" s="4" t="s">
        <v>225</v>
      </c>
      <c r="C429" s="84"/>
      <c r="D429" s="84">
        <v>1</v>
      </c>
      <c r="E429" s="84"/>
      <c r="F429" s="84"/>
      <c r="G429" s="84"/>
      <c r="H429" s="84"/>
      <c r="I429" s="84"/>
      <c r="J429" s="84"/>
      <c r="K429" s="84">
        <v>1</v>
      </c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3">
      <c r="B430" s="4" t="s">
        <v>220</v>
      </c>
      <c r="C430" s="84"/>
      <c r="D430" s="84">
        <v>1</v>
      </c>
      <c r="E430" s="84"/>
      <c r="F430" s="84"/>
      <c r="G430" s="84"/>
      <c r="H430" s="84"/>
      <c r="I430" s="84"/>
      <c r="J430" s="84"/>
      <c r="K430" s="84">
        <v>1</v>
      </c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3">
      <c r="B431" s="4" t="s">
        <v>640</v>
      </c>
      <c r="C431" s="84"/>
      <c r="D431" s="84">
        <v>1</v>
      </c>
      <c r="E431" s="84"/>
      <c r="F431" s="84"/>
      <c r="G431" s="84"/>
      <c r="H431" s="84"/>
      <c r="I431" s="84"/>
      <c r="J431" s="84"/>
      <c r="K431" s="84">
        <v>1</v>
      </c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3">
      <c r="B432" s="4" t="s">
        <v>219</v>
      </c>
      <c r="C432" s="84"/>
      <c r="D432" s="84">
        <v>2</v>
      </c>
      <c r="E432" s="84"/>
      <c r="F432" s="84"/>
      <c r="G432" s="84"/>
      <c r="H432" s="84"/>
      <c r="I432" s="84"/>
      <c r="J432" s="84"/>
      <c r="K432" s="84">
        <v>2</v>
      </c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3">
      <c r="B433" s="4" t="s">
        <v>214</v>
      </c>
      <c r="C433" s="84"/>
      <c r="D433" s="84">
        <v>1</v>
      </c>
      <c r="E433" s="84"/>
      <c r="F433" s="84"/>
      <c r="G433" s="84"/>
      <c r="H433" s="84"/>
      <c r="I433" s="84"/>
      <c r="J433" s="84"/>
      <c r="K433" s="84">
        <v>1</v>
      </c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3">
      <c r="B434" s="4" t="s">
        <v>213</v>
      </c>
      <c r="C434" s="84"/>
      <c r="D434" s="84">
        <v>1</v>
      </c>
      <c r="E434" s="84"/>
      <c r="F434" s="84"/>
      <c r="G434" s="84"/>
      <c r="H434" s="84"/>
      <c r="I434" s="84"/>
      <c r="J434" s="84"/>
      <c r="K434" s="84">
        <v>1</v>
      </c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3">
      <c r="B435" s="4" t="s">
        <v>216</v>
      </c>
      <c r="C435" s="84"/>
      <c r="D435" s="84">
        <v>1</v>
      </c>
      <c r="E435" s="84"/>
      <c r="F435" s="84"/>
      <c r="G435" s="84"/>
      <c r="H435" s="84"/>
      <c r="I435" s="84"/>
      <c r="J435" s="84"/>
      <c r="K435" s="84">
        <v>1</v>
      </c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3">
      <c r="B436" s="4" t="s">
        <v>2508</v>
      </c>
      <c r="C436" s="84"/>
      <c r="D436" s="84">
        <v>1</v>
      </c>
      <c r="E436" s="84"/>
      <c r="F436" s="84"/>
      <c r="G436" s="84"/>
      <c r="H436" s="84"/>
      <c r="I436" s="84"/>
      <c r="J436" s="84"/>
      <c r="K436" s="84">
        <v>1</v>
      </c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3">
      <c r="A437" s="4" t="s">
        <v>1303</v>
      </c>
      <c r="B437" s="4" t="s">
        <v>206</v>
      </c>
      <c r="C437" s="84"/>
      <c r="D437" s="84">
        <v>1</v>
      </c>
      <c r="E437" s="84"/>
      <c r="F437" s="84"/>
      <c r="G437" s="84"/>
      <c r="H437" s="84"/>
      <c r="I437" s="84"/>
      <c r="J437" s="84"/>
      <c r="K437" s="84">
        <v>1</v>
      </c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3">
      <c r="B438" s="4" t="s">
        <v>225</v>
      </c>
      <c r="C438" s="84"/>
      <c r="D438" s="84">
        <v>1</v>
      </c>
      <c r="E438" s="84"/>
      <c r="F438" s="84"/>
      <c r="G438" s="84"/>
      <c r="H438" s="84"/>
      <c r="I438" s="84"/>
      <c r="J438" s="84"/>
      <c r="K438" s="84">
        <v>1</v>
      </c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3">
      <c r="B439" s="4" t="s">
        <v>220</v>
      </c>
      <c r="C439" s="84"/>
      <c r="D439" s="84">
        <v>1</v>
      </c>
      <c r="E439" s="84"/>
      <c r="F439" s="84"/>
      <c r="G439" s="84"/>
      <c r="H439" s="84"/>
      <c r="I439" s="84"/>
      <c r="J439" s="84"/>
      <c r="K439" s="84">
        <v>1</v>
      </c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3">
      <c r="B440" s="4" t="s">
        <v>222</v>
      </c>
      <c r="C440" s="84"/>
      <c r="D440" s="84">
        <v>1</v>
      </c>
      <c r="E440" s="84"/>
      <c r="F440" s="84"/>
      <c r="G440" s="84"/>
      <c r="H440" s="84"/>
      <c r="I440" s="84"/>
      <c r="J440" s="84"/>
      <c r="K440" s="84">
        <v>1</v>
      </c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3">
      <c r="B441" s="4" t="s">
        <v>215</v>
      </c>
      <c r="C441" s="84"/>
      <c r="D441" s="84">
        <v>1</v>
      </c>
      <c r="E441" s="84"/>
      <c r="F441" s="84"/>
      <c r="G441" s="84"/>
      <c r="H441" s="84"/>
      <c r="I441" s="84"/>
      <c r="J441" s="84"/>
      <c r="K441" s="84">
        <v>1</v>
      </c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3">
      <c r="B442" s="4" t="s">
        <v>649</v>
      </c>
      <c r="C442" s="84">
        <v>1</v>
      </c>
      <c r="D442" s="84"/>
      <c r="E442" s="84"/>
      <c r="F442" s="84"/>
      <c r="G442" s="84"/>
      <c r="H442" s="84"/>
      <c r="I442" s="84"/>
      <c r="J442" s="84"/>
      <c r="K442" s="84">
        <v>1</v>
      </c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3">
      <c r="B443" s="4" t="s">
        <v>211</v>
      </c>
      <c r="C443" s="84"/>
      <c r="D443" s="84">
        <v>1</v>
      </c>
      <c r="E443" s="84"/>
      <c r="F443" s="84"/>
      <c r="G443" s="84"/>
      <c r="H443" s="84"/>
      <c r="I443" s="84"/>
      <c r="J443" s="84"/>
      <c r="K443" s="84">
        <v>1</v>
      </c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3">
      <c r="B444" s="4" t="s">
        <v>218</v>
      </c>
      <c r="C444" s="84"/>
      <c r="D444" s="84">
        <v>1</v>
      </c>
      <c r="E444" s="84"/>
      <c r="F444" s="84"/>
      <c r="G444" s="84"/>
      <c r="H444" s="84"/>
      <c r="I444" s="84"/>
      <c r="J444" s="84"/>
      <c r="K444" s="84">
        <v>1</v>
      </c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3">
      <c r="B445" s="4" t="s">
        <v>640</v>
      </c>
      <c r="C445" s="84"/>
      <c r="D445" s="84">
        <v>1</v>
      </c>
      <c r="E445" s="84"/>
      <c r="F445" s="84"/>
      <c r="G445" s="84"/>
      <c r="H445" s="84"/>
      <c r="I445" s="84"/>
      <c r="J445" s="84"/>
      <c r="K445" s="84">
        <v>1</v>
      </c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3">
      <c r="B446" s="4" t="s">
        <v>219</v>
      </c>
      <c r="C446" s="84"/>
      <c r="D446" s="84">
        <v>2</v>
      </c>
      <c r="E446" s="84"/>
      <c r="F446" s="84"/>
      <c r="G446" s="84"/>
      <c r="H446" s="84"/>
      <c r="I446" s="84"/>
      <c r="J446" s="84"/>
      <c r="K446" s="84">
        <v>2</v>
      </c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3">
      <c r="B447" s="4" t="s">
        <v>210</v>
      </c>
      <c r="C447" s="84"/>
      <c r="D447" s="84">
        <v>2</v>
      </c>
      <c r="E447" s="84"/>
      <c r="F447" s="84"/>
      <c r="G447" s="84"/>
      <c r="H447" s="84"/>
      <c r="I447" s="84"/>
      <c r="J447" s="84"/>
      <c r="K447" s="84">
        <v>2</v>
      </c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3">
      <c r="B448" s="4" t="s">
        <v>223</v>
      </c>
      <c r="C448" s="84"/>
      <c r="D448" s="84">
        <v>2</v>
      </c>
      <c r="E448" s="84"/>
      <c r="F448" s="84"/>
      <c r="G448" s="84"/>
      <c r="H448" s="84"/>
      <c r="I448" s="84"/>
      <c r="J448" s="84"/>
      <c r="K448" s="84">
        <v>2</v>
      </c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3">
      <c r="B449" s="4" t="s">
        <v>214</v>
      </c>
      <c r="C449" s="84"/>
      <c r="D449" s="84">
        <v>1</v>
      </c>
      <c r="E449" s="84"/>
      <c r="F449" s="84"/>
      <c r="G449" s="84"/>
      <c r="H449" s="84"/>
      <c r="I449" s="84"/>
      <c r="J449" s="84"/>
      <c r="K449" s="84">
        <v>1</v>
      </c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3">
      <c r="B450" s="4" t="s">
        <v>213</v>
      </c>
      <c r="C450" s="84"/>
      <c r="D450" s="84">
        <v>1</v>
      </c>
      <c r="E450" s="84"/>
      <c r="F450" s="84"/>
      <c r="G450" s="84"/>
      <c r="H450" s="84"/>
      <c r="I450" s="84"/>
      <c r="J450" s="84"/>
      <c r="K450" s="84">
        <v>1</v>
      </c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3">
      <c r="B451" s="4" t="s">
        <v>216</v>
      </c>
      <c r="C451" s="84"/>
      <c r="D451" s="84">
        <v>1</v>
      </c>
      <c r="E451" s="84"/>
      <c r="F451" s="84"/>
      <c r="G451" s="84"/>
      <c r="H451" s="84"/>
      <c r="I451" s="84"/>
      <c r="J451" s="84"/>
      <c r="K451" s="84">
        <v>1</v>
      </c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3">
      <c r="A452" s="4" t="s">
        <v>1290</v>
      </c>
      <c r="B452" s="4" t="s">
        <v>206</v>
      </c>
      <c r="C452" s="84"/>
      <c r="D452" s="84">
        <v>1</v>
      </c>
      <c r="E452" s="84"/>
      <c r="F452" s="84"/>
      <c r="G452" s="84"/>
      <c r="H452" s="84"/>
      <c r="I452" s="84"/>
      <c r="J452" s="84"/>
      <c r="K452" s="84">
        <v>1</v>
      </c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3">
      <c r="B453" s="4" t="s">
        <v>225</v>
      </c>
      <c r="C453" s="84"/>
      <c r="D453" s="84">
        <v>1</v>
      </c>
      <c r="E453" s="84"/>
      <c r="F453" s="84"/>
      <c r="G453" s="84"/>
      <c r="H453" s="84"/>
      <c r="I453" s="84"/>
      <c r="J453" s="84"/>
      <c r="K453" s="84">
        <v>1</v>
      </c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3">
      <c r="B454" s="4" t="s">
        <v>220</v>
      </c>
      <c r="C454" s="84"/>
      <c r="D454" s="84">
        <v>1</v>
      </c>
      <c r="E454" s="84"/>
      <c r="F454" s="84"/>
      <c r="G454" s="84"/>
      <c r="H454" s="84"/>
      <c r="I454" s="84"/>
      <c r="J454" s="84"/>
      <c r="K454" s="84">
        <v>1</v>
      </c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3">
      <c r="B455" s="4" t="s">
        <v>222</v>
      </c>
      <c r="C455" s="84"/>
      <c r="D455" s="84">
        <v>1</v>
      </c>
      <c r="E455" s="84"/>
      <c r="F455" s="84"/>
      <c r="G455" s="84"/>
      <c r="H455" s="84"/>
      <c r="I455" s="84"/>
      <c r="J455" s="84"/>
      <c r="K455" s="84">
        <v>1</v>
      </c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3">
      <c r="B456" s="4" t="s">
        <v>215</v>
      </c>
      <c r="C456" s="84"/>
      <c r="D456" s="84">
        <v>1</v>
      </c>
      <c r="E456" s="84"/>
      <c r="F456" s="84"/>
      <c r="G456" s="84"/>
      <c r="H456" s="84"/>
      <c r="I456" s="84"/>
      <c r="J456" s="84"/>
      <c r="K456" s="84">
        <v>1</v>
      </c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3">
      <c r="B457" s="4" t="s">
        <v>212</v>
      </c>
      <c r="C457" s="84"/>
      <c r="D457" s="84">
        <v>1</v>
      </c>
      <c r="E457" s="84"/>
      <c r="F457" s="84"/>
      <c r="G457" s="84"/>
      <c r="H457" s="84"/>
      <c r="I457" s="84"/>
      <c r="J457" s="84"/>
      <c r="K457" s="84">
        <v>1</v>
      </c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3">
      <c r="B458" s="4" t="s">
        <v>640</v>
      </c>
      <c r="C458" s="84"/>
      <c r="D458" s="84">
        <v>1</v>
      </c>
      <c r="E458" s="84"/>
      <c r="F458" s="84"/>
      <c r="G458" s="84"/>
      <c r="H458" s="84"/>
      <c r="I458" s="84"/>
      <c r="J458" s="84"/>
      <c r="K458" s="84">
        <v>1</v>
      </c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3">
      <c r="B459" s="4" t="s">
        <v>219</v>
      </c>
      <c r="C459" s="84"/>
      <c r="D459" s="84">
        <v>1</v>
      </c>
      <c r="E459" s="84"/>
      <c r="F459" s="84"/>
      <c r="G459" s="84"/>
      <c r="H459" s="84"/>
      <c r="I459" s="84"/>
      <c r="J459" s="84"/>
      <c r="K459" s="84">
        <v>1</v>
      </c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3">
      <c r="B460" s="4" t="s">
        <v>210</v>
      </c>
      <c r="C460" s="84"/>
      <c r="D460" s="84">
        <v>1</v>
      </c>
      <c r="E460" s="84"/>
      <c r="F460" s="84"/>
      <c r="G460" s="84"/>
      <c r="H460" s="84"/>
      <c r="I460" s="84"/>
      <c r="J460" s="84"/>
      <c r="K460" s="84">
        <v>1</v>
      </c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3">
      <c r="B461" s="4" t="s">
        <v>223</v>
      </c>
      <c r="C461" s="84"/>
      <c r="D461" s="84">
        <v>1</v>
      </c>
      <c r="E461" s="84"/>
      <c r="F461" s="84"/>
      <c r="G461" s="84"/>
      <c r="H461" s="84"/>
      <c r="I461" s="84"/>
      <c r="J461" s="84"/>
      <c r="K461" s="84">
        <v>1</v>
      </c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3">
      <c r="B462" s="4" t="s">
        <v>214</v>
      </c>
      <c r="C462" s="84"/>
      <c r="D462" s="84">
        <v>1</v>
      </c>
      <c r="E462" s="84"/>
      <c r="F462" s="84"/>
      <c r="G462" s="84"/>
      <c r="H462" s="84"/>
      <c r="I462" s="84"/>
      <c r="J462" s="84"/>
      <c r="K462" s="84">
        <v>1</v>
      </c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3">
      <c r="B463" s="4" t="s">
        <v>213</v>
      </c>
      <c r="C463" s="84"/>
      <c r="D463" s="84">
        <v>1</v>
      </c>
      <c r="E463" s="84"/>
      <c r="F463" s="84"/>
      <c r="G463" s="84"/>
      <c r="H463" s="84"/>
      <c r="I463" s="84"/>
      <c r="J463" s="84"/>
      <c r="K463" s="84">
        <v>1</v>
      </c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3">
      <c r="B464" s="4" t="s">
        <v>216</v>
      </c>
      <c r="C464" s="84"/>
      <c r="D464" s="84">
        <v>1</v>
      </c>
      <c r="E464" s="84"/>
      <c r="F464" s="84"/>
      <c r="G464" s="84"/>
      <c r="H464" s="84"/>
      <c r="I464" s="84"/>
      <c r="J464" s="84"/>
      <c r="K464" s="84">
        <v>1</v>
      </c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3">
      <c r="A465" s="4" t="s">
        <v>1304</v>
      </c>
      <c r="B465" s="4" t="s">
        <v>206</v>
      </c>
      <c r="C465" s="84"/>
      <c r="D465" s="84">
        <v>1</v>
      </c>
      <c r="E465" s="84"/>
      <c r="F465" s="84"/>
      <c r="G465" s="84"/>
      <c r="H465" s="84"/>
      <c r="I465" s="84"/>
      <c r="J465" s="84"/>
      <c r="K465" s="84">
        <v>1</v>
      </c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3">
      <c r="B466" s="4" t="s">
        <v>225</v>
      </c>
      <c r="C466" s="84"/>
      <c r="D466" s="84">
        <v>1</v>
      </c>
      <c r="E466" s="84"/>
      <c r="F466" s="84"/>
      <c r="G466" s="84"/>
      <c r="H466" s="84"/>
      <c r="I466" s="84"/>
      <c r="J466" s="84"/>
      <c r="K466" s="84">
        <v>1</v>
      </c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3">
      <c r="B467" s="4" t="s">
        <v>220</v>
      </c>
      <c r="C467" s="84"/>
      <c r="D467" s="84">
        <v>1</v>
      </c>
      <c r="E467" s="84"/>
      <c r="F467" s="84"/>
      <c r="G467" s="84"/>
      <c r="H467" s="84"/>
      <c r="I467" s="84"/>
      <c r="J467" s="84"/>
      <c r="K467" s="84">
        <v>1</v>
      </c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3">
      <c r="B468" s="4" t="s">
        <v>222</v>
      </c>
      <c r="C468" s="84"/>
      <c r="D468" s="84">
        <v>1</v>
      </c>
      <c r="E468" s="84"/>
      <c r="F468" s="84"/>
      <c r="G468" s="84"/>
      <c r="H468" s="84"/>
      <c r="I468" s="84"/>
      <c r="J468" s="84"/>
      <c r="K468" s="84">
        <v>1</v>
      </c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3">
      <c r="B469" s="4" t="s">
        <v>215</v>
      </c>
      <c r="C469" s="84"/>
      <c r="D469" s="84">
        <v>1</v>
      </c>
      <c r="E469" s="84"/>
      <c r="F469" s="84"/>
      <c r="G469" s="84"/>
      <c r="H469" s="84"/>
      <c r="I469" s="84"/>
      <c r="J469" s="84"/>
      <c r="K469" s="84">
        <v>1</v>
      </c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3">
      <c r="B470" s="4" t="s">
        <v>212</v>
      </c>
      <c r="C470" s="84"/>
      <c r="D470" s="84">
        <v>1</v>
      </c>
      <c r="E470" s="84"/>
      <c r="F470" s="84"/>
      <c r="G470" s="84"/>
      <c r="H470" s="84"/>
      <c r="I470" s="84"/>
      <c r="J470" s="84"/>
      <c r="K470" s="84">
        <v>1</v>
      </c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3">
      <c r="B471" s="4" t="s">
        <v>640</v>
      </c>
      <c r="C471" s="84"/>
      <c r="D471" s="84">
        <v>1</v>
      </c>
      <c r="E471" s="84"/>
      <c r="F471" s="84"/>
      <c r="G471" s="84"/>
      <c r="H471" s="84"/>
      <c r="I471" s="84"/>
      <c r="J471" s="84"/>
      <c r="K471" s="84">
        <v>1</v>
      </c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3">
      <c r="B472" s="4" t="s">
        <v>219</v>
      </c>
      <c r="C472" s="84"/>
      <c r="D472" s="84">
        <v>2</v>
      </c>
      <c r="E472" s="84"/>
      <c r="F472" s="84"/>
      <c r="G472" s="84"/>
      <c r="H472" s="84"/>
      <c r="I472" s="84"/>
      <c r="J472" s="84"/>
      <c r="K472" s="84">
        <v>2</v>
      </c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3">
      <c r="B473" s="4" t="s">
        <v>214</v>
      </c>
      <c r="C473" s="84"/>
      <c r="D473" s="84">
        <v>1</v>
      </c>
      <c r="E473" s="84"/>
      <c r="F473" s="84"/>
      <c r="G473" s="84"/>
      <c r="H473" s="84"/>
      <c r="I473" s="84"/>
      <c r="J473" s="84"/>
      <c r="K473" s="84">
        <v>1</v>
      </c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3">
      <c r="B474" s="4" t="s">
        <v>213</v>
      </c>
      <c r="C474" s="84"/>
      <c r="D474" s="84">
        <v>1</v>
      </c>
      <c r="E474" s="84"/>
      <c r="F474" s="84"/>
      <c r="G474" s="84"/>
      <c r="H474" s="84"/>
      <c r="I474" s="84"/>
      <c r="J474" s="84"/>
      <c r="K474" s="84">
        <v>1</v>
      </c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3">
      <c r="B475" s="4" t="s">
        <v>216</v>
      </c>
      <c r="C475" s="84"/>
      <c r="D475" s="84">
        <v>1</v>
      </c>
      <c r="E475" s="84"/>
      <c r="F475" s="84"/>
      <c r="G475" s="84"/>
      <c r="H475" s="84"/>
      <c r="I475" s="84"/>
      <c r="J475" s="84"/>
      <c r="K475" s="84">
        <v>1</v>
      </c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3">
      <c r="A476" s="4" t="s">
        <v>1306</v>
      </c>
      <c r="B476" s="4" t="s">
        <v>206</v>
      </c>
      <c r="C476" s="84"/>
      <c r="D476" s="84">
        <v>1</v>
      </c>
      <c r="E476" s="84"/>
      <c r="F476" s="84"/>
      <c r="G476" s="84"/>
      <c r="H476" s="84"/>
      <c r="I476" s="84"/>
      <c r="J476" s="84"/>
      <c r="K476" s="84">
        <v>1</v>
      </c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3">
      <c r="B477" s="4" t="s">
        <v>225</v>
      </c>
      <c r="C477" s="84"/>
      <c r="D477" s="84">
        <v>1</v>
      </c>
      <c r="E477" s="84"/>
      <c r="F477" s="84"/>
      <c r="G477" s="84"/>
      <c r="H477" s="84"/>
      <c r="I477" s="84"/>
      <c r="J477" s="84"/>
      <c r="K477" s="84">
        <v>1</v>
      </c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3">
      <c r="B478" s="4" t="s">
        <v>220</v>
      </c>
      <c r="C478" s="84"/>
      <c r="D478" s="84">
        <v>1</v>
      </c>
      <c r="E478" s="84"/>
      <c r="F478" s="84"/>
      <c r="G478" s="84"/>
      <c r="H478" s="84"/>
      <c r="I478" s="84"/>
      <c r="J478" s="84"/>
      <c r="K478" s="84">
        <v>1</v>
      </c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3">
      <c r="B479" s="4" t="s">
        <v>222</v>
      </c>
      <c r="C479" s="84"/>
      <c r="D479" s="84">
        <v>1</v>
      </c>
      <c r="E479" s="84"/>
      <c r="F479" s="84"/>
      <c r="G479" s="84"/>
      <c r="H479" s="84"/>
      <c r="I479" s="84"/>
      <c r="J479" s="84"/>
      <c r="K479" s="84">
        <v>1</v>
      </c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3">
      <c r="B480" s="4" t="s">
        <v>215</v>
      </c>
      <c r="C480" s="84"/>
      <c r="D480" s="84">
        <v>1</v>
      </c>
      <c r="E480" s="84"/>
      <c r="F480" s="84"/>
      <c r="G480" s="84"/>
      <c r="H480" s="84"/>
      <c r="I480" s="84"/>
      <c r="J480" s="84"/>
      <c r="K480" s="84">
        <v>1</v>
      </c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3">
      <c r="B481" s="4" t="s">
        <v>212</v>
      </c>
      <c r="C481" s="84"/>
      <c r="D481" s="84">
        <v>1</v>
      </c>
      <c r="E481" s="84"/>
      <c r="F481" s="84"/>
      <c r="G481" s="84"/>
      <c r="H481" s="84"/>
      <c r="I481" s="84"/>
      <c r="J481" s="84"/>
      <c r="K481" s="84">
        <v>1</v>
      </c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3">
      <c r="B482" s="4" t="s">
        <v>219</v>
      </c>
      <c r="C482" s="84"/>
      <c r="D482" s="84">
        <v>2</v>
      </c>
      <c r="E482" s="84"/>
      <c r="F482" s="84"/>
      <c r="G482" s="84"/>
      <c r="H482" s="84"/>
      <c r="I482" s="84"/>
      <c r="J482" s="84"/>
      <c r="K482" s="84">
        <v>2</v>
      </c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3">
      <c r="B483" s="4" t="s">
        <v>214</v>
      </c>
      <c r="C483" s="84"/>
      <c r="D483" s="84">
        <v>1</v>
      </c>
      <c r="E483" s="84"/>
      <c r="F483" s="84"/>
      <c r="G483" s="84"/>
      <c r="H483" s="84"/>
      <c r="I483" s="84"/>
      <c r="J483" s="84"/>
      <c r="K483" s="84">
        <v>1</v>
      </c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3">
      <c r="B484" s="4" t="s">
        <v>213</v>
      </c>
      <c r="C484" s="84"/>
      <c r="D484" s="84">
        <v>1</v>
      </c>
      <c r="E484" s="84"/>
      <c r="F484" s="84"/>
      <c r="G484" s="84"/>
      <c r="H484" s="84"/>
      <c r="I484" s="84"/>
      <c r="J484" s="84"/>
      <c r="K484" s="84">
        <v>1</v>
      </c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3">
      <c r="B485" s="4" t="s">
        <v>216</v>
      </c>
      <c r="C485" s="84"/>
      <c r="D485" s="84">
        <v>1</v>
      </c>
      <c r="E485" s="84"/>
      <c r="F485" s="84"/>
      <c r="G485" s="84"/>
      <c r="H485" s="84"/>
      <c r="I485" s="84"/>
      <c r="J485" s="84"/>
      <c r="K485" s="84">
        <v>1</v>
      </c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3">
      <c r="A486" s="4" t="s">
        <v>1319</v>
      </c>
      <c r="B486" s="4" t="s">
        <v>206</v>
      </c>
      <c r="C486" s="84"/>
      <c r="D486" s="84">
        <v>1</v>
      </c>
      <c r="E486" s="84"/>
      <c r="F486" s="84"/>
      <c r="G486" s="84"/>
      <c r="H486" s="84">
        <v>1</v>
      </c>
      <c r="I486" s="84"/>
      <c r="J486" s="84"/>
      <c r="K486" s="84">
        <v>2</v>
      </c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3">
      <c r="B487" s="4" t="s">
        <v>225</v>
      </c>
      <c r="C487" s="84"/>
      <c r="D487" s="84">
        <v>1</v>
      </c>
      <c r="E487" s="84"/>
      <c r="F487" s="84"/>
      <c r="G487" s="84"/>
      <c r="H487" s="84"/>
      <c r="I487" s="84"/>
      <c r="J487" s="84"/>
      <c r="K487" s="84">
        <v>1</v>
      </c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3">
      <c r="B488" s="4" t="s">
        <v>220</v>
      </c>
      <c r="C488" s="84"/>
      <c r="D488" s="84">
        <v>1</v>
      </c>
      <c r="E488" s="84"/>
      <c r="F488" s="84"/>
      <c r="G488" s="84"/>
      <c r="H488" s="84"/>
      <c r="I488" s="84"/>
      <c r="J488" s="84"/>
      <c r="K488" s="84">
        <v>1</v>
      </c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3">
      <c r="B489" s="4" t="s">
        <v>222</v>
      </c>
      <c r="C489" s="84"/>
      <c r="D489" s="84">
        <v>1</v>
      </c>
      <c r="E489" s="84"/>
      <c r="F489" s="84"/>
      <c r="G489" s="84"/>
      <c r="H489" s="84"/>
      <c r="I489" s="84"/>
      <c r="J489" s="84"/>
      <c r="K489" s="84">
        <v>1</v>
      </c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3">
      <c r="B490" s="4" t="s">
        <v>645</v>
      </c>
      <c r="C490" s="84">
        <v>2</v>
      </c>
      <c r="D490" s="84"/>
      <c r="E490" s="84"/>
      <c r="F490" s="84"/>
      <c r="G490" s="84"/>
      <c r="H490" s="84"/>
      <c r="I490" s="84"/>
      <c r="J490" s="84"/>
      <c r="K490" s="84">
        <v>2</v>
      </c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3">
      <c r="B491" s="4" t="s">
        <v>211</v>
      </c>
      <c r="C491" s="84"/>
      <c r="D491" s="84">
        <v>1</v>
      </c>
      <c r="E491" s="84"/>
      <c r="F491" s="84"/>
      <c r="G491" s="84"/>
      <c r="H491" s="84"/>
      <c r="I491" s="84"/>
      <c r="J491" s="84"/>
      <c r="K491" s="84">
        <v>1</v>
      </c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3">
      <c r="B492" s="4" t="s">
        <v>643</v>
      </c>
      <c r="C492" s="84">
        <v>1</v>
      </c>
      <c r="D492" s="84"/>
      <c r="E492" s="84"/>
      <c r="F492" s="84"/>
      <c r="G492" s="84"/>
      <c r="H492" s="84"/>
      <c r="I492" s="84"/>
      <c r="J492" s="84"/>
      <c r="K492" s="84">
        <v>1</v>
      </c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3">
      <c r="B493" s="4" t="s">
        <v>224</v>
      </c>
      <c r="C493" s="84"/>
      <c r="D493" s="84">
        <v>1</v>
      </c>
      <c r="E493" s="84"/>
      <c r="F493" s="84"/>
      <c r="G493" s="84"/>
      <c r="H493" s="84"/>
      <c r="I493" s="84"/>
      <c r="J493" s="84"/>
      <c r="K493" s="84">
        <v>1</v>
      </c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3">
      <c r="B494" s="4" t="s">
        <v>218</v>
      </c>
      <c r="C494" s="84"/>
      <c r="D494" s="84">
        <v>1</v>
      </c>
      <c r="E494" s="84"/>
      <c r="F494" s="84"/>
      <c r="G494" s="84"/>
      <c r="H494" s="84"/>
      <c r="I494" s="84"/>
      <c r="J494" s="84"/>
      <c r="K494" s="84">
        <v>1</v>
      </c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3">
      <c r="B495" s="4" t="s">
        <v>640</v>
      </c>
      <c r="C495" s="84"/>
      <c r="D495" s="84">
        <v>1</v>
      </c>
      <c r="E495" s="84"/>
      <c r="F495" s="84"/>
      <c r="G495" s="84"/>
      <c r="H495" s="84">
        <v>1</v>
      </c>
      <c r="I495" s="84"/>
      <c r="J495" s="84"/>
      <c r="K495" s="84">
        <v>2</v>
      </c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3">
      <c r="B496" s="4" t="s">
        <v>219</v>
      </c>
      <c r="C496" s="84"/>
      <c r="D496" s="84">
        <v>2</v>
      </c>
      <c r="E496" s="84"/>
      <c r="F496" s="84"/>
      <c r="G496" s="84"/>
      <c r="H496" s="84"/>
      <c r="I496" s="84"/>
      <c r="J496" s="84"/>
      <c r="K496" s="84">
        <v>2</v>
      </c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3">
      <c r="B497" s="4" t="s">
        <v>214</v>
      </c>
      <c r="C497" s="84"/>
      <c r="D497" s="84">
        <v>1</v>
      </c>
      <c r="E497" s="84"/>
      <c r="F497" s="84"/>
      <c r="G497" s="84"/>
      <c r="H497" s="84"/>
      <c r="I497" s="84"/>
      <c r="J497" s="84"/>
      <c r="K497" s="84">
        <v>1</v>
      </c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3">
      <c r="B498" s="4" t="s">
        <v>221</v>
      </c>
      <c r="C498" s="84"/>
      <c r="D498" s="84"/>
      <c r="E498" s="84"/>
      <c r="F498" s="84"/>
      <c r="G498" s="84"/>
      <c r="H498" s="84">
        <v>1</v>
      </c>
      <c r="I498" s="84"/>
      <c r="J498" s="84"/>
      <c r="K498" s="84">
        <v>1</v>
      </c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3">
      <c r="B499" s="4" t="s">
        <v>213</v>
      </c>
      <c r="C499" s="84"/>
      <c r="D499" s="84">
        <v>1</v>
      </c>
      <c r="E499" s="84"/>
      <c r="F499" s="84"/>
      <c r="G499" s="84"/>
      <c r="H499" s="84"/>
      <c r="I499" s="84"/>
      <c r="J499" s="84"/>
      <c r="K499" s="84">
        <v>1</v>
      </c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3">
      <c r="B500" s="4" t="s">
        <v>216</v>
      </c>
      <c r="C500" s="84"/>
      <c r="D500" s="84">
        <v>1</v>
      </c>
      <c r="E500" s="84"/>
      <c r="F500" s="84"/>
      <c r="G500" s="84"/>
      <c r="H500" s="84"/>
      <c r="I500" s="84"/>
      <c r="J500" s="84"/>
      <c r="K500" s="84">
        <v>1</v>
      </c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3">
      <c r="A501" s="4" t="s">
        <v>1297</v>
      </c>
      <c r="B501" s="4" t="s">
        <v>206</v>
      </c>
      <c r="C501" s="84"/>
      <c r="D501" s="84">
        <v>1</v>
      </c>
      <c r="E501" s="84"/>
      <c r="F501" s="84"/>
      <c r="G501" s="84"/>
      <c r="H501" s="84"/>
      <c r="I501" s="84"/>
      <c r="J501" s="84"/>
      <c r="K501" s="84">
        <v>1</v>
      </c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3">
      <c r="B502" s="4" t="s">
        <v>225</v>
      </c>
      <c r="C502" s="84"/>
      <c r="D502" s="84">
        <v>1</v>
      </c>
      <c r="E502" s="84"/>
      <c r="F502" s="84"/>
      <c r="G502" s="84"/>
      <c r="H502" s="84"/>
      <c r="I502" s="84"/>
      <c r="J502" s="84"/>
      <c r="K502" s="84">
        <v>1</v>
      </c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3">
      <c r="B503" s="4" t="s">
        <v>220</v>
      </c>
      <c r="C503" s="84"/>
      <c r="D503" s="84">
        <v>2</v>
      </c>
      <c r="E503" s="84"/>
      <c r="F503" s="84"/>
      <c r="G503" s="84"/>
      <c r="H503" s="84"/>
      <c r="I503" s="84"/>
      <c r="J503" s="84"/>
      <c r="K503" s="84">
        <v>2</v>
      </c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3">
      <c r="B504" s="4" t="s">
        <v>222</v>
      </c>
      <c r="C504" s="84"/>
      <c r="D504" s="84">
        <v>1</v>
      </c>
      <c r="E504" s="84"/>
      <c r="F504" s="84"/>
      <c r="G504" s="84"/>
      <c r="H504" s="84"/>
      <c r="I504" s="84"/>
      <c r="J504" s="84"/>
      <c r="K504" s="84">
        <v>1</v>
      </c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3">
      <c r="B505" s="4" t="s">
        <v>211</v>
      </c>
      <c r="C505" s="84"/>
      <c r="D505" s="84">
        <v>1</v>
      </c>
      <c r="E505" s="84"/>
      <c r="F505" s="84"/>
      <c r="G505" s="84"/>
      <c r="H505" s="84"/>
      <c r="I505" s="84"/>
      <c r="J505" s="84"/>
      <c r="K505" s="84">
        <v>1</v>
      </c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3">
      <c r="B506" s="4" t="s">
        <v>640</v>
      </c>
      <c r="C506" s="84"/>
      <c r="D506" s="84">
        <v>1</v>
      </c>
      <c r="E506" s="84"/>
      <c r="F506" s="84"/>
      <c r="G506" s="84"/>
      <c r="H506" s="84"/>
      <c r="I506" s="84"/>
      <c r="J506" s="84"/>
      <c r="K506" s="84">
        <v>1</v>
      </c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3">
      <c r="B507" s="4" t="s">
        <v>219</v>
      </c>
      <c r="C507" s="84"/>
      <c r="D507" s="84">
        <v>2</v>
      </c>
      <c r="E507" s="84"/>
      <c r="F507" s="84"/>
      <c r="G507" s="84"/>
      <c r="H507" s="84"/>
      <c r="I507" s="84"/>
      <c r="J507" s="84"/>
      <c r="K507" s="84">
        <v>2</v>
      </c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3">
      <c r="B508" s="4" t="s">
        <v>214</v>
      </c>
      <c r="C508" s="84"/>
      <c r="D508" s="84">
        <v>1</v>
      </c>
      <c r="E508" s="84"/>
      <c r="F508" s="84"/>
      <c r="G508" s="84"/>
      <c r="H508" s="84"/>
      <c r="I508" s="84"/>
      <c r="J508" s="84"/>
      <c r="K508" s="84">
        <v>1</v>
      </c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3">
      <c r="B509" s="4" t="s">
        <v>213</v>
      </c>
      <c r="C509" s="84"/>
      <c r="D509" s="84">
        <v>1</v>
      </c>
      <c r="E509" s="84"/>
      <c r="F509" s="84"/>
      <c r="G509" s="84"/>
      <c r="H509" s="84">
        <v>1</v>
      </c>
      <c r="I509" s="84"/>
      <c r="J509" s="84"/>
      <c r="K509" s="84">
        <v>2</v>
      </c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3">
      <c r="B510" s="4" t="s">
        <v>216</v>
      </c>
      <c r="C510" s="84"/>
      <c r="D510" s="84">
        <v>1</v>
      </c>
      <c r="E510" s="84"/>
      <c r="F510" s="84"/>
      <c r="G510" s="84"/>
      <c r="H510" s="84"/>
      <c r="I510" s="84"/>
      <c r="J510" s="84"/>
      <c r="K510" s="84">
        <v>1</v>
      </c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3">
      <c r="B511" s="4" t="s">
        <v>2508</v>
      </c>
      <c r="C511" s="84"/>
      <c r="D511" s="84">
        <v>1</v>
      </c>
      <c r="E511" s="84"/>
      <c r="F511" s="84"/>
      <c r="G511" s="84"/>
      <c r="H511" s="84"/>
      <c r="I511" s="84"/>
      <c r="J511" s="84"/>
      <c r="K511" s="84">
        <v>1</v>
      </c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3">
      <c r="A512" s="4" t="s">
        <v>1315</v>
      </c>
      <c r="B512" s="4" t="s">
        <v>206</v>
      </c>
      <c r="C512" s="84"/>
      <c r="D512" s="84">
        <v>2</v>
      </c>
      <c r="E512" s="84"/>
      <c r="F512" s="84"/>
      <c r="G512" s="84"/>
      <c r="H512" s="84">
        <v>1</v>
      </c>
      <c r="I512" s="84"/>
      <c r="J512" s="84"/>
      <c r="K512" s="84">
        <v>3</v>
      </c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2:35" x14ac:dyDescent="0.3">
      <c r="B513" s="4" t="s">
        <v>225</v>
      </c>
      <c r="C513" s="84"/>
      <c r="D513" s="84"/>
      <c r="E513" s="84"/>
      <c r="F513" s="84">
        <v>1</v>
      </c>
      <c r="G513" s="84"/>
      <c r="H513" s="84"/>
      <c r="I513" s="84"/>
      <c r="J513" s="84"/>
      <c r="K513" s="84">
        <v>1</v>
      </c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2:35" x14ac:dyDescent="0.3">
      <c r="B514" s="4" t="s">
        <v>220</v>
      </c>
      <c r="C514" s="84"/>
      <c r="D514" s="84">
        <v>1</v>
      </c>
      <c r="E514" s="84"/>
      <c r="F514" s="84"/>
      <c r="G514" s="84"/>
      <c r="H514" s="84"/>
      <c r="I514" s="84"/>
      <c r="J514" s="84"/>
      <c r="K514" s="84">
        <v>1</v>
      </c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2:35" x14ac:dyDescent="0.3">
      <c r="B515" s="4" t="s">
        <v>222</v>
      </c>
      <c r="C515" s="84"/>
      <c r="D515" s="84">
        <v>1</v>
      </c>
      <c r="E515" s="84"/>
      <c r="F515" s="84"/>
      <c r="G515" s="84"/>
      <c r="H515" s="84"/>
      <c r="I515" s="84"/>
      <c r="J515" s="84"/>
      <c r="K515" s="84">
        <v>1</v>
      </c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2:35" x14ac:dyDescent="0.3">
      <c r="B516" s="4" t="s">
        <v>215</v>
      </c>
      <c r="C516" s="84"/>
      <c r="D516" s="84">
        <v>1</v>
      </c>
      <c r="E516" s="84"/>
      <c r="F516" s="84"/>
      <c r="G516" s="84"/>
      <c r="H516" s="84"/>
      <c r="I516" s="84"/>
      <c r="J516" s="84"/>
      <c r="K516" s="84">
        <v>1</v>
      </c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2:35" x14ac:dyDescent="0.3">
      <c r="B517" s="4" t="s">
        <v>645</v>
      </c>
      <c r="C517" s="84">
        <v>1</v>
      </c>
      <c r="D517" s="84"/>
      <c r="E517" s="84"/>
      <c r="F517" s="84"/>
      <c r="G517" s="84"/>
      <c r="H517" s="84"/>
      <c r="I517" s="84"/>
      <c r="J517" s="84"/>
      <c r="K517" s="84">
        <v>1</v>
      </c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2:35" x14ac:dyDescent="0.3">
      <c r="B518" s="4" t="s">
        <v>212</v>
      </c>
      <c r="C518" s="84"/>
      <c r="D518" s="84"/>
      <c r="E518" s="84"/>
      <c r="F518" s="84"/>
      <c r="G518" s="84"/>
      <c r="H518" s="84">
        <v>1</v>
      </c>
      <c r="I518" s="84"/>
      <c r="J518" s="84"/>
      <c r="K518" s="84">
        <v>1</v>
      </c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2:35" x14ac:dyDescent="0.3">
      <c r="B519" s="4" t="s">
        <v>211</v>
      </c>
      <c r="C519" s="84"/>
      <c r="D519" s="84">
        <v>1</v>
      </c>
      <c r="E519" s="84"/>
      <c r="F519" s="84"/>
      <c r="G519" s="84"/>
      <c r="H519" s="84"/>
      <c r="I519" s="84"/>
      <c r="J519" s="84"/>
      <c r="K519" s="84">
        <v>1</v>
      </c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2:35" x14ac:dyDescent="0.3">
      <c r="B520" s="4" t="s">
        <v>643</v>
      </c>
      <c r="C520" s="84">
        <v>1</v>
      </c>
      <c r="D520" s="84"/>
      <c r="E520" s="84"/>
      <c r="F520" s="84"/>
      <c r="G520" s="84"/>
      <c r="H520" s="84"/>
      <c r="I520" s="84"/>
      <c r="J520" s="84"/>
      <c r="K520" s="84">
        <v>1</v>
      </c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2:35" x14ac:dyDescent="0.3">
      <c r="B521" s="4" t="s">
        <v>224</v>
      </c>
      <c r="C521" s="84"/>
      <c r="D521" s="84">
        <v>1</v>
      </c>
      <c r="E521" s="84"/>
      <c r="F521" s="84"/>
      <c r="G521" s="84"/>
      <c r="H521" s="84"/>
      <c r="I521" s="84"/>
      <c r="J521" s="84"/>
      <c r="K521" s="84">
        <v>1</v>
      </c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2:35" x14ac:dyDescent="0.3">
      <c r="B522" s="4" t="s">
        <v>218</v>
      </c>
      <c r="C522" s="84"/>
      <c r="D522" s="84">
        <v>1</v>
      </c>
      <c r="E522" s="84"/>
      <c r="F522" s="84"/>
      <c r="G522" s="84"/>
      <c r="H522" s="84"/>
      <c r="I522" s="84"/>
      <c r="J522" s="84"/>
      <c r="K522" s="84">
        <v>1</v>
      </c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2:35" x14ac:dyDescent="0.3">
      <c r="B523" s="4" t="s">
        <v>640</v>
      </c>
      <c r="C523" s="84"/>
      <c r="D523" s="84">
        <v>1</v>
      </c>
      <c r="E523" s="84"/>
      <c r="F523" s="84"/>
      <c r="G523" s="84"/>
      <c r="H523" s="84">
        <v>1</v>
      </c>
      <c r="I523" s="84"/>
      <c r="J523" s="84"/>
      <c r="K523" s="84">
        <v>2</v>
      </c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2:35" x14ac:dyDescent="0.3">
      <c r="B524" s="4" t="s">
        <v>219</v>
      </c>
      <c r="C524" s="84"/>
      <c r="D524" s="84">
        <v>2</v>
      </c>
      <c r="E524" s="84"/>
      <c r="F524" s="84"/>
      <c r="G524" s="84"/>
      <c r="H524" s="84"/>
      <c r="I524" s="84"/>
      <c r="J524" s="84"/>
      <c r="K524" s="84">
        <v>2</v>
      </c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2:35" x14ac:dyDescent="0.3">
      <c r="B525" s="4" t="s">
        <v>214</v>
      </c>
      <c r="C525" s="84"/>
      <c r="D525" s="84">
        <v>1</v>
      </c>
      <c r="E525" s="84"/>
      <c r="F525" s="84"/>
      <c r="G525" s="84"/>
      <c r="H525" s="84"/>
      <c r="I525" s="84"/>
      <c r="J525" s="84"/>
      <c r="K525" s="84">
        <v>1</v>
      </c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2:35" x14ac:dyDescent="0.3">
      <c r="B526" s="4" t="s">
        <v>221</v>
      </c>
      <c r="C526" s="84"/>
      <c r="D526" s="84"/>
      <c r="E526" s="84"/>
      <c r="F526" s="84"/>
      <c r="G526" s="84"/>
      <c r="H526" s="84">
        <v>1</v>
      </c>
      <c r="I526" s="84"/>
      <c r="J526" s="84"/>
      <c r="K526" s="84">
        <v>1</v>
      </c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2:35" x14ac:dyDescent="0.3">
      <c r="B527" s="4" t="s">
        <v>213</v>
      </c>
      <c r="C527" s="84"/>
      <c r="D527" s="84">
        <v>1</v>
      </c>
      <c r="E527" s="84"/>
      <c r="F527" s="84"/>
      <c r="G527" s="84"/>
      <c r="H527" s="84"/>
      <c r="I527" s="84"/>
      <c r="J527" s="84"/>
      <c r="K527" s="84">
        <v>1</v>
      </c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2:35" x14ac:dyDescent="0.3">
      <c r="B528" s="4" t="s">
        <v>216</v>
      </c>
      <c r="C528" s="84"/>
      <c r="D528" s="84">
        <v>1</v>
      </c>
      <c r="E528" s="84"/>
      <c r="F528" s="84"/>
      <c r="G528" s="84"/>
      <c r="H528" s="84"/>
      <c r="I528" s="84"/>
      <c r="J528" s="84"/>
      <c r="K528" s="84">
        <v>1</v>
      </c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3">
      <c r="A529" s="4" t="s">
        <v>1314</v>
      </c>
      <c r="B529" s="4" t="s">
        <v>206</v>
      </c>
      <c r="C529" s="84"/>
      <c r="D529" s="84">
        <v>1</v>
      </c>
      <c r="E529" s="84"/>
      <c r="F529" s="84"/>
      <c r="G529" s="84"/>
      <c r="H529" s="84"/>
      <c r="I529" s="84"/>
      <c r="J529" s="84"/>
      <c r="K529" s="84">
        <v>1</v>
      </c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3">
      <c r="B530" s="4" t="s">
        <v>225</v>
      </c>
      <c r="C530" s="84"/>
      <c r="D530" s="84">
        <v>1</v>
      </c>
      <c r="E530" s="84"/>
      <c r="F530" s="84"/>
      <c r="G530" s="84"/>
      <c r="H530" s="84"/>
      <c r="I530" s="84"/>
      <c r="J530" s="84"/>
      <c r="K530" s="84">
        <v>1</v>
      </c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3">
      <c r="B531" s="4" t="s">
        <v>220</v>
      </c>
      <c r="C531" s="84"/>
      <c r="D531" s="84">
        <v>1</v>
      </c>
      <c r="E531" s="84"/>
      <c r="F531" s="84"/>
      <c r="G531" s="84"/>
      <c r="H531" s="84">
        <v>1</v>
      </c>
      <c r="I531" s="84"/>
      <c r="J531" s="84"/>
      <c r="K531" s="84">
        <v>2</v>
      </c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3">
      <c r="B532" s="4" t="s">
        <v>222</v>
      </c>
      <c r="C532" s="84"/>
      <c r="D532" s="84">
        <v>1</v>
      </c>
      <c r="E532" s="84"/>
      <c r="F532" s="84"/>
      <c r="G532" s="84"/>
      <c r="H532" s="84"/>
      <c r="I532" s="84"/>
      <c r="J532" s="84"/>
      <c r="K532" s="84">
        <v>1</v>
      </c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3">
      <c r="B533" s="4" t="s">
        <v>212</v>
      </c>
      <c r="C533" s="84"/>
      <c r="D533" s="84">
        <v>1</v>
      </c>
      <c r="E533" s="84"/>
      <c r="F533" s="84"/>
      <c r="G533" s="84"/>
      <c r="H533" s="84"/>
      <c r="I533" s="84"/>
      <c r="J533" s="84"/>
      <c r="K533" s="84">
        <v>1</v>
      </c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3">
      <c r="B534" s="4" t="s">
        <v>211</v>
      </c>
      <c r="C534" s="84"/>
      <c r="D534" s="84">
        <v>1</v>
      </c>
      <c r="E534" s="84"/>
      <c r="F534" s="84"/>
      <c r="G534" s="84"/>
      <c r="H534" s="84">
        <v>1</v>
      </c>
      <c r="I534" s="84"/>
      <c r="J534" s="84"/>
      <c r="K534" s="84">
        <v>2</v>
      </c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3">
      <c r="B535" s="4" t="s">
        <v>218</v>
      </c>
      <c r="C535" s="84"/>
      <c r="D535" s="84">
        <v>1</v>
      </c>
      <c r="E535" s="84"/>
      <c r="F535" s="84"/>
      <c r="G535" s="84"/>
      <c r="H535" s="84"/>
      <c r="I535" s="84"/>
      <c r="J535" s="84"/>
      <c r="K535" s="84">
        <v>1</v>
      </c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3">
      <c r="B536" s="4" t="s">
        <v>640</v>
      </c>
      <c r="C536" s="84"/>
      <c r="D536" s="84">
        <v>1</v>
      </c>
      <c r="E536" s="84"/>
      <c r="F536" s="84"/>
      <c r="G536" s="84"/>
      <c r="H536" s="84">
        <v>1</v>
      </c>
      <c r="I536" s="84"/>
      <c r="J536" s="84"/>
      <c r="K536" s="84">
        <v>2</v>
      </c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3">
      <c r="B537" s="4" t="s">
        <v>219</v>
      </c>
      <c r="C537" s="84"/>
      <c r="D537" s="84">
        <v>2</v>
      </c>
      <c r="E537" s="84"/>
      <c r="F537" s="84"/>
      <c r="G537" s="84"/>
      <c r="H537" s="84"/>
      <c r="I537" s="84"/>
      <c r="J537" s="84"/>
      <c r="K537" s="84">
        <v>2</v>
      </c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3">
      <c r="B538" s="4" t="s">
        <v>214</v>
      </c>
      <c r="C538" s="84"/>
      <c r="D538" s="84">
        <v>1</v>
      </c>
      <c r="E538" s="84"/>
      <c r="F538" s="84"/>
      <c r="G538" s="84"/>
      <c r="H538" s="84"/>
      <c r="I538" s="84"/>
      <c r="J538" s="84"/>
      <c r="K538" s="84">
        <v>1</v>
      </c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3">
      <c r="B539" s="4" t="s">
        <v>213</v>
      </c>
      <c r="C539" s="84"/>
      <c r="D539" s="84">
        <v>1</v>
      </c>
      <c r="E539" s="84"/>
      <c r="F539" s="84"/>
      <c r="G539" s="84"/>
      <c r="H539" s="84"/>
      <c r="I539" s="84"/>
      <c r="J539" s="84"/>
      <c r="K539" s="84">
        <v>1</v>
      </c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3">
      <c r="B540" s="4" t="s">
        <v>216</v>
      </c>
      <c r="C540" s="84"/>
      <c r="D540" s="84">
        <v>1</v>
      </c>
      <c r="E540" s="84"/>
      <c r="F540" s="84"/>
      <c r="G540" s="84"/>
      <c r="H540" s="84"/>
      <c r="I540" s="84"/>
      <c r="J540" s="84"/>
      <c r="K540" s="84">
        <v>1</v>
      </c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3">
      <c r="A541" s="4" t="s">
        <v>1310</v>
      </c>
      <c r="B541" s="4" t="s">
        <v>206</v>
      </c>
      <c r="C541" s="84"/>
      <c r="D541" s="84">
        <v>1</v>
      </c>
      <c r="E541" s="84"/>
      <c r="F541" s="84"/>
      <c r="G541" s="84"/>
      <c r="H541" s="84"/>
      <c r="I541" s="84"/>
      <c r="J541" s="84"/>
      <c r="K541" s="84">
        <v>1</v>
      </c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3">
      <c r="B542" s="4" t="s">
        <v>225</v>
      </c>
      <c r="C542" s="84"/>
      <c r="D542" s="84">
        <v>1</v>
      </c>
      <c r="E542" s="84"/>
      <c r="F542" s="84"/>
      <c r="G542" s="84"/>
      <c r="H542" s="84"/>
      <c r="I542" s="84"/>
      <c r="J542" s="84"/>
      <c r="K542" s="84">
        <v>1</v>
      </c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3">
      <c r="B543" s="4" t="s">
        <v>220</v>
      </c>
      <c r="C543" s="84"/>
      <c r="D543" s="84">
        <v>1</v>
      </c>
      <c r="E543" s="84"/>
      <c r="F543" s="84"/>
      <c r="G543" s="84"/>
      <c r="H543" s="84">
        <v>1</v>
      </c>
      <c r="I543" s="84"/>
      <c r="J543" s="84"/>
      <c r="K543" s="84">
        <v>2</v>
      </c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3">
      <c r="B544" s="4" t="s">
        <v>222</v>
      </c>
      <c r="C544" s="84"/>
      <c r="D544" s="84">
        <v>1</v>
      </c>
      <c r="E544" s="84"/>
      <c r="F544" s="84"/>
      <c r="G544" s="84"/>
      <c r="H544" s="84"/>
      <c r="I544" s="84"/>
      <c r="J544" s="84"/>
      <c r="K544" s="84">
        <v>1</v>
      </c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3">
      <c r="B545" s="4" t="s">
        <v>212</v>
      </c>
      <c r="C545" s="84"/>
      <c r="D545" s="84">
        <v>1</v>
      </c>
      <c r="E545" s="84"/>
      <c r="F545" s="84"/>
      <c r="G545" s="84"/>
      <c r="H545" s="84"/>
      <c r="I545" s="84"/>
      <c r="J545" s="84"/>
      <c r="K545" s="84">
        <v>1</v>
      </c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3">
      <c r="B546" s="4" t="s">
        <v>640</v>
      </c>
      <c r="C546" s="84"/>
      <c r="D546" s="84">
        <v>1</v>
      </c>
      <c r="E546" s="84"/>
      <c r="F546" s="84"/>
      <c r="G546" s="84"/>
      <c r="H546" s="84"/>
      <c r="I546" s="84"/>
      <c r="J546" s="84"/>
      <c r="K546" s="84">
        <v>1</v>
      </c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3">
      <c r="B547" s="4" t="s">
        <v>219</v>
      </c>
      <c r="C547" s="84"/>
      <c r="D547" s="84">
        <v>1</v>
      </c>
      <c r="E547" s="84"/>
      <c r="F547" s="84"/>
      <c r="G547" s="84"/>
      <c r="H547" s="84"/>
      <c r="I547" s="84"/>
      <c r="J547" s="84"/>
      <c r="K547" s="84">
        <v>1</v>
      </c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3">
      <c r="B548" s="4" t="s">
        <v>214</v>
      </c>
      <c r="C548" s="84"/>
      <c r="D548" s="84">
        <v>1</v>
      </c>
      <c r="E548" s="84"/>
      <c r="F548" s="84"/>
      <c r="G548" s="84"/>
      <c r="H548" s="84"/>
      <c r="I548" s="84"/>
      <c r="J548" s="84"/>
      <c r="K548" s="84">
        <v>1</v>
      </c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3">
      <c r="B549" s="4" t="s">
        <v>213</v>
      </c>
      <c r="C549" s="84"/>
      <c r="D549" s="84">
        <v>1</v>
      </c>
      <c r="E549" s="84"/>
      <c r="F549" s="84"/>
      <c r="G549" s="84"/>
      <c r="H549" s="84">
        <v>1</v>
      </c>
      <c r="I549" s="84"/>
      <c r="J549" s="84"/>
      <c r="K549" s="84">
        <v>2</v>
      </c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3">
      <c r="B550" s="4" t="s">
        <v>216</v>
      </c>
      <c r="C550" s="84"/>
      <c r="D550" s="84">
        <v>1</v>
      </c>
      <c r="E550" s="84"/>
      <c r="F550" s="84"/>
      <c r="G550" s="84"/>
      <c r="H550" s="84"/>
      <c r="I550" s="84"/>
      <c r="J550" s="84"/>
      <c r="K550" s="84">
        <v>1</v>
      </c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3">
      <c r="B551" s="4" t="s">
        <v>2508</v>
      </c>
      <c r="C551" s="84"/>
      <c r="D551" s="84">
        <v>1</v>
      </c>
      <c r="E551" s="84"/>
      <c r="F551" s="84"/>
      <c r="G551" s="84"/>
      <c r="H551" s="84"/>
      <c r="I551" s="84"/>
      <c r="J551" s="84"/>
      <c r="K551" s="84">
        <v>1</v>
      </c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3">
      <c r="A552" s="4" t="s">
        <v>1212</v>
      </c>
      <c r="B552" s="4" t="s">
        <v>1212</v>
      </c>
      <c r="C552" s="84"/>
      <c r="D552" s="84"/>
      <c r="E552" s="84"/>
      <c r="F552" s="84"/>
      <c r="G552" s="84"/>
      <c r="H552" s="84"/>
      <c r="I552" s="84"/>
      <c r="J552" s="84"/>
      <c r="K552" s="84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3">
      <c r="A553" s="4" t="s">
        <v>1366</v>
      </c>
      <c r="B553" s="4" t="s">
        <v>206</v>
      </c>
      <c r="C553" s="84"/>
      <c r="D553" s="84">
        <v>1</v>
      </c>
      <c r="E553" s="84"/>
      <c r="F553" s="84"/>
      <c r="G553" s="84"/>
      <c r="H553" s="84"/>
      <c r="I553" s="84"/>
      <c r="J553" s="84"/>
      <c r="K553" s="84">
        <v>1</v>
      </c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3">
      <c r="B554" s="4" t="s">
        <v>225</v>
      </c>
      <c r="C554" s="84"/>
      <c r="D554" s="84">
        <v>1</v>
      </c>
      <c r="E554" s="84"/>
      <c r="F554" s="84"/>
      <c r="G554" s="84"/>
      <c r="H554" s="84"/>
      <c r="I554" s="84"/>
      <c r="J554" s="84"/>
      <c r="K554" s="84">
        <v>1</v>
      </c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3">
      <c r="B555" s="4" t="s">
        <v>220</v>
      </c>
      <c r="C555" s="84"/>
      <c r="D555" s="84">
        <v>1</v>
      </c>
      <c r="E555" s="84"/>
      <c r="F555" s="84"/>
      <c r="G555" s="84"/>
      <c r="H555" s="84"/>
      <c r="I555" s="84"/>
      <c r="J555" s="84"/>
      <c r="K555" s="84">
        <v>1</v>
      </c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3">
      <c r="B556" s="4" t="s">
        <v>222</v>
      </c>
      <c r="C556" s="84"/>
      <c r="D556" s="84">
        <v>1</v>
      </c>
      <c r="E556" s="84"/>
      <c r="F556" s="84"/>
      <c r="G556" s="84"/>
      <c r="H556" s="84"/>
      <c r="I556" s="84"/>
      <c r="J556" s="84"/>
      <c r="K556" s="84">
        <v>1</v>
      </c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3">
      <c r="B557" s="4" t="s">
        <v>215</v>
      </c>
      <c r="C557" s="84"/>
      <c r="D557" s="84">
        <v>2</v>
      </c>
      <c r="E557" s="84"/>
      <c r="F557" s="84"/>
      <c r="G557" s="84"/>
      <c r="H557" s="84"/>
      <c r="I557" s="84"/>
      <c r="J557" s="84"/>
      <c r="K557" s="84">
        <v>2</v>
      </c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3">
      <c r="B558" s="4" t="s">
        <v>212</v>
      </c>
      <c r="C558" s="84"/>
      <c r="D558" s="84">
        <v>1</v>
      </c>
      <c r="E558" s="84"/>
      <c r="F558" s="84"/>
      <c r="G558" s="84"/>
      <c r="H558" s="84"/>
      <c r="I558" s="84"/>
      <c r="J558" s="84"/>
      <c r="K558" s="84">
        <v>1</v>
      </c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3">
      <c r="B559" s="4" t="s">
        <v>211</v>
      </c>
      <c r="C559" s="84"/>
      <c r="D559" s="84">
        <v>1</v>
      </c>
      <c r="E559" s="84"/>
      <c r="F559" s="84"/>
      <c r="G559" s="84"/>
      <c r="H559" s="84">
        <v>1</v>
      </c>
      <c r="I559" s="84"/>
      <c r="J559" s="84"/>
      <c r="K559" s="84">
        <v>2</v>
      </c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3">
      <c r="B560" s="4" t="s">
        <v>640</v>
      </c>
      <c r="C560" s="84"/>
      <c r="D560" s="84">
        <v>1</v>
      </c>
      <c r="E560" s="84"/>
      <c r="F560" s="84"/>
      <c r="G560" s="84"/>
      <c r="H560" s="84"/>
      <c r="I560" s="84"/>
      <c r="J560" s="84"/>
      <c r="K560" s="84">
        <v>1</v>
      </c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B561" s="4" t="s">
        <v>219</v>
      </c>
      <c r="C561" s="84"/>
      <c r="D561" s="84">
        <v>2</v>
      </c>
      <c r="E561" s="84"/>
      <c r="F561" s="84"/>
      <c r="G561" s="84"/>
      <c r="H561" s="84"/>
      <c r="I561" s="84"/>
      <c r="J561" s="84"/>
      <c r="K561" s="84">
        <v>2</v>
      </c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B562" s="4" t="s">
        <v>214</v>
      </c>
      <c r="C562" s="84"/>
      <c r="D562" s="84">
        <v>1</v>
      </c>
      <c r="E562" s="84"/>
      <c r="F562" s="84"/>
      <c r="G562" s="84"/>
      <c r="H562" s="84"/>
      <c r="I562" s="84"/>
      <c r="J562" s="84"/>
      <c r="K562" s="84">
        <v>1</v>
      </c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B563" s="4" t="s">
        <v>213</v>
      </c>
      <c r="C563" s="84"/>
      <c r="D563" s="84">
        <v>1</v>
      </c>
      <c r="E563" s="84"/>
      <c r="F563" s="84"/>
      <c r="G563" s="84"/>
      <c r="H563" s="84"/>
      <c r="I563" s="84"/>
      <c r="J563" s="84"/>
      <c r="K563" s="84">
        <v>1</v>
      </c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B564" s="4" t="s">
        <v>216</v>
      </c>
      <c r="C564" s="84"/>
      <c r="D564" s="84">
        <v>1</v>
      </c>
      <c r="E564" s="84"/>
      <c r="F564" s="84"/>
      <c r="G564" s="84"/>
      <c r="H564" s="84"/>
      <c r="I564" s="84"/>
      <c r="J564" s="84"/>
      <c r="K564" s="84">
        <v>1</v>
      </c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B565" s="4" t="s">
        <v>2508</v>
      </c>
      <c r="C565" s="84"/>
      <c r="D565" s="84">
        <v>1</v>
      </c>
      <c r="E565" s="84"/>
      <c r="F565" s="84"/>
      <c r="G565" s="84"/>
      <c r="H565" s="84"/>
      <c r="I565" s="84"/>
      <c r="J565" s="84"/>
      <c r="K565" s="84">
        <v>1</v>
      </c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 s="4" t="s">
        <v>3172</v>
      </c>
      <c r="B566" s="4" t="s">
        <v>206</v>
      </c>
      <c r="C566" s="84"/>
      <c r="D566" s="84">
        <v>1</v>
      </c>
      <c r="E566" s="84"/>
      <c r="F566" s="84"/>
      <c r="G566" s="84"/>
      <c r="H566" s="84"/>
      <c r="I566" s="84"/>
      <c r="J566" s="84"/>
      <c r="K566" s="84">
        <v>1</v>
      </c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B567" s="4" t="s">
        <v>225</v>
      </c>
      <c r="C567" s="84"/>
      <c r="D567" s="84">
        <v>1</v>
      </c>
      <c r="E567" s="84"/>
      <c r="F567" s="84"/>
      <c r="G567" s="84"/>
      <c r="H567" s="84"/>
      <c r="I567" s="84"/>
      <c r="J567" s="84"/>
      <c r="K567" s="84">
        <v>1</v>
      </c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B568" s="4" t="s">
        <v>220</v>
      </c>
      <c r="C568" s="84"/>
      <c r="D568" s="84">
        <v>1</v>
      </c>
      <c r="E568" s="84"/>
      <c r="F568" s="84"/>
      <c r="G568" s="84"/>
      <c r="H568" s="84"/>
      <c r="I568" s="84"/>
      <c r="J568" s="84"/>
      <c r="K568" s="84">
        <v>1</v>
      </c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B569" s="4" t="s">
        <v>212</v>
      </c>
      <c r="C569" s="84"/>
      <c r="D569" s="84">
        <v>1</v>
      </c>
      <c r="E569" s="84"/>
      <c r="F569" s="84"/>
      <c r="G569" s="84"/>
      <c r="H569" s="84"/>
      <c r="I569" s="84"/>
      <c r="J569" s="84"/>
      <c r="K569" s="84">
        <v>1</v>
      </c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B570" s="4" t="s">
        <v>211</v>
      </c>
      <c r="C570" s="84"/>
      <c r="D570" s="84"/>
      <c r="E570" s="84"/>
      <c r="F570" s="84"/>
      <c r="G570" s="84">
        <v>1</v>
      </c>
      <c r="H570" s="84"/>
      <c r="I570" s="84"/>
      <c r="J570" s="84"/>
      <c r="K570" s="84">
        <v>1</v>
      </c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B571" s="4" t="s">
        <v>224</v>
      </c>
      <c r="C571" s="84"/>
      <c r="D571" s="84">
        <v>1</v>
      </c>
      <c r="E571" s="84"/>
      <c r="F571" s="84"/>
      <c r="G571" s="84"/>
      <c r="H571" s="84">
        <v>1</v>
      </c>
      <c r="I571" s="84"/>
      <c r="J571" s="84"/>
      <c r="K571" s="84">
        <v>2</v>
      </c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B572" s="4" t="s">
        <v>218</v>
      </c>
      <c r="C572" s="84"/>
      <c r="D572" s="84">
        <v>1</v>
      </c>
      <c r="E572" s="84"/>
      <c r="F572" s="84"/>
      <c r="G572" s="84"/>
      <c r="H572" s="84"/>
      <c r="I572" s="84"/>
      <c r="J572" s="84"/>
      <c r="K572" s="84">
        <v>1</v>
      </c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B573" s="4" t="s">
        <v>640</v>
      </c>
      <c r="C573" s="84"/>
      <c r="D573" s="84">
        <v>1</v>
      </c>
      <c r="E573" s="84"/>
      <c r="F573" s="84"/>
      <c r="G573" s="84"/>
      <c r="H573" s="84">
        <v>1</v>
      </c>
      <c r="I573" s="84"/>
      <c r="J573" s="84"/>
      <c r="K573" s="84">
        <v>2</v>
      </c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B574" s="4" t="s">
        <v>219</v>
      </c>
      <c r="C574" s="84"/>
      <c r="D574" s="84">
        <v>2</v>
      </c>
      <c r="E574" s="84"/>
      <c r="F574" s="84"/>
      <c r="G574" s="84"/>
      <c r="H574" s="84"/>
      <c r="I574" s="84"/>
      <c r="J574" s="84"/>
      <c r="K574" s="84">
        <v>2</v>
      </c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B575" s="4" t="s">
        <v>214</v>
      </c>
      <c r="C575" s="84"/>
      <c r="D575" s="84">
        <v>1</v>
      </c>
      <c r="E575" s="84"/>
      <c r="F575" s="84"/>
      <c r="G575" s="84"/>
      <c r="H575" s="84"/>
      <c r="I575" s="84"/>
      <c r="J575" s="84"/>
      <c r="K575" s="84">
        <v>1</v>
      </c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B576" s="4" t="s">
        <v>213</v>
      </c>
      <c r="C576" s="84"/>
      <c r="D576" s="84">
        <v>1</v>
      </c>
      <c r="E576" s="84"/>
      <c r="F576" s="84"/>
      <c r="G576" s="84"/>
      <c r="H576" s="84"/>
      <c r="I576" s="84"/>
      <c r="J576" s="84"/>
      <c r="K576" s="84">
        <v>1</v>
      </c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B577" s="4" t="s">
        <v>216</v>
      </c>
      <c r="C577" s="84"/>
      <c r="D577" s="84">
        <v>1</v>
      </c>
      <c r="E577" s="84"/>
      <c r="F577" s="84"/>
      <c r="G577" s="84"/>
      <c r="H577" s="84"/>
      <c r="I577" s="84"/>
      <c r="J577" s="84"/>
      <c r="K577" s="84">
        <v>1</v>
      </c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 s="4" t="s">
        <v>1227</v>
      </c>
      <c r="C578" s="84">
        <v>19</v>
      </c>
      <c r="D578" s="84">
        <v>630</v>
      </c>
      <c r="E578" s="84">
        <v>3</v>
      </c>
      <c r="F578" s="84">
        <v>2</v>
      </c>
      <c r="G578" s="84">
        <v>3</v>
      </c>
      <c r="H578" s="84">
        <v>53</v>
      </c>
      <c r="I578" s="84">
        <v>1</v>
      </c>
      <c r="J578" s="84"/>
      <c r="K578" s="84">
        <v>711</v>
      </c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</row>
    <row r="597" spans="1:35" x14ac:dyDescent="0.3">
      <c r="A597"/>
      <c r="B597"/>
      <c r="C597"/>
      <c r="D597"/>
      <c r="E597"/>
      <c r="F597"/>
      <c r="G597"/>
    </row>
    <row r="598" spans="1:35" x14ac:dyDescent="0.3">
      <c r="A598"/>
      <c r="B598"/>
      <c r="C598"/>
      <c r="D598"/>
      <c r="E598"/>
      <c r="F598"/>
      <c r="G598"/>
    </row>
    <row r="599" spans="1:35" x14ac:dyDescent="0.3">
      <c r="A599"/>
      <c r="B599"/>
      <c r="C599"/>
      <c r="D599"/>
      <c r="E599"/>
      <c r="F599"/>
      <c r="G599"/>
    </row>
    <row r="600" spans="1:35" x14ac:dyDescent="0.3">
      <c r="A600"/>
      <c r="B600"/>
      <c r="C600"/>
      <c r="D600"/>
      <c r="E600"/>
      <c r="F600"/>
      <c r="G600"/>
    </row>
    <row r="601" spans="1:35" x14ac:dyDescent="0.3">
      <c r="A601"/>
      <c r="B601"/>
      <c r="C601"/>
      <c r="D601"/>
      <c r="E601"/>
      <c r="F601"/>
      <c r="G601"/>
    </row>
    <row r="602" spans="1:35" x14ac:dyDescent="0.3">
      <c r="A602"/>
      <c r="B602"/>
      <c r="C602"/>
      <c r="D602"/>
      <c r="E602"/>
      <c r="F602"/>
      <c r="G602"/>
    </row>
    <row r="603" spans="1:35" x14ac:dyDescent="0.3">
      <c r="A603"/>
      <c r="B603"/>
      <c r="C603"/>
      <c r="D603"/>
      <c r="E603"/>
      <c r="F603"/>
      <c r="G603"/>
    </row>
    <row r="604" spans="1:35" x14ac:dyDescent="0.3">
      <c r="A604"/>
      <c r="B604"/>
      <c r="C604"/>
      <c r="D604"/>
      <c r="E604"/>
      <c r="F604"/>
      <c r="G604"/>
    </row>
  </sheetData>
  <pageMargins left="0.7" right="0.7" top="0.75" bottom="0.75" header="0.3" footer="0.3"/>
  <pageSetup paperSize="9" orientation="portrait" horizontalDpi="300" verticalDpi="30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X604"/>
  <sheetViews>
    <sheetView zoomScale="70" zoomScaleNormal="70" workbookViewId="0">
      <selection activeCell="G16" sqref="G16"/>
    </sheetView>
  </sheetViews>
  <sheetFormatPr defaultColWidth="9" defaultRowHeight="18.75" x14ac:dyDescent="0.3"/>
  <cols>
    <col min="1" max="1" width="19.625" style="4" customWidth="1"/>
    <col min="2" max="30" width="14" style="4" customWidth="1"/>
    <col min="31" max="31" width="11.5" style="4" customWidth="1"/>
    <col min="32" max="33" width="14" style="4" bestFit="1" customWidth="1"/>
    <col min="34" max="34" width="11.375" style="4" customWidth="1"/>
    <col min="35" max="35" width="11.25" style="4" customWidth="1"/>
    <col min="36" max="39" width="12.375" style="4" customWidth="1"/>
    <col min="40" max="41" width="11.25" style="4" customWidth="1"/>
    <col min="42" max="49" width="12.375" style="4" customWidth="1"/>
    <col min="50" max="50" width="11.25" style="4" bestFit="1" customWidth="1"/>
    <col min="51" max="173" width="4.875" style="4" bestFit="1" customWidth="1"/>
    <col min="174" max="583" width="6.125" style="4" bestFit="1" customWidth="1"/>
    <col min="584" max="621" width="7.375" style="4" bestFit="1" customWidth="1"/>
    <col min="622" max="622" width="5.875" style="4" bestFit="1" customWidth="1"/>
    <col min="623" max="623" width="13.375" style="4" bestFit="1" customWidth="1"/>
    <col min="624" max="16384" width="9" style="4"/>
  </cols>
  <sheetData>
    <row r="1" spans="1:50" x14ac:dyDescent="0.3">
      <c r="A1"/>
      <c r="B1"/>
    </row>
    <row r="3" spans="1:50" x14ac:dyDescent="0.3">
      <c r="A3" s="83" t="s">
        <v>1370</v>
      </c>
      <c r="B3" s="83" t="s">
        <v>1264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</row>
    <row r="4" spans="1:50" x14ac:dyDescent="0.3">
      <c r="A4" s="83" t="s">
        <v>1353</v>
      </c>
      <c r="B4" s="4" t="s">
        <v>206</v>
      </c>
      <c r="C4" s="4" t="s">
        <v>646</v>
      </c>
      <c r="D4" s="4" t="s">
        <v>220</v>
      </c>
      <c r="E4" s="4" t="s">
        <v>649</v>
      </c>
      <c r="F4" s="4" t="s">
        <v>671</v>
      </c>
      <c r="G4" s="4" t="s">
        <v>645</v>
      </c>
      <c r="H4" s="4" t="s">
        <v>212</v>
      </c>
      <c r="I4" s="4" t="s">
        <v>236</v>
      </c>
      <c r="J4" s="4" t="s">
        <v>656</v>
      </c>
      <c r="K4" s="4" t="s">
        <v>211</v>
      </c>
      <c r="L4" s="4" t="s">
        <v>658</v>
      </c>
      <c r="M4" s="4" t="s">
        <v>643</v>
      </c>
      <c r="N4" s="4" t="s">
        <v>657</v>
      </c>
      <c r="O4" s="4" t="s">
        <v>644</v>
      </c>
      <c r="P4" s="4" t="s">
        <v>659</v>
      </c>
      <c r="Q4" s="4" t="s">
        <v>224</v>
      </c>
      <c r="R4" s="4" t="s">
        <v>669</v>
      </c>
      <c r="S4" s="4" t="s">
        <v>655</v>
      </c>
      <c r="T4" s="4" t="s">
        <v>218</v>
      </c>
      <c r="U4" s="4" t="s">
        <v>640</v>
      </c>
      <c r="V4" s="4" t="s">
        <v>653</v>
      </c>
      <c r="W4" s="4" t="s">
        <v>219</v>
      </c>
      <c r="X4" s="4" t="s">
        <v>1260</v>
      </c>
      <c r="Y4" s="4" t="s">
        <v>214</v>
      </c>
      <c r="Z4" s="4" t="s">
        <v>221</v>
      </c>
      <c r="AA4" s="4" t="s">
        <v>213</v>
      </c>
      <c r="AB4" s="4" t="s">
        <v>216</v>
      </c>
      <c r="AC4" s="4" t="s">
        <v>1212</v>
      </c>
      <c r="AD4" s="4" t="s">
        <v>3179</v>
      </c>
      <c r="AE4" s="84" t="s">
        <v>1227</v>
      </c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3">
      <c r="A5" s="4" t="s">
        <v>206</v>
      </c>
      <c r="B5" s="84">
        <v>56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>
        <v>56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3">
      <c r="A6" s="4" t="s">
        <v>225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>
        <v>41</v>
      </c>
      <c r="Y6" s="84"/>
      <c r="Z6" s="84"/>
      <c r="AA6" s="84"/>
      <c r="AB6" s="84"/>
      <c r="AC6" s="84"/>
      <c r="AD6" s="84"/>
      <c r="AE6" s="84">
        <v>41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3">
      <c r="A7" s="4" t="s">
        <v>646</v>
      </c>
      <c r="B7" s="84"/>
      <c r="C7" s="84">
        <v>3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>
        <v>3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3">
      <c r="A8" s="4" t="s">
        <v>220</v>
      </c>
      <c r="B8" s="84"/>
      <c r="C8" s="84"/>
      <c r="D8" s="84">
        <v>66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>
        <v>66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3">
      <c r="A9" s="4" t="s">
        <v>222</v>
      </c>
      <c r="B9" s="84"/>
      <c r="C9" s="84"/>
      <c r="D9" s="84">
        <v>38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>
        <v>38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3">
      <c r="A10" s="4" t="s">
        <v>215</v>
      </c>
      <c r="B10" s="84"/>
      <c r="C10" s="84"/>
      <c r="D10" s="84">
        <v>39</v>
      </c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>
        <v>39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</row>
    <row r="11" spans="1:50" x14ac:dyDescent="0.3">
      <c r="A11" s="4" t="s">
        <v>1190</v>
      </c>
      <c r="B11" s="84"/>
      <c r="C11" s="84"/>
      <c r="D11" s="84">
        <v>1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>
        <v>1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</row>
    <row r="12" spans="1:50" x14ac:dyDescent="0.3">
      <c r="A12" s="4" t="s">
        <v>1188</v>
      </c>
      <c r="B12" s="84"/>
      <c r="C12" s="84"/>
      <c r="D12" s="84">
        <v>1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>
        <v>1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</row>
    <row r="13" spans="1:50" x14ac:dyDescent="0.3">
      <c r="A13" s="4" t="s">
        <v>1189</v>
      </c>
      <c r="B13" s="84"/>
      <c r="C13" s="84"/>
      <c r="D13" s="84">
        <v>2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>
        <v>2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</row>
    <row r="14" spans="1:50" x14ac:dyDescent="0.3">
      <c r="A14" s="4" t="s">
        <v>649</v>
      </c>
      <c r="B14" s="84"/>
      <c r="C14" s="84"/>
      <c r="D14" s="84"/>
      <c r="E14" s="84">
        <v>1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>
        <v>1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</row>
    <row r="15" spans="1:50" x14ac:dyDescent="0.3">
      <c r="A15" s="4" t="s">
        <v>671</v>
      </c>
      <c r="B15" s="84"/>
      <c r="C15" s="84"/>
      <c r="D15" s="84"/>
      <c r="E15" s="84"/>
      <c r="F15" s="84">
        <v>1</v>
      </c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>
        <v>1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</row>
    <row r="16" spans="1:50" x14ac:dyDescent="0.3">
      <c r="A16" s="4" t="s">
        <v>645</v>
      </c>
      <c r="B16" s="84"/>
      <c r="C16" s="84"/>
      <c r="D16" s="84"/>
      <c r="E16" s="84"/>
      <c r="F16" s="84"/>
      <c r="G16" s="84">
        <v>4</v>
      </c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>
        <v>4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</row>
    <row r="17" spans="1:50" x14ac:dyDescent="0.3">
      <c r="A17" s="4" t="s">
        <v>212</v>
      </c>
      <c r="B17" s="84"/>
      <c r="C17" s="84"/>
      <c r="D17" s="84"/>
      <c r="E17" s="84"/>
      <c r="F17" s="84"/>
      <c r="G17" s="84"/>
      <c r="H17" s="84">
        <v>29</v>
      </c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>
        <v>29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</row>
    <row r="18" spans="1:50" x14ac:dyDescent="0.3">
      <c r="A18" s="4" t="s">
        <v>236</v>
      </c>
      <c r="B18" s="84"/>
      <c r="C18" s="84"/>
      <c r="D18" s="84"/>
      <c r="E18" s="84"/>
      <c r="F18" s="84"/>
      <c r="G18" s="84"/>
      <c r="H18" s="84"/>
      <c r="I18" s="84">
        <v>5</v>
      </c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>
        <v>5</v>
      </c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</row>
    <row r="19" spans="1:50" x14ac:dyDescent="0.3">
      <c r="A19" s="4" t="s">
        <v>656</v>
      </c>
      <c r="B19" s="84"/>
      <c r="C19" s="84"/>
      <c r="D19" s="84"/>
      <c r="E19" s="84"/>
      <c r="F19" s="84"/>
      <c r="G19" s="84"/>
      <c r="H19" s="84"/>
      <c r="I19" s="84"/>
      <c r="J19" s="84">
        <v>1</v>
      </c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>
        <v>1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</row>
    <row r="20" spans="1:50" x14ac:dyDescent="0.3">
      <c r="A20" s="4" t="s">
        <v>211</v>
      </c>
      <c r="B20" s="84"/>
      <c r="C20" s="84"/>
      <c r="D20" s="84"/>
      <c r="E20" s="84"/>
      <c r="F20" s="84"/>
      <c r="G20" s="84"/>
      <c r="H20" s="84"/>
      <c r="I20" s="84"/>
      <c r="J20" s="84"/>
      <c r="K20" s="84">
        <v>31</v>
      </c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>
        <v>31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</row>
    <row r="21" spans="1:50" x14ac:dyDescent="0.3">
      <c r="A21" s="4" t="s">
        <v>658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>
        <v>1</v>
      </c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>
        <v>1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</row>
    <row r="22" spans="1:50" x14ac:dyDescent="0.3">
      <c r="A22" s="4" t="s">
        <v>643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>
        <v>3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>
        <v>3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</row>
    <row r="23" spans="1:50" x14ac:dyDescent="0.3">
      <c r="A23" s="4" t="s">
        <v>657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>
        <v>2</v>
      </c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>
        <v>2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</row>
    <row r="24" spans="1:50" x14ac:dyDescent="0.3">
      <c r="A24" s="4" t="s">
        <v>644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>
        <v>1</v>
      </c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>
        <v>1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</row>
    <row r="25" spans="1:50" x14ac:dyDescent="0.3">
      <c r="A25" s="4" t="s">
        <v>659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>
        <v>1</v>
      </c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>
        <v>1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</row>
    <row r="26" spans="1:50" x14ac:dyDescent="0.3">
      <c r="A26" s="4" t="s">
        <v>224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>
        <v>6</v>
      </c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>
        <v>6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3">
      <c r="A27" s="4" t="s">
        <v>669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>
        <v>1</v>
      </c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>
        <v>1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3">
      <c r="A28" s="4" t="s">
        <v>655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>
        <v>1</v>
      </c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>
        <v>1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3">
      <c r="A29" s="4" t="s">
        <v>218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>
        <v>15</v>
      </c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>
        <v>15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3">
      <c r="A30" s="4" t="s">
        <v>640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>
        <v>62</v>
      </c>
      <c r="V30" s="84"/>
      <c r="W30" s="84"/>
      <c r="X30" s="84"/>
      <c r="Y30" s="84"/>
      <c r="Z30" s="84"/>
      <c r="AA30" s="84"/>
      <c r="AB30" s="84"/>
      <c r="AC30" s="84"/>
      <c r="AD30" s="84"/>
      <c r="AE30" s="84">
        <v>62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3">
      <c r="A31" s="4" t="s">
        <v>653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>
        <v>1</v>
      </c>
      <c r="W31" s="84"/>
      <c r="X31" s="84"/>
      <c r="Y31" s="84"/>
      <c r="Z31" s="84"/>
      <c r="AA31" s="84"/>
      <c r="AB31" s="84"/>
      <c r="AC31" s="84"/>
      <c r="AD31" s="84"/>
      <c r="AE31" s="84">
        <v>1</v>
      </c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3">
      <c r="A32" s="4" t="s">
        <v>219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>
        <v>91</v>
      </c>
      <c r="X32" s="84"/>
      <c r="Y32" s="84"/>
      <c r="Z32" s="84"/>
      <c r="AA32" s="84"/>
      <c r="AB32" s="84"/>
      <c r="AC32" s="84"/>
      <c r="AD32" s="84"/>
      <c r="AE32" s="84">
        <v>91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3">
      <c r="A33" s="4" t="s">
        <v>210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>
        <v>16</v>
      </c>
      <c r="X33" s="84"/>
      <c r="Y33" s="84"/>
      <c r="Z33" s="84"/>
      <c r="AA33" s="84"/>
      <c r="AB33" s="84"/>
      <c r="AC33" s="84"/>
      <c r="AD33" s="84"/>
      <c r="AE33" s="84">
        <v>16</v>
      </c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3">
      <c r="A34" s="4" t="s">
        <v>235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>
        <v>1</v>
      </c>
      <c r="X34" s="84"/>
      <c r="Y34" s="84"/>
      <c r="Z34" s="84"/>
      <c r="AA34" s="84"/>
      <c r="AB34" s="84"/>
      <c r="AC34" s="84"/>
      <c r="AD34" s="84"/>
      <c r="AE34" s="84">
        <v>1</v>
      </c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3">
      <c r="A35" s="4" t="s">
        <v>223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>
        <v>14</v>
      </c>
      <c r="X35" s="84"/>
      <c r="Y35" s="84"/>
      <c r="Z35" s="84"/>
      <c r="AA35" s="84"/>
      <c r="AB35" s="84"/>
      <c r="AC35" s="84"/>
      <c r="AD35" s="84"/>
      <c r="AE35" s="84">
        <v>14</v>
      </c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3">
      <c r="A36" s="4" t="s">
        <v>214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>
        <v>48</v>
      </c>
      <c r="Z36" s="84"/>
      <c r="AA36" s="84"/>
      <c r="AB36" s="84"/>
      <c r="AC36" s="84"/>
      <c r="AD36" s="84"/>
      <c r="AE36" s="84">
        <v>48</v>
      </c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3">
      <c r="A37" s="4" t="s">
        <v>221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>
        <v>6</v>
      </c>
      <c r="AA37" s="84"/>
      <c r="AB37" s="84"/>
      <c r="AC37" s="84"/>
      <c r="AD37" s="84"/>
      <c r="AE37" s="84">
        <v>6</v>
      </c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3">
      <c r="A38" s="4" t="s">
        <v>213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>
        <v>61</v>
      </c>
      <c r="AB38" s="84"/>
      <c r="AC38" s="84"/>
      <c r="AD38" s="84"/>
      <c r="AE38" s="84">
        <v>61</v>
      </c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3">
      <c r="A39" s="4" t="s">
        <v>216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>
        <v>51</v>
      </c>
      <c r="AC39" s="84"/>
      <c r="AD39" s="84"/>
      <c r="AE39" s="84">
        <v>51</v>
      </c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3">
      <c r="A40" s="4" t="s">
        <v>1212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3">
      <c r="A41" s="4" t="s">
        <v>2508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>
        <v>9</v>
      </c>
      <c r="AE41" s="84">
        <v>9</v>
      </c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3">
      <c r="A42" s="4">
        <v>0</v>
      </c>
      <c r="B42" s="84"/>
      <c r="C42" s="84"/>
      <c r="D42" s="84"/>
      <c r="E42" s="84"/>
      <c r="F42" s="84"/>
      <c r="G42" s="84"/>
      <c r="H42" s="84">
        <v>1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>
        <v>1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3">
      <c r="A43" s="4" t="s">
        <v>1227</v>
      </c>
      <c r="B43" s="84">
        <v>56</v>
      </c>
      <c r="C43" s="84">
        <v>3</v>
      </c>
      <c r="D43" s="84">
        <v>147</v>
      </c>
      <c r="E43" s="84">
        <v>1</v>
      </c>
      <c r="F43" s="84">
        <v>1</v>
      </c>
      <c r="G43" s="84">
        <v>4</v>
      </c>
      <c r="H43" s="84">
        <v>30</v>
      </c>
      <c r="I43" s="84">
        <v>5</v>
      </c>
      <c r="J43" s="84">
        <v>1</v>
      </c>
      <c r="K43" s="84">
        <v>31</v>
      </c>
      <c r="L43" s="84">
        <v>1</v>
      </c>
      <c r="M43" s="84">
        <v>3</v>
      </c>
      <c r="N43" s="84">
        <v>2</v>
      </c>
      <c r="O43" s="84">
        <v>1</v>
      </c>
      <c r="P43" s="84">
        <v>1</v>
      </c>
      <c r="Q43" s="84">
        <v>6</v>
      </c>
      <c r="R43" s="84">
        <v>1</v>
      </c>
      <c r="S43" s="84">
        <v>1</v>
      </c>
      <c r="T43" s="84">
        <v>15</v>
      </c>
      <c r="U43" s="84">
        <v>62</v>
      </c>
      <c r="V43" s="84">
        <v>1</v>
      </c>
      <c r="W43" s="84">
        <v>122</v>
      </c>
      <c r="X43" s="84">
        <v>41</v>
      </c>
      <c r="Y43" s="84">
        <v>48</v>
      </c>
      <c r="Z43" s="84">
        <v>6</v>
      </c>
      <c r="AA43" s="84">
        <v>61</v>
      </c>
      <c r="AB43" s="84">
        <v>51</v>
      </c>
      <c r="AC43" s="84"/>
      <c r="AD43" s="84">
        <v>9</v>
      </c>
      <c r="AE43" s="84">
        <v>711</v>
      </c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  <row r="101" spans="1:50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</row>
    <row r="102" spans="1:50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</row>
    <row r="103" spans="1:50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</row>
    <row r="104" spans="1:50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</row>
    <row r="105" spans="1:50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:50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</row>
    <row r="107" spans="1:50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</row>
    <row r="108" spans="1:50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</row>
    <row r="109" spans="1:50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</row>
    <row r="110" spans="1:50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</row>
    <row r="111" spans="1:50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</row>
    <row r="112" spans="1:50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</row>
    <row r="113" spans="1:50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</row>
    <row r="114" spans="1:50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</row>
    <row r="115" spans="1:50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</row>
    <row r="116" spans="1:50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</row>
    <row r="117" spans="1:50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</row>
    <row r="118" spans="1:50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</row>
    <row r="119" spans="1:50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</row>
    <row r="120" spans="1:50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</row>
    <row r="121" spans="1:50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</row>
    <row r="122" spans="1:50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</row>
    <row r="123" spans="1:50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</row>
    <row r="124" spans="1:50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</row>
    <row r="125" spans="1:50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</row>
    <row r="126" spans="1:50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</row>
    <row r="127" spans="1:50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</row>
    <row r="128" spans="1:50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</row>
    <row r="129" spans="1:50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</row>
    <row r="130" spans="1:50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</row>
    <row r="131" spans="1:50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</row>
    <row r="132" spans="1:50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</row>
    <row r="133" spans="1:50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</row>
    <row r="134" spans="1:50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</row>
    <row r="135" spans="1:50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</row>
    <row r="136" spans="1:50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</row>
    <row r="137" spans="1:50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</row>
    <row r="138" spans="1:50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</row>
    <row r="139" spans="1:50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</row>
    <row r="140" spans="1:50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</row>
    <row r="141" spans="1:50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</row>
    <row r="142" spans="1:50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</row>
    <row r="143" spans="1:50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</row>
    <row r="144" spans="1:50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</row>
    <row r="145" spans="1:50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</row>
    <row r="146" spans="1:50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</row>
    <row r="147" spans="1:50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</row>
    <row r="148" spans="1:50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</row>
    <row r="149" spans="1:50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</row>
    <row r="150" spans="1:50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</row>
    <row r="151" spans="1:50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</row>
    <row r="152" spans="1:50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</row>
    <row r="153" spans="1:50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</row>
    <row r="154" spans="1:50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</row>
    <row r="155" spans="1:50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</row>
    <row r="156" spans="1:50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</row>
    <row r="157" spans="1:50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</row>
    <row r="158" spans="1:50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</row>
    <row r="159" spans="1:50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</row>
    <row r="160" spans="1:50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</row>
    <row r="161" spans="1:50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</row>
    <row r="162" spans="1:50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</row>
    <row r="163" spans="1:50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</row>
    <row r="164" spans="1:50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</row>
    <row r="165" spans="1:50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</row>
    <row r="166" spans="1:50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</row>
    <row r="167" spans="1:50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</row>
    <row r="168" spans="1:50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</row>
    <row r="169" spans="1:50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</row>
    <row r="170" spans="1:50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</row>
    <row r="171" spans="1:50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</row>
    <row r="172" spans="1:50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</row>
    <row r="173" spans="1:50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</row>
    <row r="174" spans="1:50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</row>
    <row r="175" spans="1:50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</row>
    <row r="176" spans="1:50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</row>
    <row r="177" spans="1:50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</row>
    <row r="178" spans="1:50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</row>
    <row r="179" spans="1:50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</row>
    <row r="180" spans="1:50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</row>
    <row r="181" spans="1:50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</row>
    <row r="182" spans="1:50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</row>
    <row r="183" spans="1:50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</row>
    <row r="184" spans="1:50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</row>
    <row r="185" spans="1:50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</row>
    <row r="186" spans="1:50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</row>
    <row r="187" spans="1:50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</row>
    <row r="188" spans="1:50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</row>
    <row r="189" spans="1:50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</row>
    <row r="190" spans="1:50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</row>
    <row r="191" spans="1:50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</row>
    <row r="192" spans="1:50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:50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</row>
    <row r="194" spans="1:50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</row>
    <row r="195" spans="1:50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</row>
    <row r="196" spans="1:50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</row>
    <row r="197" spans="1:50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</row>
    <row r="198" spans="1:50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</row>
    <row r="199" spans="1:50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</row>
    <row r="200" spans="1:50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</row>
    <row r="201" spans="1:50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</row>
    <row r="202" spans="1:50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</row>
    <row r="203" spans="1:50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</row>
    <row r="204" spans="1:50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</row>
    <row r="205" spans="1:50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</row>
    <row r="206" spans="1:50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</row>
    <row r="207" spans="1:50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</row>
    <row r="208" spans="1:50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</row>
    <row r="209" spans="1:50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</row>
    <row r="210" spans="1:50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</row>
    <row r="211" spans="1:50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</row>
    <row r="212" spans="1:50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</row>
    <row r="213" spans="1:50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</row>
    <row r="214" spans="1:50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</row>
    <row r="215" spans="1:50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</row>
    <row r="216" spans="1:50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</row>
    <row r="217" spans="1:50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</row>
    <row r="218" spans="1:50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</row>
    <row r="219" spans="1:50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</row>
    <row r="220" spans="1:50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</row>
    <row r="221" spans="1:50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</row>
    <row r="222" spans="1:50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</row>
    <row r="223" spans="1:50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</row>
    <row r="224" spans="1:50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</row>
    <row r="225" spans="1:50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</row>
    <row r="226" spans="1:50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</row>
    <row r="227" spans="1:50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</row>
    <row r="228" spans="1:50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</row>
    <row r="229" spans="1:50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</row>
    <row r="230" spans="1:50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</row>
    <row r="231" spans="1:50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</row>
    <row r="232" spans="1:50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</row>
    <row r="233" spans="1:50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</row>
    <row r="234" spans="1:50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</row>
    <row r="235" spans="1:50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</row>
    <row r="236" spans="1:50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</row>
    <row r="237" spans="1:50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</row>
    <row r="238" spans="1:50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</row>
    <row r="239" spans="1:50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</row>
    <row r="240" spans="1:50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</row>
    <row r="241" spans="1:50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</row>
    <row r="242" spans="1:50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</row>
    <row r="243" spans="1:50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</row>
    <row r="244" spans="1:50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</row>
    <row r="245" spans="1:50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</row>
    <row r="246" spans="1:50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</row>
    <row r="247" spans="1:50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</row>
    <row r="248" spans="1:50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</row>
    <row r="249" spans="1:50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</row>
    <row r="250" spans="1:50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</row>
    <row r="251" spans="1:50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</row>
    <row r="252" spans="1:50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</row>
    <row r="253" spans="1:50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</row>
    <row r="254" spans="1:50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</row>
    <row r="255" spans="1:50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</row>
    <row r="256" spans="1:50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</row>
    <row r="257" spans="1:50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</row>
    <row r="258" spans="1:50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</row>
    <row r="259" spans="1:50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</row>
    <row r="260" spans="1:50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</row>
    <row r="261" spans="1:50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</row>
    <row r="262" spans="1:50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</row>
    <row r="263" spans="1:50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</row>
    <row r="264" spans="1:50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</row>
    <row r="265" spans="1:50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</row>
    <row r="266" spans="1:50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</row>
    <row r="267" spans="1:50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</row>
    <row r="268" spans="1:50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</row>
    <row r="269" spans="1:50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</row>
    <row r="270" spans="1:50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</row>
    <row r="271" spans="1:50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</row>
    <row r="272" spans="1:50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</row>
    <row r="273" spans="1:50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</row>
    <row r="274" spans="1:50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</row>
    <row r="275" spans="1:50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</row>
    <row r="276" spans="1:50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</row>
    <row r="277" spans="1:50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</row>
    <row r="278" spans="1:50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</row>
    <row r="279" spans="1:50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</row>
    <row r="280" spans="1:50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</row>
    <row r="281" spans="1:50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</row>
    <row r="282" spans="1:50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</row>
    <row r="283" spans="1:50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</row>
    <row r="284" spans="1:50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</row>
    <row r="285" spans="1:50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</row>
    <row r="286" spans="1:50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</row>
    <row r="287" spans="1:50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</row>
    <row r="288" spans="1:50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</row>
    <row r="289" spans="1:50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</row>
    <row r="290" spans="1:50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</row>
    <row r="291" spans="1:50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</row>
    <row r="292" spans="1:50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</row>
    <row r="293" spans="1:50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</row>
    <row r="294" spans="1:50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</row>
    <row r="295" spans="1:50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</row>
    <row r="296" spans="1:50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</row>
    <row r="297" spans="1:50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</row>
    <row r="298" spans="1:50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</row>
    <row r="299" spans="1:50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</row>
    <row r="300" spans="1:50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</row>
    <row r="301" spans="1:50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</row>
    <row r="302" spans="1:50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</row>
    <row r="303" spans="1:50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</row>
    <row r="304" spans="1:50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</row>
    <row r="305" spans="1:50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</row>
    <row r="306" spans="1:50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</row>
    <row r="307" spans="1:50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</row>
    <row r="308" spans="1:50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</row>
    <row r="309" spans="1:50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</row>
    <row r="310" spans="1:50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</row>
    <row r="311" spans="1:50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</row>
    <row r="312" spans="1:50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</row>
    <row r="313" spans="1:50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</row>
    <row r="314" spans="1:50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</row>
    <row r="315" spans="1:50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</row>
    <row r="316" spans="1:50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</row>
    <row r="317" spans="1:50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</row>
    <row r="318" spans="1:50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</row>
    <row r="319" spans="1:50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</row>
    <row r="320" spans="1:50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</row>
    <row r="321" spans="1:50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</row>
    <row r="322" spans="1:50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</row>
    <row r="323" spans="1:50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</row>
    <row r="324" spans="1:50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</row>
    <row r="325" spans="1:50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</row>
    <row r="326" spans="1:50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</row>
    <row r="327" spans="1:50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</row>
    <row r="328" spans="1:50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</row>
    <row r="329" spans="1:50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</row>
    <row r="330" spans="1:50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</row>
    <row r="331" spans="1:50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</row>
    <row r="332" spans="1:50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</row>
    <row r="333" spans="1:50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</row>
    <row r="334" spans="1:50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</row>
    <row r="335" spans="1:50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</row>
    <row r="336" spans="1:50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</row>
    <row r="337" spans="1:50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</row>
    <row r="338" spans="1:50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</row>
    <row r="339" spans="1:50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</row>
    <row r="340" spans="1:50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</row>
    <row r="341" spans="1:50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</row>
    <row r="342" spans="1:50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</row>
    <row r="343" spans="1:50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</row>
    <row r="344" spans="1:50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</row>
    <row r="345" spans="1:50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</row>
    <row r="346" spans="1:50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</row>
    <row r="347" spans="1:50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</row>
    <row r="348" spans="1:50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</row>
    <row r="349" spans="1:50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</row>
    <row r="350" spans="1:50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</row>
    <row r="351" spans="1:50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</row>
    <row r="352" spans="1:50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</row>
    <row r="353" spans="1:50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</row>
    <row r="354" spans="1:50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</row>
    <row r="355" spans="1:50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</row>
    <row r="356" spans="1:50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</row>
    <row r="357" spans="1:50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</row>
    <row r="358" spans="1:50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</row>
    <row r="359" spans="1:50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</row>
    <row r="360" spans="1:50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</row>
    <row r="361" spans="1:50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</row>
    <row r="362" spans="1:50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</row>
    <row r="363" spans="1:50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</row>
    <row r="364" spans="1:50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</row>
    <row r="365" spans="1:50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</row>
    <row r="366" spans="1:50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</row>
    <row r="367" spans="1:50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</row>
    <row r="368" spans="1:50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</row>
    <row r="369" spans="1:50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</row>
    <row r="370" spans="1:50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</row>
    <row r="371" spans="1:50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</row>
    <row r="372" spans="1:50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</row>
    <row r="373" spans="1:50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</row>
    <row r="374" spans="1:50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</row>
    <row r="375" spans="1:50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</row>
    <row r="376" spans="1:50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</row>
    <row r="377" spans="1:50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</row>
    <row r="378" spans="1:50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</row>
    <row r="379" spans="1:50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</row>
    <row r="380" spans="1:50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</row>
    <row r="381" spans="1:50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</row>
    <row r="382" spans="1:50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</row>
    <row r="383" spans="1:50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</row>
    <row r="384" spans="1:50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</row>
    <row r="385" spans="1:50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</row>
    <row r="386" spans="1:50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</row>
    <row r="387" spans="1:50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</row>
    <row r="388" spans="1:50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</row>
    <row r="389" spans="1:50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</row>
    <row r="390" spans="1:50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</row>
    <row r="391" spans="1:50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</row>
    <row r="392" spans="1:50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</row>
    <row r="393" spans="1:50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</row>
    <row r="394" spans="1:50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</row>
    <row r="395" spans="1:50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</row>
    <row r="396" spans="1:50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</row>
    <row r="397" spans="1:50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</row>
    <row r="398" spans="1:50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</row>
    <row r="399" spans="1:50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</row>
    <row r="400" spans="1:50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</row>
    <row r="401" spans="1:50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</row>
    <row r="402" spans="1:50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</row>
    <row r="403" spans="1:50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</row>
    <row r="404" spans="1:50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</row>
    <row r="405" spans="1:50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</row>
    <row r="406" spans="1:50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</row>
    <row r="407" spans="1:50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</row>
    <row r="408" spans="1:50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</row>
    <row r="409" spans="1:50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</row>
    <row r="410" spans="1:50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</row>
    <row r="411" spans="1:50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</row>
    <row r="412" spans="1:50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</row>
    <row r="413" spans="1:50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</row>
    <row r="414" spans="1:50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</row>
    <row r="415" spans="1:50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</row>
    <row r="416" spans="1:50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</row>
    <row r="417" spans="1:50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</row>
    <row r="418" spans="1:50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</row>
    <row r="419" spans="1:50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</row>
    <row r="420" spans="1:50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</row>
    <row r="421" spans="1:50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</row>
    <row r="422" spans="1:50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</row>
    <row r="423" spans="1:50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</row>
    <row r="424" spans="1:50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</row>
    <row r="425" spans="1:50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</row>
    <row r="426" spans="1:50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</row>
    <row r="427" spans="1:50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</row>
    <row r="428" spans="1:50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</row>
    <row r="429" spans="1:50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</row>
    <row r="430" spans="1:50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</row>
    <row r="431" spans="1:50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</row>
    <row r="432" spans="1:50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</row>
    <row r="433" spans="1:50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</row>
    <row r="434" spans="1:50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</row>
    <row r="435" spans="1:50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</row>
    <row r="436" spans="1:50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</row>
    <row r="437" spans="1:50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</row>
    <row r="438" spans="1:50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</row>
    <row r="439" spans="1:50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</row>
    <row r="440" spans="1:50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</row>
    <row r="441" spans="1:50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</row>
    <row r="442" spans="1:50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</row>
    <row r="443" spans="1:50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</row>
    <row r="444" spans="1:50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</row>
    <row r="445" spans="1:50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</row>
    <row r="446" spans="1:50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</row>
    <row r="447" spans="1:50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</row>
    <row r="448" spans="1:50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</row>
    <row r="449" spans="1:50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</row>
    <row r="450" spans="1:50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</row>
    <row r="451" spans="1:50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</row>
    <row r="452" spans="1:50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</row>
    <row r="453" spans="1:50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</row>
    <row r="454" spans="1:50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</row>
    <row r="455" spans="1:50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</row>
    <row r="456" spans="1:50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</row>
    <row r="457" spans="1:50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</row>
    <row r="458" spans="1:50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</row>
    <row r="459" spans="1:50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</row>
    <row r="460" spans="1:50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</row>
    <row r="461" spans="1:50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</row>
    <row r="462" spans="1:50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</row>
    <row r="463" spans="1:50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</row>
    <row r="464" spans="1:50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</row>
    <row r="465" spans="1:50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</row>
    <row r="466" spans="1:50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</row>
    <row r="467" spans="1:50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</row>
    <row r="468" spans="1:50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</row>
    <row r="469" spans="1:50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</row>
    <row r="470" spans="1:50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</row>
    <row r="471" spans="1:50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</row>
    <row r="472" spans="1:50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</row>
    <row r="473" spans="1:50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</row>
    <row r="474" spans="1:50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</row>
    <row r="475" spans="1:50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</row>
    <row r="476" spans="1:50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</row>
    <row r="477" spans="1:50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</row>
    <row r="478" spans="1:50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</row>
    <row r="479" spans="1:50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</row>
    <row r="480" spans="1:50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</row>
    <row r="481" spans="1:50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</row>
    <row r="482" spans="1:50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</row>
    <row r="483" spans="1:50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</row>
    <row r="484" spans="1:50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</row>
    <row r="485" spans="1:50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</row>
    <row r="486" spans="1:50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</row>
    <row r="487" spans="1:50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</row>
    <row r="488" spans="1:50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</row>
    <row r="489" spans="1:50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</row>
    <row r="490" spans="1:50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</row>
    <row r="491" spans="1:50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</row>
    <row r="492" spans="1:50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</row>
    <row r="493" spans="1:50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</row>
    <row r="494" spans="1:50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</row>
    <row r="495" spans="1:50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</row>
    <row r="496" spans="1:50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</row>
    <row r="497" spans="1:50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</row>
    <row r="498" spans="1:50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</row>
    <row r="499" spans="1:50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</row>
    <row r="500" spans="1:50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</row>
    <row r="501" spans="1:50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</row>
    <row r="502" spans="1:50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</row>
    <row r="503" spans="1:50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</row>
    <row r="504" spans="1:50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</row>
    <row r="505" spans="1:50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</row>
    <row r="506" spans="1:50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</row>
    <row r="507" spans="1:50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</row>
    <row r="508" spans="1:50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</row>
    <row r="509" spans="1:50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</row>
    <row r="510" spans="1:50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</row>
    <row r="511" spans="1:50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</row>
    <row r="512" spans="1:50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</row>
    <row r="513" spans="1:50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</row>
    <row r="514" spans="1:50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</row>
    <row r="515" spans="1:50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</row>
    <row r="516" spans="1:50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</row>
    <row r="517" spans="1:50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</row>
    <row r="518" spans="1:50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</row>
    <row r="519" spans="1:50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</row>
    <row r="520" spans="1:50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</row>
    <row r="521" spans="1:50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</row>
    <row r="522" spans="1:50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</row>
    <row r="523" spans="1:50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</row>
    <row r="524" spans="1:50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</row>
    <row r="525" spans="1:50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</row>
    <row r="526" spans="1:50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</row>
    <row r="527" spans="1:50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</row>
    <row r="528" spans="1:50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</row>
    <row r="529" spans="1:50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</row>
    <row r="530" spans="1:50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</row>
    <row r="531" spans="1:50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</row>
    <row r="532" spans="1:50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</row>
    <row r="533" spans="1:50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</row>
    <row r="534" spans="1:50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</row>
    <row r="535" spans="1:50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</row>
    <row r="536" spans="1:50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</row>
    <row r="537" spans="1:50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</row>
    <row r="538" spans="1:50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</row>
    <row r="539" spans="1:50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</row>
    <row r="540" spans="1:50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</row>
    <row r="541" spans="1:50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</row>
    <row r="542" spans="1:50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</row>
    <row r="543" spans="1:50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</row>
    <row r="544" spans="1:50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</row>
    <row r="545" spans="1:50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</row>
    <row r="546" spans="1:50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</row>
    <row r="547" spans="1:50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</row>
    <row r="548" spans="1:50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</row>
    <row r="549" spans="1:50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</row>
    <row r="550" spans="1:50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</row>
    <row r="551" spans="1:50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</row>
    <row r="552" spans="1:50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</row>
    <row r="553" spans="1:50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</row>
    <row r="554" spans="1:50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</row>
    <row r="555" spans="1:50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50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50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50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50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50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3">
      <c r="A596"/>
      <c r="B596"/>
      <c r="C596"/>
      <c r="D596"/>
      <c r="E596"/>
      <c r="F596"/>
      <c r="G596"/>
    </row>
    <row r="597" spans="1:35" x14ac:dyDescent="0.3">
      <c r="A597"/>
      <c r="B597"/>
      <c r="C597"/>
      <c r="D597"/>
      <c r="E597"/>
      <c r="F597"/>
      <c r="G597"/>
    </row>
    <row r="598" spans="1:35" x14ac:dyDescent="0.3">
      <c r="A598"/>
      <c r="B598"/>
      <c r="C598"/>
      <c r="D598"/>
      <c r="E598"/>
      <c r="F598"/>
      <c r="G598"/>
    </row>
    <row r="599" spans="1:35" x14ac:dyDescent="0.3">
      <c r="A599"/>
      <c r="B599"/>
      <c r="C599"/>
      <c r="D599"/>
      <c r="E599"/>
      <c r="F599"/>
      <c r="G599"/>
    </row>
    <row r="600" spans="1:35" x14ac:dyDescent="0.3">
      <c r="A600"/>
      <c r="B600"/>
      <c r="C600"/>
      <c r="D600"/>
      <c r="E600"/>
      <c r="F600"/>
      <c r="G600"/>
    </row>
    <row r="601" spans="1:35" x14ac:dyDescent="0.3">
      <c r="A601"/>
      <c r="B601"/>
      <c r="C601"/>
      <c r="D601"/>
      <c r="E601"/>
      <c r="F601"/>
      <c r="G601"/>
    </row>
    <row r="602" spans="1:35" x14ac:dyDescent="0.3">
      <c r="A602"/>
      <c r="B602"/>
      <c r="C602"/>
      <c r="D602"/>
      <c r="E602"/>
      <c r="F602"/>
      <c r="G602"/>
    </row>
    <row r="603" spans="1:35" x14ac:dyDescent="0.3">
      <c r="A603"/>
      <c r="B603"/>
      <c r="C603"/>
      <c r="D603"/>
      <c r="E603"/>
      <c r="F603"/>
      <c r="G603"/>
    </row>
    <row r="604" spans="1:35" x14ac:dyDescent="0.3">
      <c r="A604"/>
      <c r="B604"/>
      <c r="C604"/>
      <c r="D604"/>
      <c r="E604"/>
      <c r="F604"/>
      <c r="G604"/>
    </row>
  </sheetData>
  <pageMargins left="0.7" right="0.7" top="0.75" bottom="0.75" header="0.3" footer="0.3"/>
  <pageSetup paperSize="9" orientation="portrait" horizontalDpi="300" verticalDpi="30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V654"/>
  <sheetViews>
    <sheetView topLeftCell="AT1" zoomScaleNormal="100" workbookViewId="0">
      <selection activeCell="BB24" sqref="BB24"/>
    </sheetView>
  </sheetViews>
  <sheetFormatPr defaultRowHeight="14.25" x14ac:dyDescent="0.2"/>
  <cols>
    <col min="1" max="1" width="11.125" bestFit="1" customWidth="1"/>
    <col min="2" max="2" width="10.75" bestFit="1" customWidth="1"/>
    <col min="3" max="3" width="8.125" bestFit="1" customWidth="1"/>
    <col min="4" max="4" width="13" bestFit="1" customWidth="1"/>
    <col min="5" max="5" width="10.875" bestFit="1" customWidth="1"/>
    <col min="6" max="6" width="11.75" bestFit="1" customWidth="1"/>
    <col min="7" max="7" width="7.375" bestFit="1" customWidth="1"/>
    <col min="8" max="8" width="22.125" bestFit="1" customWidth="1"/>
    <col min="9" max="9" width="8.75" bestFit="1" customWidth="1"/>
    <col min="10" max="10" width="36.25" bestFit="1" customWidth="1"/>
    <col min="11" max="11" width="15.125" style="10" customWidth="1"/>
    <col min="12" max="12" width="13" style="10" bestFit="1" customWidth="1"/>
    <col min="13" max="13" width="10.875" bestFit="1" customWidth="1"/>
    <col min="14" max="14" width="9.125" bestFit="1" customWidth="1"/>
    <col min="15" max="15" width="16.375" bestFit="1" customWidth="1"/>
    <col min="16" max="16" width="9.125" bestFit="1" customWidth="1"/>
    <col min="17" max="17" width="9.25" bestFit="1" customWidth="1"/>
    <col min="18" max="18" width="9.625" bestFit="1" customWidth="1"/>
    <col min="19" max="19" width="10.625" bestFit="1" customWidth="1"/>
    <col min="20" max="20" width="8.125" bestFit="1" customWidth="1"/>
    <col min="21" max="21" width="7.75" bestFit="1" customWidth="1"/>
    <col min="22" max="22" width="8.125" bestFit="1" customWidth="1"/>
    <col min="23" max="23" width="11.625" bestFit="1" customWidth="1"/>
    <col min="24" max="24" width="24.25" bestFit="1" customWidth="1"/>
    <col min="25" max="25" width="15.875" bestFit="1" customWidth="1"/>
    <col min="26" max="26" width="9.625" bestFit="1" customWidth="1"/>
    <col min="27" max="27" width="26.625" bestFit="1" customWidth="1"/>
    <col min="28" max="28" width="11" bestFit="1" customWidth="1"/>
    <col min="29" max="29" width="13.875" bestFit="1" customWidth="1"/>
    <col min="30" max="30" width="3.75" bestFit="1" customWidth="1"/>
    <col min="31" max="31" width="5.25" bestFit="1" customWidth="1"/>
    <col min="32" max="32" width="4" bestFit="1" customWidth="1"/>
    <col min="33" max="33" width="12.375" bestFit="1" customWidth="1"/>
    <col min="34" max="34" width="11.375" bestFit="1" customWidth="1"/>
    <col min="35" max="35" width="18.375" bestFit="1" customWidth="1"/>
    <col min="36" max="36" width="10.875" bestFit="1" customWidth="1"/>
    <col min="37" max="37" width="9.125" bestFit="1" customWidth="1"/>
    <col min="38" max="38" width="6" bestFit="1" customWidth="1"/>
    <col min="39" max="39" width="10.125" bestFit="1" customWidth="1"/>
    <col min="40" max="40" width="8.125" bestFit="1" customWidth="1"/>
    <col min="41" max="41" width="13" bestFit="1" customWidth="1"/>
    <col min="42" max="42" width="10.875" bestFit="1" customWidth="1"/>
    <col min="43" max="43" width="3.75" bestFit="1" customWidth="1"/>
    <col min="44" max="44" width="7.75" bestFit="1" customWidth="1"/>
    <col min="45" max="45" width="22.125" bestFit="1" customWidth="1"/>
    <col min="46" max="46" width="5" bestFit="1" customWidth="1"/>
    <col min="47" max="47" width="36.25" bestFit="1" customWidth="1"/>
    <col min="48" max="49" width="13" bestFit="1" customWidth="1"/>
    <col min="50" max="50" width="10.875" bestFit="1" customWidth="1"/>
    <col min="51" max="51" width="10.125" bestFit="1" customWidth="1"/>
    <col min="52" max="52" width="11.75" bestFit="1" customWidth="1"/>
    <col min="53" max="53" width="10.875" bestFit="1" customWidth="1"/>
    <col min="54" max="54" width="13.125" bestFit="1" customWidth="1"/>
    <col min="55" max="55" width="10.125" bestFit="1" customWidth="1"/>
    <col min="56" max="56" width="17.125" bestFit="1" customWidth="1"/>
    <col min="57" max="57" width="17.125" customWidth="1"/>
    <col min="58" max="58" width="9.75" bestFit="1" customWidth="1"/>
    <col min="59" max="59" width="16.375" bestFit="1" customWidth="1"/>
    <col min="60" max="60" width="10.125" bestFit="1" customWidth="1"/>
    <col min="61" max="61" width="8.125" bestFit="1" customWidth="1"/>
    <col min="62" max="62" width="9.375" bestFit="1" customWidth="1"/>
    <col min="63" max="63" width="10.625" bestFit="1" customWidth="1"/>
    <col min="64" max="64" width="8.125" bestFit="1" customWidth="1"/>
    <col min="65" max="65" width="10.125" bestFit="1" customWidth="1"/>
    <col min="66" max="66" width="8.125" bestFit="1" customWidth="1"/>
    <col min="67" max="67" width="11.625" bestFit="1" customWidth="1"/>
    <col min="68" max="68" width="24.25" bestFit="1" customWidth="1"/>
    <col min="69" max="69" width="15.875" bestFit="1" customWidth="1"/>
    <col min="70" max="70" width="6.375" bestFit="1" customWidth="1"/>
    <col min="71" max="71" width="26.625" bestFit="1" customWidth="1"/>
    <col min="72" max="72" width="7.375" bestFit="1" customWidth="1"/>
    <col min="73" max="73" width="1.875" bestFit="1" customWidth="1"/>
    <col min="74" max="74" width="2" bestFit="1" customWidth="1"/>
    <col min="75" max="75" width="3.125" bestFit="1" customWidth="1"/>
    <col min="76" max="76" width="4" bestFit="1" customWidth="1"/>
    <col min="77" max="77" width="8.75" bestFit="1" customWidth="1"/>
    <col min="78" max="78" width="10.125" bestFit="1" customWidth="1"/>
    <col min="79" max="79" width="18.375" bestFit="1" customWidth="1"/>
    <col min="80" max="80" width="10.875" bestFit="1" customWidth="1"/>
    <col min="81" max="81" width="5.125" bestFit="1" customWidth="1"/>
    <col min="82" max="82" width="4.875" bestFit="1" customWidth="1"/>
    <col min="83" max="83" width="4.375" bestFit="1" customWidth="1"/>
    <col min="84" max="84" width="5.375" bestFit="1" customWidth="1"/>
    <col min="85" max="85" width="6.25" bestFit="1" customWidth="1"/>
    <col min="86" max="86" width="10.875" bestFit="1" customWidth="1"/>
    <col min="87" max="87" width="4.875" bestFit="1" customWidth="1"/>
    <col min="88" max="88" width="8.75" bestFit="1" customWidth="1"/>
    <col min="89" max="89" width="10.125" bestFit="1" customWidth="1"/>
    <col min="90" max="90" width="8.125" bestFit="1" customWidth="1"/>
    <col min="91" max="91" width="13.25" bestFit="1" customWidth="1"/>
    <col min="92" max="92" width="15.375" bestFit="1" customWidth="1"/>
    <col min="93" max="93" width="8.125" bestFit="1" customWidth="1"/>
    <col min="94" max="94" width="7.875" bestFit="1" customWidth="1"/>
    <col min="95" max="95" width="10.125" bestFit="1" customWidth="1"/>
    <col min="96" max="96" width="5.75" bestFit="1" customWidth="1"/>
    <col min="97" max="97" width="4.875" bestFit="1" customWidth="1"/>
    <col min="98" max="98" width="22.375" bestFit="1" customWidth="1"/>
    <col min="99" max="99" width="12.375" bestFit="1" customWidth="1"/>
    <col min="100" max="100" width="5.125" bestFit="1" customWidth="1"/>
  </cols>
  <sheetData>
    <row r="1" spans="1:100" x14ac:dyDescent="0.2">
      <c r="A1" s="24"/>
      <c r="B1" s="25"/>
      <c r="C1" s="25"/>
      <c r="D1" s="25"/>
      <c r="E1" s="25"/>
      <c r="F1" s="25"/>
      <c r="G1" s="25"/>
      <c r="H1" s="25"/>
      <c r="I1" s="25"/>
      <c r="J1" s="25"/>
      <c r="K1" s="26"/>
      <c r="L1" s="26"/>
      <c r="M1" s="25"/>
      <c r="N1" s="25"/>
      <c r="O1" s="25"/>
      <c r="P1" s="25"/>
      <c r="Q1" s="25"/>
      <c r="AL1" t="s">
        <v>2325</v>
      </c>
      <c r="AM1" t="s">
        <v>2326</v>
      </c>
      <c r="AN1" t="s">
        <v>1401</v>
      </c>
      <c r="AO1" t="s">
        <v>1402</v>
      </c>
      <c r="AP1" t="s">
        <v>2</v>
      </c>
      <c r="AQ1" t="s">
        <v>2327</v>
      </c>
      <c r="AR1" t="s">
        <v>2328</v>
      </c>
      <c r="AS1" t="s">
        <v>1403</v>
      </c>
      <c r="AT1" t="s">
        <v>2329</v>
      </c>
      <c r="AU1" t="s">
        <v>137</v>
      </c>
      <c r="AV1" t="s">
        <v>1</v>
      </c>
      <c r="AW1" t="s">
        <v>0</v>
      </c>
      <c r="AX1" t="s">
        <v>132</v>
      </c>
      <c r="AY1" t="s">
        <v>2330</v>
      </c>
      <c r="AZ1" t="s">
        <v>2331</v>
      </c>
      <c r="BA1" t="s">
        <v>154</v>
      </c>
      <c r="BB1" t="s">
        <v>2332</v>
      </c>
      <c r="BC1" t="s">
        <v>2333</v>
      </c>
      <c r="BD1" t="s">
        <v>2334</v>
      </c>
      <c r="BE1" t="s">
        <v>2507</v>
      </c>
      <c r="BF1" t="s">
        <v>2335</v>
      </c>
      <c r="BG1" t="s">
        <v>4</v>
      </c>
      <c r="BH1" t="s">
        <v>2336</v>
      </c>
      <c r="BI1" t="s">
        <v>2337</v>
      </c>
      <c r="BJ1" t="s">
        <v>2338</v>
      </c>
      <c r="BK1" t="s">
        <v>2339</v>
      </c>
      <c r="BL1" t="s">
        <v>2340</v>
      </c>
      <c r="BM1" t="s">
        <v>2341</v>
      </c>
      <c r="BN1" t="s">
        <v>2342</v>
      </c>
      <c r="BO1" t="s">
        <v>1404</v>
      </c>
      <c r="BP1" t="s">
        <v>1405</v>
      </c>
      <c r="BQ1" t="s">
        <v>1406</v>
      </c>
      <c r="BR1" t="s">
        <v>2343</v>
      </c>
      <c r="BS1" t="s">
        <v>2344</v>
      </c>
      <c r="BT1" t="s">
        <v>2345</v>
      </c>
      <c r="BU1" t="s">
        <v>2346</v>
      </c>
      <c r="BV1" t="s">
        <v>2347</v>
      </c>
      <c r="BW1" t="s">
        <v>2348</v>
      </c>
      <c r="BX1" t="s">
        <v>1407</v>
      </c>
      <c r="BY1" t="s">
        <v>2349</v>
      </c>
      <c r="BZ1" t="s">
        <v>2350</v>
      </c>
      <c r="CA1" t="s">
        <v>1408</v>
      </c>
      <c r="CB1" t="s">
        <v>2351</v>
      </c>
      <c r="CC1" t="s">
        <v>2352</v>
      </c>
      <c r="CD1" t="s">
        <v>2353</v>
      </c>
      <c r="CE1" t="s">
        <v>2354</v>
      </c>
      <c r="CF1" t="s">
        <v>2355</v>
      </c>
      <c r="CG1" t="s">
        <v>1389</v>
      </c>
      <c r="CH1" t="s">
        <v>2356</v>
      </c>
      <c r="CI1" t="s">
        <v>2357</v>
      </c>
      <c r="CJ1" t="s">
        <v>2349</v>
      </c>
      <c r="CK1" t="s">
        <v>2358</v>
      </c>
      <c r="CL1" t="s">
        <v>2359</v>
      </c>
      <c r="CM1" t="s">
        <v>1409</v>
      </c>
      <c r="CN1" t="s">
        <v>1410</v>
      </c>
      <c r="CO1" t="s">
        <v>2360</v>
      </c>
      <c r="CP1" t="s">
        <v>2361</v>
      </c>
      <c r="CQ1" t="s">
        <v>2362</v>
      </c>
      <c r="CR1" t="s">
        <v>2363</v>
      </c>
      <c r="CS1" t="s">
        <v>2357</v>
      </c>
      <c r="CT1" t="s">
        <v>1411</v>
      </c>
      <c r="CU1" t="s">
        <v>1412</v>
      </c>
      <c r="CV1" t="s">
        <v>2364</v>
      </c>
    </row>
    <row r="2" spans="1:100" x14ac:dyDescent="0.2">
      <c r="A2" s="12"/>
      <c r="B2" s="10"/>
      <c r="C2" s="10"/>
      <c r="D2" s="14"/>
      <c r="E2" s="14"/>
      <c r="F2" s="14"/>
      <c r="G2" s="14"/>
      <c r="H2" s="14"/>
      <c r="I2" s="13"/>
      <c r="J2" s="13"/>
      <c r="M2" s="5"/>
      <c r="N2" s="14"/>
      <c r="O2" s="14"/>
      <c r="P2" s="14"/>
      <c r="Q2" s="14"/>
      <c r="AL2" t="s">
        <v>519</v>
      </c>
      <c r="AM2" t="s">
        <v>2365</v>
      </c>
      <c r="AN2" s="27">
        <v>0.56795138888888885</v>
      </c>
      <c r="AO2" t="s">
        <v>1413</v>
      </c>
      <c r="AP2">
        <v>1016823762</v>
      </c>
      <c r="AQ2" t="s">
        <v>1414</v>
      </c>
      <c r="AR2" t="s">
        <v>1415</v>
      </c>
      <c r="AS2" t="s">
        <v>1416</v>
      </c>
      <c r="AT2" t="s">
        <v>1346</v>
      </c>
      <c r="AU2" t="s">
        <v>990</v>
      </c>
      <c r="AV2" s="10">
        <v>140001283401</v>
      </c>
      <c r="AW2" s="10">
        <v>130000572929</v>
      </c>
      <c r="AX2">
        <v>2006957802</v>
      </c>
      <c r="AZ2" s="21">
        <v>1322295.3</v>
      </c>
      <c r="BB2">
        <v>0</v>
      </c>
      <c r="BE2" s="21">
        <f t="shared" ref="BE2:BE65" si="0">AZ2-BB2</f>
        <v>1322295.3</v>
      </c>
      <c r="BF2" t="s">
        <v>1417</v>
      </c>
      <c r="BG2" t="s">
        <v>1418</v>
      </c>
      <c r="BH2" t="s">
        <v>2365</v>
      </c>
      <c r="BI2" s="27">
        <v>0.62297453703703709</v>
      </c>
      <c r="BJ2">
        <v>443321</v>
      </c>
      <c r="BK2" t="s">
        <v>28</v>
      </c>
      <c r="BL2" s="27">
        <v>0.62297453703703709</v>
      </c>
      <c r="BM2" t="s">
        <v>2365</v>
      </c>
      <c r="BN2" s="27">
        <v>0.57002314814814814</v>
      </c>
      <c r="BO2" t="s">
        <v>1419</v>
      </c>
      <c r="BQ2" t="s">
        <v>1435</v>
      </c>
      <c r="BT2">
        <v>36000</v>
      </c>
      <c r="BW2" t="s">
        <v>1421</v>
      </c>
      <c r="BY2" s="28">
        <v>1</v>
      </c>
      <c r="BZ2" t="s">
        <v>2369</v>
      </c>
      <c r="CA2" t="s">
        <v>1422</v>
      </c>
      <c r="CB2" t="s">
        <v>1423</v>
      </c>
      <c r="CC2">
        <v>9000</v>
      </c>
      <c r="CD2" t="s">
        <v>1392</v>
      </c>
      <c r="CE2">
        <v>10</v>
      </c>
      <c r="CF2">
        <v>9000</v>
      </c>
      <c r="CG2" t="s">
        <v>1392</v>
      </c>
      <c r="CH2">
        <v>4016316794</v>
      </c>
      <c r="CI2" t="s">
        <v>1392</v>
      </c>
      <c r="CJ2" s="27">
        <v>0</v>
      </c>
      <c r="CK2" t="s">
        <v>2369</v>
      </c>
      <c r="CL2" t="s">
        <v>1424</v>
      </c>
      <c r="CM2" t="s">
        <v>1425</v>
      </c>
      <c r="CN2" t="s">
        <v>1426</v>
      </c>
      <c r="CO2" s="27">
        <v>0.56799768518518523</v>
      </c>
      <c r="CP2" s="27">
        <v>0</v>
      </c>
      <c r="CQ2" t="s">
        <v>2365</v>
      </c>
      <c r="CR2" t="s">
        <v>1427</v>
      </c>
      <c r="CS2" t="s">
        <v>1392</v>
      </c>
      <c r="CT2" t="s">
        <v>1428</v>
      </c>
      <c r="CU2">
        <v>183397738</v>
      </c>
      <c r="CV2">
        <v>9000</v>
      </c>
    </row>
    <row r="3" spans="1:100" x14ac:dyDescent="0.2">
      <c r="A3" s="12"/>
      <c r="B3" s="10"/>
      <c r="C3" s="10"/>
      <c r="D3" s="14"/>
      <c r="E3" s="14"/>
      <c r="F3" s="14"/>
      <c r="G3" s="14"/>
      <c r="H3" s="14"/>
      <c r="I3" s="13"/>
      <c r="J3" s="13"/>
      <c r="M3" s="5"/>
      <c r="N3" s="14"/>
      <c r="O3" s="14"/>
      <c r="P3" s="14"/>
      <c r="Q3" s="14"/>
      <c r="AL3" t="s">
        <v>439</v>
      </c>
      <c r="AM3" t="s">
        <v>2365</v>
      </c>
      <c r="AN3" s="27">
        <v>0.53332175925925929</v>
      </c>
      <c r="AO3" t="s">
        <v>1479</v>
      </c>
      <c r="AP3">
        <v>1016823762</v>
      </c>
      <c r="AQ3" t="s">
        <v>1414</v>
      </c>
      <c r="AR3" t="s">
        <v>1415</v>
      </c>
      <c r="AS3" t="s">
        <v>1416</v>
      </c>
      <c r="AT3" t="s">
        <v>1346</v>
      </c>
      <c r="AU3" t="s">
        <v>1004</v>
      </c>
      <c r="AV3" s="10">
        <v>140001283200</v>
      </c>
      <c r="AW3" s="10">
        <v>130000572696</v>
      </c>
      <c r="AX3">
        <v>2006957615</v>
      </c>
      <c r="AZ3" s="21">
        <v>683189.65</v>
      </c>
      <c r="BB3">
        <v>0</v>
      </c>
      <c r="BE3" s="21">
        <f t="shared" si="0"/>
        <v>683189.65</v>
      </c>
      <c r="BF3" t="s">
        <v>1417</v>
      </c>
      <c r="BG3" t="s">
        <v>1418</v>
      </c>
      <c r="BH3" t="s">
        <v>2365</v>
      </c>
      <c r="BI3" s="27">
        <v>0.66348379629629628</v>
      </c>
      <c r="BJ3">
        <v>503802</v>
      </c>
      <c r="BK3" t="s">
        <v>19</v>
      </c>
      <c r="BL3" s="27">
        <v>0.66348379629629628</v>
      </c>
      <c r="BM3" t="s">
        <v>2365</v>
      </c>
      <c r="BN3" s="27">
        <v>0.53440972222222227</v>
      </c>
      <c r="BO3" t="s">
        <v>1480</v>
      </c>
      <c r="BQ3" t="s">
        <v>1506</v>
      </c>
      <c r="BT3">
        <v>30130</v>
      </c>
      <c r="BU3">
        <v>3</v>
      </c>
      <c r="BW3" t="s">
        <v>1421</v>
      </c>
      <c r="BY3" s="27">
        <v>0.53332175925925929</v>
      </c>
      <c r="BZ3" t="s">
        <v>2374</v>
      </c>
      <c r="CA3" t="s">
        <v>1422</v>
      </c>
      <c r="CB3" t="s">
        <v>1482</v>
      </c>
      <c r="CC3">
        <v>9000</v>
      </c>
      <c r="CD3" t="s">
        <v>1398</v>
      </c>
      <c r="CE3">
        <v>10</v>
      </c>
      <c r="CF3">
        <v>9000</v>
      </c>
      <c r="CG3" t="s">
        <v>1398</v>
      </c>
      <c r="CH3">
        <v>4016316875</v>
      </c>
      <c r="CI3" t="s">
        <v>1398</v>
      </c>
      <c r="CJ3" s="27">
        <v>0.53332175925925929</v>
      </c>
      <c r="CK3" t="s">
        <v>2375</v>
      </c>
      <c r="CL3" t="s">
        <v>1424</v>
      </c>
      <c r="CM3" t="s">
        <v>1483</v>
      </c>
      <c r="CN3" t="s">
        <v>1484</v>
      </c>
      <c r="CO3" s="27">
        <v>0.53335648148148151</v>
      </c>
      <c r="CP3" s="27">
        <v>0</v>
      </c>
      <c r="CQ3" t="s">
        <v>2365</v>
      </c>
      <c r="CR3" t="s">
        <v>1427</v>
      </c>
      <c r="CS3" t="s">
        <v>1398</v>
      </c>
      <c r="CT3" t="s">
        <v>1485</v>
      </c>
      <c r="CU3">
        <v>183395509</v>
      </c>
      <c r="CV3">
        <v>9000</v>
      </c>
    </row>
    <row r="4" spans="1:100" x14ac:dyDescent="0.2">
      <c r="A4" s="12"/>
      <c r="B4" s="10"/>
      <c r="C4" s="10"/>
      <c r="D4" s="14"/>
      <c r="E4" s="14"/>
      <c r="F4" s="14"/>
      <c r="G4" s="14"/>
      <c r="H4" s="14"/>
      <c r="I4" s="13"/>
      <c r="J4" s="13"/>
      <c r="M4" s="5"/>
      <c r="N4" s="14"/>
      <c r="O4" s="14"/>
      <c r="P4" s="14"/>
      <c r="Q4" s="14"/>
      <c r="AL4" t="s">
        <v>471</v>
      </c>
      <c r="AM4" t="s">
        <v>2375</v>
      </c>
      <c r="AN4" s="27">
        <v>0.66045138888888888</v>
      </c>
      <c r="AO4" t="s">
        <v>1960</v>
      </c>
      <c r="AP4">
        <v>1016823762</v>
      </c>
      <c r="AQ4" t="s">
        <v>1414</v>
      </c>
      <c r="AR4" t="s">
        <v>1415</v>
      </c>
      <c r="AS4" t="s">
        <v>1416</v>
      </c>
      <c r="AT4" t="s">
        <v>1346</v>
      </c>
      <c r="AU4" t="s">
        <v>996</v>
      </c>
      <c r="AV4" s="10">
        <v>140001287102</v>
      </c>
      <c r="AW4" s="10">
        <v>130000574065</v>
      </c>
      <c r="AX4">
        <v>2006964017</v>
      </c>
      <c r="AZ4" s="21">
        <v>492515.65</v>
      </c>
      <c r="BB4">
        <v>0</v>
      </c>
      <c r="BE4" s="21">
        <f t="shared" si="0"/>
        <v>492515.65</v>
      </c>
      <c r="BF4" t="s">
        <v>1417</v>
      </c>
      <c r="BG4" t="s">
        <v>1601</v>
      </c>
      <c r="BH4" t="s">
        <v>2374</v>
      </c>
      <c r="BI4" s="27">
        <v>0.5588657407407408</v>
      </c>
      <c r="BJ4">
        <v>503775</v>
      </c>
      <c r="BK4" t="s">
        <v>51</v>
      </c>
      <c r="BL4" s="27">
        <v>0</v>
      </c>
      <c r="BN4" s="27">
        <v>0.66347222222222224</v>
      </c>
      <c r="BO4" t="s">
        <v>1961</v>
      </c>
      <c r="BQ4" t="s">
        <v>1973</v>
      </c>
      <c r="BS4" t="s">
        <v>1963</v>
      </c>
      <c r="BT4">
        <v>31110</v>
      </c>
      <c r="BW4" t="s">
        <v>1421</v>
      </c>
      <c r="BY4" s="28">
        <v>1</v>
      </c>
      <c r="BZ4" t="s">
        <v>2460</v>
      </c>
      <c r="CA4" t="s">
        <v>1422</v>
      </c>
      <c r="CB4" t="s">
        <v>1964</v>
      </c>
      <c r="CC4">
        <v>9000</v>
      </c>
      <c r="CD4" t="s">
        <v>1391</v>
      </c>
      <c r="CE4">
        <v>10</v>
      </c>
      <c r="CF4">
        <v>9000</v>
      </c>
      <c r="CG4" t="s">
        <v>1391</v>
      </c>
      <c r="CH4">
        <v>4016316804</v>
      </c>
      <c r="CI4" t="s">
        <v>1391</v>
      </c>
      <c r="CJ4" s="27">
        <v>0</v>
      </c>
      <c r="CK4" t="s">
        <v>2421</v>
      </c>
      <c r="CL4" t="s">
        <v>1424</v>
      </c>
      <c r="CM4" t="s">
        <v>1965</v>
      </c>
      <c r="CN4" t="s">
        <v>1966</v>
      </c>
      <c r="CO4" s="27">
        <v>0.66077546296296297</v>
      </c>
      <c r="CP4" s="27">
        <v>0</v>
      </c>
      <c r="CQ4" t="s">
        <v>2375</v>
      </c>
      <c r="CR4" t="s">
        <v>1427</v>
      </c>
      <c r="CS4" t="s">
        <v>1391</v>
      </c>
      <c r="CT4" t="s">
        <v>1967</v>
      </c>
      <c r="CU4">
        <v>183469497</v>
      </c>
      <c r="CV4">
        <v>9000</v>
      </c>
    </row>
    <row r="5" spans="1:100" x14ac:dyDescent="0.2">
      <c r="A5" s="12"/>
      <c r="B5" s="10"/>
      <c r="C5" s="10"/>
      <c r="D5" s="14"/>
      <c r="E5" s="14"/>
      <c r="F5" s="14"/>
      <c r="G5" s="14"/>
      <c r="H5" s="14"/>
      <c r="I5" s="13"/>
      <c r="J5" s="13"/>
      <c r="M5" s="5"/>
      <c r="N5" s="14"/>
      <c r="O5" s="14"/>
      <c r="P5" s="14"/>
      <c r="Q5" s="14"/>
      <c r="AL5" t="s">
        <v>411</v>
      </c>
      <c r="AM5" t="s">
        <v>2375</v>
      </c>
      <c r="AN5" s="27">
        <v>0.57930555555555563</v>
      </c>
      <c r="AO5" t="s">
        <v>1929</v>
      </c>
      <c r="AP5">
        <v>1016823762</v>
      </c>
      <c r="AQ5" t="s">
        <v>1414</v>
      </c>
      <c r="AR5" t="s">
        <v>1415</v>
      </c>
      <c r="AS5" t="s">
        <v>1416</v>
      </c>
      <c r="AT5" t="s">
        <v>1346</v>
      </c>
      <c r="AU5" t="s">
        <v>1011</v>
      </c>
      <c r="AV5" s="10">
        <v>140001286352</v>
      </c>
      <c r="AW5" s="10">
        <v>130000573460</v>
      </c>
      <c r="AX5">
        <v>2006963177</v>
      </c>
      <c r="AZ5" s="21">
        <v>449731.7</v>
      </c>
      <c r="BB5">
        <v>0</v>
      </c>
      <c r="BE5" s="21">
        <f t="shared" si="0"/>
        <v>449731.7</v>
      </c>
      <c r="BF5" t="s">
        <v>1417</v>
      </c>
      <c r="BG5" t="s">
        <v>1418</v>
      </c>
      <c r="BH5" t="s">
        <v>2374</v>
      </c>
      <c r="BI5" s="27">
        <v>0.4410648148148148</v>
      </c>
      <c r="BJ5">
        <v>478203</v>
      </c>
      <c r="BK5" t="s">
        <v>83</v>
      </c>
      <c r="BL5" s="27">
        <v>0.4410648148148148</v>
      </c>
      <c r="BM5" t="s">
        <v>2374</v>
      </c>
      <c r="BN5" s="27">
        <v>0.58010416666666664</v>
      </c>
      <c r="BO5" t="s">
        <v>1930</v>
      </c>
      <c r="BQ5" t="s">
        <v>1942</v>
      </c>
      <c r="BT5">
        <v>32150</v>
      </c>
      <c r="BU5">
        <v>3</v>
      </c>
      <c r="BW5" t="s">
        <v>1421</v>
      </c>
      <c r="BY5" s="27">
        <v>0.57930555555555563</v>
      </c>
      <c r="BZ5" t="s">
        <v>2398</v>
      </c>
      <c r="CA5" t="s">
        <v>1422</v>
      </c>
      <c r="CB5" t="s">
        <v>1932</v>
      </c>
      <c r="CC5">
        <v>9000</v>
      </c>
      <c r="CD5" t="s">
        <v>1399</v>
      </c>
      <c r="CE5">
        <v>10</v>
      </c>
      <c r="CF5">
        <v>9000</v>
      </c>
      <c r="CG5" t="s">
        <v>1399</v>
      </c>
      <c r="CH5">
        <v>4016317191</v>
      </c>
      <c r="CI5" t="s">
        <v>1399</v>
      </c>
      <c r="CJ5" s="27">
        <v>0.57930555555555563</v>
      </c>
      <c r="CK5" t="s">
        <v>2374</v>
      </c>
      <c r="CL5" t="s">
        <v>1424</v>
      </c>
      <c r="CM5" t="s">
        <v>1933</v>
      </c>
      <c r="CN5" t="s">
        <v>1934</v>
      </c>
      <c r="CO5" s="27">
        <v>0.57937499999999997</v>
      </c>
      <c r="CP5" s="27">
        <v>0</v>
      </c>
      <c r="CQ5" t="s">
        <v>2375</v>
      </c>
      <c r="CR5" t="s">
        <v>1427</v>
      </c>
      <c r="CS5" t="s">
        <v>1399</v>
      </c>
      <c r="CT5" t="s">
        <v>1935</v>
      </c>
      <c r="CU5">
        <v>183461804</v>
      </c>
      <c r="CV5">
        <v>9000</v>
      </c>
    </row>
    <row r="6" spans="1:100" x14ac:dyDescent="0.2">
      <c r="A6" s="12"/>
      <c r="B6" s="10"/>
      <c r="C6" s="10"/>
      <c r="D6" s="14"/>
      <c r="E6" s="14"/>
      <c r="F6" s="14"/>
      <c r="G6" s="14"/>
      <c r="H6" s="14"/>
      <c r="I6" s="13"/>
      <c r="J6" s="13"/>
      <c r="M6" s="5"/>
      <c r="N6" s="14"/>
      <c r="O6" s="14"/>
      <c r="P6" s="14"/>
      <c r="Q6" s="14"/>
      <c r="AL6" t="s">
        <v>412</v>
      </c>
      <c r="AM6" t="s">
        <v>2375</v>
      </c>
      <c r="AN6" s="27">
        <v>0.58275462962962965</v>
      </c>
      <c r="AO6" t="s">
        <v>1871</v>
      </c>
      <c r="AP6">
        <v>1016823762</v>
      </c>
      <c r="AQ6" t="s">
        <v>1414</v>
      </c>
      <c r="AR6" t="s">
        <v>1415</v>
      </c>
      <c r="AS6" t="s">
        <v>1416</v>
      </c>
      <c r="AT6" t="s">
        <v>1346</v>
      </c>
      <c r="AU6" t="s">
        <v>1010</v>
      </c>
      <c r="AV6" s="10">
        <v>140001286410</v>
      </c>
      <c r="AW6" s="10">
        <v>130000572476</v>
      </c>
      <c r="AX6">
        <v>2006963130</v>
      </c>
      <c r="AZ6" s="21">
        <v>428016.05</v>
      </c>
      <c r="BB6">
        <v>0</v>
      </c>
      <c r="BE6" s="21">
        <f t="shared" si="0"/>
        <v>428016.05</v>
      </c>
      <c r="BF6" t="s">
        <v>1417</v>
      </c>
      <c r="BG6" t="s">
        <v>1418</v>
      </c>
      <c r="BH6" t="s">
        <v>2374</v>
      </c>
      <c r="BI6" s="27">
        <v>0.49093750000000003</v>
      </c>
      <c r="BJ6">
        <v>496653</v>
      </c>
      <c r="BK6" t="s">
        <v>63</v>
      </c>
      <c r="BL6" s="27">
        <v>0.49093750000000003</v>
      </c>
      <c r="BM6" t="s">
        <v>2374</v>
      </c>
      <c r="BN6" s="27">
        <v>0.58581018518518524</v>
      </c>
      <c r="BO6" t="s">
        <v>1872</v>
      </c>
      <c r="BQ6" t="s">
        <v>1883</v>
      </c>
      <c r="BT6">
        <v>32110</v>
      </c>
      <c r="BW6" t="s">
        <v>1421</v>
      </c>
      <c r="BY6" s="28">
        <v>1</v>
      </c>
      <c r="BZ6" t="s">
        <v>2386</v>
      </c>
      <c r="CA6" t="s">
        <v>1422</v>
      </c>
      <c r="CB6" t="s">
        <v>1874</v>
      </c>
      <c r="CC6">
        <v>9000</v>
      </c>
      <c r="CD6" t="s">
        <v>1399</v>
      </c>
      <c r="CE6">
        <v>10</v>
      </c>
      <c r="CF6">
        <v>9000</v>
      </c>
      <c r="CG6" t="s">
        <v>1399</v>
      </c>
      <c r="CH6">
        <v>4016316842</v>
      </c>
      <c r="CI6" t="s">
        <v>1399</v>
      </c>
      <c r="CJ6" s="27">
        <v>0</v>
      </c>
      <c r="CK6" t="s">
        <v>2430</v>
      </c>
      <c r="CL6" t="s">
        <v>1424</v>
      </c>
      <c r="CM6" t="s">
        <v>1875</v>
      </c>
      <c r="CN6" t="s">
        <v>1876</v>
      </c>
      <c r="CO6" s="27">
        <v>0.58318287037037042</v>
      </c>
      <c r="CP6" s="27">
        <v>0</v>
      </c>
      <c r="CQ6" t="s">
        <v>2375</v>
      </c>
      <c r="CR6" t="s">
        <v>1427</v>
      </c>
      <c r="CS6" t="s">
        <v>1399</v>
      </c>
      <c r="CT6" t="s">
        <v>1877</v>
      </c>
      <c r="CU6">
        <v>183462383</v>
      </c>
      <c r="CV6">
        <v>9000</v>
      </c>
    </row>
    <row r="7" spans="1:100" x14ac:dyDescent="0.2">
      <c r="A7" s="12"/>
      <c r="B7" s="10"/>
      <c r="C7" s="10"/>
      <c r="D7" s="14"/>
      <c r="E7" s="14"/>
      <c r="F7" s="14"/>
      <c r="G7" s="14"/>
      <c r="H7" s="14"/>
      <c r="I7" s="13"/>
      <c r="J7" s="13"/>
      <c r="M7" s="5"/>
      <c r="N7" s="14"/>
      <c r="O7" s="14"/>
      <c r="P7" s="14"/>
      <c r="Q7" s="14"/>
      <c r="AL7" t="s">
        <v>535</v>
      </c>
      <c r="AM7" t="s">
        <v>2365</v>
      </c>
      <c r="AN7" s="27">
        <v>0.60880787037037043</v>
      </c>
      <c r="AO7" t="s">
        <v>1507</v>
      </c>
      <c r="AP7">
        <v>1016823762</v>
      </c>
      <c r="AQ7" t="s">
        <v>1414</v>
      </c>
      <c r="AR7" t="s">
        <v>1415</v>
      </c>
      <c r="AS7" t="s">
        <v>1416</v>
      </c>
      <c r="AT7" t="s">
        <v>1346</v>
      </c>
      <c r="AU7" t="s">
        <v>1150</v>
      </c>
      <c r="AV7" s="10">
        <v>140001283751</v>
      </c>
      <c r="AW7" s="10">
        <v>130000573099</v>
      </c>
      <c r="AX7">
        <v>2006958151</v>
      </c>
      <c r="AZ7" s="21">
        <v>277654.3</v>
      </c>
      <c r="BB7">
        <v>0</v>
      </c>
      <c r="BE7" s="21">
        <f t="shared" si="0"/>
        <v>277654.3</v>
      </c>
      <c r="BF7" t="s">
        <v>1417</v>
      </c>
      <c r="BG7" t="s">
        <v>1418</v>
      </c>
      <c r="BH7" t="s">
        <v>2365</v>
      </c>
      <c r="BI7" s="27">
        <v>0.672337962962963</v>
      </c>
      <c r="BJ7">
        <v>496830</v>
      </c>
      <c r="BK7" t="s">
        <v>1119</v>
      </c>
      <c r="BL7" s="27">
        <v>0.672337962962963</v>
      </c>
      <c r="BM7" t="s">
        <v>2365</v>
      </c>
      <c r="BN7" s="27">
        <v>0.61034722222222226</v>
      </c>
      <c r="BO7" t="s">
        <v>1508</v>
      </c>
      <c r="BQ7" t="s">
        <v>1526</v>
      </c>
      <c r="BT7">
        <v>30120</v>
      </c>
      <c r="BU7">
        <v>3</v>
      </c>
      <c r="BW7" t="s">
        <v>1421</v>
      </c>
      <c r="BY7" s="27">
        <v>0.60880787037037043</v>
      </c>
      <c r="BZ7" t="s">
        <v>2374</v>
      </c>
      <c r="CA7" t="s">
        <v>1422</v>
      </c>
      <c r="CB7" t="s">
        <v>1510</v>
      </c>
      <c r="CC7">
        <v>9000</v>
      </c>
      <c r="CD7" t="s">
        <v>1393</v>
      </c>
      <c r="CE7">
        <v>10</v>
      </c>
      <c r="CF7">
        <v>9000</v>
      </c>
      <c r="CG7" t="s">
        <v>1393</v>
      </c>
      <c r="CH7">
        <v>4016317286</v>
      </c>
      <c r="CI7" t="s">
        <v>1393</v>
      </c>
      <c r="CJ7" s="27">
        <v>0.60880787037037043</v>
      </c>
      <c r="CK7" t="s">
        <v>2375</v>
      </c>
      <c r="CL7" t="s">
        <v>1424</v>
      </c>
      <c r="CM7" t="s">
        <v>1511</v>
      </c>
      <c r="CN7" t="s">
        <v>1512</v>
      </c>
      <c r="CO7" s="27">
        <v>0.6088541666666667</v>
      </c>
      <c r="CP7" s="27">
        <v>0</v>
      </c>
      <c r="CQ7" t="s">
        <v>2365</v>
      </c>
      <c r="CR7" t="s">
        <v>1427</v>
      </c>
      <c r="CS7" t="s">
        <v>1393</v>
      </c>
      <c r="CT7" t="s">
        <v>1513</v>
      </c>
      <c r="CU7">
        <v>183401338</v>
      </c>
      <c r="CV7">
        <v>9000</v>
      </c>
    </row>
    <row r="8" spans="1:100" x14ac:dyDescent="0.2">
      <c r="A8" s="12"/>
      <c r="B8" s="10"/>
      <c r="C8" s="10"/>
      <c r="D8" s="14"/>
      <c r="E8" s="14"/>
      <c r="F8" s="14"/>
      <c r="G8" s="14"/>
      <c r="H8" s="14"/>
      <c r="I8" s="13"/>
      <c r="J8" s="13"/>
      <c r="M8" s="5"/>
      <c r="N8" s="14"/>
      <c r="O8" s="14"/>
      <c r="P8" s="14"/>
      <c r="Q8" s="14"/>
      <c r="AL8" t="s">
        <v>469</v>
      </c>
      <c r="AM8" t="s">
        <v>2375</v>
      </c>
      <c r="AN8" s="27">
        <v>0.62731481481481477</v>
      </c>
      <c r="AO8" t="s">
        <v>1658</v>
      </c>
      <c r="AP8">
        <v>1016823762</v>
      </c>
      <c r="AQ8" t="s">
        <v>1414</v>
      </c>
      <c r="AR8" t="s">
        <v>1415</v>
      </c>
      <c r="AS8" t="s">
        <v>1416</v>
      </c>
      <c r="AT8" t="s">
        <v>1346</v>
      </c>
      <c r="AU8" t="s">
        <v>997</v>
      </c>
      <c r="AV8" s="10">
        <v>140001286837</v>
      </c>
      <c r="AW8" s="10">
        <v>130000573247</v>
      </c>
      <c r="AX8">
        <v>2006963702</v>
      </c>
      <c r="AZ8" s="21">
        <v>267473.25</v>
      </c>
      <c r="BB8">
        <v>0</v>
      </c>
      <c r="BE8" s="21">
        <f t="shared" si="0"/>
        <v>267473.25</v>
      </c>
      <c r="BF8" t="s">
        <v>1417</v>
      </c>
      <c r="BG8" t="s">
        <v>1418</v>
      </c>
      <c r="BH8" t="s">
        <v>2374</v>
      </c>
      <c r="BI8" s="27">
        <v>0.53348379629629628</v>
      </c>
      <c r="BJ8">
        <v>496803</v>
      </c>
      <c r="BK8" t="s">
        <v>692</v>
      </c>
      <c r="BL8" s="27">
        <v>0.53349537037037031</v>
      </c>
      <c r="BM8" t="s">
        <v>2374</v>
      </c>
      <c r="BN8" s="27">
        <v>0.63192129629629623</v>
      </c>
      <c r="BO8" t="s">
        <v>1659</v>
      </c>
      <c r="BQ8" t="s">
        <v>1669</v>
      </c>
      <c r="BT8">
        <v>36210</v>
      </c>
      <c r="BU8">
        <v>3</v>
      </c>
      <c r="BW8" t="s">
        <v>1421</v>
      </c>
      <c r="BY8" s="27">
        <v>0.62731481481481477</v>
      </c>
      <c r="BZ8" t="s">
        <v>2398</v>
      </c>
      <c r="CA8" t="s">
        <v>1422</v>
      </c>
      <c r="CB8" t="s">
        <v>1661</v>
      </c>
      <c r="CC8">
        <v>9000</v>
      </c>
      <c r="CD8" t="s">
        <v>1392</v>
      </c>
      <c r="CE8">
        <v>10</v>
      </c>
      <c r="CF8">
        <v>9000</v>
      </c>
      <c r="CG8" t="s">
        <v>1392</v>
      </c>
      <c r="CH8">
        <v>4016316806</v>
      </c>
      <c r="CI8" t="s">
        <v>1392</v>
      </c>
      <c r="CJ8" s="27">
        <v>0.62731481481481477</v>
      </c>
      <c r="CK8" t="s">
        <v>2374</v>
      </c>
      <c r="CL8" t="s">
        <v>1424</v>
      </c>
      <c r="CM8" t="s">
        <v>1662</v>
      </c>
      <c r="CN8" t="s">
        <v>1663</v>
      </c>
      <c r="CO8" s="27">
        <v>0.62771990740740746</v>
      </c>
      <c r="CP8" s="27">
        <v>0</v>
      </c>
      <c r="CQ8" t="s">
        <v>2375</v>
      </c>
      <c r="CR8" t="s">
        <v>1427</v>
      </c>
      <c r="CS8" t="s">
        <v>1392</v>
      </c>
      <c r="CT8" t="s">
        <v>1664</v>
      </c>
      <c r="CU8">
        <v>183466729</v>
      </c>
      <c r="CV8">
        <v>9000</v>
      </c>
    </row>
    <row r="9" spans="1:100" x14ac:dyDescent="0.2">
      <c r="A9" s="12"/>
      <c r="B9" s="10"/>
      <c r="C9" s="10"/>
      <c r="D9" s="14"/>
      <c r="E9" s="14"/>
      <c r="F9" s="14"/>
      <c r="G9" s="14"/>
      <c r="H9" s="14"/>
      <c r="I9" s="13"/>
      <c r="J9" s="13"/>
      <c r="M9" s="5"/>
      <c r="N9" s="14"/>
      <c r="O9" s="14"/>
      <c r="P9" s="14"/>
      <c r="Q9" s="14"/>
      <c r="AL9" t="s">
        <v>447</v>
      </c>
      <c r="AM9" t="s">
        <v>2374</v>
      </c>
      <c r="AN9" s="27">
        <v>0.56668981481481484</v>
      </c>
      <c r="AO9" t="s">
        <v>1413</v>
      </c>
      <c r="AP9">
        <v>1015914007</v>
      </c>
      <c r="AQ9" t="s">
        <v>1414</v>
      </c>
      <c r="AR9" t="s">
        <v>1415</v>
      </c>
      <c r="AS9" t="s">
        <v>1416</v>
      </c>
      <c r="AT9" t="s">
        <v>1346</v>
      </c>
      <c r="AU9" t="s">
        <v>826</v>
      </c>
      <c r="AV9" s="10">
        <v>140001288669</v>
      </c>
      <c r="AW9" s="10">
        <v>130000577142</v>
      </c>
      <c r="AX9">
        <v>2006968145</v>
      </c>
      <c r="AZ9" s="21">
        <v>256252.16</v>
      </c>
      <c r="BB9">
        <v>0</v>
      </c>
      <c r="BE9" s="21">
        <f t="shared" si="0"/>
        <v>256252.16</v>
      </c>
      <c r="BF9" t="s">
        <v>1417</v>
      </c>
      <c r="BG9" t="s">
        <v>1418</v>
      </c>
      <c r="BH9" t="s">
        <v>2374</v>
      </c>
      <c r="BI9" s="27">
        <v>0.64981481481481485</v>
      </c>
      <c r="BJ9">
        <v>464369</v>
      </c>
      <c r="BK9" t="s">
        <v>105</v>
      </c>
      <c r="BL9" s="27">
        <v>0.64981481481481485</v>
      </c>
      <c r="BM9" t="s">
        <v>2374</v>
      </c>
      <c r="BN9" s="27">
        <v>0.56822916666666667</v>
      </c>
      <c r="BO9" t="s">
        <v>1608</v>
      </c>
      <c r="BQ9" t="s">
        <v>2233</v>
      </c>
      <c r="BT9">
        <v>30000</v>
      </c>
      <c r="BW9" t="s">
        <v>1421</v>
      </c>
      <c r="BY9" s="28">
        <v>1</v>
      </c>
      <c r="BZ9" t="s">
        <v>2387</v>
      </c>
      <c r="CA9" t="s">
        <v>1422</v>
      </c>
      <c r="CB9" t="s">
        <v>1610</v>
      </c>
      <c r="CC9">
        <v>9000</v>
      </c>
      <c r="CD9" t="s">
        <v>1394</v>
      </c>
      <c r="CE9">
        <v>10</v>
      </c>
      <c r="CF9">
        <v>9000</v>
      </c>
      <c r="CG9" t="s">
        <v>1394</v>
      </c>
      <c r="CH9">
        <v>4016317417</v>
      </c>
      <c r="CI9" t="s">
        <v>1394</v>
      </c>
      <c r="CJ9" s="27">
        <v>0</v>
      </c>
      <c r="CK9" t="s">
        <v>2430</v>
      </c>
      <c r="CL9" t="s">
        <v>1424</v>
      </c>
      <c r="CM9" t="s">
        <v>1611</v>
      </c>
      <c r="CN9" t="s">
        <v>1560</v>
      </c>
      <c r="CO9" s="27">
        <v>0.5667592592592593</v>
      </c>
      <c r="CP9" s="27">
        <v>0</v>
      </c>
      <c r="CQ9" t="s">
        <v>2374</v>
      </c>
      <c r="CR9" t="s">
        <v>1427</v>
      </c>
      <c r="CS9" t="s">
        <v>1394</v>
      </c>
      <c r="CT9" t="s">
        <v>1612</v>
      </c>
      <c r="CU9">
        <v>183516201</v>
      </c>
      <c r="CV9">
        <v>9000</v>
      </c>
    </row>
    <row r="10" spans="1:100" x14ac:dyDescent="0.2">
      <c r="A10" s="12"/>
      <c r="B10" s="10"/>
      <c r="C10" s="10"/>
      <c r="D10" s="14"/>
      <c r="E10" s="14"/>
      <c r="F10" s="14"/>
      <c r="G10" s="14"/>
      <c r="H10" s="14"/>
      <c r="I10" s="13"/>
      <c r="J10" s="13"/>
      <c r="M10" s="5"/>
      <c r="N10" s="14"/>
      <c r="O10" s="14"/>
      <c r="P10" s="14"/>
      <c r="Q10" s="14"/>
      <c r="AL10" t="s">
        <v>459</v>
      </c>
      <c r="AM10" t="s">
        <v>2375</v>
      </c>
      <c r="AN10" s="27">
        <v>0.5145601851851852</v>
      </c>
      <c r="AO10" t="s">
        <v>1945</v>
      </c>
      <c r="AP10">
        <v>1016823762</v>
      </c>
      <c r="AQ10" t="s">
        <v>1414</v>
      </c>
      <c r="AR10" t="s">
        <v>1415</v>
      </c>
      <c r="AS10" t="s">
        <v>1416</v>
      </c>
      <c r="AT10" t="s">
        <v>1346</v>
      </c>
      <c r="AU10" t="s">
        <v>1152</v>
      </c>
      <c r="AV10" s="10">
        <v>140001285825</v>
      </c>
      <c r="AW10" s="10">
        <v>130000572502</v>
      </c>
      <c r="AX10">
        <v>2006962634</v>
      </c>
      <c r="AZ10" s="21">
        <v>253761.2</v>
      </c>
      <c r="BB10">
        <v>0</v>
      </c>
      <c r="BE10" s="21">
        <f t="shared" si="0"/>
        <v>253761.2</v>
      </c>
      <c r="BF10" t="s">
        <v>1417</v>
      </c>
      <c r="BG10" t="s">
        <v>1418</v>
      </c>
      <c r="BH10" t="s">
        <v>2374</v>
      </c>
      <c r="BI10" s="27">
        <v>0.60195601851851854</v>
      </c>
      <c r="BJ10">
        <v>499637</v>
      </c>
      <c r="BK10" t="s">
        <v>723</v>
      </c>
      <c r="BL10" s="27">
        <v>0.60197916666666662</v>
      </c>
      <c r="BM10" t="s">
        <v>2374</v>
      </c>
      <c r="BN10" s="27">
        <v>0.51820601851851855</v>
      </c>
      <c r="BO10" t="s">
        <v>1946</v>
      </c>
      <c r="BQ10" t="s">
        <v>1952</v>
      </c>
      <c r="BT10">
        <v>31210</v>
      </c>
      <c r="BW10" t="s">
        <v>1421</v>
      </c>
      <c r="BY10" s="28">
        <v>1</v>
      </c>
      <c r="BZ10" t="s">
        <v>2469</v>
      </c>
      <c r="CA10" t="s">
        <v>1422</v>
      </c>
      <c r="CB10" t="s">
        <v>1948</v>
      </c>
      <c r="CC10">
        <v>9000</v>
      </c>
      <c r="CD10" t="s">
        <v>1391</v>
      </c>
      <c r="CE10">
        <v>10</v>
      </c>
      <c r="CF10">
        <v>9000</v>
      </c>
      <c r="CG10" t="s">
        <v>1391</v>
      </c>
      <c r="CH10">
        <v>4016316786</v>
      </c>
      <c r="CI10" t="s">
        <v>1391</v>
      </c>
      <c r="CJ10" s="27">
        <v>0</v>
      </c>
      <c r="CK10" t="s">
        <v>2409</v>
      </c>
      <c r="CL10" t="s">
        <v>1424</v>
      </c>
      <c r="CM10" t="s">
        <v>1949</v>
      </c>
      <c r="CN10" t="s">
        <v>1950</v>
      </c>
      <c r="CO10" s="27">
        <v>0.51467592592592593</v>
      </c>
      <c r="CP10" s="27">
        <v>0</v>
      </c>
      <c r="CQ10" t="s">
        <v>2375</v>
      </c>
      <c r="CR10" t="s">
        <v>1427</v>
      </c>
      <c r="CS10" t="s">
        <v>1391</v>
      </c>
      <c r="CT10" t="s">
        <v>1951</v>
      </c>
      <c r="CU10">
        <v>183458332</v>
      </c>
      <c r="CV10">
        <v>9000</v>
      </c>
    </row>
    <row r="11" spans="1:100" x14ac:dyDescent="0.2">
      <c r="A11" s="12"/>
      <c r="B11" s="10"/>
      <c r="C11" s="10"/>
      <c r="D11" s="14"/>
      <c r="E11" s="14"/>
      <c r="F11" s="14"/>
      <c r="G11" s="14"/>
      <c r="H11" s="14"/>
      <c r="I11" s="13"/>
      <c r="J11" s="13"/>
      <c r="M11" s="5"/>
      <c r="N11" s="14"/>
      <c r="O11" s="14"/>
      <c r="P11" s="14"/>
      <c r="Q11" s="14"/>
      <c r="AL11" t="s">
        <v>483</v>
      </c>
      <c r="AM11" t="s">
        <v>2375</v>
      </c>
      <c r="AN11" s="27">
        <v>0.58701388888888884</v>
      </c>
      <c r="AO11" t="s">
        <v>1763</v>
      </c>
      <c r="AP11">
        <v>1016823762</v>
      </c>
      <c r="AQ11" t="s">
        <v>1414</v>
      </c>
      <c r="AR11" t="s">
        <v>1415</v>
      </c>
      <c r="AS11" t="s">
        <v>1416</v>
      </c>
      <c r="AT11" t="s">
        <v>1346</v>
      </c>
      <c r="AU11" t="s">
        <v>994</v>
      </c>
      <c r="AV11" s="10">
        <v>140001286438</v>
      </c>
      <c r="AW11" s="10">
        <v>130000572564</v>
      </c>
      <c r="AX11">
        <v>2006963276</v>
      </c>
      <c r="AZ11" s="21">
        <v>198265.65</v>
      </c>
      <c r="BB11">
        <v>0</v>
      </c>
      <c r="BE11" s="21">
        <f t="shared" si="0"/>
        <v>198265.65</v>
      </c>
      <c r="BF11" t="s">
        <v>1417</v>
      </c>
      <c r="BG11" t="s">
        <v>1418</v>
      </c>
      <c r="BH11" t="s">
        <v>2374</v>
      </c>
      <c r="BI11" s="27">
        <v>0.39901620370370372</v>
      </c>
      <c r="BJ11">
        <v>503803</v>
      </c>
      <c r="BK11" t="s">
        <v>100</v>
      </c>
      <c r="BL11" s="27">
        <v>0.39901620370370372</v>
      </c>
      <c r="BM11" t="s">
        <v>2374</v>
      </c>
      <c r="BN11" s="27">
        <v>0.58842592592592591</v>
      </c>
      <c r="BO11" t="s">
        <v>1764</v>
      </c>
      <c r="BQ11" t="s">
        <v>1772</v>
      </c>
      <c r="BS11" t="s">
        <v>1766</v>
      </c>
      <c r="BT11">
        <v>31190</v>
      </c>
      <c r="BU11">
        <v>2</v>
      </c>
      <c r="BW11" t="s">
        <v>1421</v>
      </c>
      <c r="BY11" s="27">
        <v>0.58701388888888884</v>
      </c>
      <c r="BZ11" t="s">
        <v>2374</v>
      </c>
      <c r="CA11" t="s">
        <v>1422</v>
      </c>
      <c r="CB11" t="s">
        <v>1767</v>
      </c>
      <c r="CC11">
        <v>9000</v>
      </c>
      <c r="CD11" t="s">
        <v>1397</v>
      </c>
      <c r="CE11">
        <v>10</v>
      </c>
      <c r="CF11">
        <v>9000</v>
      </c>
      <c r="CG11" t="s">
        <v>1397</v>
      </c>
      <c r="CH11">
        <v>4016316766</v>
      </c>
      <c r="CI11" t="s">
        <v>1397</v>
      </c>
      <c r="CJ11" s="27">
        <v>0.75368055555555558</v>
      </c>
      <c r="CK11" t="s">
        <v>2375</v>
      </c>
      <c r="CL11" t="s">
        <v>1424</v>
      </c>
      <c r="CM11" t="s">
        <v>1768</v>
      </c>
      <c r="CN11" t="s">
        <v>1769</v>
      </c>
      <c r="CO11" s="27">
        <v>0.58712962962962967</v>
      </c>
      <c r="CP11" s="27">
        <v>0</v>
      </c>
      <c r="CQ11" t="s">
        <v>2375</v>
      </c>
      <c r="CR11" t="s">
        <v>1427</v>
      </c>
      <c r="CS11" t="s">
        <v>1397</v>
      </c>
      <c r="CT11" t="s">
        <v>1770</v>
      </c>
      <c r="CU11">
        <v>183462604</v>
      </c>
      <c r="CV11">
        <v>9000</v>
      </c>
    </row>
    <row r="12" spans="1:100" x14ac:dyDescent="0.2">
      <c r="A12" s="12"/>
      <c r="B12" s="10"/>
      <c r="C12" s="10"/>
      <c r="D12" s="14"/>
      <c r="E12" s="14"/>
      <c r="F12" s="14"/>
      <c r="G12" s="14"/>
      <c r="H12" s="14"/>
      <c r="I12" s="13"/>
      <c r="J12" s="13"/>
      <c r="M12" s="5"/>
      <c r="N12" s="14"/>
      <c r="O12" s="14"/>
      <c r="P12" s="14"/>
      <c r="Q12" s="14"/>
      <c r="AL12" t="s">
        <v>537</v>
      </c>
      <c r="AM12" t="s">
        <v>2374</v>
      </c>
      <c r="AN12" s="27">
        <v>0.39314814814814819</v>
      </c>
      <c r="AO12" t="s">
        <v>1413</v>
      </c>
      <c r="AP12">
        <v>1016823762</v>
      </c>
      <c r="AQ12" t="s">
        <v>1414</v>
      </c>
      <c r="AR12" t="s">
        <v>1415</v>
      </c>
      <c r="AS12" t="s">
        <v>1416</v>
      </c>
      <c r="AT12" t="s">
        <v>1346</v>
      </c>
      <c r="AU12" t="s">
        <v>985</v>
      </c>
      <c r="AV12" s="10">
        <v>140001287608</v>
      </c>
      <c r="AW12" s="10">
        <v>130000574287</v>
      </c>
      <c r="AX12">
        <v>2006966850</v>
      </c>
      <c r="AZ12" s="21">
        <v>128410.7</v>
      </c>
      <c r="BB12">
        <v>0</v>
      </c>
      <c r="BE12" s="21">
        <f t="shared" si="0"/>
        <v>128410.7</v>
      </c>
      <c r="BF12" t="s">
        <v>1417</v>
      </c>
      <c r="BG12" t="s">
        <v>1418</v>
      </c>
      <c r="BH12" t="s">
        <v>2398</v>
      </c>
      <c r="BI12" s="27">
        <v>0.3778819444444444</v>
      </c>
      <c r="BJ12">
        <v>304836</v>
      </c>
      <c r="BK12" t="s">
        <v>55</v>
      </c>
      <c r="BL12" s="27">
        <v>0.3778819444444444</v>
      </c>
      <c r="BM12" t="s">
        <v>2398</v>
      </c>
      <c r="BN12" s="27">
        <v>0.39500000000000002</v>
      </c>
      <c r="BO12" t="s">
        <v>2269</v>
      </c>
      <c r="BQ12" t="s">
        <v>2273</v>
      </c>
      <c r="BT12">
        <v>31000</v>
      </c>
      <c r="BW12" t="s">
        <v>1421</v>
      </c>
      <c r="BY12" s="28">
        <v>1</v>
      </c>
      <c r="BZ12" t="s">
        <v>2484</v>
      </c>
      <c r="CA12" t="s">
        <v>1422</v>
      </c>
      <c r="CB12" t="s">
        <v>1803</v>
      </c>
      <c r="CC12">
        <v>9000</v>
      </c>
      <c r="CD12" t="s">
        <v>1397</v>
      </c>
      <c r="CE12">
        <v>10</v>
      </c>
      <c r="CF12">
        <v>9000</v>
      </c>
      <c r="CG12" t="s">
        <v>1397</v>
      </c>
      <c r="CH12">
        <v>4016316790</v>
      </c>
      <c r="CI12" t="s">
        <v>1397</v>
      </c>
      <c r="CJ12" s="27">
        <v>0</v>
      </c>
      <c r="CK12" t="s">
        <v>2487</v>
      </c>
      <c r="CL12" t="s">
        <v>1424</v>
      </c>
      <c r="CM12" t="s">
        <v>1804</v>
      </c>
      <c r="CN12" t="s">
        <v>1805</v>
      </c>
      <c r="CO12" s="27">
        <v>0.3934259259259259</v>
      </c>
      <c r="CP12" s="27">
        <v>0</v>
      </c>
      <c r="CQ12" t="s">
        <v>2374</v>
      </c>
      <c r="CR12" t="s">
        <v>1427</v>
      </c>
      <c r="CS12" t="s">
        <v>1397</v>
      </c>
      <c r="CT12" t="s">
        <v>1806</v>
      </c>
      <c r="CU12">
        <v>183503285</v>
      </c>
      <c r="CV12">
        <v>9000</v>
      </c>
    </row>
    <row r="13" spans="1:100" x14ac:dyDescent="0.2">
      <c r="A13" s="12"/>
      <c r="B13" s="10"/>
      <c r="C13" s="10"/>
      <c r="D13" s="14"/>
      <c r="E13" s="14"/>
      <c r="F13" s="14"/>
      <c r="G13" s="14"/>
      <c r="H13" s="14"/>
      <c r="I13" s="13"/>
      <c r="J13" s="13"/>
      <c r="M13" s="5"/>
      <c r="N13" s="14"/>
      <c r="O13" s="14"/>
      <c r="P13" s="14"/>
      <c r="Q13" s="14"/>
      <c r="AL13" t="s">
        <v>447</v>
      </c>
      <c r="AM13" t="s">
        <v>2374</v>
      </c>
      <c r="AN13" s="27">
        <v>0.49883101851851852</v>
      </c>
      <c r="AO13" t="s">
        <v>1413</v>
      </c>
      <c r="AP13">
        <v>1017501437</v>
      </c>
      <c r="AQ13" t="s">
        <v>1414</v>
      </c>
      <c r="AR13" t="s">
        <v>1415</v>
      </c>
      <c r="AS13" t="s">
        <v>1416</v>
      </c>
      <c r="AT13" t="s">
        <v>1346</v>
      </c>
      <c r="AU13" t="s">
        <v>1109</v>
      </c>
      <c r="AV13" s="10">
        <v>140001288380</v>
      </c>
      <c r="AW13" s="10">
        <v>130000577061</v>
      </c>
      <c r="AX13">
        <v>2006967799</v>
      </c>
      <c r="AZ13" s="21">
        <v>91249.600000000006</v>
      </c>
      <c r="BB13">
        <v>0</v>
      </c>
      <c r="BE13" s="21">
        <f t="shared" si="0"/>
        <v>91249.600000000006</v>
      </c>
      <c r="BF13" t="s">
        <v>1417</v>
      </c>
      <c r="BG13" t="s">
        <v>1418</v>
      </c>
      <c r="BH13" t="s">
        <v>2374</v>
      </c>
      <c r="BI13" s="27">
        <v>0.65478009259259262</v>
      </c>
      <c r="BJ13">
        <v>464369</v>
      </c>
      <c r="BK13" t="s">
        <v>105</v>
      </c>
      <c r="BL13" s="27">
        <v>0.65478009259259262</v>
      </c>
      <c r="BM13" t="s">
        <v>2374</v>
      </c>
      <c r="BN13" s="27">
        <v>0.50056712962962957</v>
      </c>
      <c r="BO13" t="s">
        <v>1608</v>
      </c>
      <c r="BQ13" t="s">
        <v>2235</v>
      </c>
      <c r="BT13">
        <v>30000</v>
      </c>
      <c r="BW13" t="s">
        <v>1421</v>
      </c>
      <c r="BY13" s="28">
        <v>1</v>
      </c>
      <c r="BZ13" t="s">
        <v>2389</v>
      </c>
      <c r="CA13" t="s">
        <v>1422</v>
      </c>
      <c r="CB13" t="s">
        <v>1610</v>
      </c>
      <c r="CC13">
        <v>9000</v>
      </c>
      <c r="CD13" t="s">
        <v>1394</v>
      </c>
      <c r="CE13">
        <v>10</v>
      </c>
      <c r="CF13">
        <v>9000</v>
      </c>
      <c r="CG13" t="s">
        <v>1394</v>
      </c>
      <c r="CH13">
        <v>4016317417</v>
      </c>
      <c r="CI13" t="s">
        <v>1394</v>
      </c>
      <c r="CJ13" s="27">
        <v>0</v>
      </c>
      <c r="CK13" t="s">
        <v>2390</v>
      </c>
      <c r="CL13" t="s">
        <v>1424</v>
      </c>
      <c r="CM13" t="s">
        <v>1611</v>
      </c>
      <c r="CN13" t="s">
        <v>1560</v>
      </c>
      <c r="CO13" s="27">
        <v>0.49893518518518515</v>
      </c>
      <c r="CP13" s="27">
        <v>0</v>
      </c>
      <c r="CQ13" t="s">
        <v>2374</v>
      </c>
      <c r="CR13" t="s">
        <v>1427</v>
      </c>
      <c r="CS13" t="s">
        <v>1394</v>
      </c>
      <c r="CT13" t="s">
        <v>1612</v>
      </c>
      <c r="CU13">
        <v>183513273</v>
      </c>
      <c r="CV13">
        <v>9000</v>
      </c>
    </row>
    <row r="14" spans="1:100" x14ac:dyDescent="0.2">
      <c r="A14" s="12"/>
      <c r="B14" s="10"/>
      <c r="C14" s="10"/>
      <c r="D14" s="14"/>
      <c r="E14" s="14"/>
      <c r="F14" s="14"/>
      <c r="G14" s="14"/>
      <c r="H14" s="14"/>
      <c r="I14" s="13"/>
      <c r="J14" s="13"/>
      <c r="M14" s="5"/>
      <c r="N14" s="14"/>
      <c r="O14" s="14"/>
      <c r="P14" s="14"/>
      <c r="Q14" s="14"/>
      <c r="AL14" t="s">
        <v>447</v>
      </c>
      <c r="AM14" t="s">
        <v>2374</v>
      </c>
      <c r="AN14" s="27">
        <v>0.56232638888888886</v>
      </c>
      <c r="AO14" t="s">
        <v>1413</v>
      </c>
      <c r="AP14">
        <v>1015903237</v>
      </c>
      <c r="AQ14" t="s">
        <v>1414</v>
      </c>
      <c r="AR14" t="s">
        <v>1415</v>
      </c>
      <c r="AS14" t="s">
        <v>1416</v>
      </c>
      <c r="AT14" t="s">
        <v>1346</v>
      </c>
      <c r="AU14" t="s">
        <v>873</v>
      </c>
      <c r="AV14" s="10">
        <v>140001288635</v>
      </c>
      <c r="AW14" s="10">
        <v>130000577138</v>
      </c>
      <c r="AX14">
        <v>2006968032</v>
      </c>
      <c r="AY14" t="s">
        <v>2366</v>
      </c>
      <c r="AZ14" s="21">
        <v>217834.88</v>
      </c>
      <c r="BA14">
        <v>9008243086</v>
      </c>
      <c r="BB14" s="21">
        <v>145223.26</v>
      </c>
      <c r="BC14" t="s">
        <v>2419</v>
      </c>
      <c r="BD14" t="s">
        <v>2493</v>
      </c>
      <c r="BE14" s="21">
        <f t="shared" si="0"/>
        <v>72611.62</v>
      </c>
      <c r="BF14" t="s">
        <v>1417</v>
      </c>
      <c r="BG14" t="s">
        <v>1418</v>
      </c>
      <c r="BH14" t="s">
        <v>2374</v>
      </c>
      <c r="BI14" s="27">
        <v>0.65266203703703707</v>
      </c>
      <c r="BJ14">
        <v>464369</v>
      </c>
      <c r="BK14" t="s">
        <v>105</v>
      </c>
      <c r="BL14" s="27">
        <v>0.65266203703703707</v>
      </c>
      <c r="BM14" t="s">
        <v>2374</v>
      </c>
      <c r="BN14" s="27">
        <v>0.56384259259259262</v>
      </c>
      <c r="BO14" t="s">
        <v>1608</v>
      </c>
      <c r="BQ14" t="s">
        <v>2238</v>
      </c>
      <c r="BT14">
        <v>30000</v>
      </c>
      <c r="BW14" t="s">
        <v>1421</v>
      </c>
      <c r="BY14" s="28">
        <v>1</v>
      </c>
      <c r="BZ14" t="s">
        <v>2460</v>
      </c>
      <c r="CA14" t="s">
        <v>1422</v>
      </c>
      <c r="CB14" t="s">
        <v>1610</v>
      </c>
      <c r="CC14">
        <v>9000</v>
      </c>
      <c r="CD14" t="s">
        <v>1394</v>
      </c>
      <c r="CE14">
        <v>10</v>
      </c>
      <c r="CF14">
        <v>9000</v>
      </c>
      <c r="CG14" t="s">
        <v>1394</v>
      </c>
      <c r="CH14">
        <v>4016317417</v>
      </c>
      <c r="CI14" t="s">
        <v>1394</v>
      </c>
      <c r="CJ14" s="27">
        <v>0</v>
      </c>
      <c r="CK14" t="s">
        <v>2431</v>
      </c>
      <c r="CL14" t="s">
        <v>1424</v>
      </c>
      <c r="CM14" t="s">
        <v>1611</v>
      </c>
      <c r="CN14" t="s">
        <v>1560</v>
      </c>
      <c r="CO14" s="27">
        <v>0.56239583333333332</v>
      </c>
      <c r="CP14" s="27">
        <v>0</v>
      </c>
      <c r="CQ14" t="s">
        <v>2374</v>
      </c>
      <c r="CR14" t="s">
        <v>1427</v>
      </c>
      <c r="CS14" t="s">
        <v>1394</v>
      </c>
      <c r="CT14" t="s">
        <v>1612</v>
      </c>
      <c r="CU14">
        <v>183515805</v>
      </c>
      <c r="CV14">
        <v>9000</v>
      </c>
    </row>
    <row r="15" spans="1:100" x14ac:dyDescent="0.2">
      <c r="A15" s="12"/>
      <c r="B15" s="10"/>
      <c r="C15" s="10"/>
      <c r="D15" s="14"/>
      <c r="E15" s="14"/>
      <c r="F15" s="14"/>
      <c r="G15" s="14"/>
      <c r="H15" s="14"/>
      <c r="I15" s="13"/>
      <c r="J15" s="13"/>
      <c r="M15" s="5"/>
      <c r="N15" s="14"/>
      <c r="O15" s="14"/>
      <c r="P15" s="14"/>
      <c r="Q15" s="14"/>
      <c r="AL15" t="s">
        <v>1527</v>
      </c>
      <c r="AM15" t="s">
        <v>2375</v>
      </c>
      <c r="AN15" s="27">
        <v>0.54054398148148153</v>
      </c>
      <c r="AO15" t="s">
        <v>1617</v>
      </c>
      <c r="AP15">
        <v>1014952970</v>
      </c>
      <c r="AQ15" t="s">
        <v>1414</v>
      </c>
      <c r="AR15" t="s">
        <v>1415</v>
      </c>
      <c r="AS15" t="s">
        <v>1416</v>
      </c>
      <c r="AT15" t="s">
        <v>1346</v>
      </c>
      <c r="AU15" t="s">
        <v>1172</v>
      </c>
      <c r="AV15" s="10">
        <v>140001285961</v>
      </c>
      <c r="AW15" s="10">
        <v>130000574260</v>
      </c>
      <c r="AX15">
        <v>2006962740</v>
      </c>
      <c r="AZ15" s="21">
        <v>42320.639999999999</v>
      </c>
      <c r="BB15">
        <v>0</v>
      </c>
      <c r="BE15" s="21">
        <f t="shared" si="0"/>
        <v>42320.639999999999</v>
      </c>
      <c r="BF15" t="s">
        <v>1417</v>
      </c>
      <c r="BG15" t="s">
        <v>1418</v>
      </c>
      <c r="BH15" t="s">
        <v>2374</v>
      </c>
      <c r="BI15" s="27">
        <v>0.45468749999999997</v>
      </c>
      <c r="BJ15">
        <v>504724</v>
      </c>
      <c r="BK15" t="s">
        <v>1279</v>
      </c>
      <c r="BL15" s="27">
        <v>0.45468749999999997</v>
      </c>
      <c r="BM15" t="s">
        <v>2374</v>
      </c>
      <c r="BN15" s="27">
        <v>0.54108796296296291</v>
      </c>
      <c r="BO15" t="s">
        <v>1529</v>
      </c>
      <c r="BQ15" t="s">
        <v>1628</v>
      </c>
      <c r="BT15">
        <v>30000</v>
      </c>
      <c r="BW15" t="s">
        <v>1421</v>
      </c>
      <c r="BY15" s="28">
        <v>1</v>
      </c>
      <c r="BZ15" t="s">
        <v>2394</v>
      </c>
      <c r="CA15" t="s">
        <v>1422</v>
      </c>
      <c r="CB15" t="s">
        <v>1619</v>
      </c>
      <c r="CC15">
        <v>9000</v>
      </c>
      <c r="CD15" t="s">
        <v>1394</v>
      </c>
      <c r="CE15">
        <v>10</v>
      </c>
      <c r="CF15">
        <v>9000</v>
      </c>
      <c r="CG15" t="s">
        <v>1394</v>
      </c>
      <c r="CH15">
        <v>4018198105</v>
      </c>
      <c r="CI15" t="s">
        <v>1394</v>
      </c>
      <c r="CJ15" s="27">
        <v>0</v>
      </c>
      <c r="CK15" t="s">
        <v>2394</v>
      </c>
      <c r="CL15" t="s">
        <v>1424</v>
      </c>
      <c r="CM15" t="s">
        <v>1529</v>
      </c>
      <c r="CN15" t="s">
        <v>1560</v>
      </c>
      <c r="CO15" s="27">
        <v>0.54057870370370364</v>
      </c>
      <c r="CP15" s="27">
        <v>0</v>
      </c>
      <c r="CQ15" t="s">
        <v>2375</v>
      </c>
      <c r="CR15" t="s">
        <v>1427</v>
      </c>
      <c r="CS15" t="s">
        <v>1394</v>
      </c>
      <c r="CT15" t="s">
        <v>1533</v>
      </c>
      <c r="CU15">
        <v>183458972</v>
      </c>
      <c r="CV15">
        <v>9000</v>
      </c>
    </row>
    <row r="16" spans="1:100" x14ac:dyDescent="0.2">
      <c r="A16" s="12"/>
      <c r="B16" s="10"/>
      <c r="C16" s="10"/>
      <c r="D16" s="14"/>
      <c r="E16" s="14"/>
      <c r="F16" s="14"/>
      <c r="G16" s="14"/>
      <c r="H16" s="14"/>
      <c r="I16" s="13"/>
      <c r="J16" s="13"/>
      <c r="M16" s="5"/>
      <c r="N16" s="14"/>
      <c r="O16" s="14"/>
      <c r="P16" s="14"/>
      <c r="Q16" s="14"/>
      <c r="AL16" t="s">
        <v>535</v>
      </c>
      <c r="AM16" t="s">
        <v>2365</v>
      </c>
      <c r="AN16" s="27">
        <v>0.62365740740740738</v>
      </c>
      <c r="AO16" t="s">
        <v>1507</v>
      </c>
      <c r="AP16">
        <v>1014527887</v>
      </c>
      <c r="AQ16" t="s">
        <v>1414</v>
      </c>
      <c r="AR16" t="s">
        <v>1415</v>
      </c>
      <c r="AS16" t="s">
        <v>1416</v>
      </c>
      <c r="AT16" t="s">
        <v>1346</v>
      </c>
      <c r="AU16" t="s">
        <v>1214</v>
      </c>
      <c r="AV16" s="10">
        <v>140001283862</v>
      </c>
      <c r="AW16" s="10">
        <v>130000601677</v>
      </c>
      <c r="AX16">
        <v>2006958380</v>
      </c>
      <c r="AY16" t="s">
        <v>2366</v>
      </c>
      <c r="AZ16" s="21">
        <v>40197.760000000002</v>
      </c>
      <c r="BA16">
        <v>9008232081</v>
      </c>
      <c r="BB16" s="21">
        <v>9614.0300000000007</v>
      </c>
      <c r="BC16" t="s">
        <v>2396</v>
      </c>
      <c r="BD16" t="s">
        <v>2397</v>
      </c>
      <c r="BE16" s="21">
        <f t="shared" si="0"/>
        <v>30583.730000000003</v>
      </c>
      <c r="BF16" t="s">
        <v>1417</v>
      </c>
      <c r="BG16" t="s">
        <v>1418</v>
      </c>
      <c r="BH16" t="s">
        <v>2365</v>
      </c>
      <c r="BI16" s="27">
        <v>0.67356481481481489</v>
      </c>
      <c r="BJ16">
        <v>496830</v>
      </c>
      <c r="BK16" t="s">
        <v>1119</v>
      </c>
      <c r="BL16" s="27">
        <v>0.67356481481481489</v>
      </c>
      <c r="BM16" t="s">
        <v>2365</v>
      </c>
      <c r="BN16" s="27">
        <v>0.62633101851851858</v>
      </c>
      <c r="BO16" t="s">
        <v>1508</v>
      </c>
      <c r="BQ16" t="s">
        <v>1509</v>
      </c>
      <c r="BT16">
        <v>30120</v>
      </c>
      <c r="BU16">
        <v>3</v>
      </c>
      <c r="BW16" t="s">
        <v>1421</v>
      </c>
      <c r="BY16" s="27">
        <v>0.62365740740740738</v>
      </c>
      <c r="BZ16" t="s">
        <v>2374</v>
      </c>
      <c r="CA16" t="s">
        <v>1422</v>
      </c>
      <c r="CB16" t="s">
        <v>1510</v>
      </c>
      <c r="CC16">
        <v>9000</v>
      </c>
      <c r="CD16" t="s">
        <v>1393</v>
      </c>
      <c r="CE16">
        <v>10</v>
      </c>
      <c r="CF16">
        <v>9000</v>
      </c>
      <c r="CG16" t="s">
        <v>1393</v>
      </c>
      <c r="CH16">
        <v>4016317286</v>
      </c>
      <c r="CI16" t="s">
        <v>1393</v>
      </c>
      <c r="CJ16" s="27">
        <v>0.62365740740740738</v>
      </c>
      <c r="CK16" t="s">
        <v>2375</v>
      </c>
      <c r="CL16" t="s">
        <v>1424</v>
      </c>
      <c r="CM16" t="s">
        <v>1511</v>
      </c>
      <c r="CN16" t="s">
        <v>1512</v>
      </c>
      <c r="CO16" s="27">
        <v>0.62376157407407407</v>
      </c>
      <c r="CP16" s="27">
        <v>0</v>
      </c>
      <c r="CQ16" t="s">
        <v>2365</v>
      </c>
      <c r="CR16" t="s">
        <v>1427</v>
      </c>
      <c r="CS16" t="s">
        <v>1393</v>
      </c>
      <c r="CT16" t="s">
        <v>1513</v>
      </c>
      <c r="CU16">
        <v>183402676</v>
      </c>
      <c r="CV16">
        <v>9000</v>
      </c>
    </row>
    <row r="17" spans="1:100" x14ac:dyDescent="0.2">
      <c r="A17" s="12"/>
      <c r="B17" s="10"/>
      <c r="C17" s="10"/>
      <c r="D17" s="14"/>
      <c r="E17" s="14"/>
      <c r="F17" s="14"/>
      <c r="G17" s="14"/>
      <c r="H17" s="14"/>
      <c r="I17" s="13"/>
      <c r="J17" s="13"/>
      <c r="M17" s="5"/>
      <c r="N17" s="14"/>
      <c r="O17" s="14"/>
      <c r="P17" s="14"/>
      <c r="Q17" s="14"/>
      <c r="AL17" t="s">
        <v>401</v>
      </c>
      <c r="AM17" t="s">
        <v>2374</v>
      </c>
      <c r="AN17" s="27">
        <v>0.38079861111111107</v>
      </c>
      <c r="AO17" t="s">
        <v>2031</v>
      </c>
      <c r="AP17">
        <v>1015748396</v>
      </c>
      <c r="AQ17" t="s">
        <v>1414</v>
      </c>
      <c r="AR17" t="s">
        <v>1415</v>
      </c>
      <c r="AS17" t="s">
        <v>1416</v>
      </c>
      <c r="AT17" t="s">
        <v>1346</v>
      </c>
      <c r="AU17" t="s">
        <v>1355</v>
      </c>
      <c r="AV17" s="10">
        <v>140001287548</v>
      </c>
      <c r="AW17" s="10">
        <v>130000572658</v>
      </c>
      <c r="AX17">
        <v>2006966766</v>
      </c>
      <c r="AZ17" s="21">
        <v>26638.720000000001</v>
      </c>
      <c r="BB17">
        <v>0</v>
      </c>
      <c r="BE17" s="21">
        <f t="shared" si="0"/>
        <v>26638.720000000001</v>
      </c>
      <c r="BF17" t="s">
        <v>1417</v>
      </c>
      <c r="BG17" t="s">
        <v>1418</v>
      </c>
      <c r="BH17" t="s">
        <v>2398</v>
      </c>
      <c r="BI17" s="27">
        <v>0.43239583333333331</v>
      </c>
      <c r="BJ17">
        <v>502316</v>
      </c>
      <c r="BK17" t="s">
        <v>73</v>
      </c>
      <c r="BL17" s="27">
        <v>0.43240740740740741</v>
      </c>
      <c r="BM17" t="s">
        <v>2398</v>
      </c>
      <c r="BN17" s="27">
        <v>0.38295138888888891</v>
      </c>
      <c r="BO17" t="s">
        <v>2032</v>
      </c>
      <c r="BQ17" t="s">
        <v>2276</v>
      </c>
      <c r="BT17">
        <v>30140</v>
      </c>
      <c r="BW17" t="s">
        <v>1421</v>
      </c>
      <c r="BY17" s="28">
        <v>1</v>
      </c>
      <c r="BZ17" t="s">
        <v>2443</v>
      </c>
      <c r="CA17" t="s">
        <v>1422</v>
      </c>
      <c r="CB17" t="s">
        <v>2034</v>
      </c>
      <c r="CC17">
        <v>9000</v>
      </c>
      <c r="CD17" t="s">
        <v>1396</v>
      </c>
      <c r="CE17">
        <v>10</v>
      </c>
      <c r="CF17">
        <v>9000</v>
      </c>
      <c r="CG17" t="s">
        <v>1396</v>
      </c>
      <c r="CH17">
        <v>4016316820</v>
      </c>
      <c r="CI17" t="s">
        <v>1396</v>
      </c>
      <c r="CJ17" s="27">
        <v>0</v>
      </c>
      <c r="CK17" t="s">
        <v>2443</v>
      </c>
      <c r="CL17" t="s">
        <v>1424</v>
      </c>
      <c r="CM17">
        <v>502316</v>
      </c>
      <c r="CN17" t="s">
        <v>2035</v>
      </c>
      <c r="CO17" s="27">
        <v>0.38090277777777781</v>
      </c>
      <c r="CP17" s="27">
        <v>0</v>
      </c>
      <c r="CQ17" t="s">
        <v>2374</v>
      </c>
      <c r="CR17" t="s">
        <v>1427</v>
      </c>
      <c r="CS17" t="s">
        <v>1396</v>
      </c>
      <c r="CT17" t="s">
        <v>2036</v>
      </c>
      <c r="CU17">
        <v>183502505</v>
      </c>
      <c r="CV17">
        <v>9000</v>
      </c>
    </row>
    <row r="18" spans="1:100" x14ac:dyDescent="0.2">
      <c r="A18" s="12"/>
      <c r="B18" s="10"/>
      <c r="C18" s="10"/>
      <c r="D18" s="14"/>
      <c r="E18" s="14"/>
      <c r="F18" s="14"/>
      <c r="G18" s="14"/>
      <c r="H18" s="14"/>
      <c r="I18" s="13"/>
      <c r="J18" s="13"/>
      <c r="M18" s="5"/>
      <c r="N18" s="14"/>
      <c r="O18" s="14"/>
      <c r="P18" s="14"/>
      <c r="Q18" s="14"/>
      <c r="AL18" t="s">
        <v>1527</v>
      </c>
      <c r="AM18" t="s">
        <v>2375</v>
      </c>
      <c r="AN18" s="27">
        <v>0.5370949074074074</v>
      </c>
      <c r="AO18" t="s">
        <v>1617</v>
      </c>
      <c r="AP18">
        <v>1014172925</v>
      </c>
      <c r="AQ18" t="s">
        <v>1414</v>
      </c>
      <c r="AR18" t="s">
        <v>1415</v>
      </c>
      <c r="AS18" t="s">
        <v>1416</v>
      </c>
      <c r="AT18" t="s">
        <v>1346</v>
      </c>
      <c r="AU18" t="s">
        <v>1178</v>
      </c>
      <c r="AV18" s="10">
        <v>140001285941</v>
      </c>
      <c r="AW18" s="10">
        <v>130000574259</v>
      </c>
      <c r="AX18">
        <v>2006962738</v>
      </c>
      <c r="AY18" t="s">
        <v>2366</v>
      </c>
      <c r="AZ18" s="21">
        <v>70671.360000000001</v>
      </c>
      <c r="BA18">
        <v>9008237484</v>
      </c>
      <c r="BB18" s="21">
        <v>47114.239999999998</v>
      </c>
      <c r="BC18" t="s">
        <v>2419</v>
      </c>
      <c r="BD18" t="s">
        <v>2420</v>
      </c>
      <c r="BE18" s="21">
        <f t="shared" si="0"/>
        <v>23557.120000000003</v>
      </c>
      <c r="BF18" t="s">
        <v>1417</v>
      </c>
      <c r="BG18" t="s">
        <v>1418</v>
      </c>
      <c r="BH18" t="s">
        <v>2374</v>
      </c>
      <c r="BI18" s="27">
        <v>0.45468749999999997</v>
      </c>
      <c r="BJ18">
        <v>504724</v>
      </c>
      <c r="BK18" t="s">
        <v>1279</v>
      </c>
      <c r="BL18" s="27">
        <v>0.45468749999999997</v>
      </c>
      <c r="BM18" t="s">
        <v>2374</v>
      </c>
      <c r="BN18" s="27">
        <v>0.53945601851851854</v>
      </c>
      <c r="BO18" t="s">
        <v>1529</v>
      </c>
      <c r="BQ18" t="s">
        <v>1637</v>
      </c>
      <c r="BT18">
        <v>30000</v>
      </c>
      <c r="BW18" t="s">
        <v>1421</v>
      </c>
      <c r="BY18" s="28">
        <v>1</v>
      </c>
      <c r="BZ18" t="s">
        <v>2394</v>
      </c>
      <c r="CA18" t="s">
        <v>1422</v>
      </c>
      <c r="CB18" t="s">
        <v>1619</v>
      </c>
      <c r="CC18">
        <v>9000</v>
      </c>
      <c r="CD18" t="s">
        <v>1394</v>
      </c>
      <c r="CE18">
        <v>10</v>
      </c>
      <c r="CF18">
        <v>9000</v>
      </c>
      <c r="CG18" t="s">
        <v>1394</v>
      </c>
      <c r="CH18">
        <v>4018198105</v>
      </c>
      <c r="CI18" t="s">
        <v>1394</v>
      </c>
      <c r="CJ18" s="27">
        <v>0</v>
      </c>
      <c r="CK18" t="s">
        <v>2394</v>
      </c>
      <c r="CL18" t="s">
        <v>1424</v>
      </c>
      <c r="CM18" t="s">
        <v>1529</v>
      </c>
      <c r="CN18" t="s">
        <v>1560</v>
      </c>
      <c r="CO18" s="27">
        <v>0.53717592592592589</v>
      </c>
      <c r="CP18" s="27">
        <v>0</v>
      </c>
      <c r="CQ18" t="s">
        <v>2375</v>
      </c>
      <c r="CR18" t="s">
        <v>1427</v>
      </c>
      <c r="CS18" t="s">
        <v>1394</v>
      </c>
      <c r="CT18" t="s">
        <v>1533</v>
      </c>
      <c r="CU18">
        <v>183458863</v>
      </c>
      <c r="CV18">
        <v>9000</v>
      </c>
    </row>
    <row r="19" spans="1:100" x14ac:dyDescent="0.2">
      <c r="A19" s="12"/>
      <c r="B19" s="10"/>
      <c r="C19" s="10"/>
      <c r="D19" s="14"/>
      <c r="E19" s="14"/>
      <c r="F19" s="14"/>
      <c r="G19" s="14"/>
      <c r="H19" s="14"/>
      <c r="I19" s="13"/>
      <c r="J19" s="13"/>
      <c r="M19" s="5"/>
      <c r="N19" s="14"/>
      <c r="O19" s="14"/>
      <c r="P19" s="14"/>
      <c r="Q19" s="14"/>
      <c r="AL19" t="s">
        <v>427</v>
      </c>
      <c r="AM19" t="s">
        <v>2375</v>
      </c>
      <c r="AN19" s="27">
        <v>0.70777777777777784</v>
      </c>
      <c r="AO19" t="s">
        <v>1676</v>
      </c>
      <c r="AP19">
        <v>1014396653</v>
      </c>
      <c r="AQ19" t="s">
        <v>1414</v>
      </c>
      <c r="AR19" t="s">
        <v>1415</v>
      </c>
      <c r="AS19" t="s">
        <v>1416</v>
      </c>
      <c r="AT19" t="s">
        <v>1346</v>
      </c>
      <c r="AU19" t="s">
        <v>824</v>
      </c>
      <c r="AV19" s="10">
        <v>140001287313</v>
      </c>
      <c r="AW19" s="10">
        <v>130000573309</v>
      </c>
      <c r="AX19">
        <v>2006964320</v>
      </c>
      <c r="AY19" t="s">
        <v>2366</v>
      </c>
      <c r="AZ19" s="21">
        <v>46155.519999999997</v>
      </c>
      <c r="BA19">
        <v>9008238918</v>
      </c>
      <c r="BB19" s="21">
        <v>23000</v>
      </c>
      <c r="BC19" t="s">
        <v>2427</v>
      </c>
      <c r="BD19" t="s">
        <v>2428</v>
      </c>
      <c r="BE19" s="21">
        <f t="shared" si="0"/>
        <v>23155.519999999997</v>
      </c>
      <c r="BF19" t="s">
        <v>1417</v>
      </c>
      <c r="BG19" t="s">
        <v>1418</v>
      </c>
      <c r="BH19" t="s">
        <v>2374</v>
      </c>
      <c r="BI19" s="27">
        <v>0.61379629629629628</v>
      </c>
      <c r="BJ19">
        <v>503813</v>
      </c>
      <c r="BK19" t="s">
        <v>93</v>
      </c>
      <c r="BL19" s="27">
        <v>0.61381944444444447</v>
      </c>
      <c r="BM19" t="s">
        <v>2374</v>
      </c>
      <c r="BN19" s="27">
        <v>0.70923611111111118</v>
      </c>
      <c r="BO19" t="s">
        <v>1677</v>
      </c>
      <c r="BQ19" t="s">
        <v>1684</v>
      </c>
      <c r="BT19">
        <v>36110</v>
      </c>
      <c r="BW19" t="s">
        <v>1421</v>
      </c>
      <c r="BY19" s="28">
        <v>1</v>
      </c>
      <c r="BZ19" t="s">
        <v>2429</v>
      </c>
      <c r="CA19" t="s">
        <v>1422</v>
      </c>
      <c r="CB19" t="s">
        <v>1679</v>
      </c>
      <c r="CC19">
        <v>9000</v>
      </c>
      <c r="CD19" t="s">
        <v>1392</v>
      </c>
      <c r="CE19">
        <v>10</v>
      </c>
      <c r="CF19">
        <v>9000</v>
      </c>
      <c r="CG19" t="s">
        <v>1392</v>
      </c>
      <c r="CH19">
        <v>4016316821</v>
      </c>
      <c r="CI19" t="s">
        <v>1392</v>
      </c>
      <c r="CJ19" s="27">
        <v>0</v>
      </c>
      <c r="CK19" t="s">
        <v>2392</v>
      </c>
      <c r="CL19" t="s">
        <v>1424</v>
      </c>
      <c r="CM19" t="s">
        <v>1680</v>
      </c>
      <c r="CN19" t="s">
        <v>1681</v>
      </c>
      <c r="CO19" s="27">
        <v>0.70784722222222218</v>
      </c>
      <c r="CP19" s="27">
        <v>0</v>
      </c>
      <c r="CQ19" t="s">
        <v>2375</v>
      </c>
      <c r="CR19" t="s">
        <v>1427</v>
      </c>
      <c r="CS19" t="s">
        <v>1392</v>
      </c>
      <c r="CT19" t="s">
        <v>1682</v>
      </c>
      <c r="CU19">
        <v>183473364</v>
      </c>
      <c r="CV19">
        <v>9000</v>
      </c>
    </row>
    <row r="20" spans="1:100" x14ac:dyDescent="0.2">
      <c r="A20" s="12"/>
      <c r="B20" s="10"/>
      <c r="C20" s="10"/>
      <c r="D20" s="14"/>
      <c r="E20" s="14"/>
      <c r="F20" s="14"/>
      <c r="G20" s="14"/>
      <c r="H20" s="14"/>
      <c r="I20" s="13"/>
      <c r="J20" s="13"/>
      <c r="M20" s="5"/>
      <c r="N20" s="14"/>
      <c r="O20" s="14"/>
      <c r="P20" s="14"/>
      <c r="Q20" s="14"/>
      <c r="AL20" t="s">
        <v>537</v>
      </c>
      <c r="AM20" t="s">
        <v>2374</v>
      </c>
      <c r="AN20" s="27">
        <v>0.46754629629629635</v>
      </c>
      <c r="AO20" t="s">
        <v>1413</v>
      </c>
      <c r="AP20">
        <v>1017501437</v>
      </c>
      <c r="AQ20" t="s">
        <v>1414</v>
      </c>
      <c r="AR20" t="s">
        <v>1415</v>
      </c>
      <c r="AS20" t="s">
        <v>1416</v>
      </c>
      <c r="AT20" t="s">
        <v>1346</v>
      </c>
      <c r="AU20" t="s">
        <v>1343</v>
      </c>
      <c r="AV20" s="10">
        <v>140001288174</v>
      </c>
      <c r="AW20" s="10">
        <v>130000574290</v>
      </c>
      <c r="AX20">
        <v>2006967468</v>
      </c>
      <c r="AZ20" s="21">
        <v>15793.2</v>
      </c>
      <c r="BB20">
        <v>0</v>
      </c>
      <c r="BE20" s="21">
        <f t="shared" si="0"/>
        <v>15793.2</v>
      </c>
      <c r="BF20" t="s">
        <v>1417</v>
      </c>
      <c r="BG20" t="s">
        <v>1418</v>
      </c>
      <c r="BH20" t="s">
        <v>2502</v>
      </c>
      <c r="BI20" s="27">
        <v>0.43541666666666662</v>
      </c>
      <c r="BJ20">
        <v>304836</v>
      </c>
      <c r="BK20" t="s">
        <v>55</v>
      </c>
      <c r="BL20" s="27">
        <v>0.43541666666666662</v>
      </c>
      <c r="BM20" t="s">
        <v>2502</v>
      </c>
      <c r="BN20" s="27">
        <v>0.47122685185185187</v>
      </c>
      <c r="BO20" t="s">
        <v>2269</v>
      </c>
      <c r="BQ20" t="s">
        <v>2272</v>
      </c>
      <c r="BT20">
        <v>31000</v>
      </c>
      <c r="BW20" t="s">
        <v>1421</v>
      </c>
      <c r="BY20" s="28">
        <v>1</v>
      </c>
      <c r="BZ20" t="s">
        <v>2400</v>
      </c>
      <c r="CA20" t="s">
        <v>1422</v>
      </c>
      <c r="CB20" t="s">
        <v>1803</v>
      </c>
      <c r="CC20">
        <v>9000</v>
      </c>
      <c r="CD20" t="s">
        <v>1397</v>
      </c>
      <c r="CE20">
        <v>10</v>
      </c>
      <c r="CF20">
        <v>9000</v>
      </c>
      <c r="CG20" t="s">
        <v>1397</v>
      </c>
      <c r="CH20">
        <v>4016316790</v>
      </c>
      <c r="CI20" t="s">
        <v>1397</v>
      </c>
      <c r="CJ20" s="27">
        <v>0</v>
      </c>
      <c r="CK20" t="s">
        <v>2423</v>
      </c>
      <c r="CL20" t="s">
        <v>1424</v>
      </c>
      <c r="CM20" t="s">
        <v>1804</v>
      </c>
      <c r="CN20" t="s">
        <v>1805</v>
      </c>
      <c r="CO20" s="27">
        <v>0.46767361111111111</v>
      </c>
      <c r="CP20" s="27">
        <v>0</v>
      </c>
      <c r="CQ20" t="s">
        <v>2374</v>
      </c>
      <c r="CR20" t="s">
        <v>1427</v>
      </c>
      <c r="CS20" t="s">
        <v>1397</v>
      </c>
      <c r="CT20" t="s">
        <v>1806</v>
      </c>
      <c r="CU20">
        <v>183511282</v>
      </c>
      <c r="CV20">
        <v>9000</v>
      </c>
    </row>
    <row r="21" spans="1:100" x14ac:dyDescent="0.2">
      <c r="A21" s="12"/>
      <c r="B21" s="10"/>
      <c r="C21" s="10"/>
      <c r="D21" s="14"/>
      <c r="E21" s="14"/>
      <c r="F21" s="14"/>
      <c r="G21" s="14"/>
      <c r="H21" s="14"/>
      <c r="I21" s="13"/>
      <c r="J21" s="13"/>
      <c r="M21" s="5"/>
      <c r="N21" s="14"/>
      <c r="O21" s="14"/>
      <c r="P21" s="14"/>
      <c r="Q21" s="14"/>
      <c r="AL21" t="s">
        <v>1554</v>
      </c>
      <c r="AM21" t="s">
        <v>2375</v>
      </c>
      <c r="AN21" s="27">
        <v>0.58833333333333326</v>
      </c>
      <c r="AO21" t="s">
        <v>1555</v>
      </c>
      <c r="AP21">
        <v>1017501437</v>
      </c>
      <c r="AQ21" t="s">
        <v>1414</v>
      </c>
      <c r="AR21" t="s">
        <v>1415</v>
      </c>
      <c r="AS21" t="s">
        <v>1416</v>
      </c>
      <c r="AT21" t="s">
        <v>1346</v>
      </c>
      <c r="AU21" t="s">
        <v>1108</v>
      </c>
      <c r="AV21" s="10">
        <v>140001286445</v>
      </c>
      <c r="AW21" s="10">
        <v>130000574516</v>
      </c>
      <c r="AX21">
        <v>2006963223</v>
      </c>
      <c r="AZ21" s="21">
        <v>12283.6</v>
      </c>
      <c r="BB21">
        <v>0</v>
      </c>
      <c r="BE21" s="21">
        <f t="shared" si="0"/>
        <v>12283.6</v>
      </c>
      <c r="BF21" t="s">
        <v>1417</v>
      </c>
      <c r="BG21" t="s">
        <v>1418</v>
      </c>
      <c r="BH21" t="s">
        <v>2374</v>
      </c>
      <c r="BI21" s="27">
        <v>0.56678240740740737</v>
      </c>
      <c r="BJ21">
        <v>433041</v>
      </c>
      <c r="BK21" t="s">
        <v>65</v>
      </c>
      <c r="BL21" s="27">
        <v>0.56678240740740737</v>
      </c>
      <c r="BM21" t="s">
        <v>2374</v>
      </c>
      <c r="BN21" s="27">
        <v>0.58923611111111118</v>
      </c>
      <c r="BO21" t="s">
        <v>1556</v>
      </c>
      <c r="BQ21" t="s">
        <v>1567</v>
      </c>
      <c r="BT21">
        <v>30000</v>
      </c>
      <c r="BU21">
        <v>3</v>
      </c>
      <c r="BW21" t="s">
        <v>1421</v>
      </c>
      <c r="BY21" s="27">
        <v>0.58833333333333326</v>
      </c>
      <c r="BZ21" t="s">
        <v>2398</v>
      </c>
      <c r="CA21" t="s">
        <v>1422</v>
      </c>
      <c r="CB21" t="s">
        <v>1558</v>
      </c>
      <c r="CC21">
        <v>9000</v>
      </c>
      <c r="CD21" t="s">
        <v>1394</v>
      </c>
      <c r="CE21">
        <v>10</v>
      </c>
      <c r="CF21">
        <v>9000</v>
      </c>
      <c r="CG21" t="s">
        <v>1394</v>
      </c>
      <c r="CH21">
        <v>4016316844</v>
      </c>
      <c r="CI21" t="s">
        <v>1394</v>
      </c>
      <c r="CJ21" s="27">
        <v>0.58833333333333326</v>
      </c>
      <c r="CK21" t="s">
        <v>2374</v>
      </c>
      <c r="CL21" t="s">
        <v>1424</v>
      </c>
      <c r="CM21" t="s">
        <v>1559</v>
      </c>
      <c r="CN21" t="s">
        <v>1560</v>
      </c>
      <c r="CO21" s="27">
        <v>0.5883680555555556</v>
      </c>
      <c r="CP21" s="27">
        <v>0</v>
      </c>
      <c r="CQ21" t="s">
        <v>2375</v>
      </c>
      <c r="CR21" t="s">
        <v>1427</v>
      </c>
      <c r="CS21" t="s">
        <v>1394</v>
      </c>
      <c r="CT21" t="s">
        <v>1561</v>
      </c>
      <c r="CU21">
        <v>183462695</v>
      </c>
      <c r="CV21">
        <v>9000</v>
      </c>
    </row>
    <row r="22" spans="1:100" x14ac:dyDescent="0.2">
      <c r="A22" s="12"/>
      <c r="B22" s="10"/>
      <c r="C22" s="10"/>
      <c r="D22" s="14"/>
      <c r="E22" s="14"/>
      <c r="F22" s="14"/>
      <c r="G22" s="14"/>
      <c r="H22" s="14"/>
      <c r="I22" s="13"/>
      <c r="J22" s="13"/>
      <c r="M22" s="5"/>
      <c r="N22" s="14"/>
      <c r="O22" s="14"/>
      <c r="P22" s="14"/>
      <c r="Q22" s="14"/>
      <c r="AL22" t="s">
        <v>334</v>
      </c>
      <c r="AM22" t="s">
        <v>2374</v>
      </c>
      <c r="AN22" s="27">
        <v>0.40736111111111112</v>
      </c>
      <c r="AO22" t="s">
        <v>2046</v>
      </c>
      <c r="AP22">
        <v>1014154027</v>
      </c>
      <c r="AQ22" t="s">
        <v>1414</v>
      </c>
      <c r="AR22" t="s">
        <v>1415</v>
      </c>
      <c r="AS22" t="s">
        <v>1416</v>
      </c>
      <c r="AT22" t="s">
        <v>1346</v>
      </c>
      <c r="AU22" t="s">
        <v>1146</v>
      </c>
      <c r="AV22" s="10">
        <v>140001287724</v>
      </c>
      <c r="AW22" s="10">
        <v>130000596782</v>
      </c>
      <c r="AX22">
        <v>2006967074</v>
      </c>
      <c r="AZ22" s="21">
        <v>9347.52</v>
      </c>
      <c r="BB22">
        <v>0</v>
      </c>
      <c r="BE22" s="21">
        <f t="shared" si="0"/>
        <v>9347.52</v>
      </c>
      <c r="BF22" t="s">
        <v>1417</v>
      </c>
      <c r="BG22" t="s">
        <v>1418</v>
      </c>
      <c r="BH22" t="s">
        <v>2374</v>
      </c>
      <c r="BI22" s="27">
        <v>0.62827546296296299</v>
      </c>
      <c r="BJ22">
        <v>403363</v>
      </c>
      <c r="BK22" t="s">
        <v>53</v>
      </c>
      <c r="BL22" s="27">
        <v>0.62831018518518522</v>
      </c>
      <c r="BM22" t="s">
        <v>2374</v>
      </c>
      <c r="BN22" s="27">
        <v>0.41291666666666665</v>
      </c>
      <c r="BO22" t="s">
        <v>2047</v>
      </c>
      <c r="BQ22" t="s">
        <v>2281</v>
      </c>
      <c r="BR22">
        <v>2516</v>
      </c>
      <c r="BT22">
        <v>30170</v>
      </c>
      <c r="BW22" t="s">
        <v>1421</v>
      </c>
      <c r="BY22" s="28">
        <v>1</v>
      </c>
      <c r="BZ22" t="s">
        <v>2409</v>
      </c>
      <c r="CA22" t="s">
        <v>1422</v>
      </c>
      <c r="CB22" t="s">
        <v>2049</v>
      </c>
      <c r="CC22">
        <v>9000</v>
      </c>
      <c r="CD22" t="s">
        <v>1396</v>
      </c>
      <c r="CE22">
        <v>10</v>
      </c>
      <c r="CF22">
        <v>9000</v>
      </c>
      <c r="CG22" t="s">
        <v>1396</v>
      </c>
      <c r="CH22">
        <v>4016316922</v>
      </c>
      <c r="CI22" t="s">
        <v>1396</v>
      </c>
      <c r="CJ22" s="27">
        <v>0</v>
      </c>
      <c r="CK22" t="s">
        <v>2409</v>
      </c>
      <c r="CL22" t="s">
        <v>1424</v>
      </c>
      <c r="CM22" t="s">
        <v>2050</v>
      </c>
      <c r="CN22" t="s">
        <v>2051</v>
      </c>
      <c r="CO22" s="27">
        <v>0.40745370370370365</v>
      </c>
      <c r="CP22" s="27">
        <v>0</v>
      </c>
      <c r="CQ22" t="s">
        <v>2374</v>
      </c>
      <c r="CR22" t="s">
        <v>1427</v>
      </c>
      <c r="CS22" t="s">
        <v>1396</v>
      </c>
      <c r="CT22" t="s">
        <v>2052</v>
      </c>
      <c r="CU22">
        <v>183504799</v>
      </c>
      <c r="CV22">
        <v>9000</v>
      </c>
    </row>
    <row r="23" spans="1:100" x14ac:dyDescent="0.2">
      <c r="A23" s="12"/>
      <c r="B23" s="10"/>
      <c r="C23" s="10"/>
      <c r="D23" s="14"/>
      <c r="E23" s="14"/>
      <c r="F23" s="14"/>
      <c r="G23" s="14"/>
      <c r="H23" s="14"/>
      <c r="I23" s="13"/>
      <c r="J23" s="13"/>
      <c r="M23" s="5"/>
      <c r="N23" s="14"/>
      <c r="O23" s="14"/>
      <c r="P23" s="14"/>
      <c r="Q23" s="14"/>
      <c r="AL23" t="s">
        <v>334</v>
      </c>
      <c r="AM23" t="s">
        <v>2375</v>
      </c>
      <c r="AN23" s="27">
        <v>0.58675925925925931</v>
      </c>
      <c r="AO23" t="s">
        <v>2046</v>
      </c>
      <c r="AP23">
        <v>1017501437</v>
      </c>
      <c r="AQ23" t="s">
        <v>1414</v>
      </c>
      <c r="AR23" t="s">
        <v>1415</v>
      </c>
      <c r="AS23" t="s">
        <v>1416</v>
      </c>
      <c r="AT23" t="s">
        <v>1346</v>
      </c>
      <c r="AU23" t="s">
        <v>2053</v>
      </c>
      <c r="AV23" s="10">
        <v>140001286465</v>
      </c>
      <c r="AW23" s="10">
        <v>130000574105</v>
      </c>
      <c r="AX23">
        <v>2006963212</v>
      </c>
      <c r="AZ23" s="21">
        <v>5264.4</v>
      </c>
      <c r="BB23">
        <v>0</v>
      </c>
      <c r="BE23" s="21">
        <f t="shared" si="0"/>
        <v>5264.4</v>
      </c>
      <c r="BF23" t="s">
        <v>1417</v>
      </c>
      <c r="BG23" t="s">
        <v>1418</v>
      </c>
      <c r="BH23" t="s">
        <v>2374</v>
      </c>
      <c r="BI23" s="27">
        <v>0.62637731481481485</v>
      </c>
      <c r="BJ23">
        <v>403363</v>
      </c>
      <c r="BK23" t="s">
        <v>53</v>
      </c>
      <c r="BL23" s="27">
        <v>0.62645833333333334</v>
      </c>
      <c r="BM23" t="s">
        <v>2374</v>
      </c>
      <c r="BN23" s="27">
        <v>0.59103009259259254</v>
      </c>
      <c r="BO23" t="s">
        <v>2047</v>
      </c>
      <c r="BQ23" t="s">
        <v>2054</v>
      </c>
      <c r="BR23">
        <v>2516</v>
      </c>
      <c r="BT23">
        <v>30170</v>
      </c>
      <c r="BU23">
        <v>3</v>
      </c>
      <c r="BW23" t="s">
        <v>1421</v>
      </c>
      <c r="BY23" s="27">
        <v>0.58675925925925931</v>
      </c>
      <c r="BZ23" t="s">
        <v>2398</v>
      </c>
      <c r="CA23" t="s">
        <v>1422</v>
      </c>
      <c r="CB23" t="s">
        <v>2049</v>
      </c>
      <c r="CC23">
        <v>9000</v>
      </c>
      <c r="CD23" t="s">
        <v>1396</v>
      </c>
      <c r="CE23">
        <v>10</v>
      </c>
      <c r="CF23">
        <v>9000</v>
      </c>
      <c r="CG23" t="s">
        <v>1396</v>
      </c>
      <c r="CH23">
        <v>4016316922</v>
      </c>
      <c r="CI23" t="s">
        <v>1396</v>
      </c>
      <c r="CJ23" s="27">
        <v>0.58675925925925931</v>
      </c>
      <c r="CK23" t="s">
        <v>2374</v>
      </c>
      <c r="CL23" t="s">
        <v>1424</v>
      </c>
      <c r="CM23" t="s">
        <v>2050</v>
      </c>
      <c r="CN23" t="s">
        <v>2051</v>
      </c>
      <c r="CO23" s="27">
        <v>0.58736111111111111</v>
      </c>
      <c r="CP23" s="27">
        <v>0</v>
      </c>
      <c r="CQ23" t="s">
        <v>2375</v>
      </c>
      <c r="CR23" t="s">
        <v>1427</v>
      </c>
      <c r="CS23" t="s">
        <v>1396</v>
      </c>
      <c r="CT23" t="s">
        <v>2052</v>
      </c>
      <c r="CU23">
        <v>183462840</v>
      </c>
      <c r="CV23">
        <v>9000</v>
      </c>
    </row>
    <row r="24" spans="1:100" x14ac:dyDescent="0.2">
      <c r="A24" s="12"/>
      <c r="B24" s="10"/>
      <c r="C24" s="10"/>
      <c r="D24" s="14"/>
      <c r="E24" s="14"/>
      <c r="F24" s="14"/>
      <c r="G24" s="14"/>
      <c r="H24" s="14"/>
      <c r="I24" s="13"/>
      <c r="J24" s="13"/>
      <c r="M24" s="5"/>
      <c r="N24" s="14"/>
      <c r="O24" s="14"/>
      <c r="P24" s="14"/>
      <c r="Q24" s="14"/>
      <c r="AL24" t="s">
        <v>519</v>
      </c>
      <c r="AM24" t="s">
        <v>2365</v>
      </c>
      <c r="AN24" s="27">
        <v>0.5940509259259259</v>
      </c>
      <c r="AO24" t="s">
        <v>1413</v>
      </c>
      <c r="AP24">
        <v>1016894837</v>
      </c>
      <c r="AQ24" t="s">
        <v>1414</v>
      </c>
      <c r="AR24" t="s">
        <v>1415</v>
      </c>
      <c r="AS24" t="s">
        <v>1416</v>
      </c>
      <c r="AT24" t="s">
        <v>1346</v>
      </c>
      <c r="AU24" t="s">
        <v>1056</v>
      </c>
      <c r="AV24" s="10">
        <v>140001283660</v>
      </c>
      <c r="AW24" s="10">
        <v>130000572942</v>
      </c>
      <c r="AX24">
        <v>2006958098</v>
      </c>
      <c r="AY24" t="s">
        <v>2366</v>
      </c>
      <c r="AZ24" s="21">
        <v>365105.4</v>
      </c>
      <c r="BA24">
        <v>9008231708</v>
      </c>
      <c r="BB24" s="21">
        <v>365105.4</v>
      </c>
      <c r="BC24" t="s">
        <v>2367</v>
      </c>
      <c r="BD24" t="s">
        <v>2368</v>
      </c>
      <c r="BE24" s="21">
        <f t="shared" si="0"/>
        <v>0</v>
      </c>
      <c r="BF24" t="s">
        <v>1417</v>
      </c>
      <c r="BG24" t="s">
        <v>1418</v>
      </c>
      <c r="BH24" t="s">
        <v>2365</v>
      </c>
      <c r="BI24" s="27">
        <v>0.62302083333333336</v>
      </c>
      <c r="BJ24">
        <v>443321</v>
      </c>
      <c r="BK24" t="s">
        <v>28</v>
      </c>
      <c r="BL24" s="27">
        <v>0.62302083333333336</v>
      </c>
      <c r="BM24" t="s">
        <v>2365</v>
      </c>
      <c r="BN24" s="27">
        <v>0.59778935185185189</v>
      </c>
      <c r="BO24" t="s">
        <v>1419</v>
      </c>
      <c r="BQ24" t="s">
        <v>1420</v>
      </c>
      <c r="BT24">
        <v>36000</v>
      </c>
      <c r="BW24" t="s">
        <v>1421</v>
      </c>
      <c r="BY24" s="28">
        <v>1</v>
      </c>
      <c r="BZ24" t="s">
        <v>2369</v>
      </c>
      <c r="CA24" t="s">
        <v>1422</v>
      </c>
      <c r="CB24" t="s">
        <v>1423</v>
      </c>
      <c r="CC24">
        <v>9000</v>
      </c>
      <c r="CD24" t="s">
        <v>1392</v>
      </c>
      <c r="CE24">
        <v>10</v>
      </c>
      <c r="CF24">
        <v>9000</v>
      </c>
      <c r="CG24" t="s">
        <v>1392</v>
      </c>
      <c r="CH24">
        <v>4016316794</v>
      </c>
      <c r="CI24" t="s">
        <v>1392</v>
      </c>
      <c r="CJ24" s="27">
        <v>0</v>
      </c>
      <c r="CK24" t="s">
        <v>2369</v>
      </c>
      <c r="CL24" t="s">
        <v>1424</v>
      </c>
      <c r="CM24" t="s">
        <v>1425</v>
      </c>
      <c r="CN24" t="s">
        <v>1426</v>
      </c>
      <c r="CO24" s="27">
        <v>0.59408564814814813</v>
      </c>
      <c r="CP24" s="27">
        <v>0</v>
      </c>
      <c r="CQ24" t="s">
        <v>2365</v>
      </c>
      <c r="CR24" t="s">
        <v>1427</v>
      </c>
      <c r="CS24" t="s">
        <v>1392</v>
      </c>
      <c r="CT24" t="s">
        <v>1428</v>
      </c>
      <c r="CU24">
        <v>183400201</v>
      </c>
      <c r="CV24">
        <v>9000</v>
      </c>
    </row>
    <row r="25" spans="1:100" x14ac:dyDescent="0.2">
      <c r="A25" s="12"/>
      <c r="B25" s="10"/>
      <c r="C25" s="10"/>
      <c r="D25" s="14"/>
      <c r="E25" s="14"/>
      <c r="F25" s="14"/>
      <c r="G25" s="14"/>
      <c r="H25" s="14"/>
      <c r="I25" s="13"/>
      <c r="J25" s="13"/>
      <c r="M25" s="5"/>
      <c r="N25" s="14"/>
      <c r="O25" s="14"/>
      <c r="P25" s="14"/>
      <c r="Q25" s="14"/>
      <c r="AL25" t="s">
        <v>519</v>
      </c>
      <c r="AM25" t="s">
        <v>2365</v>
      </c>
      <c r="AN25" s="27">
        <v>0.58855324074074067</v>
      </c>
      <c r="AO25" t="s">
        <v>1413</v>
      </c>
      <c r="AP25">
        <v>1018950475</v>
      </c>
      <c r="AQ25" t="s">
        <v>1414</v>
      </c>
      <c r="AR25" t="s">
        <v>1415</v>
      </c>
      <c r="AS25" t="s">
        <v>1416</v>
      </c>
      <c r="AT25" t="s">
        <v>1346</v>
      </c>
      <c r="AU25" t="s">
        <v>685</v>
      </c>
      <c r="AV25" s="10">
        <v>140001283588</v>
      </c>
      <c r="AW25" s="10">
        <v>130000572941</v>
      </c>
      <c r="AX25">
        <v>2006957971</v>
      </c>
      <c r="AY25" t="s">
        <v>2366</v>
      </c>
      <c r="AZ25" s="21">
        <v>62616.4</v>
      </c>
      <c r="BA25">
        <v>9008231693</v>
      </c>
      <c r="BB25" s="21">
        <v>62616.4</v>
      </c>
      <c r="BC25" t="s">
        <v>2367</v>
      </c>
      <c r="BD25" t="s">
        <v>2370</v>
      </c>
      <c r="BE25" s="21">
        <f t="shared" si="0"/>
        <v>0</v>
      </c>
      <c r="BF25" t="s">
        <v>1417</v>
      </c>
      <c r="BG25" t="s">
        <v>1418</v>
      </c>
      <c r="BH25" t="s">
        <v>2365</v>
      </c>
      <c r="BI25" s="27">
        <v>0.62298611111111113</v>
      </c>
      <c r="BJ25">
        <v>443321</v>
      </c>
      <c r="BK25" t="s">
        <v>28</v>
      </c>
      <c r="BL25" s="27">
        <v>0.62298611111111113</v>
      </c>
      <c r="BM25" t="s">
        <v>2365</v>
      </c>
      <c r="BN25" s="27">
        <v>0.59068287037037037</v>
      </c>
      <c r="BO25" t="s">
        <v>1419</v>
      </c>
      <c r="BQ25" t="s">
        <v>1429</v>
      </c>
      <c r="BT25">
        <v>36000</v>
      </c>
      <c r="BW25" t="s">
        <v>1421</v>
      </c>
      <c r="BY25" s="28">
        <v>1</v>
      </c>
      <c r="BZ25" t="s">
        <v>2369</v>
      </c>
      <c r="CA25" t="s">
        <v>1422</v>
      </c>
      <c r="CB25" t="s">
        <v>1423</v>
      </c>
      <c r="CC25">
        <v>9000</v>
      </c>
      <c r="CD25" t="s">
        <v>1392</v>
      </c>
      <c r="CE25">
        <v>10</v>
      </c>
      <c r="CF25">
        <v>9000</v>
      </c>
      <c r="CG25" t="s">
        <v>1392</v>
      </c>
      <c r="CH25">
        <v>4016316794</v>
      </c>
      <c r="CI25" t="s">
        <v>1392</v>
      </c>
      <c r="CJ25" s="27">
        <v>0</v>
      </c>
      <c r="CK25" t="s">
        <v>2369</v>
      </c>
      <c r="CL25" t="s">
        <v>1424</v>
      </c>
      <c r="CM25" t="s">
        <v>1425</v>
      </c>
      <c r="CN25" t="s">
        <v>1426</v>
      </c>
      <c r="CO25" s="27">
        <v>0.58859953703703705</v>
      </c>
      <c r="CP25" s="27">
        <v>0</v>
      </c>
      <c r="CQ25" t="s">
        <v>2365</v>
      </c>
      <c r="CR25" t="s">
        <v>1427</v>
      </c>
      <c r="CS25" t="s">
        <v>1392</v>
      </c>
      <c r="CT25" t="s">
        <v>1428</v>
      </c>
      <c r="CU25">
        <v>183399533</v>
      </c>
      <c r="CV25">
        <v>9000</v>
      </c>
    </row>
    <row r="26" spans="1:100" x14ac:dyDescent="0.2">
      <c r="A26" s="12"/>
      <c r="B26" s="10"/>
      <c r="C26" s="10"/>
      <c r="D26" s="14"/>
      <c r="E26" s="14"/>
      <c r="F26" s="14"/>
      <c r="G26" s="14"/>
      <c r="H26" s="14"/>
      <c r="I26" s="13"/>
      <c r="J26" s="13"/>
      <c r="M26" s="5"/>
      <c r="N26" s="14"/>
      <c r="O26" s="14"/>
      <c r="P26" s="14"/>
      <c r="Q26" s="14"/>
      <c r="AL26" t="s">
        <v>519</v>
      </c>
      <c r="AM26" t="s">
        <v>2365</v>
      </c>
      <c r="AN26" s="27">
        <v>0.53395833333333331</v>
      </c>
      <c r="AO26" t="s">
        <v>1413</v>
      </c>
      <c r="AP26">
        <v>1016892928</v>
      </c>
      <c r="AQ26" t="s">
        <v>1414</v>
      </c>
      <c r="AR26" t="s">
        <v>1415</v>
      </c>
      <c r="AS26" t="s">
        <v>1416</v>
      </c>
      <c r="AT26" t="s">
        <v>1346</v>
      </c>
      <c r="AU26" t="s">
        <v>977</v>
      </c>
      <c r="AV26" s="10">
        <v>140001283204</v>
      </c>
      <c r="AW26" s="10">
        <v>130000572911</v>
      </c>
      <c r="AX26">
        <v>2006957572</v>
      </c>
      <c r="AY26" t="s">
        <v>2366</v>
      </c>
      <c r="AZ26" s="21">
        <v>948212.6</v>
      </c>
      <c r="BA26">
        <v>9008231165</v>
      </c>
      <c r="BB26" s="21">
        <v>948212.6</v>
      </c>
      <c r="BC26" t="s">
        <v>2367</v>
      </c>
      <c r="BD26" t="s">
        <v>2371</v>
      </c>
      <c r="BE26" s="21">
        <f t="shared" si="0"/>
        <v>0</v>
      </c>
      <c r="BF26" t="s">
        <v>1417</v>
      </c>
      <c r="BG26" t="s">
        <v>1418</v>
      </c>
      <c r="BH26" t="s">
        <v>2365</v>
      </c>
      <c r="BI26" s="27">
        <v>0.6229513888888889</v>
      </c>
      <c r="BJ26">
        <v>443321</v>
      </c>
      <c r="BK26" t="s">
        <v>28</v>
      </c>
      <c r="BL26" s="27">
        <v>0.6229513888888889</v>
      </c>
      <c r="BM26" t="s">
        <v>2365</v>
      </c>
      <c r="BN26" s="27">
        <v>0.53622685185185182</v>
      </c>
      <c r="BO26" t="s">
        <v>1419</v>
      </c>
      <c r="BQ26" t="s">
        <v>1430</v>
      </c>
      <c r="BT26">
        <v>36000</v>
      </c>
      <c r="BW26" t="s">
        <v>1421</v>
      </c>
      <c r="BY26" s="28">
        <v>1</v>
      </c>
      <c r="BZ26" t="s">
        <v>2369</v>
      </c>
      <c r="CA26" t="s">
        <v>1422</v>
      </c>
      <c r="CB26" t="s">
        <v>1423</v>
      </c>
      <c r="CC26">
        <v>9000</v>
      </c>
      <c r="CD26" t="s">
        <v>1392</v>
      </c>
      <c r="CE26">
        <v>10</v>
      </c>
      <c r="CF26">
        <v>9000</v>
      </c>
      <c r="CG26" t="s">
        <v>1392</v>
      </c>
      <c r="CH26">
        <v>4016316794</v>
      </c>
      <c r="CI26" t="s">
        <v>1392</v>
      </c>
      <c r="CJ26" s="27">
        <v>0</v>
      </c>
      <c r="CK26" t="s">
        <v>2369</v>
      </c>
      <c r="CL26" t="s">
        <v>1424</v>
      </c>
      <c r="CM26" t="s">
        <v>1425</v>
      </c>
      <c r="CN26" t="s">
        <v>1426</v>
      </c>
      <c r="CO26" s="27">
        <v>0.53401620370370373</v>
      </c>
      <c r="CP26" s="27">
        <v>0</v>
      </c>
      <c r="CQ26" t="s">
        <v>2365</v>
      </c>
      <c r="CR26" t="s">
        <v>1427</v>
      </c>
      <c r="CS26" t="s">
        <v>1392</v>
      </c>
      <c r="CT26" t="s">
        <v>1428</v>
      </c>
      <c r="CU26">
        <v>183395571</v>
      </c>
      <c r="CV26">
        <v>9000</v>
      </c>
    </row>
    <row r="27" spans="1:100" x14ac:dyDescent="0.2">
      <c r="A27" s="12"/>
      <c r="B27" s="10"/>
      <c r="C27" s="10"/>
      <c r="D27" s="14"/>
      <c r="E27" s="14"/>
      <c r="F27" s="14"/>
      <c r="G27" s="14"/>
      <c r="H27" s="14"/>
      <c r="I27" s="13"/>
      <c r="J27" s="13"/>
      <c r="M27" s="5"/>
      <c r="N27" s="14"/>
      <c r="O27" s="14"/>
      <c r="P27" s="14"/>
      <c r="Q27" s="14"/>
      <c r="AL27" t="s">
        <v>519</v>
      </c>
      <c r="AM27" t="s">
        <v>2365</v>
      </c>
      <c r="AN27" s="27">
        <v>0.52065972222222223</v>
      </c>
      <c r="AO27" t="s">
        <v>1413</v>
      </c>
      <c r="AP27">
        <v>1016892928</v>
      </c>
      <c r="AQ27" t="s">
        <v>1414</v>
      </c>
      <c r="AR27" t="s">
        <v>1415</v>
      </c>
      <c r="AS27" t="s">
        <v>1416</v>
      </c>
      <c r="AT27" t="s">
        <v>1346</v>
      </c>
      <c r="AU27" t="s">
        <v>928</v>
      </c>
      <c r="AV27" s="10">
        <v>140001283182</v>
      </c>
      <c r="AW27" s="10">
        <v>130000572906</v>
      </c>
      <c r="AX27">
        <v>2006957564</v>
      </c>
      <c r="AY27" t="s">
        <v>2366</v>
      </c>
      <c r="AZ27" s="21">
        <v>345283.65</v>
      </c>
      <c r="BA27">
        <v>9008231154</v>
      </c>
      <c r="BB27" s="21">
        <v>345283.65</v>
      </c>
      <c r="BC27" t="s">
        <v>2367</v>
      </c>
      <c r="BD27" t="s">
        <v>2371</v>
      </c>
      <c r="BE27" s="21">
        <f t="shared" si="0"/>
        <v>0</v>
      </c>
      <c r="BF27" t="s">
        <v>1417</v>
      </c>
      <c r="BG27" t="s">
        <v>1418</v>
      </c>
      <c r="BH27" t="s">
        <v>2365</v>
      </c>
      <c r="BI27" s="27">
        <v>0.62291666666666667</v>
      </c>
      <c r="BJ27">
        <v>443321</v>
      </c>
      <c r="BK27" t="s">
        <v>28</v>
      </c>
      <c r="BL27" s="27">
        <v>0.62291666666666667</v>
      </c>
      <c r="BM27" t="s">
        <v>2365</v>
      </c>
      <c r="BN27" s="27">
        <v>0.53023148148148147</v>
      </c>
      <c r="BO27" t="s">
        <v>1419</v>
      </c>
      <c r="BQ27" t="s">
        <v>1431</v>
      </c>
      <c r="BT27">
        <v>36000</v>
      </c>
      <c r="BW27" t="s">
        <v>1421</v>
      </c>
      <c r="BY27" s="28">
        <v>1</v>
      </c>
      <c r="BZ27" t="s">
        <v>2369</v>
      </c>
      <c r="CA27" t="s">
        <v>1422</v>
      </c>
      <c r="CB27" t="s">
        <v>1423</v>
      </c>
      <c r="CC27">
        <v>9000</v>
      </c>
      <c r="CD27" t="s">
        <v>1392</v>
      </c>
      <c r="CE27">
        <v>10</v>
      </c>
      <c r="CF27">
        <v>9000</v>
      </c>
      <c r="CG27" t="s">
        <v>1392</v>
      </c>
      <c r="CH27">
        <v>4016316794</v>
      </c>
      <c r="CI27" t="s">
        <v>1392</v>
      </c>
      <c r="CJ27" s="27">
        <v>0</v>
      </c>
      <c r="CK27" t="s">
        <v>2369</v>
      </c>
      <c r="CL27" t="s">
        <v>1424</v>
      </c>
      <c r="CM27" t="s">
        <v>1425</v>
      </c>
      <c r="CN27" t="s">
        <v>1426</v>
      </c>
      <c r="CO27" s="27">
        <v>0.5207060185185185</v>
      </c>
      <c r="CP27" s="27">
        <v>0</v>
      </c>
      <c r="CQ27" t="s">
        <v>2365</v>
      </c>
      <c r="CR27" t="s">
        <v>1427</v>
      </c>
      <c r="CS27" t="s">
        <v>1392</v>
      </c>
      <c r="CT27" t="s">
        <v>1428</v>
      </c>
      <c r="CU27">
        <v>183395424</v>
      </c>
      <c r="CV27">
        <v>9000</v>
      </c>
    </row>
    <row r="28" spans="1:100" x14ac:dyDescent="0.2">
      <c r="A28" s="12"/>
      <c r="B28" s="10"/>
      <c r="C28" s="10"/>
      <c r="D28" s="14"/>
      <c r="E28" s="14"/>
      <c r="F28" s="14"/>
      <c r="G28" s="14"/>
      <c r="H28" s="14"/>
      <c r="I28" s="13"/>
      <c r="J28" s="13"/>
      <c r="M28" s="5"/>
      <c r="N28" s="14"/>
      <c r="O28" s="14"/>
      <c r="P28" s="14"/>
      <c r="Q28" s="14"/>
      <c r="AL28" t="s">
        <v>519</v>
      </c>
      <c r="AM28" t="s">
        <v>2365</v>
      </c>
      <c r="AN28" s="27">
        <v>0.51444444444444448</v>
      </c>
      <c r="AO28" t="s">
        <v>1413</v>
      </c>
      <c r="AP28">
        <v>1016892928</v>
      </c>
      <c r="AQ28" t="s">
        <v>1414</v>
      </c>
      <c r="AR28" t="s">
        <v>1415</v>
      </c>
      <c r="AS28" t="s">
        <v>1416</v>
      </c>
      <c r="AT28" t="s">
        <v>1346</v>
      </c>
      <c r="AU28" t="s">
        <v>1107</v>
      </c>
      <c r="AV28" s="10">
        <v>140001283124</v>
      </c>
      <c r="AW28" s="10">
        <v>130000572885</v>
      </c>
      <c r="AX28">
        <v>2006957554</v>
      </c>
      <c r="AY28" t="s">
        <v>2366</v>
      </c>
      <c r="AZ28" s="21">
        <v>1754.8</v>
      </c>
      <c r="BA28">
        <v>9008231064</v>
      </c>
      <c r="BB28" s="21">
        <v>1754.8</v>
      </c>
      <c r="BC28" t="s">
        <v>2367</v>
      </c>
      <c r="BD28" t="s">
        <v>2371</v>
      </c>
      <c r="BE28" s="21">
        <f t="shared" si="0"/>
        <v>0</v>
      </c>
      <c r="BF28" t="s">
        <v>1417</v>
      </c>
      <c r="BG28" t="s">
        <v>1418</v>
      </c>
      <c r="BH28" t="s">
        <v>2365</v>
      </c>
      <c r="BI28" s="27">
        <v>0.62291666666666667</v>
      </c>
      <c r="BJ28">
        <v>443321</v>
      </c>
      <c r="BK28" t="s">
        <v>28</v>
      </c>
      <c r="BL28" s="27">
        <v>0.62291666666666667</v>
      </c>
      <c r="BM28" t="s">
        <v>2365</v>
      </c>
      <c r="BN28" s="27">
        <v>0.51667824074074076</v>
      </c>
      <c r="BO28" t="s">
        <v>1419</v>
      </c>
      <c r="BQ28" t="s">
        <v>1432</v>
      </c>
      <c r="BT28">
        <v>36000</v>
      </c>
      <c r="BW28" t="s">
        <v>1421</v>
      </c>
      <c r="BY28" s="28">
        <v>1</v>
      </c>
      <c r="BZ28" t="s">
        <v>2369</v>
      </c>
      <c r="CA28" t="s">
        <v>1422</v>
      </c>
      <c r="CB28" t="s">
        <v>1423</v>
      </c>
      <c r="CC28">
        <v>9000</v>
      </c>
      <c r="CD28" t="s">
        <v>1392</v>
      </c>
      <c r="CE28">
        <v>10</v>
      </c>
      <c r="CF28">
        <v>9000</v>
      </c>
      <c r="CG28" t="s">
        <v>1392</v>
      </c>
      <c r="CH28">
        <v>4016316794</v>
      </c>
      <c r="CI28" t="s">
        <v>1392</v>
      </c>
      <c r="CJ28" s="27">
        <v>0</v>
      </c>
      <c r="CK28" t="s">
        <v>2369</v>
      </c>
      <c r="CL28" t="s">
        <v>1424</v>
      </c>
      <c r="CM28" t="s">
        <v>1425</v>
      </c>
      <c r="CN28" t="s">
        <v>1426</v>
      </c>
      <c r="CO28" s="27">
        <v>0.51450231481481479</v>
      </c>
      <c r="CP28" s="27">
        <v>0</v>
      </c>
      <c r="CQ28" t="s">
        <v>2365</v>
      </c>
      <c r="CR28" t="s">
        <v>1427</v>
      </c>
      <c r="CS28" t="s">
        <v>1392</v>
      </c>
      <c r="CT28" t="s">
        <v>1428</v>
      </c>
      <c r="CU28">
        <v>183395102</v>
      </c>
      <c r="CV28">
        <v>9000</v>
      </c>
    </row>
    <row r="29" spans="1:100" x14ac:dyDescent="0.2">
      <c r="A29" s="12"/>
      <c r="B29" s="10"/>
      <c r="C29" s="10"/>
      <c r="D29" s="14"/>
      <c r="E29" s="14"/>
      <c r="F29" s="14"/>
      <c r="G29" s="14"/>
      <c r="H29" s="14"/>
      <c r="I29" s="13"/>
      <c r="J29" s="13"/>
      <c r="M29" s="5"/>
      <c r="N29" s="14"/>
      <c r="O29" s="14"/>
      <c r="P29" s="14"/>
      <c r="Q29" s="14"/>
      <c r="AL29" t="s">
        <v>519</v>
      </c>
      <c r="AM29" t="s">
        <v>2365</v>
      </c>
      <c r="AN29" s="27">
        <v>0.54872685185185188</v>
      </c>
      <c r="AO29" t="s">
        <v>1413</v>
      </c>
      <c r="AP29">
        <v>1018532101</v>
      </c>
      <c r="AQ29" t="s">
        <v>1414</v>
      </c>
      <c r="AR29" t="s">
        <v>1415</v>
      </c>
      <c r="AS29" t="s">
        <v>1416</v>
      </c>
      <c r="AT29" t="s">
        <v>1346</v>
      </c>
      <c r="AU29" t="s">
        <v>898</v>
      </c>
      <c r="AV29" s="10">
        <v>140001283264</v>
      </c>
      <c r="AW29" s="10">
        <v>130000572921</v>
      </c>
      <c r="AX29">
        <v>2006957644</v>
      </c>
      <c r="AY29" t="s">
        <v>2366</v>
      </c>
      <c r="AZ29" s="21">
        <v>665358.1</v>
      </c>
      <c r="BA29">
        <v>9008231239</v>
      </c>
      <c r="BB29" s="21">
        <v>665358.1</v>
      </c>
      <c r="BC29" t="s">
        <v>2372</v>
      </c>
      <c r="BD29" t="s">
        <v>2373</v>
      </c>
      <c r="BE29" s="21">
        <f t="shared" si="0"/>
        <v>0</v>
      </c>
      <c r="BF29" t="s">
        <v>1417</v>
      </c>
      <c r="BG29" t="s">
        <v>1418</v>
      </c>
      <c r="BH29" t="s">
        <v>2365</v>
      </c>
      <c r="BI29" s="27">
        <v>0.62296296296296294</v>
      </c>
      <c r="BJ29">
        <v>443321</v>
      </c>
      <c r="BK29" t="s">
        <v>28</v>
      </c>
      <c r="BL29" s="27">
        <v>0.62296296296296294</v>
      </c>
      <c r="BM29" t="s">
        <v>2365</v>
      </c>
      <c r="BN29" s="27">
        <v>0.5519560185185185</v>
      </c>
      <c r="BO29" t="s">
        <v>1419</v>
      </c>
      <c r="BQ29" t="s">
        <v>1433</v>
      </c>
      <c r="BT29">
        <v>36000</v>
      </c>
      <c r="BU29">
        <v>3</v>
      </c>
      <c r="BW29" t="s">
        <v>1421</v>
      </c>
      <c r="BY29" s="27">
        <v>0.54872685185185188</v>
      </c>
      <c r="BZ29" t="s">
        <v>2374</v>
      </c>
      <c r="CA29" t="s">
        <v>1422</v>
      </c>
      <c r="CB29" t="s">
        <v>1423</v>
      </c>
      <c r="CC29">
        <v>9000</v>
      </c>
      <c r="CD29" t="s">
        <v>1392</v>
      </c>
      <c r="CE29">
        <v>10</v>
      </c>
      <c r="CF29">
        <v>9000</v>
      </c>
      <c r="CG29" t="s">
        <v>1392</v>
      </c>
      <c r="CH29">
        <v>4016316794</v>
      </c>
      <c r="CI29" t="s">
        <v>1392</v>
      </c>
      <c r="CJ29" s="27">
        <v>0.54872685185185188</v>
      </c>
      <c r="CK29" t="s">
        <v>2375</v>
      </c>
      <c r="CL29" t="s">
        <v>1424</v>
      </c>
      <c r="CM29" t="s">
        <v>1425</v>
      </c>
      <c r="CN29" t="s">
        <v>1426</v>
      </c>
      <c r="CO29" s="27">
        <v>0.54877314814814815</v>
      </c>
      <c r="CP29" s="27">
        <v>0</v>
      </c>
      <c r="CQ29" t="s">
        <v>2365</v>
      </c>
      <c r="CR29" t="s">
        <v>1427</v>
      </c>
      <c r="CS29" t="s">
        <v>1392</v>
      </c>
      <c r="CT29" t="s">
        <v>1428</v>
      </c>
      <c r="CU29">
        <v>183396201</v>
      </c>
      <c r="CV29">
        <v>9000</v>
      </c>
    </row>
    <row r="30" spans="1:100" x14ac:dyDescent="0.2">
      <c r="A30" s="12"/>
      <c r="B30" s="10"/>
      <c r="C30" s="10"/>
      <c r="D30" s="14"/>
      <c r="E30" s="14"/>
      <c r="F30" s="14"/>
      <c r="G30" s="14"/>
      <c r="H30" s="14"/>
      <c r="I30" s="13"/>
      <c r="J30" s="13"/>
      <c r="M30" s="5"/>
      <c r="N30" s="14"/>
      <c r="O30" s="14"/>
      <c r="P30" s="14"/>
      <c r="Q30" s="14"/>
      <c r="AL30" t="s">
        <v>519</v>
      </c>
      <c r="AM30" t="s">
        <v>2365</v>
      </c>
      <c r="AN30" s="27">
        <v>0.55599537037037039</v>
      </c>
      <c r="AO30" t="s">
        <v>1413</v>
      </c>
      <c r="AP30">
        <v>1018532101</v>
      </c>
      <c r="AQ30" t="s">
        <v>1414</v>
      </c>
      <c r="AR30" t="s">
        <v>1415</v>
      </c>
      <c r="AS30" t="s">
        <v>1416</v>
      </c>
      <c r="AT30" t="s">
        <v>1346</v>
      </c>
      <c r="AU30" t="s">
        <v>1101</v>
      </c>
      <c r="AV30" s="10">
        <v>140001283310</v>
      </c>
      <c r="AW30" s="10">
        <v>130000572923</v>
      </c>
      <c r="AX30">
        <v>2006957650</v>
      </c>
      <c r="AY30" t="s">
        <v>2366</v>
      </c>
      <c r="AZ30" s="21">
        <v>1621435.2</v>
      </c>
      <c r="BA30">
        <v>9008231432</v>
      </c>
      <c r="BB30" s="21">
        <v>1621435.2</v>
      </c>
      <c r="BC30" t="s">
        <v>2372</v>
      </c>
      <c r="BD30" t="s">
        <v>2373</v>
      </c>
      <c r="BE30" s="21">
        <f t="shared" si="0"/>
        <v>0</v>
      </c>
      <c r="BF30" t="s">
        <v>1417</v>
      </c>
      <c r="BG30" t="s">
        <v>1418</v>
      </c>
      <c r="BH30" t="s">
        <v>2365</v>
      </c>
      <c r="BI30" s="27">
        <v>0.62296296296296294</v>
      </c>
      <c r="BJ30">
        <v>443321</v>
      </c>
      <c r="BK30" t="s">
        <v>28</v>
      </c>
      <c r="BL30" s="27">
        <v>0.62296296296296294</v>
      </c>
      <c r="BM30" t="s">
        <v>2365</v>
      </c>
      <c r="BN30" s="27">
        <v>0.55748842592592596</v>
      </c>
      <c r="BO30" t="s">
        <v>1419</v>
      </c>
      <c r="BQ30" t="s">
        <v>1434</v>
      </c>
      <c r="BT30">
        <v>36000</v>
      </c>
      <c r="BW30" t="s">
        <v>1421</v>
      </c>
      <c r="BY30" s="28">
        <v>1</v>
      </c>
      <c r="BZ30" t="s">
        <v>2369</v>
      </c>
      <c r="CA30" t="s">
        <v>1422</v>
      </c>
      <c r="CB30" t="s">
        <v>1423</v>
      </c>
      <c r="CC30">
        <v>9000</v>
      </c>
      <c r="CD30" t="s">
        <v>1392</v>
      </c>
      <c r="CE30">
        <v>10</v>
      </c>
      <c r="CF30">
        <v>9000</v>
      </c>
      <c r="CG30" t="s">
        <v>1392</v>
      </c>
      <c r="CH30">
        <v>4016316794</v>
      </c>
      <c r="CI30" t="s">
        <v>1392</v>
      </c>
      <c r="CJ30" s="27">
        <v>0</v>
      </c>
      <c r="CK30" t="s">
        <v>2369</v>
      </c>
      <c r="CL30" t="s">
        <v>1424</v>
      </c>
      <c r="CM30" t="s">
        <v>1425</v>
      </c>
      <c r="CN30" t="s">
        <v>1426</v>
      </c>
      <c r="CO30" s="27">
        <v>0.5560532407407407</v>
      </c>
      <c r="CP30" s="27">
        <v>0</v>
      </c>
      <c r="CQ30" t="s">
        <v>2365</v>
      </c>
      <c r="CR30" t="s">
        <v>1427</v>
      </c>
      <c r="CS30" t="s">
        <v>1392</v>
      </c>
      <c r="CT30" t="s">
        <v>1428</v>
      </c>
      <c r="CU30">
        <v>183396668</v>
      </c>
      <c r="CV30">
        <v>9000</v>
      </c>
    </row>
    <row r="31" spans="1:100" x14ac:dyDescent="0.2">
      <c r="A31" s="12"/>
      <c r="B31" s="10"/>
      <c r="C31" s="10"/>
      <c r="D31" s="14"/>
      <c r="E31" s="14"/>
      <c r="F31" s="14"/>
      <c r="G31" s="14"/>
      <c r="H31" s="14"/>
      <c r="I31" s="13"/>
      <c r="J31" s="13"/>
      <c r="M31" s="5"/>
      <c r="N31" s="14"/>
      <c r="O31" s="14"/>
      <c r="P31" s="14"/>
      <c r="Q31" s="14"/>
      <c r="AL31" t="s">
        <v>519</v>
      </c>
      <c r="AM31" t="s">
        <v>2365</v>
      </c>
      <c r="AN31" s="27">
        <v>0.54432870370370368</v>
      </c>
      <c r="AO31" t="s">
        <v>1413</v>
      </c>
      <c r="AP31">
        <v>1017826554</v>
      </c>
      <c r="AQ31" t="s">
        <v>1414</v>
      </c>
      <c r="AR31" t="s">
        <v>1415</v>
      </c>
      <c r="AS31" t="s">
        <v>1416</v>
      </c>
      <c r="AT31" t="s">
        <v>1346</v>
      </c>
      <c r="AU31" t="s">
        <v>1024</v>
      </c>
      <c r="AV31" s="10">
        <v>140001283233</v>
      </c>
      <c r="AW31" s="10">
        <v>130000572915</v>
      </c>
      <c r="AX31">
        <v>2006957638</v>
      </c>
      <c r="AY31" t="s">
        <v>2366</v>
      </c>
      <c r="AZ31" s="21">
        <v>251348.35</v>
      </c>
      <c r="BA31">
        <v>9008231232</v>
      </c>
      <c r="BB31" s="21">
        <v>251348.35</v>
      </c>
      <c r="BC31" t="s">
        <v>2372</v>
      </c>
      <c r="BD31" t="s">
        <v>2376</v>
      </c>
      <c r="BE31" s="21">
        <f t="shared" si="0"/>
        <v>0</v>
      </c>
      <c r="BF31" t="s">
        <v>1417</v>
      </c>
      <c r="BG31" t="s">
        <v>1418</v>
      </c>
      <c r="BH31" t="s">
        <v>2365</v>
      </c>
      <c r="BI31" s="27">
        <v>0.6229513888888889</v>
      </c>
      <c r="BJ31">
        <v>443321</v>
      </c>
      <c r="BK31" t="s">
        <v>28</v>
      </c>
      <c r="BL31" s="27">
        <v>0.6229513888888889</v>
      </c>
      <c r="BM31" t="s">
        <v>2365</v>
      </c>
      <c r="BN31" s="27">
        <v>0.54545138888888889</v>
      </c>
      <c r="BO31" t="s">
        <v>1419</v>
      </c>
      <c r="BQ31" t="s">
        <v>1436</v>
      </c>
      <c r="BT31">
        <v>36000</v>
      </c>
      <c r="BU31">
        <v>3</v>
      </c>
      <c r="BW31" t="s">
        <v>1421</v>
      </c>
      <c r="BY31" s="27">
        <v>0.54432870370370368</v>
      </c>
      <c r="BZ31" t="s">
        <v>2374</v>
      </c>
      <c r="CA31" t="s">
        <v>1422</v>
      </c>
      <c r="CB31" t="s">
        <v>1423</v>
      </c>
      <c r="CC31">
        <v>9000</v>
      </c>
      <c r="CD31" t="s">
        <v>1392</v>
      </c>
      <c r="CE31">
        <v>10</v>
      </c>
      <c r="CF31">
        <v>9000</v>
      </c>
      <c r="CG31" t="s">
        <v>1392</v>
      </c>
      <c r="CH31">
        <v>4016316794</v>
      </c>
      <c r="CI31" t="s">
        <v>1392</v>
      </c>
      <c r="CJ31" s="27">
        <v>0.54432870370370368</v>
      </c>
      <c r="CK31" t="s">
        <v>2375</v>
      </c>
      <c r="CL31" t="s">
        <v>1424</v>
      </c>
      <c r="CM31" t="s">
        <v>1425</v>
      </c>
      <c r="CN31" t="s">
        <v>1426</v>
      </c>
      <c r="CO31" s="27">
        <v>0.54438657407407409</v>
      </c>
      <c r="CP31" s="27">
        <v>0</v>
      </c>
      <c r="CQ31" t="s">
        <v>2365</v>
      </c>
      <c r="CR31" t="s">
        <v>1427</v>
      </c>
      <c r="CS31" t="s">
        <v>1392</v>
      </c>
      <c r="CT31" t="s">
        <v>1428</v>
      </c>
      <c r="CU31">
        <v>183395870</v>
      </c>
      <c r="CV31">
        <v>9000</v>
      </c>
    </row>
    <row r="32" spans="1:100" x14ac:dyDescent="0.2">
      <c r="A32" s="12"/>
      <c r="B32" s="10"/>
      <c r="C32" s="10"/>
      <c r="D32" s="14"/>
      <c r="E32" s="14"/>
      <c r="F32" s="14"/>
      <c r="G32" s="14"/>
      <c r="H32" s="14"/>
      <c r="I32" s="13"/>
      <c r="J32" s="13"/>
      <c r="M32" s="5"/>
      <c r="N32" s="14"/>
      <c r="O32" s="14"/>
      <c r="P32" s="14"/>
      <c r="Q32" s="14"/>
      <c r="AL32" t="s">
        <v>519</v>
      </c>
      <c r="AM32" t="s">
        <v>2365</v>
      </c>
      <c r="AN32" s="27">
        <v>0.50925925925925919</v>
      </c>
      <c r="AO32" t="s">
        <v>1413</v>
      </c>
      <c r="AP32">
        <v>1016892928</v>
      </c>
      <c r="AQ32" t="s">
        <v>1414</v>
      </c>
      <c r="AR32" t="s">
        <v>1415</v>
      </c>
      <c r="AS32" t="s">
        <v>1416</v>
      </c>
      <c r="AT32" t="s">
        <v>1346</v>
      </c>
      <c r="AU32" t="s">
        <v>944</v>
      </c>
      <c r="AV32" s="10">
        <v>140001283101</v>
      </c>
      <c r="AW32" s="10">
        <v>130000572882</v>
      </c>
      <c r="AX32">
        <v>2006957508</v>
      </c>
      <c r="AY32" t="s">
        <v>2366</v>
      </c>
      <c r="AZ32" s="21">
        <v>723550.05</v>
      </c>
      <c r="BA32">
        <v>9008231057</v>
      </c>
      <c r="BB32" s="21">
        <v>723550.05</v>
      </c>
      <c r="BC32" t="s">
        <v>2367</v>
      </c>
      <c r="BD32" t="s">
        <v>2371</v>
      </c>
      <c r="BE32" s="21">
        <f t="shared" si="0"/>
        <v>0</v>
      </c>
      <c r="BF32" t="s">
        <v>1417</v>
      </c>
      <c r="BG32" t="s">
        <v>1418</v>
      </c>
      <c r="BH32" t="s">
        <v>2365</v>
      </c>
      <c r="BI32" s="27">
        <v>0.51399305555555552</v>
      </c>
      <c r="BJ32">
        <v>443321</v>
      </c>
      <c r="BK32" t="s">
        <v>28</v>
      </c>
      <c r="BL32" s="27">
        <v>0.51401620370370371</v>
      </c>
      <c r="BM32" t="s">
        <v>2365</v>
      </c>
      <c r="BN32" s="27">
        <v>0.51104166666666673</v>
      </c>
      <c r="BO32" t="s">
        <v>1419</v>
      </c>
      <c r="BQ32" t="s">
        <v>1437</v>
      </c>
      <c r="BT32">
        <v>36000</v>
      </c>
      <c r="BU32">
        <v>3</v>
      </c>
      <c r="BW32" t="s">
        <v>1421</v>
      </c>
      <c r="BY32" s="27">
        <v>0.50925925925925919</v>
      </c>
      <c r="BZ32" t="s">
        <v>2374</v>
      </c>
      <c r="CA32" t="s">
        <v>1422</v>
      </c>
      <c r="CB32" t="s">
        <v>1423</v>
      </c>
      <c r="CC32">
        <v>9000</v>
      </c>
      <c r="CD32" t="s">
        <v>1392</v>
      </c>
      <c r="CE32">
        <v>10</v>
      </c>
      <c r="CF32">
        <v>9000</v>
      </c>
      <c r="CG32" t="s">
        <v>1392</v>
      </c>
      <c r="CH32">
        <v>4016316794</v>
      </c>
      <c r="CI32" t="s">
        <v>1392</v>
      </c>
      <c r="CJ32" s="27">
        <v>0.50925925925925919</v>
      </c>
      <c r="CK32" t="s">
        <v>2375</v>
      </c>
      <c r="CL32" t="s">
        <v>1424</v>
      </c>
      <c r="CM32" t="s">
        <v>1425</v>
      </c>
      <c r="CN32" t="s">
        <v>1426</v>
      </c>
      <c r="CO32" s="27">
        <v>0.50935185185185183</v>
      </c>
      <c r="CP32" s="27">
        <v>0</v>
      </c>
      <c r="CQ32" t="s">
        <v>2365</v>
      </c>
      <c r="CR32" t="s">
        <v>1427</v>
      </c>
      <c r="CS32" t="s">
        <v>1392</v>
      </c>
      <c r="CT32" t="s">
        <v>1428</v>
      </c>
      <c r="CU32">
        <v>183394864</v>
      </c>
      <c r="CV32">
        <v>9000</v>
      </c>
    </row>
    <row r="33" spans="1:100" x14ac:dyDescent="0.2">
      <c r="A33" s="12"/>
      <c r="B33" s="10"/>
      <c r="C33" s="10"/>
      <c r="D33" s="14"/>
      <c r="E33" s="14"/>
      <c r="F33" s="14"/>
      <c r="G33" s="14"/>
      <c r="H33" s="14"/>
      <c r="I33" s="13"/>
      <c r="J33" s="13"/>
      <c r="M33" s="5"/>
      <c r="N33" s="14"/>
      <c r="O33" s="14"/>
      <c r="P33" s="14"/>
      <c r="Q33" s="14"/>
      <c r="AL33" t="s">
        <v>519</v>
      </c>
      <c r="AM33" t="s">
        <v>2365</v>
      </c>
      <c r="AN33" s="27">
        <v>0.60496527777777775</v>
      </c>
      <c r="AO33" t="s">
        <v>1413</v>
      </c>
      <c r="AP33">
        <v>1017079140</v>
      </c>
      <c r="AQ33" t="s">
        <v>1414</v>
      </c>
      <c r="AR33" t="s">
        <v>1415</v>
      </c>
      <c r="AS33" t="s">
        <v>1416</v>
      </c>
      <c r="AT33" t="s">
        <v>1346</v>
      </c>
      <c r="AU33" t="s">
        <v>1207</v>
      </c>
      <c r="AV33" s="10">
        <v>140001283724</v>
      </c>
      <c r="AW33" s="10">
        <v>130000599054</v>
      </c>
      <c r="AX33">
        <v>2006958215</v>
      </c>
      <c r="AY33" t="s">
        <v>2366</v>
      </c>
      <c r="AZ33" s="21">
        <v>3070.9</v>
      </c>
      <c r="BA33">
        <v>9008231891</v>
      </c>
      <c r="BB33" s="21">
        <v>3070.9</v>
      </c>
      <c r="BC33" t="s">
        <v>2377</v>
      </c>
      <c r="BD33" t="s">
        <v>2378</v>
      </c>
      <c r="BE33" s="21">
        <f t="shared" si="0"/>
        <v>0</v>
      </c>
      <c r="BF33" t="s">
        <v>1417</v>
      </c>
      <c r="BG33" t="s">
        <v>1418</v>
      </c>
      <c r="BH33" t="s">
        <v>2365</v>
      </c>
      <c r="BI33" s="27">
        <v>0.62302083333333336</v>
      </c>
      <c r="BJ33">
        <v>443321</v>
      </c>
      <c r="BK33" t="s">
        <v>28</v>
      </c>
      <c r="BL33" s="27">
        <v>0.62302083333333336</v>
      </c>
      <c r="BM33" t="s">
        <v>2365</v>
      </c>
      <c r="BN33" s="27">
        <v>0.60612268518518519</v>
      </c>
      <c r="BO33" t="s">
        <v>1419</v>
      </c>
      <c r="BQ33" t="s">
        <v>1438</v>
      </c>
      <c r="BT33">
        <v>36000</v>
      </c>
      <c r="BU33">
        <v>3</v>
      </c>
      <c r="BW33" t="s">
        <v>1421</v>
      </c>
      <c r="BY33" s="27">
        <v>0.60496527777777775</v>
      </c>
      <c r="BZ33" t="s">
        <v>2374</v>
      </c>
      <c r="CA33" t="s">
        <v>1422</v>
      </c>
      <c r="CB33" t="s">
        <v>1423</v>
      </c>
      <c r="CC33">
        <v>9000</v>
      </c>
      <c r="CD33" t="s">
        <v>1392</v>
      </c>
      <c r="CE33">
        <v>10</v>
      </c>
      <c r="CF33">
        <v>9000</v>
      </c>
      <c r="CG33" t="s">
        <v>1392</v>
      </c>
      <c r="CH33">
        <v>4016316794</v>
      </c>
      <c r="CI33" t="s">
        <v>1392</v>
      </c>
      <c r="CJ33" s="27">
        <v>0.60496527777777775</v>
      </c>
      <c r="CK33" t="s">
        <v>2375</v>
      </c>
      <c r="CL33" t="s">
        <v>1424</v>
      </c>
      <c r="CM33" t="s">
        <v>1425</v>
      </c>
      <c r="CN33" t="s">
        <v>1426</v>
      </c>
      <c r="CO33" s="27">
        <v>0.60501157407407413</v>
      </c>
      <c r="CP33" s="27">
        <v>0</v>
      </c>
      <c r="CQ33" t="s">
        <v>2365</v>
      </c>
      <c r="CR33" t="s">
        <v>1427</v>
      </c>
      <c r="CS33" t="s">
        <v>1392</v>
      </c>
      <c r="CT33" t="s">
        <v>1428</v>
      </c>
      <c r="CU33">
        <v>183400924</v>
      </c>
      <c r="CV33">
        <v>9000</v>
      </c>
    </row>
    <row r="34" spans="1:100" x14ac:dyDescent="0.2">
      <c r="A34" s="12"/>
      <c r="B34" s="10"/>
      <c r="C34" s="10"/>
      <c r="D34" s="14"/>
      <c r="E34" s="14"/>
      <c r="F34" s="14"/>
      <c r="G34" s="14"/>
      <c r="H34" s="14"/>
      <c r="I34" s="13"/>
      <c r="J34" s="13"/>
      <c r="M34" s="5"/>
      <c r="N34" s="14"/>
      <c r="O34" s="14"/>
      <c r="P34" s="14"/>
      <c r="Q34" s="14"/>
      <c r="AL34" t="s">
        <v>519</v>
      </c>
      <c r="AM34" t="s">
        <v>2365</v>
      </c>
      <c r="AN34" s="27">
        <v>0.60020833333333334</v>
      </c>
      <c r="AO34" t="s">
        <v>1413</v>
      </c>
      <c r="AP34">
        <v>1017079140</v>
      </c>
      <c r="AQ34" t="s">
        <v>1414</v>
      </c>
      <c r="AR34" t="s">
        <v>1415</v>
      </c>
      <c r="AS34" t="s">
        <v>1416</v>
      </c>
      <c r="AT34" t="s">
        <v>1346</v>
      </c>
      <c r="AU34" t="s">
        <v>830</v>
      </c>
      <c r="AV34" s="10">
        <v>140001283684</v>
      </c>
      <c r="AW34" s="10">
        <v>130000572948</v>
      </c>
      <c r="AX34">
        <v>2006958106</v>
      </c>
      <c r="AY34" t="s">
        <v>2366</v>
      </c>
      <c r="AZ34" s="21">
        <v>170606.15</v>
      </c>
      <c r="BA34">
        <v>9008231820</v>
      </c>
      <c r="BB34" s="21">
        <v>170606.15</v>
      </c>
      <c r="BC34" t="s">
        <v>2377</v>
      </c>
      <c r="BD34" t="s">
        <v>2378</v>
      </c>
      <c r="BE34" s="21">
        <f t="shared" si="0"/>
        <v>0</v>
      </c>
      <c r="BF34" t="s">
        <v>1417</v>
      </c>
      <c r="BG34" t="s">
        <v>1418</v>
      </c>
      <c r="BH34" t="s">
        <v>2365</v>
      </c>
      <c r="BI34" s="27">
        <v>0.62302083333333336</v>
      </c>
      <c r="BJ34">
        <v>443321</v>
      </c>
      <c r="BK34" t="s">
        <v>28</v>
      </c>
      <c r="BL34" s="27">
        <v>0.62302083333333336</v>
      </c>
      <c r="BM34" t="s">
        <v>2365</v>
      </c>
      <c r="BN34" s="27">
        <v>0.60167824074074072</v>
      </c>
      <c r="BO34" t="s">
        <v>1419</v>
      </c>
      <c r="BQ34" t="s">
        <v>1439</v>
      </c>
      <c r="BT34">
        <v>36000</v>
      </c>
      <c r="BW34" t="s">
        <v>1421</v>
      </c>
      <c r="BY34" s="28">
        <v>1</v>
      </c>
      <c r="BZ34" t="s">
        <v>2369</v>
      </c>
      <c r="CA34" t="s">
        <v>1422</v>
      </c>
      <c r="CB34" t="s">
        <v>1423</v>
      </c>
      <c r="CC34">
        <v>9000</v>
      </c>
      <c r="CD34" t="s">
        <v>1392</v>
      </c>
      <c r="CE34">
        <v>10</v>
      </c>
      <c r="CF34">
        <v>9000</v>
      </c>
      <c r="CG34" t="s">
        <v>1392</v>
      </c>
      <c r="CH34">
        <v>4016316794</v>
      </c>
      <c r="CI34" t="s">
        <v>1392</v>
      </c>
      <c r="CJ34" s="27">
        <v>0</v>
      </c>
      <c r="CK34" t="s">
        <v>2369</v>
      </c>
      <c r="CL34" t="s">
        <v>1424</v>
      </c>
      <c r="CM34" t="s">
        <v>1425</v>
      </c>
      <c r="CN34" t="s">
        <v>1426</v>
      </c>
      <c r="CO34" s="27">
        <v>0.6002777777777778</v>
      </c>
      <c r="CP34" s="27">
        <v>0</v>
      </c>
      <c r="CQ34" t="s">
        <v>2365</v>
      </c>
      <c r="CR34" t="s">
        <v>1427</v>
      </c>
      <c r="CS34" t="s">
        <v>1392</v>
      </c>
      <c r="CT34" t="s">
        <v>1428</v>
      </c>
      <c r="CU34">
        <v>183400504</v>
      </c>
      <c r="CV34">
        <v>9000</v>
      </c>
    </row>
    <row r="35" spans="1:100" x14ac:dyDescent="0.2">
      <c r="A35" s="12"/>
      <c r="B35" s="10"/>
      <c r="C35" s="10"/>
      <c r="D35" s="14"/>
      <c r="E35" s="14"/>
      <c r="F35" s="14"/>
      <c r="G35" s="14"/>
      <c r="H35" s="14"/>
      <c r="I35" s="13"/>
      <c r="J35" s="13"/>
      <c r="M35" s="5"/>
      <c r="N35" s="14"/>
      <c r="O35" s="14"/>
      <c r="P35" s="14"/>
      <c r="Q35" s="14"/>
      <c r="AL35" t="s">
        <v>519</v>
      </c>
      <c r="AM35" t="s">
        <v>2365</v>
      </c>
      <c r="AN35" s="27">
        <v>0.50003472222222223</v>
      </c>
      <c r="AO35" t="s">
        <v>1413</v>
      </c>
      <c r="AP35">
        <v>1016892882</v>
      </c>
      <c r="AQ35" t="s">
        <v>1414</v>
      </c>
      <c r="AR35" t="s">
        <v>1415</v>
      </c>
      <c r="AS35" t="s">
        <v>1416</v>
      </c>
      <c r="AT35" t="s">
        <v>1346</v>
      </c>
      <c r="AU35" t="s">
        <v>746</v>
      </c>
      <c r="AV35" s="10">
        <v>140001283085</v>
      </c>
      <c r="AW35" s="10">
        <v>130000572872</v>
      </c>
      <c r="AX35">
        <v>2006957502</v>
      </c>
      <c r="AY35" t="s">
        <v>2366</v>
      </c>
      <c r="AZ35" s="21">
        <v>296133.2</v>
      </c>
      <c r="BA35">
        <v>9008231051</v>
      </c>
      <c r="BB35" s="21">
        <v>296133.2</v>
      </c>
      <c r="BC35" t="s">
        <v>2379</v>
      </c>
      <c r="BD35" t="s">
        <v>2380</v>
      </c>
      <c r="BE35" s="21">
        <f t="shared" si="0"/>
        <v>0</v>
      </c>
      <c r="BF35" t="s">
        <v>1417</v>
      </c>
      <c r="BG35" t="s">
        <v>1418</v>
      </c>
      <c r="BH35" t="s">
        <v>2365</v>
      </c>
      <c r="BI35" s="27">
        <v>0.50799768518518518</v>
      </c>
      <c r="BJ35">
        <v>443321</v>
      </c>
      <c r="BK35" t="s">
        <v>28</v>
      </c>
      <c r="BL35" s="27">
        <v>0.50802083333333337</v>
      </c>
      <c r="BM35" t="s">
        <v>2365</v>
      </c>
      <c r="BN35" s="27">
        <v>0.50479166666666664</v>
      </c>
      <c r="BO35" t="s">
        <v>1419</v>
      </c>
      <c r="BQ35" t="s">
        <v>1440</v>
      </c>
      <c r="BT35">
        <v>36000</v>
      </c>
      <c r="BU35">
        <v>3</v>
      </c>
      <c r="BW35" t="s">
        <v>1421</v>
      </c>
      <c r="BY35" s="27">
        <v>0.50003472222222223</v>
      </c>
      <c r="BZ35" t="s">
        <v>2374</v>
      </c>
      <c r="CA35" t="s">
        <v>1422</v>
      </c>
      <c r="CB35" t="s">
        <v>1423</v>
      </c>
      <c r="CC35">
        <v>9000</v>
      </c>
      <c r="CD35" t="s">
        <v>1392</v>
      </c>
      <c r="CE35">
        <v>10</v>
      </c>
      <c r="CF35">
        <v>9000</v>
      </c>
      <c r="CG35" t="s">
        <v>1392</v>
      </c>
      <c r="CH35">
        <v>4016316794</v>
      </c>
      <c r="CI35" t="s">
        <v>1392</v>
      </c>
      <c r="CJ35" s="27">
        <v>0.50003472222222223</v>
      </c>
      <c r="CK35" t="s">
        <v>2375</v>
      </c>
      <c r="CL35" t="s">
        <v>1424</v>
      </c>
      <c r="CM35" t="s">
        <v>1425</v>
      </c>
      <c r="CN35" t="s">
        <v>1426</v>
      </c>
      <c r="CO35" s="27">
        <v>0.50270833333333331</v>
      </c>
      <c r="CP35" s="27">
        <v>0</v>
      </c>
      <c r="CQ35" t="s">
        <v>2365</v>
      </c>
      <c r="CR35" t="s">
        <v>1427</v>
      </c>
      <c r="CS35" t="s">
        <v>1392</v>
      </c>
      <c r="CT35" t="s">
        <v>1428</v>
      </c>
      <c r="CU35">
        <v>183394767</v>
      </c>
      <c r="CV35">
        <v>9000</v>
      </c>
    </row>
    <row r="36" spans="1:100" x14ac:dyDescent="0.2">
      <c r="A36" s="12"/>
      <c r="B36" s="10"/>
      <c r="C36" s="10"/>
      <c r="D36" s="14"/>
      <c r="E36" s="14"/>
      <c r="F36" s="14"/>
      <c r="G36" s="14"/>
      <c r="H36" s="14"/>
      <c r="I36" s="13"/>
      <c r="J36" s="13"/>
      <c r="M36" s="5"/>
      <c r="N36" s="14"/>
      <c r="O36" s="14"/>
      <c r="P36" s="14"/>
      <c r="Q36" s="14"/>
      <c r="AL36" t="s">
        <v>519</v>
      </c>
      <c r="AM36" t="s">
        <v>2365</v>
      </c>
      <c r="AN36" s="27">
        <v>0.49357638888888888</v>
      </c>
      <c r="AO36" t="s">
        <v>1413</v>
      </c>
      <c r="AP36">
        <v>1016892882</v>
      </c>
      <c r="AQ36" t="s">
        <v>1414</v>
      </c>
      <c r="AR36" t="s">
        <v>1415</v>
      </c>
      <c r="AS36" t="s">
        <v>1416</v>
      </c>
      <c r="AT36" t="s">
        <v>1346</v>
      </c>
      <c r="AU36" t="s">
        <v>806</v>
      </c>
      <c r="AV36" s="10">
        <v>140001283047</v>
      </c>
      <c r="AW36" s="10">
        <v>130000572866</v>
      </c>
      <c r="AX36">
        <v>2006957381</v>
      </c>
      <c r="AY36" t="s">
        <v>2366</v>
      </c>
      <c r="AZ36" s="21">
        <v>359338.1</v>
      </c>
      <c r="BA36">
        <v>9008230994</v>
      </c>
      <c r="BB36" s="21">
        <v>359338.1</v>
      </c>
      <c r="BC36" t="s">
        <v>2379</v>
      </c>
      <c r="BD36" t="s">
        <v>2380</v>
      </c>
      <c r="BE36" s="21">
        <f t="shared" si="0"/>
        <v>0</v>
      </c>
      <c r="BF36" t="s">
        <v>1417</v>
      </c>
      <c r="BG36" t="s">
        <v>1418</v>
      </c>
      <c r="BH36" t="s">
        <v>2365</v>
      </c>
      <c r="BI36" s="27">
        <v>0.49925925925925929</v>
      </c>
      <c r="BJ36">
        <v>280066</v>
      </c>
      <c r="BK36" t="s">
        <v>28</v>
      </c>
      <c r="BL36" s="27">
        <v>0.49928240740740742</v>
      </c>
      <c r="BM36" t="s">
        <v>2365</v>
      </c>
      <c r="BN36" s="27">
        <v>0.49604166666666666</v>
      </c>
      <c r="BO36" t="s">
        <v>1419</v>
      </c>
      <c r="BQ36" t="s">
        <v>1441</v>
      </c>
      <c r="BT36">
        <v>36000</v>
      </c>
      <c r="BU36">
        <v>3</v>
      </c>
      <c r="BW36" t="s">
        <v>1421</v>
      </c>
      <c r="BY36" s="27">
        <v>0.49357638888888888</v>
      </c>
      <c r="BZ36" t="s">
        <v>2374</v>
      </c>
      <c r="CA36" t="s">
        <v>1422</v>
      </c>
      <c r="CB36" t="s">
        <v>1423</v>
      </c>
      <c r="CC36">
        <v>9000</v>
      </c>
      <c r="CD36" t="s">
        <v>1392</v>
      </c>
      <c r="CE36">
        <v>10</v>
      </c>
      <c r="CF36">
        <v>9000</v>
      </c>
      <c r="CG36" t="s">
        <v>1392</v>
      </c>
      <c r="CH36">
        <v>4016316794</v>
      </c>
      <c r="CI36" t="s">
        <v>1392</v>
      </c>
      <c r="CJ36" s="27">
        <v>0.49357638888888888</v>
      </c>
      <c r="CK36" t="s">
        <v>2375</v>
      </c>
      <c r="CL36" t="s">
        <v>1424</v>
      </c>
      <c r="CM36" t="s">
        <v>1425</v>
      </c>
      <c r="CN36" t="s">
        <v>1426</v>
      </c>
      <c r="CO36" s="27">
        <v>0.49364583333333334</v>
      </c>
      <c r="CP36" s="27">
        <v>0</v>
      </c>
      <c r="CQ36" t="s">
        <v>2365</v>
      </c>
      <c r="CR36" t="s">
        <v>1427</v>
      </c>
      <c r="CS36" t="s">
        <v>1392</v>
      </c>
      <c r="CT36" t="s">
        <v>1442</v>
      </c>
      <c r="CU36">
        <v>183394182</v>
      </c>
      <c r="CV36">
        <v>9000</v>
      </c>
    </row>
    <row r="37" spans="1:100" x14ac:dyDescent="0.2">
      <c r="A37" s="12"/>
      <c r="B37" s="10"/>
      <c r="C37" s="10"/>
      <c r="D37" s="14"/>
      <c r="E37" s="14"/>
      <c r="F37" s="14"/>
      <c r="G37" s="14"/>
      <c r="H37" s="14"/>
      <c r="I37" s="13"/>
      <c r="J37" s="13"/>
      <c r="M37" s="5"/>
      <c r="N37" s="14"/>
      <c r="O37" s="14"/>
      <c r="P37" s="14"/>
      <c r="Q37" s="14"/>
      <c r="AL37" t="s">
        <v>519</v>
      </c>
      <c r="AM37" t="s">
        <v>2365</v>
      </c>
      <c r="AN37" s="27">
        <v>0.47241898148148148</v>
      </c>
      <c r="AO37" t="s">
        <v>1413</v>
      </c>
      <c r="AP37">
        <v>1016892882</v>
      </c>
      <c r="AQ37" t="s">
        <v>1414</v>
      </c>
      <c r="AR37" t="s">
        <v>1415</v>
      </c>
      <c r="AS37" t="s">
        <v>1416</v>
      </c>
      <c r="AT37" t="s">
        <v>1346</v>
      </c>
      <c r="AU37" t="s">
        <v>776</v>
      </c>
      <c r="AV37" s="10">
        <v>140001282905</v>
      </c>
      <c r="AW37" s="10">
        <v>130000572857</v>
      </c>
      <c r="AX37">
        <v>2006957234</v>
      </c>
      <c r="AY37" t="s">
        <v>2366</v>
      </c>
      <c r="AZ37" s="21">
        <v>251171.8</v>
      </c>
      <c r="BA37">
        <v>9008230708</v>
      </c>
      <c r="BB37" s="21">
        <v>251171.8</v>
      </c>
      <c r="BC37" t="s">
        <v>2379</v>
      </c>
      <c r="BD37" t="s">
        <v>2380</v>
      </c>
      <c r="BE37" s="21">
        <f t="shared" si="0"/>
        <v>0</v>
      </c>
      <c r="BF37" t="s">
        <v>1417</v>
      </c>
      <c r="BG37" t="s">
        <v>1418</v>
      </c>
      <c r="BH37" t="s">
        <v>2365</v>
      </c>
      <c r="BI37" s="27">
        <v>0.49943287037037037</v>
      </c>
      <c r="BJ37">
        <v>280066</v>
      </c>
      <c r="BK37" t="s">
        <v>28</v>
      </c>
      <c r="BL37" s="27">
        <v>0.49945601851851856</v>
      </c>
      <c r="BM37" t="s">
        <v>2365</v>
      </c>
      <c r="BN37" s="27">
        <v>0.47789351851851852</v>
      </c>
      <c r="BO37" t="s">
        <v>1419</v>
      </c>
      <c r="BQ37" t="s">
        <v>1443</v>
      </c>
      <c r="BT37">
        <v>36000</v>
      </c>
      <c r="BU37">
        <v>3</v>
      </c>
      <c r="BW37" t="s">
        <v>1421</v>
      </c>
      <c r="BY37" s="27">
        <v>0.47241898148148148</v>
      </c>
      <c r="BZ37" t="s">
        <v>2374</v>
      </c>
      <c r="CA37" t="s">
        <v>1422</v>
      </c>
      <c r="CB37" t="s">
        <v>1423</v>
      </c>
      <c r="CC37">
        <v>9000</v>
      </c>
      <c r="CD37" t="s">
        <v>1392</v>
      </c>
      <c r="CE37">
        <v>10</v>
      </c>
      <c r="CF37">
        <v>9000</v>
      </c>
      <c r="CG37" t="s">
        <v>1392</v>
      </c>
      <c r="CH37">
        <v>4016316794</v>
      </c>
      <c r="CI37" t="s">
        <v>1392</v>
      </c>
      <c r="CJ37" s="27">
        <v>0.47241898148148148</v>
      </c>
      <c r="CK37" t="s">
        <v>2375</v>
      </c>
      <c r="CL37" t="s">
        <v>1424</v>
      </c>
      <c r="CM37" t="s">
        <v>1425</v>
      </c>
      <c r="CN37" t="s">
        <v>1426</v>
      </c>
      <c r="CO37" s="27">
        <v>0.47262731481481479</v>
      </c>
      <c r="CP37" s="27">
        <v>0</v>
      </c>
      <c r="CQ37" t="s">
        <v>2365</v>
      </c>
      <c r="CR37" t="s">
        <v>1427</v>
      </c>
      <c r="CS37" t="s">
        <v>1392</v>
      </c>
      <c r="CT37" t="s">
        <v>1442</v>
      </c>
      <c r="CU37">
        <v>183392674</v>
      </c>
      <c r="CV37">
        <v>9000</v>
      </c>
    </row>
    <row r="38" spans="1:100" x14ac:dyDescent="0.2">
      <c r="A38" s="12"/>
      <c r="B38" s="10"/>
      <c r="C38" s="10"/>
      <c r="D38" s="14"/>
      <c r="E38" s="14"/>
      <c r="F38" s="14"/>
      <c r="G38" s="14"/>
      <c r="H38" s="14"/>
      <c r="I38" s="13"/>
      <c r="J38" s="13"/>
      <c r="M38" s="5"/>
      <c r="N38" s="14"/>
      <c r="O38" s="14"/>
      <c r="P38" s="14"/>
      <c r="Q38" s="14"/>
      <c r="AL38" t="s">
        <v>519</v>
      </c>
      <c r="AM38" t="s">
        <v>2365</v>
      </c>
      <c r="AN38" s="27">
        <v>0.57299768518518512</v>
      </c>
      <c r="AO38" t="s">
        <v>1413</v>
      </c>
      <c r="AP38">
        <v>1017270176</v>
      </c>
      <c r="AQ38" t="s">
        <v>1414</v>
      </c>
      <c r="AR38" t="s">
        <v>1415</v>
      </c>
      <c r="AS38" t="s">
        <v>1416</v>
      </c>
      <c r="AT38" t="s">
        <v>1346</v>
      </c>
      <c r="AU38" t="s">
        <v>855</v>
      </c>
      <c r="AV38" s="10">
        <v>140001283448</v>
      </c>
      <c r="AW38" s="10">
        <v>130000572931</v>
      </c>
      <c r="AX38">
        <v>2006957809</v>
      </c>
      <c r="AY38" t="s">
        <v>2366</v>
      </c>
      <c r="AZ38" s="21">
        <v>211330.35</v>
      </c>
      <c r="BA38">
        <v>9008231449</v>
      </c>
      <c r="BB38" s="21">
        <v>211330.35</v>
      </c>
      <c r="BC38" t="s">
        <v>2381</v>
      </c>
      <c r="BD38" t="s">
        <v>2382</v>
      </c>
      <c r="BE38" s="21">
        <f t="shared" si="0"/>
        <v>0</v>
      </c>
      <c r="BF38" t="s">
        <v>1417</v>
      </c>
      <c r="BG38" t="s">
        <v>1418</v>
      </c>
      <c r="BH38" t="s">
        <v>2365</v>
      </c>
      <c r="BI38" s="27">
        <v>0.62297453703703709</v>
      </c>
      <c r="BJ38">
        <v>443321</v>
      </c>
      <c r="BK38" t="s">
        <v>28</v>
      </c>
      <c r="BL38" s="27">
        <v>0.62297453703703709</v>
      </c>
      <c r="BM38" t="s">
        <v>2365</v>
      </c>
      <c r="BN38" s="27">
        <v>0.57528935185185182</v>
      </c>
      <c r="BO38" t="s">
        <v>1419</v>
      </c>
      <c r="BQ38" t="s">
        <v>1444</v>
      </c>
      <c r="BT38">
        <v>36000</v>
      </c>
      <c r="BW38" t="s">
        <v>1421</v>
      </c>
      <c r="BY38" s="28">
        <v>1</v>
      </c>
      <c r="BZ38" t="s">
        <v>2369</v>
      </c>
      <c r="CA38" t="s">
        <v>1422</v>
      </c>
      <c r="CB38" t="s">
        <v>1423</v>
      </c>
      <c r="CC38">
        <v>9000</v>
      </c>
      <c r="CD38" t="s">
        <v>1392</v>
      </c>
      <c r="CE38">
        <v>10</v>
      </c>
      <c r="CF38">
        <v>9000</v>
      </c>
      <c r="CG38" t="s">
        <v>1392</v>
      </c>
      <c r="CH38">
        <v>4016316794</v>
      </c>
      <c r="CI38" t="s">
        <v>1392</v>
      </c>
      <c r="CJ38" s="27">
        <v>0</v>
      </c>
      <c r="CK38" t="s">
        <v>2369</v>
      </c>
      <c r="CL38" t="s">
        <v>1424</v>
      </c>
      <c r="CM38" t="s">
        <v>1425</v>
      </c>
      <c r="CN38" t="s">
        <v>1426</v>
      </c>
      <c r="CO38" s="27">
        <v>0.57305555555555554</v>
      </c>
      <c r="CP38" s="27">
        <v>0</v>
      </c>
      <c r="CQ38" t="s">
        <v>2365</v>
      </c>
      <c r="CR38" t="s">
        <v>1427</v>
      </c>
      <c r="CS38" t="s">
        <v>1392</v>
      </c>
      <c r="CT38" t="s">
        <v>1428</v>
      </c>
      <c r="CU38">
        <v>183398122</v>
      </c>
      <c r="CV38">
        <v>9000</v>
      </c>
    </row>
    <row r="39" spans="1:100" x14ac:dyDescent="0.2">
      <c r="A39" s="12"/>
      <c r="B39" s="10"/>
      <c r="C39" s="10"/>
      <c r="D39" s="14"/>
      <c r="E39" s="14"/>
      <c r="F39" s="14"/>
      <c r="G39" s="14"/>
      <c r="H39" s="14"/>
      <c r="I39" s="13"/>
      <c r="J39" s="13"/>
      <c r="M39" s="5"/>
      <c r="N39" s="14"/>
      <c r="O39" s="14"/>
      <c r="P39" s="14"/>
      <c r="Q39" s="14"/>
      <c r="AL39" t="s">
        <v>519</v>
      </c>
      <c r="AM39" t="s">
        <v>2365</v>
      </c>
      <c r="AN39" s="27">
        <v>0.57792824074074078</v>
      </c>
      <c r="AO39" t="s">
        <v>1413</v>
      </c>
      <c r="AP39">
        <v>1016894925</v>
      </c>
      <c r="AQ39" t="s">
        <v>1414</v>
      </c>
      <c r="AR39" t="s">
        <v>1415</v>
      </c>
      <c r="AS39" t="s">
        <v>1416</v>
      </c>
      <c r="AT39" t="s">
        <v>1346</v>
      </c>
      <c r="AU39" t="s">
        <v>710</v>
      </c>
      <c r="AV39" s="10">
        <v>140001283507</v>
      </c>
      <c r="AW39" s="10">
        <v>130000572936</v>
      </c>
      <c r="AX39">
        <v>2006957957</v>
      </c>
      <c r="AY39" t="s">
        <v>2366</v>
      </c>
      <c r="AZ39" s="21">
        <v>641759.25</v>
      </c>
      <c r="BA39">
        <v>9008231577</v>
      </c>
      <c r="BB39" s="21">
        <v>641759.25</v>
      </c>
      <c r="BC39" t="s">
        <v>2367</v>
      </c>
      <c r="BD39" t="s">
        <v>2383</v>
      </c>
      <c r="BE39" s="21">
        <f t="shared" si="0"/>
        <v>0</v>
      </c>
      <c r="BF39" t="s">
        <v>1417</v>
      </c>
      <c r="BG39" t="s">
        <v>1418</v>
      </c>
      <c r="BH39" t="s">
        <v>2365</v>
      </c>
      <c r="BI39" s="27">
        <v>0.62297453703703709</v>
      </c>
      <c r="BJ39">
        <v>443321</v>
      </c>
      <c r="BK39" t="s">
        <v>28</v>
      </c>
      <c r="BL39" s="27">
        <v>0.62297453703703709</v>
      </c>
      <c r="BM39" t="s">
        <v>2365</v>
      </c>
      <c r="BN39" s="27">
        <v>0.58064814814814814</v>
      </c>
      <c r="BO39" t="s">
        <v>1419</v>
      </c>
      <c r="BQ39" t="s">
        <v>1445</v>
      </c>
      <c r="BT39">
        <v>36000</v>
      </c>
      <c r="BW39" t="s">
        <v>1421</v>
      </c>
      <c r="BY39" s="28">
        <v>1</v>
      </c>
      <c r="BZ39" t="s">
        <v>2369</v>
      </c>
      <c r="CA39" t="s">
        <v>1422</v>
      </c>
      <c r="CB39" t="s">
        <v>1423</v>
      </c>
      <c r="CC39">
        <v>9000</v>
      </c>
      <c r="CD39" t="s">
        <v>1392</v>
      </c>
      <c r="CE39">
        <v>10</v>
      </c>
      <c r="CF39">
        <v>9000</v>
      </c>
      <c r="CG39" t="s">
        <v>1392</v>
      </c>
      <c r="CH39">
        <v>4016316794</v>
      </c>
      <c r="CI39" t="s">
        <v>1392</v>
      </c>
      <c r="CJ39" s="27">
        <v>0</v>
      </c>
      <c r="CK39" t="s">
        <v>2369</v>
      </c>
      <c r="CL39" t="s">
        <v>1424</v>
      </c>
      <c r="CM39" t="s">
        <v>1425</v>
      </c>
      <c r="CN39" t="s">
        <v>1426</v>
      </c>
      <c r="CO39" s="27">
        <v>0.5779629629629629</v>
      </c>
      <c r="CP39" s="27">
        <v>0</v>
      </c>
      <c r="CQ39" t="s">
        <v>2365</v>
      </c>
      <c r="CR39" t="s">
        <v>1427</v>
      </c>
      <c r="CS39" t="s">
        <v>1392</v>
      </c>
      <c r="CT39" t="s">
        <v>1428</v>
      </c>
      <c r="CU39">
        <v>183398551</v>
      </c>
      <c r="CV39">
        <v>9000</v>
      </c>
    </row>
    <row r="40" spans="1:100" x14ac:dyDescent="0.2">
      <c r="A40" s="12"/>
      <c r="B40" s="10"/>
      <c r="C40" s="10"/>
      <c r="D40" s="14"/>
      <c r="E40" s="14"/>
      <c r="F40" s="14"/>
      <c r="G40" s="14"/>
      <c r="H40" s="14"/>
      <c r="I40" s="13"/>
      <c r="J40" s="13"/>
      <c r="M40" s="5"/>
      <c r="N40" s="14"/>
      <c r="O40" s="14"/>
      <c r="P40" s="14"/>
      <c r="Q40" s="14"/>
      <c r="AL40" t="s">
        <v>519</v>
      </c>
      <c r="AM40" t="s">
        <v>2365</v>
      </c>
      <c r="AN40" s="27">
        <v>0.58336805555555549</v>
      </c>
      <c r="AO40" t="s">
        <v>1413</v>
      </c>
      <c r="AP40">
        <v>1016894925</v>
      </c>
      <c r="AQ40" t="s">
        <v>1414</v>
      </c>
      <c r="AR40" t="s">
        <v>1415</v>
      </c>
      <c r="AS40" t="s">
        <v>1416</v>
      </c>
      <c r="AT40" t="s">
        <v>1346</v>
      </c>
      <c r="AU40" t="s">
        <v>1089</v>
      </c>
      <c r="AV40" s="10">
        <v>140001283553</v>
      </c>
      <c r="AW40" s="10">
        <v>130000572938</v>
      </c>
      <c r="AX40">
        <v>2006957963</v>
      </c>
      <c r="AY40" t="s">
        <v>2366</v>
      </c>
      <c r="AZ40" s="21">
        <v>2193.5</v>
      </c>
      <c r="BA40">
        <v>9008231585</v>
      </c>
      <c r="BB40" s="21">
        <v>2193.5</v>
      </c>
      <c r="BC40" t="s">
        <v>2367</v>
      </c>
      <c r="BD40" t="s">
        <v>2383</v>
      </c>
      <c r="BE40" s="21">
        <f t="shared" si="0"/>
        <v>0</v>
      </c>
      <c r="BF40" t="s">
        <v>1417</v>
      </c>
      <c r="BG40" t="s">
        <v>1418</v>
      </c>
      <c r="BH40" t="s">
        <v>2365</v>
      </c>
      <c r="BI40" s="27">
        <v>0.62298611111111113</v>
      </c>
      <c r="BJ40">
        <v>443321</v>
      </c>
      <c r="BK40" t="s">
        <v>28</v>
      </c>
      <c r="BL40" s="27">
        <v>0.62298611111111113</v>
      </c>
      <c r="BM40" t="s">
        <v>2365</v>
      </c>
      <c r="BN40" s="27">
        <v>0.58607638888888891</v>
      </c>
      <c r="BO40" t="s">
        <v>1419</v>
      </c>
      <c r="BQ40" t="s">
        <v>1446</v>
      </c>
      <c r="BT40">
        <v>36000</v>
      </c>
      <c r="BW40" t="s">
        <v>1421</v>
      </c>
      <c r="BY40" s="28">
        <v>1</v>
      </c>
      <c r="BZ40" t="s">
        <v>2369</v>
      </c>
      <c r="CA40" t="s">
        <v>1422</v>
      </c>
      <c r="CB40" t="s">
        <v>1423</v>
      </c>
      <c r="CC40">
        <v>9000</v>
      </c>
      <c r="CD40" t="s">
        <v>1392</v>
      </c>
      <c r="CE40">
        <v>10</v>
      </c>
      <c r="CF40">
        <v>9000</v>
      </c>
      <c r="CG40" t="s">
        <v>1392</v>
      </c>
      <c r="CH40">
        <v>4016316794</v>
      </c>
      <c r="CI40" t="s">
        <v>1392</v>
      </c>
      <c r="CJ40" s="27">
        <v>0</v>
      </c>
      <c r="CK40" t="s">
        <v>2369</v>
      </c>
      <c r="CL40" t="s">
        <v>1424</v>
      </c>
      <c r="CM40" t="s">
        <v>1425</v>
      </c>
      <c r="CN40" t="s">
        <v>1426</v>
      </c>
      <c r="CO40" s="27">
        <v>0.58340277777777783</v>
      </c>
      <c r="CP40" s="27">
        <v>0</v>
      </c>
      <c r="CQ40" t="s">
        <v>2365</v>
      </c>
      <c r="CR40" t="s">
        <v>1427</v>
      </c>
      <c r="CS40" t="s">
        <v>1392</v>
      </c>
      <c r="CT40" t="s">
        <v>1428</v>
      </c>
      <c r="CU40">
        <v>183399071</v>
      </c>
      <c r="CV40">
        <v>9000</v>
      </c>
    </row>
    <row r="41" spans="1:100" x14ac:dyDescent="0.2">
      <c r="A41" s="12"/>
      <c r="B41" s="10"/>
      <c r="C41" s="10"/>
      <c r="D41" s="14"/>
      <c r="E41" s="14"/>
      <c r="F41" s="14"/>
      <c r="G41" s="14"/>
      <c r="H41" s="14"/>
      <c r="I41" s="13"/>
      <c r="J41" s="13"/>
      <c r="M41" s="5"/>
      <c r="N41" s="14"/>
      <c r="O41" s="14"/>
      <c r="P41" s="14"/>
      <c r="Q41" s="14"/>
      <c r="AL41" t="s">
        <v>405</v>
      </c>
      <c r="AM41" t="s">
        <v>2365</v>
      </c>
      <c r="AN41" s="27">
        <v>0.5897337962962963</v>
      </c>
      <c r="AO41" t="s">
        <v>1413</v>
      </c>
      <c r="AP41">
        <v>1016894837</v>
      </c>
      <c r="AQ41" t="s">
        <v>1414</v>
      </c>
      <c r="AR41" t="s">
        <v>1415</v>
      </c>
      <c r="AS41" t="s">
        <v>1416</v>
      </c>
      <c r="AT41" t="s">
        <v>1346</v>
      </c>
      <c r="AU41" t="s">
        <v>1083</v>
      </c>
      <c r="AV41" s="10">
        <v>140001283595</v>
      </c>
      <c r="AW41" s="10">
        <v>130000573401</v>
      </c>
      <c r="AX41">
        <v>2006957972</v>
      </c>
      <c r="AY41" t="s">
        <v>2366</v>
      </c>
      <c r="AZ41" s="21">
        <v>297203.20000000001</v>
      </c>
      <c r="BA41">
        <v>9008231699</v>
      </c>
      <c r="BB41" s="21">
        <v>297203.20000000001</v>
      </c>
      <c r="BC41" t="s">
        <v>2367</v>
      </c>
      <c r="BD41" t="s">
        <v>2368</v>
      </c>
      <c r="BE41" s="21">
        <f t="shared" si="0"/>
        <v>0</v>
      </c>
      <c r="BF41" t="s">
        <v>1417</v>
      </c>
      <c r="BG41" t="s">
        <v>1418</v>
      </c>
      <c r="BH41" t="s">
        <v>2374</v>
      </c>
      <c r="BI41" s="27">
        <v>0.50614583333333341</v>
      </c>
      <c r="BJ41">
        <v>447537</v>
      </c>
      <c r="BK41" t="s">
        <v>31</v>
      </c>
      <c r="BL41" s="27">
        <v>0.50614583333333341</v>
      </c>
      <c r="BM41" t="s">
        <v>2374</v>
      </c>
      <c r="BN41" s="27">
        <v>0.59100694444444446</v>
      </c>
      <c r="BO41" t="s">
        <v>1447</v>
      </c>
      <c r="BQ41" t="s">
        <v>1448</v>
      </c>
      <c r="BT41">
        <v>32000</v>
      </c>
      <c r="BU41">
        <v>1</v>
      </c>
      <c r="BW41" t="s">
        <v>1421</v>
      </c>
      <c r="BY41" s="27">
        <v>0.75640046296296293</v>
      </c>
      <c r="BZ41" t="s">
        <v>2365</v>
      </c>
      <c r="CA41" t="s">
        <v>1422</v>
      </c>
      <c r="CB41" t="s">
        <v>1449</v>
      </c>
      <c r="CC41">
        <v>9000</v>
      </c>
      <c r="CD41" t="s">
        <v>1399</v>
      </c>
      <c r="CE41">
        <v>10</v>
      </c>
      <c r="CF41">
        <v>9000</v>
      </c>
      <c r="CG41" t="s">
        <v>1399</v>
      </c>
      <c r="CH41">
        <v>4016316839</v>
      </c>
      <c r="CI41" t="s">
        <v>1399</v>
      </c>
      <c r="CJ41" s="27">
        <v>0.5897337962962963</v>
      </c>
      <c r="CK41" t="s">
        <v>2365</v>
      </c>
      <c r="CL41" t="s">
        <v>1424</v>
      </c>
      <c r="CM41" t="s">
        <v>1450</v>
      </c>
      <c r="CN41" t="s">
        <v>1451</v>
      </c>
      <c r="CO41" s="27">
        <v>0.5897916666666666</v>
      </c>
      <c r="CP41" s="27">
        <v>0</v>
      </c>
      <c r="CQ41" t="s">
        <v>2365</v>
      </c>
      <c r="CR41" t="s">
        <v>1427</v>
      </c>
      <c r="CS41" t="s">
        <v>1399</v>
      </c>
      <c r="CT41" t="s">
        <v>1452</v>
      </c>
      <c r="CU41">
        <v>183399606</v>
      </c>
      <c r="CV41">
        <v>9000</v>
      </c>
    </row>
    <row r="42" spans="1:100" x14ac:dyDescent="0.2">
      <c r="A42" s="12"/>
      <c r="B42" s="10"/>
      <c r="C42" s="10"/>
      <c r="D42" s="14"/>
      <c r="E42" s="14"/>
      <c r="F42" s="14"/>
      <c r="G42" s="14"/>
      <c r="H42" s="14"/>
      <c r="I42" s="13"/>
      <c r="J42" s="13"/>
      <c r="M42" s="5"/>
      <c r="N42" s="14"/>
      <c r="O42" s="14"/>
      <c r="P42" s="14"/>
      <c r="Q42" s="14"/>
      <c r="AL42" t="s">
        <v>405</v>
      </c>
      <c r="AM42" t="s">
        <v>2365</v>
      </c>
      <c r="AN42" s="27">
        <v>0.58619212962962963</v>
      </c>
      <c r="AO42" t="s">
        <v>1413</v>
      </c>
      <c r="AP42">
        <v>1017826554</v>
      </c>
      <c r="AQ42" t="s">
        <v>1414</v>
      </c>
      <c r="AR42" t="s">
        <v>1415</v>
      </c>
      <c r="AS42" t="s">
        <v>1416</v>
      </c>
      <c r="AT42" t="s">
        <v>1346</v>
      </c>
      <c r="AU42" t="s">
        <v>1046</v>
      </c>
      <c r="AV42" s="10">
        <v>140001283560</v>
      </c>
      <c r="AW42" s="10">
        <v>130000573705</v>
      </c>
      <c r="AX42">
        <v>2006957964</v>
      </c>
      <c r="AY42" t="s">
        <v>2366</v>
      </c>
      <c r="AZ42" s="21">
        <v>265413.5</v>
      </c>
      <c r="BA42">
        <v>9008231587</v>
      </c>
      <c r="BB42" s="21">
        <v>265413.5</v>
      </c>
      <c r="BC42" t="s">
        <v>2372</v>
      </c>
      <c r="BD42" t="s">
        <v>2376</v>
      </c>
      <c r="BE42" s="21">
        <f t="shared" si="0"/>
        <v>0</v>
      </c>
      <c r="BF42" t="s">
        <v>1417</v>
      </c>
      <c r="BG42" t="s">
        <v>1418</v>
      </c>
      <c r="BH42" t="s">
        <v>2374</v>
      </c>
      <c r="BI42" s="27">
        <v>0.50946759259259256</v>
      </c>
      <c r="BJ42">
        <v>447537</v>
      </c>
      <c r="BK42" t="s">
        <v>31</v>
      </c>
      <c r="BL42" s="27">
        <v>0.50946759259259256</v>
      </c>
      <c r="BM42" t="s">
        <v>2374</v>
      </c>
      <c r="BN42" s="27">
        <v>0.58738425925925919</v>
      </c>
      <c r="BO42" t="s">
        <v>1447</v>
      </c>
      <c r="BQ42" t="s">
        <v>1453</v>
      </c>
      <c r="BT42">
        <v>32000</v>
      </c>
      <c r="BU42">
        <v>1</v>
      </c>
      <c r="BW42" t="s">
        <v>1421</v>
      </c>
      <c r="BY42" s="27">
        <v>0.75285879629629626</v>
      </c>
      <c r="BZ42" t="s">
        <v>2365</v>
      </c>
      <c r="CA42" t="s">
        <v>1422</v>
      </c>
      <c r="CB42" t="s">
        <v>1449</v>
      </c>
      <c r="CC42">
        <v>9000</v>
      </c>
      <c r="CD42" t="s">
        <v>1399</v>
      </c>
      <c r="CE42">
        <v>10</v>
      </c>
      <c r="CF42">
        <v>9000</v>
      </c>
      <c r="CG42" t="s">
        <v>1399</v>
      </c>
      <c r="CH42">
        <v>4016316839</v>
      </c>
      <c r="CI42" t="s">
        <v>1399</v>
      </c>
      <c r="CJ42" s="27">
        <v>0.58619212962962963</v>
      </c>
      <c r="CK42" t="s">
        <v>2365</v>
      </c>
      <c r="CL42" t="s">
        <v>1424</v>
      </c>
      <c r="CM42" t="s">
        <v>1450</v>
      </c>
      <c r="CN42" t="s">
        <v>1451</v>
      </c>
      <c r="CO42" s="27">
        <v>0.5862384259259259</v>
      </c>
      <c r="CP42" s="27">
        <v>0</v>
      </c>
      <c r="CQ42" t="s">
        <v>2365</v>
      </c>
      <c r="CR42" t="s">
        <v>1427</v>
      </c>
      <c r="CS42" t="s">
        <v>1399</v>
      </c>
      <c r="CT42" t="s">
        <v>1452</v>
      </c>
      <c r="CU42">
        <v>183399223</v>
      </c>
      <c r="CV42">
        <v>9000</v>
      </c>
    </row>
    <row r="43" spans="1:100" x14ac:dyDescent="0.2">
      <c r="A43" s="12"/>
      <c r="B43" s="10"/>
      <c r="C43" s="10"/>
      <c r="D43" s="14"/>
      <c r="E43" s="14"/>
      <c r="F43" s="14"/>
      <c r="G43" s="14"/>
      <c r="H43" s="14"/>
      <c r="I43" s="13"/>
      <c r="J43" s="13"/>
      <c r="M43" s="5"/>
      <c r="N43" s="14"/>
      <c r="O43" s="14"/>
      <c r="P43" s="14"/>
      <c r="Q43" s="14"/>
      <c r="AL43" t="s">
        <v>405</v>
      </c>
      <c r="AM43" t="s">
        <v>2365</v>
      </c>
      <c r="AN43" s="27">
        <v>0.57085648148148149</v>
      </c>
      <c r="AO43" t="s">
        <v>1413</v>
      </c>
      <c r="AP43">
        <v>1018532101</v>
      </c>
      <c r="AQ43" t="s">
        <v>1414</v>
      </c>
      <c r="AR43" t="s">
        <v>1415</v>
      </c>
      <c r="AS43" t="s">
        <v>1416</v>
      </c>
      <c r="AT43" t="s">
        <v>1346</v>
      </c>
      <c r="AU43" t="s">
        <v>1106</v>
      </c>
      <c r="AV43" s="10">
        <v>140001283425</v>
      </c>
      <c r="AW43" s="10">
        <v>130000574660</v>
      </c>
      <c r="AX43">
        <v>2006957806</v>
      </c>
      <c r="AY43" t="s">
        <v>2366</v>
      </c>
      <c r="AZ43" s="21">
        <v>18864.099999999999</v>
      </c>
      <c r="BA43">
        <v>9008231445</v>
      </c>
      <c r="BB43" s="21">
        <v>18864.099999999999</v>
      </c>
      <c r="BC43" t="s">
        <v>2372</v>
      </c>
      <c r="BD43" t="s">
        <v>2373</v>
      </c>
      <c r="BE43" s="21">
        <f t="shared" si="0"/>
        <v>0</v>
      </c>
      <c r="BF43" t="s">
        <v>1417</v>
      </c>
      <c r="BG43" t="s">
        <v>1418</v>
      </c>
      <c r="BH43" t="s">
        <v>2374</v>
      </c>
      <c r="BI43" s="27">
        <v>0.46574074074074073</v>
      </c>
      <c r="BJ43">
        <v>447537</v>
      </c>
      <c r="BK43" t="s">
        <v>31</v>
      </c>
      <c r="BL43" s="27">
        <v>0.46574074074074073</v>
      </c>
      <c r="BM43" t="s">
        <v>2374</v>
      </c>
      <c r="BN43" s="27">
        <v>0.57290509259259259</v>
      </c>
      <c r="BO43" t="s">
        <v>1447</v>
      </c>
      <c r="BQ43" t="s">
        <v>1454</v>
      </c>
      <c r="BT43">
        <v>32000</v>
      </c>
      <c r="BU43">
        <v>1</v>
      </c>
      <c r="BW43" t="s">
        <v>1421</v>
      </c>
      <c r="BY43" s="27">
        <v>0.73752314814814823</v>
      </c>
      <c r="BZ43" t="s">
        <v>2365</v>
      </c>
      <c r="CA43" t="s">
        <v>1422</v>
      </c>
      <c r="CB43" t="s">
        <v>1449</v>
      </c>
      <c r="CC43">
        <v>9000</v>
      </c>
      <c r="CD43" t="s">
        <v>1399</v>
      </c>
      <c r="CE43">
        <v>10</v>
      </c>
      <c r="CF43">
        <v>9000</v>
      </c>
      <c r="CG43" t="s">
        <v>1399</v>
      </c>
      <c r="CH43">
        <v>4016316839</v>
      </c>
      <c r="CI43" t="s">
        <v>1399</v>
      </c>
      <c r="CJ43" s="27">
        <v>0.57085648148148149</v>
      </c>
      <c r="CK43" t="s">
        <v>2365</v>
      </c>
      <c r="CL43" t="s">
        <v>1424</v>
      </c>
      <c r="CM43" t="s">
        <v>1450</v>
      </c>
      <c r="CN43" t="s">
        <v>1451</v>
      </c>
      <c r="CO43" s="27">
        <v>0.57091435185185191</v>
      </c>
      <c r="CP43" s="27">
        <v>0</v>
      </c>
      <c r="CQ43" t="s">
        <v>2365</v>
      </c>
      <c r="CR43" t="s">
        <v>1427</v>
      </c>
      <c r="CS43" t="s">
        <v>1399</v>
      </c>
      <c r="CT43" t="s">
        <v>1452</v>
      </c>
      <c r="CU43">
        <v>183397956</v>
      </c>
      <c r="CV43">
        <v>9000</v>
      </c>
    </row>
    <row r="44" spans="1:100" x14ac:dyDescent="0.2">
      <c r="A44" s="12"/>
      <c r="B44" s="10"/>
      <c r="C44" s="10"/>
      <c r="D44" s="14"/>
      <c r="E44" s="14"/>
      <c r="F44" s="14"/>
      <c r="G44" s="14"/>
      <c r="H44" s="14"/>
      <c r="I44" s="13"/>
      <c r="J44" s="13"/>
      <c r="M44" s="5"/>
      <c r="N44" s="14"/>
      <c r="O44" s="14"/>
      <c r="P44" s="14"/>
      <c r="Q44" s="14"/>
      <c r="AL44" t="s">
        <v>405</v>
      </c>
      <c r="AM44" t="s">
        <v>2365</v>
      </c>
      <c r="AN44" s="27">
        <v>0.5587847222222222</v>
      </c>
      <c r="AO44" t="s">
        <v>1413</v>
      </c>
      <c r="AP44">
        <v>1017270176</v>
      </c>
      <c r="AQ44" t="s">
        <v>1414</v>
      </c>
      <c r="AR44" t="s">
        <v>1415</v>
      </c>
      <c r="AS44" t="s">
        <v>1416</v>
      </c>
      <c r="AT44" t="s">
        <v>1346</v>
      </c>
      <c r="AU44" t="s">
        <v>1177</v>
      </c>
      <c r="AV44" s="10">
        <v>140001283327</v>
      </c>
      <c r="AW44" s="10">
        <v>130000573404</v>
      </c>
      <c r="AX44">
        <v>2006957653</v>
      </c>
      <c r="AY44" t="s">
        <v>2366</v>
      </c>
      <c r="AZ44" s="21">
        <v>25482.05</v>
      </c>
      <c r="BA44">
        <v>9008231247</v>
      </c>
      <c r="BB44" s="21">
        <v>25482.05</v>
      </c>
      <c r="BC44" t="s">
        <v>2381</v>
      </c>
      <c r="BD44" t="s">
        <v>2382</v>
      </c>
      <c r="BE44" s="21">
        <f t="shared" si="0"/>
        <v>0</v>
      </c>
      <c r="BF44" t="s">
        <v>1417</v>
      </c>
      <c r="BG44" t="s">
        <v>1418</v>
      </c>
      <c r="BH44" t="s">
        <v>2365</v>
      </c>
      <c r="BI44" s="27">
        <v>0.6352430555555556</v>
      </c>
      <c r="BJ44">
        <v>447537</v>
      </c>
      <c r="BK44" t="s">
        <v>31</v>
      </c>
      <c r="BL44" s="27">
        <v>0.6352430555555556</v>
      </c>
      <c r="BM44" t="s">
        <v>2365</v>
      </c>
      <c r="BN44" s="27">
        <v>0.55990740740740741</v>
      </c>
      <c r="BO44" t="s">
        <v>1447</v>
      </c>
      <c r="BQ44" t="s">
        <v>1455</v>
      </c>
      <c r="BT44">
        <v>32000</v>
      </c>
      <c r="BU44">
        <v>1</v>
      </c>
      <c r="BW44" t="s">
        <v>1421</v>
      </c>
      <c r="BY44" s="27">
        <v>0.72545138888888883</v>
      </c>
      <c r="BZ44" t="s">
        <v>2365</v>
      </c>
      <c r="CA44" t="s">
        <v>1422</v>
      </c>
      <c r="CB44" t="s">
        <v>1449</v>
      </c>
      <c r="CC44">
        <v>9000</v>
      </c>
      <c r="CD44" t="s">
        <v>1399</v>
      </c>
      <c r="CE44">
        <v>10</v>
      </c>
      <c r="CF44">
        <v>9000</v>
      </c>
      <c r="CG44" t="s">
        <v>1399</v>
      </c>
      <c r="CH44">
        <v>4016316839</v>
      </c>
      <c r="CI44" t="s">
        <v>1399</v>
      </c>
      <c r="CJ44" s="27">
        <v>0.5587847222222222</v>
      </c>
      <c r="CK44" t="s">
        <v>2365</v>
      </c>
      <c r="CL44" t="s">
        <v>1424</v>
      </c>
      <c r="CM44" t="s">
        <v>1450</v>
      </c>
      <c r="CN44" t="s">
        <v>1451</v>
      </c>
      <c r="CO44" s="27">
        <v>0.55883101851851846</v>
      </c>
      <c r="CP44" s="27">
        <v>0</v>
      </c>
      <c r="CQ44" t="s">
        <v>2365</v>
      </c>
      <c r="CR44" t="s">
        <v>1427</v>
      </c>
      <c r="CS44" t="s">
        <v>1399</v>
      </c>
      <c r="CT44" t="s">
        <v>1452</v>
      </c>
      <c r="CU44">
        <v>183396764</v>
      </c>
      <c r="CV44">
        <v>9000</v>
      </c>
    </row>
    <row r="45" spans="1:100" x14ac:dyDescent="0.2">
      <c r="A45" s="12"/>
      <c r="B45" s="10"/>
      <c r="C45" s="10"/>
      <c r="D45" s="14"/>
      <c r="E45" s="14"/>
      <c r="F45" s="14"/>
      <c r="G45" s="14"/>
      <c r="H45" s="14"/>
      <c r="I45" s="13"/>
      <c r="J45" s="13"/>
      <c r="M45" s="5"/>
      <c r="N45" s="14"/>
      <c r="O45" s="14"/>
      <c r="P45" s="14"/>
      <c r="Q45" s="14"/>
      <c r="AL45" t="s">
        <v>405</v>
      </c>
      <c r="AM45" t="s">
        <v>2365</v>
      </c>
      <c r="AN45" s="27">
        <v>0.52908564814814818</v>
      </c>
      <c r="AO45" t="s">
        <v>1413</v>
      </c>
      <c r="AP45">
        <v>1016892882</v>
      </c>
      <c r="AQ45" t="s">
        <v>1414</v>
      </c>
      <c r="AR45" t="s">
        <v>1415</v>
      </c>
      <c r="AS45" t="s">
        <v>1416</v>
      </c>
      <c r="AT45" t="s">
        <v>1346</v>
      </c>
      <c r="AU45" t="s">
        <v>798</v>
      </c>
      <c r="AV45" s="10">
        <v>140001283189</v>
      </c>
      <c r="AW45" s="10">
        <v>130000573397</v>
      </c>
      <c r="AX45">
        <v>2006957565</v>
      </c>
      <c r="AY45" t="s">
        <v>2366</v>
      </c>
      <c r="AZ45" s="21">
        <v>722148.35</v>
      </c>
      <c r="BA45">
        <v>9008231162</v>
      </c>
      <c r="BB45" s="21">
        <v>722148.35</v>
      </c>
      <c r="BC45" t="s">
        <v>2379</v>
      </c>
      <c r="BD45" t="s">
        <v>2380</v>
      </c>
      <c r="BE45" s="21">
        <f t="shared" si="0"/>
        <v>0</v>
      </c>
      <c r="BF45" t="s">
        <v>1417</v>
      </c>
      <c r="BG45" t="s">
        <v>1418</v>
      </c>
      <c r="BH45" t="s">
        <v>2365</v>
      </c>
      <c r="BI45" s="27">
        <v>0.63476851851851845</v>
      </c>
      <c r="BJ45">
        <v>447537</v>
      </c>
      <c r="BK45" t="s">
        <v>31</v>
      </c>
      <c r="BL45" s="27">
        <v>0.63476851851851845</v>
      </c>
      <c r="BM45" t="s">
        <v>2365</v>
      </c>
      <c r="BN45" s="27">
        <v>0.53162037037037035</v>
      </c>
      <c r="BO45" t="s">
        <v>1447</v>
      </c>
      <c r="BQ45" t="s">
        <v>1456</v>
      </c>
      <c r="BT45">
        <v>32000</v>
      </c>
      <c r="BU45">
        <v>1</v>
      </c>
      <c r="BW45" t="s">
        <v>1421</v>
      </c>
      <c r="BY45" s="27">
        <v>0.69575231481481481</v>
      </c>
      <c r="BZ45" t="s">
        <v>2365</v>
      </c>
      <c r="CA45" t="s">
        <v>1422</v>
      </c>
      <c r="CB45" t="s">
        <v>1449</v>
      </c>
      <c r="CC45">
        <v>9000</v>
      </c>
      <c r="CD45" t="s">
        <v>1399</v>
      </c>
      <c r="CE45">
        <v>10</v>
      </c>
      <c r="CF45">
        <v>9000</v>
      </c>
      <c r="CG45" t="s">
        <v>1399</v>
      </c>
      <c r="CH45">
        <v>4016316839</v>
      </c>
      <c r="CI45" t="s">
        <v>1399</v>
      </c>
      <c r="CJ45" s="27">
        <v>0.52908564814814818</v>
      </c>
      <c r="CK45" t="s">
        <v>2365</v>
      </c>
      <c r="CL45" t="s">
        <v>1424</v>
      </c>
      <c r="CM45" t="s">
        <v>1450</v>
      </c>
      <c r="CN45" t="s">
        <v>1451</v>
      </c>
      <c r="CO45" s="27">
        <v>0.52924768518518517</v>
      </c>
      <c r="CP45" s="27">
        <v>0</v>
      </c>
      <c r="CQ45" t="s">
        <v>2365</v>
      </c>
      <c r="CR45" t="s">
        <v>1427</v>
      </c>
      <c r="CS45" t="s">
        <v>1399</v>
      </c>
      <c r="CT45" t="s">
        <v>1452</v>
      </c>
      <c r="CU45">
        <v>183395450</v>
      </c>
      <c r="CV45">
        <v>9000</v>
      </c>
    </row>
    <row r="46" spans="1:100" x14ac:dyDescent="0.2">
      <c r="A46" s="12"/>
      <c r="B46" s="10"/>
      <c r="C46" s="10"/>
      <c r="D46" s="14"/>
      <c r="E46" s="14"/>
      <c r="F46" s="14"/>
      <c r="G46" s="14"/>
      <c r="H46" s="14"/>
      <c r="I46" s="13"/>
      <c r="J46" s="13"/>
      <c r="M46" s="5"/>
      <c r="N46" s="14"/>
      <c r="O46" s="14"/>
      <c r="P46" s="14"/>
      <c r="Q46" s="14"/>
      <c r="AL46" t="s">
        <v>405</v>
      </c>
      <c r="AM46" t="s">
        <v>2365</v>
      </c>
      <c r="AN46" s="27">
        <v>0.54446759259259259</v>
      </c>
      <c r="AO46" t="s">
        <v>1413</v>
      </c>
      <c r="AP46">
        <v>1016892882</v>
      </c>
      <c r="AQ46" t="s">
        <v>1414</v>
      </c>
      <c r="AR46" t="s">
        <v>1415</v>
      </c>
      <c r="AS46" t="s">
        <v>1416</v>
      </c>
      <c r="AT46" t="s">
        <v>1346</v>
      </c>
      <c r="AU46" t="s">
        <v>764</v>
      </c>
      <c r="AV46" s="10">
        <v>140001283238</v>
      </c>
      <c r="AW46" s="10">
        <v>130000573398</v>
      </c>
      <c r="AX46">
        <v>2006957640</v>
      </c>
      <c r="AY46" t="s">
        <v>2366</v>
      </c>
      <c r="AZ46" s="21">
        <v>282656.55</v>
      </c>
      <c r="BA46">
        <v>9008231234</v>
      </c>
      <c r="BB46" s="21">
        <v>282656.55</v>
      </c>
      <c r="BC46" t="s">
        <v>2379</v>
      </c>
      <c r="BD46" t="s">
        <v>2380</v>
      </c>
      <c r="BE46" s="21">
        <f t="shared" si="0"/>
        <v>0</v>
      </c>
      <c r="BF46" t="s">
        <v>1417</v>
      </c>
      <c r="BG46" t="s">
        <v>1418</v>
      </c>
      <c r="BH46" t="s">
        <v>2365</v>
      </c>
      <c r="BI46" s="27">
        <v>0.63386574074074076</v>
      </c>
      <c r="BJ46">
        <v>447537</v>
      </c>
      <c r="BK46" t="s">
        <v>31</v>
      </c>
      <c r="BL46" s="27">
        <v>0.63386574074074076</v>
      </c>
      <c r="BM46" t="s">
        <v>2365</v>
      </c>
      <c r="BN46" s="27">
        <v>0.54663194444444441</v>
      </c>
      <c r="BO46" t="s">
        <v>1447</v>
      </c>
      <c r="BQ46" t="s">
        <v>1457</v>
      </c>
      <c r="BT46">
        <v>32000</v>
      </c>
      <c r="BU46">
        <v>1</v>
      </c>
      <c r="BW46" t="s">
        <v>1421</v>
      </c>
      <c r="BY46" s="27">
        <v>0.71113425925925933</v>
      </c>
      <c r="BZ46" t="s">
        <v>2365</v>
      </c>
      <c r="CA46" t="s">
        <v>1422</v>
      </c>
      <c r="CB46" t="s">
        <v>1449</v>
      </c>
      <c r="CC46">
        <v>9000</v>
      </c>
      <c r="CD46" t="s">
        <v>1399</v>
      </c>
      <c r="CE46">
        <v>10</v>
      </c>
      <c r="CF46">
        <v>9000</v>
      </c>
      <c r="CG46" t="s">
        <v>1399</v>
      </c>
      <c r="CH46">
        <v>4016316839</v>
      </c>
      <c r="CI46" t="s">
        <v>1399</v>
      </c>
      <c r="CJ46" s="27">
        <v>0.54446759259259259</v>
      </c>
      <c r="CK46" t="s">
        <v>2365</v>
      </c>
      <c r="CL46" t="s">
        <v>1424</v>
      </c>
      <c r="CM46" t="s">
        <v>1450</v>
      </c>
      <c r="CN46" t="s">
        <v>1451</v>
      </c>
      <c r="CO46" s="27">
        <v>0.54465277777777776</v>
      </c>
      <c r="CP46" s="27">
        <v>0</v>
      </c>
      <c r="CQ46" t="s">
        <v>2365</v>
      </c>
      <c r="CR46" t="s">
        <v>1427</v>
      </c>
      <c r="CS46" t="s">
        <v>1399</v>
      </c>
      <c r="CT46" t="s">
        <v>1452</v>
      </c>
      <c r="CU46">
        <v>183395948</v>
      </c>
      <c r="CV46">
        <v>9000</v>
      </c>
    </row>
    <row r="47" spans="1:100" x14ac:dyDescent="0.2">
      <c r="A47" s="12"/>
      <c r="B47" s="10"/>
      <c r="C47" s="10"/>
      <c r="D47" s="14"/>
      <c r="E47" s="14"/>
      <c r="F47" s="14"/>
      <c r="G47" s="14"/>
      <c r="H47" s="14"/>
      <c r="I47" s="13"/>
      <c r="J47" s="13"/>
      <c r="M47" s="5"/>
      <c r="N47" s="14"/>
      <c r="O47" s="14"/>
      <c r="P47" s="14"/>
      <c r="Q47" s="14"/>
      <c r="AL47" t="s">
        <v>405</v>
      </c>
      <c r="AM47" t="s">
        <v>2365</v>
      </c>
      <c r="AN47" s="27">
        <v>0.5493055555555556</v>
      </c>
      <c r="AO47" t="s">
        <v>1413</v>
      </c>
      <c r="AP47">
        <v>1016892882</v>
      </c>
      <c r="AQ47" t="s">
        <v>1414</v>
      </c>
      <c r="AR47" t="s">
        <v>1415</v>
      </c>
      <c r="AS47" t="s">
        <v>1416</v>
      </c>
      <c r="AT47" t="s">
        <v>1346</v>
      </c>
      <c r="AU47" t="s">
        <v>819</v>
      </c>
      <c r="AV47" s="10">
        <v>140001283257</v>
      </c>
      <c r="AW47" s="10">
        <v>130000573399</v>
      </c>
      <c r="AX47">
        <v>2006957643</v>
      </c>
      <c r="AY47" t="s">
        <v>2366</v>
      </c>
      <c r="AZ47" s="21">
        <v>215391</v>
      </c>
      <c r="BA47">
        <v>9008231237</v>
      </c>
      <c r="BB47" s="21">
        <v>215391</v>
      </c>
      <c r="BC47" t="s">
        <v>2379</v>
      </c>
      <c r="BD47" t="s">
        <v>2380</v>
      </c>
      <c r="BE47" s="21">
        <f t="shared" si="0"/>
        <v>0</v>
      </c>
      <c r="BF47" t="s">
        <v>1417</v>
      </c>
      <c r="BG47" t="s">
        <v>1418</v>
      </c>
      <c r="BH47" t="s">
        <v>2365</v>
      </c>
      <c r="BI47" s="27">
        <v>0.63523148148148145</v>
      </c>
      <c r="BJ47">
        <v>447537</v>
      </c>
      <c r="BK47" t="s">
        <v>31</v>
      </c>
      <c r="BL47" s="27">
        <v>0.63523148148148145</v>
      </c>
      <c r="BM47" t="s">
        <v>2365</v>
      </c>
      <c r="BN47" s="27">
        <v>0.55052083333333335</v>
      </c>
      <c r="BO47" t="s">
        <v>1447</v>
      </c>
      <c r="BQ47" t="s">
        <v>1458</v>
      </c>
      <c r="BT47">
        <v>32000</v>
      </c>
      <c r="BU47">
        <v>1</v>
      </c>
      <c r="BW47" t="s">
        <v>1421</v>
      </c>
      <c r="BY47" s="27">
        <v>0.71597222222222223</v>
      </c>
      <c r="BZ47" t="s">
        <v>2365</v>
      </c>
      <c r="CA47" t="s">
        <v>1422</v>
      </c>
      <c r="CB47" t="s">
        <v>1449</v>
      </c>
      <c r="CC47">
        <v>9000</v>
      </c>
      <c r="CD47" t="s">
        <v>1399</v>
      </c>
      <c r="CE47">
        <v>10</v>
      </c>
      <c r="CF47">
        <v>9000</v>
      </c>
      <c r="CG47" t="s">
        <v>1399</v>
      </c>
      <c r="CH47">
        <v>4016316839</v>
      </c>
      <c r="CI47" t="s">
        <v>1399</v>
      </c>
      <c r="CJ47" s="27">
        <v>0.5493055555555556</v>
      </c>
      <c r="CK47" t="s">
        <v>2365</v>
      </c>
      <c r="CL47" t="s">
        <v>1424</v>
      </c>
      <c r="CM47" t="s">
        <v>1450</v>
      </c>
      <c r="CN47" t="s">
        <v>1451</v>
      </c>
      <c r="CO47" s="27">
        <v>0.54937500000000006</v>
      </c>
      <c r="CP47" s="27">
        <v>0</v>
      </c>
      <c r="CQ47" t="s">
        <v>2365</v>
      </c>
      <c r="CR47" t="s">
        <v>1427</v>
      </c>
      <c r="CS47" t="s">
        <v>1399</v>
      </c>
      <c r="CT47" t="s">
        <v>1452</v>
      </c>
      <c r="CU47">
        <v>183396138</v>
      </c>
      <c r="CV47">
        <v>9000</v>
      </c>
    </row>
    <row r="48" spans="1:100" x14ac:dyDescent="0.2">
      <c r="A48" s="12"/>
      <c r="B48" s="10"/>
      <c r="C48" s="10"/>
      <c r="D48" s="14"/>
      <c r="E48" s="14"/>
      <c r="F48" s="14"/>
      <c r="G48" s="14"/>
      <c r="H48" s="14"/>
      <c r="I48" s="13"/>
      <c r="J48" s="13"/>
      <c r="M48" s="5"/>
      <c r="N48" s="14"/>
      <c r="O48" s="14"/>
      <c r="P48" s="14"/>
      <c r="Q48" s="14"/>
      <c r="AL48" t="s">
        <v>405</v>
      </c>
      <c r="AM48" t="s">
        <v>2365</v>
      </c>
      <c r="AN48" s="27">
        <v>0.55317129629629636</v>
      </c>
      <c r="AO48" t="s">
        <v>1413</v>
      </c>
      <c r="AP48">
        <v>1016823762</v>
      </c>
      <c r="AQ48" t="s">
        <v>1414</v>
      </c>
      <c r="AR48" t="s">
        <v>1415</v>
      </c>
      <c r="AS48" t="s">
        <v>1416</v>
      </c>
      <c r="AT48" t="s">
        <v>1346</v>
      </c>
      <c r="AU48" t="s">
        <v>1012</v>
      </c>
      <c r="AV48" s="10">
        <v>140001283291</v>
      </c>
      <c r="AW48" s="10">
        <v>130000573402</v>
      </c>
      <c r="AX48">
        <v>2006957647</v>
      </c>
      <c r="AY48" t="s">
        <v>2366</v>
      </c>
      <c r="AZ48" s="21">
        <v>270062.65000000002</v>
      </c>
      <c r="BA48">
        <v>9008231243</v>
      </c>
      <c r="BB48" s="21">
        <v>270062.65000000002</v>
      </c>
      <c r="BC48" t="s">
        <v>2384</v>
      </c>
      <c r="BD48" t="s">
        <v>2385</v>
      </c>
      <c r="BE48" s="21">
        <f t="shared" si="0"/>
        <v>0</v>
      </c>
      <c r="BF48" t="s">
        <v>1417</v>
      </c>
      <c r="BG48" t="s">
        <v>1418</v>
      </c>
      <c r="BH48" t="s">
        <v>2374</v>
      </c>
      <c r="BI48" s="27">
        <v>0.50685185185185189</v>
      </c>
      <c r="BJ48">
        <v>447537</v>
      </c>
      <c r="BK48" t="s">
        <v>31</v>
      </c>
      <c r="BL48" s="27">
        <v>0.50685185185185189</v>
      </c>
      <c r="BM48" t="s">
        <v>2374</v>
      </c>
      <c r="BN48" s="27">
        <v>0.55542824074074071</v>
      </c>
      <c r="BO48" t="s">
        <v>1447</v>
      </c>
      <c r="BQ48" t="s">
        <v>1459</v>
      </c>
      <c r="BT48">
        <v>32000</v>
      </c>
      <c r="BU48">
        <v>1</v>
      </c>
      <c r="BW48" t="s">
        <v>1421</v>
      </c>
      <c r="BY48" s="27">
        <v>0.71983796296296287</v>
      </c>
      <c r="BZ48" t="s">
        <v>2365</v>
      </c>
      <c r="CA48" t="s">
        <v>1422</v>
      </c>
      <c r="CB48" t="s">
        <v>1449</v>
      </c>
      <c r="CC48">
        <v>9000</v>
      </c>
      <c r="CD48" t="s">
        <v>1399</v>
      </c>
      <c r="CE48">
        <v>10</v>
      </c>
      <c r="CF48">
        <v>9000</v>
      </c>
      <c r="CG48" t="s">
        <v>1399</v>
      </c>
      <c r="CH48">
        <v>4016316839</v>
      </c>
      <c r="CI48" t="s">
        <v>1399</v>
      </c>
      <c r="CJ48" s="27">
        <v>0.55317129629629636</v>
      </c>
      <c r="CK48" t="s">
        <v>2365</v>
      </c>
      <c r="CL48" t="s">
        <v>1424</v>
      </c>
      <c r="CM48" t="s">
        <v>1450</v>
      </c>
      <c r="CN48" t="s">
        <v>1451</v>
      </c>
      <c r="CO48" s="27">
        <v>0.55321759259259262</v>
      </c>
      <c r="CP48" s="27">
        <v>0</v>
      </c>
      <c r="CQ48" t="s">
        <v>2365</v>
      </c>
      <c r="CR48" t="s">
        <v>1427</v>
      </c>
      <c r="CS48" t="s">
        <v>1399</v>
      </c>
      <c r="CT48" t="s">
        <v>1452</v>
      </c>
      <c r="CU48">
        <v>183396459</v>
      </c>
      <c r="CV48">
        <v>9000</v>
      </c>
    </row>
    <row r="49" spans="1:100" x14ac:dyDescent="0.2">
      <c r="A49" s="12"/>
      <c r="B49" s="10"/>
      <c r="C49" s="10"/>
      <c r="D49" s="14"/>
      <c r="E49" s="14"/>
      <c r="F49" s="14"/>
      <c r="G49" s="14"/>
      <c r="H49" s="14"/>
      <c r="I49" s="13"/>
      <c r="J49" s="13"/>
      <c r="M49" s="5"/>
      <c r="N49" s="14"/>
      <c r="O49" s="14"/>
      <c r="P49" s="14"/>
      <c r="Q49" s="14"/>
      <c r="AL49" t="s">
        <v>405</v>
      </c>
      <c r="AM49" t="s">
        <v>2365</v>
      </c>
      <c r="AN49" s="27">
        <v>0.56259259259259264</v>
      </c>
      <c r="AO49" t="s">
        <v>1413</v>
      </c>
      <c r="AP49">
        <v>1017079140</v>
      </c>
      <c r="AQ49" t="s">
        <v>1414</v>
      </c>
      <c r="AR49" t="s">
        <v>1415</v>
      </c>
      <c r="AS49" t="s">
        <v>1416</v>
      </c>
      <c r="AT49" t="s">
        <v>1346</v>
      </c>
      <c r="AU49" t="s">
        <v>846</v>
      </c>
      <c r="AV49" s="10">
        <v>140001283355</v>
      </c>
      <c r="AW49" s="10">
        <v>130000573406</v>
      </c>
      <c r="AX49">
        <v>2006957796</v>
      </c>
      <c r="AY49" t="s">
        <v>2366</v>
      </c>
      <c r="AZ49" s="21">
        <v>24540.45</v>
      </c>
      <c r="BA49">
        <v>9008231430</v>
      </c>
      <c r="BB49" s="21">
        <v>24540.45</v>
      </c>
      <c r="BC49" t="s">
        <v>2377</v>
      </c>
      <c r="BD49" t="s">
        <v>2378</v>
      </c>
      <c r="BE49" s="21">
        <f t="shared" si="0"/>
        <v>0</v>
      </c>
      <c r="BF49" t="s">
        <v>1417</v>
      </c>
      <c r="BG49" t="s">
        <v>1418</v>
      </c>
      <c r="BH49" t="s">
        <v>2365</v>
      </c>
      <c r="BI49" s="27">
        <v>0.6352430555555556</v>
      </c>
      <c r="BJ49">
        <v>447537</v>
      </c>
      <c r="BK49" t="s">
        <v>31</v>
      </c>
      <c r="BL49" s="27">
        <v>0.6352430555555556</v>
      </c>
      <c r="BM49" t="s">
        <v>2365</v>
      </c>
      <c r="BN49" s="27">
        <v>0.56391203703703707</v>
      </c>
      <c r="BO49" t="s">
        <v>1447</v>
      </c>
      <c r="BQ49" t="s">
        <v>1460</v>
      </c>
      <c r="BT49">
        <v>32000</v>
      </c>
      <c r="BU49">
        <v>1</v>
      </c>
      <c r="BW49" t="s">
        <v>1421</v>
      </c>
      <c r="BY49" s="27">
        <v>0.72925925925925927</v>
      </c>
      <c r="BZ49" t="s">
        <v>2365</v>
      </c>
      <c r="CA49" t="s">
        <v>1422</v>
      </c>
      <c r="CB49" t="s">
        <v>1449</v>
      </c>
      <c r="CC49">
        <v>9000</v>
      </c>
      <c r="CD49" t="s">
        <v>1399</v>
      </c>
      <c r="CE49">
        <v>10</v>
      </c>
      <c r="CF49">
        <v>9000</v>
      </c>
      <c r="CG49" t="s">
        <v>1399</v>
      </c>
      <c r="CH49">
        <v>4016316839</v>
      </c>
      <c r="CI49" t="s">
        <v>1399</v>
      </c>
      <c r="CJ49" s="27">
        <v>0.56259259259259264</v>
      </c>
      <c r="CK49" t="s">
        <v>2365</v>
      </c>
      <c r="CL49" t="s">
        <v>1424</v>
      </c>
      <c r="CM49" t="s">
        <v>1450</v>
      </c>
      <c r="CN49" t="s">
        <v>1451</v>
      </c>
      <c r="CO49" s="27">
        <v>0.56263888888888891</v>
      </c>
      <c r="CP49" s="27">
        <v>0</v>
      </c>
      <c r="CQ49" t="s">
        <v>2365</v>
      </c>
      <c r="CR49" t="s">
        <v>1427</v>
      </c>
      <c r="CS49" t="s">
        <v>1399</v>
      </c>
      <c r="CT49" t="s">
        <v>1452</v>
      </c>
      <c r="CU49">
        <v>183397119</v>
      </c>
      <c r="CV49">
        <v>9000</v>
      </c>
    </row>
    <row r="50" spans="1:100" x14ac:dyDescent="0.2">
      <c r="A50" s="12"/>
      <c r="B50" s="10"/>
      <c r="C50" s="10"/>
      <c r="D50" s="14"/>
      <c r="E50" s="14"/>
      <c r="F50" s="14"/>
      <c r="G50" s="14"/>
      <c r="H50" s="14"/>
      <c r="I50" s="13"/>
      <c r="J50" s="13"/>
      <c r="M50" s="5"/>
      <c r="N50" s="14"/>
      <c r="O50" s="14"/>
      <c r="P50" s="14"/>
      <c r="Q50" s="14"/>
      <c r="AL50" t="s">
        <v>405</v>
      </c>
      <c r="AM50" t="s">
        <v>2365</v>
      </c>
      <c r="AN50" s="27">
        <v>0.56753472222222223</v>
      </c>
      <c r="AO50" t="s">
        <v>1413</v>
      </c>
      <c r="AP50">
        <v>1018532101</v>
      </c>
      <c r="AQ50" t="s">
        <v>1414</v>
      </c>
      <c r="AR50" t="s">
        <v>1415</v>
      </c>
      <c r="AS50" t="s">
        <v>1416</v>
      </c>
      <c r="AT50" t="s">
        <v>1346</v>
      </c>
      <c r="AU50" t="s">
        <v>921</v>
      </c>
      <c r="AV50" s="10">
        <v>140001283396</v>
      </c>
      <c r="AW50" s="10">
        <v>130000573704</v>
      </c>
      <c r="AX50">
        <v>2006957801</v>
      </c>
      <c r="AY50" t="s">
        <v>2366</v>
      </c>
      <c r="AZ50" s="21">
        <v>441845.8</v>
      </c>
      <c r="BA50">
        <v>9008231437</v>
      </c>
      <c r="BB50" s="21">
        <v>441845.8</v>
      </c>
      <c r="BC50" t="s">
        <v>2372</v>
      </c>
      <c r="BD50" t="s">
        <v>2373</v>
      </c>
      <c r="BE50" s="21">
        <f t="shared" si="0"/>
        <v>0</v>
      </c>
      <c r="BF50" t="s">
        <v>1417</v>
      </c>
      <c r="BG50" t="s">
        <v>1418</v>
      </c>
      <c r="BH50" t="s">
        <v>2374</v>
      </c>
      <c r="BI50" s="27">
        <v>0.50862268518518516</v>
      </c>
      <c r="BJ50">
        <v>447537</v>
      </c>
      <c r="BK50" t="s">
        <v>31</v>
      </c>
      <c r="BL50" s="27">
        <v>0.50862268518518516</v>
      </c>
      <c r="BM50" t="s">
        <v>2374</v>
      </c>
      <c r="BN50" s="27">
        <v>0.56893518518518515</v>
      </c>
      <c r="BO50" t="s">
        <v>1447</v>
      </c>
      <c r="BQ50" t="s">
        <v>1461</v>
      </c>
      <c r="BT50">
        <v>32000</v>
      </c>
      <c r="BU50">
        <v>1</v>
      </c>
      <c r="BW50" t="s">
        <v>1421</v>
      </c>
      <c r="BY50" s="27">
        <v>0.73420138888888886</v>
      </c>
      <c r="BZ50" t="s">
        <v>2365</v>
      </c>
      <c r="CA50" t="s">
        <v>1422</v>
      </c>
      <c r="CB50" t="s">
        <v>1449</v>
      </c>
      <c r="CC50">
        <v>9000</v>
      </c>
      <c r="CD50" t="s">
        <v>1399</v>
      </c>
      <c r="CE50">
        <v>10</v>
      </c>
      <c r="CF50">
        <v>9000</v>
      </c>
      <c r="CG50" t="s">
        <v>1399</v>
      </c>
      <c r="CH50">
        <v>4016316839</v>
      </c>
      <c r="CI50" t="s">
        <v>1399</v>
      </c>
      <c r="CJ50" s="27">
        <v>0.56753472222222223</v>
      </c>
      <c r="CK50" t="s">
        <v>2365</v>
      </c>
      <c r="CL50" t="s">
        <v>1424</v>
      </c>
      <c r="CM50" t="s">
        <v>1450</v>
      </c>
      <c r="CN50" t="s">
        <v>1451</v>
      </c>
      <c r="CO50" s="27">
        <v>0.5675810185185185</v>
      </c>
      <c r="CP50" s="27">
        <v>0</v>
      </c>
      <c r="CQ50" t="s">
        <v>2365</v>
      </c>
      <c r="CR50" t="s">
        <v>1427</v>
      </c>
      <c r="CS50" t="s">
        <v>1399</v>
      </c>
      <c r="CT50" t="s">
        <v>1452</v>
      </c>
      <c r="CU50">
        <v>183397600</v>
      </c>
      <c r="CV50">
        <v>9000</v>
      </c>
    </row>
    <row r="51" spans="1:100" x14ac:dyDescent="0.2">
      <c r="A51" s="12"/>
      <c r="B51" s="10"/>
      <c r="C51" s="10"/>
      <c r="D51" s="14"/>
      <c r="E51" s="14"/>
      <c r="F51" s="14"/>
      <c r="G51" s="14"/>
      <c r="H51" s="14"/>
      <c r="I51" s="13"/>
      <c r="J51" s="13"/>
      <c r="M51" s="5"/>
      <c r="N51" s="14"/>
      <c r="O51" s="14"/>
      <c r="P51" s="14"/>
      <c r="Q51" s="14"/>
      <c r="AL51" t="s">
        <v>405</v>
      </c>
      <c r="AM51" t="s">
        <v>2365</v>
      </c>
      <c r="AN51" s="27">
        <v>0.5149421296296296</v>
      </c>
      <c r="AO51" t="s">
        <v>1413</v>
      </c>
      <c r="AP51">
        <v>1016892928</v>
      </c>
      <c r="AQ51" t="s">
        <v>1414</v>
      </c>
      <c r="AR51" t="s">
        <v>1415</v>
      </c>
      <c r="AS51" t="s">
        <v>1416</v>
      </c>
      <c r="AT51" t="s">
        <v>1346</v>
      </c>
      <c r="AU51" t="s">
        <v>971</v>
      </c>
      <c r="AV51" s="10">
        <v>140001283156</v>
      </c>
      <c r="AW51" s="10">
        <v>130000573396</v>
      </c>
      <c r="AX51">
        <v>2006957560</v>
      </c>
      <c r="AY51" t="s">
        <v>2366</v>
      </c>
      <c r="AZ51" s="21">
        <v>2263381.7000000002</v>
      </c>
      <c r="BA51">
        <v>9008231152</v>
      </c>
      <c r="BB51" s="21">
        <v>2263381.7000000002</v>
      </c>
      <c r="BC51" t="s">
        <v>2367</v>
      </c>
      <c r="BD51" t="s">
        <v>2371</v>
      </c>
      <c r="BE51" s="21">
        <f t="shared" si="0"/>
        <v>0</v>
      </c>
      <c r="BF51" t="s">
        <v>1417</v>
      </c>
      <c r="BG51" t="s">
        <v>1418</v>
      </c>
      <c r="BH51" t="s">
        <v>2365</v>
      </c>
      <c r="BI51" s="27">
        <v>0.63678240740740744</v>
      </c>
      <c r="BJ51">
        <v>447537</v>
      </c>
      <c r="BK51" t="s">
        <v>31</v>
      </c>
      <c r="BL51" s="27">
        <v>0.63680555555555551</v>
      </c>
      <c r="BM51" t="s">
        <v>2365</v>
      </c>
      <c r="BN51" s="27">
        <v>0.52378472222222217</v>
      </c>
      <c r="BO51" t="s">
        <v>1447</v>
      </c>
      <c r="BQ51" t="s">
        <v>1462</v>
      </c>
      <c r="BT51">
        <v>32000</v>
      </c>
      <c r="BU51">
        <v>1</v>
      </c>
      <c r="BW51" t="s">
        <v>1421</v>
      </c>
      <c r="BY51" s="27">
        <v>0.68160879629629623</v>
      </c>
      <c r="BZ51" t="s">
        <v>2365</v>
      </c>
      <c r="CA51" t="s">
        <v>1422</v>
      </c>
      <c r="CB51" t="s">
        <v>1449</v>
      </c>
      <c r="CC51">
        <v>9000</v>
      </c>
      <c r="CD51" t="s">
        <v>1399</v>
      </c>
      <c r="CE51">
        <v>10</v>
      </c>
      <c r="CF51">
        <v>9000</v>
      </c>
      <c r="CG51" t="s">
        <v>1399</v>
      </c>
      <c r="CH51">
        <v>4016316839</v>
      </c>
      <c r="CI51" t="s">
        <v>1399</v>
      </c>
      <c r="CJ51" s="27">
        <v>0.5149421296296296</v>
      </c>
      <c r="CK51" t="s">
        <v>2365</v>
      </c>
      <c r="CL51" t="s">
        <v>1424</v>
      </c>
      <c r="CM51" t="s">
        <v>1450</v>
      </c>
      <c r="CN51" t="s">
        <v>1451</v>
      </c>
      <c r="CO51" s="27">
        <v>0.51554398148148151</v>
      </c>
      <c r="CP51" s="27">
        <v>0</v>
      </c>
      <c r="CQ51" t="s">
        <v>2365</v>
      </c>
      <c r="CR51" t="s">
        <v>1427</v>
      </c>
      <c r="CS51" t="s">
        <v>1399</v>
      </c>
      <c r="CT51" t="s">
        <v>1452</v>
      </c>
      <c r="CU51">
        <v>183395262</v>
      </c>
      <c r="CV51">
        <v>9000</v>
      </c>
    </row>
    <row r="52" spans="1:100" x14ac:dyDescent="0.2">
      <c r="A52" s="12"/>
      <c r="B52" s="10"/>
      <c r="C52" s="10"/>
      <c r="D52" s="14"/>
      <c r="E52" s="14"/>
      <c r="F52" s="14"/>
      <c r="G52" s="14"/>
      <c r="H52" s="14"/>
      <c r="I52" s="13"/>
      <c r="J52" s="13"/>
      <c r="M52" s="5"/>
      <c r="N52" s="14"/>
      <c r="O52" s="14"/>
      <c r="P52" s="14"/>
      <c r="Q52" s="14"/>
      <c r="AL52" t="s">
        <v>477</v>
      </c>
      <c r="AM52" t="s">
        <v>2365</v>
      </c>
      <c r="AN52" s="27">
        <v>0.53180555555555553</v>
      </c>
      <c r="AO52" t="s">
        <v>1463</v>
      </c>
      <c r="AP52">
        <v>1016894837</v>
      </c>
      <c r="AQ52" t="s">
        <v>1414</v>
      </c>
      <c r="AR52" t="s">
        <v>1415</v>
      </c>
      <c r="AS52" t="s">
        <v>1416</v>
      </c>
      <c r="AT52" t="s">
        <v>1346</v>
      </c>
      <c r="AU52" t="s">
        <v>1159</v>
      </c>
      <c r="AV52" s="10">
        <v>140001283194</v>
      </c>
      <c r="AW52" s="10">
        <v>130000573328</v>
      </c>
      <c r="AX52">
        <v>2006957587</v>
      </c>
      <c r="AY52" t="s">
        <v>2366</v>
      </c>
      <c r="AZ52" s="21">
        <v>58850</v>
      </c>
      <c r="BA52">
        <v>9008231175</v>
      </c>
      <c r="BB52" s="21">
        <v>58850</v>
      </c>
      <c r="BC52" t="s">
        <v>2367</v>
      </c>
      <c r="BD52" t="s">
        <v>2368</v>
      </c>
      <c r="BE52" s="21">
        <f t="shared" si="0"/>
        <v>0</v>
      </c>
      <c r="BF52" t="s">
        <v>1417</v>
      </c>
      <c r="BG52" t="s">
        <v>1418</v>
      </c>
      <c r="BH52" t="s">
        <v>2365</v>
      </c>
      <c r="BI52" s="27">
        <v>0.57695601851851852</v>
      </c>
      <c r="BJ52">
        <v>500492</v>
      </c>
      <c r="BK52" t="s">
        <v>1121</v>
      </c>
      <c r="BL52" s="27">
        <v>0.57695601851851852</v>
      </c>
      <c r="BM52" t="s">
        <v>2365</v>
      </c>
      <c r="BN52" s="27">
        <v>0.53285879629629629</v>
      </c>
      <c r="BO52" t="s">
        <v>1464</v>
      </c>
      <c r="BQ52" t="s">
        <v>1465</v>
      </c>
      <c r="BT52">
        <v>31170</v>
      </c>
      <c r="BU52">
        <v>3</v>
      </c>
      <c r="BW52" t="s">
        <v>1421</v>
      </c>
      <c r="BY52" s="27">
        <v>0.53180555555555553</v>
      </c>
      <c r="BZ52" t="s">
        <v>2374</v>
      </c>
      <c r="CA52" t="s">
        <v>1422</v>
      </c>
      <c r="CB52" t="s">
        <v>1466</v>
      </c>
      <c r="CC52">
        <v>9000</v>
      </c>
      <c r="CD52" t="s">
        <v>1391</v>
      </c>
      <c r="CE52">
        <v>10</v>
      </c>
      <c r="CF52">
        <v>9000</v>
      </c>
      <c r="CG52" t="s">
        <v>1391</v>
      </c>
      <c r="CH52">
        <v>4016316832</v>
      </c>
      <c r="CI52" t="s">
        <v>1391</v>
      </c>
      <c r="CJ52" s="27">
        <v>0.53180555555555553</v>
      </c>
      <c r="CK52" t="s">
        <v>2375</v>
      </c>
      <c r="CL52" t="s">
        <v>1424</v>
      </c>
      <c r="CM52" t="s">
        <v>1467</v>
      </c>
      <c r="CN52" t="s">
        <v>1468</v>
      </c>
      <c r="CO52" s="27">
        <v>0.53185185185185191</v>
      </c>
      <c r="CP52" s="27">
        <v>0</v>
      </c>
      <c r="CQ52" t="s">
        <v>2365</v>
      </c>
      <c r="CR52" t="s">
        <v>1427</v>
      </c>
      <c r="CS52" t="s">
        <v>1391</v>
      </c>
      <c r="CT52" t="s">
        <v>1469</v>
      </c>
      <c r="CU52">
        <v>183395474</v>
      </c>
      <c r="CV52">
        <v>9000</v>
      </c>
    </row>
    <row r="53" spans="1:100" x14ac:dyDescent="0.2">
      <c r="A53" s="12"/>
      <c r="B53" s="10"/>
      <c r="C53" s="10"/>
      <c r="D53" s="14"/>
      <c r="E53" s="14"/>
      <c r="F53" s="14"/>
      <c r="G53" s="14"/>
      <c r="H53" s="14"/>
      <c r="I53" s="13"/>
      <c r="J53" s="13"/>
      <c r="M53" s="5"/>
      <c r="N53" s="14"/>
      <c r="O53" s="14"/>
      <c r="P53" s="14"/>
      <c r="Q53" s="14"/>
      <c r="AL53" t="s">
        <v>477</v>
      </c>
      <c r="AM53" t="s">
        <v>2365</v>
      </c>
      <c r="AN53" s="27">
        <v>0.48295138888888894</v>
      </c>
      <c r="AO53" t="s">
        <v>1463</v>
      </c>
      <c r="AP53">
        <v>1018950475</v>
      </c>
      <c r="AQ53" t="s">
        <v>1414</v>
      </c>
      <c r="AR53" t="s">
        <v>1415</v>
      </c>
      <c r="AS53" t="s">
        <v>1416</v>
      </c>
      <c r="AT53" t="s">
        <v>1346</v>
      </c>
      <c r="AU53" t="s">
        <v>1120</v>
      </c>
      <c r="AV53" s="10">
        <v>140001282966</v>
      </c>
      <c r="AW53" s="10">
        <v>130000573336</v>
      </c>
      <c r="AX53">
        <v>2006957304</v>
      </c>
      <c r="AY53" t="s">
        <v>2366</v>
      </c>
      <c r="AZ53" s="21">
        <v>95572.4</v>
      </c>
      <c r="BA53">
        <v>9008230852</v>
      </c>
      <c r="BB53" s="21">
        <v>95572.4</v>
      </c>
      <c r="BC53" t="s">
        <v>2367</v>
      </c>
      <c r="BD53" t="s">
        <v>2370</v>
      </c>
      <c r="BE53" s="21">
        <f t="shared" si="0"/>
        <v>0</v>
      </c>
      <c r="BF53" t="s">
        <v>1417</v>
      </c>
      <c r="BG53" t="s">
        <v>1418</v>
      </c>
      <c r="BH53" t="s">
        <v>2365</v>
      </c>
      <c r="BI53" s="27">
        <v>0.57581018518518523</v>
      </c>
      <c r="BJ53">
        <v>500492</v>
      </c>
      <c r="BK53" t="s">
        <v>1121</v>
      </c>
      <c r="BL53" s="27">
        <v>0.57581018518518523</v>
      </c>
      <c r="BM53" t="s">
        <v>2365</v>
      </c>
      <c r="BN53" s="27">
        <v>0.48481481481481481</v>
      </c>
      <c r="BO53" t="s">
        <v>1464</v>
      </c>
      <c r="BQ53" t="s">
        <v>1470</v>
      </c>
      <c r="BT53">
        <v>31170</v>
      </c>
      <c r="BU53">
        <v>3</v>
      </c>
      <c r="BW53" t="s">
        <v>1421</v>
      </c>
      <c r="BY53" s="27">
        <v>0.48295138888888894</v>
      </c>
      <c r="BZ53" t="s">
        <v>2374</v>
      </c>
      <c r="CA53" t="s">
        <v>1422</v>
      </c>
      <c r="CB53" t="s">
        <v>1466</v>
      </c>
      <c r="CC53">
        <v>9000</v>
      </c>
      <c r="CD53" t="s">
        <v>1391</v>
      </c>
      <c r="CE53">
        <v>10</v>
      </c>
      <c r="CF53">
        <v>9000</v>
      </c>
      <c r="CG53" t="s">
        <v>1391</v>
      </c>
      <c r="CH53">
        <v>4016316832</v>
      </c>
      <c r="CI53" t="s">
        <v>1391</v>
      </c>
      <c r="CJ53" s="27">
        <v>0.48295138888888894</v>
      </c>
      <c r="CK53" t="s">
        <v>2375</v>
      </c>
      <c r="CL53" t="s">
        <v>1424</v>
      </c>
      <c r="CM53" t="s">
        <v>1467</v>
      </c>
      <c r="CN53" t="s">
        <v>1468</v>
      </c>
      <c r="CO53" s="27">
        <v>0.48311342592592593</v>
      </c>
      <c r="CP53" s="27">
        <v>0</v>
      </c>
      <c r="CQ53" t="s">
        <v>2365</v>
      </c>
      <c r="CR53" t="s">
        <v>1427</v>
      </c>
      <c r="CS53" t="s">
        <v>1391</v>
      </c>
      <c r="CT53" t="s">
        <v>1469</v>
      </c>
      <c r="CU53">
        <v>183393378</v>
      </c>
      <c r="CV53">
        <v>9000</v>
      </c>
    </row>
    <row r="54" spans="1:100" x14ac:dyDescent="0.2">
      <c r="A54" s="12"/>
      <c r="B54" s="10"/>
      <c r="C54" s="10"/>
      <c r="D54" s="14"/>
      <c r="E54" s="14"/>
      <c r="F54" s="14"/>
      <c r="G54" s="14"/>
      <c r="H54" s="14"/>
      <c r="I54" s="13"/>
      <c r="J54" s="13"/>
      <c r="M54" s="5"/>
      <c r="N54" s="14"/>
      <c r="O54" s="14"/>
      <c r="P54" s="14"/>
      <c r="Q54" s="14"/>
      <c r="AL54" t="s">
        <v>477</v>
      </c>
      <c r="AM54" t="s">
        <v>2365</v>
      </c>
      <c r="AN54" s="27">
        <v>0.47211805555555553</v>
      </c>
      <c r="AO54" t="s">
        <v>1463</v>
      </c>
      <c r="AP54">
        <v>1016894925</v>
      </c>
      <c r="AQ54" t="s">
        <v>1414</v>
      </c>
      <c r="AR54" t="s">
        <v>1415</v>
      </c>
      <c r="AS54" t="s">
        <v>1416</v>
      </c>
      <c r="AT54" t="s">
        <v>1346</v>
      </c>
      <c r="AU54" t="s">
        <v>1124</v>
      </c>
      <c r="AV54" s="10">
        <v>140001282902</v>
      </c>
      <c r="AW54" s="10">
        <v>130000573319</v>
      </c>
      <c r="AX54">
        <v>2006957223</v>
      </c>
      <c r="AY54" t="s">
        <v>2366</v>
      </c>
      <c r="AZ54" s="21">
        <v>348333.15</v>
      </c>
      <c r="BA54">
        <v>9008230752</v>
      </c>
      <c r="BB54" s="21">
        <v>348333.15</v>
      </c>
      <c r="BC54" t="s">
        <v>2367</v>
      </c>
      <c r="BD54" t="s">
        <v>2383</v>
      </c>
      <c r="BE54" s="21">
        <f t="shared" si="0"/>
        <v>0</v>
      </c>
      <c r="BF54" t="s">
        <v>1417</v>
      </c>
      <c r="BG54" t="s">
        <v>1418</v>
      </c>
      <c r="BH54" t="s">
        <v>2365</v>
      </c>
      <c r="BI54" s="27">
        <v>0.55131944444444447</v>
      </c>
      <c r="BJ54">
        <v>500492</v>
      </c>
      <c r="BK54" t="s">
        <v>1121</v>
      </c>
      <c r="BL54" s="27">
        <v>0.55131944444444447</v>
      </c>
      <c r="BM54" t="s">
        <v>2365</v>
      </c>
      <c r="BN54" s="27">
        <v>0.4777777777777778</v>
      </c>
      <c r="BO54" t="s">
        <v>1464</v>
      </c>
      <c r="BQ54" t="s">
        <v>1471</v>
      </c>
      <c r="BT54">
        <v>31170</v>
      </c>
      <c r="BU54">
        <v>3</v>
      </c>
      <c r="BW54" t="s">
        <v>1421</v>
      </c>
      <c r="BY54" s="27">
        <v>0.47211805555555553</v>
      </c>
      <c r="BZ54" t="s">
        <v>2374</v>
      </c>
      <c r="CA54" t="s">
        <v>1422</v>
      </c>
      <c r="CB54" t="s">
        <v>1466</v>
      </c>
      <c r="CC54">
        <v>9000</v>
      </c>
      <c r="CD54" t="s">
        <v>1391</v>
      </c>
      <c r="CE54">
        <v>10</v>
      </c>
      <c r="CF54">
        <v>9000</v>
      </c>
      <c r="CG54" t="s">
        <v>1391</v>
      </c>
      <c r="CH54">
        <v>4016316832</v>
      </c>
      <c r="CI54" t="s">
        <v>1391</v>
      </c>
      <c r="CJ54" s="27">
        <v>0.47211805555555553</v>
      </c>
      <c r="CK54" t="s">
        <v>2375</v>
      </c>
      <c r="CL54" t="s">
        <v>1424</v>
      </c>
      <c r="CM54" t="s">
        <v>1467</v>
      </c>
      <c r="CN54" t="s">
        <v>1468</v>
      </c>
      <c r="CO54" s="27">
        <v>0.47244212962962967</v>
      </c>
      <c r="CP54" s="27">
        <v>0</v>
      </c>
      <c r="CQ54" t="s">
        <v>2365</v>
      </c>
      <c r="CR54" t="s">
        <v>1427</v>
      </c>
      <c r="CS54" t="s">
        <v>1391</v>
      </c>
      <c r="CT54" t="s">
        <v>1469</v>
      </c>
      <c r="CU54">
        <v>183392652</v>
      </c>
      <c r="CV54">
        <v>9000</v>
      </c>
    </row>
    <row r="55" spans="1:100" x14ac:dyDescent="0.2">
      <c r="A55" s="12"/>
      <c r="B55" s="10"/>
      <c r="C55" s="10"/>
      <c r="D55" s="14"/>
      <c r="E55" s="14"/>
      <c r="F55" s="14"/>
      <c r="G55" s="14"/>
      <c r="H55" s="14"/>
      <c r="I55" s="13"/>
      <c r="J55" s="13"/>
      <c r="M55" s="5"/>
      <c r="N55" s="14"/>
      <c r="O55" s="14"/>
      <c r="P55" s="14"/>
      <c r="Q55" s="14"/>
      <c r="AL55" t="s">
        <v>477</v>
      </c>
      <c r="AM55" t="s">
        <v>2365</v>
      </c>
      <c r="AN55" s="27">
        <v>0.55207175925925933</v>
      </c>
      <c r="AO55" t="s">
        <v>1463</v>
      </c>
      <c r="AP55">
        <v>1016892928</v>
      </c>
      <c r="AQ55" t="s">
        <v>1414</v>
      </c>
      <c r="AR55" t="s">
        <v>1415</v>
      </c>
      <c r="AS55" t="s">
        <v>1416</v>
      </c>
      <c r="AT55" t="s">
        <v>1346</v>
      </c>
      <c r="AU55" t="s">
        <v>1148</v>
      </c>
      <c r="AV55" s="10">
        <v>140001283284</v>
      </c>
      <c r="AW55" s="10">
        <v>130000573320</v>
      </c>
      <c r="AX55">
        <v>2006957666</v>
      </c>
      <c r="AY55" t="s">
        <v>2366</v>
      </c>
      <c r="AZ55" s="21">
        <v>585776.85</v>
      </c>
      <c r="BA55">
        <v>9008231298</v>
      </c>
      <c r="BB55" s="21">
        <v>585776.85</v>
      </c>
      <c r="BC55" t="s">
        <v>2367</v>
      </c>
      <c r="BD55" t="s">
        <v>2371</v>
      </c>
      <c r="BE55" s="21">
        <f t="shared" si="0"/>
        <v>0</v>
      </c>
      <c r="BF55" t="s">
        <v>1417</v>
      </c>
      <c r="BG55" t="s">
        <v>1418</v>
      </c>
      <c r="BH55" t="s">
        <v>2365</v>
      </c>
      <c r="BI55" s="27">
        <v>0.57635416666666661</v>
      </c>
      <c r="BJ55">
        <v>500492</v>
      </c>
      <c r="BK55" t="s">
        <v>1121</v>
      </c>
      <c r="BL55" s="27">
        <v>0.57635416666666661</v>
      </c>
      <c r="BM55" t="s">
        <v>2365</v>
      </c>
      <c r="BN55" s="27">
        <v>0.55479166666666668</v>
      </c>
      <c r="BO55" t="s">
        <v>1464</v>
      </c>
      <c r="BQ55" t="s">
        <v>1472</v>
      </c>
      <c r="BT55">
        <v>31170</v>
      </c>
      <c r="BU55">
        <v>3</v>
      </c>
      <c r="BW55" t="s">
        <v>1421</v>
      </c>
      <c r="BY55" s="27">
        <v>0.55207175925925933</v>
      </c>
      <c r="BZ55" t="s">
        <v>2374</v>
      </c>
      <c r="CA55" t="s">
        <v>1422</v>
      </c>
      <c r="CB55" t="s">
        <v>1466</v>
      </c>
      <c r="CC55">
        <v>9000</v>
      </c>
      <c r="CD55" t="s">
        <v>1391</v>
      </c>
      <c r="CE55">
        <v>10</v>
      </c>
      <c r="CF55">
        <v>9000</v>
      </c>
      <c r="CG55" t="s">
        <v>1391</v>
      </c>
      <c r="CH55">
        <v>4016316832</v>
      </c>
      <c r="CI55" t="s">
        <v>1391</v>
      </c>
      <c r="CJ55" s="27">
        <v>0.55207175925925933</v>
      </c>
      <c r="CK55" t="s">
        <v>2375</v>
      </c>
      <c r="CL55" t="s">
        <v>1424</v>
      </c>
      <c r="CM55" t="s">
        <v>1467</v>
      </c>
      <c r="CN55" t="s">
        <v>1468</v>
      </c>
      <c r="CO55" s="27">
        <v>0.55216435185185186</v>
      </c>
      <c r="CP55" s="27">
        <v>0</v>
      </c>
      <c r="CQ55" t="s">
        <v>2365</v>
      </c>
      <c r="CR55" t="s">
        <v>1427</v>
      </c>
      <c r="CS55" t="s">
        <v>1391</v>
      </c>
      <c r="CT55" t="s">
        <v>1469</v>
      </c>
      <c r="CU55">
        <v>183396404</v>
      </c>
      <c r="CV55">
        <v>9000</v>
      </c>
    </row>
    <row r="56" spans="1:100" x14ac:dyDescent="0.2">
      <c r="A56" s="12"/>
      <c r="B56" s="10"/>
      <c r="C56" s="10"/>
      <c r="D56" s="14"/>
      <c r="E56" s="14"/>
      <c r="F56" s="14"/>
      <c r="G56" s="14"/>
      <c r="H56" s="14"/>
      <c r="I56" s="13"/>
      <c r="J56" s="13"/>
      <c r="M56" s="5"/>
      <c r="N56" s="14"/>
      <c r="O56" s="14"/>
      <c r="P56" s="14"/>
      <c r="Q56" s="14"/>
      <c r="AL56" t="s">
        <v>477</v>
      </c>
      <c r="AM56" t="s">
        <v>2365</v>
      </c>
      <c r="AN56" s="27">
        <v>0.52923611111111113</v>
      </c>
      <c r="AO56" t="s">
        <v>1463</v>
      </c>
      <c r="AP56">
        <v>1016892882</v>
      </c>
      <c r="AQ56" t="s">
        <v>1414</v>
      </c>
      <c r="AR56" t="s">
        <v>1415</v>
      </c>
      <c r="AS56" t="s">
        <v>1416</v>
      </c>
      <c r="AT56" t="s">
        <v>1346</v>
      </c>
      <c r="AU56" t="s">
        <v>1134</v>
      </c>
      <c r="AV56" s="10">
        <v>140001283180</v>
      </c>
      <c r="AW56" s="10">
        <v>130000573327</v>
      </c>
      <c r="AX56">
        <v>2006957584</v>
      </c>
      <c r="AY56" t="s">
        <v>2366</v>
      </c>
      <c r="AZ56" s="21">
        <v>54436.25</v>
      </c>
      <c r="BA56">
        <v>9008231172</v>
      </c>
      <c r="BB56" s="21">
        <v>54436.25</v>
      </c>
      <c r="BC56" t="s">
        <v>2379</v>
      </c>
      <c r="BD56" t="s">
        <v>2380</v>
      </c>
      <c r="BE56" s="21">
        <f t="shared" si="0"/>
        <v>0</v>
      </c>
      <c r="BF56" t="s">
        <v>1417</v>
      </c>
      <c r="BG56" t="s">
        <v>1418</v>
      </c>
      <c r="BH56" t="s">
        <v>2365</v>
      </c>
      <c r="BI56" s="27">
        <v>0.5760763888888889</v>
      </c>
      <c r="BJ56">
        <v>500492</v>
      </c>
      <c r="BK56" t="s">
        <v>1121</v>
      </c>
      <c r="BL56" s="27">
        <v>0.5760763888888889</v>
      </c>
      <c r="BM56" t="s">
        <v>2365</v>
      </c>
      <c r="BN56" s="27">
        <v>0.53011574074074075</v>
      </c>
      <c r="BO56" t="s">
        <v>1464</v>
      </c>
      <c r="BQ56" t="s">
        <v>1473</v>
      </c>
      <c r="BT56">
        <v>31170</v>
      </c>
      <c r="BU56">
        <v>3</v>
      </c>
      <c r="BW56" t="s">
        <v>1421</v>
      </c>
      <c r="BY56" s="27">
        <v>0.52923611111111113</v>
      </c>
      <c r="BZ56" t="s">
        <v>2374</v>
      </c>
      <c r="CA56" t="s">
        <v>1422</v>
      </c>
      <c r="CB56" t="s">
        <v>1466</v>
      </c>
      <c r="CC56">
        <v>9000</v>
      </c>
      <c r="CD56" t="s">
        <v>1391</v>
      </c>
      <c r="CE56">
        <v>10</v>
      </c>
      <c r="CF56">
        <v>9000</v>
      </c>
      <c r="CG56" t="s">
        <v>1391</v>
      </c>
      <c r="CH56">
        <v>4016316832</v>
      </c>
      <c r="CI56" t="s">
        <v>1391</v>
      </c>
      <c r="CJ56" s="27">
        <v>0.52923611111111113</v>
      </c>
      <c r="CK56" t="s">
        <v>2375</v>
      </c>
      <c r="CL56" t="s">
        <v>1424</v>
      </c>
      <c r="CM56" t="s">
        <v>1467</v>
      </c>
      <c r="CN56" t="s">
        <v>1468</v>
      </c>
      <c r="CO56" s="27">
        <v>0.5292824074074074</v>
      </c>
      <c r="CP56" s="27">
        <v>0</v>
      </c>
      <c r="CQ56" t="s">
        <v>2365</v>
      </c>
      <c r="CR56" t="s">
        <v>1427</v>
      </c>
      <c r="CS56" t="s">
        <v>1391</v>
      </c>
      <c r="CT56" t="s">
        <v>1469</v>
      </c>
      <c r="CU56">
        <v>183395403</v>
      </c>
      <c r="CV56">
        <v>9000</v>
      </c>
    </row>
    <row r="57" spans="1:100" x14ac:dyDescent="0.2">
      <c r="A57" s="12"/>
      <c r="B57" s="10"/>
      <c r="C57" s="10"/>
      <c r="D57" s="14"/>
      <c r="E57" s="14"/>
      <c r="F57" s="14"/>
      <c r="G57" s="14"/>
      <c r="H57" s="14"/>
      <c r="I57" s="13"/>
      <c r="J57" s="13"/>
      <c r="M57" s="5"/>
      <c r="N57" s="14"/>
      <c r="O57" s="14"/>
      <c r="P57" s="14"/>
      <c r="Q57" s="14"/>
      <c r="AL57" t="s">
        <v>477</v>
      </c>
      <c r="AM57" t="s">
        <v>2365</v>
      </c>
      <c r="AN57" s="27">
        <v>0.5152430555555555</v>
      </c>
      <c r="AO57" t="s">
        <v>1463</v>
      </c>
      <c r="AP57">
        <v>1016823762</v>
      </c>
      <c r="AQ57" t="s">
        <v>1414</v>
      </c>
      <c r="AR57" t="s">
        <v>1415</v>
      </c>
      <c r="AS57" t="s">
        <v>1416</v>
      </c>
      <c r="AT57" t="s">
        <v>1346</v>
      </c>
      <c r="AU57" t="s">
        <v>1151</v>
      </c>
      <c r="AV57" s="10">
        <v>140001283121</v>
      </c>
      <c r="AW57" s="10">
        <v>130000573324</v>
      </c>
      <c r="AX57">
        <v>2006957492</v>
      </c>
      <c r="AY57" t="s">
        <v>2366</v>
      </c>
      <c r="AZ57" s="21">
        <v>184141.65</v>
      </c>
      <c r="BA57">
        <v>9008231078</v>
      </c>
      <c r="BB57" s="21">
        <v>184141.65</v>
      </c>
      <c r="BC57" t="s">
        <v>2384</v>
      </c>
      <c r="BD57" t="s">
        <v>2385</v>
      </c>
      <c r="BE57" s="21">
        <f t="shared" si="0"/>
        <v>0</v>
      </c>
      <c r="BF57" t="s">
        <v>1417</v>
      </c>
      <c r="BG57" t="s">
        <v>1418</v>
      </c>
      <c r="BH57" t="s">
        <v>2365</v>
      </c>
      <c r="BI57" s="27">
        <v>0.57648148148148148</v>
      </c>
      <c r="BJ57">
        <v>500492</v>
      </c>
      <c r="BK57" t="s">
        <v>1121</v>
      </c>
      <c r="BL57" s="27">
        <v>0.57648148148148148</v>
      </c>
      <c r="BM57" t="s">
        <v>2365</v>
      </c>
      <c r="BN57" s="27">
        <v>0.51659722222222226</v>
      </c>
      <c r="BO57" t="s">
        <v>1464</v>
      </c>
      <c r="BQ57" t="s">
        <v>1474</v>
      </c>
      <c r="BT57">
        <v>31170</v>
      </c>
      <c r="BU57">
        <v>3</v>
      </c>
      <c r="BW57" t="s">
        <v>1421</v>
      </c>
      <c r="BY57" s="27">
        <v>0.5152430555555555</v>
      </c>
      <c r="BZ57" t="s">
        <v>2374</v>
      </c>
      <c r="CA57" t="s">
        <v>1422</v>
      </c>
      <c r="CB57" t="s">
        <v>1466</v>
      </c>
      <c r="CC57">
        <v>9000</v>
      </c>
      <c r="CD57" t="s">
        <v>1391</v>
      </c>
      <c r="CE57">
        <v>10</v>
      </c>
      <c r="CF57">
        <v>9000</v>
      </c>
      <c r="CG57" t="s">
        <v>1391</v>
      </c>
      <c r="CH57">
        <v>4016316832</v>
      </c>
      <c r="CI57" t="s">
        <v>1391</v>
      </c>
      <c r="CJ57" s="27">
        <v>0.5152430555555555</v>
      </c>
      <c r="CK57" t="s">
        <v>2375</v>
      </c>
      <c r="CL57" t="s">
        <v>1424</v>
      </c>
      <c r="CM57" t="s">
        <v>1467</v>
      </c>
      <c r="CN57" t="s">
        <v>1468</v>
      </c>
      <c r="CO57" s="27">
        <v>0.51528935185185187</v>
      </c>
      <c r="CP57" s="27">
        <v>0</v>
      </c>
      <c r="CQ57" t="s">
        <v>2365</v>
      </c>
      <c r="CR57" t="s">
        <v>1427</v>
      </c>
      <c r="CS57" t="s">
        <v>1391</v>
      </c>
      <c r="CT57" t="s">
        <v>1469</v>
      </c>
      <c r="CU57">
        <v>183395109</v>
      </c>
      <c r="CV57">
        <v>9000</v>
      </c>
    </row>
    <row r="58" spans="1:100" x14ac:dyDescent="0.2">
      <c r="A58" s="12"/>
      <c r="B58" s="10"/>
      <c r="C58" s="10"/>
      <c r="D58" s="14"/>
      <c r="E58" s="14"/>
      <c r="F58" s="14"/>
      <c r="G58" s="14"/>
      <c r="H58" s="14"/>
      <c r="I58" s="13"/>
      <c r="J58" s="13"/>
      <c r="M58" s="5"/>
      <c r="N58" s="14"/>
      <c r="O58" s="14"/>
      <c r="P58" s="14"/>
      <c r="Q58" s="14"/>
      <c r="AL58" t="s">
        <v>477</v>
      </c>
      <c r="AM58" t="s">
        <v>2365</v>
      </c>
      <c r="AN58" s="27">
        <v>0.51150462962962961</v>
      </c>
      <c r="AO58" t="s">
        <v>1463</v>
      </c>
      <c r="AP58">
        <v>1018532101</v>
      </c>
      <c r="AQ58" t="s">
        <v>1414</v>
      </c>
      <c r="AR58" t="s">
        <v>1415</v>
      </c>
      <c r="AS58" t="s">
        <v>1416</v>
      </c>
      <c r="AT58" t="s">
        <v>1346</v>
      </c>
      <c r="AU58" t="s">
        <v>1144</v>
      </c>
      <c r="AV58" s="10">
        <v>140001283105</v>
      </c>
      <c r="AW58" s="10">
        <v>130000573323</v>
      </c>
      <c r="AX58">
        <v>2006957490</v>
      </c>
      <c r="AY58" t="s">
        <v>2366</v>
      </c>
      <c r="AZ58" s="21">
        <v>152186.1</v>
      </c>
      <c r="BA58">
        <v>9008231077</v>
      </c>
      <c r="BB58" s="21">
        <v>152186.1</v>
      </c>
      <c r="BC58" t="s">
        <v>2372</v>
      </c>
      <c r="BD58" t="s">
        <v>2373</v>
      </c>
      <c r="BE58" s="21">
        <f t="shared" si="0"/>
        <v>0</v>
      </c>
      <c r="BF58" t="s">
        <v>1417</v>
      </c>
      <c r="BG58" t="s">
        <v>1418</v>
      </c>
      <c r="BH58" t="s">
        <v>2365</v>
      </c>
      <c r="BI58" s="27">
        <v>0.57596064814814818</v>
      </c>
      <c r="BJ58">
        <v>500492</v>
      </c>
      <c r="BK58" t="s">
        <v>1121</v>
      </c>
      <c r="BL58" s="27">
        <v>0.57596064814814818</v>
      </c>
      <c r="BM58" t="s">
        <v>2365</v>
      </c>
      <c r="BN58" s="27">
        <v>0.51287037037037042</v>
      </c>
      <c r="BO58" t="s">
        <v>1464</v>
      </c>
      <c r="BQ58" t="s">
        <v>1475</v>
      </c>
      <c r="BT58">
        <v>31170</v>
      </c>
      <c r="BU58">
        <v>3</v>
      </c>
      <c r="BW58" t="s">
        <v>1421</v>
      </c>
      <c r="BY58" s="27">
        <v>0.51150462962962961</v>
      </c>
      <c r="BZ58" t="s">
        <v>2374</v>
      </c>
      <c r="CA58" t="s">
        <v>1422</v>
      </c>
      <c r="CB58" t="s">
        <v>1466</v>
      </c>
      <c r="CC58">
        <v>9000</v>
      </c>
      <c r="CD58" t="s">
        <v>1391</v>
      </c>
      <c r="CE58">
        <v>10</v>
      </c>
      <c r="CF58">
        <v>9000</v>
      </c>
      <c r="CG58" t="s">
        <v>1391</v>
      </c>
      <c r="CH58">
        <v>4016316832</v>
      </c>
      <c r="CI58" t="s">
        <v>1391</v>
      </c>
      <c r="CJ58" s="27">
        <v>0.51150462962962961</v>
      </c>
      <c r="CK58" t="s">
        <v>2375</v>
      </c>
      <c r="CL58" t="s">
        <v>1424</v>
      </c>
      <c r="CM58" t="s">
        <v>1467</v>
      </c>
      <c r="CN58" t="s">
        <v>1468</v>
      </c>
      <c r="CO58" s="27">
        <v>0.51156250000000003</v>
      </c>
      <c r="CP58" s="27">
        <v>0</v>
      </c>
      <c r="CQ58" t="s">
        <v>2365</v>
      </c>
      <c r="CR58" t="s">
        <v>1427</v>
      </c>
      <c r="CS58" t="s">
        <v>1391</v>
      </c>
      <c r="CT58" t="s">
        <v>1469</v>
      </c>
      <c r="CU58">
        <v>183394964</v>
      </c>
      <c r="CV58">
        <v>9000</v>
      </c>
    </row>
    <row r="59" spans="1:100" x14ac:dyDescent="0.2">
      <c r="A59" s="12"/>
      <c r="B59" s="10"/>
      <c r="C59" s="10"/>
      <c r="D59" s="14"/>
      <c r="E59" s="14"/>
      <c r="F59" s="14"/>
      <c r="G59" s="14"/>
      <c r="H59" s="14"/>
      <c r="I59" s="13"/>
      <c r="J59" s="13"/>
      <c r="M59" s="5"/>
      <c r="N59" s="14"/>
      <c r="O59" s="14"/>
      <c r="P59" s="14"/>
      <c r="Q59" s="14"/>
      <c r="AL59" t="s">
        <v>477</v>
      </c>
      <c r="AM59" t="s">
        <v>2365</v>
      </c>
      <c r="AN59" s="27">
        <v>0.49638888888888894</v>
      </c>
      <c r="AO59" t="s">
        <v>1463</v>
      </c>
      <c r="AP59">
        <v>1017826554</v>
      </c>
      <c r="AQ59" t="s">
        <v>1414</v>
      </c>
      <c r="AR59" t="s">
        <v>1415</v>
      </c>
      <c r="AS59" t="s">
        <v>1416</v>
      </c>
      <c r="AT59" t="s">
        <v>1346</v>
      </c>
      <c r="AU59" t="s">
        <v>1156</v>
      </c>
      <c r="AV59" s="10">
        <v>140001283067</v>
      </c>
      <c r="AW59" s="10">
        <v>130000573322</v>
      </c>
      <c r="AX59">
        <v>2006957480</v>
      </c>
      <c r="AY59" t="s">
        <v>2366</v>
      </c>
      <c r="AZ59" s="21">
        <v>117994.25</v>
      </c>
      <c r="BA59">
        <v>9008231070</v>
      </c>
      <c r="BB59" s="21">
        <v>117994.25</v>
      </c>
      <c r="BC59" t="s">
        <v>2372</v>
      </c>
      <c r="BD59" t="s">
        <v>2376</v>
      </c>
      <c r="BE59" s="21">
        <f t="shared" si="0"/>
        <v>0</v>
      </c>
      <c r="BF59" t="s">
        <v>1417</v>
      </c>
      <c r="BG59" t="s">
        <v>1418</v>
      </c>
      <c r="BH59" t="s">
        <v>2365</v>
      </c>
      <c r="BI59" s="27">
        <v>0.5728240740740741</v>
      </c>
      <c r="BJ59">
        <v>500492</v>
      </c>
      <c r="BK59" t="s">
        <v>1121</v>
      </c>
      <c r="BL59" s="27">
        <v>0.5728240740740741</v>
      </c>
      <c r="BM59" t="s">
        <v>2365</v>
      </c>
      <c r="BN59" s="27">
        <v>0.5006828703703704</v>
      </c>
      <c r="BO59" t="s">
        <v>1464</v>
      </c>
      <c r="BQ59" t="s">
        <v>1476</v>
      </c>
      <c r="BT59">
        <v>31170</v>
      </c>
      <c r="BU59">
        <v>3</v>
      </c>
      <c r="BW59" t="s">
        <v>1421</v>
      </c>
      <c r="BY59" s="27">
        <v>0.49638888888888894</v>
      </c>
      <c r="BZ59" t="s">
        <v>2374</v>
      </c>
      <c r="CA59" t="s">
        <v>1422</v>
      </c>
      <c r="CB59" t="s">
        <v>1466</v>
      </c>
      <c r="CC59">
        <v>9000</v>
      </c>
      <c r="CD59" t="s">
        <v>1391</v>
      </c>
      <c r="CE59">
        <v>10</v>
      </c>
      <c r="CF59">
        <v>9000</v>
      </c>
      <c r="CG59" t="s">
        <v>1391</v>
      </c>
      <c r="CH59">
        <v>4016316832</v>
      </c>
      <c r="CI59" t="s">
        <v>1391</v>
      </c>
      <c r="CJ59" s="27">
        <v>0.49638888888888894</v>
      </c>
      <c r="CK59" t="s">
        <v>2375</v>
      </c>
      <c r="CL59" t="s">
        <v>1424</v>
      </c>
      <c r="CM59" t="s">
        <v>1467</v>
      </c>
      <c r="CN59" t="s">
        <v>1468</v>
      </c>
      <c r="CO59" s="27">
        <v>0.49694444444444441</v>
      </c>
      <c r="CP59" s="27">
        <v>0</v>
      </c>
      <c r="CQ59" t="s">
        <v>2365</v>
      </c>
      <c r="CR59" t="s">
        <v>1427</v>
      </c>
      <c r="CS59" t="s">
        <v>1391</v>
      </c>
      <c r="CT59" t="s">
        <v>1469</v>
      </c>
      <c r="CU59">
        <v>183394492</v>
      </c>
      <c r="CV59">
        <v>9000</v>
      </c>
    </row>
    <row r="60" spans="1:100" x14ac:dyDescent="0.2">
      <c r="A60" s="12"/>
      <c r="B60" s="10"/>
      <c r="C60" s="10"/>
      <c r="D60" s="14"/>
      <c r="E60" s="14"/>
      <c r="F60" s="14"/>
      <c r="G60" s="14"/>
      <c r="H60" s="14"/>
      <c r="I60" s="13"/>
      <c r="J60" s="13"/>
      <c r="M60" s="5"/>
      <c r="N60" s="14"/>
      <c r="O60" s="14"/>
      <c r="P60" s="14"/>
      <c r="Q60" s="14"/>
      <c r="AL60" t="s">
        <v>477</v>
      </c>
      <c r="AM60" t="s">
        <v>2365</v>
      </c>
      <c r="AN60" s="27">
        <v>0.52672453703703703</v>
      </c>
      <c r="AO60" t="s">
        <v>1463</v>
      </c>
      <c r="AP60">
        <v>1016892882</v>
      </c>
      <c r="AQ60" t="s">
        <v>1414</v>
      </c>
      <c r="AR60" t="s">
        <v>1415</v>
      </c>
      <c r="AS60" t="s">
        <v>1416</v>
      </c>
      <c r="AT60" t="s">
        <v>1346</v>
      </c>
      <c r="AU60" t="s">
        <v>1129</v>
      </c>
      <c r="AV60" s="10">
        <v>140001283167</v>
      </c>
      <c r="AW60" s="10">
        <v>130000573326</v>
      </c>
      <c r="AX60">
        <v>2006957580</v>
      </c>
      <c r="AY60" t="s">
        <v>2366</v>
      </c>
      <c r="AZ60" s="21">
        <v>128528.4</v>
      </c>
      <c r="BA60">
        <v>9008231088</v>
      </c>
      <c r="BB60" s="21">
        <v>128528.4</v>
      </c>
      <c r="BC60" t="s">
        <v>2379</v>
      </c>
      <c r="BD60" t="s">
        <v>2380</v>
      </c>
      <c r="BE60" s="21">
        <f t="shared" si="0"/>
        <v>0</v>
      </c>
      <c r="BF60" t="s">
        <v>1417</v>
      </c>
      <c r="BG60" t="s">
        <v>1418</v>
      </c>
      <c r="BH60" t="s">
        <v>2365</v>
      </c>
      <c r="BI60" s="27">
        <v>0.57677083333333334</v>
      </c>
      <c r="BJ60">
        <v>500492</v>
      </c>
      <c r="BK60" t="s">
        <v>1121</v>
      </c>
      <c r="BL60" s="27">
        <v>0.57677083333333334</v>
      </c>
      <c r="BM60" t="s">
        <v>2365</v>
      </c>
      <c r="BN60" s="27">
        <v>0.52743055555555551</v>
      </c>
      <c r="BO60" t="s">
        <v>1464</v>
      </c>
      <c r="BQ60" t="s">
        <v>1477</v>
      </c>
      <c r="BT60">
        <v>31170</v>
      </c>
      <c r="BU60">
        <v>3</v>
      </c>
      <c r="BW60" t="s">
        <v>1421</v>
      </c>
      <c r="BY60" s="27">
        <v>0.52672453703703703</v>
      </c>
      <c r="BZ60" t="s">
        <v>2374</v>
      </c>
      <c r="CA60" t="s">
        <v>1422</v>
      </c>
      <c r="CB60" t="s">
        <v>1466</v>
      </c>
      <c r="CC60">
        <v>9000</v>
      </c>
      <c r="CD60" t="s">
        <v>1391</v>
      </c>
      <c r="CE60">
        <v>10</v>
      </c>
      <c r="CF60">
        <v>9000</v>
      </c>
      <c r="CG60" t="s">
        <v>1391</v>
      </c>
      <c r="CH60">
        <v>4016316832</v>
      </c>
      <c r="CI60" t="s">
        <v>1391</v>
      </c>
      <c r="CJ60" s="27">
        <v>0.52672453703703703</v>
      </c>
      <c r="CK60" t="s">
        <v>2375</v>
      </c>
      <c r="CL60" t="s">
        <v>1424</v>
      </c>
      <c r="CM60" t="s">
        <v>1467</v>
      </c>
      <c r="CN60" t="s">
        <v>1468</v>
      </c>
      <c r="CO60" s="27">
        <v>0.52675925925925926</v>
      </c>
      <c r="CP60" s="27">
        <v>0</v>
      </c>
      <c r="CQ60" t="s">
        <v>2365</v>
      </c>
      <c r="CR60" t="s">
        <v>1427</v>
      </c>
      <c r="CS60" t="s">
        <v>1391</v>
      </c>
      <c r="CT60" t="s">
        <v>1469</v>
      </c>
      <c r="CU60">
        <v>183395345</v>
      </c>
      <c r="CV60">
        <v>9000</v>
      </c>
    </row>
    <row r="61" spans="1:100" x14ac:dyDescent="0.2">
      <c r="A61" s="12"/>
      <c r="B61" s="10"/>
      <c r="C61" s="10"/>
      <c r="D61" s="14"/>
      <c r="E61" s="14"/>
      <c r="F61" s="14"/>
      <c r="G61" s="14"/>
      <c r="H61" s="14"/>
      <c r="I61" s="13"/>
      <c r="J61" s="13"/>
      <c r="M61" s="5"/>
      <c r="N61" s="14"/>
      <c r="O61" s="14"/>
      <c r="P61" s="14"/>
      <c r="Q61" s="14"/>
      <c r="AL61" t="s">
        <v>477</v>
      </c>
      <c r="AM61" t="s">
        <v>2365</v>
      </c>
      <c r="AN61" s="27">
        <v>0.51863425925925932</v>
      </c>
      <c r="AO61" t="s">
        <v>1463</v>
      </c>
      <c r="AP61">
        <v>1016892882</v>
      </c>
      <c r="AQ61" t="s">
        <v>1414</v>
      </c>
      <c r="AR61" t="s">
        <v>1415</v>
      </c>
      <c r="AS61" t="s">
        <v>1416</v>
      </c>
      <c r="AT61" t="s">
        <v>1346</v>
      </c>
      <c r="AU61" t="s">
        <v>1131</v>
      </c>
      <c r="AV61" s="10">
        <v>140001283138</v>
      </c>
      <c r="AW61" s="10">
        <v>130000573325</v>
      </c>
      <c r="AX61">
        <v>2006957574</v>
      </c>
      <c r="AY61" t="s">
        <v>2366</v>
      </c>
      <c r="AZ61" s="21">
        <v>141181.15</v>
      </c>
      <c r="BA61">
        <v>9008231081</v>
      </c>
      <c r="BB61" s="21">
        <v>141181.15</v>
      </c>
      <c r="BC61" t="s">
        <v>2379</v>
      </c>
      <c r="BD61" t="s">
        <v>2380</v>
      </c>
      <c r="BE61" s="21">
        <f t="shared" si="0"/>
        <v>0</v>
      </c>
      <c r="BF61" t="s">
        <v>1417</v>
      </c>
      <c r="BG61" t="s">
        <v>1418</v>
      </c>
      <c r="BH61" t="s">
        <v>2365</v>
      </c>
      <c r="BI61" s="27">
        <v>0.57660879629629636</v>
      </c>
      <c r="BJ61">
        <v>500492</v>
      </c>
      <c r="BK61" t="s">
        <v>1121</v>
      </c>
      <c r="BL61" s="27">
        <v>0.57660879629629636</v>
      </c>
      <c r="BM61" t="s">
        <v>2365</v>
      </c>
      <c r="BN61" s="27">
        <v>0.51978009259259261</v>
      </c>
      <c r="BO61" t="s">
        <v>1464</v>
      </c>
      <c r="BQ61" t="s">
        <v>1478</v>
      </c>
      <c r="BT61">
        <v>31170</v>
      </c>
      <c r="BU61">
        <v>3</v>
      </c>
      <c r="BW61" t="s">
        <v>1421</v>
      </c>
      <c r="BY61" s="27">
        <v>0.51863425925925932</v>
      </c>
      <c r="BZ61" t="s">
        <v>2374</v>
      </c>
      <c r="CA61" t="s">
        <v>1422</v>
      </c>
      <c r="CB61" t="s">
        <v>1466</v>
      </c>
      <c r="CC61">
        <v>9000</v>
      </c>
      <c r="CD61" t="s">
        <v>1391</v>
      </c>
      <c r="CE61">
        <v>10</v>
      </c>
      <c r="CF61">
        <v>9000</v>
      </c>
      <c r="CG61" t="s">
        <v>1391</v>
      </c>
      <c r="CH61">
        <v>4016316832</v>
      </c>
      <c r="CI61" t="s">
        <v>1391</v>
      </c>
      <c r="CJ61" s="27">
        <v>0.51863425925925932</v>
      </c>
      <c r="CK61" t="s">
        <v>2375</v>
      </c>
      <c r="CL61" t="s">
        <v>1424</v>
      </c>
      <c r="CM61" t="s">
        <v>1467</v>
      </c>
      <c r="CN61" t="s">
        <v>1468</v>
      </c>
      <c r="CO61" s="27">
        <v>0.51866898148148144</v>
      </c>
      <c r="CP61" s="27">
        <v>0</v>
      </c>
      <c r="CQ61" t="s">
        <v>2365</v>
      </c>
      <c r="CR61" t="s">
        <v>1427</v>
      </c>
      <c r="CS61" t="s">
        <v>1391</v>
      </c>
      <c r="CT61" t="s">
        <v>1469</v>
      </c>
      <c r="CU61">
        <v>183395148</v>
      </c>
      <c r="CV61">
        <v>9000</v>
      </c>
    </row>
    <row r="62" spans="1:100" x14ac:dyDescent="0.2">
      <c r="A62" s="12"/>
      <c r="B62" s="10"/>
      <c r="C62" s="10"/>
      <c r="D62" s="14"/>
      <c r="E62" s="14"/>
      <c r="F62" s="14"/>
      <c r="G62" s="14"/>
      <c r="H62" s="14"/>
      <c r="I62" s="13"/>
      <c r="J62" s="13"/>
      <c r="M62" s="5"/>
      <c r="N62" s="14"/>
      <c r="O62" s="14"/>
      <c r="P62" s="14"/>
      <c r="Q62" s="14"/>
      <c r="AL62" t="s">
        <v>439</v>
      </c>
      <c r="AM62" t="s">
        <v>2365</v>
      </c>
      <c r="AN62" s="27">
        <v>0.57439814814814816</v>
      </c>
      <c r="AO62" t="s">
        <v>1479</v>
      </c>
      <c r="AP62">
        <v>1016892882</v>
      </c>
      <c r="AQ62" t="s">
        <v>1414</v>
      </c>
      <c r="AR62" t="s">
        <v>1415</v>
      </c>
      <c r="AS62" t="s">
        <v>1416</v>
      </c>
      <c r="AT62" t="s">
        <v>1346</v>
      </c>
      <c r="AU62" t="s">
        <v>758</v>
      </c>
      <c r="AV62" s="10">
        <v>140001283468</v>
      </c>
      <c r="AW62" s="10">
        <v>130000572716</v>
      </c>
      <c r="AX62">
        <v>2006957890</v>
      </c>
      <c r="AY62" t="s">
        <v>2366</v>
      </c>
      <c r="AZ62" s="21">
        <v>508405.15</v>
      </c>
      <c r="BA62">
        <v>9008231560</v>
      </c>
      <c r="BB62" s="21">
        <v>508405.15</v>
      </c>
      <c r="BC62" t="s">
        <v>2379</v>
      </c>
      <c r="BD62" t="s">
        <v>2380</v>
      </c>
      <c r="BE62" s="21">
        <f t="shared" si="0"/>
        <v>0</v>
      </c>
      <c r="BF62" t="s">
        <v>1417</v>
      </c>
      <c r="BG62" t="s">
        <v>1418</v>
      </c>
      <c r="BH62" t="s">
        <v>2365</v>
      </c>
      <c r="BI62" s="27">
        <v>0.66268518518518515</v>
      </c>
      <c r="BJ62">
        <v>503802</v>
      </c>
      <c r="BK62" t="s">
        <v>19</v>
      </c>
      <c r="BL62" s="27">
        <v>0.66268518518518515</v>
      </c>
      <c r="BM62" t="s">
        <v>2365</v>
      </c>
      <c r="BN62" s="27">
        <v>0.57762731481481489</v>
      </c>
      <c r="BO62" t="s">
        <v>1480</v>
      </c>
      <c r="BQ62" t="s">
        <v>1481</v>
      </c>
      <c r="BT62">
        <v>30130</v>
      </c>
      <c r="BW62" t="s">
        <v>1421</v>
      </c>
      <c r="BY62" s="28">
        <v>1</v>
      </c>
      <c r="BZ62" t="s">
        <v>2386</v>
      </c>
      <c r="CA62" t="s">
        <v>1422</v>
      </c>
      <c r="CB62" t="s">
        <v>1482</v>
      </c>
      <c r="CC62">
        <v>9000</v>
      </c>
      <c r="CD62" t="s">
        <v>1398</v>
      </c>
      <c r="CE62">
        <v>10</v>
      </c>
      <c r="CF62">
        <v>9000</v>
      </c>
      <c r="CG62" t="s">
        <v>1398</v>
      </c>
      <c r="CH62">
        <v>4016316875</v>
      </c>
      <c r="CI62" t="s">
        <v>1398</v>
      </c>
      <c r="CJ62" s="27">
        <v>0</v>
      </c>
      <c r="CK62" t="s">
        <v>2387</v>
      </c>
      <c r="CL62" t="s">
        <v>1424</v>
      </c>
      <c r="CM62" t="s">
        <v>1483</v>
      </c>
      <c r="CN62" t="s">
        <v>1484</v>
      </c>
      <c r="CO62" s="27">
        <v>0.57443287037037039</v>
      </c>
      <c r="CP62" s="27">
        <v>0</v>
      </c>
      <c r="CQ62" t="s">
        <v>2365</v>
      </c>
      <c r="CR62" t="s">
        <v>1427</v>
      </c>
      <c r="CS62" t="s">
        <v>1398</v>
      </c>
      <c r="CT62" t="s">
        <v>1485</v>
      </c>
      <c r="CU62">
        <v>183398357</v>
      </c>
      <c r="CV62">
        <v>9000</v>
      </c>
    </row>
    <row r="63" spans="1:100" x14ac:dyDescent="0.2">
      <c r="A63" s="12"/>
      <c r="B63" s="10"/>
      <c r="C63" s="10"/>
      <c r="D63" s="14"/>
      <c r="E63" s="14"/>
      <c r="F63" s="14"/>
      <c r="G63" s="14"/>
      <c r="H63" s="14"/>
      <c r="I63" s="13"/>
      <c r="J63" s="13"/>
      <c r="M63" s="5"/>
      <c r="N63" s="14"/>
      <c r="O63" s="14"/>
      <c r="P63" s="14"/>
      <c r="Q63" s="14"/>
      <c r="AL63" t="s">
        <v>439</v>
      </c>
      <c r="AM63" t="s">
        <v>2365</v>
      </c>
      <c r="AN63" s="27">
        <v>0.5685648148148148</v>
      </c>
      <c r="AO63" t="s">
        <v>1479</v>
      </c>
      <c r="AP63">
        <v>1016892882</v>
      </c>
      <c r="AQ63" t="s">
        <v>1414</v>
      </c>
      <c r="AR63" t="s">
        <v>1415</v>
      </c>
      <c r="AS63" t="s">
        <v>1416</v>
      </c>
      <c r="AT63" t="s">
        <v>1346</v>
      </c>
      <c r="AU63" t="s">
        <v>789</v>
      </c>
      <c r="AV63" s="10">
        <v>140001283407</v>
      </c>
      <c r="AW63" s="10">
        <v>130000572715</v>
      </c>
      <c r="AX63">
        <v>2006957793</v>
      </c>
      <c r="AY63" t="s">
        <v>2366</v>
      </c>
      <c r="AZ63" s="21">
        <v>406744.45</v>
      </c>
      <c r="BA63">
        <v>9008232261</v>
      </c>
      <c r="BB63" s="21">
        <v>406744.45</v>
      </c>
      <c r="BC63" t="s">
        <v>2379</v>
      </c>
      <c r="BD63" t="s">
        <v>2380</v>
      </c>
      <c r="BE63" s="21">
        <f t="shared" si="0"/>
        <v>0</v>
      </c>
      <c r="BF63" t="s">
        <v>1417</v>
      </c>
      <c r="BG63" t="s">
        <v>1418</v>
      </c>
      <c r="BH63" t="s">
        <v>2365</v>
      </c>
      <c r="BI63" s="27">
        <v>0.66274305555555557</v>
      </c>
      <c r="BJ63">
        <v>503802</v>
      </c>
      <c r="BK63" t="s">
        <v>19</v>
      </c>
      <c r="BL63" s="27">
        <v>0.66274305555555557</v>
      </c>
      <c r="BM63" t="s">
        <v>2365</v>
      </c>
      <c r="BN63" s="27">
        <v>0.5706944444444445</v>
      </c>
      <c r="BO63" t="s">
        <v>1480</v>
      </c>
      <c r="BQ63" t="s">
        <v>1486</v>
      </c>
      <c r="BT63">
        <v>30130</v>
      </c>
      <c r="BW63" t="s">
        <v>1421</v>
      </c>
      <c r="BY63" s="28">
        <v>1</v>
      </c>
      <c r="BZ63" t="s">
        <v>2386</v>
      </c>
      <c r="CA63" t="s">
        <v>1422</v>
      </c>
      <c r="CB63" t="s">
        <v>1482</v>
      </c>
      <c r="CC63">
        <v>9000</v>
      </c>
      <c r="CD63" t="s">
        <v>1398</v>
      </c>
      <c r="CE63">
        <v>10</v>
      </c>
      <c r="CF63">
        <v>9000</v>
      </c>
      <c r="CG63" t="s">
        <v>1398</v>
      </c>
      <c r="CH63">
        <v>4016316875</v>
      </c>
      <c r="CI63" t="s">
        <v>1398</v>
      </c>
      <c r="CJ63" s="27">
        <v>0</v>
      </c>
      <c r="CK63" t="s">
        <v>2387</v>
      </c>
      <c r="CL63" t="s">
        <v>1424</v>
      </c>
      <c r="CM63" t="s">
        <v>1483</v>
      </c>
      <c r="CN63" t="s">
        <v>1484</v>
      </c>
      <c r="CO63" s="27">
        <v>0.56859953703703703</v>
      </c>
      <c r="CP63" s="27">
        <v>0</v>
      </c>
      <c r="CQ63" t="s">
        <v>2365</v>
      </c>
      <c r="CR63" t="s">
        <v>1427</v>
      </c>
      <c r="CS63" t="s">
        <v>1398</v>
      </c>
      <c r="CT63" t="s">
        <v>1485</v>
      </c>
      <c r="CU63">
        <v>183397777</v>
      </c>
      <c r="CV63">
        <v>9000</v>
      </c>
    </row>
    <row r="64" spans="1:100" x14ac:dyDescent="0.2">
      <c r="A64" s="12"/>
      <c r="B64" s="10"/>
      <c r="C64" s="10"/>
      <c r="D64" s="14"/>
      <c r="E64" s="14"/>
      <c r="F64" s="14"/>
      <c r="G64" s="14"/>
      <c r="H64" s="14"/>
      <c r="I64" s="13"/>
      <c r="J64" s="13"/>
      <c r="M64" s="5"/>
      <c r="N64" s="14"/>
      <c r="O64" s="14"/>
      <c r="P64" s="14"/>
      <c r="Q64" s="14"/>
      <c r="AL64" t="s">
        <v>439</v>
      </c>
      <c r="AM64" t="s">
        <v>2365</v>
      </c>
      <c r="AN64" s="27">
        <v>0.48320601851851852</v>
      </c>
      <c r="AO64" t="s">
        <v>1479</v>
      </c>
      <c r="AP64">
        <v>1016894824</v>
      </c>
      <c r="AQ64" t="s">
        <v>1414</v>
      </c>
      <c r="AR64" t="s">
        <v>1415</v>
      </c>
      <c r="AS64" t="s">
        <v>1416</v>
      </c>
      <c r="AT64" t="s">
        <v>1346</v>
      </c>
      <c r="AU64" t="s">
        <v>885</v>
      </c>
      <c r="AV64" s="10">
        <v>140001282976</v>
      </c>
      <c r="AW64" s="10">
        <v>130000572684</v>
      </c>
      <c r="AX64">
        <v>2006957307</v>
      </c>
      <c r="AY64" t="s">
        <v>2366</v>
      </c>
      <c r="AZ64" s="21">
        <v>143123.20000000001</v>
      </c>
      <c r="BA64">
        <v>9008230854</v>
      </c>
      <c r="BB64" s="21">
        <v>143123.20000000001</v>
      </c>
      <c r="BC64" t="s">
        <v>2367</v>
      </c>
      <c r="BD64" t="s">
        <v>2388</v>
      </c>
      <c r="BE64" s="21">
        <f t="shared" si="0"/>
        <v>0</v>
      </c>
      <c r="BF64" t="s">
        <v>1417</v>
      </c>
      <c r="BG64" t="s">
        <v>1418</v>
      </c>
      <c r="BH64" t="s">
        <v>2365</v>
      </c>
      <c r="BI64" s="27">
        <v>0.66371527777777783</v>
      </c>
      <c r="BJ64">
        <v>503802</v>
      </c>
      <c r="BK64" t="s">
        <v>19</v>
      </c>
      <c r="BL64" s="27">
        <v>0.66371527777777783</v>
      </c>
      <c r="BM64" t="s">
        <v>2365</v>
      </c>
      <c r="BN64" s="27">
        <v>0.48600694444444442</v>
      </c>
      <c r="BO64" t="s">
        <v>1480</v>
      </c>
      <c r="BQ64" t="s">
        <v>1487</v>
      </c>
      <c r="BT64">
        <v>30130</v>
      </c>
      <c r="BU64">
        <v>3</v>
      </c>
      <c r="BW64" t="s">
        <v>1421</v>
      </c>
      <c r="BY64" s="27">
        <v>0.48320601851851852</v>
      </c>
      <c r="BZ64" t="s">
        <v>2374</v>
      </c>
      <c r="CA64" t="s">
        <v>1422</v>
      </c>
      <c r="CB64" t="s">
        <v>1482</v>
      </c>
      <c r="CC64">
        <v>9000</v>
      </c>
      <c r="CD64" t="s">
        <v>1398</v>
      </c>
      <c r="CE64">
        <v>10</v>
      </c>
      <c r="CF64">
        <v>9000</v>
      </c>
      <c r="CG64" t="s">
        <v>1398</v>
      </c>
      <c r="CH64">
        <v>4016316875</v>
      </c>
      <c r="CI64" t="s">
        <v>1398</v>
      </c>
      <c r="CJ64" s="27">
        <v>0.48320601851851852</v>
      </c>
      <c r="CK64" t="s">
        <v>2375</v>
      </c>
      <c r="CL64" t="s">
        <v>1424</v>
      </c>
      <c r="CM64" t="s">
        <v>1483</v>
      </c>
      <c r="CN64" t="s">
        <v>1484</v>
      </c>
      <c r="CO64" s="27">
        <v>0.48325231481481484</v>
      </c>
      <c r="CP64" s="27">
        <v>0</v>
      </c>
      <c r="CQ64" t="s">
        <v>2365</v>
      </c>
      <c r="CR64" t="s">
        <v>1427</v>
      </c>
      <c r="CS64" t="s">
        <v>1398</v>
      </c>
      <c r="CT64" t="s">
        <v>1485</v>
      </c>
      <c r="CU64">
        <v>183393496</v>
      </c>
      <c r="CV64">
        <v>9000</v>
      </c>
    </row>
    <row r="65" spans="1:100" x14ac:dyDescent="0.2">
      <c r="A65" s="12"/>
      <c r="B65" s="10"/>
      <c r="C65" s="10"/>
      <c r="D65" s="14"/>
      <c r="E65" s="14"/>
      <c r="F65" s="14"/>
      <c r="G65" s="14"/>
      <c r="H65" s="14"/>
      <c r="I65" s="13"/>
      <c r="J65" s="13"/>
      <c r="M65" s="5"/>
      <c r="N65" s="14"/>
      <c r="O65" s="14"/>
      <c r="P65" s="14"/>
      <c r="Q65" s="14"/>
      <c r="AL65" t="s">
        <v>439</v>
      </c>
      <c r="AM65" t="s">
        <v>2365</v>
      </c>
      <c r="AN65" s="27">
        <v>0.55814814814814817</v>
      </c>
      <c r="AO65" t="s">
        <v>1479</v>
      </c>
      <c r="AP65">
        <v>1016892882</v>
      </c>
      <c r="AQ65" t="s">
        <v>1414</v>
      </c>
      <c r="AR65" t="s">
        <v>1415</v>
      </c>
      <c r="AS65" t="s">
        <v>1416</v>
      </c>
      <c r="AT65" t="s">
        <v>1346</v>
      </c>
      <c r="AU65" t="s">
        <v>1193</v>
      </c>
      <c r="AV65" s="10">
        <v>140001283323</v>
      </c>
      <c r="AW65" s="10">
        <v>130000572718</v>
      </c>
      <c r="AX65">
        <v>2006957712</v>
      </c>
      <c r="AY65" t="s">
        <v>2366</v>
      </c>
      <c r="AZ65" s="21">
        <v>13770.9</v>
      </c>
      <c r="BA65">
        <v>9008232250</v>
      </c>
      <c r="BB65" s="21">
        <v>13770.9</v>
      </c>
      <c r="BC65" t="s">
        <v>2379</v>
      </c>
      <c r="BD65" t="s">
        <v>2380</v>
      </c>
      <c r="BE65" s="21">
        <f t="shared" si="0"/>
        <v>0</v>
      </c>
      <c r="BF65" t="s">
        <v>1417</v>
      </c>
      <c r="BG65" t="s">
        <v>1418</v>
      </c>
      <c r="BH65" t="s">
        <v>2365</v>
      </c>
      <c r="BI65" s="27">
        <v>0.66298611111111116</v>
      </c>
      <c r="BJ65">
        <v>503802</v>
      </c>
      <c r="BK65" t="s">
        <v>19</v>
      </c>
      <c r="BL65" s="27">
        <v>0.66298611111111116</v>
      </c>
      <c r="BM65" t="s">
        <v>2365</v>
      </c>
      <c r="BN65" s="27">
        <v>0.55945601851851856</v>
      </c>
      <c r="BO65" t="s">
        <v>1480</v>
      </c>
      <c r="BQ65" t="s">
        <v>1488</v>
      </c>
      <c r="BT65">
        <v>30130</v>
      </c>
      <c r="BW65" t="s">
        <v>1421</v>
      </c>
      <c r="BY65" s="28">
        <v>1</v>
      </c>
      <c r="BZ65" t="s">
        <v>2386</v>
      </c>
      <c r="CA65" t="s">
        <v>1422</v>
      </c>
      <c r="CB65" t="s">
        <v>1482</v>
      </c>
      <c r="CC65">
        <v>9000</v>
      </c>
      <c r="CD65" t="s">
        <v>1398</v>
      </c>
      <c r="CE65">
        <v>10</v>
      </c>
      <c r="CF65">
        <v>9000</v>
      </c>
      <c r="CG65" t="s">
        <v>1398</v>
      </c>
      <c r="CH65">
        <v>4016316875</v>
      </c>
      <c r="CI65" t="s">
        <v>1398</v>
      </c>
      <c r="CJ65" s="27">
        <v>0</v>
      </c>
      <c r="CK65" t="s">
        <v>2387</v>
      </c>
      <c r="CL65" t="s">
        <v>1424</v>
      </c>
      <c r="CM65" t="s">
        <v>1483</v>
      </c>
      <c r="CN65" t="s">
        <v>1484</v>
      </c>
      <c r="CO65" s="27">
        <v>0.5581828703703704</v>
      </c>
      <c r="CP65" s="27">
        <v>0</v>
      </c>
      <c r="CQ65" t="s">
        <v>2365</v>
      </c>
      <c r="CR65" t="s">
        <v>1427</v>
      </c>
      <c r="CS65" t="s">
        <v>1398</v>
      </c>
      <c r="CT65" t="s">
        <v>1485</v>
      </c>
      <c r="CU65">
        <v>183396816</v>
      </c>
      <c r="CV65">
        <v>9000</v>
      </c>
    </row>
    <row r="66" spans="1:100" x14ac:dyDescent="0.2">
      <c r="A66" s="12"/>
      <c r="B66" s="10"/>
      <c r="C66" s="10"/>
      <c r="D66" s="14"/>
      <c r="E66" s="14"/>
      <c r="F66" s="14"/>
      <c r="G66" s="14"/>
      <c r="H66" s="14"/>
      <c r="I66" s="13"/>
      <c r="J66" s="13"/>
      <c r="M66" s="5"/>
      <c r="N66" s="14"/>
      <c r="O66" s="14"/>
      <c r="P66" s="14"/>
      <c r="Q66" s="14"/>
      <c r="AL66" t="s">
        <v>439</v>
      </c>
      <c r="AM66" t="s">
        <v>2365</v>
      </c>
      <c r="AN66" s="27">
        <v>0.56547453703703698</v>
      </c>
      <c r="AO66" t="s">
        <v>1479</v>
      </c>
      <c r="AP66">
        <v>1016892882</v>
      </c>
      <c r="AQ66" t="s">
        <v>1414</v>
      </c>
      <c r="AR66" t="s">
        <v>1415</v>
      </c>
      <c r="AS66" t="s">
        <v>1416</v>
      </c>
      <c r="AT66" t="s">
        <v>1346</v>
      </c>
      <c r="AU66" t="s">
        <v>1192</v>
      </c>
      <c r="AV66" s="10">
        <v>140001283376</v>
      </c>
      <c r="AW66" s="10">
        <v>130000572721</v>
      </c>
      <c r="AX66">
        <v>2006957787</v>
      </c>
      <c r="AY66" t="s">
        <v>2366</v>
      </c>
      <c r="AZ66" s="21">
        <v>38354.15</v>
      </c>
      <c r="BA66">
        <v>9008232257</v>
      </c>
      <c r="BB66" s="21">
        <v>38354.15</v>
      </c>
      <c r="BC66" t="s">
        <v>2379</v>
      </c>
      <c r="BD66" t="s">
        <v>2380</v>
      </c>
      <c r="BE66" s="21">
        <f t="shared" ref="BE66:BE129" si="1">AZ66-BB66</f>
        <v>0</v>
      </c>
      <c r="BF66" t="s">
        <v>1417</v>
      </c>
      <c r="BG66" t="s">
        <v>1418</v>
      </c>
      <c r="BH66" t="s">
        <v>2365</v>
      </c>
      <c r="BI66" s="27">
        <v>0.66283564814814822</v>
      </c>
      <c r="BJ66">
        <v>503802</v>
      </c>
      <c r="BK66" t="s">
        <v>19</v>
      </c>
      <c r="BL66" s="27">
        <v>0.66283564814814822</v>
      </c>
      <c r="BM66" t="s">
        <v>2365</v>
      </c>
      <c r="BN66" s="27">
        <v>0.56662037037037039</v>
      </c>
      <c r="BO66" t="s">
        <v>1480</v>
      </c>
      <c r="BQ66" t="s">
        <v>1489</v>
      </c>
      <c r="BT66">
        <v>30130</v>
      </c>
      <c r="BW66" t="s">
        <v>1421</v>
      </c>
      <c r="BY66" s="28">
        <v>1</v>
      </c>
      <c r="BZ66" t="s">
        <v>2386</v>
      </c>
      <c r="CA66" t="s">
        <v>1422</v>
      </c>
      <c r="CB66" t="s">
        <v>1482</v>
      </c>
      <c r="CC66">
        <v>9000</v>
      </c>
      <c r="CD66" t="s">
        <v>1398</v>
      </c>
      <c r="CE66">
        <v>10</v>
      </c>
      <c r="CF66">
        <v>9000</v>
      </c>
      <c r="CG66" t="s">
        <v>1398</v>
      </c>
      <c r="CH66">
        <v>4016316875</v>
      </c>
      <c r="CI66" t="s">
        <v>1398</v>
      </c>
      <c r="CJ66" s="27">
        <v>0</v>
      </c>
      <c r="CK66" t="s">
        <v>2387</v>
      </c>
      <c r="CL66" t="s">
        <v>1424</v>
      </c>
      <c r="CM66" t="s">
        <v>1483</v>
      </c>
      <c r="CN66" t="s">
        <v>1484</v>
      </c>
      <c r="CO66" s="27">
        <v>0.56552083333333336</v>
      </c>
      <c r="CP66" s="27">
        <v>0</v>
      </c>
      <c r="CQ66" t="s">
        <v>2365</v>
      </c>
      <c r="CR66" t="s">
        <v>1427</v>
      </c>
      <c r="CS66" t="s">
        <v>1398</v>
      </c>
      <c r="CT66" t="s">
        <v>1485</v>
      </c>
      <c r="CU66">
        <v>183397426</v>
      </c>
      <c r="CV66">
        <v>9000</v>
      </c>
    </row>
    <row r="67" spans="1:100" x14ac:dyDescent="0.2">
      <c r="A67" s="12"/>
      <c r="B67" s="10"/>
      <c r="C67" s="10"/>
      <c r="D67" s="14"/>
      <c r="E67" s="14"/>
      <c r="F67" s="14"/>
      <c r="G67" s="14"/>
      <c r="H67" s="14"/>
      <c r="I67" s="13"/>
      <c r="J67" s="13"/>
      <c r="M67" s="5"/>
      <c r="N67" s="14"/>
      <c r="O67" s="14"/>
      <c r="P67" s="14"/>
      <c r="Q67" s="14"/>
      <c r="AL67" t="s">
        <v>439</v>
      </c>
      <c r="AM67" t="s">
        <v>2365</v>
      </c>
      <c r="AN67" s="27">
        <v>0.58103009259259253</v>
      </c>
      <c r="AO67" t="s">
        <v>1479</v>
      </c>
      <c r="AP67">
        <v>1016892882</v>
      </c>
      <c r="AQ67" t="s">
        <v>1414</v>
      </c>
      <c r="AR67" t="s">
        <v>1415</v>
      </c>
      <c r="AS67" t="s">
        <v>1416</v>
      </c>
      <c r="AT67" t="s">
        <v>1346</v>
      </c>
      <c r="AU67" t="s">
        <v>1168</v>
      </c>
      <c r="AV67" s="10">
        <v>140001283517</v>
      </c>
      <c r="AW67" s="10">
        <v>130000598836</v>
      </c>
      <c r="AX67">
        <v>2006957979</v>
      </c>
      <c r="AY67" t="s">
        <v>2366</v>
      </c>
      <c r="AZ67" s="21">
        <v>557625.15</v>
      </c>
      <c r="BA67">
        <v>9008232254</v>
      </c>
      <c r="BB67" s="21">
        <v>557625.15</v>
      </c>
      <c r="BC67" t="s">
        <v>2379</v>
      </c>
      <c r="BD67" t="s">
        <v>2380</v>
      </c>
      <c r="BE67" s="21">
        <f t="shared" si="1"/>
        <v>0</v>
      </c>
      <c r="BF67" t="s">
        <v>1417</v>
      </c>
      <c r="BG67" t="s">
        <v>1418</v>
      </c>
      <c r="BH67" t="s">
        <v>2365</v>
      </c>
      <c r="BI67" s="27">
        <v>0.66261574074074081</v>
      </c>
      <c r="BJ67">
        <v>503802</v>
      </c>
      <c r="BK67" t="s">
        <v>19</v>
      </c>
      <c r="BL67" s="27">
        <v>0.66261574074074081</v>
      </c>
      <c r="BM67" t="s">
        <v>2365</v>
      </c>
      <c r="BN67" s="27">
        <v>0.58193287037037034</v>
      </c>
      <c r="BO67" t="s">
        <v>1480</v>
      </c>
      <c r="BQ67" t="s">
        <v>1490</v>
      </c>
      <c r="BT67">
        <v>30130</v>
      </c>
      <c r="BU67">
        <v>3</v>
      </c>
      <c r="BW67" t="s">
        <v>1421</v>
      </c>
      <c r="BY67" s="27">
        <v>0.58103009259259253</v>
      </c>
      <c r="BZ67" t="s">
        <v>2374</v>
      </c>
      <c r="CA67" t="s">
        <v>1422</v>
      </c>
      <c r="CB67" t="s">
        <v>1482</v>
      </c>
      <c r="CC67">
        <v>9000</v>
      </c>
      <c r="CD67" t="s">
        <v>1398</v>
      </c>
      <c r="CE67">
        <v>10</v>
      </c>
      <c r="CF67">
        <v>9000</v>
      </c>
      <c r="CG67" t="s">
        <v>1398</v>
      </c>
      <c r="CH67">
        <v>4016316875</v>
      </c>
      <c r="CI67" t="s">
        <v>1398</v>
      </c>
      <c r="CJ67" s="27">
        <v>0.58103009259259253</v>
      </c>
      <c r="CK67" t="s">
        <v>2375</v>
      </c>
      <c r="CL67" t="s">
        <v>1424</v>
      </c>
      <c r="CM67" t="s">
        <v>1483</v>
      </c>
      <c r="CN67" t="s">
        <v>1484</v>
      </c>
      <c r="CO67" s="27">
        <v>0.58105324074074072</v>
      </c>
      <c r="CP67" s="27">
        <v>0</v>
      </c>
      <c r="CQ67" t="s">
        <v>2365</v>
      </c>
      <c r="CR67" t="s">
        <v>1427</v>
      </c>
      <c r="CS67" t="s">
        <v>1398</v>
      </c>
      <c r="CT67" t="s">
        <v>1485</v>
      </c>
      <c r="CU67">
        <v>183398702</v>
      </c>
      <c r="CV67">
        <v>9000</v>
      </c>
    </row>
    <row r="68" spans="1:100" x14ac:dyDescent="0.2">
      <c r="A68" s="12"/>
      <c r="B68" s="10"/>
      <c r="C68" s="10"/>
      <c r="D68" s="14"/>
      <c r="E68" s="14"/>
      <c r="F68" s="14"/>
      <c r="G68" s="14"/>
      <c r="H68" s="14"/>
      <c r="I68" s="13"/>
      <c r="J68" s="13"/>
      <c r="M68" s="5"/>
      <c r="N68" s="14"/>
      <c r="O68" s="14"/>
      <c r="P68" s="14"/>
      <c r="Q68" s="14"/>
      <c r="AL68" t="s">
        <v>439</v>
      </c>
      <c r="AM68" t="s">
        <v>2365</v>
      </c>
      <c r="AN68" s="27">
        <v>0.56150462962962966</v>
      </c>
      <c r="AO68" t="s">
        <v>1479</v>
      </c>
      <c r="AP68">
        <v>1016892882</v>
      </c>
      <c r="AQ68" t="s">
        <v>1414</v>
      </c>
      <c r="AR68" t="s">
        <v>1415</v>
      </c>
      <c r="AS68" t="s">
        <v>1416</v>
      </c>
      <c r="AT68" t="s">
        <v>1346</v>
      </c>
      <c r="AU68" t="s">
        <v>1191</v>
      </c>
      <c r="AV68" s="10">
        <v>140001283349</v>
      </c>
      <c r="AW68" s="10">
        <v>130000572720</v>
      </c>
      <c r="AX68">
        <v>2006957778</v>
      </c>
      <c r="AY68" t="s">
        <v>2366</v>
      </c>
      <c r="AZ68" s="21">
        <v>31367.05</v>
      </c>
      <c r="BA68">
        <v>9008231364</v>
      </c>
      <c r="BB68" s="21">
        <v>31367.05</v>
      </c>
      <c r="BC68" t="s">
        <v>2379</v>
      </c>
      <c r="BD68" t="s">
        <v>2380</v>
      </c>
      <c r="BE68" s="21">
        <f t="shared" si="1"/>
        <v>0</v>
      </c>
      <c r="BF68" t="s">
        <v>1417</v>
      </c>
      <c r="BG68" t="s">
        <v>1418</v>
      </c>
      <c r="BH68" t="s">
        <v>2365</v>
      </c>
      <c r="BI68" s="27">
        <v>0.66290509259259256</v>
      </c>
      <c r="BJ68">
        <v>503802</v>
      </c>
      <c r="BK68" t="s">
        <v>19</v>
      </c>
      <c r="BL68" s="27">
        <v>0.66290509259259256</v>
      </c>
      <c r="BM68" t="s">
        <v>2365</v>
      </c>
      <c r="BN68" s="27">
        <v>0.5627199074074074</v>
      </c>
      <c r="BO68" t="s">
        <v>1480</v>
      </c>
      <c r="BQ68" t="s">
        <v>1491</v>
      </c>
      <c r="BT68">
        <v>30130</v>
      </c>
      <c r="BW68" t="s">
        <v>1421</v>
      </c>
      <c r="BY68" s="28">
        <v>1</v>
      </c>
      <c r="BZ68" t="s">
        <v>2386</v>
      </c>
      <c r="CA68" t="s">
        <v>1422</v>
      </c>
      <c r="CB68" t="s">
        <v>1482</v>
      </c>
      <c r="CC68">
        <v>9000</v>
      </c>
      <c r="CD68" t="s">
        <v>1398</v>
      </c>
      <c r="CE68">
        <v>10</v>
      </c>
      <c r="CF68">
        <v>9000</v>
      </c>
      <c r="CG68" t="s">
        <v>1398</v>
      </c>
      <c r="CH68">
        <v>4016316875</v>
      </c>
      <c r="CI68" t="s">
        <v>1398</v>
      </c>
      <c r="CJ68" s="27">
        <v>0</v>
      </c>
      <c r="CK68" t="s">
        <v>2387</v>
      </c>
      <c r="CL68" t="s">
        <v>1424</v>
      </c>
      <c r="CM68" t="s">
        <v>1483</v>
      </c>
      <c r="CN68" t="s">
        <v>1484</v>
      </c>
      <c r="CO68" s="27">
        <v>0.56157407407407411</v>
      </c>
      <c r="CP68" s="27">
        <v>0</v>
      </c>
      <c r="CQ68" t="s">
        <v>2365</v>
      </c>
      <c r="CR68" t="s">
        <v>1427</v>
      </c>
      <c r="CS68" t="s">
        <v>1398</v>
      </c>
      <c r="CT68" t="s">
        <v>1485</v>
      </c>
      <c r="CU68">
        <v>183397034</v>
      </c>
      <c r="CV68">
        <v>9000</v>
      </c>
    </row>
    <row r="69" spans="1:100" x14ac:dyDescent="0.2">
      <c r="A69" s="12"/>
      <c r="B69" s="10"/>
      <c r="C69" s="10"/>
      <c r="D69" s="14"/>
      <c r="E69" s="14"/>
      <c r="F69" s="14"/>
      <c r="G69" s="14"/>
      <c r="H69" s="14"/>
      <c r="I69" s="13"/>
      <c r="J69" s="13"/>
      <c r="M69" s="5"/>
      <c r="N69" s="14"/>
      <c r="O69" s="14"/>
      <c r="P69" s="14"/>
      <c r="Q69" s="14"/>
      <c r="AL69" t="s">
        <v>439</v>
      </c>
      <c r="AM69" t="s">
        <v>2365</v>
      </c>
      <c r="AN69" s="27">
        <v>0.52994212962962961</v>
      </c>
      <c r="AO69" t="s">
        <v>1479</v>
      </c>
      <c r="AP69">
        <v>1017079140</v>
      </c>
      <c r="AQ69" t="s">
        <v>1414</v>
      </c>
      <c r="AR69" t="s">
        <v>1415</v>
      </c>
      <c r="AS69" t="s">
        <v>1416</v>
      </c>
      <c r="AT69" t="s">
        <v>1346</v>
      </c>
      <c r="AU69" t="s">
        <v>839</v>
      </c>
      <c r="AV69" s="10">
        <v>140001283183</v>
      </c>
      <c r="AW69" s="10">
        <v>130000572692</v>
      </c>
      <c r="AX69">
        <v>2006957531</v>
      </c>
      <c r="AY69" t="s">
        <v>2366</v>
      </c>
      <c r="AZ69" s="21">
        <v>43725.55</v>
      </c>
      <c r="BA69">
        <v>9008231104</v>
      </c>
      <c r="BB69" s="21">
        <v>43725.55</v>
      </c>
      <c r="BC69" t="s">
        <v>2377</v>
      </c>
      <c r="BD69" t="s">
        <v>2378</v>
      </c>
      <c r="BE69" s="21">
        <f t="shared" si="1"/>
        <v>0</v>
      </c>
      <c r="BF69" t="s">
        <v>1417</v>
      </c>
      <c r="BG69" t="s">
        <v>1418</v>
      </c>
      <c r="BH69" t="s">
        <v>2365</v>
      </c>
      <c r="BI69" s="27">
        <v>0.66355324074074074</v>
      </c>
      <c r="BJ69">
        <v>503802</v>
      </c>
      <c r="BK69" t="s">
        <v>19</v>
      </c>
      <c r="BL69" s="27">
        <v>0.66355324074074074</v>
      </c>
      <c r="BM69" t="s">
        <v>2365</v>
      </c>
      <c r="BN69" s="27">
        <v>0.53093749999999995</v>
      </c>
      <c r="BO69" t="s">
        <v>1480</v>
      </c>
      <c r="BQ69" t="s">
        <v>1492</v>
      </c>
      <c r="BT69">
        <v>30130</v>
      </c>
      <c r="BU69">
        <v>3</v>
      </c>
      <c r="BW69" t="s">
        <v>1421</v>
      </c>
      <c r="BY69" s="27">
        <v>0.52994212962962961</v>
      </c>
      <c r="BZ69" t="s">
        <v>2374</v>
      </c>
      <c r="CA69" t="s">
        <v>1422</v>
      </c>
      <c r="CB69" t="s">
        <v>1482</v>
      </c>
      <c r="CC69">
        <v>9000</v>
      </c>
      <c r="CD69" t="s">
        <v>1398</v>
      </c>
      <c r="CE69">
        <v>10</v>
      </c>
      <c r="CF69">
        <v>9000</v>
      </c>
      <c r="CG69" t="s">
        <v>1398</v>
      </c>
      <c r="CH69">
        <v>4016316875</v>
      </c>
      <c r="CI69" t="s">
        <v>1398</v>
      </c>
      <c r="CJ69" s="27">
        <v>0.52994212962962961</v>
      </c>
      <c r="CK69" t="s">
        <v>2375</v>
      </c>
      <c r="CL69" t="s">
        <v>1424</v>
      </c>
      <c r="CM69" t="s">
        <v>1483</v>
      </c>
      <c r="CN69" t="s">
        <v>1484</v>
      </c>
      <c r="CO69" s="27">
        <v>0.52997685185185184</v>
      </c>
      <c r="CP69" s="27">
        <v>0</v>
      </c>
      <c r="CQ69" t="s">
        <v>2365</v>
      </c>
      <c r="CR69" t="s">
        <v>1427</v>
      </c>
      <c r="CS69" t="s">
        <v>1398</v>
      </c>
      <c r="CT69" t="s">
        <v>1485</v>
      </c>
      <c r="CU69">
        <v>183395412</v>
      </c>
      <c r="CV69">
        <v>9000</v>
      </c>
    </row>
    <row r="70" spans="1:100" x14ac:dyDescent="0.2">
      <c r="A70" s="12"/>
      <c r="B70" s="10"/>
      <c r="C70" s="10"/>
      <c r="D70" s="14"/>
      <c r="E70" s="14"/>
      <c r="F70" s="14"/>
      <c r="G70" s="14"/>
      <c r="H70" s="14"/>
      <c r="I70" s="13"/>
      <c r="J70" s="13"/>
      <c r="M70" s="5"/>
      <c r="N70" s="14"/>
      <c r="O70" s="14"/>
      <c r="P70" s="14"/>
      <c r="Q70" s="14"/>
      <c r="AL70" t="s">
        <v>439</v>
      </c>
      <c r="AM70" t="s">
        <v>2365</v>
      </c>
      <c r="AN70" s="27">
        <v>0.59840277777777773</v>
      </c>
      <c r="AO70" t="s">
        <v>1479</v>
      </c>
      <c r="AP70">
        <v>1016894925</v>
      </c>
      <c r="AQ70" t="s">
        <v>1414</v>
      </c>
      <c r="AR70" t="s">
        <v>1415</v>
      </c>
      <c r="AS70" t="s">
        <v>1416</v>
      </c>
      <c r="AT70" t="s">
        <v>1346</v>
      </c>
      <c r="AU70" t="s">
        <v>1092</v>
      </c>
      <c r="AV70" s="10">
        <v>140001283669</v>
      </c>
      <c r="AW70" s="10">
        <v>130000572706</v>
      </c>
      <c r="AX70">
        <v>2006958069</v>
      </c>
      <c r="AY70" t="s">
        <v>2366</v>
      </c>
      <c r="AZ70" s="21">
        <v>1316.1</v>
      </c>
      <c r="BA70">
        <v>9008231722</v>
      </c>
      <c r="BB70" s="21">
        <v>1316.1</v>
      </c>
      <c r="BC70" t="s">
        <v>2367</v>
      </c>
      <c r="BD70" t="s">
        <v>2383</v>
      </c>
      <c r="BE70" s="21">
        <f t="shared" si="1"/>
        <v>0</v>
      </c>
      <c r="BF70" t="s">
        <v>1417</v>
      </c>
      <c r="BG70" t="s">
        <v>1418</v>
      </c>
      <c r="BH70" t="s">
        <v>2365</v>
      </c>
      <c r="BI70" s="27">
        <v>0.66237268518518522</v>
      </c>
      <c r="BJ70">
        <v>503802</v>
      </c>
      <c r="BK70" t="s">
        <v>19</v>
      </c>
      <c r="BL70" s="27">
        <v>0.66237268518518522</v>
      </c>
      <c r="BM70" t="s">
        <v>2365</v>
      </c>
      <c r="BN70" s="27">
        <v>0.5993518518518518</v>
      </c>
      <c r="BO70" t="s">
        <v>1480</v>
      </c>
      <c r="BQ70" t="s">
        <v>1493</v>
      </c>
      <c r="BT70">
        <v>30130</v>
      </c>
      <c r="BU70">
        <v>3</v>
      </c>
      <c r="BW70" t="s">
        <v>1421</v>
      </c>
      <c r="BY70" s="27">
        <v>0.59840277777777773</v>
      </c>
      <c r="BZ70" t="s">
        <v>2374</v>
      </c>
      <c r="CA70" t="s">
        <v>1422</v>
      </c>
      <c r="CB70" t="s">
        <v>1482</v>
      </c>
      <c r="CC70">
        <v>9000</v>
      </c>
      <c r="CD70" t="s">
        <v>1398</v>
      </c>
      <c r="CE70">
        <v>10</v>
      </c>
      <c r="CF70">
        <v>9000</v>
      </c>
      <c r="CG70" t="s">
        <v>1398</v>
      </c>
      <c r="CH70">
        <v>4016316875</v>
      </c>
      <c r="CI70" t="s">
        <v>1398</v>
      </c>
      <c r="CJ70" s="27">
        <v>0.59840277777777773</v>
      </c>
      <c r="CK70" t="s">
        <v>2375</v>
      </c>
      <c r="CL70" t="s">
        <v>1424</v>
      </c>
      <c r="CM70" t="s">
        <v>1483</v>
      </c>
      <c r="CN70" t="s">
        <v>1484</v>
      </c>
      <c r="CO70" s="27">
        <v>0.59842592592592592</v>
      </c>
      <c r="CP70" s="27">
        <v>0</v>
      </c>
      <c r="CQ70" t="s">
        <v>2365</v>
      </c>
      <c r="CR70" t="s">
        <v>1427</v>
      </c>
      <c r="CS70" t="s">
        <v>1398</v>
      </c>
      <c r="CT70" t="s">
        <v>1485</v>
      </c>
      <c r="CU70">
        <v>183400337</v>
      </c>
      <c r="CV70">
        <v>9000</v>
      </c>
    </row>
    <row r="71" spans="1:100" x14ac:dyDescent="0.2">
      <c r="A71" s="12"/>
      <c r="B71" s="10"/>
      <c r="C71" s="10"/>
      <c r="D71" s="14"/>
      <c r="E71" s="14"/>
      <c r="F71" s="14"/>
      <c r="G71" s="14"/>
      <c r="H71" s="14"/>
      <c r="I71" s="13"/>
      <c r="J71" s="13"/>
      <c r="M71" s="5"/>
      <c r="N71" s="14"/>
      <c r="O71" s="14"/>
      <c r="P71" s="14"/>
      <c r="Q71" s="14"/>
      <c r="AL71" t="s">
        <v>439</v>
      </c>
      <c r="AM71" t="s">
        <v>2365</v>
      </c>
      <c r="AN71" s="27">
        <v>0.59459490740740739</v>
      </c>
      <c r="AO71" t="s">
        <v>1479</v>
      </c>
      <c r="AP71">
        <v>1016894925</v>
      </c>
      <c r="AQ71" t="s">
        <v>1414</v>
      </c>
      <c r="AR71" t="s">
        <v>1415</v>
      </c>
      <c r="AS71" t="s">
        <v>1416</v>
      </c>
      <c r="AT71" t="s">
        <v>1346</v>
      </c>
      <c r="AU71" t="s">
        <v>730</v>
      </c>
      <c r="AV71" s="10">
        <v>140001283656</v>
      </c>
      <c r="AW71" s="10">
        <v>130000572703</v>
      </c>
      <c r="AX71">
        <v>2006958063</v>
      </c>
      <c r="AY71" t="s">
        <v>2366</v>
      </c>
      <c r="AZ71" s="21">
        <v>1695291.95</v>
      </c>
      <c r="BA71">
        <v>9008231718</v>
      </c>
      <c r="BB71" s="21">
        <v>1695291.95</v>
      </c>
      <c r="BC71" t="s">
        <v>2367</v>
      </c>
      <c r="BD71" t="s">
        <v>2383</v>
      </c>
      <c r="BE71" s="21">
        <f t="shared" si="1"/>
        <v>0</v>
      </c>
      <c r="BF71" t="s">
        <v>1417</v>
      </c>
      <c r="BG71" t="s">
        <v>1418</v>
      </c>
      <c r="BH71" t="s">
        <v>2365</v>
      </c>
      <c r="BI71" s="27">
        <v>0.66245370370370371</v>
      </c>
      <c r="BJ71">
        <v>503802</v>
      </c>
      <c r="BK71" t="s">
        <v>19</v>
      </c>
      <c r="BL71" s="27">
        <v>0.66245370370370371</v>
      </c>
      <c r="BM71" t="s">
        <v>2365</v>
      </c>
      <c r="BN71" s="27">
        <v>0.59657407407407403</v>
      </c>
      <c r="BO71" t="s">
        <v>1480</v>
      </c>
      <c r="BQ71" t="s">
        <v>1494</v>
      </c>
      <c r="BT71">
        <v>30130</v>
      </c>
      <c r="BW71" t="s">
        <v>1421</v>
      </c>
      <c r="BY71" s="28">
        <v>1</v>
      </c>
      <c r="BZ71" t="s">
        <v>2389</v>
      </c>
      <c r="CA71" t="s">
        <v>1422</v>
      </c>
      <c r="CB71" t="s">
        <v>1482</v>
      </c>
      <c r="CC71">
        <v>9000</v>
      </c>
      <c r="CD71" t="s">
        <v>1398</v>
      </c>
      <c r="CE71">
        <v>10</v>
      </c>
      <c r="CF71">
        <v>9000</v>
      </c>
      <c r="CG71" t="s">
        <v>1398</v>
      </c>
      <c r="CH71">
        <v>4016316875</v>
      </c>
      <c r="CI71" t="s">
        <v>1398</v>
      </c>
      <c r="CJ71" s="27">
        <v>0</v>
      </c>
      <c r="CK71" t="s">
        <v>2390</v>
      </c>
      <c r="CL71" t="s">
        <v>1424</v>
      </c>
      <c r="CM71" t="s">
        <v>1483</v>
      </c>
      <c r="CN71" t="s">
        <v>1484</v>
      </c>
      <c r="CO71" s="27">
        <v>0.59462962962962962</v>
      </c>
      <c r="CP71" s="27">
        <v>0</v>
      </c>
      <c r="CQ71" t="s">
        <v>2365</v>
      </c>
      <c r="CR71" t="s">
        <v>1427</v>
      </c>
      <c r="CS71" t="s">
        <v>1398</v>
      </c>
      <c r="CT71" t="s">
        <v>1485</v>
      </c>
      <c r="CU71">
        <v>183400112</v>
      </c>
      <c r="CV71">
        <v>9000</v>
      </c>
    </row>
    <row r="72" spans="1:100" x14ac:dyDescent="0.2">
      <c r="A72" s="12"/>
      <c r="B72" s="10"/>
      <c r="C72" s="10"/>
      <c r="D72" s="14"/>
      <c r="E72" s="14"/>
      <c r="F72" s="14"/>
      <c r="G72" s="14"/>
      <c r="H72" s="14"/>
      <c r="I72" s="13"/>
      <c r="J72" s="13"/>
      <c r="M72" s="5"/>
      <c r="N72" s="14"/>
      <c r="O72" s="14"/>
      <c r="P72" s="14"/>
      <c r="Q72" s="14"/>
      <c r="AL72" t="s">
        <v>439</v>
      </c>
      <c r="AM72" t="s">
        <v>2365</v>
      </c>
      <c r="AN72" s="27">
        <v>0.58675925925925931</v>
      </c>
      <c r="AO72" t="s">
        <v>1479</v>
      </c>
      <c r="AP72">
        <v>1018950475</v>
      </c>
      <c r="AQ72" t="s">
        <v>1414</v>
      </c>
      <c r="AR72" t="s">
        <v>1415</v>
      </c>
      <c r="AS72" t="s">
        <v>1416</v>
      </c>
      <c r="AT72" t="s">
        <v>1346</v>
      </c>
      <c r="AU72" t="s">
        <v>699</v>
      </c>
      <c r="AV72" s="10">
        <v>140001283576</v>
      </c>
      <c r="AW72" s="10">
        <v>130000572705</v>
      </c>
      <c r="AX72">
        <v>2006957989</v>
      </c>
      <c r="AY72" t="s">
        <v>2366</v>
      </c>
      <c r="AZ72" s="21">
        <v>165603.9</v>
      </c>
      <c r="BA72">
        <v>9008231663</v>
      </c>
      <c r="BB72" s="21">
        <v>165603.9</v>
      </c>
      <c r="BC72" t="s">
        <v>2367</v>
      </c>
      <c r="BD72" t="s">
        <v>2370</v>
      </c>
      <c r="BE72" s="21">
        <f t="shared" si="1"/>
        <v>0</v>
      </c>
      <c r="BF72" t="s">
        <v>1417</v>
      </c>
      <c r="BG72" t="s">
        <v>1418</v>
      </c>
      <c r="BH72" t="s">
        <v>2365</v>
      </c>
      <c r="BI72" s="27">
        <v>0.66253472222222221</v>
      </c>
      <c r="BJ72">
        <v>503802</v>
      </c>
      <c r="BK72" t="s">
        <v>19</v>
      </c>
      <c r="BL72" s="27">
        <v>0.66253472222222221</v>
      </c>
      <c r="BM72" t="s">
        <v>2365</v>
      </c>
      <c r="BN72" s="27">
        <v>0.58928240740740734</v>
      </c>
      <c r="BO72" t="s">
        <v>1480</v>
      </c>
      <c r="BQ72" t="s">
        <v>1495</v>
      </c>
      <c r="BT72">
        <v>30130</v>
      </c>
      <c r="BU72">
        <v>3</v>
      </c>
      <c r="BW72" t="s">
        <v>1421</v>
      </c>
      <c r="BY72" s="27">
        <v>0.58675925925925931</v>
      </c>
      <c r="BZ72" t="s">
        <v>2374</v>
      </c>
      <c r="CA72" t="s">
        <v>1422</v>
      </c>
      <c r="CB72" t="s">
        <v>1482</v>
      </c>
      <c r="CC72">
        <v>9000</v>
      </c>
      <c r="CD72" t="s">
        <v>1398</v>
      </c>
      <c r="CE72">
        <v>10</v>
      </c>
      <c r="CF72">
        <v>9000</v>
      </c>
      <c r="CG72" t="s">
        <v>1398</v>
      </c>
      <c r="CH72">
        <v>4016316875</v>
      </c>
      <c r="CI72" t="s">
        <v>1398</v>
      </c>
      <c r="CJ72" s="27">
        <v>0.58675925925925931</v>
      </c>
      <c r="CK72" t="s">
        <v>2375</v>
      </c>
      <c r="CL72" t="s">
        <v>1424</v>
      </c>
      <c r="CM72" t="s">
        <v>1483</v>
      </c>
      <c r="CN72" t="s">
        <v>1484</v>
      </c>
      <c r="CO72" s="27">
        <v>0.58678240740740739</v>
      </c>
      <c r="CP72" s="27">
        <v>0</v>
      </c>
      <c r="CQ72" t="s">
        <v>2365</v>
      </c>
      <c r="CR72" t="s">
        <v>1427</v>
      </c>
      <c r="CS72" t="s">
        <v>1398</v>
      </c>
      <c r="CT72" t="s">
        <v>1485</v>
      </c>
      <c r="CU72">
        <v>183399395</v>
      </c>
      <c r="CV72">
        <v>9000</v>
      </c>
    </row>
    <row r="73" spans="1:100" x14ac:dyDescent="0.2">
      <c r="A73" s="12"/>
      <c r="B73" s="10"/>
      <c r="C73" s="10"/>
      <c r="D73" s="14"/>
      <c r="E73" s="14"/>
      <c r="F73" s="14"/>
      <c r="G73" s="14"/>
      <c r="H73" s="14"/>
      <c r="I73" s="13"/>
      <c r="J73" s="13"/>
      <c r="M73" s="5"/>
      <c r="N73" s="14"/>
      <c r="O73" s="14"/>
      <c r="P73" s="14"/>
      <c r="Q73" s="14"/>
      <c r="AL73" t="s">
        <v>439</v>
      </c>
      <c r="AM73" t="s">
        <v>2365</v>
      </c>
      <c r="AN73" s="27">
        <v>0.49246527777777777</v>
      </c>
      <c r="AO73" t="s">
        <v>1479</v>
      </c>
      <c r="AP73">
        <v>1017270176</v>
      </c>
      <c r="AQ73" t="s">
        <v>1414</v>
      </c>
      <c r="AR73" t="s">
        <v>1415</v>
      </c>
      <c r="AS73" t="s">
        <v>1416</v>
      </c>
      <c r="AT73" t="s">
        <v>1346</v>
      </c>
      <c r="AU73" t="s">
        <v>863</v>
      </c>
      <c r="AV73" s="10">
        <v>140001283035</v>
      </c>
      <c r="AW73" s="10">
        <v>130000572678</v>
      </c>
      <c r="AX73">
        <v>2006957420</v>
      </c>
      <c r="AY73" t="s">
        <v>2366</v>
      </c>
      <c r="AZ73" s="21">
        <v>156541</v>
      </c>
      <c r="BA73">
        <v>9008230952</v>
      </c>
      <c r="BB73" s="21">
        <v>156541</v>
      </c>
      <c r="BC73" t="s">
        <v>2381</v>
      </c>
      <c r="BD73" t="s">
        <v>2382</v>
      </c>
      <c r="BE73" s="21">
        <f t="shared" si="1"/>
        <v>0</v>
      </c>
      <c r="BF73" t="s">
        <v>1417</v>
      </c>
      <c r="BG73" t="s">
        <v>1418</v>
      </c>
      <c r="BH73" t="s">
        <v>2365</v>
      </c>
      <c r="BI73" s="27">
        <v>0.66362268518518519</v>
      </c>
      <c r="BJ73">
        <v>503802</v>
      </c>
      <c r="BK73" t="s">
        <v>19</v>
      </c>
      <c r="BL73" s="27">
        <v>0.66362268518518519</v>
      </c>
      <c r="BM73" t="s">
        <v>2365</v>
      </c>
      <c r="BN73" s="27">
        <v>0.49374999999999997</v>
      </c>
      <c r="BO73" t="s">
        <v>1480</v>
      </c>
      <c r="BQ73" t="s">
        <v>1496</v>
      </c>
      <c r="BT73">
        <v>30130</v>
      </c>
      <c r="BW73" t="s">
        <v>1421</v>
      </c>
      <c r="BY73" s="28">
        <v>1</v>
      </c>
      <c r="BZ73" t="s">
        <v>2391</v>
      </c>
      <c r="CA73" t="s">
        <v>1422</v>
      </c>
      <c r="CB73" t="s">
        <v>1482</v>
      </c>
      <c r="CC73">
        <v>9000</v>
      </c>
      <c r="CD73" t="s">
        <v>1398</v>
      </c>
      <c r="CE73">
        <v>10</v>
      </c>
      <c r="CF73">
        <v>9000</v>
      </c>
      <c r="CG73" t="s">
        <v>1398</v>
      </c>
      <c r="CH73">
        <v>4016316875</v>
      </c>
      <c r="CI73" t="s">
        <v>1398</v>
      </c>
      <c r="CJ73" s="27">
        <v>0</v>
      </c>
      <c r="CK73" t="s">
        <v>2392</v>
      </c>
      <c r="CL73" t="s">
        <v>1424</v>
      </c>
      <c r="CM73" t="s">
        <v>1483</v>
      </c>
      <c r="CN73" t="s">
        <v>1484</v>
      </c>
      <c r="CO73" s="27">
        <v>0.49251157407407403</v>
      </c>
      <c r="CP73" s="27">
        <v>0</v>
      </c>
      <c r="CQ73" t="s">
        <v>2365</v>
      </c>
      <c r="CR73" t="s">
        <v>1427</v>
      </c>
      <c r="CS73" t="s">
        <v>1398</v>
      </c>
      <c r="CT73" t="s">
        <v>1485</v>
      </c>
      <c r="CU73">
        <v>183394033</v>
      </c>
      <c r="CV73">
        <v>9000</v>
      </c>
    </row>
    <row r="74" spans="1:100" x14ac:dyDescent="0.2">
      <c r="A74" s="12"/>
      <c r="B74" s="10"/>
      <c r="C74" s="10"/>
      <c r="D74" s="14"/>
      <c r="E74" s="14"/>
      <c r="F74" s="14"/>
      <c r="G74" s="14"/>
      <c r="H74" s="14"/>
      <c r="I74" s="13"/>
      <c r="J74" s="13"/>
      <c r="M74" s="5"/>
      <c r="N74" s="14"/>
      <c r="O74" s="14"/>
      <c r="P74" s="14"/>
      <c r="Q74" s="14"/>
      <c r="AL74" t="s">
        <v>439</v>
      </c>
      <c r="AM74" t="s">
        <v>2365</v>
      </c>
      <c r="AN74" s="27">
        <v>0.47431712962962963</v>
      </c>
      <c r="AO74" t="s">
        <v>1479</v>
      </c>
      <c r="AP74">
        <v>1016894837</v>
      </c>
      <c r="AQ74" t="s">
        <v>1414</v>
      </c>
      <c r="AR74" t="s">
        <v>1415</v>
      </c>
      <c r="AS74" t="s">
        <v>1416</v>
      </c>
      <c r="AT74" t="s">
        <v>1346</v>
      </c>
      <c r="AU74" t="s">
        <v>1074</v>
      </c>
      <c r="AV74" s="10">
        <v>140001282907</v>
      </c>
      <c r="AW74" s="10">
        <v>130000572688</v>
      </c>
      <c r="AX74">
        <v>2006957225</v>
      </c>
      <c r="AY74" t="s">
        <v>2366</v>
      </c>
      <c r="AZ74" s="21">
        <v>342801.25</v>
      </c>
      <c r="BA74">
        <v>9008230759</v>
      </c>
      <c r="BB74" s="21">
        <v>342801.25</v>
      </c>
      <c r="BC74" t="s">
        <v>2367</v>
      </c>
      <c r="BD74" t="s">
        <v>2368</v>
      </c>
      <c r="BE74" s="21">
        <f t="shared" si="1"/>
        <v>0</v>
      </c>
      <c r="BF74" t="s">
        <v>1417</v>
      </c>
      <c r="BG74" t="s">
        <v>1418</v>
      </c>
      <c r="BH74" t="s">
        <v>2365</v>
      </c>
      <c r="BI74" s="27">
        <v>0.66380787037037037</v>
      </c>
      <c r="BJ74">
        <v>503802</v>
      </c>
      <c r="BK74" t="s">
        <v>19</v>
      </c>
      <c r="BL74" s="27">
        <v>0.66380787037037037</v>
      </c>
      <c r="BM74" t="s">
        <v>2365</v>
      </c>
      <c r="BN74" s="27">
        <v>0.4785300925925926</v>
      </c>
      <c r="BO74" t="s">
        <v>1480</v>
      </c>
      <c r="BQ74" t="s">
        <v>1497</v>
      </c>
      <c r="BT74">
        <v>30130</v>
      </c>
      <c r="BU74">
        <v>3</v>
      </c>
      <c r="BW74" t="s">
        <v>1421</v>
      </c>
      <c r="BY74" s="27">
        <v>0.47431712962962963</v>
      </c>
      <c r="BZ74" t="s">
        <v>2374</v>
      </c>
      <c r="CA74" t="s">
        <v>1422</v>
      </c>
      <c r="CB74" t="s">
        <v>1482</v>
      </c>
      <c r="CC74">
        <v>9000</v>
      </c>
      <c r="CD74" t="s">
        <v>1398</v>
      </c>
      <c r="CE74">
        <v>10</v>
      </c>
      <c r="CF74">
        <v>9000</v>
      </c>
      <c r="CG74" t="s">
        <v>1398</v>
      </c>
      <c r="CH74">
        <v>4016316875</v>
      </c>
      <c r="CI74" t="s">
        <v>1398</v>
      </c>
      <c r="CJ74" s="27">
        <v>0.47431712962962963</v>
      </c>
      <c r="CK74" t="s">
        <v>2375</v>
      </c>
      <c r="CL74" t="s">
        <v>1424</v>
      </c>
      <c r="CM74" t="s">
        <v>1483</v>
      </c>
      <c r="CN74" t="s">
        <v>1484</v>
      </c>
      <c r="CO74" s="27">
        <v>0.47435185185185186</v>
      </c>
      <c r="CP74" s="27">
        <v>0</v>
      </c>
      <c r="CQ74" t="s">
        <v>2365</v>
      </c>
      <c r="CR74" t="s">
        <v>1427</v>
      </c>
      <c r="CS74" t="s">
        <v>1398</v>
      </c>
      <c r="CT74" t="s">
        <v>1485</v>
      </c>
      <c r="CU74">
        <v>183392725</v>
      </c>
      <c r="CV74">
        <v>9000</v>
      </c>
    </row>
    <row r="75" spans="1:100" x14ac:dyDescent="0.2">
      <c r="A75" s="12"/>
      <c r="B75" s="10"/>
      <c r="C75" s="10"/>
      <c r="D75" s="14"/>
      <c r="E75" s="14"/>
      <c r="F75" s="14"/>
      <c r="G75" s="14"/>
      <c r="H75" s="14"/>
      <c r="I75" s="13"/>
      <c r="J75" s="13"/>
      <c r="M75" s="5"/>
      <c r="N75" s="14"/>
      <c r="O75" s="14"/>
      <c r="P75" s="14"/>
      <c r="Q75" s="14"/>
      <c r="AL75" t="s">
        <v>439</v>
      </c>
      <c r="AM75" t="s">
        <v>2365</v>
      </c>
      <c r="AN75" s="27">
        <v>0.61990740740740746</v>
      </c>
      <c r="AO75" t="s">
        <v>1479</v>
      </c>
      <c r="AP75">
        <v>1016892928</v>
      </c>
      <c r="AQ75" t="s">
        <v>1414</v>
      </c>
      <c r="AR75" t="s">
        <v>1415</v>
      </c>
      <c r="AS75" t="s">
        <v>1416</v>
      </c>
      <c r="AT75" t="s">
        <v>1346</v>
      </c>
      <c r="AU75" t="s">
        <v>1277</v>
      </c>
      <c r="AV75" s="10">
        <v>140001283843</v>
      </c>
      <c r="AW75" s="10">
        <v>130000603365</v>
      </c>
      <c r="AX75">
        <v>2006958337</v>
      </c>
      <c r="AY75" t="s">
        <v>2366</v>
      </c>
      <c r="AZ75" s="21">
        <v>716156.35</v>
      </c>
      <c r="BA75">
        <v>9008232266</v>
      </c>
      <c r="BB75" s="21">
        <v>716156.35</v>
      </c>
      <c r="BC75" t="s">
        <v>2367</v>
      </c>
      <c r="BD75" t="s">
        <v>2371</v>
      </c>
      <c r="BE75" s="21">
        <f t="shared" si="1"/>
        <v>0</v>
      </c>
      <c r="BF75" t="s">
        <v>1417</v>
      </c>
      <c r="BG75" t="s">
        <v>1418</v>
      </c>
      <c r="BH75" t="s">
        <v>2365</v>
      </c>
      <c r="BI75" s="27">
        <v>0.66211805555555558</v>
      </c>
      <c r="BJ75">
        <v>503802</v>
      </c>
      <c r="BK75" t="s">
        <v>19</v>
      </c>
      <c r="BL75" s="27">
        <v>0.66211805555555558</v>
      </c>
      <c r="BM75" t="s">
        <v>2365</v>
      </c>
      <c r="BN75" s="27">
        <v>0.62331018518518522</v>
      </c>
      <c r="BO75" t="s">
        <v>1480</v>
      </c>
      <c r="BQ75" t="s">
        <v>1498</v>
      </c>
      <c r="BT75">
        <v>30130</v>
      </c>
      <c r="BU75">
        <v>3</v>
      </c>
      <c r="BW75" t="s">
        <v>1421</v>
      </c>
      <c r="BY75" s="27">
        <v>0.61990740740740746</v>
      </c>
      <c r="BZ75" t="s">
        <v>2374</v>
      </c>
      <c r="CA75" t="s">
        <v>1422</v>
      </c>
      <c r="CB75" t="s">
        <v>1482</v>
      </c>
      <c r="CC75">
        <v>9000</v>
      </c>
      <c r="CD75" t="s">
        <v>1398</v>
      </c>
      <c r="CE75">
        <v>10</v>
      </c>
      <c r="CF75">
        <v>9000</v>
      </c>
      <c r="CG75" t="s">
        <v>1398</v>
      </c>
      <c r="CH75">
        <v>4016316875</v>
      </c>
      <c r="CI75" t="s">
        <v>1398</v>
      </c>
      <c r="CJ75" s="27">
        <v>0.61990740740740746</v>
      </c>
      <c r="CK75" t="s">
        <v>2375</v>
      </c>
      <c r="CL75" t="s">
        <v>1424</v>
      </c>
      <c r="CM75" t="s">
        <v>1483</v>
      </c>
      <c r="CN75" t="s">
        <v>1484</v>
      </c>
      <c r="CO75" s="27">
        <v>0.61994212962962958</v>
      </c>
      <c r="CP75" s="27">
        <v>0</v>
      </c>
      <c r="CQ75" t="s">
        <v>2365</v>
      </c>
      <c r="CR75" t="s">
        <v>1427</v>
      </c>
      <c r="CS75" t="s">
        <v>1398</v>
      </c>
      <c r="CT75" t="s">
        <v>1485</v>
      </c>
      <c r="CU75">
        <v>183402351</v>
      </c>
      <c r="CV75">
        <v>9000</v>
      </c>
    </row>
    <row r="76" spans="1:100" x14ac:dyDescent="0.2">
      <c r="A76" s="12"/>
      <c r="B76" s="10"/>
      <c r="C76" s="10"/>
      <c r="D76" s="14"/>
      <c r="E76" s="14"/>
      <c r="F76" s="14"/>
      <c r="G76" s="14"/>
      <c r="H76" s="14"/>
      <c r="I76" s="13"/>
      <c r="J76" s="13"/>
      <c r="M76" s="5"/>
      <c r="N76" s="14"/>
      <c r="O76" s="14"/>
      <c r="P76" s="14"/>
      <c r="Q76" s="14"/>
      <c r="AL76" t="s">
        <v>439</v>
      </c>
      <c r="AM76" t="s">
        <v>2365</v>
      </c>
      <c r="AN76" s="27">
        <v>0.61041666666666672</v>
      </c>
      <c r="AO76" t="s">
        <v>1479</v>
      </c>
      <c r="AP76">
        <v>1016892928</v>
      </c>
      <c r="AQ76" t="s">
        <v>1414</v>
      </c>
      <c r="AR76" t="s">
        <v>1415</v>
      </c>
      <c r="AS76" t="s">
        <v>1416</v>
      </c>
      <c r="AT76" t="s">
        <v>1346</v>
      </c>
      <c r="AU76" t="s">
        <v>933</v>
      </c>
      <c r="AV76" s="10">
        <v>140001283772</v>
      </c>
      <c r="AW76" s="10">
        <v>130000572708</v>
      </c>
      <c r="AX76">
        <v>2006958166</v>
      </c>
      <c r="AY76" t="s">
        <v>2366</v>
      </c>
      <c r="AZ76" s="21">
        <v>404374.4</v>
      </c>
      <c r="BA76">
        <v>9008231868</v>
      </c>
      <c r="BB76" s="21">
        <v>404374.4</v>
      </c>
      <c r="BC76" t="s">
        <v>2367</v>
      </c>
      <c r="BD76" t="s">
        <v>2371</v>
      </c>
      <c r="BE76" s="21">
        <f t="shared" si="1"/>
        <v>0</v>
      </c>
      <c r="BF76" t="s">
        <v>1417</v>
      </c>
      <c r="BG76" t="s">
        <v>1418</v>
      </c>
      <c r="BH76" t="s">
        <v>2365</v>
      </c>
      <c r="BI76" s="27">
        <v>0.66219907407407408</v>
      </c>
      <c r="BJ76">
        <v>503802</v>
      </c>
      <c r="BK76" t="s">
        <v>19</v>
      </c>
      <c r="BL76" s="27">
        <v>0.66219907407407408</v>
      </c>
      <c r="BM76" t="s">
        <v>2365</v>
      </c>
      <c r="BN76" s="27">
        <v>0.61282407407407413</v>
      </c>
      <c r="BO76" t="s">
        <v>1480</v>
      </c>
      <c r="BQ76" t="s">
        <v>1499</v>
      </c>
      <c r="BT76">
        <v>30130</v>
      </c>
      <c r="BW76" t="s">
        <v>1421</v>
      </c>
      <c r="BY76" s="28">
        <v>1</v>
      </c>
      <c r="BZ76" t="s">
        <v>2389</v>
      </c>
      <c r="CA76" t="s">
        <v>1422</v>
      </c>
      <c r="CB76" t="s">
        <v>1482</v>
      </c>
      <c r="CC76">
        <v>9000</v>
      </c>
      <c r="CD76" t="s">
        <v>1398</v>
      </c>
      <c r="CE76">
        <v>10</v>
      </c>
      <c r="CF76">
        <v>9000</v>
      </c>
      <c r="CG76" t="s">
        <v>1398</v>
      </c>
      <c r="CH76">
        <v>4016316875</v>
      </c>
      <c r="CI76" t="s">
        <v>1398</v>
      </c>
      <c r="CJ76" s="27">
        <v>0</v>
      </c>
      <c r="CK76" t="s">
        <v>2390</v>
      </c>
      <c r="CL76" t="s">
        <v>1424</v>
      </c>
      <c r="CM76" t="s">
        <v>1483</v>
      </c>
      <c r="CN76" t="s">
        <v>1484</v>
      </c>
      <c r="CO76" s="27">
        <v>0.61045138888888884</v>
      </c>
      <c r="CP76" s="27">
        <v>0</v>
      </c>
      <c r="CQ76" t="s">
        <v>2365</v>
      </c>
      <c r="CR76" t="s">
        <v>1427</v>
      </c>
      <c r="CS76" t="s">
        <v>1398</v>
      </c>
      <c r="CT76" t="s">
        <v>1485</v>
      </c>
      <c r="CU76">
        <v>183401557</v>
      </c>
      <c r="CV76">
        <v>9000</v>
      </c>
    </row>
    <row r="77" spans="1:100" x14ac:dyDescent="0.2">
      <c r="A77" s="12"/>
      <c r="B77" s="10"/>
      <c r="C77" s="10"/>
      <c r="D77" s="14"/>
      <c r="E77" s="14"/>
      <c r="F77" s="14"/>
      <c r="G77" s="14"/>
      <c r="H77" s="14"/>
      <c r="I77" s="13"/>
      <c r="J77" s="13"/>
      <c r="M77" s="5"/>
      <c r="N77" s="14"/>
      <c r="O77" s="14"/>
      <c r="P77" s="14"/>
      <c r="Q77" s="14"/>
      <c r="AL77" t="s">
        <v>439</v>
      </c>
      <c r="AM77" t="s">
        <v>2365</v>
      </c>
      <c r="AN77" s="27">
        <v>0.60159722222222223</v>
      </c>
      <c r="AO77" t="s">
        <v>1479</v>
      </c>
      <c r="AP77">
        <v>1016892928</v>
      </c>
      <c r="AQ77" t="s">
        <v>1414</v>
      </c>
      <c r="AR77" t="s">
        <v>1415</v>
      </c>
      <c r="AS77" t="s">
        <v>1416</v>
      </c>
      <c r="AT77" t="s">
        <v>1346</v>
      </c>
      <c r="AU77" t="s">
        <v>962</v>
      </c>
      <c r="AV77" s="10">
        <v>140001283716</v>
      </c>
      <c r="AW77" s="10">
        <v>130000572702</v>
      </c>
      <c r="AX77">
        <v>2006958156</v>
      </c>
      <c r="AY77" t="s">
        <v>2366</v>
      </c>
      <c r="AZ77" s="21">
        <v>443498.95</v>
      </c>
      <c r="BA77">
        <v>9008231859</v>
      </c>
      <c r="BB77" s="21">
        <v>443498.95</v>
      </c>
      <c r="BC77" t="s">
        <v>2367</v>
      </c>
      <c r="BD77" t="s">
        <v>2371</v>
      </c>
      <c r="BE77" s="21">
        <f t="shared" si="1"/>
        <v>0</v>
      </c>
      <c r="BF77" t="s">
        <v>1417</v>
      </c>
      <c r="BG77" t="s">
        <v>1418</v>
      </c>
      <c r="BH77" t="s">
        <v>2365</v>
      </c>
      <c r="BI77" s="27">
        <v>0.66228009259259257</v>
      </c>
      <c r="BJ77">
        <v>503802</v>
      </c>
      <c r="BK77" t="s">
        <v>19</v>
      </c>
      <c r="BL77" s="27">
        <v>0.66228009259259257</v>
      </c>
      <c r="BM77" t="s">
        <v>2365</v>
      </c>
      <c r="BN77" s="27">
        <v>0.60506944444444444</v>
      </c>
      <c r="BO77" t="s">
        <v>1480</v>
      </c>
      <c r="BQ77" t="s">
        <v>1500</v>
      </c>
      <c r="BT77">
        <v>30130</v>
      </c>
      <c r="BU77">
        <v>3</v>
      </c>
      <c r="BW77" t="s">
        <v>1421</v>
      </c>
      <c r="BY77" s="27">
        <v>0.60159722222222223</v>
      </c>
      <c r="BZ77" t="s">
        <v>2374</v>
      </c>
      <c r="CA77" t="s">
        <v>1422</v>
      </c>
      <c r="CB77" t="s">
        <v>1482</v>
      </c>
      <c r="CC77">
        <v>9000</v>
      </c>
      <c r="CD77" t="s">
        <v>1398</v>
      </c>
      <c r="CE77">
        <v>10</v>
      </c>
      <c r="CF77">
        <v>9000</v>
      </c>
      <c r="CG77" t="s">
        <v>1398</v>
      </c>
      <c r="CH77">
        <v>4016316875</v>
      </c>
      <c r="CI77" t="s">
        <v>1398</v>
      </c>
      <c r="CJ77" s="27">
        <v>0.60159722222222223</v>
      </c>
      <c r="CK77" t="s">
        <v>2375</v>
      </c>
      <c r="CL77" t="s">
        <v>1424</v>
      </c>
      <c r="CM77" t="s">
        <v>1483</v>
      </c>
      <c r="CN77" t="s">
        <v>1484</v>
      </c>
      <c r="CO77" s="27">
        <v>0.60163194444444446</v>
      </c>
      <c r="CP77" s="27">
        <v>0</v>
      </c>
      <c r="CQ77" t="s">
        <v>2365</v>
      </c>
      <c r="CR77" t="s">
        <v>1427</v>
      </c>
      <c r="CS77" t="s">
        <v>1398</v>
      </c>
      <c r="CT77" t="s">
        <v>1485</v>
      </c>
      <c r="CU77">
        <v>183400833</v>
      </c>
      <c r="CV77">
        <v>9000</v>
      </c>
    </row>
    <row r="78" spans="1:100" x14ac:dyDescent="0.2">
      <c r="A78" s="12"/>
      <c r="B78" s="10"/>
      <c r="C78" s="10"/>
      <c r="D78" s="14"/>
      <c r="E78" s="14"/>
      <c r="F78" s="14"/>
      <c r="G78" s="14"/>
      <c r="H78" s="14"/>
      <c r="I78" s="13"/>
      <c r="J78" s="13"/>
      <c r="M78" s="5"/>
      <c r="N78" s="14"/>
      <c r="O78" s="14"/>
      <c r="P78" s="14"/>
      <c r="Q78" s="14"/>
      <c r="AL78" t="s">
        <v>439</v>
      </c>
      <c r="AM78" t="s">
        <v>2365</v>
      </c>
      <c r="AN78" s="27">
        <v>0.54542824074074081</v>
      </c>
      <c r="AO78" t="s">
        <v>1479</v>
      </c>
      <c r="AP78">
        <v>1017826554</v>
      </c>
      <c r="AQ78" t="s">
        <v>1414</v>
      </c>
      <c r="AR78" t="s">
        <v>1415</v>
      </c>
      <c r="AS78" t="s">
        <v>1416</v>
      </c>
      <c r="AT78" t="s">
        <v>1346</v>
      </c>
      <c r="AU78" t="s">
        <v>1113</v>
      </c>
      <c r="AV78" s="10">
        <v>140001283236</v>
      </c>
      <c r="AW78" s="10">
        <v>130000572711</v>
      </c>
      <c r="AX78">
        <v>2006957694</v>
      </c>
      <c r="AY78" t="s">
        <v>2366</v>
      </c>
      <c r="AZ78" s="21">
        <v>34657.300000000003</v>
      </c>
      <c r="BA78">
        <v>9008231205</v>
      </c>
      <c r="BB78" s="21">
        <v>34657.300000000003</v>
      </c>
      <c r="BC78" t="s">
        <v>2372</v>
      </c>
      <c r="BD78" t="s">
        <v>2376</v>
      </c>
      <c r="BE78" s="21">
        <f t="shared" si="1"/>
        <v>0</v>
      </c>
      <c r="BF78" t="s">
        <v>1417</v>
      </c>
      <c r="BG78" t="s">
        <v>1418</v>
      </c>
      <c r="BH78" t="s">
        <v>2365</v>
      </c>
      <c r="BI78" s="27">
        <v>0.66325231481481484</v>
      </c>
      <c r="BJ78">
        <v>503802</v>
      </c>
      <c r="BK78" t="s">
        <v>19</v>
      </c>
      <c r="BL78" s="27">
        <v>0.66325231481481484</v>
      </c>
      <c r="BM78" t="s">
        <v>2365</v>
      </c>
      <c r="BN78" s="27">
        <v>0.54638888888888892</v>
      </c>
      <c r="BO78" t="s">
        <v>1480</v>
      </c>
      <c r="BQ78" t="s">
        <v>1501</v>
      </c>
      <c r="BT78">
        <v>30130</v>
      </c>
      <c r="BW78" t="s">
        <v>1421</v>
      </c>
      <c r="BY78" s="28">
        <v>1</v>
      </c>
      <c r="BZ78" t="s">
        <v>2393</v>
      </c>
      <c r="CA78" t="s">
        <v>1422</v>
      </c>
      <c r="CB78" t="s">
        <v>1482</v>
      </c>
      <c r="CC78">
        <v>9000</v>
      </c>
      <c r="CD78" t="s">
        <v>1398</v>
      </c>
      <c r="CE78">
        <v>10</v>
      </c>
      <c r="CF78">
        <v>9000</v>
      </c>
      <c r="CG78" t="s">
        <v>1398</v>
      </c>
      <c r="CH78">
        <v>4016316875</v>
      </c>
      <c r="CI78" t="s">
        <v>1398</v>
      </c>
      <c r="CJ78" s="27">
        <v>0</v>
      </c>
      <c r="CK78" t="s">
        <v>2394</v>
      </c>
      <c r="CL78" t="s">
        <v>1424</v>
      </c>
      <c r="CM78" t="s">
        <v>1483</v>
      </c>
      <c r="CN78" t="s">
        <v>1484</v>
      </c>
      <c r="CO78" s="27">
        <v>0.54546296296296293</v>
      </c>
      <c r="CP78" s="27">
        <v>0</v>
      </c>
      <c r="CQ78" t="s">
        <v>2365</v>
      </c>
      <c r="CR78" t="s">
        <v>1427</v>
      </c>
      <c r="CS78" t="s">
        <v>1398</v>
      </c>
      <c r="CT78" t="s">
        <v>1485</v>
      </c>
      <c r="CU78">
        <v>183395936</v>
      </c>
      <c r="CV78">
        <v>9000</v>
      </c>
    </row>
    <row r="79" spans="1:100" x14ac:dyDescent="0.2">
      <c r="A79" s="12"/>
      <c r="B79" s="10"/>
      <c r="C79" s="10"/>
      <c r="D79" s="14"/>
      <c r="E79" s="14"/>
      <c r="F79" s="14"/>
      <c r="G79" s="14"/>
      <c r="H79" s="14"/>
      <c r="I79" s="13"/>
      <c r="J79" s="13"/>
      <c r="M79" s="5"/>
      <c r="N79" s="14"/>
      <c r="O79" s="14"/>
      <c r="P79" s="14"/>
      <c r="Q79" s="14"/>
      <c r="AL79" t="s">
        <v>439</v>
      </c>
      <c r="AM79" t="s">
        <v>2365</v>
      </c>
      <c r="AN79" s="27">
        <v>0.54206018518518517</v>
      </c>
      <c r="AO79" t="s">
        <v>1479</v>
      </c>
      <c r="AP79">
        <v>1017826554</v>
      </c>
      <c r="AQ79" t="s">
        <v>1414</v>
      </c>
      <c r="AR79" t="s">
        <v>1415</v>
      </c>
      <c r="AS79" t="s">
        <v>1416</v>
      </c>
      <c r="AT79" t="s">
        <v>1346</v>
      </c>
      <c r="AU79" t="s">
        <v>1038</v>
      </c>
      <c r="AV79" s="10">
        <v>140001283224</v>
      </c>
      <c r="AW79" s="10">
        <v>130000572710</v>
      </c>
      <c r="AX79">
        <v>2006957627</v>
      </c>
      <c r="AY79" t="s">
        <v>2366</v>
      </c>
      <c r="AZ79" s="21">
        <v>694194.6</v>
      </c>
      <c r="BA79">
        <v>9008231202</v>
      </c>
      <c r="BB79" s="21">
        <v>694194.6</v>
      </c>
      <c r="BC79" t="s">
        <v>2372</v>
      </c>
      <c r="BD79" t="s">
        <v>2376</v>
      </c>
      <c r="BE79" s="21">
        <f t="shared" si="1"/>
        <v>0</v>
      </c>
      <c r="BF79" t="s">
        <v>1417</v>
      </c>
      <c r="BG79" t="s">
        <v>1418</v>
      </c>
      <c r="BH79" t="s">
        <v>2365</v>
      </c>
      <c r="BI79" s="27">
        <v>0.66334490740740748</v>
      </c>
      <c r="BJ79">
        <v>503802</v>
      </c>
      <c r="BK79" t="s">
        <v>19</v>
      </c>
      <c r="BL79" s="27">
        <v>0.66334490740740748</v>
      </c>
      <c r="BM79" t="s">
        <v>2365</v>
      </c>
      <c r="BN79" s="27">
        <v>0.54311342592592593</v>
      </c>
      <c r="BO79" t="s">
        <v>1480</v>
      </c>
      <c r="BQ79" t="s">
        <v>1502</v>
      </c>
      <c r="BT79">
        <v>30130</v>
      </c>
      <c r="BW79" t="s">
        <v>1421</v>
      </c>
      <c r="BY79" s="28">
        <v>1</v>
      </c>
      <c r="BZ79" t="s">
        <v>2393</v>
      </c>
      <c r="CA79" t="s">
        <v>1422</v>
      </c>
      <c r="CB79" t="s">
        <v>1482</v>
      </c>
      <c r="CC79">
        <v>9000</v>
      </c>
      <c r="CD79" t="s">
        <v>1398</v>
      </c>
      <c r="CE79">
        <v>10</v>
      </c>
      <c r="CF79">
        <v>9000</v>
      </c>
      <c r="CG79" t="s">
        <v>1398</v>
      </c>
      <c r="CH79">
        <v>4016316875</v>
      </c>
      <c r="CI79" t="s">
        <v>1398</v>
      </c>
      <c r="CJ79" s="27">
        <v>0</v>
      </c>
      <c r="CK79" t="s">
        <v>2394</v>
      </c>
      <c r="CL79" t="s">
        <v>1424</v>
      </c>
      <c r="CM79" t="s">
        <v>1483</v>
      </c>
      <c r="CN79" t="s">
        <v>1484</v>
      </c>
      <c r="CO79" s="27">
        <v>0.5420949074074074</v>
      </c>
      <c r="CP79" s="27">
        <v>0</v>
      </c>
      <c r="CQ79" t="s">
        <v>2365</v>
      </c>
      <c r="CR79" t="s">
        <v>1427</v>
      </c>
      <c r="CS79" t="s">
        <v>1398</v>
      </c>
      <c r="CT79" t="s">
        <v>1485</v>
      </c>
      <c r="CU79">
        <v>183395758</v>
      </c>
      <c r="CV79">
        <v>9000</v>
      </c>
    </row>
    <row r="80" spans="1:100" x14ac:dyDescent="0.2">
      <c r="A80" s="12"/>
      <c r="B80" s="10"/>
      <c r="C80" s="10"/>
      <c r="D80" s="14"/>
      <c r="E80" s="14"/>
      <c r="F80" s="14"/>
      <c r="G80" s="14"/>
      <c r="H80" s="14"/>
      <c r="I80" s="13"/>
      <c r="J80" s="13"/>
      <c r="M80" s="5"/>
      <c r="N80" s="14"/>
      <c r="O80" s="14"/>
      <c r="P80" s="14"/>
      <c r="Q80" s="14"/>
      <c r="AL80" t="s">
        <v>439</v>
      </c>
      <c r="AM80" t="s">
        <v>2365</v>
      </c>
      <c r="AN80" s="27">
        <v>0.54818287037037039</v>
      </c>
      <c r="AO80" t="s">
        <v>1479</v>
      </c>
      <c r="AP80">
        <v>1018532101</v>
      </c>
      <c r="AQ80" t="s">
        <v>1414</v>
      </c>
      <c r="AR80" t="s">
        <v>1415</v>
      </c>
      <c r="AS80" t="s">
        <v>1416</v>
      </c>
      <c r="AT80" t="s">
        <v>1346</v>
      </c>
      <c r="AU80" t="s">
        <v>914</v>
      </c>
      <c r="AV80" s="10">
        <v>140001283250</v>
      </c>
      <c r="AW80" s="10">
        <v>130000572712</v>
      </c>
      <c r="AX80">
        <v>2006957696</v>
      </c>
      <c r="AY80" t="s">
        <v>2366</v>
      </c>
      <c r="AZ80" s="21">
        <v>1304469.1000000001</v>
      </c>
      <c r="BA80">
        <v>9008231209</v>
      </c>
      <c r="BB80" s="21">
        <v>1304469.1000000001</v>
      </c>
      <c r="BC80" t="s">
        <v>2372</v>
      </c>
      <c r="BD80" t="s">
        <v>2373</v>
      </c>
      <c r="BE80" s="21">
        <f t="shared" si="1"/>
        <v>0</v>
      </c>
      <c r="BF80" t="s">
        <v>1417</v>
      </c>
      <c r="BG80" t="s">
        <v>1418</v>
      </c>
      <c r="BH80" t="s">
        <v>2365</v>
      </c>
      <c r="BI80" s="27">
        <v>0.66314814814814815</v>
      </c>
      <c r="BJ80">
        <v>503802</v>
      </c>
      <c r="BK80" t="s">
        <v>19</v>
      </c>
      <c r="BL80" s="27">
        <v>0.66314814814814815</v>
      </c>
      <c r="BM80" t="s">
        <v>2365</v>
      </c>
      <c r="BN80" s="27">
        <v>0.54951388888888886</v>
      </c>
      <c r="BO80" t="s">
        <v>1480</v>
      </c>
      <c r="BQ80" t="s">
        <v>1503</v>
      </c>
      <c r="BT80">
        <v>30130</v>
      </c>
      <c r="BW80" t="s">
        <v>1421</v>
      </c>
      <c r="BY80" s="28">
        <v>1</v>
      </c>
      <c r="BZ80" t="s">
        <v>2393</v>
      </c>
      <c r="CA80" t="s">
        <v>1422</v>
      </c>
      <c r="CB80" t="s">
        <v>1482</v>
      </c>
      <c r="CC80">
        <v>9000</v>
      </c>
      <c r="CD80" t="s">
        <v>1398</v>
      </c>
      <c r="CE80">
        <v>10</v>
      </c>
      <c r="CF80">
        <v>9000</v>
      </c>
      <c r="CG80" t="s">
        <v>1398</v>
      </c>
      <c r="CH80">
        <v>4016316875</v>
      </c>
      <c r="CI80" t="s">
        <v>1398</v>
      </c>
      <c r="CJ80" s="27">
        <v>0</v>
      </c>
      <c r="CK80" t="s">
        <v>2394</v>
      </c>
      <c r="CL80" t="s">
        <v>1424</v>
      </c>
      <c r="CM80" t="s">
        <v>1483</v>
      </c>
      <c r="CN80" t="s">
        <v>1484</v>
      </c>
      <c r="CO80" s="27">
        <v>0.54821759259259262</v>
      </c>
      <c r="CP80" s="27">
        <v>0</v>
      </c>
      <c r="CQ80" t="s">
        <v>2365</v>
      </c>
      <c r="CR80" t="s">
        <v>1427</v>
      </c>
      <c r="CS80" t="s">
        <v>1398</v>
      </c>
      <c r="CT80" t="s">
        <v>1485</v>
      </c>
      <c r="CU80">
        <v>183395985</v>
      </c>
      <c r="CV80">
        <v>9000</v>
      </c>
    </row>
    <row r="81" spans="1:100" x14ac:dyDescent="0.2">
      <c r="A81" s="12"/>
      <c r="B81" s="10"/>
      <c r="C81" s="10"/>
      <c r="D81" s="14"/>
      <c r="E81" s="14"/>
      <c r="F81" s="14"/>
      <c r="G81" s="14"/>
      <c r="H81" s="14"/>
      <c r="I81" s="13"/>
      <c r="J81" s="13"/>
      <c r="M81" s="5"/>
      <c r="N81" s="14"/>
      <c r="O81" s="14"/>
      <c r="P81" s="14"/>
      <c r="Q81" s="14"/>
      <c r="AL81" t="s">
        <v>439</v>
      </c>
      <c r="AM81" t="s">
        <v>2365</v>
      </c>
      <c r="AN81" s="27">
        <v>0.55173611111111109</v>
      </c>
      <c r="AO81" t="s">
        <v>1479</v>
      </c>
      <c r="AP81">
        <v>1018532101</v>
      </c>
      <c r="AQ81" t="s">
        <v>1414</v>
      </c>
      <c r="AR81" t="s">
        <v>1415</v>
      </c>
      <c r="AS81" t="s">
        <v>1416</v>
      </c>
      <c r="AT81" t="s">
        <v>1346</v>
      </c>
      <c r="AU81" t="s">
        <v>1104</v>
      </c>
      <c r="AV81" s="10">
        <v>140001283271</v>
      </c>
      <c r="AW81" s="10">
        <v>130000572713</v>
      </c>
      <c r="AX81">
        <v>2006957702</v>
      </c>
      <c r="AY81" t="s">
        <v>2366</v>
      </c>
      <c r="AZ81" s="21">
        <v>33779.9</v>
      </c>
      <c r="BA81">
        <v>9008231274</v>
      </c>
      <c r="BB81" s="21">
        <v>33779.9</v>
      </c>
      <c r="BC81" t="s">
        <v>2372</v>
      </c>
      <c r="BD81" t="s">
        <v>2373</v>
      </c>
      <c r="BE81" s="21">
        <f t="shared" si="1"/>
        <v>0</v>
      </c>
      <c r="BF81" t="s">
        <v>1417</v>
      </c>
      <c r="BG81" t="s">
        <v>1418</v>
      </c>
      <c r="BH81" t="s">
        <v>2365</v>
      </c>
      <c r="BI81" s="27">
        <v>0.66305555555555562</v>
      </c>
      <c r="BJ81">
        <v>503802</v>
      </c>
      <c r="BK81" t="s">
        <v>19</v>
      </c>
      <c r="BL81" s="27">
        <v>0.66305555555555562</v>
      </c>
      <c r="BM81" t="s">
        <v>2365</v>
      </c>
      <c r="BN81" s="27">
        <v>0.55276620370370366</v>
      </c>
      <c r="BO81" t="s">
        <v>1480</v>
      </c>
      <c r="BQ81" t="s">
        <v>1504</v>
      </c>
      <c r="BT81">
        <v>30130</v>
      </c>
      <c r="BW81" t="s">
        <v>1421</v>
      </c>
      <c r="BY81" s="28">
        <v>1</v>
      </c>
      <c r="BZ81" t="s">
        <v>2393</v>
      </c>
      <c r="CA81" t="s">
        <v>1422</v>
      </c>
      <c r="CB81" t="s">
        <v>1482</v>
      </c>
      <c r="CC81">
        <v>9000</v>
      </c>
      <c r="CD81" t="s">
        <v>1398</v>
      </c>
      <c r="CE81">
        <v>10</v>
      </c>
      <c r="CF81">
        <v>9000</v>
      </c>
      <c r="CG81" t="s">
        <v>1398</v>
      </c>
      <c r="CH81">
        <v>4016316875</v>
      </c>
      <c r="CI81" t="s">
        <v>1398</v>
      </c>
      <c r="CJ81" s="27">
        <v>0</v>
      </c>
      <c r="CK81" t="s">
        <v>2394</v>
      </c>
      <c r="CL81" t="s">
        <v>1424</v>
      </c>
      <c r="CM81" t="s">
        <v>1483</v>
      </c>
      <c r="CN81" t="s">
        <v>1484</v>
      </c>
      <c r="CO81" s="27">
        <v>0.55177083333333332</v>
      </c>
      <c r="CP81" s="27">
        <v>0</v>
      </c>
      <c r="CQ81" t="s">
        <v>2365</v>
      </c>
      <c r="CR81" t="s">
        <v>1427</v>
      </c>
      <c r="CS81" t="s">
        <v>1398</v>
      </c>
      <c r="CT81" t="s">
        <v>1485</v>
      </c>
      <c r="CU81">
        <v>183396269</v>
      </c>
      <c r="CV81">
        <v>9000</v>
      </c>
    </row>
    <row r="82" spans="1:100" x14ac:dyDescent="0.2">
      <c r="A82" s="12"/>
      <c r="B82" s="10"/>
      <c r="C82" s="10"/>
      <c r="D82" s="14"/>
      <c r="E82" s="14"/>
      <c r="F82" s="14"/>
      <c r="G82" s="14"/>
      <c r="H82" s="14"/>
      <c r="I82" s="13"/>
      <c r="J82" s="13"/>
      <c r="M82" s="5"/>
      <c r="N82" s="14"/>
      <c r="O82" s="14"/>
      <c r="P82" s="14"/>
      <c r="Q82" s="14"/>
      <c r="AL82" t="s">
        <v>439</v>
      </c>
      <c r="AM82" t="s">
        <v>2365</v>
      </c>
      <c r="AN82" s="27">
        <v>0.53616898148148151</v>
      </c>
      <c r="AO82" t="s">
        <v>1479</v>
      </c>
      <c r="AP82">
        <v>1017501437</v>
      </c>
      <c r="AQ82" t="s">
        <v>1414</v>
      </c>
      <c r="AR82" t="s">
        <v>1415</v>
      </c>
      <c r="AS82" t="s">
        <v>1416</v>
      </c>
      <c r="AT82" t="s">
        <v>1346</v>
      </c>
      <c r="AU82" t="s">
        <v>1110</v>
      </c>
      <c r="AV82" s="10">
        <v>140001283208</v>
      </c>
      <c r="AW82" s="10">
        <v>130000572698</v>
      </c>
      <c r="AX82">
        <v>2006957619</v>
      </c>
      <c r="AY82" t="s">
        <v>2366</v>
      </c>
      <c r="AZ82" s="21">
        <v>6141.8</v>
      </c>
      <c r="BA82">
        <v>9008231194</v>
      </c>
      <c r="BB82" s="21">
        <v>6141.8</v>
      </c>
      <c r="BC82" t="s">
        <v>2384</v>
      </c>
      <c r="BD82" t="s">
        <v>2395</v>
      </c>
      <c r="BE82" s="21">
        <f t="shared" si="1"/>
        <v>0</v>
      </c>
      <c r="BF82" t="s">
        <v>1417</v>
      </c>
      <c r="BG82" t="s">
        <v>1418</v>
      </c>
      <c r="BH82" t="s">
        <v>2365</v>
      </c>
      <c r="BI82" s="27">
        <v>0.66341435185185182</v>
      </c>
      <c r="BJ82">
        <v>503802</v>
      </c>
      <c r="BK82" t="s">
        <v>19</v>
      </c>
      <c r="BL82" s="27">
        <v>0.66341435185185182</v>
      </c>
      <c r="BM82" t="s">
        <v>2365</v>
      </c>
      <c r="BN82" s="27">
        <v>0.53756944444444443</v>
      </c>
      <c r="BO82" t="s">
        <v>1480</v>
      </c>
      <c r="BQ82" t="s">
        <v>1505</v>
      </c>
      <c r="BT82">
        <v>30130</v>
      </c>
      <c r="BU82">
        <v>3</v>
      </c>
      <c r="BW82" t="s">
        <v>1421</v>
      </c>
      <c r="BY82" s="27">
        <v>0.53616898148148151</v>
      </c>
      <c r="BZ82" t="s">
        <v>2374</v>
      </c>
      <c r="CA82" t="s">
        <v>1422</v>
      </c>
      <c r="CB82" t="s">
        <v>1482</v>
      </c>
      <c r="CC82">
        <v>9000</v>
      </c>
      <c r="CD82" t="s">
        <v>1398</v>
      </c>
      <c r="CE82">
        <v>10</v>
      </c>
      <c r="CF82">
        <v>9000</v>
      </c>
      <c r="CG82" t="s">
        <v>1398</v>
      </c>
      <c r="CH82">
        <v>4016316875</v>
      </c>
      <c r="CI82" t="s">
        <v>1398</v>
      </c>
      <c r="CJ82" s="27">
        <v>0.53616898148148151</v>
      </c>
      <c r="CK82" t="s">
        <v>2375</v>
      </c>
      <c r="CL82" t="s">
        <v>1424</v>
      </c>
      <c r="CM82" t="s">
        <v>1483</v>
      </c>
      <c r="CN82" t="s">
        <v>1484</v>
      </c>
      <c r="CO82" s="27">
        <v>0.53620370370370374</v>
      </c>
      <c r="CP82" s="27">
        <v>0</v>
      </c>
      <c r="CQ82" t="s">
        <v>2365</v>
      </c>
      <c r="CR82" t="s">
        <v>1427</v>
      </c>
      <c r="CS82" t="s">
        <v>1398</v>
      </c>
      <c r="CT82" t="s">
        <v>1485</v>
      </c>
      <c r="CU82">
        <v>183395592</v>
      </c>
      <c r="CV82">
        <v>9000</v>
      </c>
    </row>
    <row r="83" spans="1:100" x14ac:dyDescent="0.2">
      <c r="A83" s="12"/>
      <c r="B83" s="10"/>
      <c r="C83" s="10"/>
      <c r="D83" s="14"/>
      <c r="E83" s="14"/>
      <c r="F83" s="14"/>
      <c r="G83" s="14"/>
      <c r="H83" s="14"/>
      <c r="I83" s="13"/>
      <c r="J83" s="13"/>
      <c r="M83" s="5"/>
      <c r="N83" s="14"/>
      <c r="O83" s="14"/>
      <c r="P83" s="14"/>
      <c r="Q83" s="14"/>
      <c r="AL83" t="s">
        <v>535</v>
      </c>
      <c r="AM83" t="s">
        <v>2365</v>
      </c>
      <c r="AN83" s="27">
        <v>0.56596064814814817</v>
      </c>
      <c r="AO83" t="s">
        <v>1507</v>
      </c>
      <c r="AP83">
        <v>1016894925</v>
      </c>
      <c r="AQ83" t="s">
        <v>1414</v>
      </c>
      <c r="AR83" t="s">
        <v>1415</v>
      </c>
      <c r="AS83" t="s">
        <v>1416</v>
      </c>
      <c r="AT83" t="s">
        <v>1346</v>
      </c>
      <c r="AU83" t="s">
        <v>1123</v>
      </c>
      <c r="AV83" s="10">
        <v>140001283393</v>
      </c>
      <c r="AW83" s="10">
        <v>130000573127</v>
      </c>
      <c r="AX83">
        <v>2006957864</v>
      </c>
      <c r="AY83" t="s">
        <v>2366</v>
      </c>
      <c r="AZ83" s="21">
        <v>639817.19999999995</v>
      </c>
      <c r="BA83">
        <v>9008231455</v>
      </c>
      <c r="BB83" s="21">
        <v>639817.19999999995</v>
      </c>
      <c r="BC83" t="s">
        <v>2367</v>
      </c>
      <c r="BD83" t="s">
        <v>2383</v>
      </c>
      <c r="BE83" s="21">
        <f t="shared" si="1"/>
        <v>0</v>
      </c>
      <c r="BF83" t="s">
        <v>1417</v>
      </c>
      <c r="BG83" t="s">
        <v>1418</v>
      </c>
      <c r="BH83" t="s">
        <v>2365</v>
      </c>
      <c r="BI83" s="27">
        <v>0.67334490740740749</v>
      </c>
      <c r="BJ83">
        <v>496830</v>
      </c>
      <c r="BK83" t="s">
        <v>1119</v>
      </c>
      <c r="BL83" s="27">
        <v>0.67334490740740749</v>
      </c>
      <c r="BM83" t="s">
        <v>2365</v>
      </c>
      <c r="BN83" s="27">
        <v>0.56855324074074076</v>
      </c>
      <c r="BO83" t="s">
        <v>1508</v>
      </c>
      <c r="BQ83" t="s">
        <v>1514</v>
      </c>
      <c r="BT83">
        <v>30120</v>
      </c>
      <c r="BU83">
        <v>3</v>
      </c>
      <c r="BW83" t="s">
        <v>1421</v>
      </c>
      <c r="BY83" s="27">
        <v>0.56596064814814817</v>
      </c>
      <c r="BZ83" t="s">
        <v>2374</v>
      </c>
      <c r="CA83" t="s">
        <v>1422</v>
      </c>
      <c r="CB83" t="s">
        <v>1510</v>
      </c>
      <c r="CC83">
        <v>9000</v>
      </c>
      <c r="CD83" t="s">
        <v>1393</v>
      </c>
      <c r="CE83">
        <v>10</v>
      </c>
      <c r="CF83">
        <v>9000</v>
      </c>
      <c r="CG83" t="s">
        <v>1393</v>
      </c>
      <c r="CH83">
        <v>4016317286</v>
      </c>
      <c r="CI83" t="s">
        <v>1393</v>
      </c>
      <c r="CJ83" s="27">
        <v>0.56596064814814817</v>
      </c>
      <c r="CK83" t="s">
        <v>2375</v>
      </c>
      <c r="CL83" t="s">
        <v>1424</v>
      </c>
      <c r="CM83" t="s">
        <v>1511</v>
      </c>
      <c r="CN83" t="s">
        <v>1512</v>
      </c>
      <c r="CO83" s="27">
        <v>0.56608796296296293</v>
      </c>
      <c r="CP83" s="27">
        <v>0</v>
      </c>
      <c r="CQ83" t="s">
        <v>2365</v>
      </c>
      <c r="CR83" t="s">
        <v>1427</v>
      </c>
      <c r="CS83" t="s">
        <v>1393</v>
      </c>
      <c r="CT83" t="s">
        <v>1513</v>
      </c>
      <c r="CU83">
        <v>183397530</v>
      </c>
      <c r="CV83">
        <v>9000</v>
      </c>
    </row>
    <row r="84" spans="1:100" x14ac:dyDescent="0.2">
      <c r="A84" s="12"/>
      <c r="B84" s="10"/>
      <c r="C84" s="10"/>
      <c r="D84" s="14"/>
      <c r="E84" s="14"/>
      <c r="F84" s="14"/>
      <c r="G84" s="14"/>
      <c r="H84" s="14"/>
      <c r="I84" s="13"/>
      <c r="J84" s="13"/>
      <c r="M84" s="5"/>
      <c r="N84" s="14"/>
      <c r="O84" s="14"/>
      <c r="P84" s="14"/>
      <c r="Q84" s="14"/>
      <c r="AL84" t="s">
        <v>535</v>
      </c>
      <c r="AM84" t="s">
        <v>2365</v>
      </c>
      <c r="AN84" s="27">
        <v>0.61854166666666666</v>
      </c>
      <c r="AO84" t="s">
        <v>1507</v>
      </c>
      <c r="AP84">
        <v>1016894837</v>
      </c>
      <c r="AQ84" t="s">
        <v>1414</v>
      </c>
      <c r="AR84" t="s">
        <v>1415</v>
      </c>
      <c r="AS84" t="s">
        <v>1416</v>
      </c>
      <c r="AT84" t="s">
        <v>1346</v>
      </c>
      <c r="AU84" t="s">
        <v>1158</v>
      </c>
      <c r="AV84" s="10">
        <v>140001283825</v>
      </c>
      <c r="AW84" s="10">
        <v>130000573112</v>
      </c>
      <c r="AX84">
        <v>2006958290</v>
      </c>
      <c r="AY84" t="s">
        <v>2366</v>
      </c>
      <c r="AZ84" s="21">
        <v>202914.8</v>
      </c>
      <c r="BA84">
        <v>9008232072</v>
      </c>
      <c r="BB84" s="21">
        <v>202914.8</v>
      </c>
      <c r="BC84" t="s">
        <v>2367</v>
      </c>
      <c r="BD84" t="s">
        <v>2368</v>
      </c>
      <c r="BE84" s="21">
        <f t="shared" si="1"/>
        <v>0</v>
      </c>
      <c r="BF84" t="s">
        <v>1417</v>
      </c>
      <c r="BG84" t="s">
        <v>1418</v>
      </c>
      <c r="BH84" t="s">
        <v>2365</v>
      </c>
      <c r="BI84" s="27">
        <v>0.67305555555555552</v>
      </c>
      <c r="BJ84">
        <v>496830</v>
      </c>
      <c r="BK84" t="s">
        <v>1119</v>
      </c>
      <c r="BL84" s="27">
        <v>0.67305555555555552</v>
      </c>
      <c r="BM84" t="s">
        <v>2365</v>
      </c>
      <c r="BN84" s="27">
        <v>0.62048611111111118</v>
      </c>
      <c r="BO84" t="s">
        <v>1508</v>
      </c>
      <c r="BQ84" t="s">
        <v>1515</v>
      </c>
      <c r="BT84">
        <v>30120</v>
      </c>
      <c r="BU84">
        <v>3</v>
      </c>
      <c r="BW84" t="s">
        <v>1421</v>
      </c>
      <c r="BY84" s="27">
        <v>0.61854166666666666</v>
      </c>
      <c r="BZ84" t="s">
        <v>2374</v>
      </c>
      <c r="CA84" t="s">
        <v>1422</v>
      </c>
      <c r="CB84" t="s">
        <v>1510</v>
      </c>
      <c r="CC84">
        <v>9000</v>
      </c>
      <c r="CD84" t="s">
        <v>1393</v>
      </c>
      <c r="CE84">
        <v>10</v>
      </c>
      <c r="CF84">
        <v>9000</v>
      </c>
      <c r="CG84" t="s">
        <v>1393</v>
      </c>
      <c r="CH84">
        <v>4016317286</v>
      </c>
      <c r="CI84" t="s">
        <v>1393</v>
      </c>
      <c r="CJ84" s="27">
        <v>0.61854166666666666</v>
      </c>
      <c r="CK84" t="s">
        <v>2375</v>
      </c>
      <c r="CL84" t="s">
        <v>1424</v>
      </c>
      <c r="CM84" t="s">
        <v>1511</v>
      </c>
      <c r="CN84" t="s">
        <v>1512</v>
      </c>
      <c r="CO84" s="27">
        <v>0.61875000000000002</v>
      </c>
      <c r="CP84" s="27">
        <v>0</v>
      </c>
      <c r="CQ84" t="s">
        <v>2365</v>
      </c>
      <c r="CR84" t="s">
        <v>1427</v>
      </c>
      <c r="CS84" t="s">
        <v>1393</v>
      </c>
      <c r="CT84" t="s">
        <v>1513</v>
      </c>
      <c r="CU84">
        <v>183402137</v>
      </c>
      <c r="CV84">
        <v>9000</v>
      </c>
    </row>
    <row r="85" spans="1:100" x14ac:dyDescent="0.2">
      <c r="A85" s="12"/>
      <c r="B85" s="10"/>
      <c r="C85" s="10"/>
      <c r="D85" s="14"/>
      <c r="E85" s="14"/>
      <c r="F85" s="14"/>
      <c r="G85" s="14"/>
      <c r="H85" s="14"/>
      <c r="I85" s="13"/>
      <c r="J85" s="13"/>
      <c r="M85" s="5"/>
      <c r="N85" s="14"/>
      <c r="O85" s="14"/>
      <c r="P85" s="14"/>
      <c r="Q85" s="14"/>
      <c r="AL85" t="s">
        <v>535</v>
      </c>
      <c r="AM85" t="s">
        <v>2365</v>
      </c>
      <c r="AN85" s="27">
        <v>0.61231481481481487</v>
      </c>
      <c r="AO85" t="s">
        <v>1507</v>
      </c>
      <c r="AP85">
        <v>1017826554</v>
      </c>
      <c r="AQ85" t="s">
        <v>1414</v>
      </c>
      <c r="AR85" t="s">
        <v>1415</v>
      </c>
      <c r="AS85" t="s">
        <v>1416</v>
      </c>
      <c r="AT85" t="s">
        <v>1346</v>
      </c>
      <c r="AU85" t="s">
        <v>1155</v>
      </c>
      <c r="AV85" s="10">
        <v>140001283788</v>
      </c>
      <c r="AW85" s="10">
        <v>130000573107</v>
      </c>
      <c r="AX85">
        <v>2006958281</v>
      </c>
      <c r="AY85" t="s">
        <v>2366</v>
      </c>
      <c r="AZ85" s="21">
        <v>358043.4</v>
      </c>
      <c r="BA85">
        <v>9008231963</v>
      </c>
      <c r="BB85" s="21">
        <v>358043.4</v>
      </c>
      <c r="BC85" t="s">
        <v>2372</v>
      </c>
      <c r="BD85" t="s">
        <v>2376</v>
      </c>
      <c r="BE85" s="21">
        <f t="shared" si="1"/>
        <v>0</v>
      </c>
      <c r="BF85" t="s">
        <v>1417</v>
      </c>
      <c r="BG85" t="s">
        <v>1418</v>
      </c>
      <c r="BH85" t="s">
        <v>2365</v>
      </c>
      <c r="BI85" s="27">
        <v>0.67277777777777781</v>
      </c>
      <c r="BJ85">
        <v>496830</v>
      </c>
      <c r="BK85" t="s">
        <v>1119</v>
      </c>
      <c r="BL85" s="27">
        <v>0.67277777777777781</v>
      </c>
      <c r="BM85" t="s">
        <v>2365</v>
      </c>
      <c r="BN85" s="27">
        <v>0.61533564814814812</v>
      </c>
      <c r="BO85" t="s">
        <v>1508</v>
      </c>
      <c r="BQ85" t="s">
        <v>1516</v>
      </c>
      <c r="BT85">
        <v>30120</v>
      </c>
      <c r="BU85">
        <v>3</v>
      </c>
      <c r="BW85" t="s">
        <v>1421</v>
      </c>
      <c r="BY85" s="27">
        <v>0.61231481481481487</v>
      </c>
      <c r="BZ85" t="s">
        <v>2374</v>
      </c>
      <c r="CA85" t="s">
        <v>1422</v>
      </c>
      <c r="CB85" t="s">
        <v>1510</v>
      </c>
      <c r="CC85">
        <v>9000</v>
      </c>
      <c r="CD85" t="s">
        <v>1393</v>
      </c>
      <c r="CE85">
        <v>10</v>
      </c>
      <c r="CF85">
        <v>9000</v>
      </c>
      <c r="CG85" t="s">
        <v>1393</v>
      </c>
      <c r="CH85">
        <v>4016317286</v>
      </c>
      <c r="CI85" t="s">
        <v>1393</v>
      </c>
      <c r="CJ85" s="27">
        <v>0.61231481481481487</v>
      </c>
      <c r="CK85" t="s">
        <v>2375</v>
      </c>
      <c r="CL85" t="s">
        <v>1424</v>
      </c>
      <c r="CM85" t="s">
        <v>1511</v>
      </c>
      <c r="CN85" t="s">
        <v>1512</v>
      </c>
      <c r="CO85" s="27">
        <v>0.61237268518518517</v>
      </c>
      <c r="CP85" s="27">
        <v>0</v>
      </c>
      <c r="CQ85" t="s">
        <v>2365</v>
      </c>
      <c r="CR85" t="s">
        <v>1427</v>
      </c>
      <c r="CS85" t="s">
        <v>1393</v>
      </c>
      <c r="CT85" t="s">
        <v>1513</v>
      </c>
      <c r="CU85">
        <v>183401642</v>
      </c>
      <c r="CV85">
        <v>9000</v>
      </c>
    </row>
    <row r="86" spans="1:100" x14ac:dyDescent="0.2">
      <c r="A86" s="12"/>
      <c r="B86" s="10"/>
      <c r="C86" s="10"/>
      <c r="D86" s="14"/>
      <c r="E86" s="14"/>
      <c r="F86" s="14"/>
      <c r="G86" s="14"/>
      <c r="H86" s="14"/>
      <c r="I86" s="13"/>
      <c r="J86" s="13"/>
      <c r="M86" s="5"/>
      <c r="N86" s="14"/>
      <c r="O86" s="14"/>
      <c r="P86" s="14"/>
      <c r="Q86" s="14"/>
      <c r="AL86" t="s">
        <v>535</v>
      </c>
      <c r="AM86" t="s">
        <v>2365</v>
      </c>
      <c r="AN86" s="27">
        <v>0.60490740740740734</v>
      </c>
      <c r="AO86" t="s">
        <v>1507</v>
      </c>
      <c r="AP86">
        <v>1016892928</v>
      </c>
      <c r="AQ86" t="s">
        <v>1414</v>
      </c>
      <c r="AR86" t="s">
        <v>1415</v>
      </c>
      <c r="AS86" t="s">
        <v>1416</v>
      </c>
      <c r="AT86" t="s">
        <v>1346</v>
      </c>
      <c r="AU86" t="s">
        <v>1147</v>
      </c>
      <c r="AV86" s="10">
        <v>140001283731</v>
      </c>
      <c r="AW86" s="10">
        <v>130000573091</v>
      </c>
      <c r="AX86">
        <v>2006958147</v>
      </c>
      <c r="AY86" t="s">
        <v>2366</v>
      </c>
      <c r="AZ86" s="21">
        <v>1256773.8500000001</v>
      </c>
      <c r="BA86">
        <v>9008231848</v>
      </c>
      <c r="BB86" s="21">
        <v>1256773.8500000001</v>
      </c>
      <c r="BC86" t="s">
        <v>2367</v>
      </c>
      <c r="BD86" t="s">
        <v>2371</v>
      </c>
      <c r="BE86" s="21">
        <f t="shared" si="1"/>
        <v>0</v>
      </c>
      <c r="BF86" t="s">
        <v>1417</v>
      </c>
      <c r="BG86" t="s">
        <v>1418</v>
      </c>
      <c r="BH86" t="s">
        <v>2365</v>
      </c>
      <c r="BI86" s="27">
        <v>0.67201388888888891</v>
      </c>
      <c r="BJ86">
        <v>496830</v>
      </c>
      <c r="BK86" t="s">
        <v>1119</v>
      </c>
      <c r="BL86" s="27">
        <v>0.67201388888888891</v>
      </c>
      <c r="BM86" t="s">
        <v>2365</v>
      </c>
      <c r="BN86" s="27">
        <v>0.60715277777777776</v>
      </c>
      <c r="BO86" t="s">
        <v>1508</v>
      </c>
      <c r="BQ86" t="s">
        <v>1517</v>
      </c>
      <c r="BT86">
        <v>30120</v>
      </c>
      <c r="BU86">
        <v>3</v>
      </c>
      <c r="BW86" t="s">
        <v>1421</v>
      </c>
      <c r="BY86" s="27">
        <v>0.60490740740740734</v>
      </c>
      <c r="BZ86" t="s">
        <v>2374</v>
      </c>
      <c r="CA86" t="s">
        <v>1422</v>
      </c>
      <c r="CB86" t="s">
        <v>1510</v>
      </c>
      <c r="CC86">
        <v>9000</v>
      </c>
      <c r="CD86" t="s">
        <v>1393</v>
      </c>
      <c r="CE86">
        <v>10</v>
      </c>
      <c r="CF86">
        <v>9000</v>
      </c>
      <c r="CG86" t="s">
        <v>1393</v>
      </c>
      <c r="CH86">
        <v>4016317286</v>
      </c>
      <c r="CI86" t="s">
        <v>1393</v>
      </c>
      <c r="CJ86" s="27">
        <v>0.60490740740740734</v>
      </c>
      <c r="CK86" t="s">
        <v>2375</v>
      </c>
      <c r="CL86" t="s">
        <v>1424</v>
      </c>
      <c r="CM86" t="s">
        <v>1511</v>
      </c>
      <c r="CN86" t="s">
        <v>1512</v>
      </c>
      <c r="CO86" s="27">
        <v>0.60496527777777775</v>
      </c>
      <c r="CP86" s="27">
        <v>0</v>
      </c>
      <c r="CQ86" t="s">
        <v>2365</v>
      </c>
      <c r="CR86" t="s">
        <v>1427</v>
      </c>
      <c r="CS86" t="s">
        <v>1393</v>
      </c>
      <c r="CT86" t="s">
        <v>1513</v>
      </c>
      <c r="CU86">
        <v>183401053</v>
      </c>
      <c r="CV86">
        <v>9000</v>
      </c>
    </row>
    <row r="87" spans="1:100" x14ac:dyDescent="0.2">
      <c r="A87" s="12"/>
      <c r="B87" s="10"/>
      <c r="C87" s="10"/>
      <c r="D87" s="14"/>
      <c r="E87" s="14"/>
      <c r="F87" s="14"/>
      <c r="G87" s="14"/>
      <c r="H87" s="14"/>
      <c r="I87" s="13"/>
      <c r="J87" s="13"/>
      <c r="M87" s="5"/>
      <c r="N87" s="14"/>
      <c r="O87" s="14"/>
      <c r="P87" s="14"/>
      <c r="Q87" s="14"/>
      <c r="AL87" t="s">
        <v>535</v>
      </c>
      <c r="AM87" t="s">
        <v>2365</v>
      </c>
      <c r="AN87" s="27">
        <v>0.59515046296296303</v>
      </c>
      <c r="AO87" t="s">
        <v>1507</v>
      </c>
      <c r="AP87">
        <v>1017270176</v>
      </c>
      <c r="AQ87" t="s">
        <v>1414</v>
      </c>
      <c r="AR87" t="s">
        <v>1415</v>
      </c>
      <c r="AS87" t="s">
        <v>1416</v>
      </c>
      <c r="AT87" t="s">
        <v>1346</v>
      </c>
      <c r="AU87" t="s">
        <v>1137</v>
      </c>
      <c r="AV87" s="10">
        <v>140001283648</v>
      </c>
      <c r="AW87" s="10">
        <v>130000573118</v>
      </c>
      <c r="AX87">
        <v>2006958083</v>
      </c>
      <c r="AY87" t="s">
        <v>2366</v>
      </c>
      <c r="AZ87" s="21">
        <v>54318.55</v>
      </c>
      <c r="BA87">
        <v>9008231738</v>
      </c>
      <c r="BB87" s="21">
        <v>54318.55</v>
      </c>
      <c r="BC87" t="s">
        <v>2381</v>
      </c>
      <c r="BD87" t="s">
        <v>2382</v>
      </c>
      <c r="BE87" s="21">
        <f t="shared" si="1"/>
        <v>0</v>
      </c>
      <c r="BF87" t="s">
        <v>1417</v>
      </c>
      <c r="BG87" t="s">
        <v>1418</v>
      </c>
      <c r="BH87" t="s">
        <v>2365</v>
      </c>
      <c r="BI87" s="27">
        <v>0.67321759259259262</v>
      </c>
      <c r="BJ87">
        <v>496830</v>
      </c>
      <c r="BK87" t="s">
        <v>1119</v>
      </c>
      <c r="BL87" s="27">
        <v>0.67321759259259262</v>
      </c>
      <c r="BM87" t="s">
        <v>2365</v>
      </c>
      <c r="BN87" s="27">
        <v>0.59620370370370368</v>
      </c>
      <c r="BO87" t="s">
        <v>1508</v>
      </c>
      <c r="BQ87" t="s">
        <v>1518</v>
      </c>
      <c r="BT87">
        <v>30120</v>
      </c>
      <c r="BU87">
        <v>3</v>
      </c>
      <c r="BW87" t="s">
        <v>1421</v>
      </c>
      <c r="BY87" s="27">
        <v>0.59515046296296303</v>
      </c>
      <c r="BZ87" t="s">
        <v>2374</v>
      </c>
      <c r="CA87" t="s">
        <v>1422</v>
      </c>
      <c r="CB87" t="s">
        <v>1510</v>
      </c>
      <c r="CC87">
        <v>9000</v>
      </c>
      <c r="CD87" t="s">
        <v>1393</v>
      </c>
      <c r="CE87">
        <v>10</v>
      </c>
      <c r="CF87">
        <v>9000</v>
      </c>
      <c r="CG87" t="s">
        <v>1393</v>
      </c>
      <c r="CH87">
        <v>4016317286</v>
      </c>
      <c r="CI87" t="s">
        <v>1393</v>
      </c>
      <c r="CJ87" s="27">
        <v>0.59515046296296303</v>
      </c>
      <c r="CK87" t="s">
        <v>2375</v>
      </c>
      <c r="CL87" t="s">
        <v>1424</v>
      </c>
      <c r="CM87" t="s">
        <v>1511</v>
      </c>
      <c r="CN87" t="s">
        <v>1512</v>
      </c>
      <c r="CO87" s="27">
        <v>0.59518518518518515</v>
      </c>
      <c r="CP87" s="27">
        <v>0</v>
      </c>
      <c r="CQ87" t="s">
        <v>2365</v>
      </c>
      <c r="CR87" t="s">
        <v>1427</v>
      </c>
      <c r="CS87" t="s">
        <v>1393</v>
      </c>
      <c r="CT87" t="s">
        <v>1513</v>
      </c>
      <c r="CU87">
        <v>183400065</v>
      </c>
      <c r="CV87">
        <v>9000</v>
      </c>
    </row>
    <row r="88" spans="1:100" x14ac:dyDescent="0.2">
      <c r="A88" s="12"/>
      <c r="B88" s="10"/>
      <c r="C88" s="10"/>
      <c r="D88" s="14"/>
      <c r="E88" s="14"/>
      <c r="F88" s="14"/>
      <c r="G88" s="14"/>
      <c r="H88" s="14"/>
      <c r="I88" s="13"/>
      <c r="J88" s="13"/>
      <c r="M88" s="5"/>
      <c r="N88" s="14"/>
      <c r="O88" s="14"/>
      <c r="P88" s="14"/>
      <c r="Q88" s="14"/>
      <c r="AL88" t="s">
        <v>535</v>
      </c>
      <c r="AM88" t="s">
        <v>2365</v>
      </c>
      <c r="AN88" s="27">
        <v>0.51208333333333333</v>
      </c>
      <c r="AO88" t="s">
        <v>1507</v>
      </c>
      <c r="AP88">
        <v>1018950475</v>
      </c>
      <c r="AQ88" t="s">
        <v>1414</v>
      </c>
      <c r="AR88" t="s">
        <v>1415</v>
      </c>
      <c r="AS88" t="s">
        <v>1416</v>
      </c>
      <c r="AT88" t="s">
        <v>1346</v>
      </c>
      <c r="AU88" t="s">
        <v>1118</v>
      </c>
      <c r="AV88" s="10">
        <v>140001283125</v>
      </c>
      <c r="AW88" s="10">
        <v>130000573285</v>
      </c>
      <c r="AX88">
        <v>2006957493</v>
      </c>
      <c r="AY88" t="s">
        <v>2366</v>
      </c>
      <c r="AZ88" s="21">
        <v>32779.449999999997</v>
      </c>
      <c r="BA88">
        <v>9008231079</v>
      </c>
      <c r="BB88" s="21">
        <v>32779.449999999997</v>
      </c>
      <c r="BC88" t="s">
        <v>2367</v>
      </c>
      <c r="BD88" t="s">
        <v>2370</v>
      </c>
      <c r="BE88" s="21">
        <f t="shared" si="1"/>
        <v>0</v>
      </c>
      <c r="BF88" t="s">
        <v>1417</v>
      </c>
      <c r="BG88" t="s">
        <v>1418</v>
      </c>
      <c r="BH88" t="s">
        <v>2365</v>
      </c>
      <c r="BI88" s="27">
        <v>0.67344907407407406</v>
      </c>
      <c r="BJ88">
        <v>496830</v>
      </c>
      <c r="BK88" t="s">
        <v>1119</v>
      </c>
      <c r="BL88" s="27">
        <v>0.67344907407407406</v>
      </c>
      <c r="BM88" t="s">
        <v>2365</v>
      </c>
      <c r="BN88" s="27">
        <v>0.5166898148148148</v>
      </c>
      <c r="BO88" t="s">
        <v>1508</v>
      </c>
      <c r="BQ88" t="s">
        <v>1519</v>
      </c>
      <c r="BT88">
        <v>30120</v>
      </c>
      <c r="BU88">
        <v>3</v>
      </c>
      <c r="BW88" t="s">
        <v>1421</v>
      </c>
      <c r="BY88" s="27">
        <v>0.51208333333333333</v>
      </c>
      <c r="BZ88" t="s">
        <v>2374</v>
      </c>
      <c r="CA88" t="s">
        <v>1422</v>
      </c>
      <c r="CB88" t="s">
        <v>1510</v>
      </c>
      <c r="CC88">
        <v>9000</v>
      </c>
      <c r="CD88" t="s">
        <v>1393</v>
      </c>
      <c r="CE88">
        <v>10</v>
      </c>
      <c r="CF88">
        <v>9000</v>
      </c>
      <c r="CG88" t="s">
        <v>1393</v>
      </c>
      <c r="CH88">
        <v>4016317286</v>
      </c>
      <c r="CI88" t="s">
        <v>1393</v>
      </c>
      <c r="CJ88" s="27">
        <v>0.51208333333333333</v>
      </c>
      <c r="CK88" t="s">
        <v>2375</v>
      </c>
      <c r="CL88" t="s">
        <v>1424</v>
      </c>
      <c r="CM88" t="s">
        <v>1511</v>
      </c>
      <c r="CN88" t="s">
        <v>1512</v>
      </c>
      <c r="CO88" s="27">
        <v>0.51244212962962965</v>
      </c>
      <c r="CP88" s="27">
        <v>0</v>
      </c>
      <c r="CQ88" t="s">
        <v>2365</v>
      </c>
      <c r="CR88" t="s">
        <v>1427</v>
      </c>
      <c r="CS88" t="s">
        <v>1393</v>
      </c>
      <c r="CT88" t="s">
        <v>1513</v>
      </c>
      <c r="CU88">
        <v>183395110</v>
      </c>
      <c r="CV88">
        <v>9000</v>
      </c>
    </row>
    <row r="89" spans="1:100" x14ac:dyDescent="0.2">
      <c r="A89" s="12"/>
      <c r="B89" s="10"/>
      <c r="C89" s="10"/>
      <c r="D89" s="14"/>
      <c r="E89" s="14"/>
      <c r="F89" s="14"/>
      <c r="G89" s="14"/>
      <c r="H89" s="14"/>
      <c r="I89" s="13"/>
      <c r="J89" s="13"/>
      <c r="M89" s="5"/>
      <c r="N89" s="14"/>
      <c r="O89" s="14"/>
      <c r="P89" s="14"/>
      <c r="Q89" s="14"/>
      <c r="AL89" t="s">
        <v>535</v>
      </c>
      <c r="AM89" t="s">
        <v>2365</v>
      </c>
      <c r="AN89" s="27">
        <v>0.57373842592592594</v>
      </c>
      <c r="AO89" t="s">
        <v>1507</v>
      </c>
      <c r="AP89">
        <v>1016892882</v>
      </c>
      <c r="AQ89" t="s">
        <v>1414</v>
      </c>
      <c r="AR89" t="s">
        <v>1415</v>
      </c>
      <c r="AS89" t="s">
        <v>1416</v>
      </c>
      <c r="AT89" t="s">
        <v>1346</v>
      </c>
      <c r="AU89" t="s">
        <v>1231</v>
      </c>
      <c r="AV89" s="10">
        <v>140001283458</v>
      </c>
      <c r="AW89" s="10">
        <v>130000602233</v>
      </c>
      <c r="AX89">
        <v>2006957872</v>
      </c>
      <c r="AY89" t="s">
        <v>2366</v>
      </c>
      <c r="AZ89" s="21">
        <v>289012.34999999998</v>
      </c>
      <c r="BA89">
        <v>9008231465</v>
      </c>
      <c r="BB89" s="21">
        <v>289012.34999999998</v>
      </c>
      <c r="BC89" t="s">
        <v>2379</v>
      </c>
      <c r="BD89" t="s">
        <v>2380</v>
      </c>
      <c r="BE89" s="21">
        <f t="shared" si="1"/>
        <v>0</v>
      </c>
      <c r="BF89" t="s">
        <v>1417</v>
      </c>
      <c r="BG89" t="s">
        <v>1418</v>
      </c>
      <c r="BH89" t="s">
        <v>2365</v>
      </c>
      <c r="BI89" s="27">
        <v>0.67377314814814815</v>
      </c>
      <c r="BJ89">
        <v>496830</v>
      </c>
      <c r="BK89" t="s">
        <v>1119</v>
      </c>
      <c r="BL89" s="27">
        <v>0.67377314814814815</v>
      </c>
      <c r="BM89" t="s">
        <v>2365</v>
      </c>
      <c r="BN89" s="27">
        <v>0.57655092592592594</v>
      </c>
      <c r="BO89" t="s">
        <v>1508</v>
      </c>
      <c r="BQ89" t="s">
        <v>1520</v>
      </c>
      <c r="BT89">
        <v>30120</v>
      </c>
      <c r="BU89">
        <v>3</v>
      </c>
      <c r="BW89" t="s">
        <v>1421</v>
      </c>
      <c r="BY89" s="27">
        <v>0.57373842592592594</v>
      </c>
      <c r="BZ89" t="s">
        <v>2374</v>
      </c>
      <c r="CA89" t="s">
        <v>1422</v>
      </c>
      <c r="CB89" t="s">
        <v>1510</v>
      </c>
      <c r="CC89">
        <v>9000</v>
      </c>
      <c r="CD89" t="s">
        <v>1393</v>
      </c>
      <c r="CE89">
        <v>10</v>
      </c>
      <c r="CF89">
        <v>9000</v>
      </c>
      <c r="CG89" t="s">
        <v>1393</v>
      </c>
      <c r="CH89">
        <v>4016317286</v>
      </c>
      <c r="CI89" t="s">
        <v>1393</v>
      </c>
      <c r="CJ89" s="27">
        <v>0.57373842592592594</v>
      </c>
      <c r="CK89" t="s">
        <v>2375</v>
      </c>
      <c r="CL89" t="s">
        <v>1424</v>
      </c>
      <c r="CM89" t="s">
        <v>1511</v>
      </c>
      <c r="CN89" t="s">
        <v>1512</v>
      </c>
      <c r="CO89" s="27">
        <v>0.5738078703703704</v>
      </c>
      <c r="CP89" s="27">
        <v>0</v>
      </c>
      <c r="CQ89" t="s">
        <v>2365</v>
      </c>
      <c r="CR89" t="s">
        <v>1427</v>
      </c>
      <c r="CS89" t="s">
        <v>1393</v>
      </c>
      <c r="CT89" t="s">
        <v>1513</v>
      </c>
      <c r="CU89">
        <v>183398222</v>
      </c>
      <c r="CV89">
        <v>9000</v>
      </c>
    </row>
    <row r="90" spans="1:100" x14ac:dyDescent="0.2">
      <c r="A90" s="12"/>
      <c r="B90" s="10"/>
      <c r="C90" s="10"/>
      <c r="D90" s="14"/>
      <c r="E90" s="14"/>
      <c r="F90" s="14"/>
      <c r="G90" s="14"/>
      <c r="H90" s="14"/>
      <c r="I90" s="13"/>
      <c r="J90" s="13"/>
      <c r="M90" s="5"/>
      <c r="N90" s="14"/>
      <c r="O90" s="14"/>
      <c r="P90" s="14"/>
      <c r="Q90" s="14"/>
      <c r="AL90" t="s">
        <v>535</v>
      </c>
      <c r="AM90" t="s">
        <v>2365</v>
      </c>
      <c r="AN90" s="27">
        <v>0.57862268518518511</v>
      </c>
      <c r="AO90" t="s">
        <v>1507</v>
      </c>
      <c r="AP90">
        <v>1016892882</v>
      </c>
      <c r="AQ90" t="s">
        <v>1414</v>
      </c>
      <c r="AR90" t="s">
        <v>1415</v>
      </c>
      <c r="AS90" t="s">
        <v>1416</v>
      </c>
      <c r="AT90" t="s">
        <v>1346</v>
      </c>
      <c r="AU90" t="s">
        <v>1130</v>
      </c>
      <c r="AV90" s="10">
        <v>140001283497</v>
      </c>
      <c r="AW90" s="10">
        <v>130000573088</v>
      </c>
      <c r="AX90">
        <v>2006957939</v>
      </c>
      <c r="AY90" t="s">
        <v>2366</v>
      </c>
      <c r="AZ90" s="21">
        <v>198913</v>
      </c>
      <c r="BA90">
        <v>9008231590</v>
      </c>
      <c r="BB90" s="21">
        <v>198913</v>
      </c>
      <c r="BC90" t="s">
        <v>2379</v>
      </c>
      <c r="BD90" t="s">
        <v>2380</v>
      </c>
      <c r="BE90" s="21">
        <f t="shared" si="1"/>
        <v>0</v>
      </c>
      <c r="BF90" t="s">
        <v>1417</v>
      </c>
      <c r="BG90" t="s">
        <v>1418</v>
      </c>
      <c r="BH90" t="s">
        <v>2365</v>
      </c>
      <c r="BI90" s="27">
        <v>0.67162037037037037</v>
      </c>
      <c r="BJ90">
        <v>496830</v>
      </c>
      <c r="BK90" t="s">
        <v>1119</v>
      </c>
      <c r="BL90" s="27">
        <v>0.67162037037037037</v>
      </c>
      <c r="BM90" t="s">
        <v>2365</v>
      </c>
      <c r="BN90" s="27">
        <v>0.58003472222222219</v>
      </c>
      <c r="BO90" t="s">
        <v>1508</v>
      </c>
      <c r="BQ90" t="s">
        <v>1521</v>
      </c>
      <c r="BT90">
        <v>30120</v>
      </c>
      <c r="BU90">
        <v>3</v>
      </c>
      <c r="BW90" t="s">
        <v>1421</v>
      </c>
      <c r="BY90" s="27">
        <v>0.57862268518518511</v>
      </c>
      <c r="BZ90" t="s">
        <v>2374</v>
      </c>
      <c r="CA90" t="s">
        <v>1422</v>
      </c>
      <c r="CB90" t="s">
        <v>1510</v>
      </c>
      <c r="CC90">
        <v>9000</v>
      </c>
      <c r="CD90" t="s">
        <v>1393</v>
      </c>
      <c r="CE90">
        <v>10</v>
      </c>
      <c r="CF90">
        <v>9000</v>
      </c>
      <c r="CG90" t="s">
        <v>1393</v>
      </c>
      <c r="CH90">
        <v>4016317286</v>
      </c>
      <c r="CI90" t="s">
        <v>1393</v>
      </c>
      <c r="CJ90" s="27">
        <v>0.57862268518518511</v>
      </c>
      <c r="CK90" t="s">
        <v>2375</v>
      </c>
      <c r="CL90" t="s">
        <v>1424</v>
      </c>
      <c r="CM90" t="s">
        <v>1511</v>
      </c>
      <c r="CN90" t="s">
        <v>1512</v>
      </c>
      <c r="CO90" s="27">
        <v>0.57866898148148149</v>
      </c>
      <c r="CP90" s="27">
        <v>0</v>
      </c>
      <c r="CQ90" t="s">
        <v>2365</v>
      </c>
      <c r="CR90" t="s">
        <v>1427</v>
      </c>
      <c r="CS90" t="s">
        <v>1393</v>
      </c>
      <c r="CT90" t="s">
        <v>1513</v>
      </c>
      <c r="CU90">
        <v>183398532</v>
      </c>
      <c r="CV90">
        <v>9000</v>
      </c>
    </row>
    <row r="91" spans="1:100" x14ac:dyDescent="0.2">
      <c r="A91" s="12"/>
      <c r="B91" s="10"/>
      <c r="C91" s="10"/>
      <c r="D91" s="14"/>
      <c r="E91" s="14"/>
      <c r="F91" s="14"/>
      <c r="G91" s="14"/>
      <c r="H91" s="14"/>
      <c r="I91" s="13"/>
      <c r="J91" s="13"/>
      <c r="M91" s="5"/>
      <c r="N91" s="14"/>
      <c r="O91" s="14"/>
      <c r="P91" s="14"/>
      <c r="Q91" s="14"/>
      <c r="AL91" t="s">
        <v>535</v>
      </c>
      <c r="AM91" t="s">
        <v>2365</v>
      </c>
      <c r="AN91" s="27">
        <v>0.58273148148148146</v>
      </c>
      <c r="AO91" t="s">
        <v>1507</v>
      </c>
      <c r="AP91">
        <v>1016892882</v>
      </c>
      <c r="AQ91" t="s">
        <v>1414</v>
      </c>
      <c r="AR91" t="s">
        <v>1415</v>
      </c>
      <c r="AS91" t="s">
        <v>1416</v>
      </c>
      <c r="AT91" t="s">
        <v>1346</v>
      </c>
      <c r="AU91" t="s">
        <v>1235</v>
      </c>
      <c r="AV91" s="10">
        <v>140001283551</v>
      </c>
      <c r="AW91" s="10">
        <v>130000602232</v>
      </c>
      <c r="AX91">
        <v>2006957946</v>
      </c>
      <c r="AY91" t="s">
        <v>2366</v>
      </c>
      <c r="AZ91" s="21">
        <v>278515.65000000002</v>
      </c>
      <c r="BA91">
        <v>9008231600</v>
      </c>
      <c r="BB91" s="21">
        <v>278515.65000000002</v>
      </c>
      <c r="BC91" t="s">
        <v>2379</v>
      </c>
      <c r="BD91" t="s">
        <v>2380</v>
      </c>
      <c r="BE91" s="21">
        <f t="shared" si="1"/>
        <v>0</v>
      </c>
      <c r="BF91" t="s">
        <v>1417</v>
      </c>
      <c r="BG91" t="s">
        <v>1418</v>
      </c>
      <c r="BH91" t="s">
        <v>2365</v>
      </c>
      <c r="BI91" s="27">
        <v>0.67366898148148147</v>
      </c>
      <c r="BJ91">
        <v>496830</v>
      </c>
      <c r="BK91" t="s">
        <v>1119</v>
      </c>
      <c r="BL91" s="27">
        <v>0.67366898148148147</v>
      </c>
      <c r="BM91" t="s">
        <v>2365</v>
      </c>
      <c r="BN91" s="27">
        <v>0.58594907407407404</v>
      </c>
      <c r="BO91" t="s">
        <v>1508</v>
      </c>
      <c r="BQ91" t="s">
        <v>1522</v>
      </c>
      <c r="BT91">
        <v>30120</v>
      </c>
      <c r="BU91">
        <v>3</v>
      </c>
      <c r="BW91" t="s">
        <v>1421</v>
      </c>
      <c r="BY91" s="27">
        <v>0.58273148148148146</v>
      </c>
      <c r="BZ91" t="s">
        <v>2374</v>
      </c>
      <c r="CA91" t="s">
        <v>1422</v>
      </c>
      <c r="CB91" t="s">
        <v>1510</v>
      </c>
      <c r="CC91">
        <v>9000</v>
      </c>
      <c r="CD91" t="s">
        <v>1393</v>
      </c>
      <c r="CE91">
        <v>10</v>
      </c>
      <c r="CF91">
        <v>9000</v>
      </c>
      <c r="CG91" t="s">
        <v>1393</v>
      </c>
      <c r="CH91">
        <v>4016317286</v>
      </c>
      <c r="CI91" t="s">
        <v>1393</v>
      </c>
      <c r="CJ91" s="27">
        <v>0.58273148148148146</v>
      </c>
      <c r="CK91" t="s">
        <v>2375</v>
      </c>
      <c r="CL91" t="s">
        <v>1424</v>
      </c>
      <c r="CM91" t="s">
        <v>1511</v>
      </c>
      <c r="CN91" t="s">
        <v>1512</v>
      </c>
      <c r="CO91" s="27">
        <v>0.58280092592592592</v>
      </c>
      <c r="CP91" s="27">
        <v>0</v>
      </c>
      <c r="CQ91" t="s">
        <v>2365</v>
      </c>
      <c r="CR91" t="s">
        <v>1427</v>
      </c>
      <c r="CS91" t="s">
        <v>1393</v>
      </c>
      <c r="CT91" t="s">
        <v>1513</v>
      </c>
      <c r="CU91">
        <v>183399116</v>
      </c>
      <c r="CV91">
        <v>9000</v>
      </c>
    </row>
    <row r="92" spans="1:100" x14ac:dyDescent="0.2">
      <c r="A92" s="12"/>
      <c r="B92" s="10"/>
      <c r="C92" s="10"/>
      <c r="D92" s="14"/>
      <c r="E92" s="14"/>
      <c r="F92" s="14"/>
      <c r="G92" s="14"/>
      <c r="H92" s="14"/>
      <c r="I92" s="13"/>
      <c r="J92" s="13"/>
      <c r="M92" s="5"/>
      <c r="N92" s="14"/>
      <c r="O92" s="14"/>
      <c r="P92" s="14"/>
      <c r="Q92" s="14"/>
      <c r="AL92" t="s">
        <v>535</v>
      </c>
      <c r="AM92" t="s">
        <v>2365</v>
      </c>
      <c r="AN92" s="27">
        <v>0.59092592592592597</v>
      </c>
      <c r="AO92" t="s">
        <v>1507</v>
      </c>
      <c r="AP92">
        <v>1017079140</v>
      </c>
      <c r="AQ92" t="s">
        <v>1414</v>
      </c>
      <c r="AR92" t="s">
        <v>1415</v>
      </c>
      <c r="AS92" t="s">
        <v>1416</v>
      </c>
      <c r="AT92" t="s">
        <v>1346</v>
      </c>
      <c r="AU92" t="s">
        <v>1136</v>
      </c>
      <c r="AV92" s="10">
        <v>140001283616</v>
      </c>
      <c r="AW92" s="10">
        <v>130000573095</v>
      </c>
      <c r="AX92">
        <v>2006958076</v>
      </c>
      <c r="AY92" t="s">
        <v>2366</v>
      </c>
      <c r="AZ92" s="21">
        <v>70031.5</v>
      </c>
      <c r="BA92">
        <v>9008231609</v>
      </c>
      <c r="BB92" s="21">
        <v>70031.5</v>
      </c>
      <c r="BC92" t="s">
        <v>2377</v>
      </c>
      <c r="BD92" t="s">
        <v>2378</v>
      </c>
      <c r="BE92" s="21">
        <f t="shared" si="1"/>
        <v>0</v>
      </c>
      <c r="BF92" t="s">
        <v>1417</v>
      </c>
      <c r="BG92" t="s">
        <v>1418</v>
      </c>
      <c r="BH92" t="s">
        <v>2365</v>
      </c>
      <c r="BI92" s="27">
        <v>0.67219907407407409</v>
      </c>
      <c r="BJ92">
        <v>496830</v>
      </c>
      <c r="BK92" t="s">
        <v>1119</v>
      </c>
      <c r="BL92" s="27">
        <v>0.67219907407407409</v>
      </c>
      <c r="BM92" t="s">
        <v>2365</v>
      </c>
      <c r="BN92" s="27">
        <v>0.59254629629629629</v>
      </c>
      <c r="BO92" t="s">
        <v>1508</v>
      </c>
      <c r="BQ92" t="s">
        <v>1523</v>
      </c>
      <c r="BT92">
        <v>30120</v>
      </c>
      <c r="BU92">
        <v>3</v>
      </c>
      <c r="BW92" t="s">
        <v>1421</v>
      </c>
      <c r="BY92" s="27">
        <v>0.59092592592592597</v>
      </c>
      <c r="BZ92" t="s">
        <v>2374</v>
      </c>
      <c r="CA92" t="s">
        <v>1422</v>
      </c>
      <c r="CB92" t="s">
        <v>1510</v>
      </c>
      <c r="CC92">
        <v>9000</v>
      </c>
      <c r="CD92" t="s">
        <v>1393</v>
      </c>
      <c r="CE92">
        <v>10</v>
      </c>
      <c r="CF92">
        <v>9000</v>
      </c>
      <c r="CG92" t="s">
        <v>1393</v>
      </c>
      <c r="CH92">
        <v>4016317286</v>
      </c>
      <c r="CI92" t="s">
        <v>1393</v>
      </c>
      <c r="CJ92" s="27">
        <v>0.59092592592592597</v>
      </c>
      <c r="CK92" t="s">
        <v>2375</v>
      </c>
      <c r="CL92" t="s">
        <v>1424</v>
      </c>
      <c r="CM92" t="s">
        <v>1511</v>
      </c>
      <c r="CN92" t="s">
        <v>1512</v>
      </c>
      <c r="CO92" s="27">
        <v>0.59098379629629627</v>
      </c>
      <c r="CP92" s="27">
        <v>0</v>
      </c>
      <c r="CQ92" t="s">
        <v>2365</v>
      </c>
      <c r="CR92" t="s">
        <v>1427</v>
      </c>
      <c r="CS92" t="s">
        <v>1393</v>
      </c>
      <c r="CT92" t="s">
        <v>1513</v>
      </c>
      <c r="CU92">
        <v>183399732</v>
      </c>
      <c r="CV92">
        <v>9000</v>
      </c>
    </row>
    <row r="93" spans="1:100" x14ac:dyDescent="0.2">
      <c r="A93" s="12"/>
      <c r="B93" s="10"/>
      <c r="C93" s="10"/>
      <c r="D93" s="14"/>
      <c r="E93" s="14"/>
      <c r="F93" s="14"/>
      <c r="G93" s="14"/>
      <c r="H93" s="14"/>
      <c r="I93" s="13"/>
      <c r="J93" s="13"/>
      <c r="M93" s="5"/>
      <c r="N93" s="14"/>
      <c r="O93" s="14"/>
      <c r="P93" s="14"/>
      <c r="Q93" s="14"/>
      <c r="AL93" t="s">
        <v>535</v>
      </c>
      <c r="AM93" t="s">
        <v>2365</v>
      </c>
      <c r="AN93" s="27">
        <v>0.59763888888888894</v>
      </c>
      <c r="AO93" t="s">
        <v>1507</v>
      </c>
      <c r="AP93">
        <v>1016894824</v>
      </c>
      <c r="AQ93" t="s">
        <v>1414</v>
      </c>
      <c r="AR93" t="s">
        <v>1415</v>
      </c>
      <c r="AS93" t="s">
        <v>1416</v>
      </c>
      <c r="AT93" t="s">
        <v>1346</v>
      </c>
      <c r="AU93" t="s">
        <v>1141</v>
      </c>
      <c r="AV93" s="10">
        <v>140001283666</v>
      </c>
      <c r="AW93" s="10">
        <v>130000573109</v>
      </c>
      <c r="AX93">
        <v>2006958135</v>
      </c>
      <c r="AY93" t="s">
        <v>2366</v>
      </c>
      <c r="AZ93" s="21">
        <v>32073.25</v>
      </c>
      <c r="BA93">
        <v>9008231832</v>
      </c>
      <c r="BB93" s="21">
        <v>32073.25</v>
      </c>
      <c r="BC93" t="s">
        <v>2367</v>
      </c>
      <c r="BD93" t="s">
        <v>2388</v>
      </c>
      <c r="BE93" s="21">
        <f t="shared" si="1"/>
        <v>0</v>
      </c>
      <c r="BF93" t="s">
        <v>1417</v>
      </c>
      <c r="BG93" t="s">
        <v>1418</v>
      </c>
      <c r="BH93" t="s">
        <v>2365</v>
      </c>
      <c r="BI93" s="27">
        <v>0.6729398148148148</v>
      </c>
      <c r="BJ93">
        <v>496830</v>
      </c>
      <c r="BK93" t="s">
        <v>1119</v>
      </c>
      <c r="BL93" s="27">
        <v>0.6729398148148148</v>
      </c>
      <c r="BM93" t="s">
        <v>2365</v>
      </c>
      <c r="BN93" s="27">
        <v>0.59902777777777783</v>
      </c>
      <c r="BO93" t="s">
        <v>1508</v>
      </c>
      <c r="BQ93" t="s">
        <v>1524</v>
      </c>
      <c r="BT93">
        <v>30120</v>
      </c>
      <c r="BU93">
        <v>3</v>
      </c>
      <c r="BW93" t="s">
        <v>1421</v>
      </c>
      <c r="BY93" s="27">
        <v>0.59763888888888894</v>
      </c>
      <c r="BZ93" t="s">
        <v>2374</v>
      </c>
      <c r="CA93" t="s">
        <v>1422</v>
      </c>
      <c r="CB93" t="s">
        <v>1510</v>
      </c>
      <c r="CC93">
        <v>9000</v>
      </c>
      <c r="CD93" t="s">
        <v>1393</v>
      </c>
      <c r="CE93">
        <v>10</v>
      </c>
      <c r="CF93">
        <v>9000</v>
      </c>
      <c r="CG93" t="s">
        <v>1393</v>
      </c>
      <c r="CH93">
        <v>4016317286</v>
      </c>
      <c r="CI93" t="s">
        <v>1393</v>
      </c>
      <c r="CJ93" s="27">
        <v>0.59763888888888894</v>
      </c>
      <c r="CK93" t="s">
        <v>2375</v>
      </c>
      <c r="CL93" t="s">
        <v>1424</v>
      </c>
      <c r="CM93" t="s">
        <v>1511</v>
      </c>
      <c r="CN93" t="s">
        <v>1512</v>
      </c>
      <c r="CO93" s="27">
        <v>0.59768518518518521</v>
      </c>
      <c r="CP93" s="27">
        <v>0</v>
      </c>
      <c r="CQ93" t="s">
        <v>2365</v>
      </c>
      <c r="CR93" t="s">
        <v>1427</v>
      </c>
      <c r="CS93" t="s">
        <v>1393</v>
      </c>
      <c r="CT93" t="s">
        <v>1513</v>
      </c>
      <c r="CU93">
        <v>183400306</v>
      </c>
      <c r="CV93">
        <v>9000</v>
      </c>
    </row>
    <row r="94" spans="1:100" x14ac:dyDescent="0.2">
      <c r="A94" s="12"/>
      <c r="B94" s="10"/>
      <c r="C94" s="10"/>
      <c r="D94" s="14"/>
      <c r="E94" s="14"/>
      <c r="F94" s="14"/>
      <c r="G94" s="14"/>
      <c r="H94" s="14"/>
      <c r="I94" s="13"/>
      <c r="J94" s="13"/>
      <c r="M94" s="5"/>
      <c r="N94" s="14"/>
      <c r="O94" s="14"/>
      <c r="P94" s="14"/>
      <c r="Q94" s="14"/>
      <c r="AL94" t="s">
        <v>535</v>
      </c>
      <c r="AM94" t="s">
        <v>2365</v>
      </c>
      <c r="AN94" s="27">
        <v>0.6004976851851852</v>
      </c>
      <c r="AO94" t="s">
        <v>1507</v>
      </c>
      <c r="AP94">
        <v>1018532101</v>
      </c>
      <c r="AQ94" t="s">
        <v>1414</v>
      </c>
      <c r="AR94" t="s">
        <v>1415</v>
      </c>
      <c r="AS94" t="s">
        <v>1416</v>
      </c>
      <c r="AT94" t="s">
        <v>1346</v>
      </c>
      <c r="AU94" t="s">
        <v>1143</v>
      </c>
      <c r="AV94" s="10">
        <v>140001283699</v>
      </c>
      <c r="AW94" s="10">
        <v>130000573104</v>
      </c>
      <c r="AX94">
        <v>2006958141</v>
      </c>
      <c r="AY94" t="s">
        <v>2366</v>
      </c>
      <c r="AZ94" s="21">
        <v>440080.3</v>
      </c>
      <c r="BA94">
        <v>9008231841</v>
      </c>
      <c r="BB94" s="21">
        <v>440080.3</v>
      </c>
      <c r="BC94" t="s">
        <v>2372</v>
      </c>
      <c r="BD94" t="s">
        <v>2373</v>
      </c>
      <c r="BE94" s="21">
        <f t="shared" si="1"/>
        <v>0</v>
      </c>
      <c r="BF94" t="s">
        <v>1417</v>
      </c>
      <c r="BG94" t="s">
        <v>1418</v>
      </c>
      <c r="BH94" t="s">
        <v>2365</v>
      </c>
      <c r="BI94" s="27">
        <v>0.67267361111111112</v>
      </c>
      <c r="BJ94">
        <v>496830</v>
      </c>
      <c r="BK94" t="s">
        <v>1119</v>
      </c>
      <c r="BL94" s="27">
        <v>0.67267361111111112</v>
      </c>
      <c r="BM94" t="s">
        <v>2365</v>
      </c>
      <c r="BN94" s="27">
        <v>0.60315972222222225</v>
      </c>
      <c r="BO94" t="s">
        <v>1508</v>
      </c>
      <c r="BQ94" t="s">
        <v>1525</v>
      </c>
      <c r="BT94">
        <v>30120</v>
      </c>
      <c r="BU94">
        <v>3</v>
      </c>
      <c r="BW94" t="s">
        <v>1421</v>
      </c>
      <c r="BY94" s="27">
        <v>0.6004976851851852</v>
      </c>
      <c r="BZ94" t="s">
        <v>2374</v>
      </c>
      <c r="CA94" t="s">
        <v>1422</v>
      </c>
      <c r="CB94" t="s">
        <v>1510</v>
      </c>
      <c r="CC94">
        <v>9000</v>
      </c>
      <c r="CD94" t="s">
        <v>1393</v>
      </c>
      <c r="CE94">
        <v>10</v>
      </c>
      <c r="CF94">
        <v>9000</v>
      </c>
      <c r="CG94" t="s">
        <v>1393</v>
      </c>
      <c r="CH94">
        <v>4016317286</v>
      </c>
      <c r="CI94" t="s">
        <v>1393</v>
      </c>
      <c r="CJ94" s="27">
        <v>0.6004976851851852</v>
      </c>
      <c r="CK94" t="s">
        <v>2375</v>
      </c>
      <c r="CL94" t="s">
        <v>1424</v>
      </c>
      <c r="CM94" t="s">
        <v>1511</v>
      </c>
      <c r="CN94" t="s">
        <v>1512</v>
      </c>
      <c r="CO94" s="27">
        <v>0.60055555555555562</v>
      </c>
      <c r="CP94" s="27">
        <v>0</v>
      </c>
      <c r="CQ94" t="s">
        <v>2365</v>
      </c>
      <c r="CR94" t="s">
        <v>1427</v>
      </c>
      <c r="CS94" t="s">
        <v>1393</v>
      </c>
      <c r="CT94" t="s">
        <v>1513</v>
      </c>
      <c r="CU94">
        <v>183400663</v>
      </c>
      <c r="CV94">
        <v>9000</v>
      </c>
    </row>
    <row r="95" spans="1:100" x14ac:dyDescent="0.2">
      <c r="A95" s="12"/>
      <c r="B95" s="10"/>
      <c r="C95" s="10"/>
      <c r="D95" s="14"/>
      <c r="E95" s="14"/>
      <c r="F95" s="14"/>
      <c r="G95" s="14"/>
      <c r="H95" s="14"/>
      <c r="I95" s="13"/>
      <c r="J95" s="13"/>
      <c r="M95" s="5"/>
      <c r="N95" s="14"/>
      <c r="O95" s="14"/>
      <c r="P95" s="14"/>
      <c r="Q95" s="14"/>
      <c r="AL95" t="s">
        <v>1527</v>
      </c>
      <c r="AM95" t="s">
        <v>2375</v>
      </c>
      <c r="AN95" s="27">
        <v>0.5744097222222222</v>
      </c>
      <c r="AO95" t="s">
        <v>1528</v>
      </c>
      <c r="AP95">
        <v>1016894925</v>
      </c>
      <c r="AQ95" t="s">
        <v>1414</v>
      </c>
      <c r="AR95" t="s">
        <v>1415</v>
      </c>
      <c r="AS95" t="s">
        <v>1416</v>
      </c>
      <c r="AT95" t="s">
        <v>1346</v>
      </c>
      <c r="AU95" t="s">
        <v>1325</v>
      </c>
      <c r="AV95" s="10">
        <v>140001286318</v>
      </c>
      <c r="AW95" s="10">
        <v>130000574244</v>
      </c>
      <c r="AX95">
        <v>2006963010</v>
      </c>
      <c r="AY95" t="s">
        <v>2366</v>
      </c>
      <c r="AZ95" s="21">
        <v>3948.3</v>
      </c>
      <c r="BA95">
        <v>9008237473</v>
      </c>
      <c r="BB95" s="21">
        <v>3948.3</v>
      </c>
      <c r="BC95" t="s">
        <v>2367</v>
      </c>
      <c r="BD95" t="s">
        <v>2383</v>
      </c>
      <c r="BE95" s="21">
        <f t="shared" si="1"/>
        <v>0</v>
      </c>
      <c r="BF95" t="s">
        <v>1417</v>
      </c>
      <c r="BG95" t="s">
        <v>1418</v>
      </c>
      <c r="BH95" t="s">
        <v>2374</v>
      </c>
      <c r="BI95" s="27">
        <v>0.45451388888888888</v>
      </c>
      <c r="BJ95">
        <v>504724</v>
      </c>
      <c r="BK95" t="s">
        <v>1279</v>
      </c>
      <c r="BL95" s="27">
        <v>0.45451388888888888</v>
      </c>
      <c r="BM95" t="s">
        <v>2374</v>
      </c>
      <c r="BN95" s="27">
        <v>0.57590277777777776</v>
      </c>
      <c r="BO95" t="s">
        <v>1529</v>
      </c>
      <c r="BP95" t="s">
        <v>1530</v>
      </c>
      <c r="BQ95" t="s">
        <v>1531</v>
      </c>
      <c r="BT95">
        <v>10400</v>
      </c>
      <c r="BW95" t="s">
        <v>1421</v>
      </c>
      <c r="BY95" s="28">
        <v>1</v>
      </c>
      <c r="BZ95" t="s">
        <v>2394</v>
      </c>
      <c r="CA95" t="s">
        <v>1422</v>
      </c>
      <c r="CD95" t="s">
        <v>1394</v>
      </c>
      <c r="CE95">
        <v>10</v>
      </c>
      <c r="CF95">
        <v>9000</v>
      </c>
      <c r="CG95" t="s">
        <v>1394</v>
      </c>
      <c r="CJ95" s="27">
        <v>0</v>
      </c>
      <c r="CK95" t="s">
        <v>2394</v>
      </c>
      <c r="CL95" t="s">
        <v>1424</v>
      </c>
      <c r="CM95" t="s">
        <v>1529</v>
      </c>
      <c r="CN95" t="s">
        <v>1532</v>
      </c>
      <c r="CO95" s="27">
        <v>0.57443287037037039</v>
      </c>
      <c r="CP95" s="27">
        <v>0</v>
      </c>
      <c r="CQ95" t="s">
        <v>2375</v>
      </c>
      <c r="CR95" t="s">
        <v>1427</v>
      </c>
      <c r="CS95" t="s">
        <v>1394</v>
      </c>
      <c r="CT95" t="s">
        <v>1533</v>
      </c>
      <c r="CU95">
        <v>183461375</v>
      </c>
    </row>
    <row r="96" spans="1:100" x14ac:dyDescent="0.2">
      <c r="A96" s="12"/>
      <c r="B96" s="10"/>
      <c r="C96" s="10"/>
      <c r="D96" s="14"/>
      <c r="E96" s="14"/>
      <c r="F96" s="14"/>
      <c r="G96" s="14"/>
      <c r="H96" s="14"/>
      <c r="I96" s="13"/>
      <c r="J96" s="13"/>
      <c r="M96" s="5"/>
      <c r="N96" s="14"/>
      <c r="O96" s="14"/>
      <c r="P96" s="14"/>
      <c r="Q96" s="14"/>
      <c r="AL96" t="s">
        <v>453</v>
      </c>
      <c r="AM96" t="s">
        <v>2375</v>
      </c>
      <c r="AN96" s="27">
        <v>0.51812500000000006</v>
      </c>
      <c r="AO96" t="s">
        <v>1534</v>
      </c>
      <c r="AP96">
        <v>1016892882</v>
      </c>
      <c r="AQ96" t="s">
        <v>1414</v>
      </c>
      <c r="AR96" t="s">
        <v>1415</v>
      </c>
      <c r="AS96" t="s">
        <v>1416</v>
      </c>
      <c r="AT96" t="s">
        <v>1346</v>
      </c>
      <c r="AU96" t="s">
        <v>755</v>
      </c>
      <c r="AV96" s="10">
        <v>140001285843</v>
      </c>
      <c r="AW96" s="10">
        <v>130000572669</v>
      </c>
      <c r="AX96">
        <v>2006962610</v>
      </c>
      <c r="AY96" t="s">
        <v>2366</v>
      </c>
      <c r="AZ96" s="21">
        <v>248700.1</v>
      </c>
      <c r="BA96">
        <v>9008236916</v>
      </c>
      <c r="BB96" s="21">
        <v>248700.1</v>
      </c>
      <c r="BC96" t="s">
        <v>2379</v>
      </c>
      <c r="BD96" t="s">
        <v>2380</v>
      </c>
      <c r="BE96" s="21">
        <f t="shared" si="1"/>
        <v>0</v>
      </c>
      <c r="BF96" t="s">
        <v>1417</v>
      </c>
      <c r="BG96" t="s">
        <v>1418</v>
      </c>
      <c r="BH96" t="s">
        <v>2398</v>
      </c>
      <c r="BI96" s="27">
        <v>0.50020833333333337</v>
      </c>
      <c r="BJ96">
        <v>499279</v>
      </c>
      <c r="BK96" t="s">
        <v>59</v>
      </c>
      <c r="BL96" s="27">
        <v>0.50020833333333337</v>
      </c>
      <c r="BM96" t="s">
        <v>2398</v>
      </c>
      <c r="BN96" s="27">
        <v>0.52204861111111112</v>
      </c>
      <c r="BO96" t="s">
        <v>1535</v>
      </c>
      <c r="BQ96" t="s">
        <v>1536</v>
      </c>
      <c r="BT96">
        <v>30160</v>
      </c>
      <c r="BW96" t="s">
        <v>1421</v>
      </c>
      <c r="BY96" s="28">
        <v>1</v>
      </c>
      <c r="BZ96" t="s">
        <v>2399</v>
      </c>
      <c r="CA96" t="s">
        <v>1422</v>
      </c>
      <c r="CB96" t="s">
        <v>1537</v>
      </c>
      <c r="CC96">
        <v>9000</v>
      </c>
      <c r="CD96" t="s">
        <v>1394</v>
      </c>
      <c r="CE96">
        <v>10</v>
      </c>
      <c r="CF96">
        <v>9000</v>
      </c>
      <c r="CG96" t="s">
        <v>1394</v>
      </c>
      <c r="CH96">
        <v>4016316809</v>
      </c>
      <c r="CI96" t="s">
        <v>1394</v>
      </c>
      <c r="CJ96" s="27">
        <v>0</v>
      </c>
      <c r="CK96" t="s">
        <v>2399</v>
      </c>
      <c r="CL96" t="s">
        <v>1424</v>
      </c>
      <c r="CM96" t="s">
        <v>1538</v>
      </c>
      <c r="CN96" t="s">
        <v>1539</v>
      </c>
      <c r="CO96" s="27">
        <v>0.51817129629629632</v>
      </c>
      <c r="CP96" s="27">
        <v>0</v>
      </c>
      <c r="CQ96" t="s">
        <v>2375</v>
      </c>
      <c r="CR96" t="s">
        <v>1427</v>
      </c>
      <c r="CS96" t="s">
        <v>1394</v>
      </c>
      <c r="CT96" t="s">
        <v>1540</v>
      </c>
      <c r="CU96">
        <v>183458430</v>
      </c>
      <c r="CV96">
        <v>9000</v>
      </c>
    </row>
    <row r="97" spans="1:100" x14ac:dyDescent="0.2">
      <c r="A97" s="12"/>
      <c r="B97" s="10"/>
      <c r="C97" s="10"/>
      <c r="D97" s="14"/>
      <c r="E97" s="14"/>
      <c r="F97" s="14"/>
      <c r="G97" s="14"/>
      <c r="H97" s="14"/>
      <c r="I97" s="13"/>
      <c r="J97" s="13"/>
      <c r="M97" s="5"/>
      <c r="N97" s="14"/>
      <c r="O97" s="14"/>
      <c r="P97" s="14"/>
      <c r="Q97" s="14"/>
      <c r="AL97" t="s">
        <v>453</v>
      </c>
      <c r="AM97" t="s">
        <v>2375</v>
      </c>
      <c r="AN97" s="27">
        <v>0.52726851851851853</v>
      </c>
      <c r="AO97" t="s">
        <v>1534</v>
      </c>
      <c r="AP97">
        <v>1016892882</v>
      </c>
      <c r="AQ97" t="s">
        <v>1414</v>
      </c>
      <c r="AR97" t="s">
        <v>1415</v>
      </c>
      <c r="AS97" t="s">
        <v>1416</v>
      </c>
      <c r="AT97" t="s">
        <v>1346</v>
      </c>
      <c r="AU97" t="s">
        <v>784</v>
      </c>
      <c r="AV97" s="10">
        <v>140001285880</v>
      </c>
      <c r="AW97" s="10">
        <v>130000572657</v>
      </c>
      <c r="AX97">
        <v>2006962697</v>
      </c>
      <c r="AY97" t="s">
        <v>2366</v>
      </c>
      <c r="AZ97" s="21">
        <v>379101</v>
      </c>
      <c r="BA97">
        <v>9008236920</v>
      </c>
      <c r="BB97" s="21">
        <v>379101</v>
      </c>
      <c r="BC97" t="s">
        <v>2379</v>
      </c>
      <c r="BD97" t="s">
        <v>2380</v>
      </c>
      <c r="BE97" s="21">
        <f t="shared" si="1"/>
        <v>0</v>
      </c>
      <c r="BF97" t="s">
        <v>1417</v>
      </c>
      <c r="BG97" t="s">
        <v>1418</v>
      </c>
      <c r="BH97" t="s">
        <v>2398</v>
      </c>
      <c r="BI97" s="27">
        <v>0.50048611111111108</v>
      </c>
      <c r="BJ97">
        <v>499279</v>
      </c>
      <c r="BK97" t="s">
        <v>59</v>
      </c>
      <c r="BL97" s="27">
        <v>0.50048611111111108</v>
      </c>
      <c r="BM97" t="s">
        <v>2398</v>
      </c>
      <c r="BN97" s="27">
        <v>0.52878472222222228</v>
      </c>
      <c r="BO97" t="s">
        <v>1535</v>
      </c>
      <c r="BQ97" t="s">
        <v>1541</v>
      </c>
      <c r="BT97">
        <v>30160</v>
      </c>
      <c r="BW97" t="s">
        <v>1421</v>
      </c>
      <c r="BY97" s="28">
        <v>1</v>
      </c>
      <c r="BZ97" t="s">
        <v>2399</v>
      </c>
      <c r="CA97" t="s">
        <v>1422</v>
      </c>
      <c r="CB97" t="s">
        <v>1537</v>
      </c>
      <c r="CC97">
        <v>9000</v>
      </c>
      <c r="CD97" t="s">
        <v>1394</v>
      </c>
      <c r="CE97">
        <v>10</v>
      </c>
      <c r="CF97">
        <v>9000</v>
      </c>
      <c r="CG97" t="s">
        <v>1394</v>
      </c>
      <c r="CH97">
        <v>4016316809</v>
      </c>
      <c r="CI97" t="s">
        <v>1394</v>
      </c>
      <c r="CJ97" s="27">
        <v>0</v>
      </c>
      <c r="CK97" t="s">
        <v>2391</v>
      </c>
      <c r="CL97" t="s">
        <v>1424</v>
      </c>
      <c r="CM97" t="s">
        <v>1538</v>
      </c>
      <c r="CN97" t="s">
        <v>1539</v>
      </c>
      <c r="CO97" s="27">
        <v>0.52734953703703702</v>
      </c>
      <c r="CP97" s="27">
        <v>0</v>
      </c>
      <c r="CQ97" t="s">
        <v>2375</v>
      </c>
      <c r="CR97" t="s">
        <v>1427</v>
      </c>
      <c r="CS97" t="s">
        <v>1394</v>
      </c>
      <c r="CT97" t="s">
        <v>1540</v>
      </c>
      <c r="CU97">
        <v>183458619</v>
      </c>
      <c r="CV97">
        <v>9000</v>
      </c>
    </row>
    <row r="98" spans="1:100" x14ac:dyDescent="0.2">
      <c r="A98" s="12"/>
      <c r="B98" s="10"/>
      <c r="C98" s="10"/>
      <c r="D98" s="14"/>
      <c r="E98" s="14"/>
      <c r="F98" s="14"/>
      <c r="G98" s="14"/>
      <c r="H98" s="14"/>
      <c r="I98" s="13"/>
      <c r="J98" s="13"/>
      <c r="M98" s="5"/>
      <c r="N98" s="14"/>
      <c r="O98" s="14"/>
      <c r="P98" s="14"/>
      <c r="Q98" s="14"/>
      <c r="AL98" t="s">
        <v>453</v>
      </c>
      <c r="AM98" t="s">
        <v>2375</v>
      </c>
      <c r="AN98" s="27">
        <v>0.53370370370370368</v>
      </c>
      <c r="AO98" t="s">
        <v>1534</v>
      </c>
      <c r="AP98">
        <v>1016892882</v>
      </c>
      <c r="AQ98" t="s">
        <v>1414</v>
      </c>
      <c r="AR98" t="s">
        <v>1415</v>
      </c>
      <c r="AS98" t="s">
        <v>1416</v>
      </c>
      <c r="AT98" t="s">
        <v>1346</v>
      </c>
      <c r="AU98" t="s">
        <v>814</v>
      </c>
      <c r="AV98" s="10">
        <v>140001285914</v>
      </c>
      <c r="AW98" s="10">
        <v>130000572668</v>
      </c>
      <c r="AX98">
        <v>2006962701</v>
      </c>
      <c r="AY98" t="s">
        <v>2366</v>
      </c>
      <c r="AZ98" s="21">
        <v>145712.6</v>
      </c>
      <c r="BA98">
        <v>9008236926</v>
      </c>
      <c r="BB98" s="21">
        <v>145712.6</v>
      </c>
      <c r="BC98" t="s">
        <v>2379</v>
      </c>
      <c r="BD98" t="s">
        <v>2380</v>
      </c>
      <c r="BE98" s="21">
        <f t="shared" si="1"/>
        <v>0</v>
      </c>
      <c r="BF98" t="s">
        <v>1417</v>
      </c>
      <c r="BG98" t="s">
        <v>1418</v>
      </c>
      <c r="BH98" t="s">
        <v>2398</v>
      </c>
      <c r="BI98" s="27">
        <v>0.50075231481481486</v>
      </c>
      <c r="BJ98">
        <v>499279</v>
      </c>
      <c r="BK98" t="s">
        <v>59</v>
      </c>
      <c r="BL98" s="27">
        <v>0.50075231481481486</v>
      </c>
      <c r="BM98" t="s">
        <v>2398</v>
      </c>
      <c r="BN98" s="27">
        <v>0.53511574074074075</v>
      </c>
      <c r="BO98" t="s">
        <v>1535</v>
      </c>
      <c r="BQ98" t="s">
        <v>1542</v>
      </c>
      <c r="BT98">
        <v>30160</v>
      </c>
      <c r="BW98" t="s">
        <v>1421</v>
      </c>
      <c r="BY98" s="28">
        <v>1</v>
      </c>
      <c r="BZ98" t="s">
        <v>2391</v>
      </c>
      <c r="CA98" t="s">
        <v>1422</v>
      </c>
      <c r="CB98" t="s">
        <v>1537</v>
      </c>
      <c r="CC98">
        <v>9000</v>
      </c>
      <c r="CD98" t="s">
        <v>1394</v>
      </c>
      <c r="CE98">
        <v>10</v>
      </c>
      <c r="CF98">
        <v>9000</v>
      </c>
      <c r="CG98" t="s">
        <v>1394</v>
      </c>
      <c r="CH98">
        <v>4016316809</v>
      </c>
      <c r="CI98" t="s">
        <v>1394</v>
      </c>
      <c r="CJ98" s="27">
        <v>0</v>
      </c>
      <c r="CK98" t="s">
        <v>2391</v>
      </c>
      <c r="CL98" t="s">
        <v>1424</v>
      </c>
      <c r="CM98" t="s">
        <v>1538</v>
      </c>
      <c r="CN98" t="s">
        <v>1539</v>
      </c>
      <c r="CO98" s="27">
        <v>0.53373842592592591</v>
      </c>
      <c r="CP98" s="27">
        <v>0</v>
      </c>
      <c r="CQ98" t="s">
        <v>2375</v>
      </c>
      <c r="CR98" t="s">
        <v>1427</v>
      </c>
      <c r="CS98" t="s">
        <v>1394</v>
      </c>
      <c r="CT98" t="s">
        <v>1540</v>
      </c>
      <c r="CU98">
        <v>183458740</v>
      </c>
      <c r="CV98">
        <v>9000</v>
      </c>
    </row>
    <row r="99" spans="1:100" x14ac:dyDescent="0.2">
      <c r="A99" s="12"/>
      <c r="B99" s="10"/>
      <c r="C99" s="10"/>
      <c r="D99" s="14"/>
      <c r="E99" s="14"/>
      <c r="F99" s="14"/>
      <c r="G99" s="14"/>
      <c r="H99" s="14"/>
      <c r="I99" s="13"/>
      <c r="J99" s="13"/>
      <c r="M99" s="5"/>
      <c r="N99" s="14"/>
      <c r="O99" s="14"/>
      <c r="P99" s="14"/>
      <c r="Q99" s="14"/>
      <c r="AL99" t="s">
        <v>453</v>
      </c>
      <c r="AM99" t="s">
        <v>2375</v>
      </c>
      <c r="AN99" s="27">
        <v>0.53790509259259256</v>
      </c>
      <c r="AO99" t="s">
        <v>1534</v>
      </c>
      <c r="AP99">
        <v>1017079140</v>
      </c>
      <c r="AQ99" t="s">
        <v>1414</v>
      </c>
      <c r="AR99" t="s">
        <v>1415</v>
      </c>
      <c r="AS99" t="s">
        <v>1416</v>
      </c>
      <c r="AT99" t="s">
        <v>1346</v>
      </c>
      <c r="AU99" t="s">
        <v>837</v>
      </c>
      <c r="AV99" s="10">
        <v>140001285948</v>
      </c>
      <c r="AW99" s="10">
        <v>130000572687</v>
      </c>
      <c r="AX99">
        <v>2006962705</v>
      </c>
      <c r="AY99" t="s">
        <v>2366</v>
      </c>
      <c r="AZ99" s="21">
        <v>62322.15</v>
      </c>
      <c r="BA99">
        <v>9008236929</v>
      </c>
      <c r="BB99" s="21">
        <v>62322.15</v>
      </c>
      <c r="BC99" t="s">
        <v>2377</v>
      </c>
      <c r="BD99" t="s">
        <v>2378</v>
      </c>
      <c r="BE99" s="21">
        <f t="shared" si="1"/>
        <v>0</v>
      </c>
      <c r="BF99" t="s">
        <v>1417</v>
      </c>
      <c r="BG99" t="s">
        <v>1418</v>
      </c>
      <c r="BH99" t="s">
        <v>2398</v>
      </c>
      <c r="BI99" s="27">
        <v>0.50099537037037034</v>
      </c>
      <c r="BJ99">
        <v>499279</v>
      </c>
      <c r="BK99" t="s">
        <v>59</v>
      </c>
      <c r="BL99" s="27">
        <v>0.50099537037037034</v>
      </c>
      <c r="BM99" t="s">
        <v>2398</v>
      </c>
      <c r="BN99" s="27">
        <v>0.53983796296296294</v>
      </c>
      <c r="BO99" t="s">
        <v>1535</v>
      </c>
      <c r="BQ99" t="s">
        <v>1543</v>
      </c>
      <c r="BT99">
        <v>30160</v>
      </c>
      <c r="BW99" t="s">
        <v>1421</v>
      </c>
      <c r="BY99" s="28">
        <v>1</v>
      </c>
      <c r="BZ99" t="s">
        <v>2399</v>
      </c>
      <c r="CA99" t="s">
        <v>1422</v>
      </c>
      <c r="CB99" t="s">
        <v>1537</v>
      </c>
      <c r="CC99">
        <v>9000</v>
      </c>
      <c r="CD99" t="s">
        <v>1394</v>
      </c>
      <c r="CE99">
        <v>10</v>
      </c>
      <c r="CF99">
        <v>9000</v>
      </c>
      <c r="CG99" t="s">
        <v>1394</v>
      </c>
      <c r="CH99">
        <v>4016316809</v>
      </c>
      <c r="CI99" t="s">
        <v>1394</v>
      </c>
      <c r="CJ99" s="27">
        <v>0</v>
      </c>
      <c r="CK99" t="s">
        <v>2399</v>
      </c>
      <c r="CL99" t="s">
        <v>1424</v>
      </c>
      <c r="CM99" t="s">
        <v>1538</v>
      </c>
      <c r="CN99" t="s">
        <v>1539</v>
      </c>
      <c r="CO99" s="27">
        <v>0.53793981481481479</v>
      </c>
      <c r="CP99" s="27">
        <v>0</v>
      </c>
      <c r="CQ99" t="s">
        <v>2375</v>
      </c>
      <c r="CR99" t="s">
        <v>1427</v>
      </c>
      <c r="CS99" t="s">
        <v>1394</v>
      </c>
      <c r="CT99" t="s">
        <v>1540</v>
      </c>
      <c r="CU99">
        <v>183458908</v>
      </c>
      <c r="CV99">
        <v>9000</v>
      </c>
    </row>
    <row r="100" spans="1:100" x14ac:dyDescent="0.2">
      <c r="A100" s="12"/>
      <c r="B100" s="10"/>
      <c r="C100" s="10"/>
      <c r="D100" s="14"/>
      <c r="E100" s="14"/>
      <c r="F100" s="14"/>
      <c r="G100" s="14"/>
      <c r="H100" s="14"/>
      <c r="I100" s="13"/>
      <c r="J100" s="13"/>
      <c r="M100" s="5"/>
      <c r="N100" s="14"/>
      <c r="O100" s="14"/>
      <c r="P100" s="14"/>
      <c r="Q100" s="14"/>
      <c r="AL100" t="s">
        <v>453</v>
      </c>
      <c r="AM100" t="s">
        <v>2375</v>
      </c>
      <c r="AN100" s="27">
        <v>0.55131944444444447</v>
      </c>
      <c r="AO100" t="s">
        <v>1534</v>
      </c>
      <c r="AP100">
        <v>1016894824</v>
      </c>
      <c r="AQ100" t="s">
        <v>1414</v>
      </c>
      <c r="AR100" t="s">
        <v>1415</v>
      </c>
      <c r="AS100" t="s">
        <v>1416</v>
      </c>
      <c r="AT100" t="s">
        <v>1346</v>
      </c>
      <c r="AU100" t="s">
        <v>881</v>
      </c>
      <c r="AV100" s="10">
        <v>140001286056</v>
      </c>
      <c r="AW100" s="10">
        <v>130000572681</v>
      </c>
      <c r="AX100">
        <v>2006962895</v>
      </c>
      <c r="AY100" t="s">
        <v>2366</v>
      </c>
      <c r="AZ100" s="21">
        <v>28130.3</v>
      </c>
      <c r="BA100">
        <v>9008237098</v>
      </c>
      <c r="BB100" s="21">
        <v>28130.3</v>
      </c>
      <c r="BC100" t="s">
        <v>2367</v>
      </c>
      <c r="BD100" t="s">
        <v>2388</v>
      </c>
      <c r="BE100" s="21">
        <f t="shared" si="1"/>
        <v>0</v>
      </c>
      <c r="BF100" t="s">
        <v>1417</v>
      </c>
      <c r="BG100" t="s">
        <v>1418</v>
      </c>
      <c r="BH100" t="s">
        <v>2398</v>
      </c>
      <c r="BI100" s="27">
        <v>0.5018055555555555</v>
      </c>
      <c r="BJ100">
        <v>499279</v>
      </c>
      <c r="BK100" t="s">
        <v>59</v>
      </c>
      <c r="BL100" s="27">
        <v>0.5018055555555555</v>
      </c>
      <c r="BM100" t="s">
        <v>2398</v>
      </c>
      <c r="BN100" s="27">
        <v>0.55232638888888885</v>
      </c>
      <c r="BO100" t="s">
        <v>1535</v>
      </c>
      <c r="BQ100" t="s">
        <v>1544</v>
      </c>
      <c r="BT100">
        <v>30160</v>
      </c>
      <c r="BW100" t="s">
        <v>1421</v>
      </c>
      <c r="BY100" s="28">
        <v>1</v>
      </c>
      <c r="BZ100" t="s">
        <v>2400</v>
      </c>
      <c r="CA100" t="s">
        <v>1422</v>
      </c>
      <c r="CB100" t="s">
        <v>1537</v>
      </c>
      <c r="CC100">
        <v>9000</v>
      </c>
      <c r="CD100" t="s">
        <v>1394</v>
      </c>
      <c r="CE100">
        <v>10</v>
      </c>
      <c r="CF100">
        <v>9000</v>
      </c>
      <c r="CG100" t="s">
        <v>1394</v>
      </c>
      <c r="CH100">
        <v>4016316809</v>
      </c>
      <c r="CI100" t="s">
        <v>1394</v>
      </c>
      <c r="CJ100" s="27">
        <v>0</v>
      </c>
      <c r="CK100" t="s">
        <v>2400</v>
      </c>
      <c r="CL100" t="s">
        <v>1424</v>
      </c>
      <c r="CM100" t="s">
        <v>1538</v>
      </c>
      <c r="CN100" t="s">
        <v>1539</v>
      </c>
      <c r="CO100" s="27">
        <v>0.5513541666666667</v>
      </c>
      <c r="CP100" s="27">
        <v>0</v>
      </c>
      <c r="CQ100" t="s">
        <v>2375</v>
      </c>
      <c r="CR100" t="s">
        <v>1427</v>
      </c>
      <c r="CS100" t="s">
        <v>1394</v>
      </c>
      <c r="CT100" t="s">
        <v>1540</v>
      </c>
      <c r="CU100">
        <v>183459484</v>
      </c>
      <c r="CV100">
        <v>9000</v>
      </c>
    </row>
    <row r="101" spans="1:100" x14ac:dyDescent="0.2">
      <c r="A101" s="12"/>
      <c r="B101" s="10"/>
      <c r="C101" s="10"/>
      <c r="D101" s="14"/>
      <c r="E101" s="14"/>
      <c r="F101" s="14"/>
      <c r="G101" s="14"/>
      <c r="H101" s="14"/>
      <c r="I101" s="13"/>
      <c r="J101" s="13"/>
      <c r="M101" s="5"/>
      <c r="N101" s="14"/>
      <c r="O101" s="14"/>
      <c r="P101" s="14"/>
      <c r="Q101" s="14"/>
      <c r="AL101" t="s">
        <v>453</v>
      </c>
      <c r="AM101" t="s">
        <v>2375</v>
      </c>
      <c r="AN101" s="27">
        <v>0.55394675925925929</v>
      </c>
      <c r="AO101" t="s">
        <v>1534</v>
      </c>
      <c r="AP101">
        <v>1018532101</v>
      </c>
      <c r="AQ101" t="s">
        <v>1414</v>
      </c>
      <c r="AR101" t="s">
        <v>1415</v>
      </c>
      <c r="AS101" t="s">
        <v>1416</v>
      </c>
      <c r="AT101" t="s">
        <v>1346</v>
      </c>
      <c r="AU101" t="s">
        <v>909</v>
      </c>
      <c r="AV101" s="10">
        <v>140001286078</v>
      </c>
      <c r="AW101" s="10">
        <v>130000572672</v>
      </c>
      <c r="AX101">
        <v>2006962896</v>
      </c>
      <c r="AY101" t="s">
        <v>2366</v>
      </c>
      <c r="AZ101" s="21">
        <v>304548.75</v>
      </c>
      <c r="BA101">
        <v>9008237100</v>
      </c>
      <c r="BB101" s="21">
        <v>304548.75</v>
      </c>
      <c r="BC101" t="s">
        <v>2372</v>
      </c>
      <c r="BD101" t="s">
        <v>2373</v>
      </c>
      <c r="BE101" s="21">
        <f t="shared" si="1"/>
        <v>0</v>
      </c>
      <c r="BF101" t="s">
        <v>1417</v>
      </c>
      <c r="BG101" t="s">
        <v>1418</v>
      </c>
      <c r="BH101" t="s">
        <v>2398</v>
      </c>
      <c r="BI101" s="27">
        <v>0.50253472222222217</v>
      </c>
      <c r="BJ101">
        <v>499279</v>
      </c>
      <c r="BK101" t="s">
        <v>59</v>
      </c>
      <c r="BL101" s="27">
        <v>0.50253472222222217</v>
      </c>
      <c r="BM101" t="s">
        <v>2398</v>
      </c>
      <c r="BN101" s="27">
        <v>0.55473379629629627</v>
      </c>
      <c r="BO101" t="s">
        <v>1535</v>
      </c>
      <c r="BQ101" t="s">
        <v>1545</v>
      </c>
      <c r="BT101">
        <v>30160</v>
      </c>
      <c r="BW101" t="s">
        <v>1421</v>
      </c>
      <c r="BY101" s="28">
        <v>1</v>
      </c>
      <c r="BZ101" t="s">
        <v>2392</v>
      </c>
      <c r="CA101" t="s">
        <v>1422</v>
      </c>
      <c r="CB101" t="s">
        <v>1537</v>
      </c>
      <c r="CC101">
        <v>9000</v>
      </c>
      <c r="CD101" t="s">
        <v>1394</v>
      </c>
      <c r="CE101">
        <v>10</v>
      </c>
      <c r="CF101">
        <v>9000</v>
      </c>
      <c r="CG101" t="s">
        <v>1394</v>
      </c>
      <c r="CH101">
        <v>4016316809</v>
      </c>
      <c r="CI101" t="s">
        <v>1394</v>
      </c>
      <c r="CJ101" s="27">
        <v>0</v>
      </c>
      <c r="CK101" t="s">
        <v>2392</v>
      </c>
      <c r="CL101" t="s">
        <v>1424</v>
      </c>
      <c r="CM101" t="s">
        <v>1538</v>
      </c>
      <c r="CN101" t="s">
        <v>1539</v>
      </c>
      <c r="CO101" s="27">
        <v>0.55399305555555556</v>
      </c>
      <c r="CP101" s="27">
        <v>0</v>
      </c>
      <c r="CQ101" t="s">
        <v>2375</v>
      </c>
      <c r="CR101" t="s">
        <v>1427</v>
      </c>
      <c r="CS101" t="s">
        <v>1394</v>
      </c>
      <c r="CT101" t="s">
        <v>1540</v>
      </c>
      <c r="CU101">
        <v>183459677</v>
      </c>
      <c r="CV101">
        <v>9000</v>
      </c>
    </row>
    <row r="102" spans="1:100" x14ac:dyDescent="0.2">
      <c r="A102" s="12"/>
      <c r="B102" s="10"/>
      <c r="C102" s="10"/>
      <c r="D102" s="14"/>
      <c r="E102" s="14"/>
      <c r="F102" s="14"/>
      <c r="G102" s="14"/>
      <c r="H102" s="14"/>
      <c r="I102" s="13"/>
      <c r="J102" s="13"/>
      <c r="M102" s="5"/>
      <c r="N102" s="14"/>
      <c r="O102" s="14"/>
      <c r="P102" s="14"/>
      <c r="Q102" s="14"/>
      <c r="AL102" t="s">
        <v>453</v>
      </c>
      <c r="AM102" t="s">
        <v>2375</v>
      </c>
      <c r="AN102" s="27">
        <v>0.5659953703703704</v>
      </c>
      <c r="AO102" t="s">
        <v>1534</v>
      </c>
      <c r="AP102">
        <v>1016823762</v>
      </c>
      <c r="AQ102" t="s">
        <v>1414</v>
      </c>
      <c r="AR102" t="s">
        <v>1415</v>
      </c>
      <c r="AS102" t="s">
        <v>1416</v>
      </c>
      <c r="AT102" t="s">
        <v>1346</v>
      </c>
      <c r="AU102" t="s">
        <v>999</v>
      </c>
      <c r="AV102" s="10">
        <v>140001286220</v>
      </c>
      <c r="AW102" s="10">
        <v>130000572674</v>
      </c>
      <c r="AX102">
        <v>2006963034</v>
      </c>
      <c r="AY102" t="s">
        <v>2366</v>
      </c>
      <c r="AZ102" s="21">
        <v>696784</v>
      </c>
      <c r="BA102">
        <v>9008237341</v>
      </c>
      <c r="BB102" s="21">
        <v>696784</v>
      </c>
      <c r="BC102" t="s">
        <v>2384</v>
      </c>
      <c r="BD102" t="s">
        <v>2385</v>
      </c>
      <c r="BE102" s="21">
        <f t="shared" si="1"/>
        <v>0</v>
      </c>
      <c r="BF102" t="s">
        <v>1417</v>
      </c>
      <c r="BG102" t="s">
        <v>1418</v>
      </c>
      <c r="BH102" t="s">
        <v>2398</v>
      </c>
      <c r="BI102" s="27">
        <v>0.50304398148148144</v>
      </c>
      <c r="BJ102">
        <v>499279</v>
      </c>
      <c r="BK102" t="s">
        <v>59</v>
      </c>
      <c r="BL102" s="27">
        <v>0.50304398148148144</v>
      </c>
      <c r="BM102" t="s">
        <v>2398</v>
      </c>
      <c r="BN102" s="27">
        <v>0.56696759259259266</v>
      </c>
      <c r="BO102" t="s">
        <v>1535</v>
      </c>
      <c r="BQ102" t="s">
        <v>1546</v>
      </c>
      <c r="BT102">
        <v>30160</v>
      </c>
      <c r="BW102" t="s">
        <v>1421</v>
      </c>
      <c r="BY102" s="28">
        <v>1</v>
      </c>
      <c r="BZ102" t="s">
        <v>2401</v>
      </c>
      <c r="CA102" t="s">
        <v>1422</v>
      </c>
      <c r="CB102" t="s">
        <v>1537</v>
      </c>
      <c r="CC102">
        <v>9000</v>
      </c>
      <c r="CD102" t="s">
        <v>1394</v>
      </c>
      <c r="CE102">
        <v>10</v>
      </c>
      <c r="CF102">
        <v>9000</v>
      </c>
      <c r="CG102" t="s">
        <v>1394</v>
      </c>
      <c r="CH102">
        <v>4016316809</v>
      </c>
      <c r="CI102" t="s">
        <v>1394</v>
      </c>
      <c r="CJ102" s="27">
        <v>0</v>
      </c>
      <c r="CK102" t="s">
        <v>2401</v>
      </c>
      <c r="CL102" t="s">
        <v>1424</v>
      </c>
      <c r="CM102" t="s">
        <v>1538</v>
      </c>
      <c r="CN102" t="s">
        <v>1539</v>
      </c>
      <c r="CO102" s="27">
        <v>0.56603009259259263</v>
      </c>
      <c r="CP102" s="27">
        <v>0</v>
      </c>
      <c r="CQ102" t="s">
        <v>2375</v>
      </c>
      <c r="CR102" t="s">
        <v>1427</v>
      </c>
      <c r="CS102" t="s">
        <v>1394</v>
      </c>
      <c r="CT102" t="s">
        <v>1540</v>
      </c>
      <c r="CU102">
        <v>183460581</v>
      </c>
      <c r="CV102">
        <v>9000</v>
      </c>
    </row>
    <row r="103" spans="1:100" x14ac:dyDescent="0.2">
      <c r="A103" s="12"/>
      <c r="B103" s="10"/>
      <c r="C103" s="10"/>
      <c r="D103" s="14"/>
      <c r="E103" s="14"/>
      <c r="F103" s="14"/>
      <c r="G103" s="14"/>
      <c r="H103" s="14"/>
      <c r="I103" s="13"/>
      <c r="J103" s="13"/>
      <c r="M103" s="5"/>
      <c r="N103" s="14"/>
      <c r="O103" s="14"/>
      <c r="P103" s="14"/>
      <c r="Q103" s="14"/>
      <c r="AL103" t="s">
        <v>453</v>
      </c>
      <c r="AM103" t="s">
        <v>2375</v>
      </c>
      <c r="AN103" s="27">
        <v>0.56851851851851853</v>
      </c>
      <c r="AO103" t="s">
        <v>1534</v>
      </c>
      <c r="AP103">
        <v>1017826554</v>
      </c>
      <c r="AQ103" t="s">
        <v>1414</v>
      </c>
      <c r="AR103" t="s">
        <v>1415</v>
      </c>
      <c r="AS103" t="s">
        <v>1416</v>
      </c>
      <c r="AT103" t="s">
        <v>1346</v>
      </c>
      <c r="AU103" t="s">
        <v>1033</v>
      </c>
      <c r="AV103" s="10">
        <v>140001286247</v>
      </c>
      <c r="AW103" s="10">
        <v>130000572671</v>
      </c>
      <c r="AX103">
        <v>2006963038</v>
      </c>
      <c r="AY103" t="s">
        <v>2366</v>
      </c>
      <c r="AZ103" s="21">
        <v>191674.45</v>
      </c>
      <c r="BA103">
        <v>9008237347</v>
      </c>
      <c r="BB103" s="21">
        <v>191674.45</v>
      </c>
      <c r="BC103" t="s">
        <v>2372</v>
      </c>
      <c r="BD103" t="s">
        <v>2376</v>
      </c>
      <c r="BE103" s="21">
        <f t="shared" si="1"/>
        <v>0</v>
      </c>
      <c r="BF103" t="s">
        <v>1417</v>
      </c>
      <c r="BG103" t="s">
        <v>1418</v>
      </c>
      <c r="BH103" t="s">
        <v>2398</v>
      </c>
      <c r="BI103" s="27">
        <v>0.50325231481481481</v>
      </c>
      <c r="BJ103">
        <v>499279</v>
      </c>
      <c r="BK103" t="s">
        <v>59</v>
      </c>
      <c r="BL103" s="27">
        <v>0.50325231481481481</v>
      </c>
      <c r="BM103" t="s">
        <v>2398</v>
      </c>
      <c r="BN103" s="27">
        <v>0.56981481481481489</v>
      </c>
      <c r="BO103" t="s">
        <v>1535</v>
      </c>
      <c r="BQ103" t="s">
        <v>1547</v>
      </c>
      <c r="BT103">
        <v>30160</v>
      </c>
      <c r="BW103" t="s">
        <v>1421</v>
      </c>
      <c r="BY103" s="28">
        <v>1</v>
      </c>
      <c r="BZ103" t="s">
        <v>2402</v>
      </c>
      <c r="CA103" t="s">
        <v>1422</v>
      </c>
      <c r="CB103" t="s">
        <v>1537</v>
      </c>
      <c r="CC103">
        <v>9000</v>
      </c>
      <c r="CD103" t="s">
        <v>1394</v>
      </c>
      <c r="CE103">
        <v>10</v>
      </c>
      <c r="CF103">
        <v>9000</v>
      </c>
      <c r="CG103" t="s">
        <v>1394</v>
      </c>
      <c r="CH103">
        <v>4016316809</v>
      </c>
      <c r="CI103" t="s">
        <v>1394</v>
      </c>
      <c r="CJ103" s="27">
        <v>0</v>
      </c>
      <c r="CK103" t="s">
        <v>2402</v>
      </c>
      <c r="CL103" t="s">
        <v>1424</v>
      </c>
      <c r="CM103" t="s">
        <v>1538</v>
      </c>
      <c r="CN103" t="s">
        <v>1539</v>
      </c>
      <c r="CO103" s="27">
        <v>0.56855324074074076</v>
      </c>
      <c r="CP103" s="27">
        <v>0</v>
      </c>
      <c r="CQ103" t="s">
        <v>2375</v>
      </c>
      <c r="CR103" t="s">
        <v>1427</v>
      </c>
      <c r="CS103" t="s">
        <v>1394</v>
      </c>
      <c r="CT103" t="s">
        <v>1540</v>
      </c>
      <c r="CU103">
        <v>183460860</v>
      </c>
      <c r="CV103">
        <v>9000</v>
      </c>
    </row>
    <row r="104" spans="1:100" x14ac:dyDescent="0.2">
      <c r="A104" s="12"/>
      <c r="B104" s="10"/>
      <c r="C104" s="10"/>
      <c r="D104" s="14"/>
      <c r="E104" s="14"/>
      <c r="F104" s="14"/>
      <c r="G104" s="14"/>
      <c r="H104" s="14"/>
      <c r="I104" s="13"/>
      <c r="J104" s="13"/>
      <c r="M104" s="5"/>
      <c r="N104" s="14"/>
      <c r="O104" s="14"/>
      <c r="P104" s="14"/>
      <c r="Q104" s="14"/>
      <c r="AL104" t="s">
        <v>453</v>
      </c>
      <c r="AM104" t="s">
        <v>2375</v>
      </c>
      <c r="AN104" s="27">
        <v>0.50467592592592592</v>
      </c>
      <c r="AO104" t="s">
        <v>1534</v>
      </c>
      <c r="AP104">
        <v>1018950475</v>
      </c>
      <c r="AQ104" t="s">
        <v>1414</v>
      </c>
      <c r="AR104" t="s">
        <v>1415</v>
      </c>
      <c r="AS104" t="s">
        <v>1416</v>
      </c>
      <c r="AT104" t="s">
        <v>1346</v>
      </c>
      <c r="AU104" t="s">
        <v>693</v>
      </c>
      <c r="AV104" s="10">
        <v>140001285755</v>
      </c>
      <c r="AW104" s="10">
        <v>130000572663</v>
      </c>
      <c r="AX104">
        <v>2006962548</v>
      </c>
      <c r="AY104" t="s">
        <v>2366</v>
      </c>
      <c r="AZ104" s="21">
        <v>63852.25</v>
      </c>
      <c r="BA104">
        <v>9008236854</v>
      </c>
      <c r="BB104" s="21">
        <v>63852.25</v>
      </c>
      <c r="BC104" t="s">
        <v>2367</v>
      </c>
      <c r="BD104" t="s">
        <v>2370</v>
      </c>
      <c r="BE104" s="21">
        <f t="shared" si="1"/>
        <v>0</v>
      </c>
      <c r="BF104" t="s">
        <v>1417</v>
      </c>
      <c r="BG104" t="s">
        <v>1418</v>
      </c>
      <c r="BH104" t="s">
        <v>2398</v>
      </c>
      <c r="BI104" s="27">
        <v>0.49688657407407405</v>
      </c>
      <c r="BJ104">
        <v>499279</v>
      </c>
      <c r="BK104" t="s">
        <v>59</v>
      </c>
      <c r="BL104" s="27">
        <v>0.49688657407407405</v>
      </c>
      <c r="BM104" t="s">
        <v>2398</v>
      </c>
      <c r="BN104" s="27">
        <v>0.50723379629629628</v>
      </c>
      <c r="BO104" t="s">
        <v>1535</v>
      </c>
      <c r="BQ104" t="s">
        <v>1548</v>
      </c>
      <c r="BT104">
        <v>30160</v>
      </c>
      <c r="BW104" t="s">
        <v>1421</v>
      </c>
      <c r="BY104" s="28">
        <v>1</v>
      </c>
      <c r="BZ104" t="s">
        <v>2403</v>
      </c>
      <c r="CA104" t="s">
        <v>1422</v>
      </c>
      <c r="CB104" t="s">
        <v>1537</v>
      </c>
      <c r="CC104">
        <v>9000</v>
      </c>
      <c r="CD104" t="s">
        <v>1394</v>
      </c>
      <c r="CE104">
        <v>10</v>
      </c>
      <c r="CF104">
        <v>9000</v>
      </c>
      <c r="CG104" t="s">
        <v>1394</v>
      </c>
      <c r="CH104">
        <v>4016316809</v>
      </c>
      <c r="CI104" t="s">
        <v>1394</v>
      </c>
      <c r="CJ104" s="27">
        <v>0</v>
      </c>
      <c r="CK104" t="s">
        <v>2403</v>
      </c>
      <c r="CL104" t="s">
        <v>1424</v>
      </c>
      <c r="CM104" t="s">
        <v>1538</v>
      </c>
      <c r="CN104" t="s">
        <v>1539</v>
      </c>
      <c r="CO104" s="27">
        <v>0.50483796296296302</v>
      </c>
      <c r="CP104" s="27">
        <v>0</v>
      </c>
      <c r="CQ104" t="s">
        <v>2375</v>
      </c>
      <c r="CR104" t="s">
        <v>1427</v>
      </c>
      <c r="CS104" t="s">
        <v>1394</v>
      </c>
      <c r="CT104" t="s">
        <v>1540</v>
      </c>
      <c r="CU104">
        <v>183458020</v>
      </c>
      <c r="CV104">
        <v>9000</v>
      </c>
    </row>
    <row r="105" spans="1:100" x14ac:dyDescent="0.2">
      <c r="A105" s="12"/>
      <c r="B105" s="10"/>
      <c r="C105" s="10"/>
      <c r="D105" s="14"/>
      <c r="E105" s="14"/>
      <c r="F105" s="14"/>
      <c r="G105" s="14"/>
      <c r="H105" s="14"/>
      <c r="I105" s="13"/>
      <c r="J105" s="13"/>
      <c r="M105" s="5"/>
      <c r="N105" s="14"/>
      <c r="O105" s="14"/>
      <c r="P105" s="14"/>
      <c r="Q105" s="14"/>
      <c r="AL105" t="s">
        <v>453</v>
      </c>
      <c r="AM105" t="s">
        <v>2375</v>
      </c>
      <c r="AN105" s="27">
        <v>0.51074074074074072</v>
      </c>
      <c r="AO105" t="s">
        <v>1534</v>
      </c>
      <c r="AP105">
        <v>1016894925</v>
      </c>
      <c r="AQ105" t="s">
        <v>1414</v>
      </c>
      <c r="AR105" t="s">
        <v>1415</v>
      </c>
      <c r="AS105" t="s">
        <v>1416</v>
      </c>
      <c r="AT105" t="s">
        <v>1346</v>
      </c>
      <c r="AU105" t="s">
        <v>724</v>
      </c>
      <c r="AV105" s="10">
        <v>140001285792</v>
      </c>
      <c r="AW105" s="10">
        <v>130000572662</v>
      </c>
      <c r="AX105">
        <v>2006962601</v>
      </c>
      <c r="AY105" t="s">
        <v>2366</v>
      </c>
      <c r="AZ105" s="21">
        <v>440315.7</v>
      </c>
      <c r="BA105">
        <v>9008236863</v>
      </c>
      <c r="BB105" s="21">
        <v>440315.7</v>
      </c>
      <c r="BC105" t="s">
        <v>2367</v>
      </c>
      <c r="BD105" t="s">
        <v>2383</v>
      </c>
      <c r="BE105" s="21">
        <f t="shared" si="1"/>
        <v>0</v>
      </c>
      <c r="BF105" t="s">
        <v>1417</v>
      </c>
      <c r="BG105" t="s">
        <v>1418</v>
      </c>
      <c r="BH105" t="s">
        <v>2398</v>
      </c>
      <c r="BI105" s="27">
        <v>0.49722222222222223</v>
      </c>
      <c r="BJ105">
        <v>499279</v>
      </c>
      <c r="BK105" t="s">
        <v>59</v>
      </c>
      <c r="BL105" s="27">
        <v>0.49722222222222223</v>
      </c>
      <c r="BM105" t="s">
        <v>2398</v>
      </c>
      <c r="BN105" s="27">
        <v>0.51263888888888887</v>
      </c>
      <c r="BO105" t="s">
        <v>1535</v>
      </c>
      <c r="BQ105" t="s">
        <v>1549</v>
      </c>
      <c r="BT105">
        <v>30160</v>
      </c>
      <c r="BW105" t="s">
        <v>1421</v>
      </c>
      <c r="BY105" s="28">
        <v>1</v>
      </c>
      <c r="BZ105" t="s">
        <v>2404</v>
      </c>
      <c r="CA105" t="s">
        <v>1422</v>
      </c>
      <c r="CB105" t="s">
        <v>1537</v>
      </c>
      <c r="CC105">
        <v>9000</v>
      </c>
      <c r="CD105" t="s">
        <v>1394</v>
      </c>
      <c r="CE105">
        <v>10</v>
      </c>
      <c r="CF105">
        <v>9000</v>
      </c>
      <c r="CG105" t="s">
        <v>1394</v>
      </c>
      <c r="CH105">
        <v>4016316809</v>
      </c>
      <c r="CI105" t="s">
        <v>1394</v>
      </c>
      <c r="CJ105" s="27">
        <v>0</v>
      </c>
      <c r="CK105" t="s">
        <v>2403</v>
      </c>
      <c r="CL105" t="s">
        <v>1424</v>
      </c>
      <c r="CM105" t="s">
        <v>1538</v>
      </c>
      <c r="CN105" t="s">
        <v>1539</v>
      </c>
      <c r="CO105" s="27">
        <v>0.51079861111111113</v>
      </c>
      <c r="CP105" s="27">
        <v>0</v>
      </c>
      <c r="CQ105" t="s">
        <v>2375</v>
      </c>
      <c r="CR105" t="s">
        <v>1427</v>
      </c>
      <c r="CS105" t="s">
        <v>1394</v>
      </c>
      <c r="CT105" t="s">
        <v>1540</v>
      </c>
      <c r="CU105">
        <v>183458227</v>
      </c>
      <c r="CV105">
        <v>9000</v>
      </c>
    </row>
    <row r="106" spans="1:100" x14ac:dyDescent="0.2">
      <c r="A106" s="12"/>
      <c r="B106" s="10"/>
      <c r="C106" s="10"/>
      <c r="D106" s="14"/>
      <c r="E106" s="14"/>
      <c r="F106" s="14"/>
      <c r="G106" s="14"/>
      <c r="H106" s="14"/>
      <c r="I106" s="13"/>
      <c r="J106" s="13"/>
      <c r="M106" s="5"/>
      <c r="N106" s="14"/>
      <c r="O106" s="14"/>
      <c r="P106" s="14"/>
      <c r="Q106" s="14"/>
      <c r="AL106" t="s">
        <v>453</v>
      </c>
      <c r="AM106" t="s">
        <v>2375</v>
      </c>
      <c r="AN106" s="27">
        <v>0.5411111111111111</v>
      </c>
      <c r="AO106" t="s">
        <v>1534</v>
      </c>
      <c r="AP106">
        <v>1017270176</v>
      </c>
      <c r="AQ106" t="s">
        <v>1414</v>
      </c>
      <c r="AR106" t="s">
        <v>1415</v>
      </c>
      <c r="AS106" t="s">
        <v>1416</v>
      </c>
      <c r="AT106" t="s">
        <v>1346</v>
      </c>
      <c r="AU106" t="s">
        <v>859</v>
      </c>
      <c r="AV106" s="10">
        <v>140001285971</v>
      </c>
      <c r="AW106" s="10">
        <v>130000572677</v>
      </c>
      <c r="AX106">
        <v>2006962707</v>
      </c>
      <c r="AY106" t="s">
        <v>2366</v>
      </c>
      <c r="AZ106" s="21">
        <v>71561.600000000006</v>
      </c>
      <c r="BA106">
        <v>9008237090</v>
      </c>
      <c r="BB106" s="21">
        <v>71561.600000000006</v>
      </c>
      <c r="BC106" t="s">
        <v>2381</v>
      </c>
      <c r="BD106" t="s">
        <v>2382</v>
      </c>
      <c r="BE106" s="21">
        <f t="shared" si="1"/>
        <v>0</v>
      </c>
      <c r="BF106" t="s">
        <v>1417</v>
      </c>
      <c r="BG106" t="s">
        <v>1418</v>
      </c>
      <c r="BH106" t="s">
        <v>2398</v>
      </c>
      <c r="BI106" s="27">
        <v>0.50124999999999997</v>
      </c>
      <c r="BJ106">
        <v>499279</v>
      </c>
      <c r="BK106" t="s">
        <v>59</v>
      </c>
      <c r="BL106" s="27">
        <v>0.50124999999999997</v>
      </c>
      <c r="BM106" t="s">
        <v>2398</v>
      </c>
      <c r="BN106" s="27">
        <v>0.54214120370370367</v>
      </c>
      <c r="BO106" t="s">
        <v>1535</v>
      </c>
      <c r="BQ106" t="s">
        <v>1550</v>
      </c>
      <c r="BT106">
        <v>30160</v>
      </c>
      <c r="BW106" t="s">
        <v>1421</v>
      </c>
      <c r="BY106" s="28">
        <v>1</v>
      </c>
      <c r="BZ106" t="s">
        <v>2405</v>
      </c>
      <c r="CA106" t="s">
        <v>1422</v>
      </c>
      <c r="CB106" t="s">
        <v>1537</v>
      </c>
      <c r="CC106">
        <v>9000</v>
      </c>
      <c r="CD106" t="s">
        <v>1394</v>
      </c>
      <c r="CE106">
        <v>10</v>
      </c>
      <c r="CF106">
        <v>9000</v>
      </c>
      <c r="CG106" t="s">
        <v>1394</v>
      </c>
      <c r="CH106">
        <v>4016316809</v>
      </c>
      <c r="CI106" t="s">
        <v>1394</v>
      </c>
      <c r="CJ106" s="27">
        <v>0</v>
      </c>
      <c r="CK106" t="s">
        <v>2405</v>
      </c>
      <c r="CL106" t="s">
        <v>1424</v>
      </c>
      <c r="CM106" t="s">
        <v>1538</v>
      </c>
      <c r="CN106" t="s">
        <v>1539</v>
      </c>
      <c r="CO106" s="27">
        <v>0.54115740740740736</v>
      </c>
      <c r="CP106" s="27">
        <v>0</v>
      </c>
      <c r="CQ106" t="s">
        <v>2375</v>
      </c>
      <c r="CR106" t="s">
        <v>1427</v>
      </c>
      <c r="CS106" t="s">
        <v>1394</v>
      </c>
      <c r="CT106" t="s">
        <v>1540</v>
      </c>
      <c r="CU106">
        <v>183458914</v>
      </c>
      <c r="CV106">
        <v>9000</v>
      </c>
    </row>
    <row r="107" spans="1:100" x14ac:dyDescent="0.2">
      <c r="A107" s="12"/>
      <c r="B107" s="10"/>
      <c r="C107" s="10"/>
      <c r="D107" s="14"/>
      <c r="E107" s="14"/>
      <c r="F107" s="14"/>
      <c r="G107" s="14"/>
      <c r="H107" s="14"/>
      <c r="I107" s="13"/>
      <c r="J107" s="13"/>
      <c r="M107" s="5"/>
      <c r="N107" s="14"/>
      <c r="O107" s="14"/>
      <c r="P107" s="14"/>
      <c r="Q107" s="14"/>
      <c r="AL107" t="s">
        <v>453</v>
      </c>
      <c r="AM107" t="s">
        <v>2375</v>
      </c>
      <c r="AN107" s="27">
        <v>0.55877314814814816</v>
      </c>
      <c r="AO107" t="s">
        <v>1534</v>
      </c>
      <c r="AP107">
        <v>1016892928</v>
      </c>
      <c r="AQ107" t="s">
        <v>1414</v>
      </c>
      <c r="AR107" t="s">
        <v>1415</v>
      </c>
      <c r="AS107" t="s">
        <v>1416</v>
      </c>
      <c r="AT107" t="s">
        <v>1346</v>
      </c>
      <c r="AU107" t="s">
        <v>956</v>
      </c>
      <c r="AV107" s="10">
        <v>140001286155</v>
      </c>
      <c r="AW107" s="10">
        <v>130000572659</v>
      </c>
      <c r="AX107">
        <v>2006962904</v>
      </c>
      <c r="AY107" t="s">
        <v>2366</v>
      </c>
      <c r="AZ107" s="21">
        <v>596744.35</v>
      </c>
      <c r="BA107">
        <v>9008237330</v>
      </c>
      <c r="BB107" s="21">
        <v>596744.35</v>
      </c>
      <c r="BC107" t="s">
        <v>2367</v>
      </c>
      <c r="BD107" t="s">
        <v>2371</v>
      </c>
      <c r="BE107" s="21">
        <f t="shared" si="1"/>
        <v>0</v>
      </c>
      <c r="BF107" t="s">
        <v>1417</v>
      </c>
      <c r="BG107" t="s">
        <v>1418</v>
      </c>
      <c r="BH107" t="s">
        <v>2398</v>
      </c>
      <c r="BI107" s="27">
        <v>0.50280092592592596</v>
      </c>
      <c r="BJ107">
        <v>499279</v>
      </c>
      <c r="BK107" t="s">
        <v>59</v>
      </c>
      <c r="BL107" s="27">
        <v>0.50280092592592596</v>
      </c>
      <c r="BM107" t="s">
        <v>2398</v>
      </c>
      <c r="BN107" s="27">
        <v>0.56125000000000003</v>
      </c>
      <c r="BO107" t="s">
        <v>1535</v>
      </c>
      <c r="BQ107" t="s">
        <v>1551</v>
      </c>
      <c r="BT107">
        <v>30160</v>
      </c>
      <c r="BW107" t="s">
        <v>1421</v>
      </c>
      <c r="BY107" s="28">
        <v>1</v>
      </c>
      <c r="BZ107" t="s">
        <v>2404</v>
      </c>
      <c r="CA107" t="s">
        <v>1422</v>
      </c>
      <c r="CB107" t="s">
        <v>1537</v>
      </c>
      <c r="CC107">
        <v>9000</v>
      </c>
      <c r="CD107" t="s">
        <v>1394</v>
      </c>
      <c r="CE107">
        <v>10</v>
      </c>
      <c r="CF107">
        <v>9000</v>
      </c>
      <c r="CG107" t="s">
        <v>1394</v>
      </c>
      <c r="CH107">
        <v>4016316809</v>
      </c>
      <c r="CI107" t="s">
        <v>1394</v>
      </c>
      <c r="CJ107" s="27">
        <v>0</v>
      </c>
      <c r="CK107" t="s">
        <v>2403</v>
      </c>
      <c r="CL107" t="s">
        <v>1424</v>
      </c>
      <c r="CM107" t="s">
        <v>1538</v>
      </c>
      <c r="CN107" t="s">
        <v>1539</v>
      </c>
      <c r="CO107" s="27">
        <v>0.55880787037037039</v>
      </c>
      <c r="CP107" s="27">
        <v>0</v>
      </c>
      <c r="CQ107" t="s">
        <v>2375</v>
      </c>
      <c r="CR107" t="s">
        <v>1427</v>
      </c>
      <c r="CS107" t="s">
        <v>1394</v>
      </c>
      <c r="CT107" t="s">
        <v>1540</v>
      </c>
      <c r="CU107">
        <v>183460127</v>
      </c>
      <c r="CV107">
        <v>9000</v>
      </c>
    </row>
    <row r="108" spans="1:100" x14ac:dyDescent="0.2">
      <c r="A108" s="12"/>
      <c r="B108" s="10"/>
      <c r="C108" s="10"/>
      <c r="D108" s="14"/>
      <c r="E108" s="14"/>
      <c r="F108" s="14"/>
      <c r="G108" s="14"/>
      <c r="H108" s="14"/>
      <c r="I108" s="13"/>
      <c r="J108" s="13"/>
      <c r="M108" s="5"/>
      <c r="N108" s="14"/>
      <c r="O108" s="14"/>
      <c r="P108" s="14"/>
      <c r="Q108" s="14"/>
      <c r="AL108" t="s">
        <v>453</v>
      </c>
      <c r="AM108" t="s">
        <v>2375</v>
      </c>
      <c r="AN108" s="27">
        <v>0.57081018518518511</v>
      </c>
      <c r="AO108" t="s">
        <v>1534</v>
      </c>
      <c r="AP108">
        <v>1016894837</v>
      </c>
      <c r="AQ108" t="s">
        <v>1414</v>
      </c>
      <c r="AR108" t="s">
        <v>1415</v>
      </c>
      <c r="AS108" t="s">
        <v>1416</v>
      </c>
      <c r="AT108" t="s">
        <v>1346</v>
      </c>
      <c r="AU108" t="s">
        <v>1068</v>
      </c>
      <c r="AV108" s="10">
        <v>140001286269</v>
      </c>
      <c r="AW108" s="10">
        <v>130000572686</v>
      </c>
      <c r="AX108">
        <v>2006963040</v>
      </c>
      <c r="AY108" t="s">
        <v>2366</v>
      </c>
      <c r="AZ108" s="21">
        <v>96455.15</v>
      </c>
      <c r="BA108">
        <v>9008237349</v>
      </c>
      <c r="BB108" s="21">
        <v>96455.15</v>
      </c>
      <c r="BC108" t="s">
        <v>2367</v>
      </c>
      <c r="BD108" t="s">
        <v>2368</v>
      </c>
      <c r="BE108" s="21">
        <f t="shared" si="1"/>
        <v>0</v>
      </c>
      <c r="BF108" t="s">
        <v>1417</v>
      </c>
      <c r="BG108" t="s">
        <v>1418</v>
      </c>
      <c r="BH108" t="s">
        <v>2398</v>
      </c>
      <c r="BI108" s="27">
        <v>0.50354166666666667</v>
      </c>
      <c r="BJ108">
        <v>499279</v>
      </c>
      <c r="BK108" t="s">
        <v>59</v>
      </c>
      <c r="BL108" s="27">
        <v>0.50354166666666667</v>
      </c>
      <c r="BM108" t="s">
        <v>2398</v>
      </c>
      <c r="BN108" s="27">
        <v>0.57166666666666666</v>
      </c>
      <c r="BO108" t="s">
        <v>1535</v>
      </c>
      <c r="BQ108" t="s">
        <v>1552</v>
      </c>
      <c r="BT108">
        <v>30160</v>
      </c>
      <c r="BW108" t="s">
        <v>1421</v>
      </c>
      <c r="BY108" s="28">
        <v>1</v>
      </c>
      <c r="BZ108" t="s">
        <v>2399</v>
      </c>
      <c r="CA108" t="s">
        <v>1422</v>
      </c>
      <c r="CB108" t="s">
        <v>1537</v>
      </c>
      <c r="CC108">
        <v>9000</v>
      </c>
      <c r="CD108" t="s">
        <v>1394</v>
      </c>
      <c r="CE108">
        <v>10</v>
      </c>
      <c r="CF108">
        <v>9000</v>
      </c>
      <c r="CG108" t="s">
        <v>1394</v>
      </c>
      <c r="CH108">
        <v>4016316809</v>
      </c>
      <c r="CI108" t="s">
        <v>1394</v>
      </c>
      <c r="CJ108" s="27">
        <v>0</v>
      </c>
      <c r="CK108" t="s">
        <v>2399</v>
      </c>
      <c r="CL108" t="s">
        <v>1424</v>
      </c>
      <c r="CM108" t="s">
        <v>1538</v>
      </c>
      <c r="CN108" t="s">
        <v>1539</v>
      </c>
      <c r="CO108" s="27">
        <v>0.57084490740740745</v>
      </c>
      <c r="CP108" s="27">
        <v>0</v>
      </c>
      <c r="CQ108" t="s">
        <v>2375</v>
      </c>
      <c r="CR108" t="s">
        <v>1427</v>
      </c>
      <c r="CS108" t="s">
        <v>1394</v>
      </c>
      <c r="CT108" t="s">
        <v>1540</v>
      </c>
      <c r="CU108">
        <v>183460965</v>
      </c>
      <c r="CV108">
        <v>9000</v>
      </c>
    </row>
    <row r="109" spans="1:100" x14ac:dyDescent="0.2">
      <c r="A109" s="12"/>
      <c r="B109" s="10"/>
      <c r="C109" s="10"/>
      <c r="D109" s="14"/>
      <c r="E109" s="14"/>
      <c r="F109" s="14"/>
      <c r="G109" s="14"/>
      <c r="H109" s="14"/>
      <c r="I109" s="13"/>
      <c r="J109" s="13"/>
      <c r="M109" s="5"/>
      <c r="N109" s="14"/>
      <c r="O109" s="14"/>
      <c r="P109" s="14"/>
      <c r="Q109" s="14"/>
      <c r="AL109" t="s">
        <v>453</v>
      </c>
      <c r="AM109" t="s">
        <v>2375</v>
      </c>
      <c r="AN109" s="27">
        <v>0.54465277777777776</v>
      </c>
      <c r="AO109" t="s">
        <v>1534</v>
      </c>
      <c r="AP109">
        <v>1015228166</v>
      </c>
      <c r="AQ109" t="s">
        <v>1414</v>
      </c>
      <c r="AR109" t="s">
        <v>1415</v>
      </c>
      <c r="AS109" t="s">
        <v>1416</v>
      </c>
      <c r="AT109" t="s">
        <v>1346</v>
      </c>
      <c r="AU109" t="s">
        <v>1140</v>
      </c>
      <c r="AV109" s="10">
        <v>140001286007</v>
      </c>
      <c r="AW109" s="10">
        <v>130000572690</v>
      </c>
      <c r="AX109">
        <v>2006962710</v>
      </c>
      <c r="AY109" t="s">
        <v>2366</v>
      </c>
      <c r="AZ109" s="21">
        <v>28111.040000000001</v>
      </c>
      <c r="BA109">
        <v>9008237093</v>
      </c>
      <c r="BB109" s="21">
        <v>28111.040000000001</v>
      </c>
      <c r="BC109" t="s">
        <v>2406</v>
      </c>
      <c r="BD109" t="s">
        <v>2407</v>
      </c>
      <c r="BE109" s="21">
        <f t="shared" si="1"/>
        <v>0</v>
      </c>
      <c r="BF109" t="s">
        <v>1417</v>
      </c>
      <c r="BG109" t="s">
        <v>1418</v>
      </c>
      <c r="BH109" t="s">
        <v>2408</v>
      </c>
      <c r="BI109" s="27">
        <v>0.41386574074074073</v>
      </c>
      <c r="BJ109">
        <v>499279</v>
      </c>
      <c r="BK109" t="s">
        <v>59</v>
      </c>
      <c r="BL109" s="27">
        <v>0.41386574074074073</v>
      </c>
      <c r="BM109" t="s">
        <v>2408</v>
      </c>
      <c r="BN109" s="27">
        <v>0.547337962962963</v>
      </c>
      <c r="BO109" t="s">
        <v>1535</v>
      </c>
      <c r="BQ109" t="s">
        <v>1553</v>
      </c>
      <c r="BT109">
        <v>30160</v>
      </c>
      <c r="BW109" t="s">
        <v>1421</v>
      </c>
      <c r="BY109" s="28">
        <v>1</v>
      </c>
      <c r="BZ109" t="s">
        <v>2409</v>
      </c>
      <c r="CA109" t="s">
        <v>1422</v>
      </c>
      <c r="CB109" t="s">
        <v>1537</v>
      </c>
      <c r="CC109">
        <v>9000</v>
      </c>
      <c r="CD109" t="s">
        <v>1394</v>
      </c>
      <c r="CE109">
        <v>10</v>
      </c>
      <c r="CF109">
        <v>9000</v>
      </c>
      <c r="CG109" t="s">
        <v>1394</v>
      </c>
      <c r="CH109">
        <v>4016316809</v>
      </c>
      <c r="CI109" t="s">
        <v>1394</v>
      </c>
      <c r="CJ109" s="27">
        <v>0</v>
      </c>
      <c r="CK109" t="s">
        <v>2409</v>
      </c>
      <c r="CL109" t="s">
        <v>1424</v>
      </c>
      <c r="CM109" t="s">
        <v>1538</v>
      </c>
      <c r="CN109" t="s">
        <v>1539</v>
      </c>
      <c r="CO109" s="27">
        <v>0.54469907407407414</v>
      </c>
      <c r="CP109" s="27">
        <v>0</v>
      </c>
      <c r="CQ109" t="s">
        <v>2375</v>
      </c>
      <c r="CR109" t="s">
        <v>1427</v>
      </c>
      <c r="CS109" t="s">
        <v>1394</v>
      </c>
      <c r="CT109" t="s">
        <v>1540</v>
      </c>
      <c r="CU109">
        <v>183459260</v>
      </c>
      <c r="CV109">
        <v>9000</v>
      </c>
    </row>
    <row r="110" spans="1:100" x14ac:dyDescent="0.2">
      <c r="A110" s="12"/>
      <c r="B110" s="10"/>
      <c r="C110" s="10"/>
      <c r="D110" s="14"/>
      <c r="E110" s="14"/>
      <c r="F110" s="14"/>
      <c r="G110" s="14"/>
      <c r="H110" s="14"/>
      <c r="I110" s="13"/>
      <c r="J110" s="13"/>
      <c r="M110" s="5"/>
      <c r="N110" s="14"/>
      <c r="O110" s="14"/>
      <c r="P110" s="14"/>
      <c r="Q110" s="14"/>
      <c r="AL110" t="s">
        <v>1554</v>
      </c>
      <c r="AM110" t="s">
        <v>2375</v>
      </c>
      <c r="AN110" s="27">
        <v>0.58494212962962966</v>
      </c>
      <c r="AO110" t="s">
        <v>1555</v>
      </c>
      <c r="AP110">
        <v>1016894925</v>
      </c>
      <c r="AQ110" t="s">
        <v>1414</v>
      </c>
      <c r="AR110" t="s">
        <v>1415</v>
      </c>
      <c r="AS110" t="s">
        <v>1416</v>
      </c>
      <c r="AT110" t="s">
        <v>1346</v>
      </c>
      <c r="AU110" t="s">
        <v>1090</v>
      </c>
      <c r="AV110" s="10">
        <v>140001286412</v>
      </c>
      <c r="AW110" s="10">
        <v>130000574513</v>
      </c>
      <c r="AX110">
        <v>2006963215</v>
      </c>
      <c r="AY110" t="s">
        <v>2366</v>
      </c>
      <c r="AZ110" s="21">
        <v>15793.2</v>
      </c>
      <c r="BA110">
        <v>9008237546</v>
      </c>
      <c r="BB110" s="21">
        <v>15793.2</v>
      </c>
      <c r="BC110" t="s">
        <v>2367</v>
      </c>
      <c r="BD110" t="s">
        <v>2383</v>
      </c>
      <c r="BE110" s="21">
        <f t="shared" si="1"/>
        <v>0</v>
      </c>
      <c r="BF110" t="s">
        <v>1417</v>
      </c>
      <c r="BG110" t="s">
        <v>1418</v>
      </c>
      <c r="BH110" t="s">
        <v>2374</v>
      </c>
      <c r="BI110" s="27">
        <v>0.56670138888888888</v>
      </c>
      <c r="BJ110">
        <v>433041</v>
      </c>
      <c r="BK110" t="s">
        <v>65</v>
      </c>
      <c r="BL110" s="27">
        <v>0.56670138888888888</v>
      </c>
      <c r="BM110" t="s">
        <v>2374</v>
      </c>
      <c r="BN110" s="27">
        <v>0.58607638888888891</v>
      </c>
      <c r="BO110" t="s">
        <v>1556</v>
      </c>
      <c r="BQ110" t="s">
        <v>1557</v>
      </c>
      <c r="BT110">
        <v>30000</v>
      </c>
      <c r="BU110">
        <v>3</v>
      </c>
      <c r="BW110" t="s">
        <v>1421</v>
      </c>
      <c r="BY110" s="27">
        <v>0.58494212962962966</v>
      </c>
      <c r="BZ110" t="s">
        <v>2398</v>
      </c>
      <c r="CA110" t="s">
        <v>1422</v>
      </c>
      <c r="CB110" t="s">
        <v>1558</v>
      </c>
      <c r="CC110">
        <v>9000</v>
      </c>
      <c r="CD110" t="s">
        <v>1394</v>
      </c>
      <c r="CE110">
        <v>10</v>
      </c>
      <c r="CF110">
        <v>9000</v>
      </c>
      <c r="CG110" t="s">
        <v>1394</v>
      </c>
      <c r="CH110">
        <v>4016316844</v>
      </c>
      <c r="CI110" t="s">
        <v>1394</v>
      </c>
      <c r="CJ110" s="27">
        <v>0.58494212962962966</v>
      </c>
      <c r="CK110" t="s">
        <v>2374</v>
      </c>
      <c r="CL110" t="s">
        <v>1424</v>
      </c>
      <c r="CM110" t="s">
        <v>1559</v>
      </c>
      <c r="CN110" t="s">
        <v>1560</v>
      </c>
      <c r="CO110" s="27">
        <v>0.58498842592592593</v>
      </c>
      <c r="CP110" s="27">
        <v>0</v>
      </c>
      <c r="CQ110" t="s">
        <v>2375</v>
      </c>
      <c r="CR110" t="s">
        <v>1427</v>
      </c>
      <c r="CS110" t="s">
        <v>1394</v>
      </c>
      <c r="CT110" t="s">
        <v>1561</v>
      </c>
      <c r="CU110">
        <v>183462393</v>
      </c>
      <c r="CV110">
        <v>9000</v>
      </c>
    </row>
    <row r="111" spans="1:100" x14ac:dyDescent="0.2">
      <c r="A111" s="12"/>
      <c r="B111" s="10"/>
      <c r="C111" s="10"/>
      <c r="D111" s="14"/>
      <c r="E111" s="14"/>
      <c r="F111" s="14"/>
      <c r="G111" s="14"/>
      <c r="H111" s="14"/>
      <c r="I111" s="13"/>
      <c r="J111" s="13"/>
      <c r="M111" s="5"/>
      <c r="N111" s="14"/>
      <c r="O111" s="14"/>
      <c r="P111" s="14"/>
      <c r="Q111" s="14"/>
      <c r="AL111" t="s">
        <v>1554</v>
      </c>
      <c r="AM111" t="s">
        <v>2375</v>
      </c>
      <c r="AN111" s="27">
        <v>0.56363425925925925</v>
      </c>
      <c r="AO111" t="s">
        <v>1555</v>
      </c>
      <c r="AP111">
        <v>1017270176</v>
      </c>
      <c r="AQ111" t="s">
        <v>1414</v>
      </c>
      <c r="AR111" t="s">
        <v>1415</v>
      </c>
      <c r="AS111" t="s">
        <v>1416</v>
      </c>
      <c r="AT111" t="s">
        <v>1346</v>
      </c>
      <c r="AU111" t="s">
        <v>861</v>
      </c>
      <c r="AV111" s="10">
        <v>140001286192</v>
      </c>
      <c r="AW111" s="10">
        <v>130000574463</v>
      </c>
      <c r="AX111">
        <v>2006962985</v>
      </c>
      <c r="AY111" t="s">
        <v>2366</v>
      </c>
      <c r="AZ111" s="21">
        <v>73327.100000000006</v>
      </c>
      <c r="BA111">
        <v>9008237311</v>
      </c>
      <c r="BB111" s="21">
        <v>73327.100000000006</v>
      </c>
      <c r="BC111" t="s">
        <v>2381</v>
      </c>
      <c r="BD111" t="s">
        <v>2382</v>
      </c>
      <c r="BE111" s="21">
        <f t="shared" si="1"/>
        <v>0</v>
      </c>
      <c r="BF111" t="s">
        <v>1417</v>
      </c>
      <c r="BG111" t="s">
        <v>1418</v>
      </c>
      <c r="BH111" t="s">
        <v>2374</v>
      </c>
      <c r="BI111" s="27">
        <v>0.56533564814814818</v>
      </c>
      <c r="BJ111">
        <v>433041</v>
      </c>
      <c r="BK111" t="s">
        <v>65</v>
      </c>
      <c r="BL111" s="27">
        <v>0.56533564814814818</v>
      </c>
      <c r="BM111" t="s">
        <v>2374</v>
      </c>
      <c r="BN111" s="27">
        <v>0.5647106481481482</v>
      </c>
      <c r="BO111" t="s">
        <v>1556</v>
      </c>
      <c r="BQ111" t="s">
        <v>1562</v>
      </c>
      <c r="BT111">
        <v>30000</v>
      </c>
      <c r="BU111">
        <v>3</v>
      </c>
      <c r="BW111" t="s">
        <v>1421</v>
      </c>
      <c r="BY111" s="27">
        <v>0.56363425925925925</v>
      </c>
      <c r="BZ111" t="s">
        <v>2398</v>
      </c>
      <c r="CA111" t="s">
        <v>1422</v>
      </c>
      <c r="CB111" t="s">
        <v>1558</v>
      </c>
      <c r="CC111">
        <v>9000</v>
      </c>
      <c r="CD111" t="s">
        <v>1394</v>
      </c>
      <c r="CE111">
        <v>10</v>
      </c>
      <c r="CF111">
        <v>9000</v>
      </c>
      <c r="CG111" t="s">
        <v>1394</v>
      </c>
      <c r="CH111">
        <v>4016316844</v>
      </c>
      <c r="CI111" t="s">
        <v>1394</v>
      </c>
      <c r="CJ111" s="27">
        <v>0.56363425925925925</v>
      </c>
      <c r="CK111" t="s">
        <v>2374</v>
      </c>
      <c r="CL111" t="s">
        <v>1424</v>
      </c>
      <c r="CM111" t="s">
        <v>1559</v>
      </c>
      <c r="CN111" t="s">
        <v>1560</v>
      </c>
      <c r="CO111" s="27">
        <v>0.56369212962962967</v>
      </c>
      <c r="CP111" s="27">
        <v>0</v>
      </c>
      <c r="CQ111" t="s">
        <v>2375</v>
      </c>
      <c r="CR111" t="s">
        <v>1427</v>
      </c>
      <c r="CS111" t="s">
        <v>1394</v>
      </c>
      <c r="CT111" t="s">
        <v>1561</v>
      </c>
      <c r="CU111">
        <v>183460408</v>
      </c>
      <c r="CV111">
        <v>9000</v>
      </c>
    </row>
    <row r="112" spans="1:100" x14ac:dyDescent="0.2">
      <c r="A112" s="12"/>
      <c r="B112" s="10"/>
      <c r="C112" s="10"/>
      <c r="D112" s="14"/>
      <c r="E112" s="14"/>
      <c r="F112" s="14"/>
      <c r="G112" s="14"/>
      <c r="H112" s="14"/>
      <c r="I112" s="13"/>
      <c r="J112" s="13"/>
      <c r="M112" s="5"/>
      <c r="N112" s="14"/>
      <c r="O112" s="14"/>
      <c r="P112" s="14"/>
      <c r="Q112" s="14"/>
      <c r="AL112" t="s">
        <v>1554</v>
      </c>
      <c r="AM112" t="s">
        <v>2375</v>
      </c>
      <c r="AN112" s="27">
        <v>0.58074074074074067</v>
      </c>
      <c r="AO112" t="s">
        <v>1555</v>
      </c>
      <c r="AP112">
        <v>1018950475</v>
      </c>
      <c r="AQ112" t="s">
        <v>1414</v>
      </c>
      <c r="AR112" t="s">
        <v>1415</v>
      </c>
      <c r="AS112" t="s">
        <v>1416</v>
      </c>
      <c r="AT112" t="s">
        <v>1346</v>
      </c>
      <c r="AU112" t="s">
        <v>694</v>
      </c>
      <c r="AV112" s="10">
        <v>140001286371</v>
      </c>
      <c r="AW112" s="10">
        <v>130000574480</v>
      </c>
      <c r="AX112">
        <v>2006963163</v>
      </c>
      <c r="AY112" t="s">
        <v>2366</v>
      </c>
      <c r="AZ112" s="21">
        <v>19361.650000000001</v>
      </c>
      <c r="BA112">
        <v>9008237537</v>
      </c>
      <c r="BB112" s="21">
        <v>19361.650000000001</v>
      </c>
      <c r="BC112" t="s">
        <v>2367</v>
      </c>
      <c r="BD112" t="s">
        <v>2370</v>
      </c>
      <c r="BE112" s="21">
        <f t="shared" si="1"/>
        <v>0</v>
      </c>
      <c r="BF112" t="s">
        <v>1417</v>
      </c>
      <c r="BG112" t="s">
        <v>1418</v>
      </c>
      <c r="BH112" t="s">
        <v>2374</v>
      </c>
      <c r="BI112" s="27">
        <v>0.56606481481481474</v>
      </c>
      <c r="BJ112">
        <v>433041</v>
      </c>
      <c r="BK112" t="s">
        <v>65</v>
      </c>
      <c r="BL112" s="27">
        <v>0.56606481481481474</v>
      </c>
      <c r="BM112" t="s">
        <v>2374</v>
      </c>
      <c r="BN112" s="27">
        <v>0.58216435185185189</v>
      </c>
      <c r="BO112" t="s">
        <v>1556</v>
      </c>
      <c r="BQ112" t="s">
        <v>1563</v>
      </c>
      <c r="BT112">
        <v>30000</v>
      </c>
      <c r="BU112">
        <v>3</v>
      </c>
      <c r="BW112" t="s">
        <v>1421</v>
      </c>
      <c r="BY112" s="27">
        <v>0.58074074074074067</v>
      </c>
      <c r="BZ112" t="s">
        <v>2398</v>
      </c>
      <c r="CA112" t="s">
        <v>1422</v>
      </c>
      <c r="CB112" t="s">
        <v>1558</v>
      </c>
      <c r="CC112">
        <v>9000</v>
      </c>
      <c r="CD112" t="s">
        <v>1394</v>
      </c>
      <c r="CE112">
        <v>10</v>
      </c>
      <c r="CF112">
        <v>9000</v>
      </c>
      <c r="CG112" t="s">
        <v>1394</v>
      </c>
      <c r="CH112">
        <v>4016316844</v>
      </c>
      <c r="CI112" t="s">
        <v>1394</v>
      </c>
      <c r="CJ112" s="27">
        <v>0.58074074074074067</v>
      </c>
      <c r="CK112" t="s">
        <v>2374</v>
      </c>
      <c r="CL112" t="s">
        <v>1424</v>
      </c>
      <c r="CM112" t="s">
        <v>1559</v>
      </c>
      <c r="CN112" t="s">
        <v>1560</v>
      </c>
      <c r="CO112" s="27">
        <v>0.58081018518518512</v>
      </c>
      <c r="CP112" s="27">
        <v>0</v>
      </c>
      <c r="CQ112" t="s">
        <v>2375</v>
      </c>
      <c r="CR112" t="s">
        <v>1427</v>
      </c>
      <c r="CS112" t="s">
        <v>1394</v>
      </c>
      <c r="CT112" t="s">
        <v>1561</v>
      </c>
      <c r="CU112">
        <v>183461972</v>
      </c>
      <c r="CV112">
        <v>9000</v>
      </c>
    </row>
    <row r="113" spans="1:100" x14ac:dyDescent="0.2">
      <c r="A113" s="12"/>
      <c r="B113" s="10"/>
      <c r="C113" s="10"/>
      <c r="D113" s="14"/>
      <c r="E113" s="14"/>
      <c r="F113" s="14"/>
      <c r="G113" s="14"/>
      <c r="H113" s="14"/>
      <c r="I113" s="13"/>
      <c r="J113" s="13"/>
      <c r="M113" s="5"/>
      <c r="N113" s="14"/>
      <c r="O113" s="14"/>
      <c r="P113" s="14"/>
      <c r="Q113" s="14"/>
      <c r="AL113" t="s">
        <v>1554</v>
      </c>
      <c r="AM113" t="s">
        <v>2375</v>
      </c>
      <c r="AN113" s="27">
        <v>0.55449074074074078</v>
      </c>
      <c r="AO113" t="s">
        <v>1555</v>
      </c>
      <c r="AP113">
        <v>1018532101</v>
      </c>
      <c r="AQ113" t="s">
        <v>1414</v>
      </c>
      <c r="AR113" t="s">
        <v>1415</v>
      </c>
      <c r="AS113" t="s">
        <v>1416</v>
      </c>
      <c r="AT113" t="s">
        <v>1346</v>
      </c>
      <c r="AU113" t="s">
        <v>910</v>
      </c>
      <c r="AV113" s="10">
        <v>140001286086</v>
      </c>
      <c r="AW113" s="10">
        <v>130000574502</v>
      </c>
      <c r="AX113">
        <v>2006962865</v>
      </c>
      <c r="AY113" t="s">
        <v>2366</v>
      </c>
      <c r="AZ113" s="21">
        <v>264118.8</v>
      </c>
      <c r="BA113">
        <v>9008237167</v>
      </c>
      <c r="BB113" s="21">
        <v>264118.8</v>
      </c>
      <c r="BC113" t="s">
        <v>2372</v>
      </c>
      <c r="BD113" t="s">
        <v>2373</v>
      </c>
      <c r="BE113" s="21">
        <f t="shared" si="1"/>
        <v>0</v>
      </c>
      <c r="BF113" t="s">
        <v>1417</v>
      </c>
      <c r="BG113" t="s">
        <v>1418</v>
      </c>
      <c r="BH113" t="s">
        <v>2374</v>
      </c>
      <c r="BI113" s="27">
        <v>0.56656249999999997</v>
      </c>
      <c r="BJ113">
        <v>433041</v>
      </c>
      <c r="BK113" t="s">
        <v>65</v>
      </c>
      <c r="BL113" s="27">
        <v>0.56656249999999997</v>
      </c>
      <c r="BM113" t="s">
        <v>2374</v>
      </c>
      <c r="BN113" s="27">
        <v>0.55576388888888884</v>
      </c>
      <c r="BO113" t="s">
        <v>1556</v>
      </c>
      <c r="BQ113" t="s">
        <v>1564</v>
      </c>
      <c r="BT113">
        <v>30000</v>
      </c>
      <c r="BU113">
        <v>3</v>
      </c>
      <c r="BW113" t="s">
        <v>1421</v>
      </c>
      <c r="BY113" s="27">
        <v>0.55449074074074078</v>
      </c>
      <c r="BZ113" t="s">
        <v>2398</v>
      </c>
      <c r="CA113" t="s">
        <v>1422</v>
      </c>
      <c r="CB113" t="s">
        <v>1558</v>
      </c>
      <c r="CC113">
        <v>9000</v>
      </c>
      <c r="CD113" t="s">
        <v>1394</v>
      </c>
      <c r="CE113">
        <v>10</v>
      </c>
      <c r="CF113">
        <v>9000</v>
      </c>
      <c r="CG113" t="s">
        <v>1394</v>
      </c>
      <c r="CH113">
        <v>4016316844</v>
      </c>
      <c r="CI113" t="s">
        <v>1394</v>
      </c>
      <c r="CJ113" s="27">
        <v>0.55449074074074078</v>
      </c>
      <c r="CK113" t="s">
        <v>2374</v>
      </c>
      <c r="CL113" t="s">
        <v>1424</v>
      </c>
      <c r="CM113" t="s">
        <v>1559</v>
      </c>
      <c r="CN113" t="s">
        <v>1560</v>
      </c>
      <c r="CO113" s="27">
        <v>0.55458333333333332</v>
      </c>
      <c r="CP113" s="27">
        <v>0</v>
      </c>
      <c r="CQ113" t="s">
        <v>2375</v>
      </c>
      <c r="CR113" t="s">
        <v>1427</v>
      </c>
      <c r="CS113" t="s">
        <v>1394</v>
      </c>
      <c r="CT113" t="s">
        <v>1561</v>
      </c>
      <c r="CU113">
        <v>183459714</v>
      </c>
      <c r="CV113">
        <v>9000</v>
      </c>
    </row>
    <row r="114" spans="1:100" x14ac:dyDescent="0.2">
      <c r="A114" s="12"/>
      <c r="B114" s="10"/>
      <c r="C114" s="10"/>
      <c r="D114" s="14"/>
      <c r="E114" s="14"/>
      <c r="F114" s="14"/>
      <c r="G114" s="14"/>
      <c r="H114" s="14"/>
      <c r="I114" s="13"/>
      <c r="J114" s="13"/>
      <c r="M114" s="5"/>
      <c r="N114" s="14"/>
      <c r="O114" s="14"/>
      <c r="P114" s="14"/>
      <c r="Q114" s="14"/>
      <c r="AL114" t="s">
        <v>1554</v>
      </c>
      <c r="AM114" t="s">
        <v>2375</v>
      </c>
      <c r="AN114" s="27">
        <v>0.55127314814814821</v>
      </c>
      <c r="AO114" t="s">
        <v>1555</v>
      </c>
      <c r="AP114">
        <v>1017826554</v>
      </c>
      <c r="AQ114" t="s">
        <v>1414</v>
      </c>
      <c r="AR114" t="s">
        <v>1415</v>
      </c>
      <c r="AS114" t="s">
        <v>1416</v>
      </c>
      <c r="AT114" t="s">
        <v>1346</v>
      </c>
      <c r="AU114" t="s">
        <v>1034</v>
      </c>
      <c r="AV114" s="10">
        <v>140001286057</v>
      </c>
      <c r="AW114" s="10">
        <v>130000574482</v>
      </c>
      <c r="AX114">
        <v>2006962861</v>
      </c>
      <c r="AY114" t="s">
        <v>2366</v>
      </c>
      <c r="AZ114" s="21">
        <v>75504.55</v>
      </c>
      <c r="BA114">
        <v>9008237160</v>
      </c>
      <c r="BB114" s="21">
        <v>75504.55</v>
      </c>
      <c r="BC114" t="s">
        <v>2372</v>
      </c>
      <c r="BD114" t="s">
        <v>2376</v>
      </c>
      <c r="BE114" s="21">
        <f t="shared" si="1"/>
        <v>0</v>
      </c>
      <c r="BF114" t="s">
        <v>1417</v>
      </c>
      <c r="BG114" t="s">
        <v>1418</v>
      </c>
      <c r="BH114" t="s">
        <v>2374</v>
      </c>
      <c r="BI114" s="27">
        <v>0.56618055555555558</v>
      </c>
      <c r="BJ114">
        <v>433041</v>
      </c>
      <c r="BK114" t="s">
        <v>65</v>
      </c>
      <c r="BL114" s="27">
        <v>0.56618055555555558</v>
      </c>
      <c r="BM114" t="s">
        <v>2374</v>
      </c>
      <c r="BN114" s="27">
        <v>0.5524189814814815</v>
      </c>
      <c r="BO114" t="s">
        <v>1556</v>
      </c>
      <c r="BQ114" t="s">
        <v>1565</v>
      </c>
      <c r="BT114">
        <v>30000</v>
      </c>
      <c r="BU114">
        <v>3</v>
      </c>
      <c r="BW114" t="s">
        <v>1421</v>
      </c>
      <c r="BY114" s="27">
        <v>0.55127314814814821</v>
      </c>
      <c r="BZ114" t="s">
        <v>2398</v>
      </c>
      <c r="CA114" t="s">
        <v>1422</v>
      </c>
      <c r="CB114" t="s">
        <v>1558</v>
      </c>
      <c r="CC114">
        <v>9000</v>
      </c>
      <c r="CD114" t="s">
        <v>1394</v>
      </c>
      <c r="CE114">
        <v>10</v>
      </c>
      <c r="CF114">
        <v>9000</v>
      </c>
      <c r="CG114" t="s">
        <v>1394</v>
      </c>
      <c r="CH114">
        <v>4016316844</v>
      </c>
      <c r="CI114" t="s">
        <v>1394</v>
      </c>
      <c r="CJ114" s="27">
        <v>0.55127314814814821</v>
      </c>
      <c r="CK114" t="s">
        <v>2374</v>
      </c>
      <c r="CL114" t="s">
        <v>1424</v>
      </c>
      <c r="CM114" t="s">
        <v>1559</v>
      </c>
      <c r="CN114" t="s">
        <v>1560</v>
      </c>
      <c r="CO114" s="27">
        <v>0.55133101851851851</v>
      </c>
      <c r="CP114" s="27">
        <v>0</v>
      </c>
      <c r="CQ114" t="s">
        <v>2375</v>
      </c>
      <c r="CR114" t="s">
        <v>1427</v>
      </c>
      <c r="CS114" t="s">
        <v>1394</v>
      </c>
      <c r="CT114" t="s">
        <v>1561</v>
      </c>
      <c r="CU114">
        <v>183459521</v>
      </c>
      <c r="CV114">
        <v>9000</v>
      </c>
    </row>
    <row r="115" spans="1:100" x14ac:dyDescent="0.2">
      <c r="A115" s="12"/>
      <c r="B115" s="10"/>
      <c r="C115" s="10"/>
      <c r="D115" s="14"/>
      <c r="E115" s="14"/>
      <c r="F115" s="14"/>
      <c r="G115" s="14"/>
      <c r="H115" s="14"/>
      <c r="I115" s="13"/>
      <c r="J115" s="13"/>
      <c r="M115" s="5"/>
      <c r="N115" s="14"/>
      <c r="O115" s="14"/>
      <c r="P115" s="14"/>
      <c r="Q115" s="14"/>
      <c r="AL115" t="s">
        <v>1554</v>
      </c>
      <c r="AM115" t="s">
        <v>2375</v>
      </c>
      <c r="AN115" s="27">
        <v>0.52065972222222223</v>
      </c>
      <c r="AO115" t="s">
        <v>1555</v>
      </c>
      <c r="AP115">
        <v>1016892928</v>
      </c>
      <c r="AQ115" t="s">
        <v>1414</v>
      </c>
      <c r="AR115" t="s">
        <v>1415</v>
      </c>
      <c r="AS115" t="s">
        <v>1416</v>
      </c>
      <c r="AT115" t="s">
        <v>1346</v>
      </c>
      <c r="AU115" t="s">
        <v>958</v>
      </c>
      <c r="AV115" s="10">
        <v>140001285861</v>
      </c>
      <c r="AW115" s="10">
        <v>130000574444</v>
      </c>
      <c r="AX115">
        <v>2006962677</v>
      </c>
      <c r="AY115" t="s">
        <v>2366</v>
      </c>
      <c r="AZ115" s="21">
        <v>1140550.45</v>
      </c>
      <c r="BA115">
        <v>9008236879</v>
      </c>
      <c r="BB115" s="21">
        <v>1140550.45</v>
      </c>
      <c r="BC115" t="s">
        <v>2367</v>
      </c>
      <c r="BD115" t="s">
        <v>2371</v>
      </c>
      <c r="BE115" s="21">
        <f t="shared" si="1"/>
        <v>0</v>
      </c>
      <c r="BF115" t="s">
        <v>1417</v>
      </c>
      <c r="BG115" t="s">
        <v>1418</v>
      </c>
      <c r="BH115" t="s">
        <v>2374</v>
      </c>
      <c r="BI115" s="27">
        <v>0.56421296296296297</v>
      </c>
      <c r="BJ115">
        <v>433041</v>
      </c>
      <c r="BK115" t="s">
        <v>65</v>
      </c>
      <c r="BL115" s="27">
        <v>0.56421296296296297</v>
      </c>
      <c r="BM115" t="s">
        <v>2374</v>
      </c>
      <c r="BN115" s="27">
        <v>0.52557870370370374</v>
      </c>
      <c r="BO115" t="s">
        <v>1556</v>
      </c>
      <c r="BQ115" t="s">
        <v>1566</v>
      </c>
      <c r="BT115">
        <v>30000</v>
      </c>
      <c r="BU115">
        <v>3</v>
      </c>
      <c r="BW115" t="s">
        <v>1421</v>
      </c>
      <c r="BY115" s="27">
        <v>0.52065972222222223</v>
      </c>
      <c r="BZ115" t="s">
        <v>2398</v>
      </c>
      <c r="CA115" t="s">
        <v>1422</v>
      </c>
      <c r="CB115" t="s">
        <v>1558</v>
      </c>
      <c r="CC115">
        <v>9000</v>
      </c>
      <c r="CD115" t="s">
        <v>1394</v>
      </c>
      <c r="CE115">
        <v>10</v>
      </c>
      <c r="CF115">
        <v>9000</v>
      </c>
      <c r="CG115" t="s">
        <v>1394</v>
      </c>
      <c r="CH115">
        <v>4016316844</v>
      </c>
      <c r="CI115" t="s">
        <v>1394</v>
      </c>
      <c r="CJ115" s="27">
        <v>0.52065972222222223</v>
      </c>
      <c r="CK115" t="s">
        <v>2374</v>
      </c>
      <c r="CL115" t="s">
        <v>1424</v>
      </c>
      <c r="CM115" t="s">
        <v>1559</v>
      </c>
      <c r="CN115" t="s">
        <v>1560</v>
      </c>
      <c r="CO115" s="27">
        <v>0.52082175925925933</v>
      </c>
      <c r="CP115" s="27">
        <v>0</v>
      </c>
      <c r="CQ115" t="s">
        <v>2375</v>
      </c>
      <c r="CR115" t="s">
        <v>1427</v>
      </c>
      <c r="CS115" t="s">
        <v>1394</v>
      </c>
      <c r="CT115" t="s">
        <v>1561</v>
      </c>
      <c r="CU115">
        <v>183458560</v>
      </c>
      <c r="CV115">
        <v>9000</v>
      </c>
    </row>
    <row r="116" spans="1:100" x14ac:dyDescent="0.2">
      <c r="A116" s="12"/>
      <c r="B116" s="10"/>
      <c r="C116" s="10"/>
      <c r="D116" s="14"/>
      <c r="E116" s="14"/>
      <c r="F116" s="14"/>
      <c r="G116" s="14"/>
      <c r="H116" s="14"/>
      <c r="I116" s="13"/>
      <c r="J116" s="13"/>
      <c r="M116" s="5"/>
      <c r="N116" s="14"/>
      <c r="O116" s="14"/>
      <c r="P116" s="14"/>
      <c r="Q116" s="14"/>
      <c r="AL116" t="s">
        <v>1554</v>
      </c>
      <c r="AM116" t="s">
        <v>2375</v>
      </c>
      <c r="AN116" s="27">
        <v>0.56100694444444443</v>
      </c>
      <c r="AO116" t="s">
        <v>1555</v>
      </c>
      <c r="AP116">
        <v>1016894824</v>
      </c>
      <c r="AQ116" t="s">
        <v>1414</v>
      </c>
      <c r="AR116" t="s">
        <v>1415</v>
      </c>
      <c r="AS116" t="s">
        <v>1416</v>
      </c>
      <c r="AT116" t="s">
        <v>1346</v>
      </c>
      <c r="AU116" t="s">
        <v>882</v>
      </c>
      <c r="AV116" s="10">
        <v>140001286164</v>
      </c>
      <c r="AW116" s="10">
        <v>130000574468</v>
      </c>
      <c r="AX116">
        <v>2006962981</v>
      </c>
      <c r="AY116" t="s">
        <v>2366</v>
      </c>
      <c r="AZ116" s="21">
        <v>19243.95</v>
      </c>
      <c r="BA116">
        <v>9008237245</v>
      </c>
      <c r="BB116" s="21">
        <v>19243.95</v>
      </c>
      <c r="BC116" t="s">
        <v>2367</v>
      </c>
      <c r="BD116" t="s">
        <v>2388</v>
      </c>
      <c r="BE116" s="21">
        <f t="shared" si="1"/>
        <v>0</v>
      </c>
      <c r="BF116" t="s">
        <v>1417</v>
      </c>
      <c r="BG116" t="s">
        <v>1418</v>
      </c>
      <c r="BH116" t="s">
        <v>2374</v>
      </c>
      <c r="BI116" s="27">
        <v>0.56561342592592589</v>
      </c>
      <c r="BJ116">
        <v>433041</v>
      </c>
      <c r="BK116" t="s">
        <v>65</v>
      </c>
      <c r="BL116" s="27">
        <v>0.56561342592592589</v>
      </c>
      <c r="BM116" t="s">
        <v>2374</v>
      </c>
      <c r="BN116" s="27">
        <v>0.56195601851851851</v>
      </c>
      <c r="BO116" t="s">
        <v>1556</v>
      </c>
      <c r="BQ116" t="s">
        <v>1568</v>
      </c>
      <c r="BT116">
        <v>30000</v>
      </c>
      <c r="BU116">
        <v>3</v>
      </c>
      <c r="BW116" t="s">
        <v>1421</v>
      </c>
      <c r="BY116" s="27">
        <v>0.56100694444444443</v>
      </c>
      <c r="BZ116" t="s">
        <v>2398</v>
      </c>
      <c r="CA116" t="s">
        <v>1422</v>
      </c>
      <c r="CB116" t="s">
        <v>1558</v>
      </c>
      <c r="CC116">
        <v>9000</v>
      </c>
      <c r="CD116" t="s">
        <v>1394</v>
      </c>
      <c r="CE116">
        <v>10</v>
      </c>
      <c r="CF116">
        <v>9000</v>
      </c>
      <c r="CG116" t="s">
        <v>1394</v>
      </c>
      <c r="CH116">
        <v>4016316844</v>
      </c>
      <c r="CI116" t="s">
        <v>1394</v>
      </c>
      <c r="CJ116" s="27">
        <v>0.56100694444444443</v>
      </c>
      <c r="CK116" t="s">
        <v>2374</v>
      </c>
      <c r="CL116" t="s">
        <v>1424</v>
      </c>
      <c r="CM116" t="s">
        <v>1559</v>
      </c>
      <c r="CN116" t="s">
        <v>1560</v>
      </c>
      <c r="CO116" s="27">
        <v>0.56105324074074081</v>
      </c>
      <c r="CP116" s="27">
        <v>0</v>
      </c>
      <c r="CQ116" t="s">
        <v>2375</v>
      </c>
      <c r="CR116" t="s">
        <v>1427</v>
      </c>
      <c r="CS116" t="s">
        <v>1394</v>
      </c>
      <c r="CT116" t="s">
        <v>1561</v>
      </c>
      <c r="CU116">
        <v>183460154</v>
      </c>
      <c r="CV116">
        <v>9000</v>
      </c>
    </row>
    <row r="117" spans="1:100" x14ac:dyDescent="0.2">
      <c r="A117" s="12"/>
      <c r="B117" s="10"/>
      <c r="C117" s="10"/>
      <c r="D117" s="14"/>
      <c r="E117" s="14"/>
      <c r="F117" s="14"/>
      <c r="G117" s="14"/>
      <c r="H117" s="14"/>
      <c r="I117" s="13"/>
      <c r="J117" s="13"/>
      <c r="M117" s="5"/>
      <c r="N117" s="14"/>
      <c r="O117" s="14"/>
      <c r="P117" s="14"/>
      <c r="Q117" s="14"/>
      <c r="AL117" t="s">
        <v>1554</v>
      </c>
      <c r="AM117" t="s">
        <v>2375</v>
      </c>
      <c r="AN117" s="27">
        <v>0.55798611111111118</v>
      </c>
      <c r="AO117" t="s">
        <v>1555</v>
      </c>
      <c r="AP117">
        <v>1016794675</v>
      </c>
      <c r="AQ117" t="s">
        <v>1414</v>
      </c>
      <c r="AR117" t="s">
        <v>1415</v>
      </c>
      <c r="AS117" t="s">
        <v>1416</v>
      </c>
      <c r="AT117" t="s">
        <v>1346</v>
      </c>
      <c r="AU117" t="s">
        <v>874</v>
      </c>
      <c r="AV117" s="10">
        <v>140001286127</v>
      </c>
      <c r="AW117" s="10">
        <v>130000574465</v>
      </c>
      <c r="AX117">
        <v>2006962872</v>
      </c>
      <c r="AY117" t="s">
        <v>2366</v>
      </c>
      <c r="AZ117" s="21">
        <v>145124.1</v>
      </c>
      <c r="BA117">
        <v>9008237233</v>
      </c>
      <c r="BB117" s="21">
        <v>145124.1</v>
      </c>
      <c r="BC117" t="s">
        <v>2410</v>
      </c>
      <c r="BD117" t="s">
        <v>2411</v>
      </c>
      <c r="BE117" s="21">
        <f t="shared" si="1"/>
        <v>0</v>
      </c>
      <c r="BF117" t="s">
        <v>1417</v>
      </c>
      <c r="BG117" t="s">
        <v>1418</v>
      </c>
      <c r="BH117" t="s">
        <v>2374</v>
      </c>
      <c r="BI117" s="27">
        <v>0.56546296296296295</v>
      </c>
      <c r="BJ117">
        <v>433041</v>
      </c>
      <c r="BK117" t="s">
        <v>65</v>
      </c>
      <c r="BL117" s="27">
        <v>0.56546296296296295</v>
      </c>
      <c r="BM117" t="s">
        <v>2374</v>
      </c>
      <c r="BN117" s="27">
        <v>0.55888888888888888</v>
      </c>
      <c r="BO117" t="s">
        <v>1556</v>
      </c>
      <c r="BQ117" t="s">
        <v>1569</v>
      </c>
      <c r="BT117">
        <v>30000</v>
      </c>
      <c r="BU117">
        <v>2</v>
      </c>
      <c r="BW117" t="s">
        <v>1421</v>
      </c>
      <c r="BY117" s="27">
        <v>0.55798611111111118</v>
      </c>
      <c r="BZ117" t="s">
        <v>2374</v>
      </c>
      <c r="CA117" t="s">
        <v>1422</v>
      </c>
      <c r="CB117" t="s">
        <v>1558</v>
      </c>
      <c r="CC117">
        <v>9000</v>
      </c>
      <c r="CD117" t="s">
        <v>1394</v>
      </c>
      <c r="CE117">
        <v>10</v>
      </c>
      <c r="CF117">
        <v>9000</v>
      </c>
      <c r="CG117" t="s">
        <v>1394</v>
      </c>
      <c r="CH117">
        <v>4016316844</v>
      </c>
      <c r="CI117" t="s">
        <v>1394</v>
      </c>
      <c r="CJ117" s="27">
        <v>0.7246527777777777</v>
      </c>
      <c r="CK117" t="s">
        <v>2375</v>
      </c>
      <c r="CL117" t="s">
        <v>1424</v>
      </c>
      <c r="CM117" t="s">
        <v>1559</v>
      </c>
      <c r="CN117" t="s">
        <v>1560</v>
      </c>
      <c r="CO117" s="27">
        <v>0.55803240740740734</v>
      </c>
      <c r="CP117" s="27">
        <v>0</v>
      </c>
      <c r="CQ117" t="s">
        <v>2375</v>
      </c>
      <c r="CR117" t="s">
        <v>1427</v>
      </c>
      <c r="CS117" t="s">
        <v>1394</v>
      </c>
      <c r="CT117" t="s">
        <v>1561</v>
      </c>
      <c r="CU117">
        <v>183459904</v>
      </c>
      <c r="CV117">
        <v>9000</v>
      </c>
    </row>
    <row r="118" spans="1:100" x14ac:dyDescent="0.2">
      <c r="A118" s="12"/>
      <c r="B118" s="10"/>
      <c r="C118" s="10"/>
      <c r="D118" s="14"/>
      <c r="E118" s="14"/>
      <c r="F118" s="14"/>
      <c r="G118" s="14"/>
      <c r="H118" s="14"/>
      <c r="I118" s="13"/>
      <c r="J118" s="13"/>
      <c r="M118" s="5"/>
      <c r="N118" s="14"/>
      <c r="O118" s="14"/>
      <c r="P118" s="14"/>
      <c r="Q118" s="14"/>
      <c r="AL118" t="s">
        <v>1554</v>
      </c>
      <c r="AM118" t="s">
        <v>2375</v>
      </c>
      <c r="AN118" s="27">
        <v>0.54462962962962969</v>
      </c>
      <c r="AO118" t="s">
        <v>1555</v>
      </c>
      <c r="AP118">
        <v>1016823762</v>
      </c>
      <c r="AQ118" t="s">
        <v>1414</v>
      </c>
      <c r="AR118" t="s">
        <v>1415</v>
      </c>
      <c r="AS118" t="s">
        <v>1416</v>
      </c>
      <c r="AT118" t="s">
        <v>1346</v>
      </c>
      <c r="AU118" t="s">
        <v>1001</v>
      </c>
      <c r="AV118" s="10">
        <v>140001285997</v>
      </c>
      <c r="AW118" s="10">
        <v>130000574472</v>
      </c>
      <c r="AX118">
        <v>2006962789</v>
      </c>
      <c r="AY118" t="s">
        <v>2366</v>
      </c>
      <c r="AZ118" s="21">
        <v>278125.09999999998</v>
      </c>
      <c r="BA118">
        <v>9008237048</v>
      </c>
      <c r="BB118" s="21">
        <v>278125.09999999998</v>
      </c>
      <c r="BC118" t="s">
        <v>2384</v>
      </c>
      <c r="BD118" t="s">
        <v>2385</v>
      </c>
      <c r="BE118" s="21">
        <f t="shared" si="1"/>
        <v>0</v>
      </c>
      <c r="BF118" t="s">
        <v>1417</v>
      </c>
      <c r="BG118" t="s">
        <v>1418</v>
      </c>
      <c r="BH118" t="s">
        <v>2374</v>
      </c>
      <c r="BI118" s="27">
        <v>0.56574074074074077</v>
      </c>
      <c r="BJ118">
        <v>433041</v>
      </c>
      <c r="BK118" t="s">
        <v>65</v>
      </c>
      <c r="BL118" s="27">
        <v>0.56574074074074077</v>
      </c>
      <c r="BM118" t="s">
        <v>2374</v>
      </c>
      <c r="BN118" s="27">
        <v>0.54586805555555562</v>
      </c>
      <c r="BO118" t="s">
        <v>1556</v>
      </c>
      <c r="BQ118" t="s">
        <v>1570</v>
      </c>
      <c r="BT118">
        <v>30000</v>
      </c>
      <c r="BU118">
        <v>3</v>
      </c>
      <c r="BW118" t="s">
        <v>1421</v>
      </c>
      <c r="BY118" s="27">
        <v>0.54462962962962969</v>
      </c>
      <c r="BZ118" t="s">
        <v>2398</v>
      </c>
      <c r="CA118" t="s">
        <v>1422</v>
      </c>
      <c r="CB118" t="s">
        <v>1558</v>
      </c>
      <c r="CC118">
        <v>9000</v>
      </c>
      <c r="CD118" t="s">
        <v>1394</v>
      </c>
      <c r="CE118">
        <v>10</v>
      </c>
      <c r="CF118">
        <v>9000</v>
      </c>
      <c r="CG118" t="s">
        <v>1394</v>
      </c>
      <c r="CH118">
        <v>4016316844</v>
      </c>
      <c r="CI118" t="s">
        <v>1394</v>
      </c>
      <c r="CJ118" s="27">
        <v>0.54462962962962969</v>
      </c>
      <c r="CK118" t="s">
        <v>2374</v>
      </c>
      <c r="CL118" t="s">
        <v>1424</v>
      </c>
      <c r="CM118" t="s">
        <v>1559</v>
      </c>
      <c r="CN118" t="s">
        <v>1560</v>
      </c>
      <c r="CO118" s="27">
        <v>0.5446643518518518</v>
      </c>
      <c r="CP118" s="27">
        <v>0</v>
      </c>
      <c r="CQ118" t="s">
        <v>2375</v>
      </c>
      <c r="CR118" t="s">
        <v>1427</v>
      </c>
      <c r="CS118" t="s">
        <v>1394</v>
      </c>
      <c r="CT118" t="s">
        <v>1561</v>
      </c>
      <c r="CU118">
        <v>183459196</v>
      </c>
      <c r="CV118">
        <v>9000</v>
      </c>
    </row>
    <row r="119" spans="1:100" x14ac:dyDescent="0.2">
      <c r="A119" s="12"/>
      <c r="B119" s="10"/>
      <c r="C119" s="10"/>
      <c r="D119" s="14"/>
      <c r="E119" s="14"/>
      <c r="F119" s="14"/>
      <c r="G119" s="14"/>
      <c r="H119" s="14"/>
      <c r="I119" s="13"/>
      <c r="J119" s="13"/>
      <c r="M119" s="5"/>
      <c r="N119" s="14"/>
      <c r="O119" s="14"/>
      <c r="P119" s="14"/>
      <c r="Q119" s="14"/>
      <c r="AL119" t="s">
        <v>1554</v>
      </c>
      <c r="AM119" t="s">
        <v>2375</v>
      </c>
      <c r="AN119" s="27">
        <v>0.53429398148148144</v>
      </c>
      <c r="AO119" t="s">
        <v>1555</v>
      </c>
      <c r="AP119">
        <v>1016892882</v>
      </c>
      <c r="AQ119" t="s">
        <v>1414</v>
      </c>
      <c r="AR119" t="s">
        <v>1415</v>
      </c>
      <c r="AS119" t="s">
        <v>1416</v>
      </c>
      <c r="AT119" t="s">
        <v>1346</v>
      </c>
      <c r="AU119" t="s">
        <v>756</v>
      </c>
      <c r="AV119" s="10">
        <v>140001285920</v>
      </c>
      <c r="AW119" s="10">
        <v>130000574452</v>
      </c>
      <c r="AX119">
        <v>2006962688</v>
      </c>
      <c r="AY119" t="s">
        <v>2366</v>
      </c>
      <c r="AZ119" s="21">
        <v>11887.7</v>
      </c>
      <c r="BA119">
        <v>9008236888</v>
      </c>
      <c r="BB119" s="21">
        <v>11887.7</v>
      </c>
      <c r="BC119" t="s">
        <v>2379</v>
      </c>
      <c r="BD119" t="s">
        <v>2380</v>
      </c>
      <c r="BE119" s="21">
        <f t="shared" si="1"/>
        <v>0</v>
      </c>
      <c r="BF119" t="s">
        <v>1417</v>
      </c>
      <c r="BG119" t="s">
        <v>1418</v>
      </c>
      <c r="BH119" t="s">
        <v>2374</v>
      </c>
      <c r="BI119" s="27">
        <v>0.56458333333333333</v>
      </c>
      <c r="BJ119">
        <v>433041</v>
      </c>
      <c r="BK119" t="s">
        <v>65</v>
      </c>
      <c r="BL119" s="27">
        <v>0.56458333333333333</v>
      </c>
      <c r="BM119" t="s">
        <v>2374</v>
      </c>
      <c r="BN119" s="27">
        <v>0.53546296296296292</v>
      </c>
      <c r="BO119" t="s">
        <v>1556</v>
      </c>
      <c r="BQ119" t="s">
        <v>1571</v>
      </c>
      <c r="BT119">
        <v>30000</v>
      </c>
      <c r="BU119">
        <v>3</v>
      </c>
      <c r="BW119" t="s">
        <v>1421</v>
      </c>
      <c r="BY119" s="27">
        <v>0.53429398148148144</v>
      </c>
      <c r="BZ119" t="s">
        <v>2398</v>
      </c>
      <c r="CA119" t="s">
        <v>1422</v>
      </c>
      <c r="CB119" t="s">
        <v>1558</v>
      </c>
      <c r="CC119">
        <v>9000</v>
      </c>
      <c r="CD119" t="s">
        <v>1394</v>
      </c>
      <c r="CE119">
        <v>10</v>
      </c>
      <c r="CF119">
        <v>9000</v>
      </c>
      <c r="CG119" t="s">
        <v>1394</v>
      </c>
      <c r="CH119">
        <v>4016316844</v>
      </c>
      <c r="CI119" t="s">
        <v>1394</v>
      </c>
      <c r="CJ119" s="27">
        <v>0.53429398148148144</v>
      </c>
      <c r="CK119" t="s">
        <v>2374</v>
      </c>
      <c r="CL119" t="s">
        <v>1424</v>
      </c>
      <c r="CM119" t="s">
        <v>1559</v>
      </c>
      <c r="CN119" t="s">
        <v>1560</v>
      </c>
      <c r="CO119" s="27">
        <v>0.53435185185185186</v>
      </c>
      <c r="CP119" s="27">
        <v>0</v>
      </c>
      <c r="CQ119" t="s">
        <v>2375</v>
      </c>
      <c r="CR119" t="s">
        <v>1427</v>
      </c>
      <c r="CS119" t="s">
        <v>1394</v>
      </c>
      <c r="CT119" t="s">
        <v>1561</v>
      </c>
      <c r="CU119">
        <v>183458827</v>
      </c>
      <c r="CV119">
        <v>9000</v>
      </c>
    </row>
    <row r="120" spans="1:100" x14ac:dyDescent="0.2">
      <c r="A120" s="12"/>
      <c r="B120" s="10"/>
      <c r="C120" s="10"/>
      <c r="D120" s="14"/>
      <c r="E120" s="14"/>
      <c r="F120" s="14"/>
      <c r="G120" s="14"/>
      <c r="H120" s="14"/>
      <c r="I120" s="13"/>
      <c r="J120" s="13"/>
      <c r="M120" s="5"/>
      <c r="N120" s="14"/>
      <c r="O120" s="14"/>
      <c r="P120" s="14"/>
      <c r="Q120" s="14"/>
      <c r="AL120" t="s">
        <v>1554</v>
      </c>
      <c r="AM120" t="s">
        <v>2375</v>
      </c>
      <c r="AN120" s="27">
        <v>0.52902777777777776</v>
      </c>
      <c r="AO120" t="s">
        <v>1555</v>
      </c>
      <c r="AP120">
        <v>1016892882</v>
      </c>
      <c r="AQ120" t="s">
        <v>1414</v>
      </c>
      <c r="AR120" t="s">
        <v>1415</v>
      </c>
      <c r="AS120" t="s">
        <v>1416</v>
      </c>
      <c r="AT120" t="s">
        <v>1346</v>
      </c>
      <c r="AU120" t="s">
        <v>786</v>
      </c>
      <c r="AV120" s="10">
        <v>140001285892</v>
      </c>
      <c r="AW120" s="10">
        <v>130000574455</v>
      </c>
      <c r="AX120">
        <v>2006962682</v>
      </c>
      <c r="AY120" t="s">
        <v>2366</v>
      </c>
      <c r="AZ120" s="21">
        <v>260352.4</v>
      </c>
      <c r="BA120">
        <v>9008236882</v>
      </c>
      <c r="BB120" s="21">
        <v>260352.4</v>
      </c>
      <c r="BC120" t="s">
        <v>2379</v>
      </c>
      <c r="BD120" t="s">
        <v>2380</v>
      </c>
      <c r="BE120" s="21">
        <f t="shared" si="1"/>
        <v>0</v>
      </c>
      <c r="BF120" t="s">
        <v>1417</v>
      </c>
      <c r="BG120" t="s">
        <v>1418</v>
      </c>
      <c r="BH120" t="s">
        <v>2374</v>
      </c>
      <c r="BI120" s="27">
        <v>0.5649305555555556</v>
      </c>
      <c r="BJ120">
        <v>433041</v>
      </c>
      <c r="BK120" t="s">
        <v>65</v>
      </c>
      <c r="BL120" s="27">
        <v>0.5649305555555556</v>
      </c>
      <c r="BM120" t="s">
        <v>2374</v>
      </c>
      <c r="BN120" s="27">
        <v>0.53087962962962965</v>
      </c>
      <c r="BO120" t="s">
        <v>1556</v>
      </c>
      <c r="BQ120" t="s">
        <v>1572</v>
      </c>
      <c r="BT120">
        <v>30000</v>
      </c>
      <c r="BU120">
        <v>3</v>
      </c>
      <c r="BW120" t="s">
        <v>1421</v>
      </c>
      <c r="BY120" s="27">
        <v>0.52902777777777776</v>
      </c>
      <c r="BZ120" t="s">
        <v>2398</v>
      </c>
      <c r="CA120" t="s">
        <v>1422</v>
      </c>
      <c r="CB120" t="s">
        <v>1558</v>
      </c>
      <c r="CC120">
        <v>9000</v>
      </c>
      <c r="CD120" t="s">
        <v>1394</v>
      </c>
      <c r="CE120">
        <v>10</v>
      </c>
      <c r="CF120">
        <v>9000</v>
      </c>
      <c r="CG120" t="s">
        <v>1394</v>
      </c>
      <c r="CH120">
        <v>4016316844</v>
      </c>
      <c r="CI120" t="s">
        <v>1394</v>
      </c>
      <c r="CJ120" s="27">
        <v>0.52902777777777776</v>
      </c>
      <c r="CK120" t="s">
        <v>2374</v>
      </c>
      <c r="CL120" t="s">
        <v>1424</v>
      </c>
      <c r="CM120" t="s">
        <v>1559</v>
      </c>
      <c r="CN120" t="s">
        <v>1560</v>
      </c>
      <c r="CO120" s="27">
        <v>0.52909722222222222</v>
      </c>
      <c r="CP120" s="27">
        <v>0</v>
      </c>
      <c r="CQ120" t="s">
        <v>2375</v>
      </c>
      <c r="CR120" t="s">
        <v>1427</v>
      </c>
      <c r="CS120" t="s">
        <v>1394</v>
      </c>
      <c r="CT120" t="s">
        <v>1561</v>
      </c>
      <c r="CU120">
        <v>183458654</v>
      </c>
      <c r="CV120">
        <v>9000</v>
      </c>
    </row>
    <row r="121" spans="1:100" x14ac:dyDescent="0.2">
      <c r="A121" s="12"/>
      <c r="B121" s="10"/>
      <c r="C121" s="10"/>
      <c r="D121" s="14"/>
      <c r="E121" s="14"/>
      <c r="F121" s="14"/>
      <c r="G121" s="14"/>
      <c r="H121" s="14"/>
      <c r="I121" s="13"/>
      <c r="J121" s="13"/>
      <c r="M121" s="5"/>
      <c r="N121" s="14"/>
      <c r="O121" s="14"/>
      <c r="P121" s="14"/>
      <c r="Q121" s="14"/>
      <c r="AL121" t="s">
        <v>1554</v>
      </c>
      <c r="AM121" t="s">
        <v>2375</v>
      </c>
      <c r="AN121" s="27">
        <v>0.5916203703703703</v>
      </c>
      <c r="AO121" t="s">
        <v>1555</v>
      </c>
      <c r="AP121">
        <v>1018532101</v>
      </c>
      <c r="AQ121" t="s">
        <v>1414</v>
      </c>
      <c r="AR121" t="s">
        <v>1415</v>
      </c>
      <c r="AS121" t="s">
        <v>1416</v>
      </c>
      <c r="AT121" t="s">
        <v>1346</v>
      </c>
      <c r="AU121" t="s">
        <v>1102</v>
      </c>
      <c r="AV121" s="10">
        <v>140001286483</v>
      </c>
      <c r="AW121" s="10">
        <v>130000574518</v>
      </c>
      <c r="AX121">
        <v>2006963230</v>
      </c>
      <c r="AY121" t="s">
        <v>2366</v>
      </c>
      <c r="AZ121" s="21">
        <v>101339.7</v>
      </c>
      <c r="BA121">
        <v>9008237642</v>
      </c>
      <c r="BB121" s="21">
        <v>101339.7</v>
      </c>
      <c r="BC121" t="s">
        <v>2372</v>
      </c>
      <c r="BD121" t="s">
        <v>2373</v>
      </c>
      <c r="BE121" s="21">
        <f t="shared" si="1"/>
        <v>0</v>
      </c>
      <c r="BF121" t="s">
        <v>1417</v>
      </c>
      <c r="BG121" t="s">
        <v>1418</v>
      </c>
      <c r="BH121" t="s">
        <v>2374</v>
      </c>
      <c r="BI121" s="27">
        <v>0.56692129629629628</v>
      </c>
      <c r="BJ121">
        <v>433041</v>
      </c>
      <c r="BK121" t="s">
        <v>65</v>
      </c>
      <c r="BL121" s="27">
        <v>0.56692129629629628</v>
      </c>
      <c r="BM121" t="s">
        <v>2374</v>
      </c>
      <c r="BN121" s="27">
        <v>0.59267361111111116</v>
      </c>
      <c r="BO121" t="s">
        <v>1556</v>
      </c>
      <c r="BQ121" t="s">
        <v>1573</v>
      </c>
      <c r="BT121">
        <v>30000</v>
      </c>
      <c r="BU121">
        <v>3</v>
      </c>
      <c r="BW121" t="s">
        <v>1421</v>
      </c>
      <c r="BY121" s="27">
        <v>0.5916203703703703</v>
      </c>
      <c r="BZ121" t="s">
        <v>2398</v>
      </c>
      <c r="CA121" t="s">
        <v>1422</v>
      </c>
      <c r="CB121" t="s">
        <v>1558</v>
      </c>
      <c r="CC121">
        <v>9000</v>
      </c>
      <c r="CD121" t="s">
        <v>1394</v>
      </c>
      <c r="CE121">
        <v>10</v>
      </c>
      <c r="CF121">
        <v>9000</v>
      </c>
      <c r="CG121" t="s">
        <v>1394</v>
      </c>
      <c r="CH121">
        <v>4016316844</v>
      </c>
      <c r="CI121" t="s">
        <v>1394</v>
      </c>
      <c r="CJ121" s="27">
        <v>0.5916203703703703</v>
      </c>
      <c r="CK121" t="s">
        <v>2374</v>
      </c>
      <c r="CL121" t="s">
        <v>1424</v>
      </c>
      <c r="CM121" t="s">
        <v>1559</v>
      </c>
      <c r="CN121" t="s">
        <v>1560</v>
      </c>
      <c r="CO121" s="27">
        <v>0.59171296296296294</v>
      </c>
      <c r="CP121" s="27">
        <v>0</v>
      </c>
      <c r="CQ121" t="s">
        <v>2375</v>
      </c>
      <c r="CR121" t="s">
        <v>1427</v>
      </c>
      <c r="CS121" t="s">
        <v>1394</v>
      </c>
      <c r="CT121" t="s">
        <v>1561</v>
      </c>
      <c r="CU121">
        <v>183463026</v>
      </c>
      <c r="CV121">
        <v>9000</v>
      </c>
    </row>
    <row r="122" spans="1:100" x14ac:dyDescent="0.2">
      <c r="A122" s="12"/>
      <c r="B122" s="10"/>
      <c r="C122" s="10"/>
      <c r="D122" s="14"/>
      <c r="E122" s="14"/>
      <c r="F122" s="14"/>
      <c r="G122" s="14"/>
      <c r="H122" s="14"/>
      <c r="I122" s="13"/>
      <c r="J122" s="13"/>
      <c r="M122" s="5"/>
      <c r="N122" s="14"/>
      <c r="O122" s="14"/>
      <c r="P122" s="14"/>
      <c r="Q122" s="14"/>
      <c r="AL122" t="s">
        <v>1554</v>
      </c>
      <c r="AM122" t="s">
        <v>2375</v>
      </c>
      <c r="AN122" s="27">
        <v>0.53790509259259256</v>
      </c>
      <c r="AO122" t="s">
        <v>1555</v>
      </c>
      <c r="AP122">
        <v>1016894925</v>
      </c>
      <c r="AQ122" t="s">
        <v>1414</v>
      </c>
      <c r="AR122" t="s">
        <v>1415</v>
      </c>
      <c r="AS122" t="s">
        <v>1416</v>
      </c>
      <c r="AT122" t="s">
        <v>1346</v>
      </c>
      <c r="AU122" t="s">
        <v>726</v>
      </c>
      <c r="AV122" s="10">
        <v>140001285940</v>
      </c>
      <c r="AW122" s="10">
        <v>130000574477</v>
      </c>
      <c r="AX122">
        <v>2006962776</v>
      </c>
      <c r="AY122" t="s">
        <v>2366</v>
      </c>
      <c r="AZ122" s="21">
        <v>350628.3</v>
      </c>
      <c r="BA122">
        <v>9008237035</v>
      </c>
      <c r="BB122" s="21">
        <v>350628.3</v>
      </c>
      <c r="BC122" t="s">
        <v>2367</v>
      </c>
      <c r="BD122" t="s">
        <v>2383</v>
      </c>
      <c r="BE122" s="21">
        <f t="shared" si="1"/>
        <v>0</v>
      </c>
      <c r="BF122" t="s">
        <v>1417</v>
      </c>
      <c r="BG122" t="s">
        <v>1418</v>
      </c>
      <c r="BH122" t="s">
        <v>2374</v>
      </c>
      <c r="BI122" s="27">
        <v>0.56585648148148149</v>
      </c>
      <c r="BJ122">
        <v>433041</v>
      </c>
      <c r="BK122" t="s">
        <v>65</v>
      </c>
      <c r="BL122" s="27">
        <v>0.56585648148148149</v>
      </c>
      <c r="BM122" t="s">
        <v>2374</v>
      </c>
      <c r="BN122" s="27">
        <v>0.5394444444444445</v>
      </c>
      <c r="BO122" t="s">
        <v>1556</v>
      </c>
      <c r="BQ122" t="s">
        <v>1574</v>
      </c>
      <c r="BT122">
        <v>30000</v>
      </c>
      <c r="BU122">
        <v>3</v>
      </c>
      <c r="BW122" t="s">
        <v>1421</v>
      </c>
      <c r="BY122" s="27">
        <v>0.53790509259259256</v>
      </c>
      <c r="BZ122" t="s">
        <v>2398</v>
      </c>
      <c r="CA122" t="s">
        <v>1422</v>
      </c>
      <c r="CB122" t="s">
        <v>1558</v>
      </c>
      <c r="CC122">
        <v>9000</v>
      </c>
      <c r="CD122" t="s">
        <v>1394</v>
      </c>
      <c r="CE122">
        <v>10</v>
      </c>
      <c r="CF122">
        <v>9000</v>
      </c>
      <c r="CG122" t="s">
        <v>1394</v>
      </c>
      <c r="CH122">
        <v>4016316844</v>
      </c>
      <c r="CI122" t="s">
        <v>1394</v>
      </c>
      <c r="CJ122" s="27">
        <v>0.53790509259259256</v>
      </c>
      <c r="CK122" t="s">
        <v>2374</v>
      </c>
      <c r="CL122" t="s">
        <v>1424</v>
      </c>
      <c r="CM122" t="s">
        <v>1559</v>
      </c>
      <c r="CN122" t="s">
        <v>1560</v>
      </c>
      <c r="CO122" s="27">
        <v>0.53796296296296298</v>
      </c>
      <c r="CP122" s="27">
        <v>0</v>
      </c>
      <c r="CQ122" t="s">
        <v>2375</v>
      </c>
      <c r="CR122" t="s">
        <v>1427</v>
      </c>
      <c r="CS122" t="s">
        <v>1394</v>
      </c>
      <c r="CT122" t="s">
        <v>1561</v>
      </c>
      <c r="CU122">
        <v>183458901</v>
      </c>
      <c r="CV122">
        <v>9000</v>
      </c>
    </row>
    <row r="123" spans="1:100" x14ac:dyDescent="0.2">
      <c r="A123" s="12"/>
      <c r="B123" s="10"/>
      <c r="C123" s="10"/>
      <c r="D123" s="14"/>
      <c r="E123" s="14"/>
      <c r="F123" s="14"/>
      <c r="G123" s="14"/>
      <c r="H123" s="14"/>
      <c r="I123" s="13"/>
      <c r="J123" s="13"/>
      <c r="M123" s="5"/>
      <c r="N123" s="14"/>
      <c r="O123" s="14"/>
      <c r="P123" s="14"/>
      <c r="Q123" s="14"/>
      <c r="AL123" t="s">
        <v>1554</v>
      </c>
      <c r="AM123" t="s">
        <v>2375</v>
      </c>
      <c r="AN123" s="27">
        <v>0.5417939814814815</v>
      </c>
      <c r="AO123" t="s">
        <v>1555</v>
      </c>
      <c r="AP123">
        <v>1016894837</v>
      </c>
      <c r="AQ123" t="s">
        <v>1414</v>
      </c>
      <c r="AR123" t="s">
        <v>1415</v>
      </c>
      <c r="AS123" t="s">
        <v>1416</v>
      </c>
      <c r="AT123" t="s">
        <v>1346</v>
      </c>
      <c r="AU123" t="s">
        <v>1070</v>
      </c>
      <c r="AV123" s="10">
        <v>140001285974</v>
      </c>
      <c r="AW123" s="10">
        <v>130000574461</v>
      </c>
      <c r="AX123">
        <v>2006962781</v>
      </c>
      <c r="AY123" t="s">
        <v>2366</v>
      </c>
      <c r="AZ123" s="21">
        <v>91511.75</v>
      </c>
      <c r="BA123">
        <v>9008237039</v>
      </c>
      <c r="BB123" s="21">
        <v>91511.75</v>
      </c>
      <c r="BC123" t="s">
        <v>2367</v>
      </c>
      <c r="BD123" t="s">
        <v>2368</v>
      </c>
      <c r="BE123" s="21">
        <f t="shared" si="1"/>
        <v>0</v>
      </c>
      <c r="BF123" t="s">
        <v>1417</v>
      </c>
      <c r="BG123" t="s">
        <v>1418</v>
      </c>
      <c r="BH123" t="s">
        <v>2374</v>
      </c>
      <c r="BI123" s="27">
        <v>0.56512731481481482</v>
      </c>
      <c r="BJ123">
        <v>433041</v>
      </c>
      <c r="BK123" t="s">
        <v>65</v>
      </c>
      <c r="BL123" s="27">
        <v>0.56512731481481482</v>
      </c>
      <c r="BM123" t="s">
        <v>2374</v>
      </c>
      <c r="BN123" s="27">
        <v>0.54263888888888889</v>
      </c>
      <c r="BO123" t="s">
        <v>1556</v>
      </c>
      <c r="BQ123" t="s">
        <v>1575</v>
      </c>
      <c r="BT123">
        <v>30000</v>
      </c>
      <c r="BU123">
        <v>3</v>
      </c>
      <c r="BW123" t="s">
        <v>1421</v>
      </c>
      <c r="BY123" s="27">
        <v>0.5417939814814815</v>
      </c>
      <c r="BZ123" t="s">
        <v>2398</v>
      </c>
      <c r="CA123" t="s">
        <v>1422</v>
      </c>
      <c r="CB123" t="s">
        <v>1558</v>
      </c>
      <c r="CC123">
        <v>9000</v>
      </c>
      <c r="CD123" t="s">
        <v>1394</v>
      </c>
      <c r="CE123">
        <v>10</v>
      </c>
      <c r="CF123">
        <v>9000</v>
      </c>
      <c r="CG123" t="s">
        <v>1394</v>
      </c>
      <c r="CH123">
        <v>4016316844</v>
      </c>
      <c r="CI123" t="s">
        <v>1394</v>
      </c>
      <c r="CJ123" s="27">
        <v>0.5417939814814815</v>
      </c>
      <c r="CK123" t="s">
        <v>2374</v>
      </c>
      <c r="CL123" t="s">
        <v>1424</v>
      </c>
      <c r="CM123" t="s">
        <v>1559</v>
      </c>
      <c r="CN123" t="s">
        <v>1560</v>
      </c>
      <c r="CO123" s="27">
        <v>0.54184027777777777</v>
      </c>
      <c r="CP123" s="27">
        <v>0</v>
      </c>
      <c r="CQ123" t="s">
        <v>2375</v>
      </c>
      <c r="CR123" t="s">
        <v>1427</v>
      </c>
      <c r="CS123" t="s">
        <v>1394</v>
      </c>
      <c r="CT123" t="s">
        <v>1561</v>
      </c>
      <c r="CU123">
        <v>183459029</v>
      </c>
      <c r="CV123">
        <v>9000</v>
      </c>
    </row>
    <row r="124" spans="1:100" x14ac:dyDescent="0.2">
      <c r="A124" s="12"/>
      <c r="B124" s="10"/>
      <c r="C124" s="10"/>
      <c r="D124" s="14"/>
      <c r="E124" s="14"/>
      <c r="F124" s="14"/>
      <c r="G124" s="14"/>
      <c r="H124" s="14"/>
      <c r="I124" s="13"/>
      <c r="J124" s="13"/>
      <c r="M124" s="5"/>
      <c r="N124" s="14"/>
      <c r="O124" s="14"/>
      <c r="P124" s="14"/>
      <c r="Q124" s="14"/>
      <c r="AL124" t="s">
        <v>533</v>
      </c>
      <c r="AM124" t="s">
        <v>2375</v>
      </c>
      <c r="AN124" s="27">
        <v>0.56106481481481485</v>
      </c>
      <c r="AO124" t="s">
        <v>1576</v>
      </c>
      <c r="AP124">
        <v>1018950475</v>
      </c>
      <c r="AQ124" t="s">
        <v>1414</v>
      </c>
      <c r="AR124" t="s">
        <v>1415</v>
      </c>
      <c r="AS124" t="s">
        <v>1416</v>
      </c>
      <c r="AT124" t="s">
        <v>1346</v>
      </c>
      <c r="AU124" t="s">
        <v>1228</v>
      </c>
      <c r="AV124" s="10">
        <v>140001286163</v>
      </c>
      <c r="AW124" s="10">
        <v>130000602071</v>
      </c>
      <c r="AX124">
        <v>2006962936</v>
      </c>
      <c r="AY124" t="s">
        <v>2366</v>
      </c>
      <c r="AZ124" s="21">
        <v>99868.45</v>
      </c>
      <c r="BA124">
        <v>9008237177</v>
      </c>
      <c r="BB124" s="21">
        <v>99868.45</v>
      </c>
      <c r="BC124" t="s">
        <v>2367</v>
      </c>
      <c r="BD124" t="s">
        <v>2370</v>
      </c>
      <c r="BE124" s="21">
        <f t="shared" si="1"/>
        <v>0</v>
      </c>
      <c r="BF124" t="s">
        <v>1417</v>
      </c>
      <c r="BG124" t="s">
        <v>1418</v>
      </c>
      <c r="BH124" t="s">
        <v>2374</v>
      </c>
      <c r="BI124" s="27">
        <v>0.43846064814814811</v>
      </c>
      <c r="BJ124">
        <v>423402</v>
      </c>
      <c r="BK124" t="s">
        <v>22</v>
      </c>
      <c r="BL124" s="27">
        <v>0.43846064814814811</v>
      </c>
      <c r="BM124" t="s">
        <v>2374</v>
      </c>
      <c r="BN124" s="27">
        <v>0.56193287037037043</v>
      </c>
      <c r="BO124" t="s">
        <v>1577</v>
      </c>
      <c r="BQ124" t="s">
        <v>1578</v>
      </c>
      <c r="BT124">
        <v>30230</v>
      </c>
      <c r="BU124">
        <v>2</v>
      </c>
      <c r="BW124" t="s">
        <v>1421</v>
      </c>
      <c r="BY124" s="27">
        <v>0.56106481481481485</v>
      </c>
      <c r="BZ124" t="s">
        <v>2374</v>
      </c>
      <c r="CA124" t="s">
        <v>1422</v>
      </c>
      <c r="CB124" t="s">
        <v>1579</v>
      </c>
      <c r="CC124">
        <v>9000</v>
      </c>
      <c r="CD124" t="s">
        <v>1394</v>
      </c>
      <c r="CE124">
        <v>10</v>
      </c>
      <c r="CF124">
        <v>9000</v>
      </c>
      <c r="CG124" t="s">
        <v>1394</v>
      </c>
      <c r="CH124">
        <v>4016317144</v>
      </c>
      <c r="CI124" t="s">
        <v>1394</v>
      </c>
      <c r="CJ124" s="27">
        <v>0.72773148148148159</v>
      </c>
      <c r="CK124" t="s">
        <v>2375</v>
      </c>
      <c r="CL124" t="s">
        <v>1424</v>
      </c>
      <c r="CM124" t="s">
        <v>1580</v>
      </c>
      <c r="CN124" t="s">
        <v>1581</v>
      </c>
      <c r="CO124" s="27">
        <v>0.56111111111111112</v>
      </c>
      <c r="CP124" s="27">
        <v>0</v>
      </c>
      <c r="CQ124" t="s">
        <v>2375</v>
      </c>
      <c r="CR124" t="s">
        <v>1427</v>
      </c>
      <c r="CS124" t="s">
        <v>1394</v>
      </c>
      <c r="CT124" t="s">
        <v>1582</v>
      </c>
      <c r="CU124">
        <v>183460169</v>
      </c>
      <c r="CV124">
        <v>9000</v>
      </c>
    </row>
    <row r="125" spans="1:100" x14ac:dyDescent="0.2">
      <c r="A125" s="12"/>
      <c r="B125" s="10"/>
      <c r="C125" s="10"/>
      <c r="D125" s="14"/>
      <c r="E125" s="14"/>
      <c r="F125" s="14"/>
      <c r="G125" s="14"/>
      <c r="H125" s="14"/>
      <c r="I125" s="13"/>
      <c r="J125" s="13"/>
      <c r="M125" s="5"/>
      <c r="N125" s="14"/>
      <c r="O125" s="14"/>
      <c r="P125" s="14"/>
      <c r="Q125" s="14"/>
      <c r="AL125" t="s">
        <v>533</v>
      </c>
      <c r="AM125" t="s">
        <v>2375</v>
      </c>
      <c r="AN125" s="27">
        <v>0.55579861111111117</v>
      </c>
      <c r="AO125" t="s">
        <v>1576</v>
      </c>
      <c r="AP125">
        <v>1016894925</v>
      </c>
      <c r="AQ125" t="s">
        <v>1414</v>
      </c>
      <c r="AR125" t="s">
        <v>1415</v>
      </c>
      <c r="AS125" t="s">
        <v>1416</v>
      </c>
      <c r="AT125" t="s">
        <v>1346</v>
      </c>
      <c r="AU125" t="s">
        <v>706</v>
      </c>
      <c r="AV125" s="10">
        <v>140001286095</v>
      </c>
      <c r="AW125" s="10">
        <v>130000573069</v>
      </c>
      <c r="AX125">
        <v>2006962811</v>
      </c>
      <c r="AY125" t="s">
        <v>2366</v>
      </c>
      <c r="AZ125" s="21">
        <v>397178.65</v>
      </c>
      <c r="BA125">
        <v>9008237173</v>
      </c>
      <c r="BB125" s="21">
        <v>397178.65</v>
      </c>
      <c r="BC125" t="s">
        <v>2367</v>
      </c>
      <c r="BD125" t="s">
        <v>2383</v>
      </c>
      <c r="BE125" s="21">
        <f t="shared" si="1"/>
        <v>0</v>
      </c>
      <c r="BF125" t="s">
        <v>1417</v>
      </c>
      <c r="BG125" t="s">
        <v>1418</v>
      </c>
      <c r="BH125" t="s">
        <v>2374</v>
      </c>
      <c r="BI125" s="27">
        <v>0.4380324074074074</v>
      </c>
      <c r="BJ125">
        <v>423402</v>
      </c>
      <c r="BK125" t="s">
        <v>22</v>
      </c>
      <c r="BL125" s="27">
        <v>0.4380324074074074</v>
      </c>
      <c r="BM125" t="s">
        <v>2374</v>
      </c>
      <c r="BN125" s="27">
        <v>0.55682870370370374</v>
      </c>
      <c r="BO125" t="s">
        <v>1577</v>
      </c>
      <c r="BQ125" t="s">
        <v>1583</v>
      </c>
      <c r="BT125">
        <v>30230</v>
      </c>
      <c r="BU125">
        <v>2</v>
      </c>
      <c r="BW125" t="s">
        <v>1421</v>
      </c>
      <c r="BY125" s="27">
        <v>0.55579861111111117</v>
      </c>
      <c r="BZ125" t="s">
        <v>2374</v>
      </c>
      <c r="CA125" t="s">
        <v>1422</v>
      </c>
      <c r="CB125" t="s">
        <v>1579</v>
      </c>
      <c r="CC125">
        <v>9000</v>
      </c>
      <c r="CD125" t="s">
        <v>1394</v>
      </c>
      <c r="CE125">
        <v>10</v>
      </c>
      <c r="CF125">
        <v>9000</v>
      </c>
      <c r="CG125" t="s">
        <v>1394</v>
      </c>
      <c r="CH125">
        <v>4016317144</v>
      </c>
      <c r="CI125" t="s">
        <v>1394</v>
      </c>
      <c r="CJ125" s="27">
        <v>0.7224652777777778</v>
      </c>
      <c r="CK125" t="s">
        <v>2375</v>
      </c>
      <c r="CL125" t="s">
        <v>1424</v>
      </c>
      <c r="CM125" t="s">
        <v>1580</v>
      </c>
      <c r="CN125" t="s">
        <v>1581</v>
      </c>
      <c r="CO125" s="27">
        <v>0.55584490740740744</v>
      </c>
      <c r="CP125" s="27">
        <v>0</v>
      </c>
      <c r="CQ125" t="s">
        <v>2375</v>
      </c>
      <c r="CR125" t="s">
        <v>1427</v>
      </c>
      <c r="CS125" t="s">
        <v>1394</v>
      </c>
      <c r="CT125" t="s">
        <v>1582</v>
      </c>
      <c r="CU125">
        <v>183459782</v>
      </c>
      <c r="CV125">
        <v>9000</v>
      </c>
    </row>
    <row r="126" spans="1:100" x14ac:dyDescent="0.2">
      <c r="A126" s="12"/>
      <c r="B126" s="10"/>
      <c r="C126" s="10"/>
      <c r="D126" s="14"/>
      <c r="E126" s="14"/>
      <c r="F126" s="14"/>
      <c r="G126" s="14"/>
      <c r="H126" s="14"/>
      <c r="I126" s="13"/>
      <c r="J126" s="13"/>
      <c r="M126" s="5"/>
      <c r="N126" s="14"/>
      <c r="O126" s="14"/>
      <c r="P126" s="14"/>
      <c r="Q126" s="14"/>
      <c r="AL126" t="s">
        <v>533</v>
      </c>
      <c r="AM126" t="s">
        <v>2375</v>
      </c>
      <c r="AN126" s="27">
        <v>0.58590277777777777</v>
      </c>
      <c r="AO126" t="s">
        <v>1576</v>
      </c>
      <c r="AP126">
        <v>1016892882</v>
      </c>
      <c r="AQ126" t="s">
        <v>1414</v>
      </c>
      <c r="AR126" t="s">
        <v>1415</v>
      </c>
      <c r="AS126" t="s">
        <v>1416</v>
      </c>
      <c r="AT126" t="s">
        <v>1346</v>
      </c>
      <c r="AU126" t="s">
        <v>772</v>
      </c>
      <c r="AV126" s="10">
        <v>140001286426</v>
      </c>
      <c r="AW126" s="10">
        <v>130000573046</v>
      </c>
      <c r="AX126">
        <v>2006963133</v>
      </c>
      <c r="AY126" t="s">
        <v>2366</v>
      </c>
      <c r="AZ126" s="21">
        <v>361066.15</v>
      </c>
      <c r="BA126">
        <v>9008237504</v>
      </c>
      <c r="BB126" s="21">
        <v>361066.15</v>
      </c>
      <c r="BC126" t="s">
        <v>2379</v>
      </c>
      <c r="BD126" t="s">
        <v>2380</v>
      </c>
      <c r="BE126" s="21">
        <f t="shared" si="1"/>
        <v>0</v>
      </c>
      <c r="BF126" t="s">
        <v>1417</v>
      </c>
      <c r="BG126" t="s">
        <v>1418</v>
      </c>
      <c r="BH126" t="s">
        <v>2374</v>
      </c>
      <c r="BI126" s="27">
        <v>0.43385416666666665</v>
      </c>
      <c r="BJ126">
        <v>423402</v>
      </c>
      <c r="BK126" t="s">
        <v>22</v>
      </c>
      <c r="BL126" s="27">
        <v>0.43390046296296297</v>
      </c>
      <c r="BM126" t="s">
        <v>2374</v>
      </c>
      <c r="BN126" s="27">
        <v>0.5870023148148148</v>
      </c>
      <c r="BO126" t="s">
        <v>1577</v>
      </c>
      <c r="BQ126" t="s">
        <v>1584</v>
      </c>
      <c r="BT126">
        <v>30230</v>
      </c>
      <c r="BU126">
        <v>2</v>
      </c>
      <c r="BW126" t="s">
        <v>1421</v>
      </c>
      <c r="BY126" s="27">
        <v>0.58590277777777777</v>
      </c>
      <c r="BZ126" t="s">
        <v>2374</v>
      </c>
      <c r="CA126" t="s">
        <v>1422</v>
      </c>
      <c r="CB126" t="s">
        <v>1579</v>
      </c>
      <c r="CC126">
        <v>9000</v>
      </c>
      <c r="CD126" t="s">
        <v>1394</v>
      </c>
      <c r="CE126">
        <v>10</v>
      </c>
      <c r="CF126">
        <v>9000</v>
      </c>
      <c r="CG126" t="s">
        <v>1394</v>
      </c>
      <c r="CH126">
        <v>4016317144</v>
      </c>
      <c r="CI126" t="s">
        <v>1394</v>
      </c>
      <c r="CJ126" s="27">
        <v>0.75256944444444451</v>
      </c>
      <c r="CK126" t="s">
        <v>2375</v>
      </c>
      <c r="CL126" t="s">
        <v>1424</v>
      </c>
      <c r="CM126" t="s">
        <v>1580</v>
      </c>
      <c r="CN126" t="s">
        <v>1581</v>
      </c>
      <c r="CO126" s="27">
        <v>0.58599537037037031</v>
      </c>
      <c r="CP126" s="27">
        <v>0</v>
      </c>
      <c r="CQ126" t="s">
        <v>2375</v>
      </c>
      <c r="CR126" t="s">
        <v>1427</v>
      </c>
      <c r="CS126" t="s">
        <v>1394</v>
      </c>
      <c r="CT126" t="s">
        <v>1582</v>
      </c>
      <c r="CU126">
        <v>183462504</v>
      </c>
      <c r="CV126">
        <v>9000</v>
      </c>
    </row>
    <row r="127" spans="1:100" x14ac:dyDescent="0.2">
      <c r="A127" s="12"/>
      <c r="B127" s="10"/>
      <c r="C127" s="10"/>
      <c r="D127" s="14"/>
      <c r="E127" s="14"/>
      <c r="F127" s="14"/>
      <c r="G127" s="14"/>
      <c r="H127" s="14"/>
      <c r="I127" s="13"/>
      <c r="J127" s="13"/>
      <c r="M127" s="5"/>
      <c r="N127" s="14"/>
      <c r="O127" s="14"/>
      <c r="P127" s="14"/>
      <c r="Q127" s="14"/>
      <c r="AL127" t="s">
        <v>533</v>
      </c>
      <c r="AM127" t="s">
        <v>2375</v>
      </c>
      <c r="AN127" s="27">
        <v>0.53519675925925925</v>
      </c>
      <c r="AO127" t="s">
        <v>1576</v>
      </c>
      <c r="AP127">
        <v>1018532101</v>
      </c>
      <c r="AQ127" t="s">
        <v>1414</v>
      </c>
      <c r="AR127" t="s">
        <v>1415</v>
      </c>
      <c r="AS127" t="s">
        <v>1416</v>
      </c>
      <c r="AT127" t="s">
        <v>1346</v>
      </c>
      <c r="AU127" t="s">
        <v>894</v>
      </c>
      <c r="AV127" s="10">
        <v>140001285926</v>
      </c>
      <c r="AW127" s="10">
        <v>130000573053</v>
      </c>
      <c r="AX127">
        <v>2006962668</v>
      </c>
      <c r="AY127" t="s">
        <v>2366</v>
      </c>
      <c r="AZ127" s="21">
        <v>71443.899999999994</v>
      </c>
      <c r="BA127">
        <v>9008236945</v>
      </c>
      <c r="BB127" s="21">
        <v>71443.899999999994</v>
      </c>
      <c r="BC127" t="s">
        <v>2372</v>
      </c>
      <c r="BD127" t="s">
        <v>2373</v>
      </c>
      <c r="BE127" s="21">
        <f t="shared" si="1"/>
        <v>0</v>
      </c>
      <c r="BF127" t="s">
        <v>1417</v>
      </c>
      <c r="BG127" t="s">
        <v>1418</v>
      </c>
      <c r="BH127" t="s">
        <v>2374</v>
      </c>
      <c r="BI127" s="27">
        <v>0.43626157407407407</v>
      </c>
      <c r="BJ127">
        <v>423402</v>
      </c>
      <c r="BK127" t="s">
        <v>22</v>
      </c>
      <c r="BL127" s="27">
        <v>0.43626157407407407</v>
      </c>
      <c r="BM127" t="s">
        <v>2374</v>
      </c>
      <c r="BN127" s="27">
        <v>0.53620370370370374</v>
      </c>
      <c r="BO127" t="s">
        <v>1577</v>
      </c>
      <c r="BQ127" t="s">
        <v>1585</v>
      </c>
      <c r="BT127">
        <v>30230</v>
      </c>
      <c r="BU127">
        <v>2</v>
      </c>
      <c r="BW127" t="s">
        <v>1421</v>
      </c>
      <c r="BY127" s="27">
        <v>0.53519675925925925</v>
      </c>
      <c r="BZ127" t="s">
        <v>2374</v>
      </c>
      <c r="CA127" t="s">
        <v>1422</v>
      </c>
      <c r="CB127" t="s">
        <v>1579</v>
      </c>
      <c r="CC127">
        <v>9000</v>
      </c>
      <c r="CD127" t="s">
        <v>1394</v>
      </c>
      <c r="CE127">
        <v>10</v>
      </c>
      <c r="CF127">
        <v>9000</v>
      </c>
      <c r="CG127" t="s">
        <v>1394</v>
      </c>
      <c r="CH127">
        <v>4016317144</v>
      </c>
      <c r="CI127" t="s">
        <v>1394</v>
      </c>
      <c r="CJ127" s="27">
        <v>0.70186342592592599</v>
      </c>
      <c r="CK127" t="s">
        <v>2375</v>
      </c>
      <c r="CL127" t="s">
        <v>1424</v>
      </c>
      <c r="CM127" t="s">
        <v>1580</v>
      </c>
      <c r="CN127" t="s">
        <v>1581</v>
      </c>
      <c r="CO127" s="27">
        <v>0.53525462962962966</v>
      </c>
      <c r="CP127" s="27">
        <v>0</v>
      </c>
      <c r="CQ127" t="s">
        <v>2375</v>
      </c>
      <c r="CR127" t="s">
        <v>1427</v>
      </c>
      <c r="CS127" t="s">
        <v>1394</v>
      </c>
      <c r="CT127" t="s">
        <v>1582</v>
      </c>
      <c r="CU127">
        <v>183458797</v>
      </c>
      <c r="CV127">
        <v>9000</v>
      </c>
    </row>
    <row r="128" spans="1:100" x14ac:dyDescent="0.2">
      <c r="A128" s="12"/>
      <c r="B128" s="10"/>
      <c r="C128" s="10"/>
      <c r="D128" s="14"/>
      <c r="E128" s="14"/>
      <c r="F128" s="14"/>
      <c r="G128" s="14"/>
      <c r="H128" s="14"/>
      <c r="I128" s="13"/>
      <c r="J128" s="13"/>
      <c r="M128" s="5"/>
      <c r="N128" s="14"/>
      <c r="O128" s="14"/>
      <c r="P128" s="14"/>
      <c r="Q128" s="14"/>
      <c r="AL128" t="s">
        <v>533</v>
      </c>
      <c r="AM128" t="s">
        <v>2375</v>
      </c>
      <c r="AN128" s="27">
        <v>0.52719907407407407</v>
      </c>
      <c r="AO128" t="s">
        <v>1576</v>
      </c>
      <c r="AP128">
        <v>1016894837</v>
      </c>
      <c r="AQ128" t="s">
        <v>1414</v>
      </c>
      <c r="AR128" t="s">
        <v>1415</v>
      </c>
      <c r="AS128" t="s">
        <v>1416</v>
      </c>
      <c r="AT128" t="s">
        <v>1346</v>
      </c>
      <c r="AU128" t="s">
        <v>1052</v>
      </c>
      <c r="AV128" s="10">
        <v>140001285879</v>
      </c>
      <c r="AW128" s="10">
        <v>130000573061</v>
      </c>
      <c r="AX128">
        <v>2006962663</v>
      </c>
      <c r="AY128" t="s">
        <v>2366</v>
      </c>
      <c r="AZ128" s="21">
        <v>99986.15</v>
      </c>
      <c r="BA128">
        <v>9008236938</v>
      </c>
      <c r="BB128" s="21">
        <v>99986.15</v>
      </c>
      <c r="BC128" t="s">
        <v>2367</v>
      </c>
      <c r="BD128" t="s">
        <v>2368</v>
      </c>
      <c r="BE128" s="21">
        <f t="shared" si="1"/>
        <v>0</v>
      </c>
      <c r="BF128" t="s">
        <v>1417</v>
      </c>
      <c r="BG128" t="s">
        <v>1418</v>
      </c>
      <c r="BH128" t="s">
        <v>2374</v>
      </c>
      <c r="BI128" s="27">
        <v>0.43717592592592597</v>
      </c>
      <c r="BJ128">
        <v>423402</v>
      </c>
      <c r="BK128" t="s">
        <v>22</v>
      </c>
      <c r="BL128" s="27">
        <v>0.43717592592592597</v>
      </c>
      <c r="BM128" t="s">
        <v>2374</v>
      </c>
      <c r="BN128" s="27">
        <v>0.52850694444444446</v>
      </c>
      <c r="BO128" t="s">
        <v>1577</v>
      </c>
      <c r="BQ128" t="s">
        <v>1586</v>
      </c>
      <c r="BT128">
        <v>30230</v>
      </c>
      <c r="BU128">
        <v>2</v>
      </c>
      <c r="BW128" t="s">
        <v>1421</v>
      </c>
      <c r="BY128" s="27">
        <v>0.52719907407407407</v>
      </c>
      <c r="BZ128" t="s">
        <v>2374</v>
      </c>
      <c r="CA128" t="s">
        <v>1422</v>
      </c>
      <c r="CB128" t="s">
        <v>1579</v>
      </c>
      <c r="CC128">
        <v>9000</v>
      </c>
      <c r="CD128" t="s">
        <v>1394</v>
      </c>
      <c r="CE128">
        <v>10</v>
      </c>
      <c r="CF128">
        <v>9000</v>
      </c>
      <c r="CG128" t="s">
        <v>1394</v>
      </c>
      <c r="CH128">
        <v>4016317144</v>
      </c>
      <c r="CI128" t="s">
        <v>1394</v>
      </c>
      <c r="CJ128" s="27">
        <v>0.69386574074074081</v>
      </c>
      <c r="CK128" t="s">
        <v>2375</v>
      </c>
      <c r="CL128" t="s">
        <v>1424</v>
      </c>
      <c r="CM128" t="s">
        <v>1580</v>
      </c>
      <c r="CN128" t="s">
        <v>1581</v>
      </c>
      <c r="CO128" s="27">
        <v>0.5272337962962963</v>
      </c>
      <c r="CP128" s="27">
        <v>0</v>
      </c>
      <c r="CQ128" t="s">
        <v>2375</v>
      </c>
      <c r="CR128" t="s">
        <v>1427</v>
      </c>
      <c r="CS128" t="s">
        <v>1394</v>
      </c>
      <c r="CT128" t="s">
        <v>1582</v>
      </c>
      <c r="CU128">
        <v>183458575</v>
      </c>
      <c r="CV128">
        <v>9000</v>
      </c>
    </row>
    <row r="129" spans="1:100" x14ac:dyDescent="0.2">
      <c r="A129" s="12"/>
      <c r="B129" s="10"/>
      <c r="C129" s="10"/>
      <c r="D129" s="14"/>
      <c r="E129" s="14"/>
      <c r="F129" s="14"/>
      <c r="G129" s="14"/>
      <c r="H129" s="14"/>
      <c r="I129" s="13"/>
      <c r="J129" s="13"/>
      <c r="M129" s="5"/>
      <c r="N129" s="14"/>
      <c r="O129" s="14"/>
      <c r="P129" s="14"/>
      <c r="Q129" s="14"/>
      <c r="AL129" t="s">
        <v>533</v>
      </c>
      <c r="AM129" t="s">
        <v>2375</v>
      </c>
      <c r="AN129" s="27">
        <v>0.53909722222222223</v>
      </c>
      <c r="AO129" t="s">
        <v>1576</v>
      </c>
      <c r="AP129">
        <v>1017826554</v>
      </c>
      <c r="AQ129" t="s">
        <v>1414</v>
      </c>
      <c r="AR129" t="s">
        <v>1415</v>
      </c>
      <c r="AS129" t="s">
        <v>1416</v>
      </c>
      <c r="AT129" t="s">
        <v>1346</v>
      </c>
      <c r="AU129" t="s">
        <v>1286</v>
      </c>
      <c r="AV129" s="10">
        <v>140001285956</v>
      </c>
      <c r="AW129" s="10">
        <v>130000603703</v>
      </c>
      <c r="AX129">
        <v>2006962672</v>
      </c>
      <c r="AY129" t="s">
        <v>2366</v>
      </c>
      <c r="AZ129" s="21">
        <v>5264.4</v>
      </c>
      <c r="BA129">
        <v>9008236948</v>
      </c>
      <c r="BB129" s="21">
        <v>5264.4</v>
      </c>
      <c r="BC129" t="s">
        <v>2372</v>
      </c>
      <c r="BD129" t="s">
        <v>2376</v>
      </c>
      <c r="BE129" s="21">
        <f t="shared" si="1"/>
        <v>0</v>
      </c>
      <c r="BF129" t="s">
        <v>1417</v>
      </c>
      <c r="BG129" t="s">
        <v>1418</v>
      </c>
      <c r="BH129" t="s">
        <v>2374</v>
      </c>
      <c r="BI129" s="27">
        <v>0.43883101851851852</v>
      </c>
      <c r="BJ129">
        <v>423402</v>
      </c>
      <c r="BK129" t="s">
        <v>22</v>
      </c>
      <c r="BL129" s="27">
        <v>0.43883101851851852</v>
      </c>
      <c r="BM129" t="s">
        <v>2374</v>
      </c>
      <c r="BN129" s="27">
        <v>0.5404282407407407</v>
      </c>
      <c r="BO129" t="s">
        <v>1577</v>
      </c>
      <c r="BQ129" t="s">
        <v>1587</v>
      </c>
      <c r="BT129">
        <v>30230</v>
      </c>
      <c r="BU129">
        <v>2</v>
      </c>
      <c r="BW129" t="s">
        <v>1421</v>
      </c>
      <c r="BY129" s="27">
        <v>0.53909722222222223</v>
      </c>
      <c r="BZ129" t="s">
        <v>2374</v>
      </c>
      <c r="CA129" t="s">
        <v>1422</v>
      </c>
      <c r="CB129" t="s">
        <v>1579</v>
      </c>
      <c r="CC129">
        <v>9000</v>
      </c>
      <c r="CD129" t="s">
        <v>1394</v>
      </c>
      <c r="CE129">
        <v>10</v>
      </c>
      <c r="CF129">
        <v>9000</v>
      </c>
      <c r="CG129" t="s">
        <v>1394</v>
      </c>
      <c r="CH129">
        <v>4016317144</v>
      </c>
      <c r="CI129" t="s">
        <v>1394</v>
      </c>
      <c r="CJ129" s="27">
        <v>0.70576388888888886</v>
      </c>
      <c r="CK129" t="s">
        <v>2375</v>
      </c>
      <c r="CL129" t="s">
        <v>1424</v>
      </c>
      <c r="CM129" t="s">
        <v>1580</v>
      </c>
      <c r="CN129" t="s">
        <v>1581</v>
      </c>
      <c r="CO129" s="27">
        <v>0.53915509259259264</v>
      </c>
      <c r="CP129" s="27">
        <v>0</v>
      </c>
      <c r="CQ129" t="s">
        <v>2375</v>
      </c>
      <c r="CR129" t="s">
        <v>1427</v>
      </c>
      <c r="CS129" t="s">
        <v>1394</v>
      </c>
      <c r="CT129" t="s">
        <v>1582</v>
      </c>
      <c r="CU129">
        <v>183458935</v>
      </c>
      <c r="CV129">
        <v>9000</v>
      </c>
    </row>
    <row r="130" spans="1:100" x14ac:dyDescent="0.2">
      <c r="A130" s="12"/>
      <c r="B130" s="10"/>
      <c r="C130" s="10"/>
      <c r="D130" s="14"/>
      <c r="E130" s="14"/>
      <c r="F130" s="14"/>
      <c r="G130" s="14"/>
      <c r="H130" s="14"/>
      <c r="I130" s="13"/>
      <c r="J130" s="13"/>
      <c r="M130" s="5"/>
      <c r="N130" s="14"/>
      <c r="O130" s="14"/>
      <c r="P130" s="14"/>
      <c r="Q130" s="14"/>
      <c r="AL130" t="s">
        <v>533</v>
      </c>
      <c r="AM130" t="s">
        <v>2375</v>
      </c>
      <c r="AN130" s="27">
        <v>0.51982638888888888</v>
      </c>
      <c r="AO130" t="s">
        <v>1576</v>
      </c>
      <c r="AP130">
        <v>1017270176</v>
      </c>
      <c r="AQ130" t="s">
        <v>1414</v>
      </c>
      <c r="AR130" t="s">
        <v>1415</v>
      </c>
      <c r="AS130" t="s">
        <v>1416</v>
      </c>
      <c r="AT130" t="s">
        <v>1346</v>
      </c>
      <c r="AU130" t="s">
        <v>854</v>
      </c>
      <c r="AV130" s="10">
        <v>140001285846</v>
      </c>
      <c r="AW130" s="10">
        <v>130000573064</v>
      </c>
      <c r="AX130">
        <v>2006962658</v>
      </c>
      <c r="AY130" t="s">
        <v>2366</v>
      </c>
      <c r="AZ130" s="21">
        <v>38429.050000000003</v>
      </c>
      <c r="BA130">
        <v>9008236809</v>
      </c>
      <c r="BB130" s="21">
        <v>38429.050000000003</v>
      </c>
      <c r="BC130" t="s">
        <v>2381</v>
      </c>
      <c r="BD130" t="s">
        <v>2382</v>
      </c>
      <c r="BE130" s="21">
        <f t="shared" ref="BE130:BE193" si="2">AZ130-BB130</f>
        <v>0</v>
      </c>
      <c r="BF130" t="s">
        <v>1417</v>
      </c>
      <c r="BG130" t="s">
        <v>1418</v>
      </c>
      <c r="BH130" t="s">
        <v>2374</v>
      </c>
      <c r="BI130" s="27">
        <v>0.43760416666666663</v>
      </c>
      <c r="BJ130">
        <v>423402</v>
      </c>
      <c r="BK130" t="s">
        <v>22</v>
      </c>
      <c r="BL130" s="27">
        <v>0.43760416666666663</v>
      </c>
      <c r="BM130" t="s">
        <v>2374</v>
      </c>
      <c r="BN130" s="27">
        <v>0.52254629629629623</v>
      </c>
      <c r="BO130" t="s">
        <v>1577</v>
      </c>
      <c r="BQ130" t="s">
        <v>1588</v>
      </c>
      <c r="BT130">
        <v>30230</v>
      </c>
      <c r="BU130">
        <v>2</v>
      </c>
      <c r="BW130" t="s">
        <v>1421</v>
      </c>
      <c r="BY130" s="27">
        <v>0.51982638888888888</v>
      </c>
      <c r="BZ130" t="s">
        <v>2374</v>
      </c>
      <c r="CA130" t="s">
        <v>1422</v>
      </c>
      <c r="CB130" t="s">
        <v>1579</v>
      </c>
      <c r="CC130">
        <v>9000</v>
      </c>
      <c r="CD130" t="s">
        <v>1394</v>
      </c>
      <c r="CE130">
        <v>10</v>
      </c>
      <c r="CF130">
        <v>9000</v>
      </c>
      <c r="CG130" t="s">
        <v>1394</v>
      </c>
      <c r="CH130">
        <v>4016317144</v>
      </c>
      <c r="CI130" t="s">
        <v>1394</v>
      </c>
      <c r="CJ130" s="27">
        <v>0.68649305555555562</v>
      </c>
      <c r="CK130" t="s">
        <v>2375</v>
      </c>
      <c r="CL130" t="s">
        <v>1424</v>
      </c>
      <c r="CM130" t="s">
        <v>1580</v>
      </c>
      <c r="CN130" t="s">
        <v>1581</v>
      </c>
      <c r="CO130" s="27">
        <v>0.52</v>
      </c>
      <c r="CP130" s="27">
        <v>0</v>
      </c>
      <c r="CQ130" t="s">
        <v>2375</v>
      </c>
      <c r="CR130" t="s">
        <v>1427</v>
      </c>
      <c r="CS130" t="s">
        <v>1394</v>
      </c>
      <c r="CT130" t="s">
        <v>1582</v>
      </c>
      <c r="CU130">
        <v>183458453</v>
      </c>
      <c r="CV130">
        <v>9000</v>
      </c>
    </row>
    <row r="131" spans="1:100" x14ac:dyDescent="0.2">
      <c r="A131" s="12"/>
      <c r="B131" s="10"/>
      <c r="C131" s="10"/>
      <c r="D131" s="14"/>
      <c r="E131" s="14"/>
      <c r="F131" s="14"/>
      <c r="G131" s="14"/>
      <c r="H131" s="14"/>
      <c r="I131" s="13"/>
      <c r="J131" s="13"/>
      <c r="M131" s="5"/>
      <c r="N131" s="14"/>
      <c r="O131" s="14"/>
      <c r="P131" s="14"/>
      <c r="Q131" s="14"/>
      <c r="AL131" t="s">
        <v>533</v>
      </c>
      <c r="AM131" t="s">
        <v>2375</v>
      </c>
      <c r="AN131" s="27">
        <v>0.57231481481481483</v>
      </c>
      <c r="AO131" t="s">
        <v>1576</v>
      </c>
      <c r="AP131">
        <v>1016892882</v>
      </c>
      <c r="AQ131" t="s">
        <v>1414</v>
      </c>
      <c r="AR131" t="s">
        <v>1415</v>
      </c>
      <c r="AS131" t="s">
        <v>1416</v>
      </c>
      <c r="AT131" t="s">
        <v>1346</v>
      </c>
      <c r="AU131" t="s">
        <v>744</v>
      </c>
      <c r="AV131" s="10">
        <v>140001286289</v>
      </c>
      <c r="AW131" s="10">
        <v>130000573049</v>
      </c>
      <c r="AX131">
        <v>2006962950</v>
      </c>
      <c r="AY131" t="s">
        <v>2366</v>
      </c>
      <c r="AZ131" s="21">
        <v>141946.20000000001</v>
      </c>
      <c r="BA131">
        <v>9008237357</v>
      </c>
      <c r="BB131" s="21">
        <v>141946.20000000001</v>
      </c>
      <c r="BC131" t="s">
        <v>2379</v>
      </c>
      <c r="BD131" t="s">
        <v>2380</v>
      </c>
      <c r="BE131" s="21">
        <f t="shared" si="2"/>
        <v>0</v>
      </c>
      <c r="BF131" t="s">
        <v>1417</v>
      </c>
      <c r="BG131" t="s">
        <v>1418</v>
      </c>
      <c r="BH131" t="s">
        <v>2374</v>
      </c>
      <c r="BI131" s="27">
        <v>0.4342361111111111</v>
      </c>
      <c r="BJ131">
        <v>423402</v>
      </c>
      <c r="BK131" t="s">
        <v>22</v>
      </c>
      <c r="BL131" s="27">
        <v>0.4342361111111111</v>
      </c>
      <c r="BM131" t="s">
        <v>2374</v>
      </c>
      <c r="BN131" s="27">
        <v>0.57342592592592589</v>
      </c>
      <c r="BO131" t="s">
        <v>1577</v>
      </c>
      <c r="BQ131" t="s">
        <v>1589</v>
      </c>
      <c r="BT131">
        <v>30230</v>
      </c>
      <c r="BU131">
        <v>2</v>
      </c>
      <c r="BW131" t="s">
        <v>1421</v>
      </c>
      <c r="BY131" s="27">
        <v>0.57231481481481483</v>
      </c>
      <c r="BZ131" t="s">
        <v>2374</v>
      </c>
      <c r="CA131" t="s">
        <v>1422</v>
      </c>
      <c r="CB131" t="s">
        <v>1579</v>
      </c>
      <c r="CC131">
        <v>9000</v>
      </c>
      <c r="CD131" t="s">
        <v>1394</v>
      </c>
      <c r="CE131">
        <v>10</v>
      </c>
      <c r="CF131">
        <v>9000</v>
      </c>
      <c r="CG131" t="s">
        <v>1394</v>
      </c>
      <c r="CH131">
        <v>4016317144</v>
      </c>
      <c r="CI131" t="s">
        <v>1394</v>
      </c>
      <c r="CJ131" s="27">
        <v>0.73898148148148157</v>
      </c>
      <c r="CK131" t="s">
        <v>2375</v>
      </c>
      <c r="CL131" t="s">
        <v>1424</v>
      </c>
      <c r="CM131" t="s">
        <v>1580</v>
      </c>
      <c r="CN131" t="s">
        <v>1581</v>
      </c>
      <c r="CO131" s="27">
        <v>0.5723611111111111</v>
      </c>
      <c r="CP131" s="27">
        <v>0</v>
      </c>
      <c r="CQ131" t="s">
        <v>2375</v>
      </c>
      <c r="CR131" t="s">
        <v>1427</v>
      </c>
      <c r="CS131" t="s">
        <v>1394</v>
      </c>
      <c r="CT131" t="s">
        <v>1582</v>
      </c>
      <c r="CU131">
        <v>183461167</v>
      </c>
      <c r="CV131">
        <v>9000</v>
      </c>
    </row>
    <row r="132" spans="1:100" x14ac:dyDescent="0.2">
      <c r="A132" s="12"/>
      <c r="B132" s="10"/>
      <c r="C132" s="10"/>
      <c r="D132" s="14"/>
      <c r="E132" s="14"/>
      <c r="F132" s="14"/>
      <c r="G132" s="14"/>
      <c r="H132" s="14"/>
      <c r="I132" s="13"/>
      <c r="J132" s="13"/>
      <c r="M132" s="5"/>
      <c r="N132" s="14"/>
      <c r="O132" s="14"/>
      <c r="P132" s="14"/>
      <c r="Q132" s="14"/>
      <c r="AL132" t="s">
        <v>533</v>
      </c>
      <c r="AM132" t="s">
        <v>2375</v>
      </c>
      <c r="AN132" s="27">
        <v>0.54928240740740741</v>
      </c>
      <c r="AO132" t="s">
        <v>1576</v>
      </c>
      <c r="AP132">
        <v>1016823762</v>
      </c>
      <c r="AQ132" t="s">
        <v>1414</v>
      </c>
      <c r="AR132" t="s">
        <v>1415</v>
      </c>
      <c r="AS132" t="s">
        <v>1416</v>
      </c>
      <c r="AT132" t="s">
        <v>1346</v>
      </c>
      <c r="AU132" t="s">
        <v>986</v>
      </c>
      <c r="AV132" s="10">
        <v>140001286035</v>
      </c>
      <c r="AW132" s="10">
        <v>130000573051</v>
      </c>
      <c r="AX132">
        <v>2006962807</v>
      </c>
      <c r="AY132" t="s">
        <v>2366</v>
      </c>
      <c r="AZ132" s="21">
        <v>134236.85</v>
      </c>
      <c r="BA132">
        <v>9008237086</v>
      </c>
      <c r="BB132" s="21">
        <v>134236.85</v>
      </c>
      <c r="BC132" t="s">
        <v>2384</v>
      </c>
      <c r="BD132" t="s">
        <v>2385</v>
      </c>
      <c r="BE132" s="21">
        <f t="shared" si="2"/>
        <v>0</v>
      </c>
      <c r="BF132" t="s">
        <v>1417</v>
      </c>
      <c r="BG132" t="s">
        <v>1418</v>
      </c>
      <c r="BH132" t="s">
        <v>2374</v>
      </c>
      <c r="BI132" s="27">
        <v>0.43578703703703708</v>
      </c>
      <c r="BJ132">
        <v>423402</v>
      </c>
      <c r="BK132" t="s">
        <v>22</v>
      </c>
      <c r="BL132" s="27">
        <v>0.43578703703703708</v>
      </c>
      <c r="BM132" t="s">
        <v>2374</v>
      </c>
      <c r="BN132" s="27">
        <v>0.55012731481481481</v>
      </c>
      <c r="BO132" t="s">
        <v>1577</v>
      </c>
      <c r="BQ132" t="s">
        <v>1590</v>
      </c>
      <c r="BT132">
        <v>30230</v>
      </c>
      <c r="BU132">
        <v>2</v>
      </c>
      <c r="BW132" t="s">
        <v>1421</v>
      </c>
      <c r="BY132" s="27">
        <v>0.54928240740740741</v>
      </c>
      <c r="BZ132" t="s">
        <v>2374</v>
      </c>
      <c r="CA132" t="s">
        <v>1422</v>
      </c>
      <c r="CB132" t="s">
        <v>1579</v>
      </c>
      <c r="CC132">
        <v>9000</v>
      </c>
      <c r="CD132" t="s">
        <v>1394</v>
      </c>
      <c r="CE132">
        <v>10</v>
      </c>
      <c r="CF132">
        <v>9000</v>
      </c>
      <c r="CG132" t="s">
        <v>1394</v>
      </c>
      <c r="CH132">
        <v>4016317144</v>
      </c>
      <c r="CI132" t="s">
        <v>1394</v>
      </c>
      <c r="CJ132" s="27">
        <v>0.71594907407407404</v>
      </c>
      <c r="CK132" t="s">
        <v>2375</v>
      </c>
      <c r="CL132" t="s">
        <v>1424</v>
      </c>
      <c r="CM132" t="s">
        <v>1580</v>
      </c>
      <c r="CN132" t="s">
        <v>1581</v>
      </c>
      <c r="CO132" s="27">
        <v>0.54932870370370368</v>
      </c>
      <c r="CP132" s="27">
        <v>0</v>
      </c>
      <c r="CQ132" t="s">
        <v>2375</v>
      </c>
      <c r="CR132" t="s">
        <v>1427</v>
      </c>
      <c r="CS132" t="s">
        <v>1394</v>
      </c>
      <c r="CT132" t="s">
        <v>1582</v>
      </c>
      <c r="CU132">
        <v>183459401</v>
      </c>
      <c r="CV132">
        <v>9000</v>
      </c>
    </row>
    <row r="133" spans="1:100" x14ac:dyDescent="0.2">
      <c r="A133" s="12"/>
      <c r="B133" s="10"/>
      <c r="C133" s="10"/>
      <c r="D133" s="14"/>
      <c r="E133" s="14"/>
      <c r="F133" s="14"/>
      <c r="G133" s="14"/>
      <c r="H133" s="14"/>
      <c r="I133" s="13"/>
      <c r="J133" s="13"/>
      <c r="M133" s="5"/>
      <c r="N133" s="14"/>
      <c r="O133" s="14"/>
      <c r="P133" s="14"/>
      <c r="Q133" s="14"/>
      <c r="AL133" t="s">
        <v>533</v>
      </c>
      <c r="AM133" t="s">
        <v>2375</v>
      </c>
      <c r="AN133" s="27">
        <v>0.54401620370370374</v>
      </c>
      <c r="AO133" t="s">
        <v>1576</v>
      </c>
      <c r="AP133">
        <v>1017826554</v>
      </c>
      <c r="AQ133" t="s">
        <v>1414</v>
      </c>
      <c r="AR133" t="s">
        <v>1415</v>
      </c>
      <c r="AS133" t="s">
        <v>1416</v>
      </c>
      <c r="AT133" t="s">
        <v>1346</v>
      </c>
      <c r="AU133" t="s">
        <v>1020</v>
      </c>
      <c r="AV133" s="10">
        <v>140001285994</v>
      </c>
      <c r="AW133" s="10">
        <v>130000573056</v>
      </c>
      <c r="AX133">
        <v>2006962798</v>
      </c>
      <c r="AY133" t="s">
        <v>2366</v>
      </c>
      <c r="AZ133" s="21">
        <v>233046</v>
      </c>
      <c r="BA133">
        <v>9008237076</v>
      </c>
      <c r="BB133" s="21">
        <v>233046</v>
      </c>
      <c r="BC133" t="s">
        <v>2372</v>
      </c>
      <c r="BD133" t="s">
        <v>2376</v>
      </c>
      <c r="BE133" s="21">
        <f t="shared" si="2"/>
        <v>0</v>
      </c>
      <c r="BF133" t="s">
        <v>1417</v>
      </c>
      <c r="BG133" t="s">
        <v>1418</v>
      </c>
      <c r="BH133" t="s">
        <v>2374</v>
      </c>
      <c r="BI133" s="27">
        <v>0.4367476851851852</v>
      </c>
      <c r="BJ133">
        <v>423402</v>
      </c>
      <c r="BK133" t="s">
        <v>22</v>
      </c>
      <c r="BL133" s="27">
        <v>0.4367476851851852</v>
      </c>
      <c r="BM133" t="s">
        <v>2374</v>
      </c>
      <c r="BN133" s="27">
        <v>0.54504629629629631</v>
      </c>
      <c r="BO133" t="s">
        <v>1577</v>
      </c>
      <c r="BQ133" t="s">
        <v>1591</v>
      </c>
      <c r="BT133">
        <v>30230</v>
      </c>
      <c r="BU133">
        <v>2</v>
      </c>
      <c r="BW133" t="s">
        <v>1421</v>
      </c>
      <c r="BY133" s="27">
        <v>0.54401620370370374</v>
      </c>
      <c r="BZ133" t="s">
        <v>2374</v>
      </c>
      <c r="CA133" t="s">
        <v>1422</v>
      </c>
      <c r="CB133" t="s">
        <v>1579</v>
      </c>
      <c r="CC133">
        <v>9000</v>
      </c>
      <c r="CD133" t="s">
        <v>1394</v>
      </c>
      <c r="CE133">
        <v>10</v>
      </c>
      <c r="CF133">
        <v>9000</v>
      </c>
      <c r="CG133" t="s">
        <v>1394</v>
      </c>
      <c r="CH133">
        <v>4016317144</v>
      </c>
      <c r="CI133" t="s">
        <v>1394</v>
      </c>
      <c r="CJ133" s="27">
        <v>0.71068287037037037</v>
      </c>
      <c r="CK133" t="s">
        <v>2375</v>
      </c>
      <c r="CL133" t="s">
        <v>1424</v>
      </c>
      <c r="CM133" t="s">
        <v>1580</v>
      </c>
      <c r="CN133" t="s">
        <v>1581</v>
      </c>
      <c r="CO133" s="27">
        <v>0.5440625</v>
      </c>
      <c r="CP133" s="27">
        <v>0</v>
      </c>
      <c r="CQ133" t="s">
        <v>2375</v>
      </c>
      <c r="CR133" t="s">
        <v>1427</v>
      </c>
      <c r="CS133" t="s">
        <v>1394</v>
      </c>
      <c r="CT133" t="s">
        <v>1582</v>
      </c>
      <c r="CU133">
        <v>183459165</v>
      </c>
      <c r="CV133">
        <v>9000</v>
      </c>
    </row>
    <row r="134" spans="1:100" x14ac:dyDescent="0.2">
      <c r="A134" s="12"/>
      <c r="B134" s="10"/>
      <c r="C134" s="10"/>
      <c r="D134" s="14"/>
      <c r="E134" s="14"/>
      <c r="F134" s="14"/>
      <c r="G134" s="14"/>
      <c r="H134" s="14"/>
      <c r="I134" s="13"/>
      <c r="J134" s="13"/>
      <c r="M134" s="5"/>
      <c r="N134" s="14"/>
      <c r="O134" s="14"/>
      <c r="P134" s="14"/>
      <c r="Q134" s="14"/>
      <c r="AL134" t="s">
        <v>533</v>
      </c>
      <c r="AM134" t="s">
        <v>2375</v>
      </c>
      <c r="AN134" s="27">
        <v>0.56684027777777779</v>
      </c>
      <c r="AO134" t="s">
        <v>1576</v>
      </c>
      <c r="AP134">
        <v>1016892928</v>
      </c>
      <c r="AQ134" t="s">
        <v>1414</v>
      </c>
      <c r="AR134" t="s">
        <v>1415</v>
      </c>
      <c r="AS134" t="s">
        <v>1416</v>
      </c>
      <c r="AT134" t="s">
        <v>1346</v>
      </c>
      <c r="AU134" t="s">
        <v>940</v>
      </c>
      <c r="AV134" s="10">
        <v>140001286235</v>
      </c>
      <c r="AW134" s="10">
        <v>130000573050</v>
      </c>
      <c r="AX134">
        <v>2006962943</v>
      </c>
      <c r="AY134" t="s">
        <v>2366</v>
      </c>
      <c r="AZ134" s="21">
        <v>690989.95</v>
      </c>
      <c r="BA134">
        <v>9008237186</v>
      </c>
      <c r="BB134" s="21">
        <v>690989.95</v>
      </c>
      <c r="BC134" t="s">
        <v>2367</v>
      </c>
      <c r="BD134" t="s">
        <v>2371</v>
      </c>
      <c r="BE134" s="21">
        <f t="shared" si="2"/>
        <v>0</v>
      </c>
      <c r="BF134" t="s">
        <v>1417</v>
      </c>
      <c r="BG134" t="s">
        <v>1418</v>
      </c>
      <c r="BH134" t="s">
        <v>2374</v>
      </c>
      <c r="BI134" s="27">
        <v>0.43532407407407409</v>
      </c>
      <c r="BJ134">
        <v>423402</v>
      </c>
      <c r="BK134" t="s">
        <v>22</v>
      </c>
      <c r="BL134" s="27">
        <v>0.43532407407407409</v>
      </c>
      <c r="BM134" t="s">
        <v>2374</v>
      </c>
      <c r="BN134" s="27">
        <v>0.56817129629629626</v>
      </c>
      <c r="BO134" t="s">
        <v>1577</v>
      </c>
      <c r="BQ134" t="s">
        <v>1592</v>
      </c>
      <c r="BT134">
        <v>30230</v>
      </c>
      <c r="BU134">
        <v>2</v>
      </c>
      <c r="BW134" t="s">
        <v>1421</v>
      </c>
      <c r="BY134" s="27">
        <v>0.56684027777777779</v>
      </c>
      <c r="BZ134" t="s">
        <v>2374</v>
      </c>
      <c r="CA134" t="s">
        <v>1422</v>
      </c>
      <c r="CB134" t="s">
        <v>1579</v>
      </c>
      <c r="CC134">
        <v>9000</v>
      </c>
      <c r="CD134" t="s">
        <v>1394</v>
      </c>
      <c r="CE134">
        <v>10</v>
      </c>
      <c r="CF134">
        <v>9000</v>
      </c>
      <c r="CG134" t="s">
        <v>1394</v>
      </c>
      <c r="CH134">
        <v>4016317144</v>
      </c>
      <c r="CI134" t="s">
        <v>1394</v>
      </c>
      <c r="CJ134" s="27">
        <v>0.73350694444444453</v>
      </c>
      <c r="CK134" t="s">
        <v>2375</v>
      </c>
      <c r="CL134" t="s">
        <v>1424</v>
      </c>
      <c r="CM134" t="s">
        <v>1580</v>
      </c>
      <c r="CN134" t="s">
        <v>1581</v>
      </c>
      <c r="CO134" s="27">
        <v>0.56689814814814821</v>
      </c>
      <c r="CP134" s="27">
        <v>0</v>
      </c>
      <c r="CQ134" t="s">
        <v>2375</v>
      </c>
      <c r="CR134" t="s">
        <v>1427</v>
      </c>
      <c r="CS134" t="s">
        <v>1394</v>
      </c>
      <c r="CT134" t="s">
        <v>1582</v>
      </c>
      <c r="CU134">
        <v>183460670</v>
      </c>
      <c r="CV134">
        <v>9000</v>
      </c>
    </row>
    <row r="135" spans="1:100" x14ac:dyDescent="0.2">
      <c r="A135" s="12"/>
      <c r="B135" s="10"/>
      <c r="C135" s="10"/>
      <c r="D135" s="14"/>
      <c r="E135" s="14"/>
      <c r="F135" s="14"/>
      <c r="G135" s="14"/>
      <c r="H135" s="14"/>
      <c r="I135" s="13"/>
      <c r="J135" s="13"/>
      <c r="M135" s="5"/>
      <c r="N135" s="14"/>
      <c r="O135" s="14"/>
      <c r="P135" s="14"/>
      <c r="Q135" s="14"/>
      <c r="AL135" t="s">
        <v>451</v>
      </c>
      <c r="AM135" t="s">
        <v>2375</v>
      </c>
      <c r="AN135" s="27">
        <v>0.61579861111111112</v>
      </c>
      <c r="AO135" t="s">
        <v>1593</v>
      </c>
      <c r="AP135">
        <v>1016892928</v>
      </c>
      <c r="AQ135" t="s">
        <v>1414</v>
      </c>
      <c r="AR135" t="s">
        <v>1415</v>
      </c>
      <c r="AS135" t="s">
        <v>1416</v>
      </c>
      <c r="AT135" t="s">
        <v>1346</v>
      </c>
      <c r="AU135" t="s">
        <v>957</v>
      </c>
      <c r="AV135" s="10">
        <v>140001286726</v>
      </c>
      <c r="AW135" s="10">
        <v>130000572952</v>
      </c>
      <c r="AX135">
        <v>2006963597</v>
      </c>
      <c r="AY135" t="s">
        <v>2366</v>
      </c>
      <c r="AZ135" s="21">
        <v>551927.4</v>
      </c>
      <c r="BA135">
        <v>9008238068</v>
      </c>
      <c r="BB135" s="21">
        <v>551927.4</v>
      </c>
      <c r="BC135" t="s">
        <v>2367</v>
      </c>
      <c r="BD135" t="s">
        <v>2371</v>
      </c>
      <c r="BE135" s="21">
        <f t="shared" si="2"/>
        <v>0</v>
      </c>
      <c r="BF135" t="s">
        <v>1417</v>
      </c>
      <c r="BG135" t="s">
        <v>1418</v>
      </c>
      <c r="BH135" t="s">
        <v>2374</v>
      </c>
      <c r="BI135" s="27">
        <v>0.60815972222222225</v>
      </c>
      <c r="BJ135">
        <v>246541</v>
      </c>
      <c r="BK135" t="s">
        <v>81</v>
      </c>
      <c r="BL135" s="27">
        <v>0.60818287037037033</v>
      </c>
      <c r="BM135" t="s">
        <v>2374</v>
      </c>
      <c r="BN135" s="27">
        <v>0.61869212962962961</v>
      </c>
      <c r="BO135" t="s">
        <v>1594</v>
      </c>
      <c r="BQ135" t="s">
        <v>1595</v>
      </c>
      <c r="BT135">
        <v>30220</v>
      </c>
      <c r="BW135" t="s">
        <v>1421</v>
      </c>
      <c r="BY135" s="28">
        <v>1</v>
      </c>
      <c r="BZ135" t="s">
        <v>2369</v>
      </c>
      <c r="CA135" t="s">
        <v>1422</v>
      </c>
      <c r="CB135" t="s">
        <v>1596</v>
      </c>
      <c r="CC135">
        <v>9000</v>
      </c>
      <c r="CD135" t="s">
        <v>1394</v>
      </c>
      <c r="CE135">
        <v>10</v>
      </c>
      <c r="CF135">
        <v>9000</v>
      </c>
      <c r="CG135" t="s">
        <v>1394</v>
      </c>
      <c r="CH135">
        <v>4016317361</v>
      </c>
      <c r="CI135" t="s">
        <v>1394</v>
      </c>
      <c r="CJ135" s="27">
        <v>0</v>
      </c>
      <c r="CK135" t="s">
        <v>2369</v>
      </c>
      <c r="CL135" t="s">
        <v>1424</v>
      </c>
      <c r="CM135" t="s">
        <v>1597</v>
      </c>
      <c r="CN135" t="s">
        <v>1598</v>
      </c>
      <c r="CO135" s="27">
        <v>0.61586805555555557</v>
      </c>
      <c r="CP135" s="27">
        <v>0</v>
      </c>
      <c r="CQ135" t="s">
        <v>2375</v>
      </c>
      <c r="CR135" t="s">
        <v>1427</v>
      </c>
      <c r="CS135" t="s">
        <v>1394</v>
      </c>
      <c r="CT135" t="s">
        <v>1599</v>
      </c>
      <c r="CU135">
        <v>183465514</v>
      </c>
      <c r="CV135">
        <v>9000</v>
      </c>
    </row>
    <row r="136" spans="1:100" x14ac:dyDescent="0.2">
      <c r="A136" s="12"/>
      <c r="B136" s="10"/>
      <c r="C136" s="10"/>
      <c r="D136" s="14"/>
      <c r="E136" s="14"/>
      <c r="F136" s="14"/>
      <c r="G136" s="14"/>
      <c r="H136" s="14"/>
      <c r="I136" s="13"/>
      <c r="J136" s="13"/>
      <c r="M136" s="5"/>
      <c r="N136" s="14"/>
      <c r="O136" s="14"/>
      <c r="P136" s="14"/>
      <c r="Q136" s="14"/>
      <c r="AL136" t="s">
        <v>451</v>
      </c>
      <c r="AM136" t="s">
        <v>2375</v>
      </c>
      <c r="AN136" s="27">
        <v>0.5226736111111111</v>
      </c>
      <c r="AO136" t="s">
        <v>1593</v>
      </c>
      <c r="AP136">
        <v>1016892882</v>
      </c>
      <c r="AQ136" t="s">
        <v>1414</v>
      </c>
      <c r="AR136" t="s">
        <v>1415</v>
      </c>
      <c r="AS136" t="s">
        <v>1416</v>
      </c>
      <c r="AT136" t="s">
        <v>1346</v>
      </c>
      <c r="AU136" t="s">
        <v>1187</v>
      </c>
      <c r="AV136" s="10">
        <v>140001285876</v>
      </c>
      <c r="AW136" s="10">
        <v>130000572999</v>
      </c>
      <c r="AX136">
        <v>2006962627</v>
      </c>
      <c r="AY136" t="s">
        <v>2366</v>
      </c>
      <c r="AZ136" s="21">
        <v>13358.95</v>
      </c>
      <c r="BA136">
        <v>9008236956</v>
      </c>
      <c r="BB136" s="21">
        <v>13358.95</v>
      </c>
      <c r="BC136" t="s">
        <v>2379</v>
      </c>
      <c r="BD136" t="s">
        <v>2380</v>
      </c>
      <c r="BE136" s="21">
        <f t="shared" si="2"/>
        <v>0</v>
      </c>
      <c r="BF136" t="s">
        <v>1417</v>
      </c>
      <c r="BG136" t="s">
        <v>1418</v>
      </c>
      <c r="BH136" t="s">
        <v>2374</v>
      </c>
      <c r="BI136" s="27">
        <v>0.60473379629629631</v>
      </c>
      <c r="BJ136">
        <v>246541</v>
      </c>
      <c r="BK136" t="s">
        <v>81</v>
      </c>
      <c r="BL136" s="27">
        <v>0.60476851851851854</v>
      </c>
      <c r="BM136" t="s">
        <v>2374</v>
      </c>
      <c r="BN136" s="27">
        <v>0.52805555555555561</v>
      </c>
      <c r="BO136" t="s">
        <v>1594</v>
      </c>
      <c r="BQ136" t="s">
        <v>1600</v>
      </c>
      <c r="BT136">
        <v>30220</v>
      </c>
      <c r="BW136" t="s">
        <v>1421</v>
      </c>
      <c r="BY136" s="28">
        <v>1</v>
      </c>
      <c r="BZ136" t="s">
        <v>2369</v>
      </c>
      <c r="CA136" t="s">
        <v>1422</v>
      </c>
      <c r="CB136" t="s">
        <v>1596</v>
      </c>
      <c r="CC136">
        <v>9000</v>
      </c>
      <c r="CD136" t="s">
        <v>1394</v>
      </c>
      <c r="CE136">
        <v>10</v>
      </c>
      <c r="CF136">
        <v>9000</v>
      </c>
      <c r="CG136" t="s">
        <v>1394</v>
      </c>
      <c r="CH136">
        <v>4016317361</v>
      </c>
      <c r="CI136" t="s">
        <v>1394</v>
      </c>
      <c r="CJ136" s="27">
        <v>0</v>
      </c>
      <c r="CK136" t="s">
        <v>2369</v>
      </c>
      <c r="CL136" t="s">
        <v>1424</v>
      </c>
      <c r="CM136" t="s">
        <v>1597</v>
      </c>
      <c r="CN136" t="s">
        <v>1598</v>
      </c>
      <c r="CO136" s="27">
        <v>0.52296296296296296</v>
      </c>
      <c r="CP136" s="27">
        <v>0</v>
      </c>
      <c r="CQ136" t="s">
        <v>2375</v>
      </c>
      <c r="CR136" t="s">
        <v>1427</v>
      </c>
      <c r="CS136" t="s">
        <v>1394</v>
      </c>
      <c r="CT136" t="s">
        <v>1599</v>
      </c>
      <c r="CU136">
        <v>183458493</v>
      </c>
      <c r="CV136">
        <v>9000</v>
      </c>
    </row>
    <row r="137" spans="1:100" x14ac:dyDescent="0.2">
      <c r="A137" s="12"/>
      <c r="B137" s="10"/>
      <c r="C137" s="10"/>
      <c r="D137" s="14"/>
      <c r="E137" s="14"/>
      <c r="F137" s="14"/>
      <c r="G137" s="14"/>
      <c r="H137" s="14"/>
      <c r="I137" s="13"/>
      <c r="J137" s="13"/>
      <c r="M137" s="5"/>
      <c r="N137" s="14"/>
      <c r="O137" s="14"/>
      <c r="P137" s="14"/>
      <c r="Q137" s="14"/>
      <c r="AL137" t="s">
        <v>451</v>
      </c>
      <c r="AM137" t="s">
        <v>2375</v>
      </c>
      <c r="AN137" s="27">
        <v>0.56452546296296291</v>
      </c>
      <c r="AO137" t="s">
        <v>1593</v>
      </c>
      <c r="AP137">
        <v>1018532101</v>
      </c>
      <c r="AQ137" t="s">
        <v>1414</v>
      </c>
      <c r="AR137" t="s">
        <v>1415</v>
      </c>
      <c r="AS137" t="s">
        <v>1416</v>
      </c>
      <c r="AT137" t="s">
        <v>1346</v>
      </c>
      <c r="AU137" t="s">
        <v>1202</v>
      </c>
      <c r="AV137" s="10">
        <v>140001286218</v>
      </c>
      <c r="AW137" s="10">
        <v>130000572965</v>
      </c>
      <c r="AX137">
        <v>2006963002</v>
      </c>
      <c r="AY137" t="s">
        <v>2366</v>
      </c>
      <c r="AZ137" s="21">
        <v>39547.199999999997</v>
      </c>
      <c r="BA137">
        <v>9008244083</v>
      </c>
      <c r="BB137" s="21">
        <v>39547.199999999997</v>
      </c>
      <c r="BC137" t="s">
        <v>2372</v>
      </c>
      <c r="BD137" t="s">
        <v>2373</v>
      </c>
      <c r="BE137" s="21">
        <f t="shared" si="2"/>
        <v>0</v>
      </c>
      <c r="BF137" t="s">
        <v>1417</v>
      </c>
      <c r="BG137" t="s">
        <v>1601</v>
      </c>
      <c r="BH137" t="s">
        <v>2374</v>
      </c>
      <c r="BI137" s="27">
        <v>0.66605324074074079</v>
      </c>
      <c r="BJ137">
        <v>246541</v>
      </c>
      <c r="BK137" t="s">
        <v>81</v>
      </c>
      <c r="BL137" s="27">
        <v>0</v>
      </c>
      <c r="BN137" s="27">
        <v>0.56693287037037032</v>
      </c>
      <c r="BO137" t="s">
        <v>1594</v>
      </c>
      <c r="BQ137" t="s">
        <v>1602</v>
      </c>
      <c r="BT137">
        <v>30220</v>
      </c>
      <c r="BW137" t="s">
        <v>1421</v>
      </c>
      <c r="BY137" s="28">
        <v>1</v>
      </c>
      <c r="BZ137" t="s">
        <v>2369</v>
      </c>
      <c r="CA137" t="s">
        <v>1422</v>
      </c>
      <c r="CB137" t="s">
        <v>1596</v>
      </c>
      <c r="CC137">
        <v>9000</v>
      </c>
      <c r="CD137" t="s">
        <v>1394</v>
      </c>
      <c r="CE137">
        <v>10</v>
      </c>
      <c r="CF137">
        <v>9000</v>
      </c>
      <c r="CG137" t="s">
        <v>1394</v>
      </c>
      <c r="CH137">
        <v>4016317361</v>
      </c>
      <c r="CI137" t="s">
        <v>1394</v>
      </c>
      <c r="CJ137" s="27">
        <v>0</v>
      </c>
      <c r="CK137" t="s">
        <v>2369</v>
      </c>
      <c r="CL137" t="s">
        <v>1424</v>
      </c>
      <c r="CM137" t="s">
        <v>1597</v>
      </c>
      <c r="CN137" t="s">
        <v>1598</v>
      </c>
      <c r="CO137" s="27">
        <v>0.56456018518518525</v>
      </c>
      <c r="CP137" s="27">
        <v>0</v>
      </c>
      <c r="CQ137" t="s">
        <v>2375</v>
      </c>
      <c r="CR137" t="s">
        <v>1427</v>
      </c>
      <c r="CS137" t="s">
        <v>1394</v>
      </c>
      <c r="CT137" t="s">
        <v>1599</v>
      </c>
      <c r="CU137">
        <v>183460586</v>
      </c>
      <c r="CV137">
        <v>9000</v>
      </c>
    </row>
    <row r="138" spans="1:100" x14ac:dyDescent="0.2">
      <c r="A138" s="12"/>
      <c r="B138" s="10"/>
      <c r="C138" s="10"/>
      <c r="D138" s="14"/>
      <c r="E138" s="14"/>
      <c r="F138" s="14"/>
      <c r="G138" s="14"/>
      <c r="H138" s="14"/>
      <c r="I138" s="13"/>
      <c r="J138" s="13"/>
      <c r="M138" s="5"/>
      <c r="N138" s="14"/>
      <c r="O138" s="14"/>
      <c r="P138" s="14"/>
      <c r="Q138" s="14"/>
      <c r="AL138" t="s">
        <v>451</v>
      </c>
      <c r="AM138" t="s">
        <v>2375</v>
      </c>
      <c r="AN138" s="27">
        <v>0.58769675925925924</v>
      </c>
      <c r="AO138" t="s">
        <v>1593</v>
      </c>
      <c r="AP138">
        <v>1016823762</v>
      </c>
      <c r="AQ138" t="s">
        <v>1414</v>
      </c>
      <c r="AR138" t="s">
        <v>1415</v>
      </c>
      <c r="AS138" t="s">
        <v>1416</v>
      </c>
      <c r="AT138" t="s">
        <v>1346</v>
      </c>
      <c r="AU138" t="s">
        <v>1000</v>
      </c>
      <c r="AV138" s="10">
        <v>140001286441</v>
      </c>
      <c r="AW138" s="10">
        <v>130000572973</v>
      </c>
      <c r="AX138">
        <v>2006963220</v>
      </c>
      <c r="AY138" t="s">
        <v>2366</v>
      </c>
      <c r="AZ138" s="21">
        <v>230515.45</v>
      </c>
      <c r="BA138">
        <v>9008237639</v>
      </c>
      <c r="BB138" s="21">
        <v>230515.45</v>
      </c>
      <c r="BC138" t="s">
        <v>2412</v>
      </c>
      <c r="BD138" t="s">
        <v>2413</v>
      </c>
      <c r="BE138" s="21">
        <f t="shared" si="2"/>
        <v>0</v>
      </c>
      <c r="BF138" t="s">
        <v>1417</v>
      </c>
      <c r="BG138" t="s">
        <v>1418</v>
      </c>
      <c r="BH138" t="s">
        <v>2374</v>
      </c>
      <c r="BI138" s="27">
        <v>0.60855324074074069</v>
      </c>
      <c r="BJ138">
        <v>246541</v>
      </c>
      <c r="BK138" t="s">
        <v>81</v>
      </c>
      <c r="BL138" s="27">
        <v>0.60857638888888888</v>
      </c>
      <c r="BM138" t="s">
        <v>2374</v>
      </c>
      <c r="BN138" s="27">
        <v>0.58888888888888891</v>
      </c>
      <c r="BO138" t="s">
        <v>1594</v>
      </c>
      <c r="BQ138" t="s">
        <v>1603</v>
      </c>
      <c r="BT138">
        <v>30220</v>
      </c>
      <c r="BW138" t="s">
        <v>1421</v>
      </c>
      <c r="BY138" s="28">
        <v>1</v>
      </c>
      <c r="BZ138" t="s">
        <v>2369</v>
      </c>
      <c r="CA138" t="s">
        <v>1422</v>
      </c>
      <c r="CB138" t="s">
        <v>1596</v>
      </c>
      <c r="CC138">
        <v>9000</v>
      </c>
      <c r="CD138" t="s">
        <v>1394</v>
      </c>
      <c r="CE138">
        <v>10</v>
      </c>
      <c r="CF138">
        <v>9000</v>
      </c>
      <c r="CG138" t="s">
        <v>1394</v>
      </c>
      <c r="CH138">
        <v>4016317361</v>
      </c>
      <c r="CI138" t="s">
        <v>1394</v>
      </c>
      <c r="CJ138" s="27">
        <v>0</v>
      </c>
      <c r="CK138" t="s">
        <v>2369</v>
      </c>
      <c r="CL138" t="s">
        <v>1424</v>
      </c>
      <c r="CM138" t="s">
        <v>1597</v>
      </c>
      <c r="CN138" t="s">
        <v>1598</v>
      </c>
      <c r="CO138" s="27">
        <v>0.58775462962962965</v>
      </c>
      <c r="CP138" s="27">
        <v>0</v>
      </c>
      <c r="CQ138" t="s">
        <v>2375</v>
      </c>
      <c r="CR138" t="s">
        <v>1427</v>
      </c>
      <c r="CS138" t="s">
        <v>1394</v>
      </c>
      <c r="CT138" t="s">
        <v>1599</v>
      </c>
      <c r="CU138">
        <v>183462655</v>
      </c>
      <c r="CV138">
        <v>9000</v>
      </c>
    </row>
    <row r="139" spans="1:100" x14ac:dyDescent="0.2">
      <c r="A139" s="12"/>
      <c r="B139" s="10"/>
      <c r="C139" s="10"/>
      <c r="D139" s="14"/>
      <c r="E139" s="14"/>
      <c r="F139" s="14"/>
      <c r="G139" s="14"/>
      <c r="H139" s="14"/>
      <c r="I139" s="13"/>
      <c r="J139" s="13"/>
      <c r="M139" s="5"/>
      <c r="N139" s="14"/>
      <c r="O139" s="14"/>
      <c r="P139" s="14"/>
      <c r="Q139" s="14"/>
      <c r="AL139" t="s">
        <v>451</v>
      </c>
      <c r="AM139" t="s">
        <v>2375</v>
      </c>
      <c r="AN139" s="27">
        <v>0.54894675925925929</v>
      </c>
      <c r="AO139" t="s">
        <v>1593</v>
      </c>
      <c r="AP139">
        <v>1016892882</v>
      </c>
      <c r="AQ139" t="s">
        <v>1414</v>
      </c>
      <c r="AR139" t="s">
        <v>1415</v>
      </c>
      <c r="AS139" t="s">
        <v>1416</v>
      </c>
      <c r="AT139" t="s">
        <v>1346</v>
      </c>
      <c r="AU139" t="s">
        <v>785</v>
      </c>
      <c r="AV139" s="10">
        <v>140001286046</v>
      </c>
      <c r="AW139" s="10">
        <v>130000572944</v>
      </c>
      <c r="AX139">
        <v>2006962875</v>
      </c>
      <c r="AY139" t="s">
        <v>2366</v>
      </c>
      <c r="AZ139" s="21">
        <v>226091</v>
      </c>
      <c r="BA139">
        <v>9008244137</v>
      </c>
      <c r="BB139" s="21">
        <v>226091</v>
      </c>
      <c r="BC139" t="s">
        <v>2379</v>
      </c>
      <c r="BD139" t="s">
        <v>2380</v>
      </c>
      <c r="BE139" s="21">
        <f t="shared" si="2"/>
        <v>0</v>
      </c>
      <c r="BF139" t="s">
        <v>1417</v>
      </c>
      <c r="BG139" t="s">
        <v>1601</v>
      </c>
      <c r="BH139" t="s">
        <v>2374</v>
      </c>
      <c r="BI139" s="27">
        <v>0.67310185185185178</v>
      </c>
      <c r="BJ139">
        <v>246541</v>
      </c>
      <c r="BK139" t="s">
        <v>81</v>
      </c>
      <c r="BL139" s="27">
        <v>0</v>
      </c>
      <c r="BN139" s="27">
        <v>0.55121527777777779</v>
      </c>
      <c r="BO139" t="s">
        <v>1594</v>
      </c>
      <c r="BQ139" t="s">
        <v>1604</v>
      </c>
      <c r="BT139">
        <v>30220</v>
      </c>
      <c r="BW139" t="s">
        <v>1421</v>
      </c>
      <c r="BY139" s="28">
        <v>1</v>
      </c>
      <c r="BZ139" t="s">
        <v>2369</v>
      </c>
      <c r="CA139" t="s">
        <v>1422</v>
      </c>
      <c r="CB139" t="s">
        <v>1596</v>
      </c>
      <c r="CC139">
        <v>9000</v>
      </c>
      <c r="CD139" t="s">
        <v>1394</v>
      </c>
      <c r="CE139">
        <v>10</v>
      </c>
      <c r="CF139">
        <v>9000</v>
      </c>
      <c r="CG139" t="s">
        <v>1394</v>
      </c>
      <c r="CH139">
        <v>4016317361</v>
      </c>
      <c r="CI139" t="s">
        <v>1394</v>
      </c>
      <c r="CJ139" s="27">
        <v>0</v>
      </c>
      <c r="CK139" t="s">
        <v>2369</v>
      </c>
      <c r="CL139" t="s">
        <v>1424</v>
      </c>
      <c r="CM139" t="s">
        <v>1597</v>
      </c>
      <c r="CN139" t="s">
        <v>1598</v>
      </c>
      <c r="CO139" s="27">
        <v>0.54899305555555555</v>
      </c>
      <c r="CP139" s="27">
        <v>0</v>
      </c>
      <c r="CQ139" t="s">
        <v>2375</v>
      </c>
      <c r="CR139" t="s">
        <v>1427</v>
      </c>
      <c r="CS139" t="s">
        <v>1394</v>
      </c>
      <c r="CT139" t="s">
        <v>1599</v>
      </c>
      <c r="CU139">
        <v>183459458</v>
      </c>
      <c r="CV139">
        <v>9000</v>
      </c>
    </row>
    <row r="140" spans="1:100" x14ac:dyDescent="0.2">
      <c r="A140" s="12"/>
      <c r="B140" s="10"/>
      <c r="C140" s="10"/>
      <c r="D140" s="14"/>
      <c r="E140" s="14"/>
      <c r="F140" s="14"/>
      <c r="G140" s="14"/>
      <c r="H140" s="14"/>
      <c r="I140" s="13"/>
      <c r="J140" s="13"/>
      <c r="M140" s="5"/>
      <c r="N140" s="14"/>
      <c r="O140" s="14"/>
      <c r="P140" s="14"/>
      <c r="Q140" s="14"/>
      <c r="AL140" t="s">
        <v>451</v>
      </c>
      <c r="AM140" t="s">
        <v>2375</v>
      </c>
      <c r="AN140" s="27">
        <v>0.53754629629629636</v>
      </c>
      <c r="AO140" t="s">
        <v>1593</v>
      </c>
      <c r="AP140">
        <v>1017270176</v>
      </c>
      <c r="AQ140" t="s">
        <v>1414</v>
      </c>
      <c r="AR140" t="s">
        <v>1415</v>
      </c>
      <c r="AS140" t="s">
        <v>1416</v>
      </c>
      <c r="AT140" t="s">
        <v>1346</v>
      </c>
      <c r="AU140" t="s">
        <v>860</v>
      </c>
      <c r="AV140" s="10">
        <v>140001285945</v>
      </c>
      <c r="AW140" s="10">
        <v>130000572977</v>
      </c>
      <c r="AX140">
        <v>2006962739</v>
      </c>
      <c r="AY140" t="s">
        <v>2366</v>
      </c>
      <c r="AZ140" s="21">
        <v>36133.9</v>
      </c>
      <c r="BA140">
        <v>9008244085</v>
      </c>
      <c r="BB140" s="21">
        <v>36133.9</v>
      </c>
      <c r="BC140" t="s">
        <v>2381</v>
      </c>
      <c r="BD140" t="s">
        <v>2382</v>
      </c>
      <c r="BE140" s="21">
        <f t="shared" si="2"/>
        <v>0</v>
      </c>
      <c r="BF140" t="s">
        <v>1417</v>
      </c>
      <c r="BG140" t="s">
        <v>1601</v>
      </c>
      <c r="BH140" t="s">
        <v>2374</v>
      </c>
      <c r="BI140" s="27">
        <v>0.67092592592592604</v>
      </c>
      <c r="BJ140">
        <v>246541</v>
      </c>
      <c r="BK140" t="s">
        <v>81</v>
      </c>
      <c r="BL140" s="27">
        <v>0</v>
      </c>
      <c r="BN140" s="27">
        <v>0.5397453703703704</v>
      </c>
      <c r="BO140" t="s">
        <v>1594</v>
      </c>
      <c r="BQ140" t="s">
        <v>1605</v>
      </c>
      <c r="BT140">
        <v>30220</v>
      </c>
      <c r="BW140" t="s">
        <v>1421</v>
      </c>
      <c r="BY140" s="28">
        <v>1</v>
      </c>
      <c r="BZ140" t="s">
        <v>2369</v>
      </c>
      <c r="CA140" t="s">
        <v>1422</v>
      </c>
      <c r="CB140" t="s">
        <v>1596</v>
      </c>
      <c r="CC140">
        <v>9000</v>
      </c>
      <c r="CD140" t="s">
        <v>1394</v>
      </c>
      <c r="CE140">
        <v>10</v>
      </c>
      <c r="CF140">
        <v>9000</v>
      </c>
      <c r="CG140" t="s">
        <v>1394</v>
      </c>
      <c r="CH140">
        <v>4016317361</v>
      </c>
      <c r="CI140" t="s">
        <v>1394</v>
      </c>
      <c r="CJ140" s="27">
        <v>0</v>
      </c>
      <c r="CK140" t="s">
        <v>2369</v>
      </c>
      <c r="CL140" t="s">
        <v>1424</v>
      </c>
      <c r="CM140" t="s">
        <v>1597</v>
      </c>
      <c r="CN140" t="s">
        <v>1598</v>
      </c>
      <c r="CO140" s="27">
        <v>0.53844907407407405</v>
      </c>
      <c r="CP140" s="27">
        <v>0</v>
      </c>
      <c r="CQ140" t="s">
        <v>2375</v>
      </c>
      <c r="CR140" t="s">
        <v>1427</v>
      </c>
      <c r="CS140" t="s">
        <v>1394</v>
      </c>
      <c r="CT140" t="s">
        <v>1599</v>
      </c>
      <c r="CU140">
        <v>183458864</v>
      </c>
      <c r="CV140">
        <v>9000</v>
      </c>
    </row>
    <row r="141" spans="1:100" x14ac:dyDescent="0.2">
      <c r="A141" s="12"/>
      <c r="B141" s="10"/>
      <c r="C141" s="10"/>
      <c r="D141" s="14"/>
      <c r="E141" s="14"/>
      <c r="F141" s="14"/>
      <c r="G141" s="14"/>
      <c r="H141" s="14"/>
      <c r="I141" s="13"/>
      <c r="J141" s="13"/>
      <c r="M141" s="5"/>
      <c r="N141" s="14"/>
      <c r="O141" s="14"/>
      <c r="P141" s="14"/>
      <c r="Q141" s="14"/>
      <c r="AL141" t="s">
        <v>451</v>
      </c>
      <c r="AM141" t="s">
        <v>2375</v>
      </c>
      <c r="AN141" s="27">
        <v>0.55788194444444439</v>
      </c>
      <c r="AO141" t="s">
        <v>1593</v>
      </c>
      <c r="AP141">
        <v>1016894837</v>
      </c>
      <c r="AQ141" t="s">
        <v>1414</v>
      </c>
      <c r="AR141" t="s">
        <v>1415</v>
      </c>
      <c r="AS141" t="s">
        <v>1416</v>
      </c>
      <c r="AT141" t="s">
        <v>1346</v>
      </c>
      <c r="AU141" t="s">
        <v>1069</v>
      </c>
      <c r="AV141" s="10">
        <v>140001286128</v>
      </c>
      <c r="AW141" s="10">
        <v>130000572981</v>
      </c>
      <c r="AX141">
        <v>2006962889</v>
      </c>
      <c r="AY141" t="s">
        <v>2366</v>
      </c>
      <c r="AZ141" s="21">
        <v>79624.05</v>
      </c>
      <c r="BA141">
        <v>9008244084</v>
      </c>
      <c r="BB141" s="21">
        <v>79624.05</v>
      </c>
      <c r="BC141" t="s">
        <v>2367</v>
      </c>
      <c r="BD141" t="s">
        <v>2368</v>
      </c>
      <c r="BE141" s="21">
        <f t="shared" si="2"/>
        <v>0</v>
      </c>
      <c r="BF141" t="s">
        <v>1417</v>
      </c>
      <c r="BG141" t="s">
        <v>1601</v>
      </c>
      <c r="BH141" t="s">
        <v>2374</v>
      </c>
      <c r="BI141" s="27">
        <v>0.66863425925925923</v>
      </c>
      <c r="BJ141">
        <v>246541</v>
      </c>
      <c r="BK141" t="s">
        <v>81</v>
      </c>
      <c r="BL141" s="27">
        <v>0</v>
      </c>
      <c r="BN141" s="27">
        <v>0.55895833333333333</v>
      </c>
      <c r="BO141" t="s">
        <v>1594</v>
      </c>
      <c r="BQ141" t="s">
        <v>1606</v>
      </c>
      <c r="BT141">
        <v>30220</v>
      </c>
      <c r="BW141" t="s">
        <v>1421</v>
      </c>
      <c r="BY141" s="28">
        <v>1</v>
      </c>
      <c r="BZ141" t="s">
        <v>2369</v>
      </c>
      <c r="CA141" t="s">
        <v>1422</v>
      </c>
      <c r="CB141" t="s">
        <v>1596</v>
      </c>
      <c r="CC141">
        <v>9000</v>
      </c>
      <c r="CD141" t="s">
        <v>1394</v>
      </c>
      <c r="CE141">
        <v>10</v>
      </c>
      <c r="CF141">
        <v>9000</v>
      </c>
      <c r="CG141" t="s">
        <v>1394</v>
      </c>
      <c r="CH141">
        <v>4016317361</v>
      </c>
      <c r="CI141" t="s">
        <v>1394</v>
      </c>
      <c r="CJ141" s="27">
        <v>0</v>
      </c>
      <c r="CK141" t="s">
        <v>2369</v>
      </c>
      <c r="CL141" t="s">
        <v>1424</v>
      </c>
      <c r="CM141" t="s">
        <v>1597</v>
      </c>
      <c r="CN141" t="s">
        <v>1598</v>
      </c>
      <c r="CO141" s="27">
        <v>0.55792824074074077</v>
      </c>
      <c r="CP141" s="27">
        <v>0</v>
      </c>
      <c r="CQ141" t="s">
        <v>2375</v>
      </c>
      <c r="CR141" t="s">
        <v>1427</v>
      </c>
      <c r="CS141" t="s">
        <v>1394</v>
      </c>
      <c r="CT141" t="s">
        <v>1599</v>
      </c>
      <c r="CU141">
        <v>183459942</v>
      </c>
      <c r="CV141">
        <v>9000</v>
      </c>
    </row>
    <row r="142" spans="1:100" x14ac:dyDescent="0.2">
      <c r="A142" s="12"/>
      <c r="B142" s="10"/>
      <c r="C142" s="10"/>
      <c r="D142" s="14"/>
      <c r="E142" s="14"/>
      <c r="F142" s="14"/>
      <c r="G142" s="14"/>
      <c r="H142" s="14"/>
      <c r="I142" s="13"/>
      <c r="J142" s="13"/>
      <c r="M142" s="5"/>
      <c r="N142" s="14"/>
      <c r="O142" s="14"/>
      <c r="P142" s="14"/>
      <c r="Q142" s="14"/>
      <c r="AL142" t="s">
        <v>451</v>
      </c>
      <c r="AM142" t="s">
        <v>2375</v>
      </c>
      <c r="AN142" s="27">
        <v>0.60390046296296296</v>
      </c>
      <c r="AO142" t="s">
        <v>1593</v>
      </c>
      <c r="AP142">
        <v>1016894925</v>
      </c>
      <c r="AQ142" t="s">
        <v>1414</v>
      </c>
      <c r="AR142" t="s">
        <v>1415</v>
      </c>
      <c r="AS142" t="s">
        <v>1416</v>
      </c>
      <c r="AT142" t="s">
        <v>1346</v>
      </c>
      <c r="AU142" t="s">
        <v>725</v>
      </c>
      <c r="AV142" s="10">
        <v>140001286601</v>
      </c>
      <c r="AW142" s="10">
        <v>130000572960</v>
      </c>
      <c r="AX142">
        <v>2006963370</v>
      </c>
      <c r="AY142" t="s">
        <v>2366</v>
      </c>
      <c r="AZ142" s="21">
        <v>335445</v>
      </c>
      <c r="BA142">
        <v>9008243950</v>
      </c>
      <c r="BB142" s="21">
        <v>335445</v>
      </c>
      <c r="BC142" t="s">
        <v>2367</v>
      </c>
      <c r="BD142" t="s">
        <v>2383</v>
      </c>
      <c r="BE142" s="21">
        <f t="shared" si="2"/>
        <v>0</v>
      </c>
      <c r="BF142" t="s">
        <v>1417</v>
      </c>
      <c r="BG142" t="s">
        <v>1418</v>
      </c>
      <c r="BH142" t="s">
        <v>2374</v>
      </c>
      <c r="BI142" s="27">
        <v>0.64394675925925926</v>
      </c>
      <c r="BJ142">
        <v>246541</v>
      </c>
      <c r="BK142" t="s">
        <v>81</v>
      </c>
      <c r="BL142" s="27">
        <v>0.64396990740740734</v>
      </c>
      <c r="BM142" t="s">
        <v>2374</v>
      </c>
      <c r="BN142" s="27">
        <v>0.60497685185185179</v>
      </c>
      <c r="BO142" t="s">
        <v>1594</v>
      </c>
      <c r="BQ142" t="s">
        <v>1607</v>
      </c>
      <c r="BT142">
        <v>30220</v>
      </c>
      <c r="BW142" t="s">
        <v>1421</v>
      </c>
      <c r="BY142" s="28">
        <v>1</v>
      </c>
      <c r="BZ142" t="s">
        <v>2369</v>
      </c>
      <c r="CA142" t="s">
        <v>1422</v>
      </c>
      <c r="CB142" t="s">
        <v>1596</v>
      </c>
      <c r="CC142">
        <v>9000</v>
      </c>
      <c r="CD142" t="s">
        <v>1394</v>
      </c>
      <c r="CE142">
        <v>10</v>
      </c>
      <c r="CF142">
        <v>9000</v>
      </c>
      <c r="CG142" t="s">
        <v>1394</v>
      </c>
      <c r="CH142">
        <v>4016317361</v>
      </c>
      <c r="CI142" t="s">
        <v>1394</v>
      </c>
      <c r="CJ142" s="27">
        <v>0</v>
      </c>
      <c r="CK142" t="s">
        <v>2369</v>
      </c>
      <c r="CL142" t="s">
        <v>1424</v>
      </c>
      <c r="CM142" t="s">
        <v>1597</v>
      </c>
      <c r="CN142" t="s">
        <v>1598</v>
      </c>
      <c r="CO142" s="27">
        <v>0.60396990740740741</v>
      </c>
      <c r="CP142" s="27">
        <v>0</v>
      </c>
      <c r="CQ142" t="s">
        <v>2375</v>
      </c>
      <c r="CR142" t="s">
        <v>1427</v>
      </c>
      <c r="CS142" t="s">
        <v>1394</v>
      </c>
      <c r="CT142" t="s">
        <v>1599</v>
      </c>
      <c r="CU142">
        <v>183464140</v>
      </c>
      <c r="CV142">
        <v>9000</v>
      </c>
    </row>
    <row r="143" spans="1:100" x14ac:dyDescent="0.2">
      <c r="A143" s="12"/>
      <c r="B143" s="10"/>
      <c r="C143" s="10"/>
      <c r="D143" s="14"/>
      <c r="E143" s="14"/>
      <c r="F143" s="14"/>
      <c r="G143" s="14"/>
      <c r="H143" s="14"/>
      <c r="I143" s="13"/>
      <c r="J143" s="13"/>
      <c r="M143" s="5"/>
      <c r="N143" s="14"/>
      <c r="O143" s="14"/>
      <c r="P143" s="14"/>
      <c r="Q143" s="14"/>
      <c r="AL143" t="s">
        <v>447</v>
      </c>
      <c r="AM143" t="s">
        <v>2375</v>
      </c>
      <c r="AN143" s="27">
        <v>0.72008101851851858</v>
      </c>
      <c r="AO143" t="s">
        <v>1413</v>
      </c>
      <c r="AP143">
        <v>1017270176</v>
      </c>
      <c r="AQ143" t="s">
        <v>1414</v>
      </c>
      <c r="AR143" t="s">
        <v>1415</v>
      </c>
      <c r="AS143" t="s">
        <v>1416</v>
      </c>
      <c r="AT143" t="s">
        <v>1346</v>
      </c>
      <c r="AU143" t="s">
        <v>862</v>
      </c>
      <c r="AV143" s="10">
        <v>140001287327</v>
      </c>
      <c r="AW143" s="10">
        <v>130000577044</v>
      </c>
      <c r="AX143">
        <v>2006964359</v>
      </c>
      <c r="AY143" t="s">
        <v>2366</v>
      </c>
      <c r="AZ143" s="21">
        <v>335621.55</v>
      </c>
      <c r="BA143">
        <v>9008238768</v>
      </c>
      <c r="BB143" s="21">
        <v>335621.55</v>
      </c>
      <c r="BC143" t="s">
        <v>2381</v>
      </c>
      <c r="BD143" t="s">
        <v>2382</v>
      </c>
      <c r="BE143" s="21">
        <f t="shared" si="2"/>
        <v>0</v>
      </c>
      <c r="BF143" t="s">
        <v>1417</v>
      </c>
      <c r="BG143" t="s">
        <v>1418</v>
      </c>
      <c r="BH143" t="s">
        <v>2374</v>
      </c>
      <c r="BI143" s="27">
        <v>0.64935185185185185</v>
      </c>
      <c r="BJ143">
        <v>464369</v>
      </c>
      <c r="BK143" t="s">
        <v>105</v>
      </c>
      <c r="BL143" s="27">
        <v>0.64935185185185185</v>
      </c>
      <c r="BM143" t="s">
        <v>2374</v>
      </c>
      <c r="BN143" s="27">
        <v>0.72655092592592585</v>
      </c>
      <c r="BO143" t="s">
        <v>1608</v>
      </c>
      <c r="BQ143" t="s">
        <v>1609</v>
      </c>
      <c r="BT143">
        <v>30000</v>
      </c>
      <c r="BW143" t="s">
        <v>1421</v>
      </c>
      <c r="BY143" s="28">
        <v>1</v>
      </c>
      <c r="BZ143" t="s">
        <v>2389</v>
      </c>
      <c r="CA143" t="s">
        <v>1422</v>
      </c>
      <c r="CB143" t="s">
        <v>1610</v>
      </c>
      <c r="CC143">
        <v>9000</v>
      </c>
      <c r="CD143" t="s">
        <v>1394</v>
      </c>
      <c r="CE143">
        <v>10</v>
      </c>
      <c r="CF143">
        <v>9000</v>
      </c>
      <c r="CG143" t="s">
        <v>1394</v>
      </c>
      <c r="CH143">
        <v>4016317417</v>
      </c>
      <c r="CI143" t="s">
        <v>1394</v>
      </c>
      <c r="CJ143" s="27">
        <v>0</v>
      </c>
      <c r="CK143" t="s">
        <v>2390</v>
      </c>
      <c r="CL143" t="s">
        <v>1424</v>
      </c>
      <c r="CM143" t="s">
        <v>1611</v>
      </c>
      <c r="CN143" t="s">
        <v>1560</v>
      </c>
      <c r="CO143" s="27">
        <v>0.72048611111111116</v>
      </c>
      <c r="CP143" s="27">
        <v>0</v>
      </c>
      <c r="CQ143" t="s">
        <v>2375</v>
      </c>
      <c r="CR143" t="s">
        <v>1427</v>
      </c>
      <c r="CS143" t="s">
        <v>1394</v>
      </c>
      <c r="CT143" t="s">
        <v>1612</v>
      </c>
      <c r="CU143">
        <v>183474104</v>
      </c>
      <c r="CV143">
        <v>9000</v>
      </c>
    </row>
    <row r="144" spans="1:100" x14ac:dyDescent="0.2">
      <c r="A144" s="12"/>
      <c r="B144" s="10"/>
      <c r="C144" s="10"/>
      <c r="D144" s="14"/>
      <c r="E144" s="14"/>
      <c r="F144" s="14"/>
      <c r="G144" s="14"/>
      <c r="H144" s="14"/>
      <c r="I144" s="13"/>
      <c r="J144" s="13"/>
      <c r="M144" s="5"/>
      <c r="N144" s="14"/>
      <c r="O144" s="14"/>
      <c r="P144" s="14"/>
      <c r="Q144" s="14"/>
      <c r="AL144" t="s">
        <v>1554</v>
      </c>
      <c r="AM144" t="s">
        <v>2375</v>
      </c>
      <c r="AN144" s="27">
        <v>0.57254629629629628</v>
      </c>
      <c r="AO144" t="s">
        <v>1555</v>
      </c>
      <c r="AP144">
        <v>1014952970</v>
      </c>
      <c r="AQ144" t="s">
        <v>1414</v>
      </c>
      <c r="AR144" t="s">
        <v>1415</v>
      </c>
      <c r="AS144" t="s">
        <v>1416</v>
      </c>
      <c r="AT144" t="s">
        <v>1346</v>
      </c>
      <c r="AU144" t="s">
        <v>825</v>
      </c>
      <c r="AV144" s="10">
        <v>140001286290</v>
      </c>
      <c r="AW144" s="10">
        <v>130000574492</v>
      </c>
      <c r="AX144">
        <v>2006963059</v>
      </c>
      <c r="AY144" t="s">
        <v>2366</v>
      </c>
      <c r="AZ144" s="21">
        <v>22975.040000000001</v>
      </c>
      <c r="BA144">
        <v>9008237430</v>
      </c>
      <c r="BB144" s="21">
        <v>22975.040000000001</v>
      </c>
      <c r="BC144" t="s">
        <v>2367</v>
      </c>
      <c r="BD144" t="s">
        <v>2414</v>
      </c>
      <c r="BE144" s="21">
        <f t="shared" si="2"/>
        <v>0</v>
      </c>
      <c r="BF144" t="s">
        <v>1417</v>
      </c>
      <c r="BG144" t="s">
        <v>1418</v>
      </c>
      <c r="BH144" t="s">
        <v>2374</v>
      </c>
      <c r="BI144" s="27">
        <v>0.56642361111111106</v>
      </c>
      <c r="BJ144">
        <v>433041</v>
      </c>
      <c r="BK144" t="s">
        <v>65</v>
      </c>
      <c r="BL144" s="27">
        <v>0.56642361111111106</v>
      </c>
      <c r="BM144" t="s">
        <v>2374</v>
      </c>
      <c r="BN144" s="27">
        <v>0.57347222222222227</v>
      </c>
      <c r="BO144" t="s">
        <v>1556</v>
      </c>
      <c r="BQ144" t="s">
        <v>1613</v>
      </c>
      <c r="BS144" t="s">
        <v>1614</v>
      </c>
      <c r="BT144">
        <v>30000</v>
      </c>
      <c r="BU144">
        <v>3</v>
      </c>
      <c r="BW144" t="s">
        <v>1421</v>
      </c>
      <c r="BY144" s="27">
        <v>0.57254629629629628</v>
      </c>
      <c r="BZ144" t="s">
        <v>2398</v>
      </c>
      <c r="CA144" t="s">
        <v>1422</v>
      </c>
      <c r="CB144" t="s">
        <v>1558</v>
      </c>
      <c r="CC144">
        <v>9000</v>
      </c>
      <c r="CD144" t="s">
        <v>1394</v>
      </c>
      <c r="CE144">
        <v>10</v>
      </c>
      <c r="CF144">
        <v>9000</v>
      </c>
      <c r="CG144" t="s">
        <v>1394</v>
      </c>
      <c r="CH144">
        <v>4017312547</v>
      </c>
      <c r="CI144" t="s">
        <v>1394</v>
      </c>
      <c r="CJ144" s="27">
        <v>0.57254629629629628</v>
      </c>
      <c r="CK144" t="s">
        <v>2374</v>
      </c>
      <c r="CL144" t="s">
        <v>1424</v>
      </c>
      <c r="CM144" t="s">
        <v>1559</v>
      </c>
      <c r="CN144" t="s">
        <v>1560</v>
      </c>
      <c r="CO144" s="27">
        <v>0.57260416666666669</v>
      </c>
      <c r="CP144" s="27">
        <v>0</v>
      </c>
      <c r="CQ144" t="s">
        <v>2375</v>
      </c>
      <c r="CR144" t="s">
        <v>1427</v>
      </c>
      <c r="CS144" t="s">
        <v>1394</v>
      </c>
      <c r="CT144" t="s">
        <v>1561</v>
      </c>
      <c r="CU144">
        <v>183461150</v>
      </c>
      <c r="CV144">
        <v>9000</v>
      </c>
    </row>
    <row r="145" spans="1:100" x14ac:dyDescent="0.2">
      <c r="A145" s="12"/>
      <c r="B145" s="10"/>
      <c r="C145" s="10"/>
      <c r="D145" s="14"/>
      <c r="E145" s="14"/>
      <c r="F145" s="14"/>
      <c r="G145" s="14"/>
      <c r="H145" s="14"/>
      <c r="I145" s="13"/>
      <c r="J145" s="13"/>
      <c r="M145" s="5"/>
      <c r="N145" s="14"/>
      <c r="O145" s="14"/>
      <c r="P145" s="14"/>
      <c r="Q145" s="14"/>
      <c r="AL145" t="s">
        <v>1554</v>
      </c>
      <c r="AM145" t="s">
        <v>2375</v>
      </c>
      <c r="AN145" s="27">
        <v>0.56724537037037037</v>
      </c>
      <c r="AO145" t="s">
        <v>1555</v>
      </c>
      <c r="AP145">
        <v>1014595683</v>
      </c>
      <c r="AQ145" t="s">
        <v>1414</v>
      </c>
      <c r="AR145" t="s">
        <v>1415</v>
      </c>
      <c r="AS145" t="s">
        <v>1416</v>
      </c>
      <c r="AT145" t="s">
        <v>1346</v>
      </c>
      <c r="AU145" t="s">
        <v>872</v>
      </c>
      <c r="AV145" s="10">
        <v>140001286253</v>
      </c>
      <c r="AW145" s="10">
        <v>130000574490</v>
      </c>
      <c r="AX145">
        <v>2006963057</v>
      </c>
      <c r="AY145" t="s">
        <v>2366</v>
      </c>
      <c r="AZ145" s="21">
        <v>25988.16</v>
      </c>
      <c r="BA145">
        <v>9008237326</v>
      </c>
      <c r="BB145" s="21">
        <v>25988.16</v>
      </c>
      <c r="BC145" t="s">
        <v>2415</v>
      </c>
      <c r="BD145" t="s">
        <v>2416</v>
      </c>
      <c r="BE145" s="21">
        <f t="shared" si="2"/>
        <v>0</v>
      </c>
      <c r="BF145" t="s">
        <v>1417</v>
      </c>
      <c r="BG145" t="s">
        <v>1418</v>
      </c>
      <c r="BH145" t="s">
        <v>2374</v>
      </c>
      <c r="BI145" s="27">
        <v>0.56631944444444449</v>
      </c>
      <c r="BJ145">
        <v>433041</v>
      </c>
      <c r="BK145" t="s">
        <v>65</v>
      </c>
      <c r="BL145" s="27">
        <v>0.56631944444444449</v>
      </c>
      <c r="BM145" t="s">
        <v>2374</v>
      </c>
      <c r="BN145" s="27">
        <v>0.5705324074074074</v>
      </c>
      <c r="BO145" t="s">
        <v>1556</v>
      </c>
      <c r="BQ145" t="s">
        <v>1615</v>
      </c>
      <c r="BS145" t="s">
        <v>1616</v>
      </c>
      <c r="BT145">
        <v>30000</v>
      </c>
      <c r="BU145">
        <v>3</v>
      </c>
      <c r="BW145" t="s">
        <v>1421</v>
      </c>
      <c r="BY145" s="27">
        <v>0.56724537037037037</v>
      </c>
      <c r="BZ145" t="s">
        <v>2398</v>
      </c>
      <c r="CA145" t="s">
        <v>1422</v>
      </c>
      <c r="CB145" t="s">
        <v>1558</v>
      </c>
      <c r="CC145">
        <v>9000</v>
      </c>
      <c r="CD145" t="s">
        <v>1394</v>
      </c>
      <c r="CE145">
        <v>10</v>
      </c>
      <c r="CF145">
        <v>9000</v>
      </c>
      <c r="CG145" t="s">
        <v>1394</v>
      </c>
      <c r="CH145">
        <v>4017312561</v>
      </c>
      <c r="CI145" t="s">
        <v>1394</v>
      </c>
      <c r="CJ145" s="27">
        <v>0.56724537037037037</v>
      </c>
      <c r="CK145" t="s">
        <v>2374</v>
      </c>
      <c r="CL145" t="s">
        <v>1424</v>
      </c>
      <c r="CM145" t="s">
        <v>1559</v>
      </c>
      <c r="CN145" t="s">
        <v>1560</v>
      </c>
      <c r="CO145" s="27">
        <v>0.56729166666666664</v>
      </c>
      <c r="CP145" s="27">
        <v>0</v>
      </c>
      <c r="CQ145" t="s">
        <v>2375</v>
      </c>
      <c r="CR145" t="s">
        <v>1427</v>
      </c>
      <c r="CS145" t="s">
        <v>1394</v>
      </c>
      <c r="CT145" t="s">
        <v>1561</v>
      </c>
      <c r="CU145">
        <v>183460800</v>
      </c>
      <c r="CV145">
        <v>9000</v>
      </c>
    </row>
    <row r="146" spans="1:100" x14ac:dyDescent="0.2">
      <c r="A146" s="12"/>
      <c r="B146" s="10"/>
      <c r="C146" s="10"/>
      <c r="D146" s="14"/>
      <c r="E146" s="14"/>
      <c r="F146" s="14"/>
      <c r="G146" s="14"/>
      <c r="H146" s="14"/>
      <c r="I146" s="13"/>
      <c r="J146" s="13"/>
      <c r="M146" s="5"/>
      <c r="N146" s="14"/>
      <c r="O146" s="14"/>
      <c r="P146" s="14"/>
      <c r="Q146" s="14"/>
      <c r="AL146" t="s">
        <v>1527</v>
      </c>
      <c r="AM146" t="s">
        <v>2375</v>
      </c>
      <c r="AN146" s="27">
        <v>0.51862268518518517</v>
      </c>
      <c r="AO146" t="s">
        <v>1617</v>
      </c>
      <c r="AP146">
        <v>1016894824</v>
      </c>
      <c r="AQ146" t="s">
        <v>1414</v>
      </c>
      <c r="AR146" t="s">
        <v>1415</v>
      </c>
      <c r="AS146" t="s">
        <v>1416</v>
      </c>
      <c r="AT146" t="s">
        <v>1346</v>
      </c>
      <c r="AU146" t="s">
        <v>1180</v>
      </c>
      <c r="AV146" s="10">
        <v>140001285831</v>
      </c>
      <c r="AW146" s="10">
        <v>130000574224</v>
      </c>
      <c r="AX146">
        <v>2006962618</v>
      </c>
      <c r="AY146" t="s">
        <v>2366</v>
      </c>
      <c r="AZ146" s="21">
        <v>75504.55</v>
      </c>
      <c r="BA146">
        <v>9008236845</v>
      </c>
      <c r="BB146" s="21">
        <v>75504.55</v>
      </c>
      <c r="BC146" t="s">
        <v>2367</v>
      </c>
      <c r="BD146" t="s">
        <v>2388</v>
      </c>
      <c r="BE146" s="21">
        <f t="shared" si="2"/>
        <v>0</v>
      </c>
      <c r="BF146" t="s">
        <v>1417</v>
      </c>
      <c r="BG146" t="s">
        <v>1418</v>
      </c>
      <c r="BH146" t="s">
        <v>2374</v>
      </c>
      <c r="BI146" s="27">
        <v>0.45449074074074075</v>
      </c>
      <c r="BJ146">
        <v>504724</v>
      </c>
      <c r="BK146" t="s">
        <v>1279</v>
      </c>
      <c r="BL146" s="27">
        <v>0.45449074074074075</v>
      </c>
      <c r="BM146" t="s">
        <v>2374</v>
      </c>
      <c r="BN146" s="27">
        <v>0.51949074074074075</v>
      </c>
      <c r="BO146" t="s">
        <v>1529</v>
      </c>
      <c r="BQ146" t="s">
        <v>1618</v>
      </c>
      <c r="BT146">
        <v>30000</v>
      </c>
      <c r="BW146" t="s">
        <v>1421</v>
      </c>
      <c r="BY146" s="28">
        <v>1</v>
      </c>
      <c r="BZ146" t="s">
        <v>2394</v>
      </c>
      <c r="CA146" t="s">
        <v>1422</v>
      </c>
      <c r="CB146" t="s">
        <v>1619</v>
      </c>
      <c r="CC146">
        <v>9000</v>
      </c>
      <c r="CD146" t="s">
        <v>1394</v>
      </c>
      <c r="CE146">
        <v>10</v>
      </c>
      <c r="CF146">
        <v>9000</v>
      </c>
      <c r="CG146" t="s">
        <v>1394</v>
      </c>
      <c r="CH146">
        <v>4018198105</v>
      </c>
      <c r="CI146" t="s">
        <v>1394</v>
      </c>
      <c r="CJ146" s="27">
        <v>0</v>
      </c>
      <c r="CK146" t="s">
        <v>2394</v>
      </c>
      <c r="CL146" t="s">
        <v>1424</v>
      </c>
      <c r="CM146" t="s">
        <v>1529</v>
      </c>
      <c r="CN146" t="s">
        <v>1560</v>
      </c>
      <c r="CO146" s="27">
        <v>0.51864583333333336</v>
      </c>
      <c r="CP146" s="27">
        <v>0</v>
      </c>
      <c r="CQ146" t="s">
        <v>2375</v>
      </c>
      <c r="CR146" t="s">
        <v>1427</v>
      </c>
      <c r="CS146" t="s">
        <v>1394</v>
      </c>
      <c r="CT146" t="s">
        <v>1533</v>
      </c>
      <c r="CU146">
        <v>183458396</v>
      </c>
      <c r="CV146">
        <v>9000</v>
      </c>
    </row>
    <row r="147" spans="1:100" x14ac:dyDescent="0.2">
      <c r="A147" s="12"/>
      <c r="B147" s="10"/>
      <c r="C147" s="10"/>
      <c r="D147" s="14"/>
      <c r="E147" s="14"/>
      <c r="F147" s="14"/>
      <c r="G147" s="14"/>
      <c r="H147" s="14"/>
      <c r="I147" s="13"/>
      <c r="J147" s="13"/>
      <c r="M147" s="5"/>
      <c r="N147" s="14"/>
      <c r="O147" s="14"/>
      <c r="P147" s="14"/>
      <c r="Q147" s="14"/>
      <c r="AL147" t="s">
        <v>1527</v>
      </c>
      <c r="AM147" t="s">
        <v>2375</v>
      </c>
      <c r="AN147" s="27">
        <v>0.56043981481481475</v>
      </c>
      <c r="AO147" t="s">
        <v>1617</v>
      </c>
      <c r="AP147">
        <v>1016894925</v>
      </c>
      <c r="AQ147" t="s">
        <v>1414</v>
      </c>
      <c r="AR147" t="s">
        <v>1415</v>
      </c>
      <c r="AS147" t="s">
        <v>1416</v>
      </c>
      <c r="AT147" t="s">
        <v>1346</v>
      </c>
      <c r="AU147" t="s">
        <v>1164</v>
      </c>
      <c r="AV147" s="10">
        <v>140001286214</v>
      </c>
      <c r="AW147" s="10">
        <v>130000574271</v>
      </c>
      <c r="AX147">
        <v>2006963001</v>
      </c>
      <c r="AY147" t="s">
        <v>2366</v>
      </c>
      <c r="AZ147" s="21">
        <v>755061.55</v>
      </c>
      <c r="BA147">
        <v>9008237308</v>
      </c>
      <c r="BB147" s="21">
        <v>755061.55</v>
      </c>
      <c r="BC147" t="s">
        <v>2367</v>
      </c>
      <c r="BD147" t="s">
        <v>2383</v>
      </c>
      <c r="BE147" s="21">
        <f t="shared" si="2"/>
        <v>0</v>
      </c>
      <c r="BF147" t="s">
        <v>1417</v>
      </c>
      <c r="BG147" t="s">
        <v>1418</v>
      </c>
      <c r="BH147" t="s">
        <v>2374</v>
      </c>
      <c r="BI147" s="27">
        <v>0.45471064814814816</v>
      </c>
      <c r="BJ147">
        <v>504724</v>
      </c>
      <c r="BK147" t="s">
        <v>1279</v>
      </c>
      <c r="BL147" s="27">
        <v>0.45471064814814816</v>
      </c>
      <c r="BM147" t="s">
        <v>2374</v>
      </c>
      <c r="BN147" s="27">
        <v>0.56663194444444442</v>
      </c>
      <c r="BO147" t="s">
        <v>1529</v>
      </c>
      <c r="BQ147" t="s">
        <v>1620</v>
      </c>
      <c r="BT147">
        <v>30000</v>
      </c>
      <c r="BW147" t="s">
        <v>1421</v>
      </c>
      <c r="BY147" s="28">
        <v>1</v>
      </c>
      <c r="BZ147" t="s">
        <v>2394</v>
      </c>
      <c r="CA147" t="s">
        <v>1422</v>
      </c>
      <c r="CB147" t="s">
        <v>1619</v>
      </c>
      <c r="CC147">
        <v>9000</v>
      </c>
      <c r="CD147" t="s">
        <v>1394</v>
      </c>
      <c r="CE147">
        <v>10</v>
      </c>
      <c r="CF147">
        <v>9000</v>
      </c>
      <c r="CG147" t="s">
        <v>1394</v>
      </c>
      <c r="CH147">
        <v>4018198105</v>
      </c>
      <c r="CI147" t="s">
        <v>1394</v>
      </c>
      <c r="CJ147" s="27">
        <v>0</v>
      </c>
      <c r="CK147" t="s">
        <v>2394</v>
      </c>
      <c r="CL147" t="s">
        <v>1424</v>
      </c>
      <c r="CM147" t="s">
        <v>1529</v>
      </c>
      <c r="CN147" t="s">
        <v>1560</v>
      </c>
      <c r="CO147" s="27">
        <v>0.56047453703703709</v>
      </c>
      <c r="CP147" s="27">
        <v>0</v>
      </c>
      <c r="CQ147" t="s">
        <v>2375</v>
      </c>
      <c r="CR147" t="s">
        <v>1427</v>
      </c>
      <c r="CS147" t="s">
        <v>1394</v>
      </c>
      <c r="CT147" t="s">
        <v>1533</v>
      </c>
      <c r="CU147">
        <v>183460548</v>
      </c>
      <c r="CV147">
        <v>9000</v>
      </c>
    </row>
    <row r="148" spans="1:100" x14ac:dyDescent="0.2">
      <c r="A148" s="12"/>
      <c r="B148" s="10"/>
      <c r="C148" s="10"/>
      <c r="D148" s="14"/>
      <c r="E148" s="14"/>
      <c r="F148" s="14"/>
      <c r="G148" s="14"/>
      <c r="H148" s="14"/>
      <c r="I148" s="13"/>
      <c r="J148" s="13"/>
      <c r="M148" s="5"/>
      <c r="N148" s="14"/>
      <c r="O148" s="14"/>
      <c r="P148" s="14"/>
      <c r="Q148" s="14"/>
      <c r="AL148" t="s">
        <v>1527</v>
      </c>
      <c r="AM148" t="s">
        <v>2375</v>
      </c>
      <c r="AN148" s="27">
        <v>0.53432870370370367</v>
      </c>
      <c r="AO148" t="s">
        <v>1617</v>
      </c>
      <c r="AP148">
        <v>1017270176</v>
      </c>
      <c r="AQ148" t="s">
        <v>1414</v>
      </c>
      <c r="AR148" t="s">
        <v>1415</v>
      </c>
      <c r="AS148" t="s">
        <v>1416</v>
      </c>
      <c r="AT148" t="s">
        <v>1346</v>
      </c>
      <c r="AU148" t="s">
        <v>1176</v>
      </c>
      <c r="AV148" s="10">
        <v>140001285913</v>
      </c>
      <c r="AW148" s="10">
        <v>130000574265</v>
      </c>
      <c r="AX148">
        <v>2006962734</v>
      </c>
      <c r="AY148" t="s">
        <v>2366</v>
      </c>
      <c r="AZ148" s="21">
        <v>95160.45</v>
      </c>
      <c r="BA148">
        <v>9008236962</v>
      </c>
      <c r="BB148" s="21">
        <v>95160.45</v>
      </c>
      <c r="BC148" t="s">
        <v>2381</v>
      </c>
      <c r="BD148" t="s">
        <v>2382</v>
      </c>
      <c r="BE148" s="21">
        <f t="shared" si="2"/>
        <v>0</v>
      </c>
      <c r="BF148" t="s">
        <v>1417</v>
      </c>
      <c r="BG148" t="s">
        <v>1418</v>
      </c>
      <c r="BH148" t="s">
        <v>2374</v>
      </c>
      <c r="BI148" s="27">
        <v>0.45469907407407412</v>
      </c>
      <c r="BJ148">
        <v>504724</v>
      </c>
      <c r="BK148" t="s">
        <v>1279</v>
      </c>
      <c r="BL148" s="27">
        <v>0.45469907407407412</v>
      </c>
      <c r="BM148" t="s">
        <v>2374</v>
      </c>
      <c r="BN148" s="27">
        <v>0.5350462962962963</v>
      </c>
      <c r="BO148" t="s">
        <v>1529</v>
      </c>
      <c r="BQ148" t="s">
        <v>1621</v>
      </c>
      <c r="BT148">
        <v>30000</v>
      </c>
      <c r="BW148" t="s">
        <v>1421</v>
      </c>
      <c r="BY148" s="28">
        <v>1</v>
      </c>
      <c r="BZ148" t="s">
        <v>2394</v>
      </c>
      <c r="CA148" t="s">
        <v>1422</v>
      </c>
      <c r="CB148" t="s">
        <v>1619</v>
      </c>
      <c r="CC148">
        <v>9000</v>
      </c>
      <c r="CD148" t="s">
        <v>1394</v>
      </c>
      <c r="CE148">
        <v>10</v>
      </c>
      <c r="CF148">
        <v>9000</v>
      </c>
      <c r="CG148" t="s">
        <v>1394</v>
      </c>
      <c r="CH148">
        <v>4018198105</v>
      </c>
      <c r="CI148" t="s">
        <v>1394</v>
      </c>
      <c r="CJ148" s="27">
        <v>0</v>
      </c>
      <c r="CK148" t="s">
        <v>2394</v>
      </c>
      <c r="CL148" t="s">
        <v>1424</v>
      </c>
      <c r="CM148" t="s">
        <v>1529</v>
      </c>
      <c r="CN148" t="s">
        <v>1560</v>
      </c>
      <c r="CO148" s="27">
        <v>0.53436342592592589</v>
      </c>
      <c r="CP148" s="27">
        <v>0</v>
      </c>
      <c r="CQ148" t="s">
        <v>2375</v>
      </c>
      <c r="CR148" t="s">
        <v>1427</v>
      </c>
      <c r="CS148" t="s">
        <v>1394</v>
      </c>
      <c r="CT148" t="s">
        <v>1533</v>
      </c>
      <c r="CU148">
        <v>183458767</v>
      </c>
      <c r="CV148">
        <v>9000</v>
      </c>
    </row>
    <row r="149" spans="1:100" x14ac:dyDescent="0.2">
      <c r="A149" s="12"/>
      <c r="B149" s="10"/>
      <c r="C149" s="10"/>
      <c r="D149" s="14"/>
      <c r="E149" s="14"/>
      <c r="F149" s="14"/>
      <c r="G149" s="14"/>
      <c r="H149" s="14"/>
      <c r="I149" s="13"/>
      <c r="J149" s="13"/>
      <c r="M149" s="5"/>
      <c r="N149" s="14"/>
      <c r="O149" s="14"/>
      <c r="P149" s="14"/>
      <c r="Q149" s="14"/>
      <c r="AL149" t="s">
        <v>1527</v>
      </c>
      <c r="AM149" t="s">
        <v>2375</v>
      </c>
      <c r="AN149" s="27">
        <v>0.52079861111111114</v>
      </c>
      <c r="AO149" t="s">
        <v>1617</v>
      </c>
      <c r="AP149">
        <v>1016894837</v>
      </c>
      <c r="AQ149" t="s">
        <v>1414</v>
      </c>
      <c r="AR149" t="s">
        <v>1415</v>
      </c>
      <c r="AS149" t="s">
        <v>1416</v>
      </c>
      <c r="AT149" t="s">
        <v>1346</v>
      </c>
      <c r="AU149" t="s">
        <v>1185</v>
      </c>
      <c r="AV149" s="10">
        <v>140001285842</v>
      </c>
      <c r="AW149" s="10">
        <v>130000574230</v>
      </c>
      <c r="AX149">
        <v>2006962622</v>
      </c>
      <c r="AY149" t="s">
        <v>2366</v>
      </c>
      <c r="AZ149" s="21">
        <v>170606.15</v>
      </c>
      <c r="BA149">
        <v>9008241564</v>
      </c>
      <c r="BB149" s="21">
        <v>170606.15</v>
      </c>
      <c r="BC149" t="s">
        <v>2367</v>
      </c>
      <c r="BD149" t="s">
        <v>2368</v>
      </c>
      <c r="BE149" s="21">
        <f t="shared" si="2"/>
        <v>0</v>
      </c>
      <c r="BF149" t="s">
        <v>1417</v>
      </c>
      <c r="BG149" t="s">
        <v>1418</v>
      </c>
      <c r="BH149" t="s">
        <v>2374</v>
      </c>
      <c r="BI149" s="27">
        <v>0.45450231481481485</v>
      </c>
      <c r="BJ149">
        <v>504724</v>
      </c>
      <c r="BK149" t="s">
        <v>1279</v>
      </c>
      <c r="BL149" s="27">
        <v>0.45450231481481485</v>
      </c>
      <c r="BM149" t="s">
        <v>2374</v>
      </c>
      <c r="BN149" s="27">
        <v>0.52192129629629636</v>
      </c>
      <c r="BO149" t="s">
        <v>1529</v>
      </c>
      <c r="BQ149" t="s">
        <v>1622</v>
      </c>
      <c r="BT149">
        <v>30000</v>
      </c>
      <c r="BW149" t="s">
        <v>1421</v>
      </c>
      <c r="BY149" s="28">
        <v>1</v>
      </c>
      <c r="BZ149" t="s">
        <v>2394</v>
      </c>
      <c r="CA149" t="s">
        <v>1422</v>
      </c>
      <c r="CB149" t="s">
        <v>1619</v>
      </c>
      <c r="CC149">
        <v>9000</v>
      </c>
      <c r="CD149" t="s">
        <v>1394</v>
      </c>
      <c r="CE149">
        <v>10</v>
      </c>
      <c r="CF149">
        <v>9000</v>
      </c>
      <c r="CG149" t="s">
        <v>1394</v>
      </c>
      <c r="CH149">
        <v>4018198105</v>
      </c>
      <c r="CI149" t="s">
        <v>1394</v>
      </c>
      <c r="CJ149" s="27">
        <v>0</v>
      </c>
      <c r="CK149" t="s">
        <v>2394</v>
      </c>
      <c r="CL149" t="s">
        <v>1424</v>
      </c>
      <c r="CM149" t="s">
        <v>1529</v>
      </c>
      <c r="CN149" t="s">
        <v>1560</v>
      </c>
      <c r="CO149" s="27">
        <v>0.52082175925925933</v>
      </c>
      <c r="CP149" s="27">
        <v>0</v>
      </c>
      <c r="CQ149" t="s">
        <v>2375</v>
      </c>
      <c r="CR149" t="s">
        <v>1427</v>
      </c>
      <c r="CS149" t="s">
        <v>1394</v>
      </c>
      <c r="CT149" t="s">
        <v>1533</v>
      </c>
      <c r="CU149">
        <v>183458460</v>
      </c>
      <c r="CV149">
        <v>9000</v>
      </c>
    </row>
    <row r="150" spans="1:100" x14ac:dyDescent="0.2">
      <c r="A150" s="12"/>
      <c r="B150" s="10"/>
      <c r="C150" s="10"/>
      <c r="D150" s="14"/>
      <c r="E150" s="14"/>
      <c r="F150" s="14"/>
      <c r="G150" s="14"/>
      <c r="H150" s="14"/>
      <c r="I150" s="13"/>
      <c r="J150" s="13"/>
      <c r="M150" s="5"/>
      <c r="N150" s="14"/>
      <c r="O150" s="14"/>
      <c r="P150" s="14"/>
      <c r="Q150" s="14"/>
      <c r="AL150" t="s">
        <v>1527</v>
      </c>
      <c r="AM150" t="s">
        <v>2375</v>
      </c>
      <c r="AN150" s="27">
        <v>0.57763888888888892</v>
      </c>
      <c r="AO150" t="s">
        <v>1617</v>
      </c>
      <c r="AP150">
        <v>1018950475</v>
      </c>
      <c r="AQ150" t="s">
        <v>1414</v>
      </c>
      <c r="AR150" t="s">
        <v>1415</v>
      </c>
      <c r="AS150" t="s">
        <v>1416</v>
      </c>
      <c r="AT150" t="s">
        <v>1346</v>
      </c>
      <c r="AU150" t="s">
        <v>1365</v>
      </c>
      <c r="AV150" s="10">
        <v>140001286337</v>
      </c>
      <c r="AW150" s="10">
        <v>130000574236</v>
      </c>
      <c r="AX150">
        <v>2006963137</v>
      </c>
      <c r="AY150" t="s">
        <v>2366</v>
      </c>
      <c r="AZ150" s="21">
        <v>43490.15</v>
      </c>
      <c r="BA150">
        <v>9008237481</v>
      </c>
      <c r="BB150" s="21">
        <v>43490.15</v>
      </c>
      <c r="BC150" t="s">
        <v>2367</v>
      </c>
      <c r="BD150" t="s">
        <v>2370</v>
      </c>
      <c r="BE150" s="21">
        <f t="shared" si="2"/>
        <v>0</v>
      </c>
      <c r="BF150" t="s">
        <v>1417</v>
      </c>
      <c r="BG150" t="s">
        <v>1418</v>
      </c>
      <c r="BH150" t="s">
        <v>2398</v>
      </c>
      <c r="BI150" s="27">
        <v>0.37074074074074076</v>
      </c>
      <c r="BJ150">
        <v>504724</v>
      </c>
      <c r="BK150" t="s">
        <v>1279</v>
      </c>
      <c r="BL150" s="27">
        <v>0.37076388888888889</v>
      </c>
      <c r="BM150" t="s">
        <v>2398</v>
      </c>
      <c r="BN150" s="27">
        <v>0.5786458333333333</v>
      </c>
      <c r="BO150" t="s">
        <v>1529</v>
      </c>
      <c r="BQ150" t="s">
        <v>1623</v>
      </c>
      <c r="BT150">
        <v>30000</v>
      </c>
      <c r="BW150" t="s">
        <v>1421</v>
      </c>
      <c r="BY150" s="28">
        <v>1</v>
      </c>
      <c r="BZ150" t="s">
        <v>2394</v>
      </c>
      <c r="CA150" t="s">
        <v>1422</v>
      </c>
      <c r="CB150" t="s">
        <v>1619</v>
      </c>
      <c r="CC150">
        <v>9000</v>
      </c>
      <c r="CD150" t="s">
        <v>1394</v>
      </c>
      <c r="CE150">
        <v>10</v>
      </c>
      <c r="CF150">
        <v>9000</v>
      </c>
      <c r="CG150" t="s">
        <v>1394</v>
      </c>
      <c r="CH150">
        <v>4018198105</v>
      </c>
      <c r="CI150" t="s">
        <v>1394</v>
      </c>
      <c r="CJ150" s="27">
        <v>0</v>
      </c>
      <c r="CK150" t="s">
        <v>2394</v>
      </c>
      <c r="CL150" t="s">
        <v>1424</v>
      </c>
      <c r="CM150" t="s">
        <v>1529</v>
      </c>
      <c r="CN150" t="s">
        <v>1560</v>
      </c>
      <c r="CO150" s="27">
        <v>0.577662037037037</v>
      </c>
      <c r="CP150" s="27">
        <v>0</v>
      </c>
      <c r="CQ150" t="s">
        <v>2375</v>
      </c>
      <c r="CR150" t="s">
        <v>1427</v>
      </c>
      <c r="CS150" t="s">
        <v>1394</v>
      </c>
      <c r="CT150" t="s">
        <v>1533</v>
      </c>
      <c r="CU150">
        <v>183461648</v>
      </c>
      <c r="CV150">
        <v>9000</v>
      </c>
    </row>
    <row r="151" spans="1:100" x14ac:dyDescent="0.2">
      <c r="A151" s="12"/>
      <c r="B151" s="10"/>
      <c r="C151" s="10"/>
      <c r="D151" s="14"/>
      <c r="E151" s="14"/>
      <c r="F151" s="14"/>
      <c r="G151" s="14"/>
      <c r="H151" s="14"/>
      <c r="I151" s="13"/>
      <c r="J151" s="13"/>
      <c r="M151" s="5"/>
      <c r="N151" s="14"/>
      <c r="O151" s="14"/>
      <c r="P151" s="14"/>
      <c r="Q151" s="14"/>
      <c r="AL151" t="s">
        <v>1527</v>
      </c>
      <c r="AM151" t="s">
        <v>2375</v>
      </c>
      <c r="AN151" s="27">
        <v>0.55721064814814814</v>
      </c>
      <c r="AO151" t="s">
        <v>1617</v>
      </c>
      <c r="AP151">
        <v>1017826554</v>
      </c>
      <c r="AQ151" t="s">
        <v>1414</v>
      </c>
      <c r="AR151" t="s">
        <v>1415</v>
      </c>
      <c r="AS151" t="s">
        <v>1416</v>
      </c>
      <c r="AT151" t="s">
        <v>1346</v>
      </c>
      <c r="AU151" t="s">
        <v>1183</v>
      </c>
      <c r="AV151" s="10">
        <v>140001286109</v>
      </c>
      <c r="AW151" s="10">
        <v>130000574263</v>
      </c>
      <c r="AX151">
        <v>2006962888</v>
      </c>
      <c r="AY151" t="s">
        <v>2366</v>
      </c>
      <c r="AZ151" s="21">
        <v>164132.65</v>
      </c>
      <c r="BA151">
        <v>9008237223</v>
      </c>
      <c r="BB151" s="21">
        <v>164132.65</v>
      </c>
      <c r="BC151" t="s">
        <v>2372</v>
      </c>
      <c r="BD151" t="s">
        <v>2376</v>
      </c>
      <c r="BE151" s="21">
        <f t="shared" si="2"/>
        <v>0</v>
      </c>
      <c r="BF151" t="s">
        <v>1417</v>
      </c>
      <c r="BG151" t="s">
        <v>1418</v>
      </c>
      <c r="BH151" t="s">
        <v>2374</v>
      </c>
      <c r="BI151" s="27">
        <v>0.45469907407407412</v>
      </c>
      <c r="BJ151">
        <v>504724</v>
      </c>
      <c r="BK151" t="s">
        <v>1279</v>
      </c>
      <c r="BL151" s="27">
        <v>0.45469907407407412</v>
      </c>
      <c r="BM151" t="s">
        <v>2374</v>
      </c>
      <c r="BN151" s="27">
        <v>0.55799768518518522</v>
      </c>
      <c r="BO151" t="s">
        <v>1529</v>
      </c>
      <c r="BQ151" t="s">
        <v>1624</v>
      </c>
      <c r="BT151">
        <v>30000</v>
      </c>
      <c r="BW151" t="s">
        <v>1421</v>
      </c>
      <c r="BY151" s="28">
        <v>1</v>
      </c>
      <c r="BZ151" t="s">
        <v>2394</v>
      </c>
      <c r="CA151" t="s">
        <v>1422</v>
      </c>
      <c r="CB151" t="s">
        <v>1619</v>
      </c>
      <c r="CC151">
        <v>9000</v>
      </c>
      <c r="CD151" t="s">
        <v>1394</v>
      </c>
      <c r="CE151">
        <v>10</v>
      </c>
      <c r="CF151">
        <v>9000</v>
      </c>
      <c r="CG151" t="s">
        <v>1394</v>
      </c>
      <c r="CH151">
        <v>4018198105</v>
      </c>
      <c r="CI151" t="s">
        <v>1394</v>
      </c>
      <c r="CJ151" s="27">
        <v>0</v>
      </c>
      <c r="CK151" t="s">
        <v>2394</v>
      </c>
      <c r="CL151" t="s">
        <v>1424</v>
      </c>
      <c r="CM151" t="s">
        <v>1529</v>
      </c>
      <c r="CN151" t="s">
        <v>1560</v>
      </c>
      <c r="CO151" s="27">
        <v>0.55732638888888886</v>
      </c>
      <c r="CP151" s="27">
        <v>0</v>
      </c>
      <c r="CQ151" t="s">
        <v>2375</v>
      </c>
      <c r="CR151" t="s">
        <v>1427</v>
      </c>
      <c r="CS151" t="s">
        <v>1394</v>
      </c>
      <c r="CT151" t="s">
        <v>1533</v>
      </c>
      <c r="CU151">
        <v>183459860</v>
      </c>
      <c r="CV151">
        <v>9000</v>
      </c>
    </row>
    <row r="152" spans="1:100" x14ac:dyDescent="0.2">
      <c r="A152" s="12"/>
      <c r="B152" s="10"/>
      <c r="C152" s="10"/>
      <c r="D152" s="14"/>
      <c r="E152" s="14"/>
      <c r="F152" s="14"/>
      <c r="G152" s="14"/>
      <c r="H152" s="14"/>
      <c r="I152" s="13"/>
      <c r="J152" s="13"/>
      <c r="M152" s="5"/>
      <c r="N152" s="14"/>
      <c r="O152" s="14"/>
      <c r="P152" s="14"/>
      <c r="Q152" s="14"/>
      <c r="AL152" t="s">
        <v>1527</v>
      </c>
      <c r="AM152" t="s">
        <v>2375</v>
      </c>
      <c r="AN152" s="27">
        <v>0.54921296296296296</v>
      </c>
      <c r="AO152" t="s">
        <v>1617</v>
      </c>
      <c r="AP152">
        <v>1018532101</v>
      </c>
      <c r="AQ152" t="s">
        <v>1414</v>
      </c>
      <c r="AR152" t="s">
        <v>1415</v>
      </c>
      <c r="AS152" t="s">
        <v>1416</v>
      </c>
      <c r="AT152" t="s">
        <v>1346</v>
      </c>
      <c r="AU152" t="s">
        <v>1326</v>
      </c>
      <c r="AV152" s="10">
        <v>140001286032</v>
      </c>
      <c r="AW152" s="10">
        <v>130000603986</v>
      </c>
      <c r="AX152">
        <v>2006962752</v>
      </c>
      <c r="AY152" t="s">
        <v>2366</v>
      </c>
      <c r="AZ152" s="21">
        <v>203556.8</v>
      </c>
      <c r="BA152">
        <v>9008237066</v>
      </c>
      <c r="BB152" s="21">
        <v>203556.8</v>
      </c>
      <c r="BC152" t="s">
        <v>2372</v>
      </c>
      <c r="BD152" t="s">
        <v>2373</v>
      </c>
      <c r="BE152" s="21">
        <f t="shared" si="2"/>
        <v>0</v>
      </c>
      <c r="BF152" t="s">
        <v>1417</v>
      </c>
      <c r="BG152" t="s">
        <v>1418</v>
      </c>
      <c r="BH152" t="s">
        <v>2417</v>
      </c>
      <c r="BI152" s="27">
        <v>0.44527777777777783</v>
      </c>
      <c r="BJ152">
        <v>504724</v>
      </c>
      <c r="BK152" t="s">
        <v>1279</v>
      </c>
      <c r="BL152" s="27">
        <v>0.44527777777777783</v>
      </c>
      <c r="BM152" t="s">
        <v>2417</v>
      </c>
      <c r="BN152" s="27">
        <v>0.54981481481481487</v>
      </c>
      <c r="BO152" t="s">
        <v>1529</v>
      </c>
      <c r="BQ152" t="s">
        <v>1625</v>
      </c>
      <c r="BT152">
        <v>30000</v>
      </c>
      <c r="BU152">
        <v>4</v>
      </c>
      <c r="BW152" t="s">
        <v>1421</v>
      </c>
      <c r="BY152" s="27">
        <v>0.54921296296296296</v>
      </c>
      <c r="BZ152" t="s">
        <v>2418</v>
      </c>
      <c r="CA152" t="s">
        <v>1422</v>
      </c>
      <c r="CB152" t="s">
        <v>1619</v>
      </c>
      <c r="CC152">
        <v>9000</v>
      </c>
      <c r="CD152" t="s">
        <v>1394</v>
      </c>
      <c r="CE152">
        <v>10</v>
      </c>
      <c r="CF152">
        <v>9000</v>
      </c>
      <c r="CG152" t="s">
        <v>1394</v>
      </c>
      <c r="CH152">
        <v>4018198105</v>
      </c>
      <c r="CI152" t="s">
        <v>1394</v>
      </c>
      <c r="CJ152" s="27">
        <v>0.54921296296296296</v>
      </c>
      <c r="CK152" t="s">
        <v>2398</v>
      </c>
      <c r="CL152" t="s">
        <v>1424</v>
      </c>
      <c r="CM152" t="s">
        <v>1529</v>
      </c>
      <c r="CN152" t="s">
        <v>1560</v>
      </c>
      <c r="CO152" s="27">
        <v>0.54923611111111115</v>
      </c>
      <c r="CP152" s="27">
        <v>0</v>
      </c>
      <c r="CQ152" t="s">
        <v>2375</v>
      </c>
      <c r="CR152" t="s">
        <v>1427</v>
      </c>
      <c r="CS152" t="s">
        <v>1394</v>
      </c>
      <c r="CT152" t="s">
        <v>1533</v>
      </c>
      <c r="CU152">
        <v>183459378</v>
      </c>
      <c r="CV152">
        <v>9000</v>
      </c>
    </row>
    <row r="153" spans="1:100" x14ac:dyDescent="0.2">
      <c r="A153" s="12"/>
      <c r="B153" s="10"/>
      <c r="C153" s="10"/>
      <c r="D153" s="14"/>
      <c r="E153" s="14"/>
      <c r="F153" s="14"/>
      <c r="G153" s="14"/>
      <c r="H153" s="14"/>
      <c r="I153" s="13"/>
      <c r="J153" s="13"/>
      <c r="M153" s="5"/>
      <c r="N153" s="14"/>
      <c r="O153" s="14"/>
      <c r="P153" s="14"/>
      <c r="Q153" s="14"/>
      <c r="AL153" t="s">
        <v>1527</v>
      </c>
      <c r="AM153" t="s">
        <v>2375</v>
      </c>
      <c r="AN153" s="27">
        <v>0.54607638888888888</v>
      </c>
      <c r="AO153" t="s">
        <v>1617</v>
      </c>
      <c r="AP153">
        <v>1018532101</v>
      </c>
      <c r="AQ153" t="s">
        <v>1414</v>
      </c>
      <c r="AR153" t="s">
        <v>1415</v>
      </c>
      <c r="AS153" t="s">
        <v>1416</v>
      </c>
      <c r="AT153" t="s">
        <v>1346</v>
      </c>
      <c r="AU153" t="s">
        <v>1203</v>
      </c>
      <c r="AV153" s="10">
        <v>140001286008</v>
      </c>
      <c r="AW153" s="10">
        <v>130000574227</v>
      </c>
      <c r="AX153">
        <v>2006962746</v>
      </c>
      <c r="AY153" t="s">
        <v>2366</v>
      </c>
      <c r="AZ153" s="21">
        <v>843555.9</v>
      </c>
      <c r="BA153">
        <v>9008237059</v>
      </c>
      <c r="BB153" s="21">
        <v>843555.9</v>
      </c>
      <c r="BC153" t="s">
        <v>2372</v>
      </c>
      <c r="BD153" t="s">
        <v>2373</v>
      </c>
      <c r="BE153" s="21">
        <f t="shared" si="2"/>
        <v>0</v>
      </c>
      <c r="BF153" t="s">
        <v>1417</v>
      </c>
      <c r="BG153" t="s">
        <v>1418</v>
      </c>
      <c r="BH153" t="s">
        <v>2374</v>
      </c>
      <c r="BI153" s="27">
        <v>0.45449074074074075</v>
      </c>
      <c r="BJ153">
        <v>504724</v>
      </c>
      <c r="BK153" t="s">
        <v>1279</v>
      </c>
      <c r="BL153" s="27">
        <v>0.45449074074074075</v>
      </c>
      <c r="BM153" t="s">
        <v>2374</v>
      </c>
      <c r="BN153" s="27">
        <v>0.54734953703703704</v>
      </c>
      <c r="BO153" t="s">
        <v>1529</v>
      </c>
      <c r="BQ153" t="s">
        <v>1626</v>
      </c>
      <c r="BT153">
        <v>30000</v>
      </c>
      <c r="BW153" t="s">
        <v>1421</v>
      </c>
      <c r="BY153" s="28">
        <v>1</v>
      </c>
      <c r="BZ153" t="s">
        <v>2394</v>
      </c>
      <c r="CA153" t="s">
        <v>1422</v>
      </c>
      <c r="CB153" t="s">
        <v>1619</v>
      </c>
      <c r="CC153">
        <v>9000</v>
      </c>
      <c r="CD153" t="s">
        <v>1394</v>
      </c>
      <c r="CE153">
        <v>10</v>
      </c>
      <c r="CF153">
        <v>9000</v>
      </c>
      <c r="CG153" t="s">
        <v>1394</v>
      </c>
      <c r="CH153">
        <v>4018198105</v>
      </c>
      <c r="CI153" t="s">
        <v>1394</v>
      </c>
      <c r="CJ153" s="27">
        <v>0</v>
      </c>
      <c r="CK153" t="s">
        <v>2394</v>
      </c>
      <c r="CL153" t="s">
        <v>1424</v>
      </c>
      <c r="CM153" t="s">
        <v>1529</v>
      </c>
      <c r="CN153" t="s">
        <v>1560</v>
      </c>
      <c r="CO153" s="27">
        <v>0.5461111111111111</v>
      </c>
      <c r="CP153" s="27">
        <v>0</v>
      </c>
      <c r="CQ153" t="s">
        <v>2375</v>
      </c>
      <c r="CR153" t="s">
        <v>1427</v>
      </c>
      <c r="CS153" t="s">
        <v>1394</v>
      </c>
      <c r="CT153" t="s">
        <v>1533</v>
      </c>
      <c r="CU153">
        <v>183459222</v>
      </c>
      <c r="CV153">
        <v>9000</v>
      </c>
    </row>
    <row r="154" spans="1:100" x14ac:dyDescent="0.2">
      <c r="A154" s="12"/>
      <c r="B154" s="10"/>
      <c r="C154" s="10"/>
      <c r="D154" s="14"/>
      <c r="E154" s="14"/>
      <c r="F154" s="14"/>
      <c r="G154" s="14"/>
      <c r="H154" s="14"/>
      <c r="I154" s="13"/>
      <c r="J154" s="13"/>
      <c r="M154" s="5"/>
      <c r="N154" s="14"/>
      <c r="O154" s="14"/>
      <c r="P154" s="14"/>
      <c r="Q154" s="14"/>
      <c r="AL154" t="s">
        <v>1527</v>
      </c>
      <c r="AM154" t="s">
        <v>2375</v>
      </c>
      <c r="AN154" s="27">
        <v>0.48325231481481484</v>
      </c>
      <c r="AO154" t="s">
        <v>1617</v>
      </c>
      <c r="AP154">
        <v>1016892928</v>
      </c>
      <c r="AQ154" t="s">
        <v>1414</v>
      </c>
      <c r="AR154" t="s">
        <v>1415</v>
      </c>
      <c r="AS154" t="s">
        <v>1416</v>
      </c>
      <c r="AT154" t="s">
        <v>1346</v>
      </c>
      <c r="AU154" t="s">
        <v>1181</v>
      </c>
      <c r="AV154" s="10">
        <v>140001285622</v>
      </c>
      <c r="AW154" s="10">
        <v>130000574221</v>
      </c>
      <c r="AX154">
        <v>2006962360</v>
      </c>
      <c r="AY154" t="s">
        <v>2366</v>
      </c>
      <c r="AZ154" s="21">
        <v>1544336.35</v>
      </c>
      <c r="BA154">
        <v>9008236563</v>
      </c>
      <c r="BB154" s="21">
        <v>1544336.35</v>
      </c>
      <c r="BC154" t="s">
        <v>2367</v>
      </c>
      <c r="BD154" t="s">
        <v>2371</v>
      </c>
      <c r="BE154" s="21">
        <f t="shared" si="2"/>
        <v>0</v>
      </c>
      <c r="BF154" t="s">
        <v>1417</v>
      </c>
      <c r="BG154" t="s">
        <v>1418</v>
      </c>
      <c r="BH154" t="s">
        <v>2374</v>
      </c>
      <c r="BI154" s="27">
        <v>0.45447916666666671</v>
      </c>
      <c r="BJ154">
        <v>504724</v>
      </c>
      <c r="BK154" t="s">
        <v>1279</v>
      </c>
      <c r="BL154" s="27">
        <v>0.45447916666666671</v>
      </c>
      <c r="BM154" t="s">
        <v>2374</v>
      </c>
      <c r="BN154" s="27">
        <v>0.48679398148148145</v>
      </c>
      <c r="BO154" t="s">
        <v>1529</v>
      </c>
      <c r="BQ154" t="s">
        <v>1627</v>
      </c>
      <c r="BT154">
        <v>30000</v>
      </c>
      <c r="BW154" t="s">
        <v>1421</v>
      </c>
      <c r="BY154" s="28">
        <v>1</v>
      </c>
      <c r="BZ154" t="s">
        <v>2394</v>
      </c>
      <c r="CA154" t="s">
        <v>1422</v>
      </c>
      <c r="CB154" t="s">
        <v>1619</v>
      </c>
      <c r="CC154">
        <v>9000</v>
      </c>
      <c r="CD154" t="s">
        <v>1394</v>
      </c>
      <c r="CE154">
        <v>10</v>
      </c>
      <c r="CF154">
        <v>9000</v>
      </c>
      <c r="CG154" t="s">
        <v>1394</v>
      </c>
      <c r="CH154">
        <v>4018198105</v>
      </c>
      <c r="CI154" t="s">
        <v>1394</v>
      </c>
      <c r="CJ154" s="27">
        <v>0</v>
      </c>
      <c r="CK154" t="s">
        <v>2394</v>
      </c>
      <c r="CL154" t="s">
        <v>1424</v>
      </c>
      <c r="CM154" t="s">
        <v>1529</v>
      </c>
      <c r="CN154" t="s">
        <v>1560</v>
      </c>
      <c r="CO154" s="27">
        <v>0.48333333333333334</v>
      </c>
      <c r="CP154" s="27">
        <v>0</v>
      </c>
      <c r="CQ154" t="s">
        <v>2375</v>
      </c>
      <c r="CR154" t="s">
        <v>1427</v>
      </c>
      <c r="CS154" t="s">
        <v>1394</v>
      </c>
      <c r="CT154" t="s">
        <v>1533</v>
      </c>
      <c r="CU154">
        <v>183456937</v>
      </c>
      <c r="CV154">
        <v>9000</v>
      </c>
    </row>
    <row r="155" spans="1:100" x14ac:dyDescent="0.2">
      <c r="A155" s="12"/>
      <c r="B155" s="10"/>
      <c r="C155" s="10"/>
      <c r="D155" s="14"/>
      <c r="E155" s="14"/>
      <c r="F155" s="14"/>
      <c r="G155" s="14"/>
      <c r="H155" s="14"/>
      <c r="I155" s="13"/>
      <c r="J155" s="13"/>
      <c r="M155" s="5"/>
      <c r="N155" s="14"/>
      <c r="O155" s="14"/>
      <c r="P155" s="14"/>
      <c r="Q155" s="14"/>
      <c r="AL155" t="s">
        <v>1527</v>
      </c>
      <c r="AM155" t="s">
        <v>2375</v>
      </c>
      <c r="AN155" s="27">
        <v>0.53157407407407409</v>
      </c>
      <c r="AO155" t="s">
        <v>1617</v>
      </c>
      <c r="AP155">
        <v>1017079140</v>
      </c>
      <c r="AQ155" t="s">
        <v>1414</v>
      </c>
      <c r="AR155" t="s">
        <v>1415</v>
      </c>
      <c r="AS155" t="s">
        <v>1416</v>
      </c>
      <c r="AT155" t="s">
        <v>1346</v>
      </c>
      <c r="AU155" t="s">
        <v>1284</v>
      </c>
      <c r="AV155" s="10">
        <v>140001285904</v>
      </c>
      <c r="AW155" s="10">
        <v>130000603970</v>
      </c>
      <c r="AX155">
        <v>2006962633</v>
      </c>
      <c r="AY155" t="s">
        <v>2366</v>
      </c>
      <c r="AZ155" s="21">
        <v>17986.7</v>
      </c>
      <c r="BA155">
        <v>9008236961</v>
      </c>
      <c r="BB155" s="21">
        <v>17986.7</v>
      </c>
      <c r="BC155" t="s">
        <v>2377</v>
      </c>
      <c r="BD155" t="s">
        <v>2378</v>
      </c>
      <c r="BE155" s="21">
        <f t="shared" si="2"/>
        <v>0</v>
      </c>
      <c r="BF155" t="s">
        <v>1417</v>
      </c>
      <c r="BG155" t="s">
        <v>1418</v>
      </c>
      <c r="BH155" t="s">
        <v>2417</v>
      </c>
      <c r="BI155" s="27">
        <v>0.44527777777777783</v>
      </c>
      <c r="BJ155">
        <v>504724</v>
      </c>
      <c r="BK155" t="s">
        <v>1279</v>
      </c>
      <c r="BL155" s="27">
        <v>0.44527777777777783</v>
      </c>
      <c r="BM155" t="s">
        <v>2417</v>
      </c>
      <c r="BN155" s="27">
        <v>0.53221064814814811</v>
      </c>
      <c r="BO155" t="s">
        <v>1529</v>
      </c>
      <c r="BQ155" t="s">
        <v>1629</v>
      </c>
      <c r="BT155">
        <v>30000</v>
      </c>
      <c r="BU155">
        <v>4</v>
      </c>
      <c r="BW155" t="s">
        <v>1421</v>
      </c>
      <c r="BY155" s="27">
        <v>0.53157407407407409</v>
      </c>
      <c r="BZ155" t="s">
        <v>2418</v>
      </c>
      <c r="CA155" t="s">
        <v>1422</v>
      </c>
      <c r="CB155" t="s">
        <v>1619</v>
      </c>
      <c r="CC155">
        <v>9000</v>
      </c>
      <c r="CD155" t="s">
        <v>1394</v>
      </c>
      <c r="CE155">
        <v>10</v>
      </c>
      <c r="CF155">
        <v>9000</v>
      </c>
      <c r="CG155" t="s">
        <v>1394</v>
      </c>
      <c r="CH155">
        <v>4018198105</v>
      </c>
      <c r="CI155" t="s">
        <v>1394</v>
      </c>
      <c r="CJ155" s="27">
        <v>0.53157407407407409</v>
      </c>
      <c r="CK155" t="s">
        <v>2398</v>
      </c>
      <c r="CL155" t="s">
        <v>1424</v>
      </c>
      <c r="CM155" t="s">
        <v>1529</v>
      </c>
      <c r="CN155" t="s">
        <v>1560</v>
      </c>
      <c r="CO155" s="27">
        <v>0.53159722222222217</v>
      </c>
      <c r="CP155" s="27">
        <v>0</v>
      </c>
      <c r="CQ155" t="s">
        <v>2375</v>
      </c>
      <c r="CR155" t="s">
        <v>1427</v>
      </c>
      <c r="CS155" t="s">
        <v>1394</v>
      </c>
      <c r="CT155" t="s">
        <v>1533</v>
      </c>
      <c r="CU155">
        <v>183458718</v>
      </c>
      <c r="CV155">
        <v>9000</v>
      </c>
    </row>
    <row r="156" spans="1:100" x14ac:dyDescent="0.2">
      <c r="A156" s="12"/>
      <c r="B156" s="10"/>
      <c r="C156" s="10"/>
      <c r="D156" s="14"/>
      <c r="E156" s="14"/>
      <c r="F156" s="14"/>
      <c r="G156" s="14"/>
      <c r="H156" s="14"/>
      <c r="I156" s="13"/>
      <c r="J156" s="13"/>
      <c r="M156" s="5"/>
      <c r="N156" s="14"/>
      <c r="O156" s="14"/>
      <c r="P156" s="14"/>
      <c r="Q156" s="14"/>
      <c r="AL156" t="s">
        <v>1527</v>
      </c>
      <c r="AM156" t="s">
        <v>2375</v>
      </c>
      <c r="AN156" s="27">
        <v>0.52304398148148146</v>
      </c>
      <c r="AO156" t="s">
        <v>1617</v>
      </c>
      <c r="AP156">
        <v>1016794675</v>
      </c>
      <c r="AQ156" t="s">
        <v>1414</v>
      </c>
      <c r="AR156" t="s">
        <v>1415</v>
      </c>
      <c r="AS156" t="s">
        <v>1416</v>
      </c>
      <c r="AT156" t="s">
        <v>1346</v>
      </c>
      <c r="AU156" t="s">
        <v>1179</v>
      </c>
      <c r="AV156" s="10">
        <v>140001285852</v>
      </c>
      <c r="AW156" s="10">
        <v>130000574239</v>
      </c>
      <c r="AX156">
        <v>2006962624</v>
      </c>
      <c r="AY156" t="s">
        <v>2366</v>
      </c>
      <c r="AZ156" s="21">
        <v>88569.25</v>
      </c>
      <c r="BA156">
        <v>9008236951</v>
      </c>
      <c r="BB156" s="21">
        <v>88569.25</v>
      </c>
      <c r="BC156" t="s">
        <v>2410</v>
      </c>
      <c r="BD156" t="s">
        <v>2411</v>
      </c>
      <c r="BE156" s="21">
        <f t="shared" si="2"/>
        <v>0</v>
      </c>
      <c r="BF156" t="s">
        <v>1417</v>
      </c>
      <c r="BG156" t="s">
        <v>1418</v>
      </c>
      <c r="BH156" t="s">
        <v>2374</v>
      </c>
      <c r="BI156" s="27">
        <v>0.45451388888888888</v>
      </c>
      <c r="BJ156">
        <v>504724</v>
      </c>
      <c r="BK156" t="s">
        <v>1279</v>
      </c>
      <c r="BL156" s="27">
        <v>0.45451388888888888</v>
      </c>
      <c r="BM156" t="s">
        <v>2374</v>
      </c>
      <c r="BN156" s="27">
        <v>0.52391203703703704</v>
      </c>
      <c r="BO156" t="s">
        <v>1529</v>
      </c>
      <c r="BQ156" t="s">
        <v>1630</v>
      </c>
      <c r="BT156">
        <v>30000</v>
      </c>
      <c r="BW156" t="s">
        <v>1421</v>
      </c>
      <c r="BY156" s="28">
        <v>1</v>
      </c>
      <c r="BZ156" t="s">
        <v>2394</v>
      </c>
      <c r="CA156" t="s">
        <v>1422</v>
      </c>
      <c r="CB156" t="s">
        <v>1619</v>
      </c>
      <c r="CC156">
        <v>9000</v>
      </c>
      <c r="CD156" t="s">
        <v>1394</v>
      </c>
      <c r="CE156">
        <v>10</v>
      </c>
      <c r="CF156">
        <v>9000</v>
      </c>
      <c r="CG156" t="s">
        <v>1394</v>
      </c>
      <c r="CH156">
        <v>4018198105</v>
      </c>
      <c r="CI156" t="s">
        <v>1394</v>
      </c>
      <c r="CJ156" s="27">
        <v>0</v>
      </c>
      <c r="CK156" t="s">
        <v>2394</v>
      </c>
      <c r="CL156" t="s">
        <v>1424</v>
      </c>
      <c r="CM156" t="s">
        <v>1529</v>
      </c>
      <c r="CN156" t="s">
        <v>1560</v>
      </c>
      <c r="CO156" s="27">
        <v>0.52312499999999995</v>
      </c>
      <c r="CP156" s="27">
        <v>0</v>
      </c>
      <c r="CQ156" t="s">
        <v>2375</v>
      </c>
      <c r="CR156" t="s">
        <v>1427</v>
      </c>
      <c r="CS156" t="s">
        <v>1394</v>
      </c>
      <c r="CT156" t="s">
        <v>1533</v>
      </c>
      <c r="CU156">
        <v>183458487</v>
      </c>
      <c r="CV156">
        <v>9000</v>
      </c>
    </row>
    <row r="157" spans="1:100" x14ac:dyDescent="0.2">
      <c r="A157" s="12"/>
      <c r="B157" s="10"/>
      <c r="C157" s="10"/>
      <c r="D157" s="14"/>
      <c r="E157" s="14"/>
      <c r="F157" s="14"/>
      <c r="G157" s="14"/>
      <c r="H157" s="14"/>
      <c r="I157" s="13"/>
      <c r="J157" s="13"/>
      <c r="M157" s="5"/>
      <c r="N157" s="14"/>
      <c r="O157" s="14"/>
      <c r="P157" s="14"/>
      <c r="Q157" s="14"/>
      <c r="AL157" t="s">
        <v>1527</v>
      </c>
      <c r="AM157" t="s">
        <v>2375</v>
      </c>
      <c r="AN157" s="27">
        <v>0.51298611111111114</v>
      </c>
      <c r="AO157" t="s">
        <v>1617</v>
      </c>
      <c r="AP157">
        <v>1017501437</v>
      </c>
      <c r="AQ157" t="s">
        <v>1414</v>
      </c>
      <c r="AR157" t="s">
        <v>1415</v>
      </c>
      <c r="AS157" t="s">
        <v>1416</v>
      </c>
      <c r="AT157" t="s">
        <v>1346</v>
      </c>
      <c r="AU157" t="s">
        <v>1371</v>
      </c>
      <c r="AV157" s="10">
        <v>140001285812</v>
      </c>
      <c r="AW157" s="10">
        <v>130000574256</v>
      </c>
      <c r="AX157">
        <v>2006962513</v>
      </c>
      <c r="AY157" t="s">
        <v>2366</v>
      </c>
      <c r="AZ157" s="21">
        <v>14477.1</v>
      </c>
      <c r="BA157">
        <v>9008236841</v>
      </c>
      <c r="BB157" s="21">
        <v>14477.1</v>
      </c>
      <c r="BC157" t="s">
        <v>2384</v>
      </c>
      <c r="BD157" t="s">
        <v>2395</v>
      </c>
      <c r="BE157" s="21">
        <f t="shared" si="2"/>
        <v>0</v>
      </c>
      <c r="BF157" t="s">
        <v>1417</v>
      </c>
      <c r="BG157" t="s">
        <v>1418</v>
      </c>
      <c r="BH157" t="s">
        <v>2398</v>
      </c>
      <c r="BI157" s="27">
        <v>0.63570601851851849</v>
      </c>
      <c r="BJ157">
        <v>504724</v>
      </c>
      <c r="BK157" t="s">
        <v>1279</v>
      </c>
      <c r="BL157" s="27">
        <v>0.63571759259259253</v>
      </c>
      <c r="BM157" t="s">
        <v>2398</v>
      </c>
      <c r="BN157" s="27">
        <v>0.51581018518518518</v>
      </c>
      <c r="BO157" t="s">
        <v>1529</v>
      </c>
      <c r="BQ157" t="s">
        <v>1631</v>
      </c>
      <c r="BT157">
        <v>30000</v>
      </c>
      <c r="BW157" t="s">
        <v>1421</v>
      </c>
      <c r="BY157" s="28">
        <v>1</v>
      </c>
      <c r="BZ157" t="s">
        <v>2394</v>
      </c>
      <c r="CA157" t="s">
        <v>1422</v>
      </c>
      <c r="CB157" t="s">
        <v>1619</v>
      </c>
      <c r="CC157">
        <v>9000</v>
      </c>
      <c r="CD157" t="s">
        <v>1394</v>
      </c>
      <c r="CE157">
        <v>10</v>
      </c>
      <c r="CF157">
        <v>9000</v>
      </c>
      <c r="CG157" t="s">
        <v>1394</v>
      </c>
      <c r="CH157">
        <v>4018198105</v>
      </c>
      <c r="CI157" t="s">
        <v>1394</v>
      </c>
      <c r="CJ157" s="27">
        <v>0</v>
      </c>
      <c r="CK157" t="s">
        <v>2394</v>
      </c>
      <c r="CL157" t="s">
        <v>1424</v>
      </c>
      <c r="CM157" t="s">
        <v>1529</v>
      </c>
      <c r="CN157" t="s">
        <v>1560</v>
      </c>
      <c r="CO157" s="27">
        <v>0.51300925925925933</v>
      </c>
      <c r="CP157" s="27">
        <v>0</v>
      </c>
      <c r="CQ157" t="s">
        <v>2375</v>
      </c>
      <c r="CR157" t="s">
        <v>1427</v>
      </c>
      <c r="CS157" t="s">
        <v>1394</v>
      </c>
      <c r="CT157" t="s">
        <v>1533</v>
      </c>
      <c r="CU157">
        <v>183458315</v>
      </c>
      <c r="CV157">
        <v>9000</v>
      </c>
    </row>
    <row r="158" spans="1:100" x14ac:dyDescent="0.2">
      <c r="A158" s="12"/>
      <c r="B158" s="10"/>
      <c r="C158" s="10"/>
      <c r="D158" s="14"/>
      <c r="E158" s="14"/>
      <c r="F158" s="14"/>
      <c r="G158" s="14"/>
      <c r="H158" s="14"/>
      <c r="I158" s="13"/>
      <c r="J158" s="13"/>
      <c r="M158" s="5"/>
      <c r="N158" s="14"/>
      <c r="O158" s="14"/>
      <c r="P158" s="14"/>
      <c r="Q158" s="14"/>
      <c r="AL158" t="s">
        <v>1527</v>
      </c>
      <c r="AM158" t="s">
        <v>2375</v>
      </c>
      <c r="AN158" s="27">
        <v>0.51064814814814818</v>
      </c>
      <c r="AO158" t="s">
        <v>1617</v>
      </c>
      <c r="AP158">
        <v>1016823762</v>
      </c>
      <c r="AQ158" t="s">
        <v>1414</v>
      </c>
      <c r="AR158" t="s">
        <v>1415</v>
      </c>
      <c r="AS158" t="s">
        <v>1416</v>
      </c>
      <c r="AT158" t="s">
        <v>1346</v>
      </c>
      <c r="AU158" t="s">
        <v>1632</v>
      </c>
      <c r="AV158" s="10">
        <v>140001285784</v>
      </c>
      <c r="AW158" s="10">
        <v>130000574197</v>
      </c>
      <c r="AX158">
        <v>2006962512</v>
      </c>
      <c r="AY158" t="s">
        <v>2366</v>
      </c>
      <c r="AZ158" s="21">
        <v>438373.65</v>
      </c>
      <c r="BA158">
        <v>9008236839</v>
      </c>
      <c r="BB158" s="21">
        <v>438373.65</v>
      </c>
      <c r="BC158" t="s">
        <v>2384</v>
      </c>
      <c r="BD158" t="s">
        <v>2385</v>
      </c>
      <c r="BE158" s="21">
        <f t="shared" si="2"/>
        <v>0</v>
      </c>
      <c r="BF158" t="s">
        <v>1417</v>
      </c>
      <c r="BG158" t="s">
        <v>1418</v>
      </c>
      <c r="BH158" t="s">
        <v>2374</v>
      </c>
      <c r="BI158" s="27">
        <v>0.45447916666666671</v>
      </c>
      <c r="BJ158">
        <v>504724</v>
      </c>
      <c r="BK158" t="s">
        <v>1279</v>
      </c>
      <c r="BL158" s="27">
        <v>0.45447916666666671</v>
      </c>
      <c r="BM158" t="s">
        <v>2374</v>
      </c>
      <c r="BN158" s="27">
        <v>0.51146990740740739</v>
      </c>
      <c r="BO158" t="s">
        <v>1529</v>
      </c>
      <c r="BQ158" t="s">
        <v>1633</v>
      </c>
      <c r="BT158">
        <v>30000</v>
      </c>
      <c r="BW158" t="s">
        <v>1421</v>
      </c>
      <c r="BY158" s="28">
        <v>1</v>
      </c>
      <c r="BZ158" t="s">
        <v>2394</v>
      </c>
      <c r="CA158" t="s">
        <v>1422</v>
      </c>
      <c r="CB158" t="s">
        <v>1619</v>
      </c>
      <c r="CC158">
        <v>9000</v>
      </c>
      <c r="CD158" t="s">
        <v>1394</v>
      </c>
      <c r="CE158">
        <v>10</v>
      </c>
      <c r="CF158">
        <v>9000</v>
      </c>
      <c r="CG158" t="s">
        <v>1394</v>
      </c>
      <c r="CH158">
        <v>4018198105</v>
      </c>
      <c r="CI158" t="s">
        <v>1394</v>
      </c>
      <c r="CJ158" s="27">
        <v>0</v>
      </c>
      <c r="CK158" t="s">
        <v>2394</v>
      </c>
      <c r="CL158" t="s">
        <v>1424</v>
      </c>
      <c r="CM158" t="s">
        <v>1529</v>
      </c>
      <c r="CN158" t="s">
        <v>1560</v>
      </c>
      <c r="CO158" s="27">
        <v>0.51067129629629626</v>
      </c>
      <c r="CP158" s="27">
        <v>0</v>
      </c>
      <c r="CQ158" t="s">
        <v>2375</v>
      </c>
      <c r="CR158" t="s">
        <v>1427</v>
      </c>
      <c r="CS158" t="s">
        <v>1394</v>
      </c>
      <c r="CT158" t="s">
        <v>1533</v>
      </c>
      <c r="CU158">
        <v>183458201</v>
      </c>
      <c r="CV158">
        <v>9000</v>
      </c>
    </row>
    <row r="159" spans="1:100" x14ac:dyDescent="0.2">
      <c r="A159" s="12"/>
      <c r="B159" s="10"/>
      <c r="C159" s="10"/>
      <c r="D159" s="14"/>
      <c r="E159" s="14"/>
      <c r="F159" s="14"/>
      <c r="G159" s="14"/>
      <c r="H159" s="14"/>
      <c r="I159" s="13"/>
      <c r="J159" s="13"/>
      <c r="M159" s="5"/>
      <c r="N159" s="14"/>
      <c r="O159" s="14"/>
      <c r="P159" s="14"/>
      <c r="Q159" s="14"/>
      <c r="AL159" t="s">
        <v>1527</v>
      </c>
      <c r="AM159" t="s">
        <v>2375</v>
      </c>
      <c r="AN159" s="27">
        <v>0.64234953703703701</v>
      </c>
      <c r="AO159" t="s">
        <v>1617</v>
      </c>
      <c r="AP159">
        <v>1016892882</v>
      </c>
      <c r="AQ159" t="s">
        <v>1414</v>
      </c>
      <c r="AR159" t="s">
        <v>1415</v>
      </c>
      <c r="AS159" t="s">
        <v>1416</v>
      </c>
      <c r="AT159" t="s">
        <v>1346</v>
      </c>
      <c r="AU159" t="s">
        <v>1167</v>
      </c>
      <c r="AV159" s="10">
        <v>140001286933</v>
      </c>
      <c r="AW159" s="10">
        <v>130000574235</v>
      </c>
      <c r="AX159">
        <v>2006963772</v>
      </c>
      <c r="AY159" t="s">
        <v>2366</v>
      </c>
      <c r="AZ159" s="21">
        <v>109696.4</v>
      </c>
      <c r="BA159">
        <v>9008241561</v>
      </c>
      <c r="BB159" s="21">
        <v>109696.4</v>
      </c>
      <c r="BC159" t="s">
        <v>2379</v>
      </c>
      <c r="BD159" t="s">
        <v>2380</v>
      </c>
      <c r="BE159" s="21">
        <f t="shared" si="2"/>
        <v>0</v>
      </c>
      <c r="BF159" t="s">
        <v>1417</v>
      </c>
      <c r="BG159" t="s">
        <v>1418</v>
      </c>
      <c r="BH159" t="s">
        <v>2374</v>
      </c>
      <c r="BI159" s="27">
        <v>0.45450231481481485</v>
      </c>
      <c r="BJ159">
        <v>504724</v>
      </c>
      <c r="BK159" t="s">
        <v>1279</v>
      </c>
      <c r="BL159" s="27">
        <v>0.45450231481481485</v>
      </c>
      <c r="BM159" t="s">
        <v>2374</v>
      </c>
      <c r="BN159" s="27">
        <v>0.64318287037037036</v>
      </c>
      <c r="BO159" t="s">
        <v>1529</v>
      </c>
      <c r="BQ159" t="s">
        <v>1634</v>
      </c>
      <c r="BT159">
        <v>30000</v>
      </c>
      <c r="BW159" t="s">
        <v>1421</v>
      </c>
      <c r="BY159" s="28">
        <v>1</v>
      </c>
      <c r="BZ159" t="s">
        <v>2394</v>
      </c>
      <c r="CA159" t="s">
        <v>1422</v>
      </c>
      <c r="CB159" t="s">
        <v>1619</v>
      </c>
      <c r="CC159">
        <v>9000</v>
      </c>
      <c r="CD159" t="s">
        <v>1394</v>
      </c>
      <c r="CE159">
        <v>10</v>
      </c>
      <c r="CF159">
        <v>9000</v>
      </c>
      <c r="CG159" t="s">
        <v>1394</v>
      </c>
      <c r="CH159">
        <v>4018198105</v>
      </c>
      <c r="CI159" t="s">
        <v>1394</v>
      </c>
      <c r="CJ159" s="27">
        <v>0</v>
      </c>
      <c r="CK159" t="s">
        <v>2394</v>
      </c>
      <c r="CL159" t="s">
        <v>1424</v>
      </c>
      <c r="CM159" t="s">
        <v>1529</v>
      </c>
      <c r="CN159" t="s">
        <v>1560</v>
      </c>
      <c r="CO159" s="27">
        <v>0.6423726851851852</v>
      </c>
      <c r="CP159" s="27">
        <v>0</v>
      </c>
      <c r="CQ159" t="s">
        <v>2375</v>
      </c>
      <c r="CR159" t="s">
        <v>1427</v>
      </c>
      <c r="CS159" t="s">
        <v>1394</v>
      </c>
      <c r="CT159" t="s">
        <v>1533</v>
      </c>
      <c r="CU159">
        <v>183467737</v>
      </c>
      <c r="CV159">
        <v>9000</v>
      </c>
    </row>
    <row r="160" spans="1:100" x14ac:dyDescent="0.2">
      <c r="A160" s="12"/>
      <c r="B160" s="10"/>
      <c r="C160" s="10"/>
      <c r="D160" s="14"/>
      <c r="E160" s="14"/>
      <c r="F160" s="14"/>
      <c r="G160" s="14"/>
      <c r="H160" s="14"/>
      <c r="I160" s="13"/>
      <c r="J160" s="13"/>
      <c r="M160" s="5"/>
      <c r="N160" s="14"/>
      <c r="O160" s="14"/>
      <c r="P160" s="14"/>
      <c r="Q160" s="14"/>
      <c r="AL160" t="s">
        <v>1527</v>
      </c>
      <c r="AM160" t="s">
        <v>2375</v>
      </c>
      <c r="AN160" s="27">
        <v>0.63479166666666664</v>
      </c>
      <c r="AO160" t="s">
        <v>1617</v>
      </c>
      <c r="AP160">
        <v>1016892882</v>
      </c>
      <c r="AQ160" t="s">
        <v>1414</v>
      </c>
      <c r="AR160" t="s">
        <v>1415</v>
      </c>
      <c r="AS160" t="s">
        <v>1416</v>
      </c>
      <c r="AT160" t="s">
        <v>1346</v>
      </c>
      <c r="AU160" t="s">
        <v>1247</v>
      </c>
      <c r="AV160" s="10">
        <v>140001286862</v>
      </c>
      <c r="AW160" s="10">
        <v>130000574266</v>
      </c>
      <c r="AX160">
        <v>2006963760</v>
      </c>
      <c r="AY160" t="s">
        <v>2366</v>
      </c>
      <c r="AZ160" s="21">
        <v>450849.85</v>
      </c>
      <c r="BA160">
        <v>9008241630</v>
      </c>
      <c r="BB160" s="21">
        <v>450849.85</v>
      </c>
      <c r="BC160" t="s">
        <v>2379</v>
      </c>
      <c r="BD160" t="s">
        <v>2380</v>
      </c>
      <c r="BE160" s="21">
        <f t="shared" si="2"/>
        <v>0</v>
      </c>
      <c r="BF160" t="s">
        <v>1417</v>
      </c>
      <c r="BG160" t="s">
        <v>1418</v>
      </c>
      <c r="BH160" t="s">
        <v>2374</v>
      </c>
      <c r="BI160" s="27">
        <v>0.45469907407407412</v>
      </c>
      <c r="BJ160">
        <v>504724</v>
      </c>
      <c r="BK160" t="s">
        <v>1279</v>
      </c>
      <c r="BL160" s="27">
        <v>0.45469907407407412</v>
      </c>
      <c r="BM160" t="s">
        <v>2374</v>
      </c>
      <c r="BN160" s="27">
        <v>0.63543981481481482</v>
      </c>
      <c r="BO160" t="s">
        <v>1529</v>
      </c>
      <c r="BQ160" t="s">
        <v>1635</v>
      </c>
      <c r="BT160">
        <v>30000</v>
      </c>
      <c r="BW160" t="s">
        <v>1421</v>
      </c>
      <c r="BY160" s="28">
        <v>1</v>
      </c>
      <c r="BZ160" t="s">
        <v>2394</v>
      </c>
      <c r="CA160" t="s">
        <v>1422</v>
      </c>
      <c r="CB160" t="s">
        <v>1619</v>
      </c>
      <c r="CC160">
        <v>9000</v>
      </c>
      <c r="CD160" t="s">
        <v>1394</v>
      </c>
      <c r="CE160">
        <v>10</v>
      </c>
      <c r="CF160">
        <v>9000</v>
      </c>
      <c r="CG160" t="s">
        <v>1394</v>
      </c>
      <c r="CH160">
        <v>4018198105</v>
      </c>
      <c r="CI160" t="s">
        <v>1394</v>
      </c>
      <c r="CJ160" s="27">
        <v>0</v>
      </c>
      <c r="CK160" t="s">
        <v>2394</v>
      </c>
      <c r="CL160" t="s">
        <v>1424</v>
      </c>
      <c r="CM160" t="s">
        <v>1529</v>
      </c>
      <c r="CN160" t="s">
        <v>1560</v>
      </c>
      <c r="CO160" s="27">
        <v>0.63488425925925929</v>
      </c>
      <c r="CP160" s="27">
        <v>0</v>
      </c>
      <c r="CQ160" t="s">
        <v>2375</v>
      </c>
      <c r="CR160" t="s">
        <v>1427</v>
      </c>
      <c r="CS160" t="s">
        <v>1394</v>
      </c>
      <c r="CT160" t="s">
        <v>1533</v>
      </c>
      <c r="CU160">
        <v>183467022</v>
      </c>
      <c r="CV160">
        <v>9000</v>
      </c>
    </row>
    <row r="161" spans="1:100" x14ac:dyDescent="0.2">
      <c r="A161" s="12"/>
      <c r="B161" s="10"/>
      <c r="C161" s="10"/>
      <c r="D161" s="14"/>
      <c r="E161" s="14"/>
      <c r="F161" s="14"/>
      <c r="G161" s="14"/>
      <c r="H161" s="14"/>
      <c r="I161" s="13"/>
      <c r="J161" s="13"/>
      <c r="M161" s="5"/>
      <c r="N161" s="14"/>
      <c r="O161" s="14"/>
      <c r="P161" s="14"/>
      <c r="Q161" s="14"/>
      <c r="AL161" t="s">
        <v>1527</v>
      </c>
      <c r="AM161" t="s">
        <v>2375</v>
      </c>
      <c r="AN161" s="27">
        <v>0.58664351851851848</v>
      </c>
      <c r="AO161" t="s">
        <v>1617</v>
      </c>
      <c r="AP161">
        <v>1016892882</v>
      </c>
      <c r="AQ161" t="s">
        <v>1414</v>
      </c>
      <c r="AR161" t="s">
        <v>1415</v>
      </c>
      <c r="AS161" t="s">
        <v>1416</v>
      </c>
      <c r="AT161" t="s">
        <v>1346</v>
      </c>
      <c r="AU161" t="s">
        <v>1166</v>
      </c>
      <c r="AV161" s="10">
        <v>140001286432</v>
      </c>
      <c r="AW161" s="10">
        <v>130000574216</v>
      </c>
      <c r="AX161">
        <v>2006963148</v>
      </c>
      <c r="AY161" t="s">
        <v>2366</v>
      </c>
      <c r="AZ161" s="21">
        <v>107754.35</v>
      </c>
      <c r="BA161">
        <v>9008237614</v>
      </c>
      <c r="BB161" s="21">
        <v>107754.35</v>
      </c>
      <c r="BC161" t="s">
        <v>2379</v>
      </c>
      <c r="BD161" t="s">
        <v>2380</v>
      </c>
      <c r="BE161" s="21">
        <f t="shared" si="2"/>
        <v>0</v>
      </c>
      <c r="BF161" t="s">
        <v>1417</v>
      </c>
      <c r="BG161" t="s">
        <v>1418</v>
      </c>
      <c r="BH161" t="s">
        <v>2374</v>
      </c>
      <c r="BI161" s="27">
        <v>0.45447916666666671</v>
      </c>
      <c r="BJ161">
        <v>504724</v>
      </c>
      <c r="BK161" t="s">
        <v>1279</v>
      </c>
      <c r="BL161" s="27">
        <v>0.45447916666666671</v>
      </c>
      <c r="BM161" t="s">
        <v>2374</v>
      </c>
      <c r="BN161" s="27">
        <v>0.58761574074074074</v>
      </c>
      <c r="BO161" t="s">
        <v>1529</v>
      </c>
      <c r="BQ161" t="s">
        <v>1636</v>
      </c>
      <c r="BT161">
        <v>30000</v>
      </c>
      <c r="BW161" t="s">
        <v>1421</v>
      </c>
      <c r="BY161" s="28">
        <v>1</v>
      </c>
      <c r="BZ161" t="s">
        <v>2394</v>
      </c>
      <c r="CA161" t="s">
        <v>1422</v>
      </c>
      <c r="CB161" t="s">
        <v>1619</v>
      </c>
      <c r="CC161">
        <v>9000</v>
      </c>
      <c r="CD161" t="s">
        <v>1394</v>
      </c>
      <c r="CE161">
        <v>10</v>
      </c>
      <c r="CF161">
        <v>9000</v>
      </c>
      <c r="CG161" t="s">
        <v>1394</v>
      </c>
      <c r="CH161">
        <v>4018198105</v>
      </c>
      <c r="CI161" t="s">
        <v>1394</v>
      </c>
      <c r="CJ161" s="27">
        <v>0</v>
      </c>
      <c r="CK161" t="s">
        <v>2394</v>
      </c>
      <c r="CL161" t="s">
        <v>1424</v>
      </c>
      <c r="CM161" t="s">
        <v>1529</v>
      </c>
      <c r="CN161" t="s">
        <v>1560</v>
      </c>
      <c r="CO161" s="27">
        <v>0.58666666666666667</v>
      </c>
      <c r="CP161" s="27">
        <v>0</v>
      </c>
      <c r="CQ161" t="s">
        <v>2375</v>
      </c>
      <c r="CR161" t="s">
        <v>1427</v>
      </c>
      <c r="CS161" t="s">
        <v>1394</v>
      </c>
      <c r="CT161" t="s">
        <v>1533</v>
      </c>
      <c r="CU161">
        <v>183462556</v>
      </c>
      <c r="CV161">
        <v>9000</v>
      </c>
    </row>
    <row r="162" spans="1:100" x14ac:dyDescent="0.2">
      <c r="A162" s="12"/>
      <c r="B162" s="10"/>
      <c r="C162" s="10"/>
      <c r="D162" s="14"/>
      <c r="E162" s="14"/>
      <c r="F162" s="14"/>
      <c r="G162" s="14"/>
      <c r="H162" s="14"/>
      <c r="I162" s="13"/>
      <c r="J162" s="13"/>
      <c r="M162" s="5"/>
      <c r="N162" s="14"/>
      <c r="O162" s="14"/>
      <c r="P162" s="14"/>
      <c r="Q162" s="14"/>
      <c r="AL162" t="s">
        <v>521</v>
      </c>
      <c r="AM162" t="s">
        <v>2375</v>
      </c>
      <c r="AN162" s="27">
        <v>0.66541666666666666</v>
      </c>
      <c r="AO162" t="s">
        <v>1638</v>
      </c>
      <c r="AP162">
        <v>1016892928</v>
      </c>
      <c r="AQ162" t="s">
        <v>1414</v>
      </c>
      <c r="AR162" t="s">
        <v>1415</v>
      </c>
      <c r="AS162" t="s">
        <v>1416</v>
      </c>
      <c r="AT162" t="s">
        <v>1346</v>
      </c>
      <c r="AU162" t="s">
        <v>1333</v>
      </c>
      <c r="AV162" s="10">
        <v>140001287130</v>
      </c>
      <c r="AW162" s="10">
        <v>130000604189</v>
      </c>
      <c r="AX162">
        <v>2006964026</v>
      </c>
      <c r="AY162" t="s">
        <v>2366</v>
      </c>
      <c r="AZ162" s="21">
        <v>366298.45</v>
      </c>
      <c r="BA162">
        <v>9008238563</v>
      </c>
      <c r="BB162" s="21">
        <v>366298.45</v>
      </c>
      <c r="BC162" t="s">
        <v>2367</v>
      </c>
      <c r="BD162" t="s">
        <v>2371</v>
      </c>
      <c r="BE162" s="21">
        <f t="shared" si="2"/>
        <v>0</v>
      </c>
      <c r="BF162" t="s">
        <v>1417</v>
      </c>
      <c r="BG162" t="s">
        <v>1418</v>
      </c>
      <c r="BH162" t="s">
        <v>2374</v>
      </c>
      <c r="BI162" s="27">
        <v>0.46034722222222224</v>
      </c>
      <c r="BJ162">
        <v>502140</v>
      </c>
      <c r="BK162" t="s">
        <v>37</v>
      </c>
      <c r="BL162" s="27">
        <v>0.46038194444444441</v>
      </c>
      <c r="BM162" t="s">
        <v>2374</v>
      </c>
      <c r="BN162" s="27">
        <v>0.66748842592592583</v>
      </c>
      <c r="BO162" t="s">
        <v>1639</v>
      </c>
      <c r="BQ162" t="s">
        <v>1640</v>
      </c>
      <c r="BT162">
        <v>36130</v>
      </c>
      <c r="BW162" t="s">
        <v>1421</v>
      </c>
      <c r="BY162" s="28">
        <v>1</v>
      </c>
      <c r="BZ162" t="s">
        <v>2374</v>
      </c>
      <c r="CA162" t="s">
        <v>1422</v>
      </c>
      <c r="CB162" t="s">
        <v>1641</v>
      </c>
      <c r="CC162">
        <v>9000</v>
      </c>
      <c r="CD162" t="s">
        <v>1392</v>
      </c>
      <c r="CE162">
        <v>10</v>
      </c>
      <c r="CF162">
        <v>9000</v>
      </c>
      <c r="CG162" t="s">
        <v>1392</v>
      </c>
      <c r="CH162">
        <v>4016316798</v>
      </c>
      <c r="CI162" t="s">
        <v>1392</v>
      </c>
      <c r="CJ162" s="27">
        <v>0</v>
      </c>
      <c r="CK162" t="s">
        <v>2375</v>
      </c>
      <c r="CL162" t="s">
        <v>1424</v>
      </c>
      <c r="CM162" t="s">
        <v>1642</v>
      </c>
      <c r="CN162" t="s">
        <v>1643</v>
      </c>
      <c r="CO162" s="27">
        <v>0.66546296296296303</v>
      </c>
      <c r="CP162" s="27">
        <v>0</v>
      </c>
      <c r="CQ162" t="s">
        <v>2375</v>
      </c>
      <c r="CR162" t="s">
        <v>1427</v>
      </c>
      <c r="CS162" t="s">
        <v>1392</v>
      </c>
      <c r="CT162" t="s">
        <v>1644</v>
      </c>
      <c r="CU162">
        <v>183469996</v>
      </c>
      <c r="CV162">
        <v>9000</v>
      </c>
    </row>
    <row r="163" spans="1:100" x14ac:dyDescent="0.2">
      <c r="A163" s="12"/>
      <c r="B163" s="10"/>
      <c r="C163" s="10"/>
      <c r="D163" s="14"/>
      <c r="E163" s="14"/>
      <c r="F163" s="14"/>
      <c r="G163" s="14"/>
      <c r="H163" s="14"/>
      <c r="I163" s="13"/>
      <c r="J163" s="13"/>
      <c r="M163" s="5"/>
      <c r="N163" s="14"/>
      <c r="O163" s="14"/>
      <c r="P163" s="14"/>
      <c r="Q163" s="14"/>
      <c r="AL163" t="s">
        <v>521</v>
      </c>
      <c r="AM163" t="s">
        <v>2375</v>
      </c>
      <c r="AN163" s="27">
        <v>0.62755787037037036</v>
      </c>
      <c r="AO163" t="s">
        <v>1638</v>
      </c>
      <c r="AP163">
        <v>1016894925</v>
      </c>
      <c r="AQ163" t="s">
        <v>1414</v>
      </c>
      <c r="AR163" t="s">
        <v>1415</v>
      </c>
      <c r="AS163" t="s">
        <v>1416</v>
      </c>
      <c r="AT163" t="s">
        <v>1346</v>
      </c>
      <c r="AU163" t="s">
        <v>709</v>
      </c>
      <c r="AV163" s="10">
        <v>140001286820</v>
      </c>
      <c r="AW163" s="10">
        <v>130000573827</v>
      </c>
      <c r="AX163">
        <v>2006963701</v>
      </c>
      <c r="AY163" t="s">
        <v>2366</v>
      </c>
      <c r="AZ163" s="21">
        <v>264942.7</v>
      </c>
      <c r="BA163">
        <v>9008238106</v>
      </c>
      <c r="BB163" s="21">
        <v>264942.7</v>
      </c>
      <c r="BC163" t="s">
        <v>2367</v>
      </c>
      <c r="BD163" t="s">
        <v>2383</v>
      </c>
      <c r="BE163" s="21">
        <f t="shared" si="2"/>
        <v>0</v>
      </c>
      <c r="BF163" t="s">
        <v>1417</v>
      </c>
      <c r="BG163" t="s">
        <v>1418</v>
      </c>
      <c r="BH163" t="s">
        <v>2374</v>
      </c>
      <c r="BI163" s="27">
        <v>0.4646527777777778</v>
      </c>
      <c r="BJ163">
        <v>502140</v>
      </c>
      <c r="BK163" t="s">
        <v>37</v>
      </c>
      <c r="BL163" s="27">
        <v>0.46467592592592594</v>
      </c>
      <c r="BM163" t="s">
        <v>2374</v>
      </c>
      <c r="BN163" s="27">
        <v>0.62991898148148151</v>
      </c>
      <c r="BO163" t="s">
        <v>1639</v>
      </c>
      <c r="BQ163" t="s">
        <v>1645</v>
      </c>
      <c r="BT163">
        <v>36130</v>
      </c>
      <c r="BW163" t="s">
        <v>1421</v>
      </c>
      <c r="BY163" s="28">
        <v>1</v>
      </c>
      <c r="BZ163" t="s">
        <v>2421</v>
      </c>
      <c r="CA163" t="s">
        <v>1422</v>
      </c>
      <c r="CB163" t="s">
        <v>1641</v>
      </c>
      <c r="CC163">
        <v>9000</v>
      </c>
      <c r="CD163" t="s">
        <v>1392</v>
      </c>
      <c r="CE163">
        <v>10</v>
      </c>
      <c r="CF163">
        <v>9000</v>
      </c>
      <c r="CG163" t="s">
        <v>1392</v>
      </c>
      <c r="CH163">
        <v>4016316798</v>
      </c>
      <c r="CI163" t="s">
        <v>1392</v>
      </c>
      <c r="CJ163" s="27">
        <v>0</v>
      </c>
      <c r="CK163" t="s">
        <v>2389</v>
      </c>
      <c r="CL163" t="s">
        <v>1424</v>
      </c>
      <c r="CM163" t="s">
        <v>1642</v>
      </c>
      <c r="CN163" t="s">
        <v>1643</v>
      </c>
      <c r="CO163" s="27">
        <v>0.62782407407407403</v>
      </c>
      <c r="CP163" s="27">
        <v>0</v>
      </c>
      <c r="CQ163" t="s">
        <v>2375</v>
      </c>
      <c r="CR163" t="s">
        <v>1427</v>
      </c>
      <c r="CS163" t="s">
        <v>1392</v>
      </c>
      <c r="CT163" t="s">
        <v>1644</v>
      </c>
      <c r="CU163">
        <v>183466539</v>
      </c>
      <c r="CV163">
        <v>9000</v>
      </c>
    </row>
    <row r="164" spans="1:100" x14ac:dyDescent="0.2">
      <c r="A164" s="12"/>
      <c r="B164" s="10"/>
      <c r="C164" s="10"/>
      <c r="D164" s="14"/>
      <c r="E164" s="14"/>
      <c r="F164" s="14"/>
      <c r="G164" s="14"/>
      <c r="H164" s="14"/>
      <c r="I164" s="13"/>
      <c r="J164" s="13"/>
      <c r="M164" s="5"/>
      <c r="N164" s="14"/>
      <c r="O164" s="14"/>
      <c r="P164" s="14"/>
      <c r="Q164" s="14"/>
      <c r="AL164" t="s">
        <v>521</v>
      </c>
      <c r="AM164" t="s">
        <v>2375</v>
      </c>
      <c r="AN164" s="27">
        <v>0.61623842592592593</v>
      </c>
      <c r="AO164" t="s">
        <v>1638</v>
      </c>
      <c r="AP164">
        <v>1018950475</v>
      </c>
      <c r="AQ164" t="s">
        <v>1414</v>
      </c>
      <c r="AR164" t="s">
        <v>1415</v>
      </c>
      <c r="AS164" t="s">
        <v>1416</v>
      </c>
      <c r="AT164" t="s">
        <v>1346</v>
      </c>
      <c r="AU164" t="s">
        <v>684</v>
      </c>
      <c r="AV164" s="10">
        <v>140001286727</v>
      </c>
      <c r="AW164" s="10">
        <v>130000573828</v>
      </c>
      <c r="AX164">
        <v>2006963583</v>
      </c>
      <c r="AY164" t="s">
        <v>2366</v>
      </c>
      <c r="AZ164" s="21">
        <v>59850.45</v>
      </c>
      <c r="BA164">
        <v>9008237987</v>
      </c>
      <c r="BB164" s="21">
        <v>59850.45</v>
      </c>
      <c r="BC164" t="s">
        <v>2367</v>
      </c>
      <c r="BD164" t="s">
        <v>2370</v>
      </c>
      <c r="BE164" s="21">
        <f t="shared" si="2"/>
        <v>0</v>
      </c>
      <c r="BF164" t="s">
        <v>1417</v>
      </c>
      <c r="BG164" t="s">
        <v>1418</v>
      </c>
      <c r="BH164" t="s">
        <v>2374</v>
      </c>
      <c r="BI164" s="27">
        <v>0.46439814814814812</v>
      </c>
      <c r="BJ164">
        <v>502140</v>
      </c>
      <c r="BK164" t="s">
        <v>37</v>
      </c>
      <c r="BL164" s="27">
        <v>0.4644212962962963</v>
      </c>
      <c r="BM164" t="s">
        <v>2374</v>
      </c>
      <c r="BN164" s="27">
        <v>0.6187731481481481</v>
      </c>
      <c r="BO164" t="s">
        <v>1639</v>
      </c>
      <c r="BQ164" t="s">
        <v>1646</v>
      </c>
      <c r="BT164">
        <v>36130</v>
      </c>
      <c r="BW164" t="s">
        <v>1421</v>
      </c>
      <c r="BY164" s="28">
        <v>1</v>
      </c>
      <c r="BZ164" t="s">
        <v>2421</v>
      </c>
      <c r="CA164" t="s">
        <v>1422</v>
      </c>
      <c r="CB164" t="s">
        <v>1641</v>
      </c>
      <c r="CC164">
        <v>9000</v>
      </c>
      <c r="CD164" t="s">
        <v>1392</v>
      </c>
      <c r="CE164">
        <v>10</v>
      </c>
      <c r="CF164">
        <v>9000</v>
      </c>
      <c r="CG164" t="s">
        <v>1392</v>
      </c>
      <c r="CH164">
        <v>4016316798</v>
      </c>
      <c r="CI164" t="s">
        <v>1392</v>
      </c>
      <c r="CJ164" s="27">
        <v>0</v>
      </c>
      <c r="CK164" t="s">
        <v>2389</v>
      </c>
      <c r="CL164" t="s">
        <v>1424</v>
      </c>
      <c r="CM164" t="s">
        <v>1642</v>
      </c>
      <c r="CN164" t="s">
        <v>1643</v>
      </c>
      <c r="CO164" s="27">
        <v>0.61629629629629623</v>
      </c>
      <c r="CP164" s="27">
        <v>0</v>
      </c>
      <c r="CQ164" t="s">
        <v>2375</v>
      </c>
      <c r="CR164" t="s">
        <v>1427</v>
      </c>
      <c r="CS164" t="s">
        <v>1392</v>
      </c>
      <c r="CT164" t="s">
        <v>1644</v>
      </c>
      <c r="CU164">
        <v>183465475</v>
      </c>
      <c r="CV164">
        <v>9000</v>
      </c>
    </row>
    <row r="165" spans="1:100" x14ac:dyDescent="0.2">
      <c r="A165" s="12"/>
      <c r="B165" s="10"/>
      <c r="C165" s="10"/>
      <c r="D165" s="14"/>
      <c r="E165" s="14"/>
      <c r="F165" s="14"/>
      <c r="G165" s="14"/>
      <c r="H165" s="14"/>
      <c r="I165" s="13"/>
      <c r="J165" s="13"/>
      <c r="M165" s="5"/>
      <c r="N165" s="14"/>
      <c r="O165" s="14"/>
      <c r="P165" s="14"/>
      <c r="Q165" s="14"/>
      <c r="AL165" t="s">
        <v>521</v>
      </c>
      <c r="AM165" t="s">
        <v>2375</v>
      </c>
      <c r="AN165" s="27">
        <v>0.60777777777777775</v>
      </c>
      <c r="AO165" t="s">
        <v>1638</v>
      </c>
      <c r="AP165">
        <v>1016894837</v>
      </c>
      <c r="AQ165" t="s">
        <v>1414</v>
      </c>
      <c r="AR165" t="s">
        <v>1415</v>
      </c>
      <c r="AS165" t="s">
        <v>1416</v>
      </c>
      <c r="AT165" t="s">
        <v>1346</v>
      </c>
      <c r="AU165" t="s">
        <v>1055</v>
      </c>
      <c r="AV165" s="10">
        <v>140001286635</v>
      </c>
      <c r="AW165" s="10">
        <v>130000573822</v>
      </c>
      <c r="AX165">
        <v>2006963466</v>
      </c>
      <c r="AY165" t="s">
        <v>2366</v>
      </c>
      <c r="AZ165" s="21">
        <v>31848.55</v>
      </c>
      <c r="BA165">
        <v>9008237888</v>
      </c>
      <c r="BB165" s="21">
        <v>31848.55</v>
      </c>
      <c r="BC165" t="s">
        <v>2367</v>
      </c>
      <c r="BD165" t="s">
        <v>2368</v>
      </c>
      <c r="BE165" s="21">
        <f t="shared" si="2"/>
        <v>0</v>
      </c>
      <c r="BF165" t="s">
        <v>1417</v>
      </c>
      <c r="BG165" t="s">
        <v>1418</v>
      </c>
      <c r="BH165" t="s">
        <v>2374</v>
      </c>
      <c r="BI165" s="27">
        <v>0.46587962962962964</v>
      </c>
      <c r="BJ165">
        <v>502140</v>
      </c>
      <c r="BK165" t="s">
        <v>37</v>
      </c>
      <c r="BL165" s="27">
        <v>0.46589120370370374</v>
      </c>
      <c r="BM165" t="s">
        <v>2374</v>
      </c>
      <c r="BN165" s="27">
        <v>0.60936342592592596</v>
      </c>
      <c r="BO165" t="s">
        <v>1639</v>
      </c>
      <c r="BQ165" t="s">
        <v>1647</v>
      </c>
      <c r="BT165">
        <v>36130</v>
      </c>
      <c r="BW165" t="s">
        <v>1421</v>
      </c>
      <c r="BY165" s="28">
        <v>1</v>
      </c>
      <c r="BZ165" t="s">
        <v>2403</v>
      </c>
      <c r="CA165" t="s">
        <v>1422</v>
      </c>
      <c r="CB165" t="s">
        <v>1641</v>
      </c>
      <c r="CC165">
        <v>9000</v>
      </c>
      <c r="CD165" t="s">
        <v>1392</v>
      </c>
      <c r="CE165">
        <v>10</v>
      </c>
      <c r="CF165">
        <v>9000</v>
      </c>
      <c r="CG165" t="s">
        <v>1392</v>
      </c>
      <c r="CH165">
        <v>4016316798</v>
      </c>
      <c r="CI165" t="s">
        <v>1392</v>
      </c>
      <c r="CJ165" s="27">
        <v>0</v>
      </c>
      <c r="CK165" t="s">
        <v>2422</v>
      </c>
      <c r="CL165" t="s">
        <v>1424</v>
      </c>
      <c r="CM165" t="s">
        <v>1642</v>
      </c>
      <c r="CN165" t="s">
        <v>1643</v>
      </c>
      <c r="CO165" s="27">
        <v>0.60793981481481485</v>
      </c>
      <c r="CP165" s="27">
        <v>0</v>
      </c>
      <c r="CQ165" t="s">
        <v>2375</v>
      </c>
      <c r="CR165" t="s">
        <v>1427</v>
      </c>
      <c r="CS165" t="s">
        <v>1392</v>
      </c>
      <c r="CT165" t="s">
        <v>1644</v>
      </c>
      <c r="CU165">
        <v>183464551</v>
      </c>
      <c r="CV165">
        <v>9000</v>
      </c>
    </row>
    <row r="166" spans="1:100" x14ac:dyDescent="0.2">
      <c r="A166" s="12"/>
      <c r="B166" s="10"/>
      <c r="C166" s="10"/>
      <c r="D166" s="14"/>
      <c r="E166" s="14"/>
      <c r="F166" s="14"/>
      <c r="G166" s="14"/>
      <c r="H166" s="14"/>
      <c r="I166" s="13"/>
      <c r="J166" s="13"/>
      <c r="M166" s="5"/>
      <c r="N166" s="14"/>
      <c r="O166" s="14"/>
      <c r="P166" s="14"/>
      <c r="Q166" s="14"/>
      <c r="AL166" t="s">
        <v>521</v>
      </c>
      <c r="AM166" t="s">
        <v>2375</v>
      </c>
      <c r="AN166" s="27">
        <v>0.58982638888888894</v>
      </c>
      <c r="AO166" t="s">
        <v>1638</v>
      </c>
      <c r="AP166">
        <v>1017270176</v>
      </c>
      <c r="AQ166" t="s">
        <v>1414</v>
      </c>
      <c r="AR166" t="s">
        <v>1415</v>
      </c>
      <c r="AS166" t="s">
        <v>1416</v>
      </c>
      <c r="AT166" t="s">
        <v>1346</v>
      </c>
      <c r="AU166" t="s">
        <v>1648</v>
      </c>
      <c r="AV166" s="10">
        <v>140001286473</v>
      </c>
      <c r="AW166" s="10">
        <v>130000573804</v>
      </c>
      <c r="AX166">
        <v>2006963287</v>
      </c>
      <c r="AY166" t="s">
        <v>2366</v>
      </c>
      <c r="AZ166" s="21">
        <v>77328.899999999994</v>
      </c>
      <c r="BA166">
        <v>9008237660</v>
      </c>
      <c r="BB166" s="21">
        <v>77328.899999999994</v>
      </c>
      <c r="BC166" t="s">
        <v>2381</v>
      </c>
      <c r="BD166" t="s">
        <v>2382</v>
      </c>
      <c r="BE166" s="21">
        <f t="shared" si="2"/>
        <v>0</v>
      </c>
      <c r="BF166" t="s">
        <v>1417</v>
      </c>
      <c r="BG166" t="s">
        <v>1418</v>
      </c>
      <c r="BH166" t="s">
        <v>2374</v>
      </c>
      <c r="BI166" s="27">
        <v>0.46696759259259263</v>
      </c>
      <c r="BJ166">
        <v>502140</v>
      </c>
      <c r="BK166" t="s">
        <v>37</v>
      </c>
      <c r="BL166" s="27">
        <v>0.46697916666666667</v>
      </c>
      <c r="BM166" t="s">
        <v>2374</v>
      </c>
      <c r="BN166" s="27">
        <v>0.59177083333333336</v>
      </c>
      <c r="BO166" t="s">
        <v>1639</v>
      </c>
      <c r="BQ166" t="s">
        <v>1649</v>
      </c>
      <c r="BT166">
        <v>36130</v>
      </c>
      <c r="BW166" t="s">
        <v>1421</v>
      </c>
      <c r="BY166" s="28">
        <v>1</v>
      </c>
      <c r="BZ166" t="s">
        <v>2392</v>
      </c>
      <c r="CA166" t="s">
        <v>1422</v>
      </c>
      <c r="CB166" t="s">
        <v>1641</v>
      </c>
      <c r="CC166">
        <v>9000</v>
      </c>
      <c r="CD166" t="s">
        <v>1392</v>
      </c>
      <c r="CE166">
        <v>10</v>
      </c>
      <c r="CF166">
        <v>9000</v>
      </c>
      <c r="CG166" t="s">
        <v>1392</v>
      </c>
      <c r="CH166">
        <v>4016316798</v>
      </c>
      <c r="CI166" t="s">
        <v>1392</v>
      </c>
      <c r="CJ166" s="27">
        <v>0</v>
      </c>
      <c r="CK166" t="s">
        <v>2392</v>
      </c>
      <c r="CL166" t="s">
        <v>1424</v>
      </c>
      <c r="CM166" t="s">
        <v>1642</v>
      </c>
      <c r="CN166" t="s">
        <v>1643</v>
      </c>
      <c r="CO166" s="27">
        <v>0.58997685185185189</v>
      </c>
      <c r="CP166" s="27">
        <v>0</v>
      </c>
      <c r="CQ166" t="s">
        <v>2375</v>
      </c>
      <c r="CR166" t="s">
        <v>1427</v>
      </c>
      <c r="CS166" t="s">
        <v>1392</v>
      </c>
      <c r="CT166" t="s">
        <v>1644</v>
      </c>
      <c r="CU166">
        <v>183462924</v>
      </c>
      <c r="CV166">
        <v>9000</v>
      </c>
    </row>
    <row r="167" spans="1:100" x14ac:dyDescent="0.2">
      <c r="A167" s="12"/>
      <c r="B167" s="10"/>
      <c r="C167" s="10"/>
      <c r="D167" s="14"/>
      <c r="E167" s="14"/>
      <c r="F167" s="14"/>
      <c r="G167" s="14"/>
      <c r="H167" s="14"/>
      <c r="I167" s="13"/>
      <c r="J167" s="13"/>
      <c r="M167" s="5"/>
      <c r="N167" s="14"/>
      <c r="O167" s="14"/>
      <c r="P167" s="14"/>
      <c r="Q167" s="14"/>
      <c r="AL167" t="s">
        <v>521</v>
      </c>
      <c r="AM167" t="s">
        <v>2375</v>
      </c>
      <c r="AN167" s="27">
        <v>0.55285879629629631</v>
      </c>
      <c r="AO167" t="s">
        <v>1638</v>
      </c>
      <c r="AP167">
        <v>1016892928</v>
      </c>
      <c r="AQ167" t="s">
        <v>1414</v>
      </c>
      <c r="AR167" t="s">
        <v>1415</v>
      </c>
      <c r="AS167" t="s">
        <v>1416</v>
      </c>
      <c r="AT167" t="s">
        <v>1346</v>
      </c>
      <c r="AU167" t="s">
        <v>927</v>
      </c>
      <c r="AV167" s="10">
        <v>140001286102</v>
      </c>
      <c r="AW167" s="10">
        <v>130000573848</v>
      </c>
      <c r="AX167">
        <v>2006962812</v>
      </c>
      <c r="AY167" t="s">
        <v>2366</v>
      </c>
      <c r="AZ167" s="21">
        <v>304885.8</v>
      </c>
      <c r="BA167">
        <v>9008237181</v>
      </c>
      <c r="BB167" s="21">
        <v>304885.8</v>
      </c>
      <c r="BC167" t="s">
        <v>2367</v>
      </c>
      <c r="BD167" t="s">
        <v>2371</v>
      </c>
      <c r="BE167" s="21">
        <f t="shared" si="2"/>
        <v>0</v>
      </c>
      <c r="BF167" t="s">
        <v>1417</v>
      </c>
      <c r="BG167" t="s">
        <v>1418</v>
      </c>
      <c r="BH167" t="s">
        <v>2374</v>
      </c>
      <c r="BI167" s="27">
        <v>0.46089120370370368</v>
      </c>
      <c r="BJ167">
        <v>502140</v>
      </c>
      <c r="BK167" t="s">
        <v>37</v>
      </c>
      <c r="BL167" s="27">
        <v>0.46090277777777783</v>
      </c>
      <c r="BM167" t="s">
        <v>2374</v>
      </c>
      <c r="BN167" s="27">
        <v>0.55745370370370373</v>
      </c>
      <c r="BO167" t="s">
        <v>1639</v>
      </c>
      <c r="BQ167" t="s">
        <v>1650</v>
      </c>
      <c r="BT167">
        <v>36130</v>
      </c>
      <c r="BW167" t="s">
        <v>1421</v>
      </c>
      <c r="BY167" s="28">
        <v>1</v>
      </c>
      <c r="BZ167" t="s">
        <v>2401</v>
      </c>
      <c r="CA167" t="s">
        <v>1422</v>
      </c>
      <c r="CB167" t="s">
        <v>1641</v>
      </c>
      <c r="CC167">
        <v>9000</v>
      </c>
      <c r="CD167" t="s">
        <v>1392</v>
      </c>
      <c r="CE167">
        <v>10</v>
      </c>
      <c r="CF167">
        <v>9000</v>
      </c>
      <c r="CG167" t="s">
        <v>1392</v>
      </c>
      <c r="CH167">
        <v>4016316798</v>
      </c>
      <c r="CI167" t="s">
        <v>1392</v>
      </c>
      <c r="CJ167" s="27">
        <v>0</v>
      </c>
      <c r="CK167" t="s">
        <v>2423</v>
      </c>
      <c r="CL167" t="s">
        <v>1424</v>
      </c>
      <c r="CM167" t="s">
        <v>1642</v>
      </c>
      <c r="CN167" t="s">
        <v>1643</v>
      </c>
      <c r="CO167" s="27">
        <v>0.5546875</v>
      </c>
      <c r="CP167" s="27">
        <v>0</v>
      </c>
      <c r="CQ167" t="s">
        <v>2375</v>
      </c>
      <c r="CR167" t="s">
        <v>1427</v>
      </c>
      <c r="CS167" t="s">
        <v>1392</v>
      </c>
      <c r="CT167" t="s">
        <v>1644</v>
      </c>
      <c r="CU167">
        <v>183459827</v>
      </c>
      <c r="CV167">
        <v>9000</v>
      </c>
    </row>
    <row r="168" spans="1:100" x14ac:dyDescent="0.2">
      <c r="A168" s="12"/>
      <c r="B168" s="10"/>
      <c r="C168" s="10"/>
      <c r="D168" s="14"/>
      <c r="E168" s="14"/>
      <c r="F168" s="14"/>
      <c r="G168" s="14"/>
      <c r="H168" s="14"/>
      <c r="I168" s="13"/>
      <c r="J168" s="13"/>
      <c r="M168" s="5"/>
      <c r="N168" s="14"/>
      <c r="O168" s="14"/>
      <c r="P168" s="14"/>
      <c r="Q168" s="14"/>
      <c r="AL168" t="s">
        <v>521</v>
      </c>
      <c r="AM168" t="s">
        <v>2375</v>
      </c>
      <c r="AN168" s="27">
        <v>0.60372685185185182</v>
      </c>
      <c r="AO168" t="s">
        <v>1638</v>
      </c>
      <c r="AP168">
        <v>1016823762</v>
      </c>
      <c r="AQ168" t="s">
        <v>1414</v>
      </c>
      <c r="AR168" t="s">
        <v>1415</v>
      </c>
      <c r="AS168" t="s">
        <v>1416</v>
      </c>
      <c r="AT168" t="s">
        <v>1346</v>
      </c>
      <c r="AU168" t="s">
        <v>989</v>
      </c>
      <c r="AV168" s="10">
        <v>140001286603</v>
      </c>
      <c r="AW168" s="10">
        <v>130000573821</v>
      </c>
      <c r="AX168">
        <v>2006963455</v>
      </c>
      <c r="AY168" t="s">
        <v>2366</v>
      </c>
      <c r="AZ168" s="21">
        <v>158365.35</v>
      </c>
      <c r="BA168">
        <v>9008237876</v>
      </c>
      <c r="BB168" s="21">
        <v>158365.35</v>
      </c>
      <c r="BC168" t="s">
        <v>2384</v>
      </c>
      <c r="BD168" t="s">
        <v>2385</v>
      </c>
      <c r="BE168" s="21">
        <f t="shared" si="2"/>
        <v>0</v>
      </c>
      <c r="BF168" t="s">
        <v>1417</v>
      </c>
      <c r="BG168" t="s">
        <v>1418</v>
      </c>
      <c r="BH168" t="s">
        <v>2374</v>
      </c>
      <c r="BI168" s="27">
        <v>0.46608796296296301</v>
      </c>
      <c r="BJ168">
        <v>502140</v>
      </c>
      <c r="BK168" t="s">
        <v>37</v>
      </c>
      <c r="BL168" s="27">
        <v>0.46609953703703705</v>
      </c>
      <c r="BM168" t="s">
        <v>2374</v>
      </c>
      <c r="BN168" s="27">
        <v>0.6051967592592592</v>
      </c>
      <c r="BO168" t="s">
        <v>1639</v>
      </c>
      <c r="BQ168" t="s">
        <v>1651</v>
      </c>
      <c r="BT168">
        <v>36130</v>
      </c>
      <c r="BW168" t="s">
        <v>1421</v>
      </c>
      <c r="BY168" s="28">
        <v>1</v>
      </c>
      <c r="BZ168" t="s">
        <v>2399</v>
      </c>
      <c r="CA168" t="s">
        <v>1422</v>
      </c>
      <c r="CB168" t="s">
        <v>1641</v>
      </c>
      <c r="CC168">
        <v>9000</v>
      </c>
      <c r="CD168" t="s">
        <v>1392</v>
      </c>
      <c r="CE168">
        <v>10</v>
      </c>
      <c r="CF168">
        <v>9000</v>
      </c>
      <c r="CG168" t="s">
        <v>1392</v>
      </c>
      <c r="CH168">
        <v>4016316798</v>
      </c>
      <c r="CI168" t="s">
        <v>1392</v>
      </c>
      <c r="CJ168" s="27">
        <v>0</v>
      </c>
      <c r="CK168" t="s">
        <v>2424</v>
      </c>
      <c r="CL168" t="s">
        <v>1424</v>
      </c>
      <c r="CM168" t="s">
        <v>1642</v>
      </c>
      <c r="CN168" t="s">
        <v>1643</v>
      </c>
      <c r="CO168" s="27">
        <v>0.60375000000000001</v>
      </c>
      <c r="CP168" s="27">
        <v>0</v>
      </c>
      <c r="CQ168" t="s">
        <v>2375</v>
      </c>
      <c r="CR168" t="s">
        <v>1427</v>
      </c>
      <c r="CS168" t="s">
        <v>1392</v>
      </c>
      <c r="CT168" t="s">
        <v>1644</v>
      </c>
      <c r="CU168">
        <v>183464182</v>
      </c>
      <c r="CV168">
        <v>9000</v>
      </c>
    </row>
    <row r="169" spans="1:100" x14ac:dyDescent="0.2">
      <c r="A169" s="12"/>
      <c r="B169" s="10"/>
      <c r="C169" s="10"/>
      <c r="D169" s="14"/>
      <c r="E169" s="14"/>
      <c r="F169" s="14"/>
      <c r="G169" s="14"/>
      <c r="H169" s="14"/>
      <c r="I169" s="13"/>
      <c r="J169" s="13"/>
      <c r="M169" s="5"/>
      <c r="N169" s="14"/>
      <c r="O169" s="14"/>
      <c r="P169" s="14"/>
      <c r="Q169" s="14"/>
      <c r="AL169" t="s">
        <v>521</v>
      </c>
      <c r="AM169" t="s">
        <v>2375</v>
      </c>
      <c r="AN169" s="27">
        <v>0.64666666666666661</v>
      </c>
      <c r="AO169" t="s">
        <v>1638</v>
      </c>
      <c r="AP169">
        <v>1016892928</v>
      </c>
      <c r="AQ169" t="s">
        <v>1414</v>
      </c>
      <c r="AR169" t="s">
        <v>1415</v>
      </c>
      <c r="AS169" t="s">
        <v>1416</v>
      </c>
      <c r="AT169" t="s">
        <v>1346</v>
      </c>
      <c r="AU169" t="s">
        <v>943</v>
      </c>
      <c r="AV169" s="10">
        <v>140001286979</v>
      </c>
      <c r="AW169" s="10">
        <v>130000573829</v>
      </c>
      <c r="AX169">
        <v>2006963898</v>
      </c>
      <c r="AY169" t="s">
        <v>2366</v>
      </c>
      <c r="AZ169" s="21">
        <v>350168.2</v>
      </c>
      <c r="BA169">
        <v>9008238458</v>
      </c>
      <c r="BB169" s="21">
        <v>350168.2</v>
      </c>
      <c r="BC169" t="s">
        <v>2367</v>
      </c>
      <c r="BD169" t="s">
        <v>2371</v>
      </c>
      <c r="BE169" s="21">
        <f t="shared" si="2"/>
        <v>0</v>
      </c>
      <c r="BF169" t="s">
        <v>1417</v>
      </c>
      <c r="BG169" t="s">
        <v>1418</v>
      </c>
      <c r="BH169" t="s">
        <v>2374</v>
      </c>
      <c r="BI169" s="27">
        <v>0.46261574074074074</v>
      </c>
      <c r="BJ169">
        <v>502140</v>
      </c>
      <c r="BK169" t="s">
        <v>37</v>
      </c>
      <c r="BL169" s="27">
        <v>0.46265046296296292</v>
      </c>
      <c r="BM169" t="s">
        <v>2374</v>
      </c>
      <c r="BN169" s="27">
        <v>0.64833333333333332</v>
      </c>
      <c r="BO169" t="s">
        <v>1639</v>
      </c>
      <c r="BQ169" t="s">
        <v>1652</v>
      </c>
      <c r="BT169">
        <v>36130</v>
      </c>
      <c r="BW169" t="s">
        <v>1421</v>
      </c>
      <c r="BY169" s="28">
        <v>1</v>
      </c>
      <c r="BZ169" t="s">
        <v>2401</v>
      </c>
      <c r="CA169" t="s">
        <v>1422</v>
      </c>
      <c r="CB169" t="s">
        <v>1641</v>
      </c>
      <c r="CC169">
        <v>9000</v>
      </c>
      <c r="CD169" t="s">
        <v>1392</v>
      </c>
      <c r="CE169">
        <v>10</v>
      </c>
      <c r="CF169">
        <v>9000</v>
      </c>
      <c r="CG169" t="s">
        <v>1392</v>
      </c>
      <c r="CH169">
        <v>4016316798</v>
      </c>
      <c r="CI169" t="s">
        <v>1392</v>
      </c>
      <c r="CJ169" s="27">
        <v>0</v>
      </c>
      <c r="CK169" t="s">
        <v>2423</v>
      </c>
      <c r="CL169" t="s">
        <v>1424</v>
      </c>
      <c r="CM169" t="s">
        <v>1642</v>
      </c>
      <c r="CN169" t="s">
        <v>1643</v>
      </c>
      <c r="CO169" s="27">
        <v>0.64671296296296299</v>
      </c>
      <c r="CP169" s="27">
        <v>0</v>
      </c>
      <c r="CQ169" t="s">
        <v>2375</v>
      </c>
      <c r="CR169" t="s">
        <v>1427</v>
      </c>
      <c r="CS169" t="s">
        <v>1392</v>
      </c>
      <c r="CT169" t="s">
        <v>1644</v>
      </c>
      <c r="CU169">
        <v>183468150</v>
      </c>
      <c r="CV169">
        <v>9000</v>
      </c>
    </row>
    <row r="170" spans="1:100" x14ac:dyDescent="0.2">
      <c r="A170" s="12"/>
      <c r="B170" s="10"/>
      <c r="C170" s="10"/>
      <c r="D170" s="14"/>
      <c r="E170" s="14"/>
      <c r="F170" s="14"/>
      <c r="G170" s="14"/>
      <c r="H170" s="14"/>
      <c r="I170" s="13"/>
      <c r="J170" s="13"/>
      <c r="M170" s="5"/>
      <c r="N170" s="14"/>
      <c r="O170" s="14"/>
      <c r="P170" s="14"/>
      <c r="Q170" s="14"/>
      <c r="AL170" t="s">
        <v>521</v>
      </c>
      <c r="AM170" t="s">
        <v>2375</v>
      </c>
      <c r="AN170" s="27">
        <v>0.59832175925925923</v>
      </c>
      <c r="AO170" t="s">
        <v>1638</v>
      </c>
      <c r="AP170">
        <v>1018532101</v>
      </c>
      <c r="AQ170" t="s">
        <v>1414</v>
      </c>
      <c r="AR170" t="s">
        <v>1415</v>
      </c>
      <c r="AS170" t="s">
        <v>1416</v>
      </c>
      <c r="AT170" t="s">
        <v>1346</v>
      </c>
      <c r="AU170" t="s">
        <v>897</v>
      </c>
      <c r="AV170" s="10">
        <v>140001286551</v>
      </c>
      <c r="AW170" s="10">
        <v>130000573825</v>
      </c>
      <c r="AX170">
        <v>2006963403</v>
      </c>
      <c r="AY170" t="s">
        <v>2366</v>
      </c>
      <c r="AZ170" s="21">
        <v>49963.65</v>
      </c>
      <c r="BA170">
        <v>9008237782</v>
      </c>
      <c r="BB170" s="21">
        <v>49963.65</v>
      </c>
      <c r="BC170" t="s">
        <v>2372</v>
      </c>
      <c r="BD170" t="s">
        <v>2373</v>
      </c>
      <c r="BE170" s="21">
        <f t="shared" si="2"/>
        <v>0</v>
      </c>
      <c r="BF170" t="s">
        <v>1417</v>
      </c>
      <c r="BG170" t="s">
        <v>1418</v>
      </c>
      <c r="BH170" t="s">
        <v>2374</v>
      </c>
      <c r="BI170" s="27">
        <v>0.46489583333333334</v>
      </c>
      <c r="BJ170">
        <v>502140</v>
      </c>
      <c r="BK170" t="s">
        <v>37</v>
      </c>
      <c r="BL170" s="27">
        <v>0.46490740740740738</v>
      </c>
      <c r="BM170" t="s">
        <v>2374</v>
      </c>
      <c r="BN170" s="27">
        <v>0.60003472222222221</v>
      </c>
      <c r="BO170" t="s">
        <v>1639</v>
      </c>
      <c r="BQ170" t="s">
        <v>1653</v>
      </c>
      <c r="BT170">
        <v>36130</v>
      </c>
      <c r="BW170" t="s">
        <v>1421</v>
      </c>
      <c r="BY170" s="28">
        <v>1</v>
      </c>
      <c r="BZ170" t="s">
        <v>2402</v>
      </c>
      <c r="CA170" t="s">
        <v>1422</v>
      </c>
      <c r="CB170" t="s">
        <v>1641</v>
      </c>
      <c r="CC170">
        <v>9000</v>
      </c>
      <c r="CD170" t="s">
        <v>1392</v>
      </c>
      <c r="CE170">
        <v>10</v>
      </c>
      <c r="CF170">
        <v>9000</v>
      </c>
      <c r="CG170" t="s">
        <v>1392</v>
      </c>
      <c r="CH170">
        <v>4016316798</v>
      </c>
      <c r="CI170" t="s">
        <v>1392</v>
      </c>
      <c r="CJ170" s="27">
        <v>0</v>
      </c>
      <c r="CK170" t="s">
        <v>2402</v>
      </c>
      <c r="CL170" t="s">
        <v>1424</v>
      </c>
      <c r="CM170" t="s">
        <v>1642</v>
      </c>
      <c r="CN170" t="s">
        <v>1643</v>
      </c>
      <c r="CO170" s="27">
        <v>0.59836805555555561</v>
      </c>
      <c r="CP170" s="27">
        <v>0</v>
      </c>
      <c r="CQ170" t="s">
        <v>2375</v>
      </c>
      <c r="CR170" t="s">
        <v>1427</v>
      </c>
      <c r="CS170" t="s">
        <v>1392</v>
      </c>
      <c r="CT170" t="s">
        <v>1644</v>
      </c>
      <c r="CU170">
        <v>183463707</v>
      </c>
      <c r="CV170">
        <v>9000</v>
      </c>
    </row>
    <row r="171" spans="1:100" x14ac:dyDescent="0.2">
      <c r="A171" s="12"/>
      <c r="B171" s="10"/>
      <c r="C171" s="10"/>
      <c r="D171" s="14"/>
      <c r="E171" s="14"/>
      <c r="F171" s="14"/>
      <c r="G171" s="14"/>
      <c r="H171" s="14"/>
      <c r="I171" s="13"/>
      <c r="J171" s="13"/>
      <c r="M171" s="5"/>
      <c r="N171" s="14"/>
      <c r="O171" s="14"/>
      <c r="P171" s="14"/>
      <c r="Q171" s="14"/>
      <c r="AL171" t="s">
        <v>521</v>
      </c>
      <c r="AM171" t="s">
        <v>2375</v>
      </c>
      <c r="AN171" s="27">
        <v>0.59437499999999999</v>
      </c>
      <c r="AO171" t="s">
        <v>1638</v>
      </c>
      <c r="AP171">
        <v>1017826554</v>
      </c>
      <c r="AQ171" t="s">
        <v>1414</v>
      </c>
      <c r="AR171" t="s">
        <v>1415</v>
      </c>
      <c r="AS171" t="s">
        <v>1416</v>
      </c>
      <c r="AT171" t="s">
        <v>1346</v>
      </c>
      <c r="AU171" t="s">
        <v>1023</v>
      </c>
      <c r="AV171" s="10">
        <v>140001286516</v>
      </c>
      <c r="AW171" s="10">
        <v>130000573823</v>
      </c>
      <c r="AX171">
        <v>2006963395</v>
      </c>
      <c r="AY171" t="s">
        <v>2366</v>
      </c>
      <c r="AZ171" s="21">
        <v>136061.20000000001</v>
      </c>
      <c r="BA171">
        <v>9008237772</v>
      </c>
      <c r="BB171" s="21">
        <v>136061.20000000001</v>
      </c>
      <c r="BC171" t="s">
        <v>2372</v>
      </c>
      <c r="BD171" t="s">
        <v>2376</v>
      </c>
      <c r="BE171" s="21">
        <f t="shared" si="2"/>
        <v>0</v>
      </c>
      <c r="BF171" t="s">
        <v>1417</v>
      </c>
      <c r="BG171" t="s">
        <v>1418</v>
      </c>
      <c r="BH171" t="s">
        <v>2374</v>
      </c>
      <c r="BI171" s="27">
        <v>0.46533564814814815</v>
      </c>
      <c r="BJ171">
        <v>502140</v>
      </c>
      <c r="BK171" t="s">
        <v>37</v>
      </c>
      <c r="BL171" s="27">
        <v>0.46534722222222219</v>
      </c>
      <c r="BM171" t="s">
        <v>2374</v>
      </c>
      <c r="BN171" s="27">
        <v>0.59575231481481483</v>
      </c>
      <c r="BO171" t="s">
        <v>1639</v>
      </c>
      <c r="BQ171" t="s">
        <v>1654</v>
      </c>
      <c r="BT171">
        <v>36130</v>
      </c>
      <c r="BW171" t="s">
        <v>1421</v>
      </c>
      <c r="BY171" s="28">
        <v>1</v>
      </c>
      <c r="BZ171" t="s">
        <v>2402</v>
      </c>
      <c r="CA171" t="s">
        <v>1422</v>
      </c>
      <c r="CB171" t="s">
        <v>1641</v>
      </c>
      <c r="CC171">
        <v>9000</v>
      </c>
      <c r="CD171" t="s">
        <v>1392</v>
      </c>
      <c r="CE171">
        <v>10</v>
      </c>
      <c r="CF171">
        <v>9000</v>
      </c>
      <c r="CG171" t="s">
        <v>1392</v>
      </c>
      <c r="CH171">
        <v>4016316798</v>
      </c>
      <c r="CI171" t="s">
        <v>1392</v>
      </c>
      <c r="CJ171" s="27">
        <v>0</v>
      </c>
      <c r="CK171" t="s">
        <v>2403</v>
      </c>
      <c r="CL171" t="s">
        <v>1424</v>
      </c>
      <c r="CM171" t="s">
        <v>1642</v>
      </c>
      <c r="CN171" t="s">
        <v>1643</v>
      </c>
      <c r="CO171" s="27">
        <v>0.5944328703703704</v>
      </c>
      <c r="CP171" s="27">
        <v>0</v>
      </c>
      <c r="CQ171" t="s">
        <v>2375</v>
      </c>
      <c r="CR171" t="s">
        <v>1427</v>
      </c>
      <c r="CS171" t="s">
        <v>1392</v>
      </c>
      <c r="CT171" t="s">
        <v>1644</v>
      </c>
      <c r="CU171">
        <v>183463273</v>
      </c>
      <c r="CV171">
        <v>9000</v>
      </c>
    </row>
    <row r="172" spans="1:100" x14ac:dyDescent="0.2">
      <c r="A172" s="12"/>
      <c r="B172" s="10"/>
      <c r="C172" s="10"/>
      <c r="D172" s="14"/>
      <c r="E172" s="14"/>
      <c r="F172" s="14"/>
      <c r="G172" s="14"/>
      <c r="H172" s="14"/>
      <c r="I172" s="13"/>
      <c r="J172" s="13"/>
      <c r="M172" s="5"/>
      <c r="N172" s="14"/>
      <c r="O172" s="14"/>
      <c r="P172" s="14"/>
      <c r="Q172" s="14"/>
      <c r="AL172" t="s">
        <v>521</v>
      </c>
      <c r="AM172" t="s">
        <v>2375</v>
      </c>
      <c r="AN172" s="27">
        <v>0.58637731481481481</v>
      </c>
      <c r="AO172" t="s">
        <v>1638</v>
      </c>
      <c r="AP172">
        <v>1016892882</v>
      </c>
      <c r="AQ172" t="s">
        <v>1414</v>
      </c>
      <c r="AR172" t="s">
        <v>1415</v>
      </c>
      <c r="AS172" t="s">
        <v>1416</v>
      </c>
      <c r="AT172" t="s">
        <v>1346</v>
      </c>
      <c r="AU172" t="s">
        <v>805</v>
      </c>
      <c r="AV172" s="10">
        <v>140001286431</v>
      </c>
      <c r="AW172" s="10">
        <v>130000573807</v>
      </c>
      <c r="AX172">
        <v>2006963274</v>
      </c>
      <c r="AY172" t="s">
        <v>2366</v>
      </c>
      <c r="AZ172" s="21">
        <v>210683</v>
      </c>
      <c r="BA172">
        <v>9008237506</v>
      </c>
      <c r="BB172" s="21">
        <v>210683</v>
      </c>
      <c r="BC172" t="s">
        <v>2379</v>
      </c>
      <c r="BD172" t="s">
        <v>2380</v>
      </c>
      <c r="BE172" s="21">
        <f t="shared" si="2"/>
        <v>0</v>
      </c>
      <c r="BF172" t="s">
        <v>1417</v>
      </c>
      <c r="BG172" t="s">
        <v>1418</v>
      </c>
      <c r="BH172" t="s">
        <v>2374</v>
      </c>
      <c r="BI172" s="27">
        <v>0.46628472222222223</v>
      </c>
      <c r="BJ172">
        <v>502140</v>
      </c>
      <c r="BK172" t="s">
        <v>37</v>
      </c>
      <c r="BL172" s="27">
        <v>0.46631944444444445</v>
      </c>
      <c r="BM172" t="s">
        <v>2374</v>
      </c>
      <c r="BN172" s="27">
        <v>0.58732638888888888</v>
      </c>
      <c r="BO172" t="s">
        <v>1639</v>
      </c>
      <c r="BQ172" t="s">
        <v>1655</v>
      </c>
      <c r="BT172">
        <v>36130</v>
      </c>
      <c r="BW172" t="s">
        <v>1421</v>
      </c>
      <c r="BY172" s="28">
        <v>1</v>
      </c>
      <c r="BZ172" t="s">
        <v>2401</v>
      </c>
      <c r="CA172" t="s">
        <v>1422</v>
      </c>
      <c r="CB172" t="s">
        <v>1641</v>
      </c>
      <c r="CC172">
        <v>9000</v>
      </c>
      <c r="CD172" t="s">
        <v>1392</v>
      </c>
      <c r="CE172">
        <v>10</v>
      </c>
      <c r="CF172">
        <v>9000</v>
      </c>
      <c r="CG172" t="s">
        <v>1392</v>
      </c>
      <c r="CH172">
        <v>4016316798</v>
      </c>
      <c r="CI172" t="s">
        <v>1392</v>
      </c>
      <c r="CJ172" s="27">
        <v>0</v>
      </c>
      <c r="CK172" t="s">
        <v>2423</v>
      </c>
      <c r="CL172" t="s">
        <v>1424</v>
      </c>
      <c r="CM172" t="s">
        <v>1642</v>
      </c>
      <c r="CN172" t="s">
        <v>1643</v>
      </c>
      <c r="CO172" s="27">
        <v>0.58641203703703704</v>
      </c>
      <c r="CP172" s="27">
        <v>0</v>
      </c>
      <c r="CQ172" t="s">
        <v>2375</v>
      </c>
      <c r="CR172" t="s">
        <v>1427</v>
      </c>
      <c r="CS172" t="s">
        <v>1392</v>
      </c>
      <c r="CT172" t="s">
        <v>1644</v>
      </c>
      <c r="CU172">
        <v>183462536</v>
      </c>
      <c r="CV172">
        <v>9000</v>
      </c>
    </row>
    <row r="173" spans="1:100" x14ac:dyDescent="0.2">
      <c r="A173" s="12"/>
      <c r="B173" s="10"/>
      <c r="C173" s="10"/>
      <c r="D173" s="14"/>
      <c r="E173" s="14"/>
      <c r="F173" s="14"/>
      <c r="G173" s="14"/>
      <c r="H173" s="14"/>
      <c r="I173" s="13"/>
      <c r="J173" s="13"/>
      <c r="M173" s="5"/>
      <c r="N173" s="14"/>
      <c r="O173" s="14"/>
      <c r="P173" s="14"/>
      <c r="Q173" s="14"/>
      <c r="AL173" t="s">
        <v>521</v>
      </c>
      <c r="AM173" t="s">
        <v>2375</v>
      </c>
      <c r="AN173" s="27">
        <v>0.57576388888888885</v>
      </c>
      <c r="AO173" t="s">
        <v>1638</v>
      </c>
      <c r="AP173">
        <v>1016892882</v>
      </c>
      <c r="AQ173" t="s">
        <v>1414</v>
      </c>
      <c r="AR173" t="s">
        <v>1415</v>
      </c>
      <c r="AS173" t="s">
        <v>1416</v>
      </c>
      <c r="AT173" t="s">
        <v>1346</v>
      </c>
      <c r="AU173" t="s">
        <v>745</v>
      </c>
      <c r="AV173" s="10">
        <v>140001286336</v>
      </c>
      <c r="AW173" s="10">
        <v>130000573806</v>
      </c>
      <c r="AX173">
        <v>2006963119</v>
      </c>
      <c r="AY173" t="s">
        <v>2366</v>
      </c>
      <c r="AZ173" s="21">
        <v>291542.90000000002</v>
      </c>
      <c r="BA173">
        <v>9008237497</v>
      </c>
      <c r="BB173" s="21">
        <v>291542.90000000002</v>
      </c>
      <c r="BC173" t="s">
        <v>2379</v>
      </c>
      <c r="BD173" t="s">
        <v>2380</v>
      </c>
      <c r="BE173" s="21">
        <f t="shared" si="2"/>
        <v>0</v>
      </c>
      <c r="BF173" t="s">
        <v>1417</v>
      </c>
      <c r="BG173" t="s">
        <v>1418</v>
      </c>
      <c r="BH173" t="s">
        <v>2374</v>
      </c>
      <c r="BI173" s="27">
        <v>0.46657407407407409</v>
      </c>
      <c r="BJ173">
        <v>502140</v>
      </c>
      <c r="BK173" t="s">
        <v>37</v>
      </c>
      <c r="BL173" s="27">
        <v>0.46658564814814812</v>
      </c>
      <c r="BM173" t="s">
        <v>2374</v>
      </c>
      <c r="BN173" s="27">
        <v>0.57837962962962963</v>
      </c>
      <c r="BO173" t="s">
        <v>1639</v>
      </c>
      <c r="BQ173" t="s">
        <v>1656</v>
      </c>
      <c r="BT173">
        <v>36130</v>
      </c>
      <c r="BW173" t="s">
        <v>1421</v>
      </c>
      <c r="BY173" s="28">
        <v>1</v>
      </c>
      <c r="BZ173" t="s">
        <v>2401</v>
      </c>
      <c r="CA173" t="s">
        <v>1422</v>
      </c>
      <c r="CB173" t="s">
        <v>1641</v>
      </c>
      <c r="CC173">
        <v>9000</v>
      </c>
      <c r="CD173" t="s">
        <v>1392</v>
      </c>
      <c r="CE173">
        <v>10</v>
      </c>
      <c r="CF173">
        <v>9000</v>
      </c>
      <c r="CG173" t="s">
        <v>1392</v>
      </c>
      <c r="CH173">
        <v>4016316798</v>
      </c>
      <c r="CI173" t="s">
        <v>1392</v>
      </c>
      <c r="CJ173" s="27">
        <v>0</v>
      </c>
      <c r="CK173" t="s">
        <v>2423</v>
      </c>
      <c r="CL173" t="s">
        <v>1424</v>
      </c>
      <c r="CM173" t="s">
        <v>1642</v>
      </c>
      <c r="CN173" t="s">
        <v>1643</v>
      </c>
      <c r="CO173" s="27">
        <v>0.57583333333333331</v>
      </c>
      <c r="CP173" s="27">
        <v>0</v>
      </c>
      <c r="CQ173" t="s">
        <v>2375</v>
      </c>
      <c r="CR173" t="s">
        <v>1427</v>
      </c>
      <c r="CS173" t="s">
        <v>1392</v>
      </c>
      <c r="CT173" t="s">
        <v>1644</v>
      </c>
      <c r="CU173">
        <v>183461641</v>
      </c>
      <c r="CV173">
        <v>9000</v>
      </c>
    </row>
    <row r="174" spans="1:100" x14ac:dyDescent="0.2">
      <c r="A174" s="12"/>
      <c r="B174" s="10"/>
      <c r="C174" s="10"/>
      <c r="D174" s="14"/>
      <c r="E174" s="14"/>
      <c r="F174" s="14"/>
      <c r="G174" s="14"/>
      <c r="H174" s="14"/>
      <c r="I174" s="13"/>
      <c r="J174" s="13"/>
      <c r="M174" s="5"/>
      <c r="N174" s="14"/>
      <c r="O174" s="14"/>
      <c r="P174" s="14"/>
      <c r="Q174" s="14"/>
      <c r="AL174" t="s">
        <v>521</v>
      </c>
      <c r="AM174" t="s">
        <v>2375</v>
      </c>
      <c r="AN174" s="27">
        <v>0.5695486111111111</v>
      </c>
      <c r="AO174" t="s">
        <v>1638</v>
      </c>
      <c r="AP174">
        <v>1016892882</v>
      </c>
      <c r="AQ174" t="s">
        <v>1414</v>
      </c>
      <c r="AR174" t="s">
        <v>1415</v>
      </c>
      <c r="AS174" t="s">
        <v>1416</v>
      </c>
      <c r="AT174" t="s">
        <v>1346</v>
      </c>
      <c r="AU174" t="s">
        <v>775</v>
      </c>
      <c r="AV174" s="10">
        <v>140001286268</v>
      </c>
      <c r="AW174" s="10">
        <v>130000573805</v>
      </c>
      <c r="AX174">
        <v>2006962948</v>
      </c>
      <c r="AY174" t="s">
        <v>2366</v>
      </c>
      <c r="AZ174" s="21">
        <v>278478.2</v>
      </c>
      <c r="BA174">
        <v>9008237356</v>
      </c>
      <c r="BB174" s="21">
        <v>278478.2</v>
      </c>
      <c r="BC174" t="s">
        <v>2379</v>
      </c>
      <c r="BD174" t="s">
        <v>2380</v>
      </c>
      <c r="BE174" s="21">
        <f t="shared" si="2"/>
        <v>0</v>
      </c>
      <c r="BF174" t="s">
        <v>1417</v>
      </c>
      <c r="BG174" t="s">
        <v>1418</v>
      </c>
      <c r="BH174" t="s">
        <v>2374</v>
      </c>
      <c r="BI174" s="27">
        <v>0.46675925925925926</v>
      </c>
      <c r="BJ174">
        <v>502140</v>
      </c>
      <c r="BK174" t="s">
        <v>37</v>
      </c>
      <c r="BL174" s="27">
        <v>0.46677083333333336</v>
      </c>
      <c r="BM174" t="s">
        <v>2374</v>
      </c>
      <c r="BN174" s="27">
        <v>0.57166666666666666</v>
      </c>
      <c r="BO174" t="s">
        <v>1639</v>
      </c>
      <c r="BQ174" t="s">
        <v>1657</v>
      </c>
      <c r="BT174">
        <v>36130</v>
      </c>
      <c r="BW174" t="s">
        <v>1421</v>
      </c>
      <c r="BY174" s="28">
        <v>1</v>
      </c>
      <c r="BZ174" t="s">
        <v>2401</v>
      </c>
      <c r="CA174" t="s">
        <v>1422</v>
      </c>
      <c r="CB174" t="s">
        <v>1641</v>
      </c>
      <c r="CC174">
        <v>9000</v>
      </c>
      <c r="CD174" t="s">
        <v>1392</v>
      </c>
      <c r="CE174">
        <v>10</v>
      </c>
      <c r="CF174">
        <v>9000</v>
      </c>
      <c r="CG174" t="s">
        <v>1392</v>
      </c>
      <c r="CH174">
        <v>4016316798</v>
      </c>
      <c r="CI174" t="s">
        <v>1392</v>
      </c>
      <c r="CJ174" s="27">
        <v>0</v>
      </c>
      <c r="CK174" t="s">
        <v>2423</v>
      </c>
      <c r="CL174" t="s">
        <v>1424</v>
      </c>
      <c r="CM174" t="s">
        <v>1642</v>
      </c>
      <c r="CN174" t="s">
        <v>1643</v>
      </c>
      <c r="CO174" s="27">
        <v>0.56964120370370364</v>
      </c>
      <c r="CP174" s="27">
        <v>0</v>
      </c>
      <c r="CQ174" t="s">
        <v>2375</v>
      </c>
      <c r="CR174" t="s">
        <v>1427</v>
      </c>
      <c r="CS174" t="s">
        <v>1392</v>
      </c>
      <c r="CT174" t="s">
        <v>1644</v>
      </c>
      <c r="CU174">
        <v>183461002</v>
      </c>
      <c r="CV174">
        <v>9000</v>
      </c>
    </row>
    <row r="175" spans="1:100" x14ac:dyDescent="0.2">
      <c r="A175" s="12"/>
      <c r="B175" s="10"/>
      <c r="C175" s="10"/>
      <c r="D175" s="14"/>
      <c r="E175" s="14"/>
      <c r="F175" s="14"/>
      <c r="G175" s="14"/>
      <c r="H175" s="14"/>
      <c r="I175" s="13"/>
      <c r="J175" s="13"/>
      <c r="M175" s="5"/>
      <c r="N175" s="14"/>
      <c r="O175" s="14"/>
      <c r="P175" s="14"/>
      <c r="Q175" s="14"/>
      <c r="AL175" t="s">
        <v>469</v>
      </c>
      <c r="AM175" t="s">
        <v>2375</v>
      </c>
      <c r="AN175" s="27">
        <v>0.64615740740740735</v>
      </c>
      <c r="AO175" t="s">
        <v>1658</v>
      </c>
      <c r="AP175">
        <v>1018532101</v>
      </c>
      <c r="AQ175" t="s">
        <v>1414</v>
      </c>
      <c r="AR175" t="s">
        <v>1415</v>
      </c>
      <c r="AS175" t="s">
        <v>1416</v>
      </c>
      <c r="AT175" t="s">
        <v>1346</v>
      </c>
      <c r="AU175" t="s">
        <v>907</v>
      </c>
      <c r="AV175" s="10">
        <v>140001286987</v>
      </c>
      <c r="AW175" s="10">
        <v>130000573267</v>
      </c>
      <c r="AX175">
        <v>2006963899</v>
      </c>
      <c r="AY175" t="s">
        <v>2366</v>
      </c>
      <c r="AZ175" s="21">
        <v>73327.100000000006</v>
      </c>
      <c r="BA175">
        <v>9008238455</v>
      </c>
      <c r="BB175" s="21">
        <v>73327.100000000006</v>
      </c>
      <c r="BC175" t="s">
        <v>2372</v>
      </c>
      <c r="BD175" t="s">
        <v>2373</v>
      </c>
      <c r="BE175" s="21">
        <f t="shared" si="2"/>
        <v>0</v>
      </c>
      <c r="BF175" t="s">
        <v>1417</v>
      </c>
      <c r="BG175" t="s">
        <v>1418</v>
      </c>
      <c r="BH175" t="s">
        <v>2374</v>
      </c>
      <c r="BI175" s="27">
        <v>0.53247685185185178</v>
      </c>
      <c r="BJ175">
        <v>496803</v>
      </c>
      <c r="BK175" t="s">
        <v>692</v>
      </c>
      <c r="BL175" s="27">
        <v>0.53249999999999997</v>
      </c>
      <c r="BM175" t="s">
        <v>2374</v>
      </c>
      <c r="BN175" s="27">
        <v>0.64916666666666667</v>
      </c>
      <c r="BO175" t="s">
        <v>1659</v>
      </c>
      <c r="BQ175" t="s">
        <v>1660</v>
      </c>
      <c r="BT175">
        <v>36210</v>
      </c>
      <c r="BU175">
        <v>3</v>
      </c>
      <c r="BW175" t="s">
        <v>1421</v>
      </c>
      <c r="BY175" s="27">
        <v>0.64615740740740735</v>
      </c>
      <c r="BZ175" t="s">
        <v>2398</v>
      </c>
      <c r="CA175" t="s">
        <v>1422</v>
      </c>
      <c r="CB175" t="s">
        <v>1661</v>
      </c>
      <c r="CC175">
        <v>9000</v>
      </c>
      <c r="CD175" t="s">
        <v>1392</v>
      </c>
      <c r="CE175">
        <v>10</v>
      </c>
      <c r="CF175">
        <v>9000</v>
      </c>
      <c r="CG175" t="s">
        <v>1392</v>
      </c>
      <c r="CH175">
        <v>4016316806</v>
      </c>
      <c r="CI175" t="s">
        <v>1392</v>
      </c>
      <c r="CJ175" s="27">
        <v>0.64615740740740735</v>
      </c>
      <c r="CK175" t="s">
        <v>2374</v>
      </c>
      <c r="CL175" t="s">
        <v>1424</v>
      </c>
      <c r="CM175" t="s">
        <v>1662</v>
      </c>
      <c r="CN175" t="s">
        <v>1663</v>
      </c>
      <c r="CO175" s="27">
        <v>0.64619212962962969</v>
      </c>
      <c r="CP175" s="27">
        <v>0</v>
      </c>
      <c r="CQ175" t="s">
        <v>2375</v>
      </c>
      <c r="CR175" t="s">
        <v>1427</v>
      </c>
      <c r="CS175" t="s">
        <v>1392</v>
      </c>
      <c r="CT175" t="s">
        <v>1664</v>
      </c>
      <c r="CU175">
        <v>183468202</v>
      </c>
      <c r="CV175">
        <v>9000</v>
      </c>
    </row>
    <row r="176" spans="1:100" x14ac:dyDescent="0.2">
      <c r="A176" s="12"/>
      <c r="B176" s="10"/>
      <c r="C176" s="10"/>
      <c r="D176" s="14"/>
      <c r="E176" s="14"/>
      <c r="F176" s="14"/>
      <c r="G176" s="14"/>
      <c r="H176" s="14"/>
      <c r="I176" s="13"/>
      <c r="J176" s="13"/>
      <c r="M176" s="5"/>
      <c r="N176" s="14"/>
      <c r="O176" s="14"/>
      <c r="P176" s="14"/>
      <c r="Q176" s="14"/>
      <c r="AL176" t="s">
        <v>469</v>
      </c>
      <c r="AM176" t="s">
        <v>2375</v>
      </c>
      <c r="AN176" s="27">
        <v>0.66961805555555554</v>
      </c>
      <c r="AO176" t="s">
        <v>1658</v>
      </c>
      <c r="AP176">
        <v>1016892928</v>
      </c>
      <c r="AQ176" t="s">
        <v>1414</v>
      </c>
      <c r="AR176" t="s">
        <v>1415</v>
      </c>
      <c r="AS176" t="s">
        <v>1416</v>
      </c>
      <c r="AT176" t="s">
        <v>1346</v>
      </c>
      <c r="AU176" t="s">
        <v>953</v>
      </c>
      <c r="AV176" s="10">
        <v>140001287180</v>
      </c>
      <c r="AW176" s="10">
        <v>130000573297</v>
      </c>
      <c r="AX176">
        <v>2006964033</v>
      </c>
      <c r="AY176" t="s">
        <v>2366</v>
      </c>
      <c r="AZ176" s="21">
        <v>120910</v>
      </c>
      <c r="BA176">
        <v>9008238569</v>
      </c>
      <c r="BB176" s="21">
        <v>120910</v>
      </c>
      <c r="BC176" t="s">
        <v>2367</v>
      </c>
      <c r="BD176" t="s">
        <v>2371</v>
      </c>
      <c r="BE176" s="21">
        <f t="shared" si="2"/>
        <v>0</v>
      </c>
      <c r="BF176" t="s">
        <v>1417</v>
      </c>
      <c r="BG176" t="s">
        <v>1418</v>
      </c>
      <c r="BH176" t="s">
        <v>2374</v>
      </c>
      <c r="BI176" s="27">
        <v>0.53320601851851845</v>
      </c>
      <c r="BJ176">
        <v>496803</v>
      </c>
      <c r="BK176" t="s">
        <v>692</v>
      </c>
      <c r="BL176" s="27">
        <v>0.5332175925925926</v>
      </c>
      <c r="BM176" t="s">
        <v>2374</v>
      </c>
      <c r="BN176" s="27">
        <v>0.67473379629629626</v>
      </c>
      <c r="BO176" t="s">
        <v>1659</v>
      </c>
      <c r="BQ176" t="s">
        <v>1665</v>
      </c>
      <c r="BT176">
        <v>36210</v>
      </c>
      <c r="BU176">
        <v>3</v>
      </c>
      <c r="BW176" t="s">
        <v>1421</v>
      </c>
      <c r="BY176" s="27">
        <v>0.66961805555555554</v>
      </c>
      <c r="BZ176" t="s">
        <v>2398</v>
      </c>
      <c r="CA176" t="s">
        <v>1422</v>
      </c>
      <c r="CB176" t="s">
        <v>1661</v>
      </c>
      <c r="CC176">
        <v>9000</v>
      </c>
      <c r="CD176" t="s">
        <v>1392</v>
      </c>
      <c r="CE176">
        <v>10</v>
      </c>
      <c r="CF176">
        <v>9000</v>
      </c>
      <c r="CG176" t="s">
        <v>1392</v>
      </c>
      <c r="CH176">
        <v>4016316806</v>
      </c>
      <c r="CI176" t="s">
        <v>1392</v>
      </c>
      <c r="CJ176" s="27">
        <v>0.66961805555555554</v>
      </c>
      <c r="CK176" t="s">
        <v>2374</v>
      </c>
      <c r="CL176" t="s">
        <v>1424</v>
      </c>
      <c r="CM176" t="s">
        <v>1662</v>
      </c>
      <c r="CN176" t="s">
        <v>1663</v>
      </c>
      <c r="CO176" s="27">
        <v>0.66965277777777776</v>
      </c>
      <c r="CP176" s="27">
        <v>0</v>
      </c>
      <c r="CQ176" t="s">
        <v>2375</v>
      </c>
      <c r="CR176" t="s">
        <v>1427</v>
      </c>
      <c r="CS176" t="s">
        <v>1392</v>
      </c>
      <c r="CT176" t="s">
        <v>1664</v>
      </c>
      <c r="CU176">
        <v>183470579</v>
      </c>
      <c r="CV176">
        <v>9000</v>
      </c>
    </row>
    <row r="177" spans="1:100" x14ac:dyDescent="0.2">
      <c r="A177" s="12"/>
      <c r="B177" s="10"/>
      <c r="C177" s="10"/>
      <c r="D177" s="14"/>
      <c r="E177" s="14"/>
      <c r="F177" s="14"/>
      <c r="G177" s="14"/>
      <c r="H177" s="14"/>
      <c r="I177" s="13"/>
      <c r="J177" s="13"/>
      <c r="M177" s="5"/>
      <c r="N177" s="14"/>
      <c r="O177" s="14"/>
      <c r="P177" s="14"/>
      <c r="Q177" s="14"/>
      <c r="AL177" t="s">
        <v>469</v>
      </c>
      <c r="AM177" t="s">
        <v>2375</v>
      </c>
      <c r="AN177" s="27">
        <v>0.63769675925925928</v>
      </c>
      <c r="AO177" t="s">
        <v>1658</v>
      </c>
      <c r="AP177">
        <v>1017826554</v>
      </c>
      <c r="AQ177" t="s">
        <v>1414</v>
      </c>
      <c r="AR177" t="s">
        <v>1415</v>
      </c>
      <c r="AS177" t="s">
        <v>1416</v>
      </c>
      <c r="AT177" t="s">
        <v>1346</v>
      </c>
      <c r="AU177" t="s">
        <v>1032</v>
      </c>
      <c r="AV177" s="10">
        <v>140001286920</v>
      </c>
      <c r="AW177" s="10">
        <v>130000573272</v>
      </c>
      <c r="AX177">
        <v>2006963808</v>
      </c>
      <c r="AY177" t="s">
        <v>2366</v>
      </c>
      <c r="AZ177" s="21">
        <v>232987.15</v>
      </c>
      <c r="BA177">
        <v>9008238341</v>
      </c>
      <c r="BB177" s="21">
        <v>232987.15</v>
      </c>
      <c r="BC177" t="s">
        <v>2372</v>
      </c>
      <c r="BD177" t="s">
        <v>2376</v>
      </c>
      <c r="BE177" s="21">
        <f t="shared" si="2"/>
        <v>0</v>
      </c>
      <c r="BF177" t="s">
        <v>1417</v>
      </c>
      <c r="BG177" t="s">
        <v>1418</v>
      </c>
      <c r="BH177" t="s">
        <v>2374</v>
      </c>
      <c r="BI177" s="27">
        <v>0.53371527777777772</v>
      </c>
      <c r="BJ177">
        <v>496803</v>
      </c>
      <c r="BK177" t="s">
        <v>692</v>
      </c>
      <c r="BL177" s="27">
        <v>0.53373842592592591</v>
      </c>
      <c r="BM177" t="s">
        <v>2374</v>
      </c>
      <c r="BN177" s="27">
        <v>0.64173611111111117</v>
      </c>
      <c r="BO177" t="s">
        <v>1659</v>
      </c>
      <c r="BQ177" t="s">
        <v>1666</v>
      </c>
      <c r="BT177">
        <v>36210</v>
      </c>
      <c r="BU177">
        <v>3</v>
      </c>
      <c r="BW177" t="s">
        <v>1421</v>
      </c>
      <c r="BY177" s="27">
        <v>0.63769675925925928</v>
      </c>
      <c r="BZ177" t="s">
        <v>2398</v>
      </c>
      <c r="CA177" t="s">
        <v>1422</v>
      </c>
      <c r="CB177" t="s">
        <v>1661</v>
      </c>
      <c r="CC177">
        <v>9000</v>
      </c>
      <c r="CD177" t="s">
        <v>1392</v>
      </c>
      <c r="CE177">
        <v>10</v>
      </c>
      <c r="CF177">
        <v>9000</v>
      </c>
      <c r="CG177" t="s">
        <v>1392</v>
      </c>
      <c r="CH177">
        <v>4016316806</v>
      </c>
      <c r="CI177" t="s">
        <v>1392</v>
      </c>
      <c r="CJ177" s="27">
        <v>0.63769675925925928</v>
      </c>
      <c r="CK177" t="s">
        <v>2374</v>
      </c>
      <c r="CL177" t="s">
        <v>1424</v>
      </c>
      <c r="CM177" t="s">
        <v>1662</v>
      </c>
      <c r="CN177" t="s">
        <v>1663</v>
      </c>
      <c r="CO177" s="27">
        <v>0.63812499999999994</v>
      </c>
      <c r="CP177" s="27">
        <v>0</v>
      </c>
      <c r="CQ177" t="s">
        <v>2375</v>
      </c>
      <c r="CR177" t="s">
        <v>1427</v>
      </c>
      <c r="CS177" t="s">
        <v>1392</v>
      </c>
      <c r="CT177" t="s">
        <v>1664</v>
      </c>
      <c r="CU177">
        <v>183467559</v>
      </c>
      <c r="CV177">
        <v>9000</v>
      </c>
    </row>
    <row r="178" spans="1:100" x14ac:dyDescent="0.2">
      <c r="A178" s="12"/>
      <c r="B178" s="10"/>
      <c r="C178" s="10"/>
      <c r="D178" s="14"/>
      <c r="E178" s="14"/>
      <c r="F178" s="14"/>
      <c r="G178" s="14"/>
      <c r="H178" s="14"/>
      <c r="I178" s="13"/>
      <c r="J178" s="13"/>
      <c r="M178" s="5"/>
      <c r="N178" s="14"/>
      <c r="O178" s="14"/>
      <c r="P178" s="14"/>
      <c r="Q178" s="14"/>
      <c r="AL178" t="s">
        <v>469</v>
      </c>
      <c r="AM178" t="s">
        <v>2375</v>
      </c>
      <c r="AN178" s="27">
        <v>0.54123842592592586</v>
      </c>
      <c r="AO178" t="s">
        <v>1658</v>
      </c>
      <c r="AP178">
        <v>1016894837</v>
      </c>
      <c r="AQ178" t="s">
        <v>1414</v>
      </c>
      <c r="AR178" t="s">
        <v>1415</v>
      </c>
      <c r="AS178" t="s">
        <v>1416</v>
      </c>
      <c r="AT178" t="s">
        <v>1346</v>
      </c>
      <c r="AU178" t="s">
        <v>1066</v>
      </c>
      <c r="AV178" s="10">
        <v>140001285983</v>
      </c>
      <c r="AW178" s="10">
        <v>130000573244</v>
      </c>
      <c r="AX178">
        <v>2006962815</v>
      </c>
      <c r="AY178" t="s">
        <v>2366</v>
      </c>
      <c r="AZ178" s="21">
        <v>26305.95</v>
      </c>
      <c r="BA178">
        <v>9008237131</v>
      </c>
      <c r="BB178" s="21">
        <v>26305.95</v>
      </c>
      <c r="BC178" t="s">
        <v>2367</v>
      </c>
      <c r="BD178" t="s">
        <v>2368</v>
      </c>
      <c r="BE178" s="21">
        <f t="shared" si="2"/>
        <v>0</v>
      </c>
      <c r="BF178" t="s">
        <v>1417</v>
      </c>
      <c r="BG178" t="s">
        <v>1418</v>
      </c>
      <c r="BH178" t="s">
        <v>2374</v>
      </c>
      <c r="BI178" s="27">
        <v>0.53403935185185192</v>
      </c>
      <c r="BJ178">
        <v>496803</v>
      </c>
      <c r="BK178" t="s">
        <v>692</v>
      </c>
      <c r="BL178" s="27">
        <v>0.5340625</v>
      </c>
      <c r="BM178" t="s">
        <v>2374</v>
      </c>
      <c r="BN178" s="27">
        <v>0.54422453703703699</v>
      </c>
      <c r="BO178" t="s">
        <v>1659</v>
      </c>
      <c r="BQ178" t="s">
        <v>1667</v>
      </c>
      <c r="BT178">
        <v>36210</v>
      </c>
      <c r="BU178">
        <v>3</v>
      </c>
      <c r="BW178" t="s">
        <v>1421</v>
      </c>
      <c r="BY178" s="27">
        <v>0.54123842592592586</v>
      </c>
      <c r="BZ178" t="s">
        <v>2398</v>
      </c>
      <c r="CA178" t="s">
        <v>1422</v>
      </c>
      <c r="CB178" t="s">
        <v>1661</v>
      </c>
      <c r="CC178">
        <v>9000</v>
      </c>
      <c r="CD178" t="s">
        <v>1392</v>
      </c>
      <c r="CE178">
        <v>10</v>
      </c>
      <c r="CF178">
        <v>9000</v>
      </c>
      <c r="CG178" t="s">
        <v>1392</v>
      </c>
      <c r="CH178">
        <v>4016316806</v>
      </c>
      <c r="CI178" t="s">
        <v>1392</v>
      </c>
      <c r="CJ178" s="27">
        <v>0.54123842592592586</v>
      </c>
      <c r="CK178" t="s">
        <v>2374</v>
      </c>
      <c r="CL178" t="s">
        <v>1424</v>
      </c>
      <c r="CM178" t="s">
        <v>1662</v>
      </c>
      <c r="CN178" t="s">
        <v>1663</v>
      </c>
      <c r="CO178" s="27">
        <v>0.54166666666666663</v>
      </c>
      <c r="CP178" s="27">
        <v>0</v>
      </c>
      <c r="CQ178" t="s">
        <v>2375</v>
      </c>
      <c r="CR178" t="s">
        <v>1427</v>
      </c>
      <c r="CS178" t="s">
        <v>1392</v>
      </c>
      <c r="CT178" t="s">
        <v>1664</v>
      </c>
      <c r="CU178">
        <v>183459122</v>
      </c>
      <c r="CV178">
        <v>9000</v>
      </c>
    </row>
    <row r="179" spans="1:100" x14ac:dyDescent="0.2">
      <c r="A179" s="12"/>
      <c r="B179" s="10"/>
      <c r="C179" s="10"/>
      <c r="D179" s="14"/>
      <c r="E179" s="14"/>
      <c r="F179" s="14"/>
      <c r="G179" s="14"/>
      <c r="H179" s="14"/>
      <c r="I179" s="13"/>
      <c r="J179" s="13"/>
      <c r="M179" s="5"/>
      <c r="N179" s="14"/>
      <c r="O179" s="14"/>
      <c r="P179" s="14"/>
      <c r="Q179" s="14"/>
      <c r="AL179" t="s">
        <v>469</v>
      </c>
      <c r="AM179" t="s">
        <v>2375</v>
      </c>
      <c r="AN179" s="27">
        <v>0.67833333333333334</v>
      </c>
      <c r="AO179" t="s">
        <v>1658</v>
      </c>
      <c r="AP179">
        <v>1016892928</v>
      </c>
      <c r="AQ179" t="s">
        <v>1414</v>
      </c>
      <c r="AR179" t="s">
        <v>1415</v>
      </c>
      <c r="AS179" t="s">
        <v>1416</v>
      </c>
      <c r="AT179" t="s">
        <v>1346</v>
      </c>
      <c r="AU179" t="s">
        <v>932</v>
      </c>
      <c r="AV179" s="10">
        <v>140001287210</v>
      </c>
      <c r="AW179" s="10">
        <v>130000573303</v>
      </c>
      <c r="AX179">
        <v>2006964120</v>
      </c>
      <c r="AY179" t="s">
        <v>2366</v>
      </c>
      <c r="AZ179" s="21">
        <v>138318.9</v>
      </c>
      <c r="BA179">
        <v>9008238679</v>
      </c>
      <c r="BB179" s="21">
        <v>138318.9</v>
      </c>
      <c r="BC179" t="s">
        <v>2367</v>
      </c>
      <c r="BD179" t="s">
        <v>2371</v>
      </c>
      <c r="BE179" s="21">
        <f t="shared" si="2"/>
        <v>0</v>
      </c>
      <c r="BF179" t="s">
        <v>1417</v>
      </c>
      <c r="BG179" t="s">
        <v>1418</v>
      </c>
      <c r="BH179" t="s">
        <v>2374</v>
      </c>
      <c r="BI179" s="27">
        <v>0.53280092592592598</v>
      </c>
      <c r="BJ179">
        <v>496803</v>
      </c>
      <c r="BK179" t="s">
        <v>692</v>
      </c>
      <c r="BL179" s="27">
        <v>0.53282407407407406</v>
      </c>
      <c r="BM179" t="s">
        <v>2374</v>
      </c>
      <c r="BN179" s="27">
        <v>0.67978009259259264</v>
      </c>
      <c r="BO179" t="s">
        <v>1659</v>
      </c>
      <c r="BQ179" t="s">
        <v>1668</v>
      </c>
      <c r="BT179">
        <v>36210</v>
      </c>
      <c r="BU179">
        <v>3</v>
      </c>
      <c r="BW179" t="s">
        <v>1421</v>
      </c>
      <c r="BY179" s="27">
        <v>0.67833333333333334</v>
      </c>
      <c r="BZ179" t="s">
        <v>2398</v>
      </c>
      <c r="CA179" t="s">
        <v>1422</v>
      </c>
      <c r="CB179" t="s">
        <v>1661</v>
      </c>
      <c r="CC179">
        <v>9000</v>
      </c>
      <c r="CD179" t="s">
        <v>1392</v>
      </c>
      <c r="CE179">
        <v>10</v>
      </c>
      <c r="CF179">
        <v>9000</v>
      </c>
      <c r="CG179" t="s">
        <v>1392</v>
      </c>
      <c r="CH179">
        <v>4016316806</v>
      </c>
      <c r="CI179" t="s">
        <v>1392</v>
      </c>
      <c r="CJ179" s="27">
        <v>0.67833333333333334</v>
      </c>
      <c r="CK179" t="s">
        <v>2374</v>
      </c>
      <c r="CL179" t="s">
        <v>1424</v>
      </c>
      <c r="CM179" t="s">
        <v>1662</v>
      </c>
      <c r="CN179" t="s">
        <v>1663</v>
      </c>
      <c r="CO179" s="27">
        <v>0.67839120370370365</v>
      </c>
      <c r="CP179" s="27">
        <v>0</v>
      </c>
      <c r="CQ179" t="s">
        <v>2375</v>
      </c>
      <c r="CR179" t="s">
        <v>1427</v>
      </c>
      <c r="CS179" t="s">
        <v>1392</v>
      </c>
      <c r="CT179" t="s">
        <v>1664</v>
      </c>
      <c r="CU179">
        <v>183471176</v>
      </c>
      <c r="CV179">
        <v>9000</v>
      </c>
    </row>
    <row r="180" spans="1:100" x14ac:dyDescent="0.2">
      <c r="A180" s="12"/>
      <c r="B180" s="10"/>
      <c r="C180" s="10"/>
      <c r="D180" s="14"/>
      <c r="E180" s="14"/>
      <c r="F180" s="14"/>
      <c r="G180" s="14"/>
      <c r="H180" s="14"/>
      <c r="I180" s="13"/>
      <c r="J180" s="13"/>
      <c r="M180" s="5"/>
      <c r="N180" s="14"/>
      <c r="O180" s="14"/>
      <c r="P180" s="14"/>
      <c r="Q180" s="14"/>
      <c r="AL180" t="s">
        <v>469</v>
      </c>
      <c r="AM180" t="s">
        <v>2375</v>
      </c>
      <c r="AN180" s="27">
        <v>0.61361111111111111</v>
      </c>
      <c r="AO180" t="s">
        <v>1658</v>
      </c>
      <c r="AP180">
        <v>1016892882</v>
      </c>
      <c r="AQ180" t="s">
        <v>1414</v>
      </c>
      <c r="AR180" t="s">
        <v>1415</v>
      </c>
      <c r="AS180" t="s">
        <v>1416</v>
      </c>
      <c r="AT180" t="s">
        <v>1346</v>
      </c>
      <c r="AU180" t="s">
        <v>813</v>
      </c>
      <c r="AV180" s="10">
        <v>140001286713</v>
      </c>
      <c r="AW180" s="10">
        <v>130000573283</v>
      </c>
      <c r="AX180">
        <v>2006963581</v>
      </c>
      <c r="AY180" t="s">
        <v>2366</v>
      </c>
      <c r="AZ180" s="21">
        <v>152421.5</v>
      </c>
      <c r="BA180">
        <v>9008237988</v>
      </c>
      <c r="BB180" s="21">
        <v>152421.5</v>
      </c>
      <c r="BC180" t="s">
        <v>2379</v>
      </c>
      <c r="BD180" t="s">
        <v>2380</v>
      </c>
      <c r="BE180" s="21">
        <f t="shared" si="2"/>
        <v>0</v>
      </c>
      <c r="BF180" t="s">
        <v>1417</v>
      </c>
      <c r="BG180" t="s">
        <v>1418</v>
      </c>
      <c r="BH180" t="s">
        <v>2374</v>
      </c>
      <c r="BI180" s="27">
        <v>0.53180555555555553</v>
      </c>
      <c r="BJ180">
        <v>496803</v>
      </c>
      <c r="BK180" t="s">
        <v>692</v>
      </c>
      <c r="BL180" s="27">
        <v>0.53182870370370372</v>
      </c>
      <c r="BM180" t="s">
        <v>2374</v>
      </c>
      <c r="BN180" s="27">
        <v>0.61745370370370367</v>
      </c>
      <c r="BO180" t="s">
        <v>1659</v>
      </c>
      <c r="BQ180" t="s">
        <v>1670</v>
      </c>
      <c r="BT180">
        <v>36210</v>
      </c>
      <c r="BU180">
        <v>3</v>
      </c>
      <c r="BW180" t="s">
        <v>1421</v>
      </c>
      <c r="BY180" s="27">
        <v>0.61361111111111111</v>
      </c>
      <c r="BZ180" t="s">
        <v>2398</v>
      </c>
      <c r="CA180" t="s">
        <v>1422</v>
      </c>
      <c r="CB180" t="s">
        <v>1661</v>
      </c>
      <c r="CC180">
        <v>9000</v>
      </c>
      <c r="CD180" t="s">
        <v>1392</v>
      </c>
      <c r="CE180">
        <v>10</v>
      </c>
      <c r="CF180">
        <v>9000</v>
      </c>
      <c r="CG180" t="s">
        <v>1392</v>
      </c>
      <c r="CH180">
        <v>4016316806</v>
      </c>
      <c r="CI180" t="s">
        <v>1392</v>
      </c>
      <c r="CJ180" s="27">
        <v>0.61361111111111111</v>
      </c>
      <c r="CK180" t="s">
        <v>2374</v>
      </c>
      <c r="CL180" t="s">
        <v>1424</v>
      </c>
      <c r="CM180" t="s">
        <v>1662</v>
      </c>
      <c r="CN180" t="s">
        <v>1663</v>
      </c>
      <c r="CO180" s="27">
        <v>0.61716435185185181</v>
      </c>
      <c r="CP180" s="27">
        <v>0</v>
      </c>
      <c r="CQ180" t="s">
        <v>2375</v>
      </c>
      <c r="CR180" t="s">
        <v>1427</v>
      </c>
      <c r="CS180" t="s">
        <v>1392</v>
      </c>
      <c r="CT180" t="s">
        <v>1664</v>
      </c>
      <c r="CU180">
        <v>183465381</v>
      </c>
      <c r="CV180">
        <v>9000</v>
      </c>
    </row>
    <row r="181" spans="1:100" x14ac:dyDescent="0.2">
      <c r="A181" s="12"/>
      <c r="B181" s="10"/>
      <c r="C181" s="10"/>
      <c r="D181" s="14"/>
      <c r="E181" s="14"/>
      <c r="F181" s="14"/>
      <c r="G181" s="14"/>
      <c r="H181" s="14"/>
      <c r="I181" s="13"/>
      <c r="J181" s="13"/>
      <c r="M181" s="5"/>
      <c r="N181" s="14"/>
      <c r="O181" s="14"/>
      <c r="P181" s="14"/>
      <c r="Q181" s="14"/>
      <c r="AL181" t="s">
        <v>469</v>
      </c>
      <c r="AM181" t="s">
        <v>2375</v>
      </c>
      <c r="AN181" s="27">
        <v>0.60121527777777783</v>
      </c>
      <c r="AO181" t="s">
        <v>1658</v>
      </c>
      <c r="AP181">
        <v>1016892882</v>
      </c>
      <c r="AQ181" t="s">
        <v>1414</v>
      </c>
      <c r="AR181" t="s">
        <v>1415</v>
      </c>
      <c r="AS181" t="s">
        <v>1416</v>
      </c>
      <c r="AT181" t="s">
        <v>1346</v>
      </c>
      <c r="AU181" t="s">
        <v>753</v>
      </c>
      <c r="AV181" s="10">
        <v>140001286611</v>
      </c>
      <c r="AW181" s="10">
        <v>130000573287</v>
      </c>
      <c r="AX181">
        <v>2006963459</v>
      </c>
      <c r="AY181" t="s">
        <v>2366</v>
      </c>
      <c r="AZ181" s="21">
        <v>267002.45</v>
      </c>
      <c r="BA181">
        <v>9008237885</v>
      </c>
      <c r="BB181" s="21">
        <v>267002.45</v>
      </c>
      <c r="BC181" t="s">
        <v>2379</v>
      </c>
      <c r="BD181" t="s">
        <v>2380</v>
      </c>
      <c r="BE181" s="21">
        <f t="shared" si="2"/>
        <v>0</v>
      </c>
      <c r="BF181" t="s">
        <v>1417</v>
      </c>
      <c r="BG181" t="s">
        <v>1418</v>
      </c>
      <c r="BH181" t="s">
        <v>2374</v>
      </c>
      <c r="BI181" s="27">
        <v>0.53099537037037037</v>
      </c>
      <c r="BJ181">
        <v>496803</v>
      </c>
      <c r="BK181" t="s">
        <v>692</v>
      </c>
      <c r="BL181" s="27">
        <v>0.53104166666666663</v>
      </c>
      <c r="BM181" t="s">
        <v>2374</v>
      </c>
      <c r="BN181" s="27">
        <v>0.60623842592592592</v>
      </c>
      <c r="BO181" t="s">
        <v>1659</v>
      </c>
      <c r="BQ181" t="s">
        <v>1671</v>
      </c>
      <c r="BT181">
        <v>36210</v>
      </c>
      <c r="BU181">
        <v>3</v>
      </c>
      <c r="BW181" t="s">
        <v>1421</v>
      </c>
      <c r="BY181" s="27">
        <v>0.60121527777777783</v>
      </c>
      <c r="BZ181" t="s">
        <v>2398</v>
      </c>
      <c r="CA181" t="s">
        <v>1422</v>
      </c>
      <c r="CB181" t="s">
        <v>1661</v>
      </c>
      <c r="CC181">
        <v>9000</v>
      </c>
      <c r="CD181" t="s">
        <v>1392</v>
      </c>
      <c r="CE181">
        <v>10</v>
      </c>
      <c r="CF181">
        <v>9000</v>
      </c>
      <c r="CG181" t="s">
        <v>1392</v>
      </c>
      <c r="CH181">
        <v>4016316806</v>
      </c>
      <c r="CI181" t="s">
        <v>1392</v>
      </c>
      <c r="CJ181" s="27">
        <v>0.60121527777777783</v>
      </c>
      <c r="CK181" t="s">
        <v>2374</v>
      </c>
      <c r="CL181" t="s">
        <v>1424</v>
      </c>
      <c r="CM181" t="s">
        <v>1662</v>
      </c>
      <c r="CN181" t="s">
        <v>1663</v>
      </c>
      <c r="CO181" s="27">
        <v>0.6017824074074074</v>
      </c>
      <c r="CP181" s="27">
        <v>0</v>
      </c>
      <c r="CQ181" t="s">
        <v>2375</v>
      </c>
      <c r="CR181" t="s">
        <v>1427</v>
      </c>
      <c r="CS181" t="s">
        <v>1392</v>
      </c>
      <c r="CT181" t="s">
        <v>1664</v>
      </c>
      <c r="CU181">
        <v>183464287</v>
      </c>
      <c r="CV181">
        <v>9000</v>
      </c>
    </row>
    <row r="182" spans="1:100" x14ac:dyDescent="0.2">
      <c r="A182" s="12"/>
      <c r="B182" s="10"/>
      <c r="C182" s="10"/>
      <c r="D182" s="14"/>
      <c r="E182" s="14"/>
      <c r="F182" s="14"/>
      <c r="G182" s="14"/>
      <c r="H182" s="14"/>
      <c r="I182" s="13"/>
      <c r="J182" s="13"/>
      <c r="M182" s="5"/>
      <c r="N182" s="14"/>
      <c r="O182" s="14"/>
      <c r="P182" s="14"/>
      <c r="Q182" s="14"/>
      <c r="AL182" t="s">
        <v>469</v>
      </c>
      <c r="AM182" t="s">
        <v>2375</v>
      </c>
      <c r="AN182" s="27">
        <v>0.68452546296296291</v>
      </c>
      <c r="AO182" t="s">
        <v>1658</v>
      </c>
      <c r="AP182">
        <v>1016894925</v>
      </c>
      <c r="AQ182" t="s">
        <v>1414</v>
      </c>
      <c r="AR182" t="s">
        <v>1415</v>
      </c>
      <c r="AS182" t="s">
        <v>1416</v>
      </c>
      <c r="AT182" t="s">
        <v>1346</v>
      </c>
      <c r="AU182" t="s">
        <v>720</v>
      </c>
      <c r="AV182" s="10">
        <v>140001287244</v>
      </c>
      <c r="AW182" s="10">
        <v>130000573293</v>
      </c>
      <c r="AX182">
        <v>2006964126</v>
      </c>
      <c r="AY182" t="s">
        <v>2366</v>
      </c>
      <c r="AZ182" s="21">
        <v>148478.54999999999</v>
      </c>
      <c r="BA182">
        <v>9008238684</v>
      </c>
      <c r="BB182" s="21">
        <v>148478.54999999999</v>
      </c>
      <c r="BC182" t="s">
        <v>2367</v>
      </c>
      <c r="BD182" t="s">
        <v>2383</v>
      </c>
      <c r="BE182" s="21">
        <f t="shared" si="2"/>
        <v>0</v>
      </c>
      <c r="BF182" t="s">
        <v>1417</v>
      </c>
      <c r="BG182" t="s">
        <v>1418</v>
      </c>
      <c r="BH182" t="s">
        <v>2374</v>
      </c>
      <c r="BI182" s="27">
        <v>0.53065972222222224</v>
      </c>
      <c r="BJ182">
        <v>496803</v>
      </c>
      <c r="BK182" t="s">
        <v>692</v>
      </c>
      <c r="BL182" s="27">
        <v>0.53068287037037043</v>
      </c>
      <c r="BM182" t="s">
        <v>2374</v>
      </c>
      <c r="BN182" s="27">
        <v>0.68623842592592599</v>
      </c>
      <c r="BO182" t="s">
        <v>1659</v>
      </c>
      <c r="BQ182" t="s">
        <v>1672</v>
      </c>
      <c r="BT182">
        <v>36210</v>
      </c>
      <c r="BU182">
        <v>3</v>
      </c>
      <c r="BW182" t="s">
        <v>1421</v>
      </c>
      <c r="BY182" s="27">
        <v>0.68452546296296291</v>
      </c>
      <c r="BZ182" t="s">
        <v>2398</v>
      </c>
      <c r="CA182" t="s">
        <v>1422</v>
      </c>
      <c r="CB182" t="s">
        <v>1661</v>
      </c>
      <c r="CC182">
        <v>9000</v>
      </c>
      <c r="CD182" t="s">
        <v>1392</v>
      </c>
      <c r="CE182">
        <v>10</v>
      </c>
      <c r="CF182">
        <v>9000</v>
      </c>
      <c r="CG182" t="s">
        <v>1392</v>
      </c>
      <c r="CH182">
        <v>4016316806</v>
      </c>
      <c r="CI182" t="s">
        <v>1392</v>
      </c>
      <c r="CJ182" s="27">
        <v>0.68452546296296291</v>
      </c>
      <c r="CK182" t="s">
        <v>2374</v>
      </c>
      <c r="CL182" t="s">
        <v>1424</v>
      </c>
      <c r="CM182" t="s">
        <v>1662</v>
      </c>
      <c r="CN182" t="s">
        <v>1663</v>
      </c>
      <c r="CO182" s="27">
        <v>0.68456018518518524</v>
      </c>
      <c r="CP182" s="27">
        <v>0</v>
      </c>
      <c r="CQ182" t="s">
        <v>2375</v>
      </c>
      <c r="CR182" t="s">
        <v>1427</v>
      </c>
      <c r="CS182" t="s">
        <v>1392</v>
      </c>
      <c r="CT182" t="s">
        <v>1664</v>
      </c>
      <c r="CU182">
        <v>183471648</v>
      </c>
      <c r="CV182">
        <v>9000</v>
      </c>
    </row>
    <row r="183" spans="1:100" x14ac:dyDescent="0.2">
      <c r="A183" s="12"/>
      <c r="B183" s="10"/>
      <c r="C183" s="10"/>
      <c r="D183" s="14"/>
      <c r="E183" s="14"/>
      <c r="F183" s="14"/>
      <c r="G183" s="14"/>
      <c r="H183" s="14"/>
      <c r="I183" s="13"/>
      <c r="J183" s="13"/>
      <c r="M183" s="5"/>
      <c r="N183" s="14"/>
      <c r="O183" s="14"/>
      <c r="P183" s="14"/>
      <c r="Q183" s="14"/>
      <c r="AL183" t="s">
        <v>469</v>
      </c>
      <c r="AM183" t="s">
        <v>2375</v>
      </c>
      <c r="AN183" s="27">
        <v>0.69011574074074078</v>
      </c>
      <c r="AO183" t="s">
        <v>1658</v>
      </c>
      <c r="AP183">
        <v>1018950475</v>
      </c>
      <c r="AQ183" t="s">
        <v>1414</v>
      </c>
      <c r="AR183" t="s">
        <v>1415</v>
      </c>
      <c r="AS183" t="s">
        <v>1416</v>
      </c>
      <c r="AT183" t="s">
        <v>1346</v>
      </c>
      <c r="AU183" t="s">
        <v>691</v>
      </c>
      <c r="AV183" s="10">
        <v>140001287272</v>
      </c>
      <c r="AW183" s="10">
        <v>130000573306</v>
      </c>
      <c r="AX183">
        <v>2006964294</v>
      </c>
      <c r="AY183" t="s">
        <v>2366</v>
      </c>
      <c r="AZ183" s="21">
        <v>156011.35</v>
      </c>
      <c r="BA183">
        <v>9008238871</v>
      </c>
      <c r="BB183" s="21">
        <v>156011.35</v>
      </c>
      <c r="BC183" t="s">
        <v>2367</v>
      </c>
      <c r="BD183" t="s">
        <v>2370</v>
      </c>
      <c r="BE183" s="21">
        <f t="shared" si="2"/>
        <v>0</v>
      </c>
      <c r="BF183" t="s">
        <v>1417</v>
      </c>
      <c r="BG183" t="s">
        <v>1418</v>
      </c>
      <c r="BH183" t="s">
        <v>2374</v>
      </c>
      <c r="BI183" s="27">
        <v>0.53024305555555562</v>
      </c>
      <c r="BJ183">
        <v>496803</v>
      </c>
      <c r="BK183" t="s">
        <v>692</v>
      </c>
      <c r="BL183" s="27">
        <v>0.53028935185185189</v>
      </c>
      <c r="BM183" t="s">
        <v>2374</v>
      </c>
      <c r="BN183" s="27">
        <v>0.69136574074074064</v>
      </c>
      <c r="BO183" t="s">
        <v>1659</v>
      </c>
      <c r="BQ183" t="s">
        <v>1673</v>
      </c>
      <c r="BT183">
        <v>36210</v>
      </c>
      <c r="BU183">
        <v>3</v>
      </c>
      <c r="BW183" t="s">
        <v>1421</v>
      </c>
      <c r="BY183" s="27">
        <v>0.69011574074074078</v>
      </c>
      <c r="BZ183" t="s">
        <v>2398</v>
      </c>
      <c r="CA183" t="s">
        <v>1422</v>
      </c>
      <c r="CB183" t="s">
        <v>1661</v>
      </c>
      <c r="CC183">
        <v>9000</v>
      </c>
      <c r="CD183" t="s">
        <v>1392</v>
      </c>
      <c r="CE183">
        <v>10</v>
      </c>
      <c r="CF183">
        <v>9000</v>
      </c>
      <c r="CG183" t="s">
        <v>1392</v>
      </c>
      <c r="CH183">
        <v>4016316806</v>
      </c>
      <c r="CI183" t="s">
        <v>1392</v>
      </c>
      <c r="CJ183" s="27">
        <v>0.69011574074074078</v>
      </c>
      <c r="CK183" t="s">
        <v>2374</v>
      </c>
      <c r="CL183" t="s">
        <v>1424</v>
      </c>
      <c r="CM183" t="s">
        <v>1662</v>
      </c>
      <c r="CN183" t="s">
        <v>1663</v>
      </c>
      <c r="CO183" s="27">
        <v>0.69015046296296301</v>
      </c>
      <c r="CP183" s="27">
        <v>0</v>
      </c>
      <c r="CQ183" t="s">
        <v>2375</v>
      </c>
      <c r="CR183" t="s">
        <v>1427</v>
      </c>
      <c r="CS183" t="s">
        <v>1392</v>
      </c>
      <c r="CT183" t="s">
        <v>1664</v>
      </c>
      <c r="CU183">
        <v>183472646</v>
      </c>
      <c r="CV183">
        <v>9000</v>
      </c>
    </row>
    <row r="184" spans="1:100" x14ac:dyDescent="0.2">
      <c r="A184" s="12"/>
      <c r="B184" s="10"/>
      <c r="C184" s="10"/>
      <c r="D184" s="14"/>
      <c r="E184" s="14"/>
      <c r="F184" s="14"/>
      <c r="G184" s="14"/>
      <c r="H184" s="14"/>
      <c r="I184" s="13"/>
      <c r="J184" s="13"/>
      <c r="M184" s="5"/>
      <c r="N184" s="14"/>
      <c r="O184" s="14"/>
      <c r="P184" s="14"/>
      <c r="Q184" s="14"/>
      <c r="AL184" t="s">
        <v>469</v>
      </c>
      <c r="AM184" t="s">
        <v>2375</v>
      </c>
      <c r="AN184" s="27">
        <v>0.59035879629629628</v>
      </c>
      <c r="AO184" t="s">
        <v>1658</v>
      </c>
      <c r="AP184">
        <v>1016892882</v>
      </c>
      <c r="AQ184" t="s">
        <v>1414</v>
      </c>
      <c r="AR184" t="s">
        <v>1415</v>
      </c>
      <c r="AS184" t="s">
        <v>1416</v>
      </c>
      <c r="AT184" t="s">
        <v>1346</v>
      </c>
      <c r="AU184" t="s">
        <v>783</v>
      </c>
      <c r="AV184" s="10">
        <v>140001286518</v>
      </c>
      <c r="AW184" s="10">
        <v>130000573276</v>
      </c>
      <c r="AX184">
        <v>2006963396</v>
      </c>
      <c r="AY184" t="s">
        <v>2366</v>
      </c>
      <c r="AZ184" s="21">
        <v>62616.4</v>
      </c>
      <c r="BA184">
        <v>9008237774</v>
      </c>
      <c r="BB184" s="21">
        <v>62616.4</v>
      </c>
      <c r="BC184" t="s">
        <v>2379</v>
      </c>
      <c r="BD184" t="s">
        <v>2380</v>
      </c>
      <c r="BE184" s="21">
        <f t="shared" si="2"/>
        <v>0</v>
      </c>
      <c r="BF184" t="s">
        <v>1417</v>
      </c>
      <c r="BG184" t="s">
        <v>1418</v>
      </c>
      <c r="BH184" t="s">
        <v>2374</v>
      </c>
      <c r="BI184" s="27">
        <v>0.53142361111111114</v>
      </c>
      <c r="BJ184">
        <v>496803</v>
      </c>
      <c r="BK184" t="s">
        <v>692</v>
      </c>
      <c r="BL184" s="27">
        <v>0.53143518518518518</v>
      </c>
      <c r="BM184" t="s">
        <v>2374</v>
      </c>
      <c r="BN184" s="27">
        <v>0.59586805555555555</v>
      </c>
      <c r="BO184" t="s">
        <v>1659</v>
      </c>
      <c r="BQ184" t="s">
        <v>1674</v>
      </c>
      <c r="BT184">
        <v>36210</v>
      </c>
      <c r="BU184">
        <v>3</v>
      </c>
      <c r="BW184" t="s">
        <v>1421</v>
      </c>
      <c r="BY184" s="27">
        <v>0.59035879629629628</v>
      </c>
      <c r="BZ184" t="s">
        <v>2398</v>
      </c>
      <c r="CA184" t="s">
        <v>1422</v>
      </c>
      <c r="CB184" t="s">
        <v>1661</v>
      </c>
      <c r="CC184">
        <v>9000</v>
      </c>
      <c r="CD184" t="s">
        <v>1392</v>
      </c>
      <c r="CE184">
        <v>10</v>
      </c>
      <c r="CF184">
        <v>9000</v>
      </c>
      <c r="CG184" t="s">
        <v>1392</v>
      </c>
      <c r="CH184">
        <v>4016316806</v>
      </c>
      <c r="CI184" t="s">
        <v>1392</v>
      </c>
      <c r="CJ184" s="27">
        <v>0.59035879629629628</v>
      </c>
      <c r="CK184" t="s">
        <v>2374</v>
      </c>
      <c r="CL184" t="s">
        <v>1424</v>
      </c>
      <c r="CM184" t="s">
        <v>1662</v>
      </c>
      <c r="CN184" t="s">
        <v>1663</v>
      </c>
      <c r="CO184" s="27">
        <v>0.59059027777777773</v>
      </c>
      <c r="CP184" s="27">
        <v>0</v>
      </c>
      <c r="CQ184" t="s">
        <v>2375</v>
      </c>
      <c r="CR184" t="s">
        <v>1427</v>
      </c>
      <c r="CS184" t="s">
        <v>1392</v>
      </c>
      <c r="CT184" t="s">
        <v>1664</v>
      </c>
      <c r="CU184">
        <v>183463274</v>
      </c>
      <c r="CV184">
        <v>9000</v>
      </c>
    </row>
    <row r="185" spans="1:100" x14ac:dyDescent="0.2">
      <c r="A185" s="12"/>
      <c r="B185" s="10"/>
      <c r="C185" s="10"/>
      <c r="D185" s="14"/>
      <c r="E185" s="14"/>
      <c r="F185" s="14"/>
      <c r="G185" s="14"/>
      <c r="H185" s="14"/>
      <c r="I185" s="13"/>
      <c r="J185" s="13"/>
      <c r="M185" s="5"/>
      <c r="N185" s="14"/>
      <c r="O185" s="14"/>
      <c r="P185" s="14"/>
      <c r="Q185" s="14"/>
      <c r="AL185" t="s">
        <v>469</v>
      </c>
      <c r="AM185" t="s">
        <v>2375</v>
      </c>
      <c r="AN185" s="27">
        <v>0.56343750000000004</v>
      </c>
      <c r="AO185" t="s">
        <v>1658</v>
      </c>
      <c r="AP185">
        <v>1017079140</v>
      </c>
      <c r="AQ185" t="s">
        <v>1414</v>
      </c>
      <c r="AR185" t="s">
        <v>1415</v>
      </c>
      <c r="AS185" t="s">
        <v>1416</v>
      </c>
      <c r="AT185" t="s">
        <v>1346</v>
      </c>
      <c r="AU185" t="s">
        <v>836</v>
      </c>
      <c r="AV185" s="10">
        <v>140001286211</v>
      </c>
      <c r="AW185" s="10">
        <v>130000573254</v>
      </c>
      <c r="AX185">
        <v>2006962913</v>
      </c>
      <c r="AY185" t="s">
        <v>2366</v>
      </c>
      <c r="AZ185" s="21">
        <v>7120.85</v>
      </c>
      <c r="BA185">
        <v>9008237345</v>
      </c>
      <c r="BB185" s="21">
        <v>7120.85</v>
      </c>
      <c r="BC185" t="s">
        <v>2377</v>
      </c>
      <c r="BD185" t="s">
        <v>2378</v>
      </c>
      <c r="BE185" s="21">
        <f t="shared" si="2"/>
        <v>0</v>
      </c>
      <c r="BF185" t="s">
        <v>1417</v>
      </c>
      <c r="BG185" t="s">
        <v>1418</v>
      </c>
      <c r="BH185" t="s">
        <v>2374</v>
      </c>
      <c r="BI185" s="27">
        <v>0.53216435185185185</v>
      </c>
      <c r="BJ185">
        <v>496803</v>
      </c>
      <c r="BK185" t="s">
        <v>692</v>
      </c>
      <c r="BL185" s="27">
        <v>0.53218750000000004</v>
      </c>
      <c r="BM185" t="s">
        <v>2374</v>
      </c>
      <c r="BN185" s="27">
        <v>0.56640046296296298</v>
      </c>
      <c r="BO185" t="s">
        <v>1659</v>
      </c>
      <c r="BQ185" t="s">
        <v>1675</v>
      </c>
      <c r="BT185">
        <v>36210</v>
      </c>
      <c r="BW185" t="s">
        <v>1421</v>
      </c>
      <c r="BY185" s="28">
        <v>1</v>
      </c>
      <c r="BZ185" t="s">
        <v>2369</v>
      </c>
      <c r="CA185" t="s">
        <v>1422</v>
      </c>
      <c r="CB185" t="s">
        <v>1661</v>
      </c>
      <c r="CC185">
        <v>9000</v>
      </c>
      <c r="CD185" t="s">
        <v>1392</v>
      </c>
      <c r="CE185">
        <v>10</v>
      </c>
      <c r="CF185">
        <v>9000</v>
      </c>
      <c r="CG185" t="s">
        <v>1392</v>
      </c>
      <c r="CH185">
        <v>4016316806</v>
      </c>
      <c r="CI185" t="s">
        <v>1392</v>
      </c>
      <c r="CJ185" s="27">
        <v>0</v>
      </c>
      <c r="CK185" t="s">
        <v>2369</v>
      </c>
      <c r="CL185" t="s">
        <v>1424</v>
      </c>
      <c r="CM185" t="s">
        <v>1662</v>
      </c>
      <c r="CN185" t="s">
        <v>1663</v>
      </c>
      <c r="CO185" s="27">
        <v>0.56372685185185178</v>
      </c>
      <c r="CP185" s="27">
        <v>0</v>
      </c>
      <c r="CQ185" t="s">
        <v>2375</v>
      </c>
      <c r="CR185" t="s">
        <v>1427</v>
      </c>
      <c r="CS185" t="s">
        <v>1392</v>
      </c>
      <c r="CT185" t="s">
        <v>1664</v>
      </c>
      <c r="CU185">
        <v>183460531</v>
      </c>
      <c r="CV185">
        <v>9000</v>
      </c>
    </row>
    <row r="186" spans="1:100" x14ac:dyDescent="0.2">
      <c r="A186" s="12"/>
      <c r="B186" s="10"/>
      <c r="C186" s="10"/>
      <c r="D186" s="14"/>
      <c r="E186" s="14"/>
      <c r="F186" s="14"/>
      <c r="G186" s="14"/>
      <c r="H186" s="14"/>
      <c r="I186" s="13"/>
      <c r="J186" s="13"/>
      <c r="M186" s="5"/>
      <c r="N186" s="14"/>
      <c r="O186" s="14"/>
      <c r="P186" s="14"/>
      <c r="Q186" s="14"/>
      <c r="AL186" t="s">
        <v>427</v>
      </c>
      <c r="AM186" t="s">
        <v>2375</v>
      </c>
      <c r="AN186" s="27">
        <v>0.55164351851851856</v>
      </c>
      <c r="AO186" t="s">
        <v>1676</v>
      </c>
      <c r="AP186">
        <v>1017270176</v>
      </c>
      <c r="AQ186" t="s">
        <v>1414</v>
      </c>
      <c r="AR186" t="s">
        <v>1415</v>
      </c>
      <c r="AS186" t="s">
        <v>1416</v>
      </c>
      <c r="AT186" t="s">
        <v>1346</v>
      </c>
      <c r="AU186" t="s">
        <v>1138</v>
      </c>
      <c r="AV186" s="10">
        <v>140001286168</v>
      </c>
      <c r="AW186" s="10">
        <v>130000573274</v>
      </c>
      <c r="AX186">
        <v>2006962924</v>
      </c>
      <c r="AY186" t="s">
        <v>2366</v>
      </c>
      <c r="AZ186" s="21">
        <v>83213.899999999994</v>
      </c>
      <c r="BA186">
        <v>9008237268</v>
      </c>
      <c r="BB186" s="21">
        <v>83213.899999999994</v>
      </c>
      <c r="BC186" t="s">
        <v>2381</v>
      </c>
      <c r="BD186" t="s">
        <v>2382</v>
      </c>
      <c r="BE186" s="21">
        <f t="shared" si="2"/>
        <v>0</v>
      </c>
      <c r="BF186" t="s">
        <v>1417</v>
      </c>
      <c r="BG186" t="s">
        <v>1418</v>
      </c>
      <c r="BH186" t="s">
        <v>2374</v>
      </c>
      <c r="BI186" s="27">
        <v>0.61488425925925927</v>
      </c>
      <c r="BJ186">
        <v>503813</v>
      </c>
      <c r="BK186" t="s">
        <v>93</v>
      </c>
      <c r="BL186" s="27">
        <v>0.61490740740740735</v>
      </c>
      <c r="BM186" t="s">
        <v>2374</v>
      </c>
      <c r="BN186" s="27">
        <v>0.56269675925925922</v>
      </c>
      <c r="BO186" t="s">
        <v>1677</v>
      </c>
      <c r="BQ186" t="s">
        <v>1678</v>
      </c>
      <c r="BT186">
        <v>36110</v>
      </c>
      <c r="BW186" t="s">
        <v>1421</v>
      </c>
      <c r="BY186" s="28">
        <v>1</v>
      </c>
      <c r="BZ186" t="s">
        <v>2425</v>
      </c>
      <c r="CA186" t="s">
        <v>1422</v>
      </c>
      <c r="CB186" t="s">
        <v>1679</v>
      </c>
      <c r="CC186">
        <v>9000</v>
      </c>
      <c r="CD186" t="s">
        <v>1392</v>
      </c>
      <c r="CE186">
        <v>10</v>
      </c>
      <c r="CF186">
        <v>9000</v>
      </c>
      <c r="CG186" t="s">
        <v>1392</v>
      </c>
      <c r="CH186">
        <v>4016316821</v>
      </c>
      <c r="CI186" t="s">
        <v>1392</v>
      </c>
      <c r="CJ186" s="27">
        <v>0</v>
      </c>
      <c r="CK186" t="s">
        <v>2426</v>
      </c>
      <c r="CL186" t="s">
        <v>1424</v>
      </c>
      <c r="CM186" t="s">
        <v>1680</v>
      </c>
      <c r="CN186" t="s">
        <v>1681</v>
      </c>
      <c r="CO186" s="27">
        <v>0.55216435185185186</v>
      </c>
      <c r="CP186" s="27">
        <v>0</v>
      </c>
      <c r="CQ186" t="s">
        <v>2375</v>
      </c>
      <c r="CR186" t="s">
        <v>1427</v>
      </c>
      <c r="CS186" t="s">
        <v>1392</v>
      </c>
      <c r="CT186" t="s">
        <v>1682</v>
      </c>
      <c r="CU186">
        <v>183460223</v>
      </c>
      <c r="CV186">
        <v>9000</v>
      </c>
    </row>
    <row r="187" spans="1:100" x14ac:dyDescent="0.2">
      <c r="A187" s="12"/>
      <c r="B187" s="10"/>
      <c r="C187" s="10"/>
      <c r="D187" s="14"/>
      <c r="E187" s="14"/>
      <c r="F187" s="14"/>
      <c r="G187" s="14"/>
      <c r="H187" s="14"/>
      <c r="I187" s="13"/>
      <c r="J187" s="13"/>
      <c r="M187" s="5"/>
      <c r="N187" s="14"/>
      <c r="O187" s="14"/>
      <c r="P187" s="14"/>
      <c r="Q187" s="14"/>
      <c r="AL187" t="s">
        <v>427</v>
      </c>
      <c r="AM187" t="s">
        <v>2375</v>
      </c>
      <c r="AN187" s="27">
        <v>0.61912037037037038</v>
      </c>
      <c r="AO187" t="s">
        <v>1676</v>
      </c>
      <c r="AP187">
        <v>1016894925</v>
      </c>
      <c r="AQ187" t="s">
        <v>1414</v>
      </c>
      <c r="AR187" t="s">
        <v>1415</v>
      </c>
      <c r="AS187" t="s">
        <v>1416</v>
      </c>
      <c r="AT187" t="s">
        <v>1346</v>
      </c>
      <c r="AU187" t="s">
        <v>1125</v>
      </c>
      <c r="AV187" s="10">
        <v>140001286780</v>
      </c>
      <c r="AW187" s="10">
        <v>130000573253</v>
      </c>
      <c r="AX187">
        <v>2006963678</v>
      </c>
      <c r="AY187" t="s">
        <v>2366</v>
      </c>
      <c r="AZ187" s="21">
        <v>479921.75</v>
      </c>
      <c r="BA187">
        <v>9008238197</v>
      </c>
      <c r="BB187" s="21">
        <v>479921.75</v>
      </c>
      <c r="BC187" t="s">
        <v>2367</v>
      </c>
      <c r="BD187" t="s">
        <v>2383</v>
      </c>
      <c r="BE187" s="21">
        <f t="shared" si="2"/>
        <v>0</v>
      </c>
      <c r="BF187" t="s">
        <v>1417</v>
      </c>
      <c r="BG187" t="s">
        <v>1418</v>
      </c>
      <c r="BH187" t="s">
        <v>2374</v>
      </c>
      <c r="BI187" s="27">
        <v>0.61081018518518515</v>
      </c>
      <c r="BJ187">
        <v>503813</v>
      </c>
      <c r="BK187" t="s">
        <v>93</v>
      </c>
      <c r="BL187" s="27">
        <v>0.61084490740740738</v>
      </c>
      <c r="BM187" t="s">
        <v>2374</v>
      </c>
      <c r="BN187" s="27">
        <v>0.625462962962963</v>
      </c>
      <c r="BO187" t="s">
        <v>1677</v>
      </c>
      <c r="BQ187" t="s">
        <v>1683</v>
      </c>
      <c r="BT187">
        <v>36110</v>
      </c>
      <c r="BW187" t="s">
        <v>1421</v>
      </c>
      <c r="BY187" s="28">
        <v>1</v>
      </c>
      <c r="BZ187" t="s">
        <v>2425</v>
      </c>
      <c r="CA187" t="s">
        <v>1422</v>
      </c>
      <c r="CB187" t="s">
        <v>1679</v>
      </c>
      <c r="CC187">
        <v>9000</v>
      </c>
      <c r="CD187" t="s">
        <v>1392</v>
      </c>
      <c r="CE187">
        <v>10</v>
      </c>
      <c r="CF187">
        <v>9000</v>
      </c>
      <c r="CG187" t="s">
        <v>1392</v>
      </c>
      <c r="CH187">
        <v>4016316821</v>
      </c>
      <c r="CI187" t="s">
        <v>1392</v>
      </c>
      <c r="CJ187" s="27">
        <v>0</v>
      </c>
      <c r="CK187" t="s">
        <v>2426</v>
      </c>
      <c r="CL187" t="s">
        <v>1424</v>
      </c>
      <c r="CM187" t="s">
        <v>1680</v>
      </c>
      <c r="CN187" t="s">
        <v>1681</v>
      </c>
      <c r="CO187" s="27">
        <v>0.61916666666666664</v>
      </c>
      <c r="CP187" s="27">
        <v>0</v>
      </c>
      <c r="CQ187" t="s">
        <v>2375</v>
      </c>
      <c r="CR187" t="s">
        <v>1427</v>
      </c>
      <c r="CS187" t="s">
        <v>1392</v>
      </c>
      <c r="CT187" t="s">
        <v>1682</v>
      </c>
      <c r="CU187">
        <v>183466064</v>
      </c>
      <c r="CV187">
        <v>9000</v>
      </c>
    </row>
    <row r="188" spans="1:100" x14ac:dyDescent="0.2">
      <c r="A188" s="12"/>
      <c r="B188" s="10"/>
      <c r="C188" s="10"/>
      <c r="D188" s="14"/>
      <c r="E188" s="14"/>
      <c r="F188" s="14"/>
      <c r="G188" s="14"/>
      <c r="H188" s="14"/>
      <c r="I188" s="13"/>
      <c r="J188" s="13"/>
      <c r="M188" s="5"/>
      <c r="N188" s="14"/>
      <c r="O188" s="14"/>
      <c r="P188" s="14"/>
      <c r="Q188" s="14"/>
      <c r="AL188" t="s">
        <v>427</v>
      </c>
      <c r="AM188" t="s">
        <v>2375</v>
      </c>
      <c r="AN188" s="27">
        <v>0.65180555555555553</v>
      </c>
      <c r="AO188" t="s">
        <v>1676</v>
      </c>
      <c r="AP188">
        <v>1016892882</v>
      </c>
      <c r="AQ188" t="s">
        <v>1414</v>
      </c>
      <c r="AR188" t="s">
        <v>1415</v>
      </c>
      <c r="AS188" t="s">
        <v>1416</v>
      </c>
      <c r="AT188" t="s">
        <v>1346</v>
      </c>
      <c r="AU188" t="s">
        <v>759</v>
      </c>
      <c r="AV188" s="10">
        <v>140001287024</v>
      </c>
      <c r="AW188" s="10">
        <v>130000573248</v>
      </c>
      <c r="AX188">
        <v>2006963948</v>
      </c>
      <c r="AY188" t="s">
        <v>2366</v>
      </c>
      <c r="AZ188" s="21">
        <v>336622</v>
      </c>
      <c r="BA188">
        <v>9008238593</v>
      </c>
      <c r="BB188" s="21">
        <v>336622</v>
      </c>
      <c r="BC188" t="s">
        <v>2379</v>
      </c>
      <c r="BD188" t="s">
        <v>2380</v>
      </c>
      <c r="BE188" s="21">
        <f t="shared" si="2"/>
        <v>0</v>
      </c>
      <c r="BF188" t="s">
        <v>1417</v>
      </c>
      <c r="BG188" t="s">
        <v>1418</v>
      </c>
      <c r="BH188" t="s">
        <v>2374</v>
      </c>
      <c r="BI188" s="27">
        <v>0.61152777777777778</v>
      </c>
      <c r="BJ188">
        <v>503813</v>
      </c>
      <c r="BK188" t="s">
        <v>93</v>
      </c>
      <c r="BL188" s="27">
        <v>0.61156250000000001</v>
      </c>
      <c r="BM188" t="s">
        <v>2374</v>
      </c>
      <c r="BN188" s="27">
        <v>0.65350694444444446</v>
      </c>
      <c r="BO188" t="s">
        <v>1677</v>
      </c>
      <c r="BQ188" t="s">
        <v>1685</v>
      </c>
      <c r="BT188">
        <v>36110</v>
      </c>
      <c r="BW188" t="s">
        <v>1421</v>
      </c>
      <c r="BY188" s="28">
        <v>1</v>
      </c>
      <c r="BZ188" t="s">
        <v>2386</v>
      </c>
      <c r="CA188" t="s">
        <v>1422</v>
      </c>
      <c r="CB188" t="s">
        <v>1679</v>
      </c>
      <c r="CC188">
        <v>9000</v>
      </c>
      <c r="CD188" t="s">
        <v>1392</v>
      </c>
      <c r="CE188">
        <v>10</v>
      </c>
      <c r="CF188">
        <v>9000</v>
      </c>
      <c r="CG188" t="s">
        <v>1392</v>
      </c>
      <c r="CH188">
        <v>4016316821</v>
      </c>
      <c r="CI188" t="s">
        <v>1392</v>
      </c>
      <c r="CJ188" s="27">
        <v>0</v>
      </c>
      <c r="CK188" t="s">
        <v>2430</v>
      </c>
      <c r="CL188" t="s">
        <v>1424</v>
      </c>
      <c r="CM188" t="s">
        <v>1680</v>
      </c>
      <c r="CN188" t="s">
        <v>1681</v>
      </c>
      <c r="CO188" s="27">
        <v>0.65192129629629625</v>
      </c>
      <c r="CP188" s="27">
        <v>0</v>
      </c>
      <c r="CQ188" t="s">
        <v>2375</v>
      </c>
      <c r="CR188" t="s">
        <v>1427</v>
      </c>
      <c r="CS188" t="s">
        <v>1392</v>
      </c>
      <c r="CT188" t="s">
        <v>1682</v>
      </c>
      <c r="CU188">
        <v>183468620</v>
      </c>
      <c r="CV188">
        <v>9000</v>
      </c>
    </row>
    <row r="189" spans="1:100" x14ac:dyDescent="0.2">
      <c r="A189" s="12"/>
      <c r="B189" s="10"/>
      <c r="C189" s="10"/>
      <c r="D189" s="14"/>
      <c r="E189" s="14"/>
      <c r="F189" s="14"/>
      <c r="G189" s="14"/>
      <c r="H189" s="14"/>
      <c r="I189" s="13"/>
      <c r="J189" s="13"/>
      <c r="M189" s="5"/>
      <c r="N189" s="14"/>
      <c r="O189" s="14"/>
      <c r="P189" s="14"/>
      <c r="Q189" s="14"/>
      <c r="AL189" t="s">
        <v>427</v>
      </c>
      <c r="AM189" t="s">
        <v>2375</v>
      </c>
      <c r="AN189" s="27">
        <v>0.6348611111111111</v>
      </c>
      <c r="AO189" t="s">
        <v>1676</v>
      </c>
      <c r="AP189">
        <v>1016892882</v>
      </c>
      <c r="AQ189" t="s">
        <v>1414</v>
      </c>
      <c r="AR189" t="s">
        <v>1415</v>
      </c>
      <c r="AS189" t="s">
        <v>1416</v>
      </c>
      <c r="AT189" t="s">
        <v>1346</v>
      </c>
      <c r="AU189" t="s">
        <v>791</v>
      </c>
      <c r="AV189" s="10">
        <v>140001286890</v>
      </c>
      <c r="AW189" s="10">
        <v>130000573243</v>
      </c>
      <c r="AX189">
        <v>2006963818</v>
      </c>
      <c r="AY189" t="s">
        <v>2366</v>
      </c>
      <c r="AZ189" s="21">
        <v>205327.65</v>
      </c>
      <c r="BA189">
        <v>9008238315</v>
      </c>
      <c r="BB189" s="21">
        <v>205327.65</v>
      </c>
      <c r="BC189" t="s">
        <v>2379</v>
      </c>
      <c r="BD189" t="s">
        <v>2380</v>
      </c>
      <c r="BE189" s="21">
        <f t="shared" si="2"/>
        <v>0</v>
      </c>
      <c r="BF189" t="s">
        <v>1417</v>
      </c>
      <c r="BG189" t="s">
        <v>1418</v>
      </c>
      <c r="BH189" t="s">
        <v>2374</v>
      </c>
      <c r="BI189" s="27">
        <v>0.61211805555555554</v>
      </c>
      <c r="BJ189">
        <v>503813</v>
      </c>
      <c r="BK189" t="s">
        <v>93</v>
      </c>
      <c r="BL189" s="27">
        <v>0.61217592592592596</v>
      </c>
      <c r="BM189" t="s">
        <v>2374</v>
      </c>
      <c r="BN189" s="27">
        <v>0.63837962962962969</v>
      </c>
      <c r="BO189" t="s">
        <v>1677</v>
      </c>
      <c r="BQ189" t="s">
        <v>1686</v>
      </c>
      <c r="BT189">
        <v>36110</v>
      </c>
      <c r="BW189" t="s">
        <v>1421</v>
      </c>
      <c r="BY189" s="28">
        <v>1</v>
      </c>
      <c r="BZ189" t="s">
        <v>2386</v>
      </c>
      <c r="CA189" t="s">
        <v>1422</v>
      </c>
      <c r="CB189" t="s">
        <v>1679</v>
      </c>
      <c r="CC189">
        <v>9000</v>
      </c>
      <c r="CD189" t="s">
        <v>1392</v>
      </c>
      <c r="CE189">
        <v>10</v>
      </c>
      <c r="CF189">
        <v>9000</v>
      </c>
      <c r="CG189" t="s">
        <v>1392</v>
      </c>
      <c r="CH189">
        <v>4016316821</v>
      </c>
      <c r="CI189" t="s">
        <v>1392</v>
      </c>
      <c r="CJ189" s="27">
        <v>0</v>
      </c>
      <c r="CK189" t="s">
        <v>2430</v>
      </c>
      <c r="CL189" t="s">
        <v>1424</v>
      </c>
      <c r="CM189" t="s">
        <v>1680</v>
      </c>
      <c r="CN189" t="s">
        <v>1681</v>
      </c>
      <c r="CO189" s="27">
        <v>0.63641203703703708</v>
      </c>
      <c r="CP189" s="27">
        <v>0</v>
      </c>
      <c r="CQ189" t="s">
        <v>2375</v>
      </c>
      <c r="CR189" t="s">
        <v>1427</v>
      </c>
      <c r="CS189" t="s">
        <v>1392</v>
      </c>
      <c r="CT189" t="s">
        <v>1682</v>
      </c>
      <c r="CU189">
        <v>183467231</v>
      </c>
      <c r="CV189">
        <v>9000</v>
      </c>
    </row>
    <row r="190" spans="1:100" x14ac:dyDescent="0.2">
      <c r="A190" s="12"/>
      <c r="B190" s="10"/>
      <c r="C190" s="10"/>
      <c r="D190" s="14"/>
      <c r="E190" s="14"/>
      <c r="F190" s="14"/>
      <c r="G190" s="14"/>
      <c r="H190" s="14"/>
      <c r="I190" s="13"/>
      <c r="J190" s="13"/>
      <c r="M190" s="5"/>
      <c r="N190" s="14"/>
      <c r="O190" s="14"/>
      <c r="P190" s="14"/>
      <c r="Q190" s="14"/>
      <c r="AL190" t="s">
        <v>427</v>
      </c>
      <c r="AM190" t="s">
        <v>2375</v>
      </c>
      <c r="AN190" s="27">
        <v>0.59231481481481485</v>
      </c>
      <c r="AO190" t="s">
        <v>1676</v>
      </c>
      <c r="AP190">
        <v>1018532101</v>
      </c>
      <c r="AQ190" t="s">
        <v>1414</v>
      </c>
      <c r="AR190" t="s">
        <v>1415</v>
      </c>
      <c r="AS190" t="s">
        <v>1416</v>
      </c>
      <c r="AT190" t="s">
        <v>1346</v>
      </c>
      <c r="AU190" t="s">
        <v>916</v>
      </c>
      <c r="AV190" s="10">
        <v>140001286513</v>
      </c>
      <c r="AW190" s="10">
        <v>130000573288</v>
      </c>
      <c r="AX190">
        <v>2006963300</v>
      </c>
      <c r="AY190" t="s">
        <v>2366</v>
      </c>
      <c r="AZ190" s="21">
        <v>172842.45</v>
      </c>
      <c r="BA190">
        <v>9008237799</v>
      </c>
      <c r="BB190" s="21">
        <v>172842.45</v>
      </c>
      <c r="BC190" t="s">
        <v>2372</v>
      </c>
      <c r="BD190" t="s">
        <v>2373</v>
      </c>
      <c r="BE190" s="21">
        <f t="shared" si="2"/>
        <v>0</v>
      </c>
      <c r="BF190" t="s">
        <v>1417</v>
      </c>
      <c r="BG190" t="s">
        <v>1418</v>
      </c>
      <c r="BH190" t="s">
        <v>2374</v>
      </c>
      <c r="BI190" s="27">
        <v>0.61593750000000003</v>
      </c>
      <c r="BJ190">
        <v>503813</v>
      </c>
      <c r="BK190" t="s">
        <v>93</v>
      </c>
      <c r="BL190" s="27">
        <v>0.61596064814814822</v>
      </c>
      <c r="BM190" t="s">
        <v>2374</v>
      </c>
      <c r="BN190" s="27">
        <v>0.59537037037037044</v>
      </c>
      <c r="BO190" t="s">
        <v>1677</v>
      </c>
      <c r="BQ190" t="s">
        <v>1687</v>
      </c>
      <c r="BT190">
        <v>36110</v>
      </c>
      <c r="BW190" t="s">
        <v>1421</v>
      </c>
      <c r="BY190" s="28">
        <v>1</v>
      </c>
      <c r="BZ190" t="s">
        <v>2431</v>
      </c>
      <c r="CA190" t="s">
        <v>1422</v>
      </c>
      <c r="CB190" t="s">
        <v>1679</v>
      </c>
      <c r="CC190">
        <v>9000</v>
      </c>
      <c r="CD190" t="s">
        <v>1392</v>
      </c>
      <c r="CE190">
        <v>10</v>
      </c>
      <c r="CF190">
        <v>9000</v>
      </c>
      <c r="CG190" t="s">
        <v>1392</v>
      </c>
      <c r="CH190">
        <v>4016316821</v>
      </c>
      <c r="CI190" t="s">
        <v>1392</v>
      </c>
      <c r="CJ190" s="27">
        <v>0</v>
      </c>
      <c r="CK190" t="s">
        <v>2432</v>
      </c>
      <c r="CL190" t="s">
        <v>1424</v>
      </c>
      <c r="CM190" t="s">
        <v>1680</v>
      </c>
      <c r="CN190" t="s">
        <v>1681</v>
      </c>
      <c r="CO190" s="27">
        <v>0.59247685185185184</v>
      </c>
      <c r="CP190" s="27">
        <v>0</v>
      </c>
      <c r="CQ190" t="s">
        <v>2375</v>
      </c>
      <c r="CR190" t="s">
        <v>1427</v>
      </c>
      <c r="CS190" t="s">
        <v>1392</v>
      </c>
      <c r="CT190" t="s">
        <v>1682</v>
      </c>
      <c r="CU190">
        <v>183463252</v>
      </c>
      <c r="CV190">
        <v>9000</v>
      </c>
    </row>
    <row r="191" spans="1:100" x14ac:dyDescent="0.2">
      <c r="A191" s="12"/>
      <c r="B191" s="10"/>
      <c r="C191" s="10"/>
      <c r="D191" s="14"/>
      <c r="E191" s="14"/>
      <c r="F191" s="14"/>
      <c r="G191" s="14"/>
      <c r="H191" s="14"/>
      <c r="I191" s="13"/>
      <c r="J191" s="13"/>
      <c r="M191" s="5"/>
      <c r="N191" s="14"/>
      <c r="O191" s="14"/>
      <c r="P191" s="14"/>
      <c r="Q191" s="14"/>
      <c r="AL191" t="s">
        <v>427</v>
      </c>
      <c r="AM191" t="s">
        <v>2375</v>
      </c>
      <c r="AN191" s="27">
        <v>0.60319444444444448</v>
      </c>
      <c r="AO191" t="s">
        <v>1676</v>
      </c>
      <c r="AP191">
        <v>1017826554</v>
      </c>
      <c r="AQ191" t="s">
        <v>1414</v>
      </c>
      <c r="AR191" t="s">
        <v>1415</v>
      </c>
      <c r="AS191" t="s">
        <v>1416</v>
      </c>
      <c r="AT191" t="s">
        <v>1346</v>
      </c>
      <c r="AU191" t="s">
        <v>1040</v>
      </c>
      <c r="AV191" s="10">
        <v>140001286604</v>
      </c>
      <c r="AW191" s="10">
        <v>130000573295</v>
      </c>
      <c r="AX191">
        <v>2006963427</v>
      </c>
      <c r="AY191" t="s">
        <v>2366</v>
      </c>
      <c r="AZ191" s="21">
        <v>235400</v>
      </c>
      <c r="BA191">
        <v>9008237858</v>
      </c>
      <c r="BB191" s="21">
        <v>235400</v>
      </c>
      <c r="BC191" t="s">
        <v>2372</v>
      </c>
      <c r="BD191" t="s">
        <v>2376</v>
      </c>
      <c r="BE191" s="21">
        <f t="shared" si="2"/>
        <v>0</v>
      </c>
      <c r="BF191" t="s">
        <v>1417</v>
      </c>
      <c r="BG191" t="s">
        <v>1418</v>
      </c>
      <c r="BH191" t="s">
        <v>2398</v>
      </c>
      <c r="BI191" s="27">
        <v>0.45118055555555553</v>
      </c>
      <c r="BJ191">
        <v>503813</v>
      </c>
      <c r="BK191" t="s">
        <v>93</v>
      </c>
      <c r="BL191" s="27">
        <v>0.45121527777777781</v>
      </c>
      <c r="BM191" t="s">
        <v>2398</v>
      </c>
      <c r="BN191" s="27">
        <v>0.60533564814814811</v>
      </c>
      <c r="BO191" t="s">
        <v>1677</v>
      </c>
      <c r="BQ191" t="s">
        <v>1688</v>
      </c>
      <c r="BT191">
        <v>36110</v>
      </c>
      <c r="BW191" t="s">
        <v>1421</v>
      </c>
      <c r="BY191" s="28">
        <v>1</v>
      </c>
      <c r="BZ191" t="s">
        <v>2431</v>
      </c>
      <c r="CA191" t="s">
        <v>1422</v>
      </c>
      <c r="CB191" t="s">
        <v>1679</v>
      </c>
      <c r="CC191">
        <v>9000</v>
      </c>
      <c r="CD191" t="s">
        <v>1392</v>
      </c>
      <c r="CE191">
        <v>10</v>
      </c>
      <c r="CF191">
        <v>9000</v>
      </c>
      <c r="CG191" t="s">
        <v>1392</v>
      </c>
      <c r="CH191">
        <v>4016316821</v>
      </c>
      <c r="CI191" t="s">
        <v>1392</v>
      </c>
      <c r="CJ191" s="27">
        <v>0</v>
      </c>
      <c r="CK191" t="s">
        <v>2432</v>
      </c>
      <c r="CL191" t="s">
        <v>1424</v>
      </c>
      <c r="CM191" t="s">
        <v>1680</v>
      </c>
      <c r="CN191" t="s">
        <v>1681</v>
      </c>
      <c r="CO191" s="27">
        <v>0.60348379629629634</v>
      </c>
      <c r="CP191" s="27">
        <v>0</v>
      </c>
      <c r="CQ191" t="s">
        <v>2375</v>
      </c>
      <c r="CR191" t="s">
        <v>1427</v>
      </c>
      <c r="CS191" t="s">
        <v>1392</v>
      </c>
      <c r="CT191" t="s">
        <v>1682</v>
      </c>
      <c r="CU191">
        <v>183464151</v>
      </c>
      <c r="CV191">
        <v>9000</v>
      </c>
    </row>
    <row r="192" spans="1:100" x14ac:dyDescent="0.2">
      <c r="A192" s="12"/>
      <c r="B192" s="10"/>
      <c r="C192" s="10"/>
      <c r="D192" s="14"/>
      <c r="E192" s="14"/>
      <c r="F192" s="14"/>
      <c r="G192" s="14"/>
      <c r="H192" s="14"/>
      <c r="I192" s="13"/>
      <c r="J192" s="13"/>
      <c r="M192" s="5"/>
      <c r="N192" s="14"/>
      <c r="O192" s="14"/>
      <c r="P192" s="14"/>
      <c r="Q192" s="14"/>
      <c r="AL192" t="s">
        <v>427</v>
      </c>
      <c r="AM192" t="s">
        <v>2375</v>
      </c>
      <c r="AN192" s="27">
        <v>0.61506944444444445</v>
      </c>
      <c r="AO192" t="s">
        <v>1676</v>
      </c>
      <c r="AP192">
        <v>1016823762</v>
      </c>
      <c r="AQ192" t="s">
        <v>1414</v>
      </c>
      <c r="AR192" t="s">
        <v>1415</v>
      </c>
      <c r="AS192" t="s">
        <v>1416</v>
      </c>
      <c r="AT192" t="s">
        <v>1346</v>
      </c>
      <c r="AU192" t="s">
        <v>1153</v>
      </c>
      <c r="AV192" s="10">
        <v>140001286706</v>
      </c>
      <c r="AW192" s="10">
        <v>130000573268</v>
      </c>
      <c r="AX192">
        <v>2006963528</v>
      </c>
      <c r="AY192" t="s">
        <v>2366</v>
      </c>
      <c r="AZ192" s="21">
        <v>62145.599999999999</v>
      </c>
      <c r="BA192">
        <v>9008238005</v>
      </c>
      <c r="BB192" s="21">
        <v>62145.599999999999</v>
      </c>
      <c r="BC192" t="s">
        <v>2384</v>
      </c>
      <c r="BD192" t="s">
        <v>2385</v>
      </c>
      <c r="BE192" s="21">
        <f t="shared" si="2"/>
        <v>0</v>
      </c>
      <c r="BF192" t="s">
        <v>1417</v>
      </c>
      <c r="BG192" t="s">
        <v>1418</v>
      </c>
      <c r="BH192" t="s">
        <v>2374</v>
      </c>
      <c r="BI192" s="27">
        <v>0.61644675925925929</v>
      </c>
      <c r="BJ192">
        <v>503813</v>
      </c>
      <c r="BK192" t="s">
        <v>93</v>
      </c>
      <c r="BL192" s="27">
        <v>0.61646990740740748</v>
      </c>
      <c r="BM192" t="s">
        <v>2374</v>
      </c>
      <c r="BN192" s="27">
        <v>0.61687499999999995</v>
      </c>
      <c r="BO192" t="s">
        <v>1677</v>
      </c>
      <c r="BQ192" t="s">
        <v>1689</v>
      </c>
      <c r="BT192">
        <v>36110</v>
      </c>
      <c r="BW192" t="s">
        <v>1421</v>
      </c>
      <c r="BY192" s="28">
        <v>1</v>
      </c>
      <c r="BZ192" t="s">
        <v>2425</v>
      </c>
      <c r="CA192" t="s">
        <v>1422</v>
      </c>
      <c r="CB192" t="s">
        <v>1679</v>
      </c>
      <c r="CC192">
        <v>9000</v>
      </c>
      <c r="CD192" t="s">
        <v>1392</v>
      </c>
      <c r="CE192">
        <v>10</v>
      </c>
      <c r="CF192">
        <v>9000</v>
      </c>
      <c r="CG192" t="s">
        <v>1392</v>
      </c>
      <c r="CH192">
        <v>4016316821</v>
      </c>
      <c r="CI192" t="s">
        <v>1392</v>
      </c>
      <c r="CJ192" s="27">
        <v>0</v>
      </c>
      <c r="CK192" t="s">
        <v>2426</v>
      </c>
      <c r="CL192" t="s">
        <v>1424</v>
      </c>
      <c r="CM192" t="s">
        <v>1680</v>
      </c>
      <c r="CN192" t="s">
        <v>1681</v>
      </c>
      <c r="CO192" s="27">
        <v>0.61516203703703709</v>
      </c>
      <c r="CP192" s="27">
        <v>0</v>
      </c>
      <c r="CQ192" t="s">
        <v>2375</v>
      </c>
      <c r="CR192" t="s">
        <v>1427</v>
      </c>
      <c r="CS192" t="s">
        <v>1392</v>
      </c>
      <c r="CT192" t="s">
        <v>1682</v>
      </c>
      <c r="CU192">
        <v>183465328</v>
      </c>
      <c r="CV192">
        <v>9000</v>
      </c>
    </row>
    <row r="193" spans="1:100" x14ac:dyDescent="0.2">
      <c r="A193" s="12"/>
      <c r="B193" s="10"/>
      <c r="C193" s="10"/>
      <c r="D193" s="14"/>
      <c r="E193" s="14"/>
      <c r="F193" s="14"/>
      <c r="G193" s="14"/>
      <c r="H193" s="14"/>
      <c r="I193" s="13"/>
      <c r="J193" s="13"/>
      <c r="M193" s="5"/>
      <c r="N193" s="14"/>
      <c r="O193" s="14"/>
      <c r="P193" s="14"/>
      <c r="Q193" s="14"/>
      <c r="AL193" t="s">
        <v>427</v>
      </c>
      <c r="AM193" t="s">
        <v>2375</v>
      </c>
      <c r="AN193" s="27">
        <v>0.64368055555555559</v>
      </c>
      <c r="AO193" t="s">
        <v>1676</v>
      </c>
      <c r="AP193">
        <v>1016892882</v>
      </c>
      <c r="AQ193" t="s">
        <v>1414</v>
      </c>
      <c r="AR193" t="s">
        <v>1415</v>
      </c>
      <c r="AS193" t="s">
        <v>1416</v>
      </c>
      <c r="AT193" t="s">
        <v>1346</v>
      </c>
      <c r="AU193" t="s">
        <v>816</v>
      </c>
      <c r="AV193" s="10">
        <v>140001286969</v>
      </c>
      <c r="AW193" s="10">
        <v>130000573246</v>
      </c>
      <c r="AX193">
        <v>2006963935</v>
      </c>
      <c r="AY193" t="s">
        <v>2366</v>
      </c>
      <c r="AZ193" s="21">
        <v>339858.75</v>
      </c>
      <c r="BA193">
        <v>9008238433</v>
      </c>
      <c r="BB193" s="21">
        <v>339858.75</v>
      </c>
      <c r="BC193" t="s">
        <v>2379</v>
      </c>
      <c r="BD193" t="s">
        <v>2380</v>
      </c>
      <c r="BE193" s="21">
        <f t="shared" si="2"/>
        <v>0</v>
      </c>
      <c r="BF193" t="s">
        <v>1417</v>
      </c>
      <c r="BG193" t="s">
        <v>1418</v>
      </c>
      <c r="BH193" t="s">
        <v>2374</v>
      </c>
      <c r="BI193" s="27">
        <v>0.61266203703703703</v>
      </c>
      <c r="BJ193">
        <v>503813</v>
      </c>
      <c r="BK193" t="s">
        <v>93</v>
      </c>
      <c r="BL193" s="27">
        <v>0.61268518518518522</v>
      </c>
      <c r="BM193" t="s">
        <v>2374</v>
      </c>
      <c r="BN193" s="27">
        <v>0.64726851851851852</v>
      </c>
      <c r="BO193" t="s">
        <v>1677</v>
      </c>
      <c r="BQ193" t="s">
        <v>1690</v>
      </c>
      <c r="BT193">
        <v>36110</v>
      </c>
      <c r="BW193" t="s">
        <v>1421</v>
      </c>
      <c r="BY193" s="28">
        <v>1</v>
      </c>
      <c r="BZ193" t="s">
        <v>2386</v>
      </c>
      <c r="CA193" t="s">
        <v>1422</v>
      </c>
      <c r="CB193" t="s">
        <v>1679</v>
      </c>
      <c r="CC193">
        <v>9000</v>
      </c>
      <c r="CD193" t="s">
        <v>1392</v>
      </c>
      <c r="CE193">
        <v>10</v>
      </c>
      <c r="CF193">
        <v>9000</v>
      </c>
      <c r="CG193" t="s">
        <v>1392</v>
      </c>
      <c r="CH193">
        <v>4016316821</v>
      </c>
      <c r="CI193" t="s">
        <v>1392</v>
      </c>
      <c r="CJ193" s="27">
        <v>0</v>
      </c>
      <c r="CK193" t="s">
        <v>2430</v>
      </c>
      <c r="CL193" t="s">
        <v>1424</v>
      </c>
      <c r="CM193" t="s">
        <v>1680</v>
      </c>
      <c r="CN193" t="s">
        <v>1681</v>
      </c>
      <c r="CO193" s="27">
        <v>0.64376157407407408</v>
      </c>
      <c r="CP193" s="27">
        <v>0</v>
      </c>
      <c r="CQ193" t="s">
        <v>2375</v>
      </c>
      <c r="CR193" t="s">
        <v>1427</v>
      </c>
      <c r="CS193" t="s">
        <v>1392</v>
      </c>
      <c r="CT193" t="s">
        <v>1682</v>
      </c>
      <c r="CU193">
        <v>183468034</v>
      </c>
      <c r="CV193">
        <v>9000</v>
      </c>
    </row>
    <row r="194" spans="1:100" x14ac:dyDescent="0.2">
      <c r="A194" s="12"/>
      <c r="B194" s="10"/>
      <c r="C194" s="10"/>
      <c r="D194" s="14"/>
      <c r="E194" s="14"/>
      <c r="F194" s="14"/>
      <c r="G194" s="14"/>
      <c r="H194" s="14"/>
      <c r="I194" s="13"/>
      <c r="J194" s="13"/>
      <c r="M194" s="5"/>
      <c r="N194" s="14"/>
      <c r="O194" s="14"/>
      <c r="P194" s="14"/>
      <c r="Q194" s="14"/>
      <c r="AL194" t="s">
        <v>427</v>
      </c>
      <c r="AM194" t="s">
        <v>2375</v>
      </c>
      <c r="AN194" s="27">
        <v>0.6602662037037037</v>
      </c>
      <c r="AO194" t="s">
        <v>1676</v>
      </c>
      <c r="AP194">
        <v>1016894824</v>
      </c>
      <c r="AQ194" t="s">
        <v>1414</v>
      </c>
      <c r="AR194" t="s">
        <v>1415</v>
      </c>
      <c r="AS194" t="s">
        <v>1416</v>
      </c>
      <c r="AT194" t="s">
        <v>1346</v>
      </c>
      <c r="AU194" t="s">
        <v>887</v>
      </c>
      <c r="AV194" s="10">
        <v>140001287089</v>
      </c>
      <c r="AW194" s="10">
        <v>130000573281</v>
      </c>
      <c r="AX194">
        <v>2006963985</v>
      </c>
      <c r="AY194" t="s">
        <v>2366</v>
      </c>
      <c r="AZ194" s="21">
        <v>42842.8</v>
      </c>
      <c r="BA194">
        <v>9008238548</v>
      </c>
      <c r="BB194" s="21">
        <v>42842.8</v>
      </c>
      <c r="BC194" t="s">
        <v>2367</v>
      </c>
      <c r="BD194" t="s">
        <v>2388</v>
      </c>
      <c r="BE194" s="21">
        <f t="shared" ref="BE194:BE257" si="3">AZ194-BB194</f>
        <v>0</v>
      </c>
      <c r="BF194" t="s">
        <v>1417</v>
      </c>
      <c r="BG194" t="s">
        <v>1418</v>
      </c>
      <c r="BH194" t="s">
        <v>2374</v>
      </c>
      <c r="BI194" s="27">
        <v>0.61546296296296299</v>
      </c>
      <c r="BJ194">
        <v>503813</v>
      </c>
      <c r="BK194" t="s">
        <v>93</v>
      </c>
      <c r="BL194" s="27">
        <v>0.61548611111111107</v>
      </c>
      <c r="BM194" t="s">
        <v>2374</v>
      </c>
      <c r="BN194" s="27">
        <v>0.66167824074074078</v>
      </c>
      <c r="BO194" t="s">
        <v>1677</v>
      </c>
      <c r="BQ194" t="s">
        <v>1691</v>
      </c>
      <c r="BT194">
        <v>36110</v>
      </c>
      <c r="BW194" t="s">
        <v>1421</v>
      </c>
      <c r="BY194" s="28">
        <v>1</v>
      </c>
      <c r="BZ194" t="s">
        <v>2429</v>
      </c>
      <c r="CA194" t="s">
        <v>1422</v>
      </c>
      <c r="CB194" t="s">
        <v>1679</v>
      </c>
      <c r="CC194">
        <v>9000</v>
      </c>
      <c r="CD194" t="s">
        <v>1392</v>
      </c>
      <c r="CE194">
        <v>10</v>
      </c>
      <c r="CF194">
        <v>9000</v>
      </c>
      <c r="CG194" t="s">
        <v>1392</v>
      </c>
      <c r="CH194">
        <v>4016316821</v>
      </c>
      <c r="CI194" t="s">
        <v>1392</v>
      </c>
      <c r="CJ194" s="27">
        <v>0</v>
      </c>
      <c r="CK194" t="s">
        <v>2392</v>
      </c>
      <c r="CL194" t="s">
        <v>1424</v>
      </c>
      <c r="CM194" t="s">
        <v>1680</v>
      </c>
      <c r="CN194" t="s">
        <v>1681</v>
      </c>
      <c r="CO194" s="27">
        <v>0.66033564814814816</v>
      </c>
      <c r="CP194" s="27">
        <v>0</v>
      </c>
      <c r="CQ194" t="s">
        <v>2375</v>
      </c>
      <c r="CR194" t="s">
        <v>1427</v>
      </c>
      <c r="CS194" t="s">
        <v>1392</v>
      </c>
      <c r="CT194" t="s">
        <v>1682</v>
      </c>
      <c r="CU194">
        <v>183469366</v>
      </c>
      <c r="CV194">
        <v>9000</v>
      </c>
    </row>
    <row r="195" spans="1:100" x14ac:dyDescent="0.2">
      <c r="A195" s="12"/>
      <c r="B195" s="10"/>
      <c r="C195" s="10"/>
      <c r="D195" s="14"/>
      <c r="E195" s="14"/>
      <c r="F195" s="14"/>
      <c r="G195" s="14"/>
      <c r="H195" s="14"/>
      <c r="I195" s="13"/>
      <c r="J195" s="13"/>
      <c r="M195" s="5"/>
      <c r="N195" s="14"/>
      <c r="O195" s="14"/>
      <c r="P195" s="14"/>
      <c r="Q195" s="14"/>
      <c r="AL195" t="s">
        <v>427</v>
      </c>
      <c r="AM195" t="s">
        <v>2375</v>
      </c>
      <c r="AN195" s="27">
        <v>0.63093750000000004</v>
      </c>
      <c r="AO195" t="s">
        <v>1676</v>
      </c>
      <c r="AP195">
        <v>1016894837</v>
      </c>
      <c r="AQ195" t="s">
        <v>1414</v>
      </c>
      <c r="AR195" t="s">
        <v>1415</v>
      </c>
      <c r="AS195" t="s">
        <v>1416</v>
      </c>
      <c r="AT195" t="s">
        <v>1346</v>
      </c>
      <c r="AU195" t="s">
        <v>1076</v>
      </c>
      <c r="AV195" s="10">
        <v>140001286842</v>
      </c>
      <c r="AW195" s="10">
        <v>130000573301</v>
      </c>
      <c r="AX195">
        <v>2006963690</v>
      </c>
      <c r="AY195" t="s">
        <v>2366</v>
      </c>
      <c r="AZ195" s="21">
        <v>143770.54999999999</v>
      </c>
      <c r="BA195">
        <v>9008238207</v>
      </c>
      <c r="BB195" s="21">
        <v>143770.54999999999</v>
      </c>
      <c r="BC195" t="s">
        <v>2367</v>
      </c>
      <c r="BD195" t="s">
        <v>2368</v>
      </c>
      <c r="BE195" s="21">
        <f t="shared" si="3"/>
        <v>0</v>
      </c>
      <c r="BF195" t="s">
        <v>1417</v>
      </c>
      <c r="BG195" t="s">
        <v>1418</v>
      </c>
      <c r="BH195" t="s">
        <v>2398</v>
      </c>
      <c r="BI195" s="27">
        <v>0.45211805555555556</v>
      </c>
      <c r="BJ195">
        <v>503813</v>
      </c>
      <c r="BK195" t="s">
        <v>93</v>
      </c>
      <c r="BL195" s="27">
        <v>0.45226851851851851</v>
      </c>
      <c r="BM195" t="s">
        <v>2398</v>
      </c>
      <c r="BN195" s="27">
        <v>0.63254629629629633</v>
      </c>
      <c r="BO195" t="s">
        <v>1677</v>
      </c>
      <c r="BQ195" t="s">
        <v>1692</v>
      </c>
      <c r="BT195">
        <v>36110</v>
      </c>
      <c r="BW195" t="s">
        <v>1421</v>
      </c>
      <c r="BY195" s="28">
        <v>1</v>
      </c>
      <c r="BZ195" t="s">
        <v>2431</v>
      </c>
      <c r="CA195" t="s">
        <v>1422</v>
      </c>
      <c r="CB195" t="s">
        <v>1679</v>
      </c>
      <c r="CC195">
        <v>9000</v>
      </c>
      <c r="CD195" t="s">
        <v>1392</v>
      </c>
      <c r="CE195">
        <v>10</v>
      </c>
      <c r="CF195">
        <v>9000</v>
      </c>
      <c r="CG195" t="s">
        <v>1392</v>
      </c>
      <c r="CH195">
        <v>4016316821</v>
      </c>
      <c r="CI195" t="s">
        <v>1392</v>
      </c>
      <c r="CJ195" s="27">
        <v>0</v>
      </c>
      <c r="CK195" t="s">
        <v>2432</v>
      </c>
      <c r="CL195" t="s">
        <v>1424</v>
      </c>
      <c r="CM195" t="s">
        <v>1680</v>
      </c>
      <c r="CN195" t="s">
        <v>1681</v>
      </c>
      <c r="CO195" s="27">
        <v>0.63107638888888895</v>
      </c>
      <c r="CP195" s="27">
        <v>0</v>
      </c>
      <c r="CQ195" t="s">
        <v>2375</v>
      </c>
      <c r="CR195" t="s">
        <v>1427</v>
      </c>
      <c r="CS195" t="s">
        <v>1392</v>
      </c>
      <c r="CT195" t="s">
        <v>1682</v>
      </c>
      <c r="CU195">
        <v>183466776</v>
      </c>
      <c r="CV195">
        <v>9000</v>
      </c>
    </row>
    <row r="196" spans="1:100" x14ac:dyDescent="0.2">
      <c r="A196" s="12"/>
      <c r="B196" s="10"/>
      <c r="C196" s="10"/>
      <c r="D196" s="14"/>
      <c r="E196" s="14"/>
      <c r="F196" s="14"/>
      <c r="G196" s="14"/>
      <c r="H196" s="14"/>
      <c r="I196" s="13"/>
      <c r="J196" s="13"/>
      <c r="M196" s="5"/>
      <c r="N196" s="14"/>
      <c r="O196" s="14"/>
      <c r="P196" s="14"/>
      <c r="Q196" s="14"/>
      <c r="AL196" t="s">
        <v>427</v>
      </c>
      <c r="AM196" t="s">
        <v>2375</v>
      </c>
      <c r="AN196" s="27">
        <v>0.67015046296296299</v>
      </c>
      <c r="AO196" t="s">
        <v>1676</v>
      </c>
      <c r="AP196">
        <v>1018950475</v>
      </c>
      <c r="AQ196" t="s">
        <v>1414</v>
      </c>
      <c r="AR196" t="s">
        <v>1415</v>
      </c>
      <c r="AS196" t="s">
        <v>1416</v>
      </c>
      <c r="AT196" t="s">
        <v>1346</v>
      </c>
      <c r="AU196" t="s">
        <v>1122</v>
      </c>
      <c r="AV196" s="10">
        <v>140001287184</v>
      </c>
      <c r="AW196" s="10">
        <v>130000573256</v>
      </c>
      <c r="AX196">
        <v>2006964082</v>
      </c>
      <c r="AY196" t="s">
        <v>2366</v>
      </c>
      <c r="AZ196" s="21">
        <v>94101.15</v>
      </c>
      <c r="BA196">
        <v>9008238609</v>
      </c>
      <c r="BB196" s="21">
        <v>94101.15</v>
      </c>
      <c r="BC196" t="s">
        <v>2367</v>
      </c>
      <c r="BD196" t="s">
        <v>2370</v>
      </c>
      <c r="BE196" s="21">
        <f t="shared" si="3"/>
        <v>0</v>
      </c>
      <c r="BF196" t="s">
        <v>1417</v>
      </c>
      <c r="BG196" t="s">
        <v>1418</v>
      </c>
      <c r="BH196" t="s">
        <v>2374</v>
      </c>
      <c r="BI196" s="27">
        <v>0.60997685185185191</v>
      </c>
      <c r="BJ196">
        <v>503813</v>
      </c>
      <c r="BK196" t="s">
        <v>93</v>
      </c>
      <c r="BL196" s="27">
        <v>0.61002314814814818</v>
      </c>
      <c r="BM196" t="s">
        <v>2374</v>
      </c>
      <c r="BN196" s="27">
        <v>0.67513888888888884</v>
      </c>
      <c r="BO196" t="s">
        <v>1677</v>
      </c>
      <c r="BQ196" t="s">
        <v>1693</v>
      </c>
      <c r="BT196">
        <v>36110</v>
      </c>
      <c r="BW196" t="s">
        <v>1421</v>
      </c>
      <c r="BY196" s="28">
        <v>1</v>
      </c>
      <c r="BZ196" t="s">
        <v>2425</v>
      </c>
      <c r="CA196" t="s">
        <v>1422</v>
      </c>
      <c r="CB196" t="s">
        <v>1679</v>
      </c>
      <c r="CC196">
        <v>9000</v>
      </c>
      <c r="CD196" t="s">
        <v>1392</v>
      </c>
      <c r="CE196">
        <v>10</v>
      </c>
      <c r="CF196">
        <v>9000</v>
      </c>
      <c r="CG196" t="s">
        <v>1392</v>
      </c>
      <c r="CH196">
        <v>4016316821</v>
      </c>
      <c r="CI196" t="s">
        <v>1392</v>
      </c>
      <c r="CJ196" s="27">
        <v>0</v>
      </c>
      <c r="CK196" t="s">
        <v>2426</v>
      </c>
      <c r="CL196" t="s">
        <v>1424</v>
      </c>
      <c r="CM196" t="s">
        <v>1680</v>
      </c>
      <c r="CN196" t="s">
        <v>1681</v>
      </c>
      <c r="CO196" s="27">
        <v>0.67024305555555552</v>
      </c>
      <c r="CP196" s="27">
        <v>0</v>
      </c>
      <c r="CQ196" t="s">
        <v>2375</v>
      </c>
      <c r="CR196" t="s">
        <v>1427</v>
      </c>
      <c r="CS196" t="s">
        <v>1392</v>
      </c>
      <c r="CT196" t="s">
        <v>1682</v>
      </c>
      <c r="CU196">
        <v>183470664</v>
      </c>
      <c r="CV196">
        <v>9000</v>
      </c>
    </row>
    <row r="197" spans="1:100" x14ac:dyDescent="0.2">
      <c r="A197" s="12"/>
      <c r="B197" s="10"/>
      <c r="C197" s="10"/>
      <c r="D197" s="14"/>
      <c r="E197" s="14"/>
      <c r="F197" s="14"/>
      <c r="G197" s="14"/>
      <c r="H197" s="14"/>
      <c r="I197" s="13"/>
      <c r="J197" s="13"/>
      <c r="M197" s="5"/>
      <c r="N197" s="14"/>
      <c r="O197" s="14"/>
      <c r="P197" s="14"/>
      <c r="Q197" s="14"/>
      <c r="AL197" t="s">
        <v>427</v>
      </c>
      <c r="AM197" t="s">
        <v>2375</v>
      </c>
      <c r="AN197" s="27">
        <v>0.68983796296296296</v>
      </c>
      <c r="AO197" t="s">
        <v>1676</v>
      </c>
      <c r="AP197">
        <v>1016892928</v>
      </c>
      <c r="AQ197" t="s">
        <v>1414</v>
      </c>
      <c r="AR197" t="s">
        <v>1415</v>
      </c>
      <c r="AS197" t="s">
        <v>1416</v>
      </c>
      <c r="AT197" t="s">
        <v>1346</v>
      </c>
      <c r="AU197" t="s">
        <v>964</v>
      </c>
      <c r="AV197" s="10">
        <v>140001287277</v>
      </c>
      <c r="AW197" s="10">
        <v>130000573217</v>
      </c>
      <c r="AX197">
        <v>2006964273</v>
      </c>
      <c r="AY197" t="s">
        <v>2366</v>
      </c>
      <c r="AZ197" s="21">
        <v>693247.65</v>
      </c>
      <c r="BA197">
        <v>9008238913</v>
      </c>
      <c r="BB197" s="21">
        <v>693247.65</v>
      </c>
      <c r="BC197" t="s">
        <v>2367</v>
      </c>
      <c r="BD197" t="s">
        <v>2371</v>
      </c>
      <c r="BE197" s="21">
        <f t="shared" si="3"/>
        <v>0</v>
      </c>
      <c r="BF197" t="s">
        <v>1417</v>
      </c>
      <c r="BG197" t="s">
        <v>1418</v>
      </c>
      <c r="BH197" t="s">
        <v>2398</v>
      </c>
      <c r="BI197" s="27">
        <v>0.44282407407407409</v>
      </c>
      <c r="BJ197">
        <v>503813</v>
      </c>
      <c r="BK197" t="s">
        <v>93</v>
      </c>
      <c r="BL197" s="27">
        <v>0.44284722222222223</v>
      </c>
      <c r="BM197" t="s">
        <v>2398</v>
      </c>
      <c r="BN197" s="27">
        <v>0.69188657407407417</v>
      </c>
      <c r="BO197" t="s">
        <v>1677</v>
      </c>
      <c r="BQ197" t="s">
        <v>1694</v>
      </c>
      <c r="BT197">
        <v>36110</v>
      </c>
      <c r="BW197" t="s">
        <v>1421</v>
      </c>
      <c r="BY197" s="28">
        <v>1</v>
      </c>
      <c r="BZ197" t="s">
        <v>2386</v>
      </c>
      <c r="CA197" t="s">
        <v>1422</v>
      </c>
      <c r="CB197" t="s">
        <v>1679</v>
      </c>
      <c r="CC197">
        <v>9000</v>
      </c>
      <c r="CD197" t="s">
        <v>1392</v>
      </c>
      <c r="CE197">
        <v>10</v>
      </c>
      <c r="CF197">
        <v>9000</v>
      </c>
      <c r="CG197" t="s">
        <v>1392</v>
      </c>
      <c r="CH197">
        <v>4016316821</v>
      </c>
      <c r="CI197" t="s">
        <v>1392</v>
      </c>
      <c r="CJ197" s="27">
        <v>0</v>
      </c>
      <c r="CK197" t="s">
        <v>2430</v>
      </c>
      <c r="CL197" t="s">
        <v>1424</v>
      </c>
      <c r="CM197" t="s">
        <v>1680</v>
      </c>
      <c r="CN197" t="s">
        <v>1681</v>
      </c>
      <c r="CO197" s="27">
        <v>0.69008101851851855</v>
      </c>
      <c r="CP197" s="27">
        <v>0</v>
      </c>
      <c r="CQ197" t="s">
        <v>2375</v>
      </c>
      <c r="CR197" t="s">
        <v>1427</v>
      </c>
      <c r="CS197" t="s">
        <v>1392</v>
      </c>
      <c r="CT197" t="s">
        <v>1682</v>
      </c>
      <c r="CU197">
        <v>183472684</v>
      </c>
      <c r="CV197">
        <v>9000</v>
      </c>
    </row>
    <row r="198" spans="1:100" x14ac:dyDescent="0.2">
      <c r="A198" s="12"/>
      <c r="B198" s="10"/>
      <c r="C198" s="10"/>
      <c r="D198" s="14"/>
      <c r="E198" s="14"/>
      <c r="F198" s="14"/>
      <c r="G198" s="14"/>
      <c r="H198" s="14"/>
      <c r="I198" s="13"/>
      <c r="J198" s="13"/>
      <c r="M198" s="5"/>
      <c r="N198" s="14"/>
      <c r="O198" s="14"/>
      <c r="P198" s="14"/>
      <c r="Q198" s="14"/>
      <c r="AL198" t="s">
        <v>507</v>
      </c>
      <c r="AM198" t="s">
        <v>2375</v>
      </c>
      <c r="AN198" s="27">
        <v>0.70226851851851846</v>
      </c>
      <c r="AO198" t="s">
        <v>1695</v>
      </c>
      <c r="AP198">
        <v>1016892882</v>
      </c>
      <c r="AQ198" t="s">
        <v>1414</v>
      </c>
      <c r="AR198" t="s">
        <v>1415</v>
      </c>
      <c r="AS198" t="s">
        <v>1416</v>
      </c>
      <c r="AT198" t="s">
        <v>1346</v>
      </c>
      <c r="AU198" t="s">
        <v>1232</v>
      </c>
      <c r="AV198" s="10">
        <v>140001287308</v>
      </c>
      <c r="AW198" s="10">
        <v>130000574053</v>
      </c>
      <c r="AX198">
        <v>2006964334</v>
      </c>
      <c r="AY198" t="s">
        <v>2366</v>
      </c>
      <c r="AZ198" s="21">
        <v>570727.30000000005</v>
      </c>
      <c r="BA198">
        <v>9008282427</v>
      </c>
      <c r="BB198" s="21">
        <v>570727.30000000005</v>
      </c>
      <c r="BC198" t="s">
        <v>2379</v>
      </c>
      <c r="BD198" t="s">
        <v>2380</v>
      </c>
      <c r="BE198" s="21">
        <f t="shared" si="3"/>
        <v>0</v>
      </c>
      <c r="BF198" t="s">
        <v>1417</v>
      </c>
      <c r="BG198" t="s">
        <v>1601</v>
      </c>
      <c r="BH198" t="s">
        <v>2408</v>
      </c>
      <c r="BI198" s="27">
        <v>0.57208333333333339</v>
      </c>
      <c r="BJ198">
        <v>438643</v>
      </c>
      <c r="BK198" t="s">
        <v>688</v>
      </c>
      <c r="BL198" s="27">
        <v>0</v>
      </c>
      <c r="BN198" s="27">
        <v>0.70428240740740744</v>
      </c>
      <c r="BO198" t="s">
        <v>1696</v>
      </c>
      <c r="BQ198" t="s">
        <v>1697</v>
      </c>
      <c r="BT198">
        <v>36150</v>
      </c>
      <c r="BW198" t="s">
        <v>1421</v>
      </c>
      <c r="BY198" s="28">
        <v>1</v>
      </c>
      <c r="BZ198" t="s">
        <v>2426</v>
      </c>
      <c r="CA198" t="s">
        <v>1422</v>
      </c>
      <c r="CB198" t="s">
        <v>1698</v>
      </c>
      <c r="CC198">
        <v>9000</v>
      </c>
      <c r="CD198" t="s">
        <v>1392</v>
      </c>
      <c r="CE198">
        <v>10</v>
      </c>
      <c r="CF198">
        <v>9000</v>
      </c>
      <c r="CG198" t="s">
        <v>1392</v>
      </c>
      <c r="CH198">
        <v>4016316885</v>
      </c>
      <c r="CI198" t="s">
        <v>1392</v>
      </c>
      <c r="CJ198" s="27">
        <v>0</v>
      </c>
      <c r="CK198" t="s">
        <v>2423</v>
      </c>
      <c r="CL198" t="s">
        <v>1424</v>
      </c>
      <c r="CM198" t="s">
        <v>1699</v>
      </c>
      <c r="CN198" t="s">
        <v>1700</v>
      </c>
      <c r="CO198" s="27">
        <v>0.70232638888888888</v>
      </c>
      <c r="CP198" s="27">
        <v>0</v>
      </c>
      <c r="CQ198" t="s">
        <v>2375</v>
      </c>
      <c r="CR198" t="s">
        <v>1427</v>
      </c>
      <c r="CS198" t="s">
        <v>1392</v>
      </c>
      <c r="CT198" t="s">
        <v>1701</v>
      </c>
      <c r="CU198">
        <v>183473266</v>
      </c>
      <c r="CV198">
        <v>9000</v>
      </c>
    </row>
    <row r="199" spans="1:100" x14ac:dyDescent="0.2">
      <c r="A199" s="12"/>
      <c r="B199" s="10"/>
      <c r="C199" s="10"/>
      <c r="D199" s="14"/>
      <c r="E199" s="14"/>
      <c r="F199" s="14"/>
      <c r="G199" s="14"/>
      <c r="H199" s="14"/>
      <c r="I199" s="13"/>
      <c r="J199" s="13"/>
      <c r="M199" s="5"/>
      <c r="N199" s="14"/>
      <c r="O199" s="14"/>
      <c r="P199" s="14"/>
      <c r="Q199" s="14"/>
      <c r="AL199" t="s">
        <v>507</v>
      </c>
      <c r="AM199" t="s">
        <v>2375</v>
      </c>
      <c r="AN199" s="27">
        <v>0.70747685185185183</v>
      </c>
      <c r="AO199" t="s">
        <v>1695</v>
      </c>
      <c r="AP199">
        <v>1016892882</v>
      </c>
      <c r="AQ199" t="s">
        <v>1414</v>
      </c>
      <c r="AR199" t="s">
        <v>1415</v>
      </c>
      <c r="AS199" t="s">
        <v>1416</v>
      </c>
      <c r="AT199" t="s">
        <v>1346</v>
      </c>
      <c r="AU199" t="s">
        <v>1234</v>
      </c>
      <c r="AV199" s="10">
        <v>140001287314</v>
      </c>
      <c r="AW199" s="10">
        <v>130000574018</v>
      </c>
      <c r="AX199">
        <v>2006964335</v>
      </c>
      <c r="AY199" t="s">
        <v>2366</v>
      </c>
      <c r="AZ199" s="21">
        <v>136767.4</v>
      </c>
      <c r="BA199">
        <v>9008238898</v>
      </c>
      <c r="BB199" s="21">
        <v>136767.4</v>
      </c>
      <c r="BC199" t="s">
        <v>2379</v>
      </c>
      <c r="BD199" t="s">
        <v>2380</v>
      </c>
      <c r="BE199" s="21">
        <f t="shared" si="3"/>
        <v>0</v>
      </c>
      <c r="BF199" t="s">
        <v>1417</v>
      </c>
      <c r="BG199" t="s">
        <v>1418</v>
      </c>
      <c r="BH199" t="s">
        <v>2374</v>
      </c>
      <c r="BI199" s="27">
        <v>0.43605324074074076</v>
      </c>
      <c r="BJ199">
        <v>438643</v>
      </c>
      <c r="BK199" t="s">
        <v>688</v>
      </c>
      <c r="BL199" s="27">
        <v>0.43605324074074076</v>
      </c>
      <c r="BM199" t="s">
        <v>2374</v>
      </c>
      <c r="BN199" s="27">
        <v>0.70961805555555557</v>
      </c>
      <c r="BO199" t="s">
        <v>1696</v>
      </c>
      <c r="BQ199" t="s">
        <v>1702</v>
      </c>
      <c r="BT199">
        <v>36150</v>
      </c>
      <c r="BW199" t="s">
        <v>1421</v>
      </c>
      <c r="BY199" s="28">
        <v>1</v>
      </c>
      <c r="BZ199" t="s">
        <v>2426</v>
      </c>
      <c r="CA199" t="s">
        <v>1422</v>
      </c>
      <c r="CB199" t="s">
        <v>1698</v>
      </c>
      <c r="CC199">
        <v>9000</v>
      </c>
      <c r="CD199" t="s">
        <v>1392</v>
      </c>
      <c r="CE199">
        <v>10</v>
      </c>
      <c r="CF199">
        <v>9000</v>
      </c>
      <c r="CG199" t="s">
        <v>1392</v>
      </c>
      <c r="CH199">
        <v>4016316885</v>
      </c>
      <c r="CI199" t="s">
        <v>1392</v>
      </c>
      <c r="CJ199" s="27">
        <v>0</v>
      </c>
      <c r="CK199" t="s">
        <v>2423</v>
      </c>
      <c r="CL199" t="s">
        <v>1424</v>
      </c>
      <c r="CM199" t="s">
        <v>1699</v>
      </c>
      <c r="CN199" t="s">
        <v>1700</v>
      </c>
      <c r="CO199" s="27">
        <v>0.70754629629629628</v>
      </c>
      <c r="CP199" s="27">
        <v>0</v>
      </c>
      <c r="CQ199" t="s">
        <v>2375</v>
      </c>
      <c r="CR199" t="s">
        <v>1427</v>
      </c>
      <c r="CS199" t="s">
        <v>1392</v>
      </c>
      <c r="CT199" t="s">
        <v>1701</v>
      </c>
      <c r="CU199">
        <v>183473435</v>
      </c>
      <c r="CV199">
        <v>9000</v>
      </c>
    </row>
    <row r="200" spans="1:100" x14ac:dyDescent="0.2">
      <c r="A200" s="12"/>
      <c r="B200" s="10"/>
      <c r="C200" s="10"/>
      <c r="D200" s="14"/>
      <c r="E200" s="14"/>
      <c r="F200" s="14"/>
      <c r="G200" s="14"/>
      <c r="H200" s="14"/>
      <c r="I200" s="13"/>
      <c r="J200" s="13"/>
      <c r="M200" s="5"/>
      <c r="N200" s="14"/>
      <c r="O200" s="14"/>
      <c r="P200" s="14"/>
      <c r="Q200" s="14"/>
      <c r="AL200" t="s">
        <v>507</v>
      </c>
      <c r="AM200" t="s">
        <v>2375</v>
      </c>
      <c r="AN200" s="27">
        <v>0.71208333333333329</v>
      </c>
      <c r="AO200" t="s">
        <v>1695</v>
      </c>
      <c r="AP200">
        <v>1016892882</v>
      </c>
      <c r="AQ200" t="s">
        <v>1414</v>
      </c>
      <c r="AR200" t="s">
        <v>1415</v>
      </c>
      <c r="AS200" t="s">
        <v>1416</v>
      </c>
      <c r="AT200" t="s">
        <v>1346</v>
      </c>
      <c r="AU200" t="s">
        <v>1236</v>
      </c>
      <c r="AV200" s="10">
        <v>140001287318</v>
      </c>
      <c r="AW200" s="10">
        <v>130000574051</v>
      </c>
      <c r="AX200">
        <v>2006964337</v>
      </c>
      <c r="AY200" t="s">
        <v>2366</v>
      </c>
      <c r="AZ200" s="21">
        <v>181846.5</v>
      </c>
      <c r="BA200">
        <v>9008238900</v>
      </c>
      <c r="BB200" s="21">
        <v>181846.5</v>
      </c>
      <c r="BC200" t="s">
        <v>2379</v>
      </c>
      <c r="BD200" t="s">
        <v>2380</v>
      </c>
      <c r="BE200" s="21">
        <f t="shared" si="3"/>
        <v>0</v>
      </c>
      <c r="BF200" t="s">
        <v>1417</v>
      </c>
      <c r="BG200" t="s">
        <v>1418</v>
      </c>
      <c r="BH200" t="s">
        <v>2374</v>
      </c>
      <c r="BI200" s="27">
        <v>0.43606481481481479</v>
      </c>
      <c r="BJ200">
        <v>438643</v>
      </c>
      <c r="BK200" t="s">
        <v>688</v>
      </c>
      <c r="BL200" s="27">
        <v>0.43606481481481479</v>
      </c>
      <c r="BM200" t="s">
        <v>2374</v>
      </c>
      <c r="BN200" s="27">
        <v>0.71357638888888886</v>
      </c>
      <c r="BO200" t="s">
        <v>1696</v>
      </c>
      <c r="BQ200" t="s">
        <v>1703</v>
      </c>
      <c r="BT200">
        <v>36150</v>
      </c>
      <c r="BW200" t="s">
        <v>1421</v>
      </c>
      <c r="BY200" s="28">
        <v>1</v>
      </c>
      <c r="BZ200" t="s">
        <v>2426</v>
      </c>
      <c r="CA200" t="s">
        <v>1422</v>
      </c>
      <c r="CB200" t="s">
        <v>1698</v>
      </c>
      <c r="CC200">
        <v>9000</v>
      </c>
      <c r="CD200" t="s">
        <v>1392</v>
      </c>
      <c r="CE200">
        <v>10</v>
      </c>
      <c r="CF200">
        <v>9000</v>
      </c>
      <c r="CG200" t="s">
        <v>1392</v>
      </c>
      <c r="CH200">
        <v>4016316885</v>
      </c>
      <c r="CI200" t="s">
        <v>1392</v>
      </c>
      <c r="CJ200" s="27">
        <v>0</v>
      </c>
      <c r="CK200" t="s">
        <v>2423</v>
      </c>
      <c r="CL200" t="s">
        <v>1424</v>
      </c>
      <c r="CM200" t="s">
        <v>1699</v>
      </c>
      <c r="CN200" t="s">
        <v>1700</v>
      </c>
      <c r="CO200" s="27">
        <v>0.71217592592592593</v>
      </c>
      <c r="CP200" s="27">
        <v>0</v>
      </c>
      <c r="CQ200" t="s">
        <v>2375</v>
      </c>
      <c r="CR200" t="s">
        <v>1427</v>
      </c>
      <c r="CS200" t="s">
        <v>1392</v>
      </c>
      <c r="CT200" t="s">
        <v>1701</v>
      </c>
      <c r="CU200">
        <v>183473652</v>
      </c>
      <c r="CV200">
        <v>9000</v>
      </c>
    </row>
    <row r="201" spans="1:100" x14ac:dyDescent="0.2">
      <c r="A201" s="12"/>
      <c r="B201" s="10"/>
      <c r="C201" s="10"/>
      <c r="D201" s="14"/>
      <c r="E201" s="14"/>
      <c r="F201" s="14"/>
      <c r="G201" s="14"/>
      <c r="H201" s="14"/>
      <c r="I201" s="13"/>
      <c r="J201" s="13"/>
      <c r="M201" s="5"/>
      <c r="N201" s="14"/>
      <c r="O201" s="14"/>
      <c r="P201" s="14"/>
      <c r="Q201" s="14"/>
      <c r="AL201" t="s">
        <v>507</v>
      </c>
      <c r="AM201" t="s">
        <v>2375</v>
      </c>
      <c r="AN201" s="27">
        <v>0.61378472222222225</v>
      </c>
      <c r="AO201" t="s">
        <v>1695</v>
      </c>
      <c r="AP201">
        <v>1016892928</v>
      </c>
      <c r="AQ201" t="s">
        <v>1414</v>
      </c>
      <c r="AR201" t="s">
        <v>1415</v>
      </c>
      <c r="AS201" t="s">
        <v>1416</v>
      </c>
      <c r="AT201" t="s">
        <v>1346</v>
      </c>
      <c r="AU201" t="s">
        <v>1238</v>
      </c>
      <c r="AV201" s="10">
        <v>140001286863</v>
      </c>
      <c r="AW201" s="10">
        <v>130000574059</v>
      </c>
      <c r="AX201">
        <v>2006963761</v>
      </c>
      <c r="AY201" t="s">
        <v>2366</v>
      </c>
      <c r="AZ201" s="21">
        <v>1427262.3</v>
      </c>
      <c r="BA201">
        <v>9008238244</v>
      </c>
      <c r="BB201" s="21">
        <v>1427262.3</v>
      </c>
      <c r="BC201" t="s">
        <v>2367</v>
      </c>
      <c r="BD201" t="s">
        <v>2371</v>
      </c>
      <c r="BE201" s="21">
        <f t="shared" si="3"/>
        <v>0</v>
      </c>
      <c r="BF201" t="s">
        <v>1417</v>
      </c>
      <c r="BG201" t="s">
        <v>1418</v>
      </c>
      <c r="BH201" t="s">
        <v>2374</v>
      </c>
      <c r="BI201" s="27">
        <v>0.43606481481481479</v>
      </c>
      <c r="BJ201">
        <v>438643</v>
      </c>
      <c r="BK201" t="s">
        <v>688</v>
      </c>
      <c r="BL201" s="27">
        <v>0.43606481481481479</v>
      </c>
      <c r="BM201" t="s">
        <v>2374</v>
      </c>
      <c r="BN201" s="27">
        <v>0.63547453703703705</v>
      </c>
      <c r="BO201" t="s">
        <v>1696</v>
      </c>
      <c r="BQ201" t="s">
        <v>1704</v>
      </c>
      <c r="BT201">
        <v>36150</v>
      </c>
      <c r="BW201" t="s">
        <v>1421</v>
      </c>
      <c r="BY201" s="28">
        <v>1</v>
      </c>
      <c r="BZ201" t="s">
        <v>2426</v>
      </c>
      <c r="CA201" t="s">
        <v>1422</v>
      </c>
      <c r="CB201" t="s">
        <v>1698</v>
      </c>
      <c r="CC201">
        <v>9000</v>
      </c>
      <c r="CD201" t="s">
        <v>1392</v>
      </c>
      <c r="CE201">
        <v>10</v>
      </c>
      <c r="CF201">
        <v>9000</v>
      </c>
      <c r="CG201" t="s">
        <v>1392</v>
      </c>
      <c r="CH201">
        <v>4016316885</v>
      </c>
      <c r="CI201" t="s">
        <v>1392</v>
      </c>
      <c r="CJ201" s="27">
        <v>0</v>
      </c>
      <c r="CK201" t="s">
        <v>2423</v>
      </c>
      <c r="CL201" t="s">
        <v>1424</v>
      </c>
      <c r="CM201" t="s">
        <v>1699</v>
      </c>
      <c r="CN201" t="s">
        <v>1700</v>
      </c>
      <c r="CO201" s="27">
        <v>0.61405092592592592</v>
      </c>
      <c r="CP201" s="27">
        <v>0</v>
      </c>
      <c r="CQ201" t="s">
        <v>2375</v>
      </c>
      <c r="CR201" t="s">
        <v>1427</v>
      </c>
      <c r="CS201" t="s">
        <v>1392</v>
      </c>
      <c r="CT201" t="s">
        <v>1701</v>
      </c>
      <c r="CU201">
        <v>183467024</v>
      </c>
      <c r="CV201">
        <v>9000</v>
      </c>
    </row>
    <row r="202" spans="1:100" x14ac:dyDescent="0.2">
      <c r="A202" s="12"/>
      <c r="B202" s="10"/>
      <c r="C202" s="10"/>
      <c r="D202" s="14"/>
      <c r="E202" s="14"/>
      <c r="F202" s="14"/>
      <c r="G202" s="14"/>
      <c r="H202" s="14"/>
      <c r="I202" s="13"/>
      <c r="J202" s="13"/>
      <c r="M202" s="5"/>
      <c r="N202" s="14"/>
      <c r="O202" s="14"/>
      <c r="P202" s="14"/>
      <c r="Q202" s="14"/>
      <c r="AL202" t="s">
        <v>507</v>
      </c>
      <c r="AM202" t="s">
        <v>2375</v>
      </c>
      <c r="AN202" s="27">
        <v>0.64556712962962959</v>
      </c>
      <c r="AO202" t="s">
        <v>1695</v>
      </c>
      <c r="AP202">
        <v>1016823762</v>
      </c>
      <c r="AQ202" t="s">
        <v>1414</v>
      </c>
      <c r="AR202" t="s">
        <v>1415</v>
      </c>
      <c r="AS202" t="s">
        <v>1416</v>
      </c>
      <c r="AT202" t="s">
        <v>1346</v>
      </c>
      <c r="AU202" t="s">
        <v>1239</v>
      </c>
      <c r="AV202" s="10">
        <v>140001286984</v>
      </c>
      <c r="AW202" s="10">
        <v>130000574062</v>
      </c>
      <c r="AX202">
        <v>2006963864</v>
      </c>
      <c r="AY202" t="s">
        <v>2366</v>
      </c>
      <c r="AZ202" s="21">
        <v>347685.8</v>
      </c>
      <c r="BA202">
        <v>9008282365</v>
      </c>
      <c r="BB202" s="21">
        <v>347685.8</v>
      </c>
      <c r="BC202" t="s">
        <v>2384</v>
      </c>
      <c r="BD202" t="s">
        <v>2385</v>
      </c>
      <c r="BE202" s="21">
        <f t="shared" si="3"/>
        <v>0</v>
      </c>
      <c r="BF202" t="s">
        <v>1417</v>
      </c>
      <c r="BG202" t="s">
        <v>1601</v>
      </c>
      <c r="BH202" t="s">
        <v>2408</v>
      </c>
      <c r="BI202" s="27">
        <v>0.5650115740740741</v>
      </c>
      <c r="BJ202">
        <v>438643</v>
      </c>
      <c r="BK202" t="s">
        <v>688</v>
      </c>
      <c r="BL202" s="27">
        <v>0</v>
      </c>
      <c r="BN202" s="27">
        <v>0.64891203703703704</v>
      </c>
      <c r="BO202" t="s">
        <v>1696</v>
      </c>
      <c r="BQ202" t="s">
        <v>1705</v>
      </c>
      <c r="BT202">
        <v>36150</v>
      </c>
      <c r="BW202" t="s">
        <v>1421</v>
      </c>
      <c r="BY202" s="28">
        <v>1</v>
      </c>
      <c r="BZ202" t="s">
        <v>2426</v>
      </c>
      <c r="CA202" t="s">
        <v>1422</v>
      </c>
      <c r="CB202" t="s">
        <v>1698</v>
      </c>
      <c r="CC202">
        <v>9000</v>
      </c>
      <c r="CD202" t="s">
        <v>1392</v>
      </c>
      <c r="CE202">
        <v>10</v>
      </c>
      <c r="CF202">
        <v>9000</v>
      </c>
      <c r="CG202" t="s">
        <v>1392</v>
      </c>
      <c r="CH202">
        <v>4016316885</v>
      </c>
      <c r="CI202" t="s">
        <v>1392</v>
      </c>
      <c r="CJ202" s="27">
        <v>0</v>
      </c>
      <c r="CK202" t="s">
        <v>2423</v>
      </c>
      <c r="CL202" t="s">
        <v>1424</v>
      </c>
      <c r="CM202" t="s">
        <v>1699</v>
      </c>
      <c r="CN202" t="s">
        <v>1700</v>
      </c>
      <c r="CO202" s="27">
        <v>0.64578703703703699</v>
      </c>
      <c r="CP202" s="27">
        <v>0</v>
      </c>
      <c r="CQ202" t="s">
        <v>2375</v>
      </c>
      <c r="CR202" t="s">
        <v>1427</v>
      </c>
      <c r="CS202" t="s">
        <v>1392</v>
      </c>
      <c r="CT202" t="s">
        <v>1701</v>
      </c>
      <c r="CU202">
        <v>183468221</v>
      </c>
      <c r="CV202">
        <v>9000</v>
      </c>
    </row>
    <row r="203" spans="1:100" x14ac:dyDescent="0.2">
      <c r="A203" s="12"/>
      <c r="B203" s="10"/>
      <c r="C203" s="10"/>
      <c r="D203" s="14"/>
      <c r="E203" s="14"/>
      <c r="F203" s="14"/>
      <c r="G203" s="14"/>
      <c r="H203" s="14"/>
      <c r="I203" s="13"/>
      <c r="J203" s="13"/>
      <c r="M203" s="5"/>
      <c r="N203" s="14"/>
      <c r="O203" s="14"/>
      <c r="P203" s="14"/>
      <c r="Q203" s="14"/>
      <c r="AL203" t="s">
        <v>507</v>
      </c>
      <c r="AM203" t="s">
        <v>2375</v>
      </c>
      <c r="AN203" s="27">
        <v>0.66070601851851851</v>
      </c>
      <c r="AO203" t="s">
        <v>1695</v>
      </c>
      <c r="AP203">
        <v>1017826554</v>
      </c>
      <c r="AQ203" t="s">
        <v>1414</v>
      </c>
      <c r="AR203" t="s">
        <v>1415</v>
      </c>
      <c r="AS203" t="s">
        <v>1416</v>
      </c>
      <c r="AT203" t="s">
        <v>1346</v>
      </c>
      <c r="AU203" t="s">
        <v>1026</v>
      </c>
      <c r="AV203" s="10">
        <v>140001287093</v>
      </c>
      <c r="AW203" s="10">
        <v>130000574069</v>
      </c>
      <c r="AX203">
        <v>2006963999</v>
      </c>
      <c r="AY203" t="s">
        <v>2366</v>
      </c>
      <c r="AZ203" s="21">
        <v>227808.35</v>
      </c>
      <c r="BA203">
        <v>9008238505</v>
      </c>
      <c r="BB203" s="21">
        <v>227808.35</v>
      </c>
      <c r="BC203" t="s">
        <v>2372</v>
      </c>
      <c r="BD203" t="s">
        <v>2376</v>
      </c>
      <c r="BE203" s="21">
        <f t="shared" si="3"/>
        <v>0</v>
      </c>
      <c r="BF203" t="s">
        <v>1417</v>
      </c>
      <c r="BG203" t="s">
        <v>1418</v>
      </c>
      <c r="BH203" t="s">
        <v>2374</v>
      </c>
      <c r="BI203" s="27">
        <v>0.43607638888888883</v>
      </c>
      <c r="BJ203">
        <v>438643</v>
      </c>
      <c r="BK203" t="s">
        <v>688</v>
      </c>
      <c r="BL203" s="27">
        <v>0.43607638888888883</v>
      </c>
      <c r="BM203" t="s">
        <v>2374</v>
      </c>
      <c r="BN203" s="27">
        <v>0.6622569444444445</v>
      </c>
      <c r="BO203" t="s">
        <v>1696</v>
      </c>
      <c r="BQ203" t="s">
        <v>1706</v>
      </c>
      <c r="BT203">
        <v>36150</v>
      </c>
      <c r="BW203" t="s">
        <v>1421</v>
      </c>
      <c r="BY203" s="28">
        <v>1</v>
      </c>
      <c r="BZ203" t="s">
        <v>2426</v>
      </c>
      <c r="CA203" t="s">
        <v>1422</v>
      </c>
      <c r="CB203" t="s">
        <v>1698</v>
      </c>
      <c r="CC203">
        <v>9000</v>
      </c>
      <c r="CD203" t="s">
        <v>1392</v>
      </c>
      <c r="CE203">
        <v>10</v>
      </c>
      <c r="CF203">
        <v>9000</v>
      </c>
      <c r="CG203" t="s">
        <v>1392</v>
      </c>
      <c r="CH203">
        <v>4016316885</v>
      </c>
      <c r="CI203" t="s">
        <v>1392</v>
      </c>
      <c r="CJ203" s="27">
        <v>0</v>
      </c>
      <c r="CK203" t="s">
        <v>2423</v>
      </c>
      <c r="CL203" t="s">
        <v>1424</v>
      </c>
      <c r="CM203" t="s">
        <v>1699</v>
      </c>
      <c r="CN203" t="s">
        <v>1700</v>
      </c>
      <c r="CO203" s="27">
        <v>0.66077546296296297</v>
      </c>
      <c r="CP203" s="27">
        <v>0</v>
      </c>
      <c r="CQ203" t="s">
        <v>2375</v>
      </c>
      <c r="CR203" t="s">
        <v>1427</v>
      </c>
      <c r="CS203" t="s">
        <v>1392</v>
      </c>
      <c r="CT203" t="s">
        <v>1701</v>
      </c>
      <c r="CU203">
        <v>183469351</v>
      </c>
      <c r="CV203">
        <v>9000</v>
      </c>
    </row>
    <row r="204" spans="1:100" x14ac:dyDescent="0.2">
      <c r="A204" s="12"/>
      <c r="B204" s="10"/>
      <c r="C204" s="10"/>
      <c r="D204" s="14"/>
      <c r="E204" s="14"/>
      <c r="F204" s="14"/>
      <c r="G204" s="14"/>
      <c r="H204" s="14"/>
      <c r="I204" s="13"/>
      <c r="J204" s="13"/>
      <c r="M204" s="5"/>
      <c r="N204" s="14"/>
      <c r="O204" s="14"/>
      <c r="P204" s="14"/>
      <c r="Q204" s="14"/>
      <c r="AL204" t="s">
        <v>507</v>
      </c>
      <c r="AM204" t="s">
        <v>2375</v>
      </c>
      <c r="AN204" s="27">
        <v>0.6685416666666667</v>
      </c>
      <c r="AO204" t="s">
        <v>1695</v>
      </c>
      <c r="AP204">
        <v>1018532101</v>
      </c>
      <c r="AQ204" t="s">
        <v>1414</v>
      </c>
      <c r="AR204" t="s">
        <v>1415</v>
      </c>
      <c r="AS204" t="s">
        <v>1416</v>
      </c>
      <c r="AT204" t="s">
        <v>1346</v>
      </c>
      <c r="AU204" t="s">
        <v>900</v>
      </c>
      <c r="AV204" s="10">
        <v>140001287168</v>
      </c>
      <c r="AW204" s="10">
        <v>130000574068</v>
      </c>
      <c r="AX204">
        <v>2006964009</v>
      </c>
      <c r="AY204" t="s">
        <v>2366</v>
      </c>
      <c r="AZ204" s="21">
        <v>319025.84999999998</v>
      </c>
      <c r="BA204">
        <v>9008282420</v>
      </c>
      <c r="BB204" s="21">
        <v>319025.84999999998</v>
      </c>
      <c r="BC204" t="s">
        <v>2372</v>
      </c>
      <c r="BD204" t="s">
        <v>2373</v>
      </c>
      <c r="BE204" s="21">
        <f t="shared" si="3"/>
        <v>0</v>
      </c>
      <c r="BF204" t="s">
        <v>1417</v>
      </c>
      <c r="BG204" t="s">
        <v>1601</v>
      </c>
      <c r="BH204" t="s">
        <v>2408</v>
      </c>
      <c r="BI204" s="27">
        <v>0.5685648148148148</v>
      </c>
      <c r="BJ204">
        <v>438643</v>
      </c>
      <c r="BK204" t="s">
        <v>688</v>
      </c>
      <c r="BL204" s="27">
        <v>0</v>
      </c>
      <c r="BN204" s="27">
        <v>0.67297453703703702</v>
      </c>
      <c r="BO204" t="s">
        <v>1696</v>
      </c>
      <c r="BQ204" t="s">
        <v>1707</v>
      </c>
      <c r="BT204">
        <v>36150</v>
      </c>
      <c r="BW204" t="s">
        <v>1421</v>
      </c>
      <c r="BY204" s="28">
        <v>1</v>
      </c>
      <c r="BZ204" t="s">
        <v>2426</v>
      </c>
      <c r="CA204" t="s">
        <v>1422</v>
      </c>
      <c r="CB204" t="s">
        <v>1698</v>
      </c>
      <c r="CC204">
        <v>9000</v>
      </c>
      <c r="CD204" t="s">
        <v>1392</v>
      </c>
      <c r="CE204">
        <v>10</v>
      </c>
      <c r="CF204">
        <v>9000</v>
      </c>
      <c r="CG204" t="s">
        <v>1392</v>
      </c>
      <c r="CH204">
        <v>4016316885</v>
      </c>
      <c r="CI204" t="s">
        <v>1392</v>
      </c>
      <c r="CJ204" s="27">
        <v>0</v>
      </c>
      <c r="CK204" t="s">
        <v>2423</v>
      </c>
      <c r="CL204" t="s">
        <v>1424</v>
      </c>
      <c r="CM204" t="s">
        <v>1699</v>
      </c>
      <c r="CN204" t="s">
        <v>1700</v>
      </c>
      <c r="CO204" s="27">
        <v>0.66863425925925923</v>
      </c>
      <c r="CP204" s="27">
        <v>0</v>
      </c>
      <c r="CQ204" t="s">
        <v>2375</v>
      </c>
      <c r="CR204" t="s">
        <v>1427</v>
      </c>
      <c r="CS204" t="s">
        <v>1392</v>
      </c>
      <c r="CT204" t="s">
        <v>1701</v>
      </c>
      <c r="CU204">
        <v>183470425</v>
      </c>
      <c r="CV204">
        <v>9000</v>
      </c>
    </row>
    <row r="205" spans="1:100" x14ac:dyDescent="0.2">
      <c r="A205" s="12"/>
      <c r="B205" s="10"/>
      <c r="C205" s="10"/>
      <c r="D205" s="14"/>
      <c r="E205" s="14"/>
      <c r="F205" s="14"/>
      <c r="G205" s="14"/>
      <c r="H205" s="14"/>
      <c r="I205" s="13"/>
      <c r="J205" s="13"/>
      <c r="M205" s="5"/>
      <c r="N205" s="14"/>
      <c r="O205" s="14"/>
      <c r="P205" s="14"/>
      <c r="Q205" s="14"/>
      <c r="AL205" t="s">
        <v>507</v>
      </c>
      <c r="AM205" t="s">
        <v>2375</v>
      </c>
      <c r="AN205" s="27">
        <v>0.68773148148148155</v>
      </c>
      <c r="AO205" t="s">
        <v>1695</v>
      </c>
      <c r="AP205">
        <v>1018950475</v>
      </c>
      <c r="AQ205" t="s">
        <v>1414</v>
      </c>
      <c r="AR205" t="s">
        <v>1415</v>
      </c>
      <c r="AS205" t="s">
        <v>1416</v>
      </c>
      <c r="AT205" t="s">
        <v>1346</v>
      </c>
      <c r="AU205" t="s">
        <v>687</v>
      </c>
      <c r="AV205" s="10">
        <v>140001287261</v>
      </c>
      <c r="AW205" s="10">
        <v>130000574080</v>
      </c>
      <c r="AX205">
        <v>2006964145</v>
      </c>
      <c r="AY205" t="s">
        <v>2366</v>
      </c>
      <c r="AZ205" s="21">
        <v>215332.15</v>
      </c>
      <c r="BA205">
        <v>9008238668</v>
      </c>
      <c r="BB205" s="21">
        <v>215332.15</v>
      </c>
      <c r="BC205" t="s">
        <v>2367</v>
      </c>
      <c r="BD205" t="s">
        <v>2370</v>
      </c>
      <c r="BE205" s="21">
        <f t="shared" si="3"/>
        <v>0</v>
      </c>
      <c r="BF205" t="s">
        <v>1417</v>
      </c>
      <c r="BG205" t="s">
        <v>1418</v>
      </c>
      <c r="BH205" t="s">
        <v>2374</v>
      </c>
      <c r="BI205" s="27">
        <v>0.43609953703703702</v>
      </c>
      <c r="BJ205">
        <v>438643</v>
      </c>
      <c r="BK205" t="s">
        <v>688</v>
      </c>
      <c r="BL205" s="27">
        <v>0.43609953703703702</v>
      </c>
      <c r="BM205" t="s">
        <v>2374</v>
      </c>
      <c r="BN205" s="27">
        <v>0.69</v>
      </c>
      <c r="BO205" t="s">
        <v>1696</v>
      </c>
      <c r="BQ205" t="s">
        <v>1708</v>
      </c>
      <c r="BT205">
        <v>36150</v>
      </c>
      <c r="BW205" t="s">
        <v>1421</v>
      </c>
      <c r="BY205" s="28">
        <v>1</v>
      </c>
      <c r="BZ205" t="s">
        <v>2426</v>
      </c>
      <c r="CA205" t="s">
        <v>1422</v>
      </c>
      <c r="CB205" t="s">
        <v>1698</v>
      </c>
      <c r="CC205">
        <v>9000</v>
      </c>
      <c r="CD205" t="s">
        <v>1392</v>
      </c>
      <c r="CE205">
        <v>10</v>
      </c>
      <c r="CF205">
        <v>9000</v>
      </c>
      <c r="CG205" t="s">
        <v>1392</v>
      </c>
      <c r="CH205">
        <v>4016316885</v>
      </c>
      <c r="CI205" t="s">
        <v>1392</v>
      </c>
      <c r="CJ205" s="27">
        <v>0</v>
      </c>
      <c r="CK205" t="s">
        <v>2423</v>
      </c>
      <c r="CL205" t="s">
        <v>1424</v>
      </c>
      <c r="CM205" t="s">
        <v>1699</v>
      </c>
      <c r="CN205" t="s">
        <v>1700</v>
      </c>
      <c r="CO205" s="27">
        <v>0.68778935185185175</v>
      </c>
      <c r="CP205" s="27">
        <v>0</v>
      </c>
      <c r="CQ205" t="s">
        <v>2375</v>
      </c>
      <c r="CR205" t="s">
        <v>1427</v>
      </c>
      <c r="CS205" t="s">
        <v>1392</v>
      </c>
      <c r="CT205" t="s">
        <v>1701</v>
      </c>
      <c r="CU205">
        <v>183472434</v>
      </c>
      <c r="CV205">
        <v>9000</v>
      </c>
    </row>
    <row r="206" spans="1:100" x14ac:dyDescent="0.2">
      <c r="A206" s="12"/>
      <c r="B206" s="10"/>
      <c r="C206" s="10"/>
      <c r="D206" s="14"/>
      <c r="E206" s="14"/>
      <c r="F206" s="14"/>
      <c r="G206" s="14"/>
      <c r="H206" s="14"/>
      <c r="I206" s="13"/>
      <c r="J206" s="13"/>
      <c r="M206" s="5"/>
      <c r="N206" s="14"/>
      <c r="O206" s="14"/>
      <c r="P206" s="14"/>
      <c r="Q206" s="14"/>
      <c r="AL206" t="s">
        <v>507</v>
      </c>
      <c r="AM206" t="s">
        <v>2375</v>
      </c>
      <c r="AN206" s="27">
        <v>0.69439814814814815</v>
      </c>
      <c r="AO206" t="s">
        <v>1695</v>
      </c>
      <c r="AP206">
        <v>1016894925</v>
      </c>
      <c r="AQ206" t="s">
        <v>1414</v>
      </c>
      <c r="AR206" t="s">
        <v>1415</v>
      </c>
      <c r="AS206" t="s">
        <v>1416</v>
      </c>
      <c r="AT206" t="s">
        <v>1346</v>
      </c>
      <c r="AU206" t="s">
        <v>712</v>
      </c>
      <c r="AV206" s="10">
        <v>140001287292</v>
      </c>
      <c r="AW206" s="10">
        <v>130000574079</v>
      </c>
      <c r="AX206">
        <v>2006964150</v>
      </c>
      <c r="AY206" t="s">
        <v>2366</v>
      </c>
      <c r="AZ206" s="21">
        <v>644230.94999999995</v>
      </c>
      <c r="BA206">
        <v>9008238893</v>
      </c>
      <c r="BB206" s="21">
        <v>644230.94999999995</v>
      </c>
      <c r="BC206" t="s">
        <v>2367</v>
      </c>
      <c r="BD206" t="s">
        <v>2383</v>
      </c>
      <c r="BE206" s="21">
        <f t="shared" si="3"/>
        <v>0</v>
      </c>
      <c r="BF206" t="s">
        <v>1417</v>
      </c>
      <c r="BG206" t="s">
        <v>1418</v>
      </c>
      <c r="BH206" t="s">
        <v>2374</v>
      </c>
      <c r="BI206" s="27">
        <v>0.43608796296296298</v>
      </c>
      <c r="BJ206">
        <v>438643</v>
      </c>
      <c r="BK206" t="s">
        <v>688</v>
      </c>
      <c r="BL206" s="27">
        <v>0.43608796296296298</v>
      </c>
      <c r="BM206" t="s">
        <v>2374</v>
      </c>
      <c r="BN206" s="27">
        <v>0.69785879629629621</v>
      </c>
      <c r="BO206" t="s">
        <v>1696</v>
      </c>
      <c r="BQ206" t="s">
        <v>1709</v>
      </c>
      <c r="BT206">
        <v>36150</v>
      </c>
      <c r="BW206" t="s">
        <v>1421</v>
      </c>
      <c r="BY206" s="28">
        <v>1</v>
      </c>
      <c r="BZ206" t="s">
        <v>2426</v>
      </c>
      <c r="CA206" t="s">
        <v>1422</v>
      </c>
      <c r="CB206" t="s">
        <v>1698</v>
      </c>
      <c r="CC206">
        <v>9000</v>
      </c>
      <c r="CD206" t="s">
        <v>1392</v>
      </c>
      <c r="CE206">
        <v>10</v>
      </c>
      <c r="CF206">
        <v>9000</v>
      </c>
      <c r="CG206" t="s">
        <v>1392</v>
      </c>
      <c r="CH206">
        <v>4016316885</v>
      </c>
      <c r="CI206" t="s">
        <v>1392</v>
      </c>
      <c r="CJ206" s="27">
        <v>0</v>
      </c>
      <c r="CK206" t="s">
        <v>2423</v>
      </c>
      <c r="CL206" t="s">
        <v>1424</v>
      </c>
      <c r="CM206" t="s">
        <v>1699</v>
      </c>
      <c r="CN206" t="s">
        <v>1700</v>
      </c>
      <c r="CO206" s="27">
        <v>0.6944907407407408</v>
      </c>
      <c r="CP206" s="27">
        <v>0</v>
      </c>
      <c r="CQ206" t="s">
        <v>2375</v>
      </c>
      <c r="CR206" t="s">
        <v>1427</v>
      </c>
      <c r="CS206" t="s">
        <v>1392</v>
      </c>
      <c r="CT206" t="s">
        <v>1701</v>
      </c>
      <c r="CU206">
        <v>183473007</v>
      </c>
      <c r="CV206">
        <v>9000</v>
      </c>
    </row>
    <row r="207" spans="1:100" x14ac:dyDescent="0.2">
      <c r="A207" s="12"/>
      <c r="B207" s="10"/>
      <c r="C207" s="10"/>
      <c r="D207" s="14"/>
      <c r="E207" s="14"/>
      <c r="F207" s="14"/>
      <c r="G207" s="14"/>
      <c r="H207" s="14"/>
      <c r="I207" s="13"/>
      <c r="J207" s="13"/>
      <c r="M207" s="5"/>
      <c r="N207" s="14"/>
      <c r="O207" s="14"/>
      <c r="P207" s="14"/>
      <c r="Q207" s="14"/>
      <c r="AL207" t="s">
        <v>543</v>
      </c>
      <c r="AM207" t="s">
        <v>2375</v>
      </c>
      <c r="AN207" s="27">
        <v>0.62311342592592589</v>
      </c>
      <c r="AO207" t="s">
        <v>1710</v>
      </c>
      <c r="AP207">
        <v>1016894837</v>
      </c>
      <c r="AQ207" t="s">
        <v>1414</v>
      </c>
      <c r="AR207" t="s">
        <v>1415</v>
      </c>
      <c r="AS207" t="s">
        <v>1416</v>
      </c>
      <c r="AT207" t="s">
        <v>1346</v>
      </c>
      <c r="AU207" t="s">
        <v>1050</v>
      </c>
      <c r="AV207" s="10">
        <v>140001286775</v>
      </c>
      <c r="AW207" s="10">
        <v>130000574124</v>
      </c>
      <c r="AX207">
        <v>2006963677</v>
      </c>
      <c r="AY207" t="s">
        <v>2366</v>
      </c>
      <c r="AZ207" s="21">
        <v>123879.25</v>
      </c>
      <c r="BA207">
        <v>9008238193</v>
      </c>
      <c r="BB207" s="21">
        <v>123879.25</v>
      </c>
      <c r="BC207" t="s">
        <v>2367</v>
      </c>
      <c r="BD207" t="s">
        <v>2368</v>
      </c>
      <c r="BE207" s="21">
        <f t="shared" si="3"/>
        <v>0</v>
      </c>
      <c r="BF207" t="s">
        <v>1417</v>
      </c>
      <c r="BG207" t="s">
        <v>1601</v>
      </c>
      <c r="BH207" t="s">
        <v>2433</v>
      </c>
      <c r="BI207" s="27">
        <v>0.81412037037037033</v>
      </c>
      <c r="BJ207">
        <v>401387</v>
      </c>
      <c r="BK207" t="s">
        <v>89</v>
      </c>
      <c r="BL207" s="27">
        <v>0</v>
      </c>
      <c r="BN207" s="27">
        <v>0.6248379629629629</v>
      </c>
      <c r="BO207" t="s">
        <v>1711</v>
      </c>
      <c r="BQ207" t="s">
        <v>1712</v>
      </c>
      <c r="BT207">
        <v>36160</v>
      </c>
      <c r="BW207" t="s">
        <v>1421</v>
      </c>
      <c r="BY207" s="28">
        <v>1</v>
      </c>
      <c r="BZ207" t="s">
        <v>2394</v>
      </c>
      <c r="CA207" t="s">
        <v>1422</v>
      </c>
      <c r="CB207" t="s">
        <v>1713</v>
      </c>
      <c r="CC207">
        <v>9000</v>
      </c>
      <c r="CD207" t="s">
        <v>1392</v>
      </c>
      <c r="CE207">
        <v>10</v>
      </c>
      <c r="CF207">
        <v>9000</v>
      </c>
      <c r="CG207" t="s">
        <v>1392</v>
      </c>
      <c r="CH207">
        <v>4016316953</v>
      </c>
      <c r="CI207" t="s">
        <v>1392</v>
      </c>
      <c r="CJ207" s="27">
        <v>0</v>
      </c>
      <c r="CK207" t="s">
        <v>2394</v>
      </c>
      <c r="CL207" t="s">
        <v>1424</v>
      </c>
      <c r="CM207" t="s">
        <v>1714</v>
      </c>
      <c r="CN207" t="s">
        <v>1715</v>
      </c>
      <c r="CO207" s="27">
        <v>0.62315972222222216</v>
      </c>
      <c r="CP207" s="27">
        <v>0</v>
      </c>
      <c r="CQ207" t="s">
        <v>2375</v>
      </c>
      <c r="CR207" t="s">
        <v>1427</v>
      </c>
      <c r="CS207" t="s">
        <v>1392</v>
      </c>
      <c r="CT207" t="s">
        <v>1716</v>
      </c>
      <c r="CU207">
        <v>183466062</v>
      </c>
      <c r="CV207">
        <v>9000</v>
      </c>
    </row>
    <row r="208" spans="1:100" x14ac:dyDescent="0.2">
      <c r="A208" s="12"/>
      <c r="B208" s="10"/>
      <c r="C208" s="10"/>
      <c r="D208" s="14"/>
      <c r="E208" s="14"/>
      <c r="F208" s="14"/>
      <c r="G208" s="14"/>
      <c r="H208" s="14"/>
      <c r="I208" s="13"/>
      <c r="J208" s="13"/>
      <c r="M208" s="5"/>
      <c r="N208" s="14"/>
      <c r="O208" s="14"/>
      <c r="P208" s="14"/>
      <c r="Q208" s="14"/>
      <c r="AL208" t="s">
        <v>543</v>
      </c>
      <c r="AM208" t="s">
        <v>2375</v>
      </c>
      <c r="AN208" s="27">
        <v>0.64003472222222224</v>
      </c>
      <c r="AO208" t="s">
        <v>1710</v>
      </c>
      <c r="AP208">
        <v>1018950475</v>
      </c>
      <c r="AQ208" t="s">
        <v>1414</v>
      </c>
      <c r="AR208" t="s">
        <v>1415</v>
      </c>
      <c r="AS208" t="s">
        <v>1416</v>
      </c>
      <c r="AT208" t="s">
        <v>1346</v>
      </c>
      <c r="AU208" t="s">
        <v>682</v>
      </c>
      <c r="AV208" s="10">
        <v>140001286913</v>
      </c>
      <c r="AW208" s="10">
        <v>130000574186</v>
      </c>
      <c r="AX208">
        <v>2006963826</v>
      </c>
      <c r="AY208" t="s">
        <v>2366</v>
      </c>
      <c r="AZ208" s="21">
        <v>143182.04999999999</v>
      </c>
      <c r="BA208">
        <v>9008238321</v>
      </c>
      <c r="BB208" s="21">
        <v>143182.04999999999</v>
      </c>
      <c r="BC208" t="s">
        <v>2367</v>
      </c>
      <c r="BD208" t="s">
        <v>2370</v>
      </c>
      <c r="BE208" s="21">
        <f t="shared" si="3"/>
        <v>0</v>
      </c>
      <c r="BF208" t="s">
        <v>1417</v>
      </c>
      <c r="BG208" t="s">
        <v>1601</v>
      </c>
      <c r="BH208" t="s">
        <v>2433</v>
      </c>
      <c r="BI208" s="27">
        <v>0.81428240740740743</v>
      </c>
      <c r="BJ208">
        <v>401387</v>
      </c>
      <c r="BK208" t="s">
        <v>89</v>
      </c>
      <c r="BL208" s="27">
        <v>0</v>
      </c>
      <c r="BN208" s="27">
        <v>0.64150462962962962</v>
      </c>
      <c r="BO208" t="s">
        <v>1711</v>
      </c>
      <c r="BQ208" t="s">
        <v>1717</v>
      </c>
      <c r="BT208">
        <v>36160</v>
      </c>
      <c r="BW208" t="s">
        <v>1421</v>
      </c>
      <c r="BY208" s="28">
        <v>1</v>
      </c>
      <c r="BZ208" t="s">
        <v>2394</v>
      </c>
      <c r="CA208" t="s">
        <v>1422</v>
      </c>
      <c r="CB208" t="s">
        <v>1713</v>
      </c>
      <c r="CC208">
        <v>9000</v>
      </c>
      <c r="CD208" t="s">
        <v>1392</v>
      </c>
      <c r="CE208">
        <v>10</v>
      </c>
      <c r="CF208">
        <v>9000</v>
      </c>
      <c r="CG208" t="s">
        <v>1392</v>
      </c>
      <c r="CH208">
        <v>4016316953</v>
      </c>
      <c r="CI208" t="s">
        <v>1392</v>
      </c>
      <c r="CJ208" s="27">
        <v>0</v>
      </c>
      <c r="CK208" t="s">
        <v>2394</v>
      </c>
      <c r="CL208" t="s">
        <v>1424</v>
      </c>
      <c r="CM208" t="s">
        <v>1714</v>
      </c>
      <c r="CN208" t="s">
        <v>1715</v>
      </c>
      <c r="CO208" s="27">
        <v>0.640162037037037</v>
      </c>
      <c r="CP208" s="27">
        <v>0</v>
      </c>
      <c r="CQ208" t="s">
        <v>2375</v>
      </c>
      <c r="CR208" t="s">
        <v>1427</v>
      </c>
      <c r="CS208" t="s">
        <v>1392</v>
      </c>
      <c r="CT208" t="s">
        <v>1716</v>
      </c>
      <c r="CU208">
        <v>183467493</v>
      </c>
      <c r="CV208">
        <v>9000</v>
      </c>
    </row>
    <row r="209" spans="1:100" x14ac:dyDescent="0.2">
      <c r="A209" s="12"/>
      <c r="B209" s="10"/>
      <c r="C209" s="10"/>
      <c r="D209" s="14"/>
      <c r="E209" s="14"/>
      <c r="F209" s="14"/>
      <c r="G209" s="14"/>
      <c r="H209" s="14"/>
      <c r="I209" s="13"/>
      <c r="J209" s="13"/>
      <c r="M209" s="5"/>
      <c r="N209" s="14"/>
      <c r="O209" s="14"/>
      <c r="P209" s="14"/>
      <c r="Q209" s="14"/>
      <c r="AL209" t="s">
        <v>543</v>
      </c>
      <c r="AM209" t="s">
        <v>2375</v>
      </c>
      <c r="AN209" s="27">
        <v>0.61806712962962962</v>
      </c>
      <c r="AO209" t="s">
        <v>1710</v>
      </c>
      <c r="AP209">
        <v>1017826554</v>
      </c>
      <c r="AQ209" t="s">
        <v>1414</v>
      </c>
      <c r="AR209" t="s">
        <v>1415</v>
      </c>
      <c r="AS209" t="s">
        <v>1416</v>
      </c>
      <c r="AT209" t="s">
        <v>1346</v>
      </c>
      <c r="AU209" t="s">
        <v>1018</v>
      </c>
      <c r="AV209" s="10">
        <v>140001286735</v>
      </c>
      <c r="AW209" s="10">
        <v>130000574127</v>
      </c>
      <c r="AX209">
        <v>2006963656</v>
      </c>
      <c r="AY209" t="s">
        <v>2366</v>
      </c>
      <c r="AZ209" s="21">
        <v>358102.25</v>
      </c>
      <c r="BA209">
        <v>9008238076</v>
      </c>
      <c r="BB209" s="21">
        <v>358102.25</v>
      </c>
      <c r="BC209" t="s">
        <v>2372</v>
      </c>
      <c r="BD209" t="s">
        <v>2376</v>
      </c>
      <c r="BE209" s="21">
        <f t="shared" si="3"/>
        <v>0</v>
      </c>
      <c r="BF209" t="s">
        <v>1417</v>
      </c>
      <c r="BG209" t="s">
        <v>1601</v>
      </c>
      <c r="BH209" t="s">
        <v>2433</v>
      </c>
      <c r="BI209" s="27">
        <v>0.81395833333333334</v>
      </c>
      <c r="BJ209">
        <v>401387</v>
      </c>
      <c r="BK209" t="s">
        <v>89</v>
      </c>
      <c r="BL209" s="27">
        <v>0</v>
      </c>
      <c r="BN209" s="27">
        <v>0.61984953703703705</v>
      </c>
      <c r="BO209" t="s">
        <v>1711</v>
      </c>
      <c r="BQ209" t="s">
        <v>1718</v>
      </c>
      <c r="BT209">
        <v>36160</v>
      </c>
      <c r="BW209" t="s">
        <v>1421</v>
      </c>
      <c r="BY209" s="28">
        <v>1</v>
      </c>
      <c r="BZ209" t="s">
        <v>2434</v>
      </c>
      <c r="CA209" t="s">
        <v>1422</v>
      </c>
      <c r="CB209" t="s">
        <v>1713</v>
      </c>
      <c r="CC209">
        <v>9000</v>
      </c>
      <c r="CD209" t="s">
        <v>1392</v>
      </c>
      <c r="CE209">
        <v>10</v>
      </c>
      <c r="CF209">
        <v>9000</v>
      </c>
      <c r="CG209" t="s">
        <v>1392</v>
      </c>
      <c r="CH209">
        <v>4016316953</v>
      </c>
      <c r="CI209" t="s">
        <v>1392</v>
      </c>
      <c r="CJ209" s="27">
        <v>0</v>
      </c>
      <c r="CK209" t="s">
        <v>2394</v>
      </c>
      <c r="CL209" t="s">
        <v>1424</v>
      </c>
      <c r="CM209" t="s">
        <v>1714</v>
      </c>
      <c r="CN209" t="s">
        <v>1715</v>
      </c>
      <c r="CO209" s="27">
        <v>0.61819444444444438</v>
      </c>
      <c r="CP209" s="27">
        <v>0</v>
      </c>
      <c r="CQ209" t="s">
        <v>2375</v>
      </c>
      <c r="CR209" t="s">
        <v>1427</v>
      </c>
      <c r="CS209" t="s">
        <v>1392</v>
      </c>
      <c r="CT209" t="s">
        <v>1716</v>
      </c>
      <c r="CU209">
        <v>183465619</v>
      </c>
      <c r="CV209">
        <v>9000</v>
      </c>
    </row>
    <row r="210" spans="1:100" x14ac:dyDescent="0.2">
      <c r="A210" s="12"/>
      <c r="B210" s="10"/>
      <c r="C210" s="10"/>
      <c r="D210" s="14"/>
      <c r="E210" s="14"/>
      <c r="F210" s="14"/>
      <c r="G210" s="14"/>
      <c r="H210" s="14"/>
      <c r="I210" s="13"/>
      <c r="J210" s="13"/>
      <c r="M210" s="5"/>
      <c r="N210" s="14"/>
      <c r="O210" s="14"/>
      <c r="P210" s="14"/>
      <c r="Q210" s="14"/>
      <c r="AL210" t="s">
        <v>543</v>
      </c>
      <c r="AM210" t="s">
        <v>2375</v>
      </c>
      <c r="AN210" s="27">
        <v>0.60840277777777774</v>
      </c>
      <c r="AO210" t="s">
        <v>1710</v>
      </c>
      <c r="AP210">
        <v>1018532101</v>
      </c>
      <c r="AQ210" t="s">
        <v>1414</v>
      </c>
      <c r="AR210" t="s">
        <v>1415</v>
      </c>
      <c r="AS210" t="s">
        <v>1416</v>
      </c>
      <c r="AT210" t="s">
        <v>1346</v>
      </c>
      <c r="AU210" t="s">
        <v>892</v>
      </c>
      <c r="AV210" s="10">
        <v>140001286669</v>
      </c>
      <c r="AW210" s="10">
        <v>130000574129</v>
      </c>
      <c r="AX210">
        <v>2006963521</v>
      </c>
      <c r="AY210" t="s">
        <v>2366</v>
      </c>
      <c r="AZ210" s="21">
        <v>71620.45</v>
      </c>
      <c r="BA210">
        <v>9008237997</v>
      </c>
      <c r="BB210" s="21">
        <v>71620.45</v>
      </c>
      <c r="BC210" t="s">
        <v>2372</v>
      </c>
      <c r="BD210" t="s">
        <v>2373</v>
      </c>
      <c r="BE210" s="21">
        <f t="shared" si="3"/>
        <v>0</v>
      </c>
      <c r="BF210" t="s">
        <v>1417</v>
      </c>
      <c r="BG210" t="s">
        <v>1601</v>
      </c>
      <c r="BH210" t="s">
        <v>2433</v>
      </c>
      <c r="BI210" s="27">
        <v>0.81399305555555557</v>
      </c>
      <c r="BJ210">
        <v>401387</v>
      </c>
      <c r="BK210" t="s">
        <v>89</v>
      </c>
      <c r="BL210" s="27">
        <v>0</v>
      </c>
      <c r="BN210" s="27">
        <v>0.61268518518518522</v>
      </c>
      <c r="BO210" t="s">
        <v>1711</v>
      </c>
      <c r="BQ210" t="s">
        <v>1719</v>
      </c>
      <c r="BT210">
        <v>36160</v>
      </c>
      <c r="BW210" t="s">
        <v>1421</v>
      </c>
      <c r="BY210" s="28">
        <v>1</v>
      </c>
      <c r="BZ210" t="s">
        <v>2393</v>
      </c>
      <c r="CA210" t="s">
        <v>1422</v>
      </c>
      <c r="CB210" t="s">
        <v>1713</v>
      </c>
      <c r="CC210">
        <v>9000</v>
      </c>
      <c r="CD210" t="s">
        <v>1392</v>
      </c>
      <c r="CE210">
        <v>10</v>
      </c>
      <c r="CF210">
        <v>9000</v>
      </c>
      <c r="CG210" t="s">
        <v>1392</v>
      </c>
      <c r="CH210">
        <v>4016316953</v>
      </c>
      <c r="CI210" t="s">
        <v>1392</v>
      </c>
      <c r="CJ210" s="27">
        <v>0</v>
      </c>
      <c r="CK210" t="s">
        <v>2394</v>
      </c>
      <c r="CL210" t="s">
        <v>1424</v>
      </c>
      <c r="CM210" t="s">
        <v>1714</v>
      </c>
      <c r="CN210" t="s">
        <v>1715</v>
      </c>
      <c r="CO210" s="27">
        <v>0.60846064814814815</v>
      </c>
      <c r="CP210" s="27">
        <v>0</v>
      </c>
      <c r="CQ210" t="s">
        <v>2375</v>
      </c>
      <c r="CR210" t="s">
        <v>1427</v>
      </c>
      <c r="CS210" t="s">
        <v>1392</v>
      </c>
      <c r="CT210" t="s">
        <v>1716</v>
      </c>
      <c r="CU210">
        <v>183464949</v>
      </c>
      <c r="CV210">
        <v>9000</v>
      </c>
    </row>
    <row r="211" spans="1:100" x14ac:dyDescent="0.2">
      <c r="A211" s="12"/>
      <c r="B211" s="10"/>
      <c r="C211" s="10"/>
      <c r="D211" s="14"/>
      <c r="E211" s="14"/>
      <c r="F211" s="14"/>
      <c r="G211" s="14"/>
      <c r="H211" s="14"/>
      <c r="I211" s="13"/>
      <c r="J211" s="13"/>
      <c r="M211" s="5"/>
      <c r="N211" s="14"/>
      <c r="O211" s="14"/>
      <c r="P211" s="14"/>
      <c r="Q211" s="14"/>
      <c r="AL211" t="s">
        <v>543</v>
      </c>
      <c r="AM211" t="s">
        <v>2375</v>
      </c>
      <c r="AN211" s="27">
        <v>0.58600694444444446</v>
      </c>
      <c r="AO211" t="s">
        <v>1710</v>
      </c>
      <c r="AP211">
        <v>1016892928</v>
      </c>
      <c r="AQ211" t="s">
        <v>1414</v>
      </c>
      <c r="AR211" t="s">
        <v>1415</v>
      </c>
      <c r="AS211" t="s">
        <v>1416</v>
      </c>
      <c r="AT211" t="s">
        <v>1346</v>
      </c>
      <c r="AU211" t="s">
        <v>938</v>
      </c>
      <c r="AV211" s="10">
        <v>140001286440</v>
      </c>
      <c r="AW211" s="10">
        <v>130000574111</v>
      </c>
      <c r="AX211">
        <v>2006963209</v>
      </c>
      <c r="AY211" t="s">
        <v>2366</v>
      </c>
      <c r="AZ211" s="21">
        <v>961983.5</v>
      </c>
      <c r="BA211">
        <v>9008237691</v>
      </c>
      <c r="BB211" s="21">
        <v>961983.5</v>
      </c>
      <c r="BC211" t="s">
        <v>2367</v>
      </c>
      <c r="BD211" t="s">
        <v>2371</v>
      </c>
      <c r="BE211" s="21">
        <f t="shared" si="3"/>
        <v>0</v>
      </c>
      <c r="BF211" t="s">
        <v>1417</v>
      </c>
      <c r="BG211" t="s">
        <v>1601</v>
      </c>
      <c r="BH211" t="s">
        <v>2433</v>
      </c>
      <c r="BI211" s="27">
        <v>0.81403935185185183</v>
      </c>
      <c r="BJ211">
        <v>401387</v>
      </c>
      <c r="BK211" t="s">
        <v>89</v>
      </c>
      <c r="BL211" s="27">
        <v>0</v>
      </c>
      <c r="BN211" s="27">
        <v>0.58880787037037041</v>
      </c>
      <c r="BO211" t="s">
        <v>1711</v>
      </c>
      <c r="BQ211" t="s">
        <v>1720</v>
      </c>
      <c r="BT211">
        <v>36160</v>
      </c>
      <c r="BW211" t="s">
        <v>1421</v>
      </c>
      <c r="BY211" s="28">
        <v>1</v>
      </c>
      <c r="BZ211" t="s">
        <v>2435</v>
      </c>
      <c r="CA211" t="s">
        <v>1422</v>
      </c>
      <c r="CB211" t="s">
        <v>1713</v>
      </c>
      <c r="CC211">
        <v>9000</v>
      </c>
      <c r="CD211" t="s">
        <v>1392</v>
      </c>
      <c r="CE211">
        <v>10</v>
      </c>
      <c r="CF211">
        <v>9000</v>
      </c>
      <c r="CG211" t="s">
        <v>1392</v>
      </c>
      <c r="CH211">
        <v>4016316953</v>
      </c>
      <c r="CI211" t="s">
        <v>1392</v>
      </c>
      <c r="CJ211" s="27">
        <v>0</v>
      </c>
      <c r="CK211" t="s">
        <v>2394</v>
      </c>
      <c r="CL211" t="s">
        <v>1424</v>
      </c>
      <c r="CM211" t="s">
        <v>1714</v>
      </c>
      <c r="CN211" t="s">
        <v>1715</v>
      </c>
      <c r="CO211" s="27">
        <v>0.58608796296296295</v>
      </c>
      <c r="CP211" s="27">
        <v>0</v>
      </c>
      <c r="CQ211" t="s">
        <v>2375</v>
      </c>
      <c r="CR211" t="s">
        <v>1427</v>
      </c>
      <c r="CS211" t="s">
        <v>1392</v>
      </c>
      <c r="CT211" t="s">
        <v>1716</v>
      </c>
      <c r="CU211">
        <v>183462667</v>
      </c>
      <c r="CV211">
        <v>9000</v>
      </c>
    </row>
    <row r="212" spans="1:100" x14ac:dyDescent="0.2">
      <c r="A212" s="12"/>
      <c r="B212" s="10"/>
      <c r="C212" s="10"/>
      <c r="D212" s="14"/>
      <c r="E212" s="14"/>
      <c r="F212" s="14"/>
      <c r="G212" s="14"/>
      <c r="H212" s="14"/>
      <c r="I212" s="13"/>
      <c r="J212" s="13"/>
      <c r="M212" s="5"/>
      <c r="N212" s="14"/>
      <c r="O212" s="14"/>
      <c r="P212" s="14"/>
      <c r="Q212" s="14"/>
      <c r="AL212" t="s">
        <v>543</v>
      </c>
      <c r="AM212" t="s">
        <v>2375</v>
      </c>
      <c r="AN212" s="27">
        <v>0.65791666666666659</v>
      </c>
      <c r="AO212" t="s">
        <v>1710</v>
      </c>
      <c r="AP212">
        <v>1017204539</v>
      </c>
      <c r="AQ212" t="s">
        <v>1414</v>
      </c>
      <c r="AR212" t="s">
        <v>1415</v>
      </c>
      <c r="AS212" t="s">
        <v>1416</v>
      </c>
      <c r="AT212" t="s">
        <v>1346</v>
      </c>
      <c r="AU212" t="s">
        <v>1171</v>
      </c>
      <c r="AV212" s="10">
        <v>140001287068</v>
      </c>
      <c r="AW212" s="10">
        <v>130000574175</v>
      </c>
      <c r="AX212">
        <v>2006963980</v>
      </c>
      <c r="AY212" t="s">
        <v>2366</v>
      </c>
      <c r="AZ212" s="21">
        <v>32421</v>
      </c>
      <c r="BA212">
        <v>9008238544</v>
      </c>
      <c r="BB212" s="21">
        <v>32421</v>
      </c>
      <c r="BC212" t="s">
        <v>2436</v>
      </c>
      <c r="BD212" t="s">
        <v>2437</v>
      </c>
      <c r="BE212" s="21">
        <f t="shared" si="3"/>
        <v>0</v>
      </c>
      <c r="BF212" t="s">
        <v>1417</v>
      </c>
      <c r="BG212" t="s">
        <v>1601</v>
      </c>
      <c r="BH212" t="s">
        <v>2433</v>
      </c>
      <c r="BI212" s="27">
        <v>0.81407407407407406</v>
      </c>
      <c r="BJ212">
        <v>401387</v>
      </c>
      <c r="BK212" t="s">
        <v>89</v>
      </c>
      <c r="BL212" s="27">
        <v>0</v>
      </c>
      <c r="BN212" s="27">
        <v>0.65947916666666673</v>
      </c>
      <c r="BO212" t="s">
        <v>1711</v>
      </c>
      <c r="BQ212" t="s">
        <v>1721</v>
      </c>
      <c r="BT212">
        <v>36160</v>
      </c>
      <c r="BW212" t="s">
        <v>1421</v>
      </c>
      <c r="BY212" s="28">
        <v>1</v>
      </c>
      <c r="BZ212" t="s">
        <v>2394</v>
      </c>
      <c r="CA212" t="s">
        <v>1422</v>
      </c>
      <c r="CB212" t="s">
        <v>1713</v>
      </c>
      <c r="CC212">
        <v>9000</v>
      </c>
      <c r="CD212" t="s">
        <v>1392</v>
      </c>
      <c r="CE212">
        <v>10</v>
      </c>
      <c r="CF212">
        <v>9000</v>
      </c>
      <c r="CG212" t="s">
        <v>1392</v>
      </c>
      <c r="CH212">
        <v>4016316953</v>
      </c>
      <c r="CI212" t="s">
        <v>1392</v>
      </c>
      <c r="CJ212" s="27">
        <v>0</v>
      </c>
      <c r="CK212" t="s">
        <v>2394</v>
      </c>
      <c r="CL212" t="s">
        <v>1424</v>
      </c>
      <c r="CM212" t="s">
        <v>1714</v>
      </c>
      <c r="CN212" t="s">
        <v>1715</v>
      </c>
      <c r="CO212" s="27">
        <v>0.65797453703703701</v>
      </c>
      <c r="CP212" s="27">
        <v>0</v>
      </c>
      <c r="CQ212" t="s">
        <v>2375</v>
      </c>
      <c r="CR212" t="s">
        <v>1427</v>
      </c>
      <c r="CS212" t="s">
        <v>1392</v>
      </c>
      <c r="CT212" t="s">
        <v>1716</v>
      </c>
      <c r="CU212">
        <v>183469098</v>
      </c>
      <c r="CV212">
        <v>9000</v>
      </c>
    </row>
    <row r="213" spans="1:100" x14ac:dyDescent="0.2">
      <c r="A213" s="12"/>
      <c r="B213" s="10"/>
      <c r="C213" s="10"/>
      <c r="D213" s="14"/>
      <c r="E213" s="14"/>
      <c r="F213" s="14"/>
      <c r="G213" s="14"/>
      <c r="H213" s="14"/>
      <c r="I213" s="13"/>
      <c r="J213" s="13"/>
      <c r="M213" s="5"/>
      <c r="N213" s="14"/>
      <c r="O213" s="14"/>
      <c r="P213" s="14"/>
      <c r="Q213" s="14"/>
      <c r="AL213" t="s">
        <v>543</v>
      </c>
      <c r="AM213" t="s">
        <v>2375</v>
      </c>
      <c r="AN213" s="27">
        <v>0.60078703703703706</v>
      </c>
      <c r="AO213" t="s">
        <v>1710</v>
      </c>
      <c r="AP213">
        <v>1016823762</v>
      </c>
      <c r="AQ213" t="s">
        <v>1414</v>
      </c>
      <c r="AR213" t="s">
        <v>1415</v>
      </c>
      <c r="AS213" t="s">
        <v>1416</v>
      </c>
      <c r="AT213" t="s">
        <v>1346</v>
      </c>
      <c r="AU213" t="s">
        <v>984</v>
      </c>
      <c r="AV213" s="10">
        <v>140001286571</v>
      </c>
      <c r="AW213" s="10">
        <v>130000574120</v>
      </c>
      <c r="AX213">
        <v>2006963423</v>
      </c>
      <c r="AY213" t="s">
        <v>2366</v>
      </c>
      <c r="AZ213" s="21">
        <v>318967</v>
      </c>
      <c r="BA213">
        <v>9008237852</v>
      </c>
      <c r="BB213" s="21">
        <v>318967</v>
      </c>
      <c r="BC213" t="s">
        <v>2384</v>
      </c>
      <c r="BD213" t="s">
        <v>2385</v>
      </c>
      <c r="BE213" s="21">
        <f t="shared" si="3"/>
        <v>0</v>
      </c>
      <c r="BF213" t="s">
        <v>1417</v>
      </c>
      <c r="BG213" t="s">
        <v>1601</v>
      </c>
      <c r="BH213" t="s">
        <v>2433</v>
      </c>
      <c r="BI213" s="27">
        <v>0.81383101851851858</v>
      </c>
      <c r="BJ213">
        <v>401387</v>
      </c>
      <c r="BK213" t="s">
        <v>89</v>
      </c>
      <c r="BL213" s="27">
        <v>0</v>
      </c>
      <c r="BN213" s="27">
        <v>0.60218749999999999</v>
      </c>
      <c r="BO213" t="s">
        <v>1711</v>
      </c>
      <c r="BQ213" t="s">
        <v>1722</v>
      </c>
      <c r="BT213">
        <v>36160</v>
      </c>
      <c r="BW213" t="s">
        <v>1421</v>
      </c>
      <c r="BY213" s="28">
        <v>1</v>
      </c>
      <c r="BZ213" t="s">
        <v>2438</v>
      </c>
      <c r="CA213" t="s">
        <v>1422</v>
      </c>
      <c r="CB213" t="s">
        <v>1713</v>
      </c>
      <c r="CC213">
        <v>9000</v>
      </c>
      <c r="CD213" t="s">
        <v>1392</v>
      </c>
      <c r="CE213">
        <v>10</v>
      </c>
      <c r="CF213">
        <v>9000</v>
      </c>
      <c r="CG213" t="s">
        <v>1392</v>
      </c>
      <c r="CH213">
        <v>4016316953</v>
      </c>
      <c r="CI213" t="s">
        <v>1392</v>
      </c>
      <c r="CJ213" s="27">
        <v>0</v>
      </c>
      <c r="CK213" t="s">
        <v>2394</v>
      </c>
      <c r="CL213" t="s">
        <v>1424</v>
      </c>
      <c r="CM213" t="s">
        <v>1714</v>
      </c>
      <c r="CN213" t="s">
        <v>1715</v>
      </c>
      <c r="CO213" s="27">
        <v>0.60084490740740737</v>
      </c>
      <c r="CP213" s="27">
        <v>0</v>
      </c>
      <c r="CQ213" t="s">
        <v>2375</v>
      </c>
      <c r="CR213" t="s">
        <v>1427</v>
      </c>
      <c r="CS213" t="s">
        <v>1392</v>
      </c>
      <c r="CT213" t="s">
        <v>1716</v>
      </c>
      <c r="CU213">
        <v>183463865</v>
      </c>
      <c r="CV213">
        <v>9000</v>
      </c>
    </row>
    <row r="214" spans="1:100" x14ac:dyDescent="0.2">
      <c r="A214" s="12"/>
      <c r="B214" s="10"/>
      <c r="C214" s="10"/>
      <c r="D214" s="14"/>
      <c r="E214" s="14"/>
      <c r="F214" s="14"/>
      <c r="G214" s="14"/>
      <c r="H214" s="14"/>
      <c r="I214" s="13"/>
      <c r="J214" s="13"/>
      <c r="M214" s="5"/>
      <c r="N214" s="14"/>
      <c r="O214" s="14"/>
      <c r="P214" s="14"/>
      <c r="Q214" s="14"/>
      <c r="AL214" t="s">
        <v>543</v>
      </c>
      <c r="AM214" t="s">
        <v>2375</v>
      </c>
      <c r="AN214" s="27">
        <v>0.59401620370370367</v>
      </c>
      <c r="AO214" t="s">
        <v>1710</v>
      </c>
      <c r="AP214">
        <v>1017079140</v>
      </c>
      <c r="AQ214" t="s">
        <v>1414</v>
      </c>
      <c r="AR214" t="s">
        <v>1415</v>
      </c>
      <c r="AS214" t="s">
        <v>1416</v>
      </c>
      <c r="AT214" t="s">
        <v>1346</v>
      </c>
      <c r="AU214" t="s">
        <v>827</v>
      </c>
      <c r="AV214" s="10">
        <v>140001286528</v>
      </c>
      <c r="AW214" s="10">
        <v>130000574116</v>
      </c>
      <c r="AX214">
        <v>2006963307</v>
      </c>
      <c r="AY214" t="s">
        <v>2366</v>
      </c>
      <c r="AZ214" s="21">
        <v>11887.7</v>
      </c>
      <c r="BA214">
        <v>9008237797</v>
      </c>
      <c r="BB214" s="21">
        <v>11887.7</v>
      </c>
      <c r="BC214" t="s">
        <v>2377</v>
      </c>
      <c r="BD214" t="s">
        <v>2378</v>
      </c>
      <c r="BE214" s="21">
        <f t="shared" si="3"/>
        <v>0</v>
      </c>
      <c r="BF214" t="s">
        <v>1417</v>
      </c>
      <c r="BG214" t="s">
        <v>1601</v>
      </c>
      <c r="BH214" t="s">
        <v>2433</v>
      </c>
      <c r="BI214" s="27">
        <v>0.81415509259259267</v>
      </c>
      <c r="BJ214">
        <v>401387</v>
      </c>
      <c r="BK214" t="s">
        <v>89</v>
      </c>
      <c r="BL214" s="27">
        <v>0</v>
      </c>
      <c r="BN214" s="27">
        <v>0.59687499999999993</v>
      </c>
      <c r="BO214" t="s">
        <v>1711</v>
      </c>
      <c r="BQ214" t="s">
        <v>1723</v>
      </c>
      <c r="BT214">
        <v>36160</v>
      </c>
      <c r="BW214" t="s">
        <v>1421</v>
      </c>
      <c r="BY214" s="28">
        <v>1</v>
      </c>
      <c r="BZ214" t="s">
        <v>2394</v>
      </c>
      <c r="CA214" t="s">
        <v>1422</v>
      </c>
      <c r="CB214" t="s">
        <v>1713</v>
      </c>
      <c r="CC214">
        <v>9000</v>
      </c>
      <c r="CD214" t="s">
        <v>1392</v>
      </c>
      <c r="CE214">
        <v>10</v>
      </c>
      <c r="CF214">
        <v>9000</v>
      </c>
      <c r="CG214" t="s">
        <v>1392</v>
      </c>
      <c r="CH214">
        <v>4016316953</v>
      </c>
      <c r="CI214" t="s">
        <v>1392</v>
      </c>
      <c r="CJ214" s="27">
        <v>0</v>
      </c>
      <c r="CK214" t="s">
        <v>2394</v>
      </c>
      <c r="CL214" t="s">
        <v>1424</v>
      </c>
      <c r="CM214" t="s">
        <v>1714</v>
      </c>
      <c r="CN214" t="s">
        <v>1715</v>
      </c>
      <c r="CO214" s="27">
        <v>0.59416666666666662</v>
      </c>
      <c r="CP214" s="27">
        <v>0</v>
      </c>
      <c r="CQ214" t="s">
        <v>2375</v>
      </c>
      <c r="CR214" t="s">
        <v>1427</v>
      </c>
      <c r="CS214" t="s">
        <v>1392</v>
      </c>
      <c r="CT214" t="s">
        <v>1716</v>
      </c>
      <c r="CU214">
        <v>183463410</v>
      </c>
      <c r="CV214">
        <v>9000</v>
      </c>
    </row>
    <row r="215" spans="1:100" x14ac:dyDescent="0.2">
      <c r="A215" s="12"/>
      <c r="B215" s="10"/>
      <c r="C215" s="10"/>
      <c r="D215" s="14"/>
      <c r="E215" s="14"/>
      <c r="F215" s="14"/>
      <c r="G215" s="14"/>
      <c r="H215" s="14"/>
      <c r="I215" s="13"/>
      <c r="J215" s="13"/>
      <c r="M215" s="5"/>
      <c r="N215" s="14"/>
      <c r="O215" s="14"/>
      <c r="P215" s="14"/>
      <c r="Q215" s="14"/>
      <c r="AL215" t="s">
        <v>543</v>
      </c>
      <c r="AM215" t="s">
        <v>2375</v>
      </c>
      <c r="AN215" s="27">
        <v>0.57824074074074072</v>
      </c>
      <c r="AO215" t="s">
        <v>1710</v>
      </c>
      <c r="AP215">
        <v>1016892882</v>
      </c>
      <c r="AQ215" t="s">
        <v>1414</v>
      </c>
      <c r="AR215" t="s">
        <v>1415</v>
      </c>
      <c r="AS215" t="s">
        <v>1416</v>
      </c>
      <c r="AT215" t="s">
        <v>1346</v>
      </c>
      <c r="AU215" t="s">
        <v>743</v>
      </c>
      <c r="AV215" s="10">
        <v>140001286365</v>
      </c>
      <c r="AW215" s="10">
        <v>130000575785</v>
      </c>
      <c r="AX215">
        <v>2006963196</v>
      </c>
      <c r="AY215" t="s">
        <v>2366</v>
      </c>
      <c r="AZ215" s="21">
        <v>323616.15000000002</v>
      </c>
      <c r="BA215">
        <v>9008237555</v>
      </c>
      <c r="BB215" s="21">
        <v>323616.15000000002</v>
      </c>
      <c r="BC215" t="s">
        <v>2379</v>
      </c>
      <c r="BD215" t="s">
        <v>2380</v>
      </c>
      <c r="BE215" s="21">
        <f t="shared" si="3"/>
        <v>0</v>
      </c>
      <c r="BF215" t="s">
        <v>1417</v>
      </c>
      <c r="BG215" t="s">
        <v>1601</v>
      </c>
      <c r="BH215" t="s">
        <v>2433</v>
      </c>
      <c r="BI215" s="27">
        <v>0.81436342592592592</v>
      </c>
      <c r="BJ215">
        <v>401387</v>
      </c>
      <c r="BK215" t="s">
        <v>89</v>
      </c>
      <c r="BL215" s="27">
        <v>0</v>
      </c>
      <c r="BN215" s="27">
        <v>0.58142361111111118</v>
      </c>
      <c r="BO215" t="s">
        <v>1711</v>
      </c>
      <c r="BQ215" t="s">
        <v>1724</v>
      </c>
      <c r="BT215">
        <v>36160</v>
      </c>
      <c r="BW215" t="s">
        <v>1421</v>
      </c>
      <c r="BY215" s="28">
        <v>1</v>
      </c>
      <c r="BZ215" t="s">
        <v>2438</v>
      </c>
      <c r="CA215" t="s">
        <v>1422</v>
      </c>
      <c r="CB215" t="s">
        <v>1713</v>
      </c>
      <c r="CC215">
        <v>9000</v>
      </c>
      <c r="CD215" t="s">
        <v>1392</v>
      </c>
      <c r="CE215">
        <v>10</v>
      </c>
      <c r="CF215">
        <v>9000</v>
      </c>
      <c r="CG215" t="s">
        <v>1392</v>
      </c>
      <c r="CH215">
        <v>4016316953</v>
      </c>
      <c r="CI215" t="s">
        <v>1392</v>
      </c>
      <c r="CJ215" s="27">
        <v>0</v>
      </c>
      <c r="CK215" t="s">
        <v>2439</v>
      </c>
      <c r="CL215" t="s">
        <v>1424</v>
      </c>
      <c r="CM215" t="s">
        <v>1714</v>
      </c>
      <c r="CN215" t="s">
        <v>1715</v>
      </c>
      <c r="CO215" s="27">
        <v>0.57833333333333337</v>
      </c>
      <c r="CP215" s="27">
        <v>0</v>
      </c>
      <c r="CQ215" t="s">
        <v>2375</v>
      </c>
      <c r="CR215" t="s">
        <v>1427</v>
      </c>
      <c r="CS215" t="s">
        <v>1392</v>
      </c>
      <c r="CT215" t="s">
        <v>1716</v>
      </c>
      <c r="CU215">
        <v>183461891</v>
      </c>
      <c r="CV215">
        <v>9000</v>
      </c>
    </row>
    <row r="216" spans="1:100" x14ac:dyDescent="0.2">
      <c r="A216" s="12"/>
      <c r="B216" s="10"/>
      <c r="C216" s="10"/>
      <c r="D216" s="14"/>
      <c r="E216" s="14"/>
      <c r="F216" s="14"/>
      <c r="G216" s="14"/>
      <c r="H216" s="14"/>
      <c r="I216" s="13"/>
      <c r="J216" s="13"/>
      <c r="M216" s="5"/>
      <c r="N216" s="14"/>
      <c r="O216" s="14"/>
      <c r="P216" s="14"/>
      <c r="Q216" s="14"/>
      <c r="AL216" t="s">
        <v>543</v>
      </c>
      <c r="AM216" t="s">
        <v>2375</v>
      </c>
      <c r="AN216" s="27">
        <v>0.56746527777777778</v>
      </c>
      <c r="AO216" t="s">
        <v>1710</v>
      </c>
      <c r="AP216">
        <v>1016892882</v>
      </c>
      <c r="AQ216" t="s">
        <v>1414</v>
      </c>
      <c r="AR216" t="s">
        <v>1415</v>
      </c>
      <c r="AS216" t="s">
        <v>1416</v>
      </c>
      <c r="AT216" t="s">
        <v>1346</v>
      </c>
      <c r="AU216" t="s">
        <v>804</v>
      </c>
      <c r="AV216" s="10">
        <v>140001286297</v>
      </c>
      <c r="AW216" s="10">
        <v>130000575782</v>
      </c>
      <c r="AX216">
        <v>2006963060</v>
      </c>
      <c r="AY216" t="s">
        <v>2366</v>
      </c>
      <c r="AZ216" s="21">
        <v>179492.5</v>
      </c>
      <c r="BA216">
        <v>9008237438</v>
      </c>
      <c r="BB216" s="21">
        <v>179492.5</v>
      </c>
      <c r="BC216" t="s">
        <v>2379</v>
      </c>
      <c r="BD216" t="s">
        <v>2380</v>
      </c>
      <c r="BE216" s="21">
        <f t="shared" si="3"/>
        <v>0</v>
      </c>
      <c r="BF216" t="s">
        <v>1417</v>
      </c>
      <c r="BG216" t="s">
        <v>1601</v>
      </c>
      <c r="BH216" t="s">
        <v>2433</v>
      </c>
      <c r="BI216" s="27">
        <v>0.81420138888888882</v>
      </c>
      <c r="BJ216">
        <v>401387</v>
      </c>
      <c r="BK216" t="s">
        <v>89</v>
      </c>
      <c r="BL216" s="27">
        <v>0</v>
      </c>
      <c r="BN216" s="27">
        <v>0.57396990740740739</v>
      </c>
      <c r="BO216" t="s">
        <v>1711</v>
      </c>
      <c r="BQ216" t="s">
        <v>1725</v>
      </c>
      <c r="BT216">
        <v>36160</v>
      </c>
      <c r="BW216" t="s">
        <v>1421</v>
      </c>
      <c r="BY216" s="28">
        <v>1</v>
      </c>
      <c r="BZ216" t="s">
        <v>2438</v>
      </c>
      <c r="CA216" t="s">
        <v>1422</v>
      </c>
      <c r="CB216" t="s">
        <v>1713</v>
      </c>
      <c r="CC216">
        <v>9000</v>
      </c>
      <c r="CD216" t="s">
        <v>1392</v>
      </c>
      <c r="CE216">
        <v>10</v>
      </c>
      <c r="CF216">
        <v>9000</v>
      </c>
      <c r="CG216" t="s">
        <v>1392</v>
      </c>
      <c r="CH216">
        <v>4016316953</v>
      </c>
      <c r="CI216" t="s">
        <v>1392</v>
      </c>
      <c r="CJ216" s="27">
        <v>0</v>
      </c>
      <c r="CK216" t="s">
        <v>2439</v>
      </c>
      <c r="CL216" t="s">
        <v>1424</v>
      </c>
      <c r="CM216" t="s">
        <v>1714</v>
      </c>
      <c r="CN216" t="s">
        <v>1715</v>
      </c>
      <c r="CO216" s="27">
        <v>0.56759259259259254</v>
      </c>
      <c r="CP216" s="27">
        <v>0</v>
      </c>
      <c r="CQ216" t="s">
        <v>2375</v>
      </c>
      <c r="CR216" t="s">
        <v>1427</v>
      </c>
      <c r="CS216" t="s">
        <v>1392</v>
      </c>
      <c r="CT216" t="s">
        <v>1716</v>
      </c>
      <c r="CU216">
        <v>183461198</v>
      </c>
      <c r="CV216">
        <v>9000</v>
      </c>
    </row>
    <row r="217" spans="1:100" x14ac:dyDescent="0.2">
      <c r="A217" s="12"/>
      <c r="B217" s="10"/>
      <c r="C217" s="10"/>
      <c r="D217" s="14"/>
      <c r="E217" s="14"/>
      <c r="F217" s="14"/>
      <c r="G217" s="14"/>
      <c r="H217" s="14"/>
      <c r="I217" s="13"/>
      <c r="J217" s="13"/>
      <c r="M217" s="5"/>
      <c r="N217" s="14"/>
      <c r="O217" s="14"/>
      <c r="P217" s="14"/>
      <c r="Q217" s="14"/>
      <c r="AL217" t="s">
        <v>543</v>
      </c>
      <c r="AM217" t="s">
        <v>2375</v>
      </c>
      <c r="AN217" s="27">
        <v>0.53194444444444444</v>
      </c>
      <c r="AO217" t="s">
        <v>1710</v>
      </c>
      <c r="AP217">
        <v>1016892882</v>
      </c>
      <c r="AQ217" t="s">
        <v>1414</v>
      </c>
      <c r="AR217" t="s">
        <v>1415</v>
      </c>
      <c r="AS217" t="s">
        <v>1416</v>
      </c>
      <c r="AT217" t="s">
        <v>1346</v>
      </c>
      <c r="AU217" t="s">
        <v>770</v>
      </c>
      <c r="AV217" s="10">
        <v>140001285938</v>
      </c>
      <c r="AW217" s="10">
        <v>130000574103</v>
      </c>
      <c r="AX217">
        <v>2006962774</v>
      </c>
      <c r="AY217" t="s">
        <v>2366</v>
      </c>
      <c r="AZ217" s="21">
        <v>367106.3</v>
      </c>
      <c r="BA217">
        <v>9008237047</v>
      </c>
      <c r="BB217" s="21">
        <v>367106.3</v>
      </c>
      <c r="BC217" t="s">
        <v>2379</v>
      </c>
      <c r="BD217" t="s">
        <v>2380</v>
      </c>
      <c r="BE217" s="21">
        <f t="shared" si="3"/>
        <v>0</v>
      </c>
      <c r="BF217" t="s">
        <v>1417</v>
      </c>
      <c r="BG217" t="s">
        <v>1601</v>
      </c>
      <c r="BH217" t="s">
        <v>2433</v>
      </c>
      <c r="BI217" s="27">
        <v>0.81424768518518509</v>
      </c>
      <c r="BJ217">
        <v>401387</v>
      </c>
      <c r="BK217" t="s">
        <v>89</v>
      </c>
      <c r="BL217" s="27">
        <v>0</v>
      </c>
      <c r="BN217" s="27">
        <v>0.53870370370370368</v>
      </c>
      <c r="BO217" t="s">
        <v>1711</v>
      </c>
      <c r="BQ217" t="s">
        <v>1726</v>
      </c>
      <c r="BT217">
        <v>36160</v>
      </c>
      <c r="BW217" t="s">
        <v>1421</v>
      </c>
      <c r="BY217" s="28">
        <v>1</v>
      </c>
      <c r="BZ217" t="s">
        <v>2439</v>
      </c>
      <c r="CA217" t="s">
        <v>1422</v>
      </c>
      <c r="CB217" t="s">
        <v>1713</v>
      </c>
      <c r="CC217">
        <v>9000</v>
      </c>
      <c r="CD217" t="s">
        <v>1392</v>
      </c>
      <c r="CE217">
        <v>10</v>
      </c>
      <c r="CF217">
        <v>9000</v>
      </c>
      <c r="CG217" t="s">
        <v>1392</v>
      </c>
      <c r="CH217">
        <v>4016316953</v>
      </c>
      <c r="CI217" t="s">
        <v>1392</v>
      </c>
      <c r="CJ217" s="27">
        <v>0</v>
      </c>
      <c r="CK217" t="s">
        <v>2394</v>
      </c>
      <c r="CL217" t="s">
        <v>1424</v>
      </c>
      <c r="CM217" t="s">
        <v>1714</v>
      </c>
      <c r="CN217" t="s">
        <v>1715</v>
      </c>
      <c r="CO217" s="27">
        <v>0.53230324074074076</v>
      </c>
      <c r="CP217" s="27">
        <v>0</v>
      </c>
      <c r="CQ217" t="s">
        <v>2375</v>
      </c>
      <c r="CR217" t="s">
        <v>1427</v>
      </c>
      <c r="CS217" t="s">
        <v>1392</v>
      </c>
      <c r="CT217" t="s">
        <v>1716</v>
      </c>
      <c r="CU217">
        <v>183458896</v>
      </c>
      <c r="CV217">
        <v>9000</v>
      </c>
    </row>
    <row r="218" spans="1:100" x14ac:dyDescent="0.2">
      <c r="A218" s="12"/>
      <c r="B218" s="10"/>
      <c r="C218" s="10"/>
      <c r="D218" s="14"/>
      <c r="E218" s="14"/>
      <c r="F218" s="14"/>
      <c r="G218" s="14"/>
      <c r="H218" s="14"/>
      <c r="I218" s="13"/>
      <c r="J218" s="13"/>
      <c r="M218" s="5"/>
      <c r="N218" s="14"/>
      <c r="O218" s="14"/>
      <c r="P218" s="14"/>
      <c r="Q218" s="14"/>
      <c r="AL218" t="s">
        <v>543</v>
      </c>
      <c r="AM218" t="s">
        <v>2375</v>
      </c>
      <c r="AN218" s="27">
        <v>0.62987268518518513</v>
      </c>
      <c r="AO218" t="s">
        <v>1710</v>
      </c>
      <c r="AP218">
        <v>1017270176</v>
      </c>
      <c r="AQ218" t="s">
        <v>1414</v>
      </c>
      <c r="AR218" t="s">
        <v>1415</v>
      </c>
      <c r="AS218" t="s">
        <v>1416</v>
      </c>
      <c r="AT218" t="s">
        <v>1346</v>
      </c>
      <c r="AU218" t="s">
        <v>852</v>
      </c>
      <c r="AV218" s="10">
        <v>140001286831</v>
      </c>
      <c r="AW218" s="10">
        <v>130000574142</v>
      </c>
      <c r="AX218">
        <v>2006963688</v>
      </c>
      <c r="AY218" t="s">
        <v>2366</v>
      </c>
      <c r="AZ218" s="21">
        <v>48139.3</v>
      </c>
      <c r="BA218">
        <v>9008238203</v>
      </c>
      <c r="BB218" s="21">
        <v>48139.3</v>
      </c>
      <c r="BC218" t="s">
        <v>2381</v>
      </c>
      <c r="BD218" t="s">
        <v>2382</v>
      </c>
      <c r="BE218" s="21">
        <f t="shared" si="3"/>
        <v>0</v>
      </c>
      <c r="BF218" t="s">
        <v>1417</v>
      </c>
      <c r="BG218" t="s">
        <v>1601</v>
      </c>
      <c r="BH218" t="s">
        <v>2433</v>
      </c>
      <c r="BI218" s="27">
        <v>0.81392361111111111</v>
      </c>
      <c r="BJ218">
        <v>401387</v>
      </c>
      <c r="BK218" t="s">
        <v>89</v>
      </c>
      <c r="BL218" s="27">
        <v>0</v>
      </c>
      <c r="BN218" s="27">
        <v>0.63143518518518515</v>
      </c>
      <c r="BO218" t="s">
        <v>1711</v>
      </c>
      <c r="BQ218" t="s">
        <v>1727</v>
      </c>
      <c r="BT218">
        <v>36160</v>
      </c>
      <c r="BW218" t="s">
        <v>1421</v>
      </c>
      <c r="BY218" s="28">
        <v>1</v>
      </c>
      <c r="BZ218" t="s">
        <v>2394</v>
      </c>
      <c r="CA218" t="s">
        <v>1422</v>
      </c>
      <c r="CB218" t="s">
        <v>1713</v>
      </c>
      <c r="CC218">
        <v>9000</v>
      </c>
      <c r="CD218" t="s">
        <v>1392</v>
      </c>
      <c r="CE218">
        <v>10</v>
      </c>
      <c r="CF218">
        <v>9000</v>
      </c>
      <c r="CG218" t="s">
        <v>1392</v>
      </c>
      <c r="CH218">
        <v>4016316953</v>
      </c>
      <c r="CI218" t="s">
        <v>1392</v>
      </c>
      <c r="CJ218" s="27">
        <v>0</v>
      </c>
      <c r="CK218" t="s">
        <v>2394</v>
      </c>
      <c r="CL218" t="s">
        <v>1424</v>
      </c>
      <c r="CM218" t="s">
        <v>1714</v>
      </c>
      <c r="CN218" t="s">
        <v>1715</v>
      </c>
      <c r="CO218" s="27">
        <v>0.62991898148148151</v>
      </c>
      <c r="CP218" s="27">
        <v>0</v>
      </c>
      <c r="CQ218" t="s">
        <v>2375</v>
      </c>
      <c r="CR218" t="s">
        <v>1427</v>
      </c>
      <c r="CS218" t="s">
        <v>1392</v>
      </c>
      <c r="CT218" t="s">
        <v>1716</v>
      </c>
      <c r="CU218">
        <v>183466635</v>
      </c>
      <c r="CV218">
        <v>9000</v>
      </c>
    </row>
    <row r="219" spans="1:100" x14ac:dyDescent="0.2">
      <c r="A219" s="12"/>
      <c r="B219" s="10"/>
      <c r="C219" s="10"/>
      <c r="D219" s="14"/>
      <c r="E219" s="14"/>
      <c r="F219" s="14"/>
      <c r="G219" s="14"/>
      <c r="H219" s="14"/>
      <c r="I219" s="13"/>
      <c r="J219" s="13"/>
      <c r="M219" s="5"/>
      <c r="N219" s="14"/>
      <c r="O219" s="14"/>
      <c r="P219" s="14"/>
      <c r="Q219" s="14"/>
      <c r="AL219" t="s">
        <v>543</v>
      </c>
      <c r="AM219" t="s">
        <v>2375</v>
      </c>
      <c r="AN219" s="27">
        <v>0.63401620370370371</v>
      </c>
      <c r="AO219" t="s">
        <v>1710</v>
      </c>
      <c r="AP219">
        <v>1016894925</v>
      </c>
      <c r="AQ219" t="s">
        <v>1414</v>
      </c>
      <c r="AR219" t="s">
        <v>1415</v>
      </c>
      <c r="AS219" t="s">
        <v>1416</v>
      </c>
      <c r="AT219" t="s">
        <v>1346</v>
      </c>
      <c r="AU219" t="s">
        <v>704</v>
      </c>
      <c r="AV219" s="10">
        <v>140001286865</v>
      </c>
      <c r="AW219" s="10">
        <v>130000574165</v>
      </c>
      <c r="AX219">
        <v>2006963814</v>
      </c>
      <c r="AY219" t="s">
        <v>2366</v>
      </c>
      <c r="AZ219" s="21">
        <v>611274.94999999995</v>
      </c>
      <c r="BA219">
        <v>9008238310</v>
      </c>
      <c r="BB219" s="21">
        <v>611274.94999999995</v>
      </c>
      <c r="BC219" t="s">
        <v>2367</v>
      </c>
      <c r="BD219" t="s">
        <v>2383</v>
      </c>
      <c r="BE219" s="21">
        <f t="shared" si="3"/>
        <v>0</v>
      </c>
      <c r="BF219" t="s">
        <v>1417</v>
      </c>
      <c r="BG219" t="s">
        <v>1601</v>
      </c>
      <c r="BH219" t="s">
        <v>2433</v>
      </c>
      <c r="BI219" s="27">
        <v>0.81431712962962965</v>
      </c>
      <c r="BJ219">
        <v>401387</v>
      </c>
      <c r="BK219" t="s">
        <v>89</v>
      </c>
      <c r="BL219" s="27">
        <v>0</v>
      </c>
      <c r="BN219" s="27">
        <v>0.63568287037037041</v>
      </c>
      <c r="BO219" t="s">
        <v>1711</v>
      </c>
      <c r="BQ219" t="s">
        <v>1728</v>
      </c>
      <c r="BT219">
        <v>36160</v>
      </c>
      <c r="BW219" t="s">
        <v>1421</v>
      </c>
      <c r="BY219" s="28">
        <v>1</v>
      </c>
      <c r="BZ219" t="s">
        <v>2434</v>
      </c>
      <c r="CA219" t="s">
        <v>1422</v>
      </c>
      <c r="CB219" t="s">
        <v>1713</v>
      </c>
      <c r="CC219">
        <v>9000</v>
      </c>
      <c r="CD219" t="s">
        <v>1392</v>
      </c>
      <c r="CE219">
        <v>10</v>
      </c>
      <c r="CF219">
        <v>9000</v>
      </c>
      <c r="CG219" t="s">
        <v>1392</v>
      </c>
      <c r="CH219">
        <v>4016316953</v>
      </c>
      <c r="CI219" t="s">
        <v>1392</v>
      </c>
      <c r="CJ219" s="27">
        <v>0</v>
      </c>
      <c r="CK219" t="s">
        <v>2394</v>
      </c>
      <c r="CL219" t="s">
        <v>1424</v>
      </c>
      <c r="CM219" t="s">
        <v>1714</v>
      </c>
      <c r="CN219" t="s">
        <v>1715</v>
      </c>
      <c r="CO219" s="27">
        <v>0.63407407407407412</v>
      </c>
      <c r="CP219" s="27">
        <v>0</v>
      </c>
      <c r="CQ219" t="s">
        <v>2375</v>
      </c>
      <c r="CR219" t="s">
        <v>1427</v>
      </c>
      <c r="CS219" t="s">
        <v>1392</v>
      </c>
      <c r="CT219" t="s">
        <v>1716</v>
      </c>
      <c r="CU219">
        <v>183467010</v>
      </c>
      <c r="CV219">
        <v>9000</v>
      </c>
    </row>
    <row r="220" spans="1:100" x14ac:dyDescent="0.2">
      <c r="A220" s="12"/>
      <c r="B220" s="10"/>
      <c r="C220" s="10"/>
      <c r="D220" s="14"/>
      <c r="E220" s="14"/>
      <c r="F220" s="14"/>
      <c r="G220" s="14"/>
      <c r="H220" s="14"/>
      <c r="I220" s="13"/>
      <c r="J220" s="13"/>
      <c r="M220" s="5"/>
      <c r="N220" s="14"/>
      <c r="O220" s="14"/>
      <c r="P220" s="14"/>
      <c r="Q220" s="14"/>
      <c r="AL220" t="s">
        <v>543</v>
      </c>
      <c r="AM220" t="s">
        <v>2375</v>
      </c>
      <c r="AN220" s="27">
        <v>0.67917824074074085</v>
      </c>
      <c r="AO220" t="s">
        <v>1710</v>
      </c>
      <c r="AP220">
        <v>1016004290</v>
      </c>
      <c r="AQ220" t="s">
        <v>1414</v>
      </c>
      <c r="AR220" t="s">
        <v>1415</v>
      </c>
      <c r="AS220" t="s">
        <v>1416</v>
      </c>
      <c r="AT220" t="s">
        <v>1346</v>
      </c>
      <c r="AU220" t="s">
        <v>876</v>
      </c>
      <c r="AV220" s="10">
        <v>140001287226</v>
      </c>
      <c r="AW220" s="10">
        <v>130000574177</v>
      </c>
      <c r="AX220">
        <v>2006964092</v>
      </c>
      <c r="AY220" t="s">
        <v>2366</v>
      </c>
      <c r="AZ220" s="21">
        <v>2000.9</v>
      </c>
      <c r="BA220">
        <v>9008238700</v>
      </c>
      <c r="BB220" s="21">
        <v>2000.9</v>
      </c>
      <c r="BC220" t="s">
        <v>2440</v>
      </c>
      <c r="BD220" t="s">
        <v>2441</v>
      </c>
      <c r="BE220" s="21">
        <f t="shared" si="3"/>
        <v>0</v>
      </c>
      <c r="BF220" t="s">
        <v>1417</v>
      </c>
      <c r="BG220" t="s">
        <v>1601</v>
      </c>
      <c r="BH220" t="s">
        <v>2433</v>
      </c>
      <c r="BI220" s="27">
        <v>0.81387731481481485</v>
      </c>
      <c r="BJ220">
        <v>401387</v>
      </c>
      <c r="BK220" t="s">
        <v>89</v>
      </c>
      <c r="BL220" s="27">
        <v>0</v>
      </c>
      <c r="BN220" s="27">
        <v>0.68204861111111104</v>
      </c>
      <c r="BO220" t="s">
        <v>1711</v>
      </c>
      <c r="BQ220" t="s">
        <v>1729</v>
      </c>
      <c r="BT220">
        <v>36160</v>
      </c>
      <c r="BW220" t="s">
        <v>1421</v>
      </c>
      <c r="BY220" s="28">
        <v>1</v>
      </c>
      <c r="BZ220" t="s">
        <v>2394</v>
      </c>
      <c r="CA220" t="s">
        <v>1422</v>
      </c>
      <c r="CB220" t="s">
        <v>1713</v>
      </c>
      <c r="CC220">
        <v>9000</v>
      </c>
      <c r="CD220" t="s">
        <v>1392</v>
      </c>
      <c r="CE220">
        <v>10</v>
      </c>
      <c r="CF220">
        <v>9000</v>
      </c>
      <c r="CG220" t="s">
        <v>1392</v>
      </c>
      <c r="CH220">
        <v>4016316953</v>
      </c>
      <c r="CI220" t="s">
        <v>1392</v>
      </c>
      <c r="CJ220" s="27">
        <v>0</v>
      </c>
      <c r="CK220" t="s">
        <v>2394</v>
      </c>
      <c r="CL220" t="s">
        <v>1424</v>
      </c>
      <c r="CM220" t="s">
        <v>1714</v>
      </c>
      <c r="CN220" t="s">
        <v>1715</v>
      </c>
      <c r="CO220" s="27">
        <v>0.67931712962962953</v>
      </c>
      <c r="CP220" s="27">
        <v>0</v>
      </c>
      <c r="CQ220" t="s">
        <v>2375</v>
      </c>
      <c r="CR220" t="s">
        <v>1427</v>
      </c>
      <c r="CS220" t="s">
        <v>1392</v>
      </c>
      <c r="CT220" t="s">
        <v>1716</v>
      </c>
      <c r="CU220">
        <v>183471274</v>
      </c>
      <c r="CV220">
        <v>9000</v>
      </c>
    </row>
    <row r="221" spans="1:100" x14ac:dyDescent="0.2">
      <c r="A221" s="12"/>
      <c r="B221" s="10"/>
      <c r="C221" s="10"/>
      <c r="D221" s="14"/>
      <c r="E221" s="14"/>
      <c r="F221" s="14"/>
      <c r="G221" s="14"/>
      <c r="H221" s="14"/>
      <c r="I221" s="13"/>
      <c r="J221" s="13"/>
      <c r="M221" s="5"/>
      <c r="N221" s="14"/>
      <c r="O221" s="14"/>
      <c r="P221" s="14"/>
      <c r="Q221" s="14"/>
      <c r="AL221" t="s">
        <v>491</v>
      </c>
      <c r="AM221" t="s">
        <v>2375</v>
      </c>
      <c r="AN221" s="27">
        <v>0.68363425925925936</v>
      </c>
      <c r="AO221" t="s">
        <v>1730</v>
      </c>
      <c r="AP221">
        <v>1016894925</v>
      </c>
      <c r="AQ221" t="s">
        <v>1414</v>
      </c>
      <c r="AR221" t="s">
        <v>1415</v>
      </c>
      <c r="AS221" t="s">
        <v>1416</v>
      </c>
      <c r="AT221" t="s">
        <v>1346</v>
      </c>
      <c r="AU221" t="s">
        <v>716</v>
      </c>
      <c r="AV221" s="10">
        <v>140001287245</v>
      </c>
      <c r="AW221" s="10">
        <v>130000572597</v>
      </c>
      <c r="AX221">
        <v>2006964176</v>
      </c>
      <c r="AY221" t="s">
        <v>2366</v>
      </c>
      <c r="AZ221" s="21">
        <v>245463.35</v>
      </c>
      <c r="BA221">
        <v>9008238703</v>
      </c>
      <c r="BB221" s="21">
        <v>245463.35</v>
      </c>
      <c r="BC221" t="s">
        <v>2367</v>
      </c>
      <c r="BD221" t="s">
        <v>2383</v>
      </c>
      <c r="BE221" s="21">
        <f t="shared" si="3"/>
        <v>0</v>
      </c>
      <c r="BF221" t="s">
        <v>1417</v>
      </c>
      <c r="BG221" t="s">
        <v>1418</v>
      </c>
      <c r="BH221" t="s">
        <v>2442</v>
      </c>
      <c r="BI221" s="27">
        <v>0.46106481481481482</v>
      </c>
      <c r="BJ221">
        <v>501125</v>
      </c>
      <c r="BK221" t="s">
        <v>48</v>
      </c>
      <c r="BL221" s="27">
        <v>0.46106481481481482</v>
      </c>
      <c r="BM221" t="s">
        <v>2442</v>
      </c>
      <c r="BN221" s="27">
        <v>0.68634259259259256</v>
      </c>
      <c r="BO221" t="s">
        <v>1731</v>
      </c>
      <c r="BQ221" t="s">
        <v>1732</v>
      </c>
      <c r="BS221" t="s">
        <v>490</v>
      </c>
      <c r="BT221">
        <v>36120</v>
      </c>
      <c r="BW221" t="s">
        <v>1421</v>
      </c>
      <c r="BY221" s="28">
        <v>1</v>
      </c>
      <c r="BZ221" t="s">
        <v>2393</v>
      </c>
      <c r="CA221" t="s">
        <v>1422</v>
      </c>
      <c r="CB221" t="s">
        <v>1733</v>
      </c>
      <c r="CC221">
        <v>9000</v>
      </c>
      <c r="CD221" t="s">
        <v>1392</v>
      </c>
      <c r="CE221">
        <v>10</v>
      </c>
      <c r="CF221">
        <v>9000</v>
      </c>
      <c r="CG221" t="s">
        <v>1392</v>
      </c>
      <c r="CH221">
        <v>4016317081</v>
      </c>
      <c r="CI221" t="s">
        <v>1392</v>
      </c>
      <c r="CJ221" s="27">
        <v>0</v>
      </c>
      <c r="CK221" t="s">
        <v>2443</v>
      </c>
      <c r="CL221" t="s">
        <v>1424</v>
      </c>
      <c r="CM221" t="s">
        <v>1734</v>
      </c>
      <c r="CN221" t="s">
        <v>1735</v>
      </c>
      <c r="CO221" s="27">
        <v>0.68371527777777785</v>
      </c>
      <c r="CP221" s="27">
        <v>0</v>
      </c>
      <c r="CQ221" t="s">
        <v>2375</v>
      </c>
      <c r="CR221" t="s">
        <v>1427</v>
      </c>
      <c r="CS221" t="s">
        <v>1392</v>
      </c>
      <c r="CT221" t="s">
        <v>1736</v>
      </c>
      <c r="CU221">
        <v>183471555</v>
      </c>
      <c r="CV221">
        <v>9000</v>
      </c>
    </row>
    <row r="222" spans="1:100" x14ac:dyDescent="0.2">
      <c r="A222" s="12"/>
      <c r="B222" s="10"/>
      <c r="C222" s="10"/>
      <c r="D222" s="14"/>
      <c r="E222" s="14"/>
      <c r="F222" s="14"/>
      <c r="G222" s="14"/>
      <c r="H222" s="14"/>
      <c r="I222" s="13"/>
      <c r="J222" s="13"/>
      <c r="M222" s="5"/>
      <c r="N222" s="14"/>
      <c r="O222" s="14"/>
      <c r="P222" s="14"/>
      <c r="Q222" s="14"/>
      <c r="AL222" t="s">
        <v>491</v>
      </c>
      <c r="AM222" t="s">
        <v>2375</v>
      </c>
      <c r="AN222" s="27">
        <v>0.67087962962962966</v>
      </c>
      <c r="AO222" t="s">
        <v>1730</v>
      </c>
      <c r="AP222">
        <v>1018950475</v>
      </c>
      <c r="AQ222" t="s">
        <v>1414</v>
      </c>
      <c r="AR222" t="s">
        <v>1415</v>
      </c>
      <c r="AS222" t="s">
        <v>1416</v>
      </c>
      <c r="AT222" t="s">
        <v>1346</v>
      </c>
      <c r="AU222" t="s">
        <v>1210</v>
      </c>
      <c r="AV222" s="10">
        <v>140001287187</v>
      </c>
      <c r="AW222" s="10">
        <v>130000601575</v>
      </c>
      <c r="AX222">
        <v>2006964085</v>
      </c>
      <c r="AY222" t="s">
        <v>2444</v>
      </c>
      <c r="AZ222" s="21">
        <v>20009</v>
      </c>
      <c r="BA222">
        <v>9008358263</v>
      </c>
      <c r="BB222" s="21">
        <v>20009</v>
      </c>
      <c r="BC222" t="s">
        <v>2367</v>
      </c>
      <c r="BD222" t="s">
        <v>2370</v>
      </c>
      <c r="BE222" s="21">
        <f t="shared" si="3"/>
        <v>0</v>
      </c>
      <c r="BF222" t="s">
        <v>1417</v>
      </c>
      <c r="BG222" t="s">
        <v>1418</v>
      </c>
      <c r="BH222" t="s">
        <v>2445</v>
      </c>
      <c r="BI222" s="27">
        <v>0.66228009259259257</v>
      </c>
      <c r="BJ222">
        <v>501125</v>
      </c>
      <c r="BK222" t="s">
        <v>48</v>
      </c>
      <c r="BL222" s="27">
        <v>0.66228009259259257</v>
      </c>
      <c r="BM222" t="s">
        <v>2445</v>
      </c>
      <c r="BN222" s="27">
        <v>0.67582175925925936</v>
      </c>
      <c r="BO222" t="s">
        <v>1731</v>
      </c>
      <c r="BQ222" t="s">
        <v>1737</v>
      </c>
      <c r="BS222" t="s">
        <v>490</v>
      </c>
      <c r="BT222">
        <v>36120</v>
      </c>
      <c r="BW222" t="s">
        <v>1421</v>
      </c>
      <c r="BY222" s="28">
        <v>1</v>
      </c>
      <c r="BZ222" t="s">
        <v>2446</v>
      </c>
      <c r="CA222" t="s">
        <v>1422</v>
      </c>
      <c r="CB222" t="s">
        <v>1733</v>
      </c>
      <c r="CC222">
        <v>9000</v>
      </c>
      <c r="CD222" t="s">
        <v>1392</v>
      </c>
      <c r="CE222">
        <v>10</v>
      </c>
      <c r="CF222">
        <v>9000</v>
      </c>
      <c r="CG222" t="s">
        <v>1392</v>
      </c>
      <c r="CH222">
        <v>4016317081</v>
      </c>
      <c r="CI222" t="s">
        <v>1392</v>
      </c>
      <c r="CJ222" s="27">
        <v>0</v>
      </c>
      <c r="CK222" t="s">
        <v>2446</v>
      </c>
      <c r="CL222" t="s">
        <v>1424</v>
      </c>
      <c r="CM222" t="s">
        <v>1734</v>
      </c>
      <c r="CN222" t="s">
        <v>1735</v>
      </c>
      <c r="CO222" s="27">
        <v>0.67092592592592604</v>
      </c>
      <c r="CP222" s="27">
        <v>0</v>
      </c>
      <c r="CQ222" t="s">
        <v>2375</v>
      </c>
      <c r="CR222" t="s">
        <v>1427</v>
      </c>
      <c r="CS222" t="s">
        <v>1392</v>
      </c>
      <c r="CT222" t="s">
        <v>1736</v>
      </c>
      <c r="CU222">
        <v>183470772</v>
      </c>
      <c r="CV222">
        <v>9000</v>
      </c>
    </row>
    <row r="223" spans="1:100" x14ac:dyDescent="0.2">
      <c r="A223" s="12"/>
      <c r="B223" s="10"/>
      <c r="C223" s="10"/>
      <c r="D223" s="14"/>
      <c r="E223" s="14"/>
      <c r="F223" s="14"/>
      <c r="G223" s="14"/>
      <c r="H223" s="14"/>
      <c r="I223" s="13"/>
      <c r="J223" s="13"/>
      <c r="M223" s="5"/>
      <c r="N223" s="14"/>
      <c r="O223" s="14"/>
      <c r="P223" s="14"/>
      <c r="Q223" s="14"/>
      <c r="AL223" t="s">
        <v>491</v>
      </c>
      <c r="AM223" t="s">
        <v>2375</v>
      </c>
      <c r="AN223" s="27">
        <v>0.65068287037037031</v>
      </c>
      <c r="AO223" t="s">
        <v>1730</v>
      </c>
      <c r="AP223">
        <v>1018950475</v>
      </c>
      <c r="AQ223" t="s">
        <v>1414</v>
      </c>
      <c r="AR223" t="s">
        <v>1415</v>
      </c>
      <c r="AS223" t="s">
        <v>1416</v>
      </c>
      <c r="AT223" t="s">
        <v>1346</v>
      </c>
      <c r="AU223" t="s">
        <v>930</v>
      </c>
      <c r="AV223" s="10">
        <v>140001287023</v>
      </c>
      <c r="AW223" s="10">
        <v>130000572609</v>
      </c>
      <c r="AX223">
        <v>2006963947</v>
      </c>
      <c r="AY223" t="s">
        <v>2366</v>
      </c>
      <c r="AZ223" s="21">
        <v>180198.7</v>
      </c>
      <c r="BA223">
        <v>9008238533</v>
      </c>
      <c r="BB223" s="21">
        <v>180198.7</v>
      </c>
      <c r="BC223" t="s">
        <v>2367</v>
      </c>
      <c r="BD223" t="s">
        <v>2371</v>
      </c>
      <c r="BE223" s="21">
        <f t="shared" si="3"/>
        <v>0</v>
      </c>
      <c r="BF223" t="s">
        <v>1417</v>
      </c>
      <c r="BG223" t="s">
        <v>1418</v>
      </c>
      <c r="BH223" t="s">
        <v>2442</v>
      </c>
      <c r="BI223" s="27">
        <v>0.46107638888888891</v>
      </c>
      <c r="BJ223">
        <v>501125</v>
      </c>
      <c r="BK223" t="s">
        <v>48</v>
      </c>
      <c r="BL223" s="27">
        <v>0.46107638888888891</v>
      </c>
      <c r="BM223" t="s">
        <v>2442</v>
      </c>
      <c r="BN223" s="27">
        <v>0.65348379629629627</v>
      </c>
      <c r="BO223" t="s">
        <v>1731</v>
      </c>
      <c r="BQ223" t="s">
        <v>1738</v>
      </c>
      <c r="BS223" t="s">
        <v>490</v>
      </c>
      <c r="BT223">
        <v>36120</v>
      </c>
      <c r="BW223" t="s">
        <v>1421</v>
      </c>
      <c r="BY223" s="28">
        <v>1</v>
      </c>
      <c r="BZ223" t="s">
        <v>2393</v>
      </c>
      <c r="CA223" t="s">
        <v>1422</v>
      </c>
      <c r="CB223" t="s">
        <v>1733</v>
      </c>
      <c r="CC223">
        <v>9000</v>
      </c>
      <c r="CD223" t="s">
        <v>1392</v>
      </c>
      <c r="CE223">
        <v>10</v>
      </c>
      <c r="CF223">
        <v>9000</v>
      </c>
      <c r="CG223" t="s">
        <v>1392</v>
      </c>
      <c r="CH223">
        <v>4016317081</v>
      </c>
      <c r="CI223" t="s">
        <v>1392</v>
      </c>
      <c r="CJ223" s="27">
        <v>0</v>
      </c>
      <c r="CK223" t="s">
        <v>2443</v>
      </c>
      <c r="CL223" t="s">
        <v>1424</v>
      </c>
      <c r="CM223" t="s">
        <v>1734</v>
      </c>
      <c r="CN223" t="s">
        <v>1735</v>
      </c>
      <c r="CO223" s="27">
        <v>0.65072916666666669</v>
      </c>
      <c r="CP223" s="27">
        <v>0</v>
      </c>
      <c r="CQ223" t="s">
        <v>2375</v>
      </c>
      <c r="CR223" t="s">
        <v>1427</v>
      </c>
      <c r="CS223" t="s">
        <v>1392</v>
      </c>
      <c r="CT223" t="s">
        <v>1736</v>
      </c>
      <c r="CU223">
        <v>183468619</v>
      </c>
      <c r="CV223">
        <v>9000</v>
      </c>
    </row>
    <row r="224" spans="1:100" x14ac:dyDescent="0.2">
      <c r="A224" s="12"/>
      <c r="B224" s="10"/>
      <c r="C224" s="10"/>
      <c r="D224" s="14"/>
      <c r="E224" s="14"/>
      <c r="F224" s="14"/>
      <c r="G224" s="14"/>
      <c r="H224" s="14"/>
      <c r="I224" s="13"/>
      <c r="J224" s="13"/>
      <c r="M224" s="5"/>
      <c r="N224" s="14"/>
      <c r="O224" s="14"/>
      <c r="P224" s="14"/>
      <c r="Q224" s="14"/>
      <c r="AL224" t="s">
        <v>491</v>
      </c>
      <c r="AM224" t="s">
        <v>2375</v>
      </c>
      <c r="AN224" s="27">
        <v>0.56855324074074076</v>
      </c>
      <c r="AO224" t="s">
        <v>1730</v>
      </c>
      <c r="AP224">
        <v>1016892928</v>
      </c>
      <c r="AQ224" t="s">
        <v>1414</v>
      </c>
      <c r="AR224" t="s">
        <v>1415</v>
      </c>
      <c r="AS224" t="s">
        <v>1416</v>
      </c>
      <c r="AT224" t="s">
        <v>1346</v>
      </c>
      <c r="AU224" t="s">
        <v>949</v>
      </c>
      <c r="AV224" s="10">
        <v>140001286256</v>
      </c>
      <c r="AW224" s="10">
        <v>130000572614</v>
      </c>
      <c r="AX224">
        <v>2006962967</v>
      </c>
      <c r="AY224" t="s">
        <v>2366</v>
      </c>
      <c r="AZ224" s="21">
        <v>302135.90000000002</v>
      </c>
      <c r="BA224">
        <v>9008237288</v>
      </c>
      <c r="BB224" s="21">
        <v>302135.90000000002</v>
      </c>
      <c r="BC224" t="s">
        <v>2367</v>
      </c>
      <c r="BD224" t="s">
        <v>2371</v>
      </c>
      <c r="BE224" s="21">
        <f t="shared" si="3"/>
        <v>0</v>
      </c>
      <c r="BF224" t="s">
        <v>1417</v>
      </c>
      <c r="BG224" t="s">
        <v>1418</v>
      </c>
      <c r="BH224" t="s">
        <v>2442</v>
      </c>
      <c r="BI224" s="27">
        <v>0.46108796296296295</v>
      </c>
      <c r="BJ224">
        <v>501125</v>
      </c>
      <c r="BK224" t="s">
        <v>48</v>
      </c>
      <c r="BL224" s="27">
        <v>0.46108796296296295</v>
      </c>
      <c r="BM224" t="s">
        <v>2442</v>
      </c>
      <c r="BN224" s="27">
        <v>0.57075231481481481</v>
      </c>
      <c r="BO224" t="s">
        <v>1731</v>
      </c>
      <c r="BQ224" t="s">
        <v>1739</v>
      </c>
      <c r="BS224" t="s">
        <v>490</v>
      </c>
      <c r="BT224">
        <v>36120</v>
      </c>
      <c r="BW224" t="s">
        <v>1421</v>
      </c>
      <c r="BY224" s="28">
        <v>1</v>
      </c>
      <c r="BZ224" t="s">
        <v>2393</v>
      </c>
      <c r="CA224" t="s">
        <v>1422</v>
      </c>
      <c r="CB224" t="s">
        <v>1733</v>
      </c>
      <c r="CC224">
        <v>9000</v>
      </c>
      <c r="CD224" t="s">
        <v>1392</v>
      </c>
      <c r="CE224">
        <v>10</v>
      </c>
      <c r="CF224">
        <v>9000</v>
      </c>
      <c r="CG224" t="s">
        <v>1392</v>
      </c>
      <c r="CH224">
        <v>4016317081</v>
      </c>
      <c r="CI224" t="s">
        <v>1392</v>
      </c>
      <c r="CJ224" s="27">
        <v>0</v>
      </c>
      <c r="CK224" t="s">
        <v>2443</v>
      </c>
      <c r="CL224" t="s">
        <v>1424</v>
      </c>
      <c r="CM224" t="s">
        <v>1734</v>
      </c>
      <c r="CN224" t="s">
        <v>1735</v>
      </c>
      <c r="CO224" s="27">
        <v>0.56864583333333341</v>
      </c>
      <c r="CP224" s="27">
        <v>0</v>
      </c>
      <c r="CQ224" t="s">
        <v>2375</v>
      </c>
      <c r="CR224" t="s">
        <v>1427</v>
      </c>
      <c r="CS224" t="s">
        <v>1392</v>
      </c>
      <c r="CT224" t="s">
        <v>1736</v>
      </c>
      <c r="CU224">
        <v>183460938</v>
      </c>
      <c r="CV224">
        <v>9000</v>
      </c>
    </row>
    <row r="225" spans="1:100" x14ac:dyDescent="0.2">
      <c r="A225" s="12"/>
      <c r="B225" s="10"/>
      <c r="C225" s="10"/>
      <c r="D225" s="14"/>
      <c r="E225" s="14"/>
      <c r="F225" s="14"/>
      <c r="G225" s="14"/>
      <c r="H225" s="14"/>
      <c r="I225" s="13"/>
      <c r="J225" s="13"/>
      <c r="M225" s="5"/>
      <c r="N225" s="14"/>
      <c r="O225" s="14"/>
      <c r="P225" s="14"/>
      <c r="Q225" s="14"/>
      <c r="AL225" t="s">
        <v>491</v>
      </c>
      <c r="AM225" t="s">
        <v>2375</v>
      </c>
      <c r="AN225" s="27">
        <v>0.54587962962962966</v>
      </c>
      <c r="AO225" t="s">
        <v>1730</v>
      </c>
      <c r="AP225">
        <v>1016894837</v>
      </c>
      <c r="AQ225" t="s">
        <v>1414</v>
      </c>
      <c r="AR225" t="s">
        <v>1415</v>
      </c>
      <c r="AS225" t="s">
        <v>1416</v>
      </c>
      <c r="AT225" t="s">
        <v>1346</v>
      </c>
      <c r="AU225" t="s">
        <v>1062</v>
      </c>
      <c r="AV225" s="10">
        <v>140001286130</v>
      </c>
      <c r="AW225" s="10">
        <v>130000572602</v>
      </c>
      <c r="AX225">
        <v>2006962954</v>
      </c>
      <c r="AY225" t="s">
        <v>2366</v>
      </c>
      <c r="AZ225" s="21">
        <v>129234.6</v>
      </c>
      <c r="BA225">
        <v>9008237147</v>
      </c>
      <c r="BB225" s="21">
        <v>129234.6</v>
      </c>
      <c r="BC225" t="s">
        <v>2367</v>
      </c>
      <c r="BD225" t="s">
        <v>2368</v>
      </c>
      <c r="BE225" s="21">
        <f t="shared" si="3"/>
        <v>0</v>
      </c>
      <c r="BF225" t="s">
        <v>1417</v>
      </c>
      <c r="BG225" t="s">
        <v>1418</v>
      </c>
      <c r="BH225" t="s">
        <v>2442</v>
      </c>
      <c r="BI225" s="27">
        <v>0.46106481481481482</v>
      </c>
      <c r="BJ225">
        <v>501125</v>
      </c>
      <c r="BK225" t="s">
        <v>48</v>
      </c>
      <c r="BL225" s="27">
        <v>0.46106481481481482</v>
      </c>
      <c r="BM225" t="s">
        <v>2442</v>
      </c>
      <c r="BN225" s="27">
        <v>0.5590046296296296</v>
      </c>
      <c r="BO225" t="s">
        <v>1731</v>
      </c>
      <c r="BQ225" t="s">
        <v>1740</v>
      </c>
      <c r="BS225" t="s">
        <v>490</v>
      </c>
      <c r="BT225">
        <v>36120</v>
      </c>
      <c r="BW225" t="s">
        <v>1421</v>
      </c>
      <c r="BY225" s="28">
        <v>1</v>
      </c>
      <c r="BZ225" t="s">
        <v>2393</v>
      </c>
      <c r="CA225" t="s">
        <v>1422</v>
      </c>
      <c r="CB225" t="s">
        <v>1733</v>
      </c>
      <c r="CC225">
        <v>9000</v>
      </c>
      <c r="CD225" t="s">
        <v>1392</v>
      </c>
      <c r="CE225">
        <v>10</v>
      </c>
      <c r="CF225">
        <v>9000</v>
      </c>
      <c r="CG225" t="s">
        <v>1392</v>
      </c>
      <c r="CH225">
        <v>4016317081</v>
      </c>
      <c r="CI225" t="s">
        <v>1392</v>
      </c>
      <c r="CJ225" s="27">
        <v>0</v>
      </c>
      <c r="CK225" t="s">
        <v>2443</v>
      </c>
      <c r="CL225" t="s">
        <v>1424</v>
      </c>
      <c r="CM225" t="s">
        <v>1734</v>
      </c>
      <c r="CN225" t="s">
        <v>1735</v>
      </c>
      <c r="CO225" s="27">
        <v>0.54640046296296296</v>
      </c>
      <c r="CP225" s="27">
        <v>0</v>
      </c>
      <c r="CQ225" t="s">
        <v>2375</v>
      </c>
      <c r="CR225" t="s">
        <v>1427</v>
      </c>
      <c r="CS225" t="s">
        <v>1392</v>
      </c>
      <c r="CT225" t="s">
        <v>1736</v>
      </c>
      <c r="CU225">
        <v>183459958</v>
      </c>
      <c r="CV225">
        <v>9000</v>
      </c>
    </row>
    <row r="226" spans="1:100" x14ac:dyDescent="0.2">
      <c r="A226" s="12"/>
      <c r="B226" s="10"/>
      <c r="C226" s="10"/>
      <c r="D226" s="14"/>
      <c r="E226" s="14"/>
      <c r="F226" s="14"/>
      <c r="G226" s="14"/>
      <c r="H226" s="14"/>
      <c r="I226" s="13"/>
      <c r="J226" s="13"/>
      <c r="M226" s="5"/>
      <c r="N226" s="14"/>
      <c r="O226" s="14"/>
      <c r="P226" s="14"/>
      <c r="Q226" s="14"/>
      <c r="AL226" t="s">
        <v>491</v>
      </c>
      <c r="AM226" t="s">
        <v>2375</v>
      </c>
      <c r="AN226" s="27">
        <v>0.59629629629629632</v>
      </c>
      <c r="AO226" t="s">
        <v>1730</v>
      </c>
      <c r="AP226">
        <v>1016823762</v>
      </c>
      <c r="AQ226" t="s">
        <v>1414</v>
      </c>
      <c r="AR226" t="s">
        <v>1415</v>
      </c>
      <c r="AS226" t="s">
        <v>1416</v>
      </c>
      <c r="AT226" t="s">
        <v>1346</v>
      </c>
      <c r="AU226" t="s">
        <v>1182</v>
      </c>
      <c r="AV226" s="10">
        <v>140001286531</v>
      </c>
      <c r="AW226" s="10">
        <v>130000573639</v>
      </c>
      <c r="AX226">
        <v>2006963385</v>
      </c>
      <c r="AY226" t="s">
        <v>2366</v>
      </c>
      <c r="AZ226" s="21">
        <v>39488.35</v>
      </c>
      <c r="BA226">
        <v>9008237759</v>
      </c>
      <c r="BB226" s="21">
        <v>39488.35</v>
      </c>
      <c r="BC226" t="s">
        <v>2384</v>
      </c>
      <c r="BD226" t="s">
        <v>2385</v>
      </c>
      <c r="BE226" s="21">
        <f t="shared" si="3"/>
        <v>0</v>
      </c>
      <c r="BF226" t="s">
        <v>1417</v>
      </c>
      <c r="BG226" t="s">
        <v>1418</v>
      </c>
      <c r="BH226" t="s">
        <v>2442</v>
      </c>
      <c r="BI226" s="27">
        <v>0.46108796296296295</v>
      </c>
      <c r="BJ226">
        <v>501125</v>
      </c>
      <c r="BK226" t="s">
        <v>48</v>
      </c>
      <c r="BL226" s="27">
        <v>0.46114583333333337</v>
      </c>
      <c r="BM226" t="s">
        <v>2442</v>
      </c>
      <c r="BN226" s="27">
        <v>0.59697916666666673</v>
      </c>
      <c r="BO226" t="s">
        <v>1731</v>
      </c>
      <c r="BQ226" t="s">
        <v>1741</v>
      </c>
      <c r="BS226" t="s">
        <v>490</v>
      </c>
      <c r="BT226">
        <v>36120</v>
      </c>
      <c r="BW226" t="s">
        <v>1421</v>
      </c>
      <c r="BY226" s="28">
        <v>1</v>
      </c>
      <c r="BZ226" t="s">
        <v>2447</v>
      </c>
      <c r="CA226" t="s">
        <v>1422</v>
      </c>
      <c r="CB226" t="s">
        <v>1733</v>
      </c>
      <c r="CC226">
        <v>9000</v>
      </c>
      <c r="CD226" t="s">
        <v>1392</v>
      </c>
      <c r="CE226">
        <v>10</v>
      </c>
      <c r="CF226">
        <v>9000</v>
      </c>
      <c r="CG226" t="s">
        <v>1392</v>
      </c>
      <c r="CH226">
        <v>4016317081</v>
      </c>
      <c r="CI226" t="s">
        <v>1392</v>
      </c>
      <c r="CJ226" s="27">
        <v>0</v>
      </c>
      <c r="CK226" t="s">
        <v>2448</v>
      </c>
      <c r="CL226" t="s">
        <v>1424</v>
      </c>
      <c r="CM226" t="s">
        <v>1734</v>
      </c>
      <c r="CN226" t="s">
        <v>1735</v>
      </c>
      <c r="CO226" s="27">
        <v>0.59636574074074067</v>
      </c>
      <c r="CP226" s="27">
        <v>0</v>
      </c>
      <c r="CQ226" t="s">
        <v>2375</v>
      </c>
      <c r="CR226" t="s">
        <v>1427</v>
      </c>
      <c r="CS226" t="s">
        <v>1392</v>
      </c>
      <c r="CT226" t="s">
        <v>1736</v>
      </c>
      <c r="CU226">
        <v>183463427</v>
      </c>
      <c r="CV226">
        <v>9000</v>
      </c>
    </row>
    <row r="227" spans="1:100" x14ac:dyDescent="0.2">
      <c r="A227" s="12"/>
      <c r="B227" s="10"/>
      <c r="C227" s="10"/>
      <c r="D227" s="14"/>
      <c r="E227" s="14"/>
      <c r="F227" s="14"/>
      <c r="G227" s="14"/>
      <c r="H227" s="14"/>
      <c r="I227" s="13"/>
      <c r="J227" s="13"/>
      <c r="M227" s="5"/>
      <c r="N227" s="14"/>
      <c r="O227" s="14"/>
      <c r="P227" s="14"/>
      <c r="Q227" s="14"/>
      <c r="AL227" t="s">
        <v>491</v>
      </c>
      <c r="AM227" t="s">
        <v>2375</v>
      </c>
      <c r="AN227" s="27">
        <v>0.6271296296296297</v>
      </c>
      <c r="AO227" t="s">
        <v>1730</v>
      </c>
      <c r="AP227">
        <v>1016892882</v>
      </c>
      <c r="AQ227" t="s">
        <v>1414</v>
      </c>
      <c r="AR227" t="s">
        <v>1415</v>
      </c>
      <c r="AS227" t="s">
        <v>1416</v>
      </c>
      <c r="AT227" t="s">
        <v>1346</v>
      </c>
      <c r="AU227" t="s">
        <v>1329</v>
      </c>
      <c r="AV227" s="10">
        <v>140001286828</v>
      </c>
      <c r="AW227" s="10">
        <v>130000604130</v>
      </c>
      <c r="AX227">
        <v>2006963737</v>
      </c>
      <c r="AY227" t="s">
        <v>2366</v>
      </c>
      <c r="AZ227" s="21">
        <v>242815.1</v>
      </c>
      <c r="BA227">
        <v>9008238319</v>
      </c>
      <c r="BB227" s="21">
        <v>242815.1</v>
      </c>
      <c r="BC227" t="s">
        <v>2379</v>
      </c>
      <c r="BD227" t="s">
        <v>2380</v>
      </c>
      <c r="BE227" s="21">
        <f t="shared" si="3"/>
        <v>0</v>
      </c>
      <c r="BF227" t="s">
        <v>1417</v>
      </c>
      <c r="BG227" t="s">
        <v>1418</v>
      </c>
      <c r="BH227" t="s">
        <v>2442</v>
      </c>
      <c r="BI227" s="27">
        <v>0.46119212962962958</v>
      </c>
      <c r="BJ227">
        <v>501125</v>
      </c>
      <c r="BK227" t="s">
        <v>48</v>
      </c>
      <c r="BL227" s="27">
        <v>0.46119212962962958</v>
      </c>
      <c r="BM227" t="s">
        <v>2442</v>
      </c>
      <c r="BN227" s="27">
        <v>0.63109953703703703</v>
      </c>
      <c r="BO227" t="s">
        <v>1731</v>
      </c>
      <c r="BQ227" t="s">
        <v>1742</v>
      </c>
      <c r="BS227" t="s">
        <v>490</v>
      </c>
      <c r="BT227">
        <v>36120</v>
      </c>
      <c r="BW227" t="s">
        <v>1421</v>
      </c>
      <c r="BY227" s="28">
        <v>1</v>
      </c>
      <c r="BZ227" t="s">
        <v>2375</v>
      </c>
      <c r="CA227" t="s">
        <v>1422</v>
      </c>
      <c r="CB227" t="s">
        <v>1733</v>
      </c>
      <c r="CC227">
        <v>9000</v>
      </c>
      <c r="CD227" t="s">
        <v>1392</v>
      </c>
      <c r="CE227">
        <v>10</v>
      </c>
      <c r="CF227">
        <v>9000</v>
      </c>
      <c r="CG227" t="s">
        <v>1392</v>
      </c>
      <c r="CH227">
        <v>4016317081</v>
      </c>
      <c r="CI227" t="s">
        <v>1392</v>
      </c>
      <c r="CJ227" s="27">
        <v>0</v>
      </c>
      <c r="CL227" t="s">
        <v>1424</v>
      </c>
      <c r="CM227" t="s">
        <v>1734</v>
      </c>
      <c r="CN227" t="s">
        <v>1735</v>
      </c>
      <c r="CO227" s="27">
        <v>0.62723379629629628</v>
      </c>
      <c r="CP227" s="27">
        <v>0</v>
      </c>
      <c r="CQ227" t="s">
        <v>2375</v>
      </c>
      <c r="CR227" t="s">
        <v>1427</v>
      </c>
      <c r="CS227" t="s">
        <v>1392</v>
      </c>
      <c r="CT227" t="s">
        <v>1736</v>
      </c>
      <c r="CU227">
        <v>183466668</v>
      </c>
      <c r="CV227">
        <v>9000</v>
      </c>
    </row>
    <row r="228" spans="1:100" x14ac:dyDescent="0.2">
      <c r="A228" s="12"/>
      <c r="B228" s="10"/>
      <c r="C228" s="10"/>
      <c r="D228" s="14"/>
      <c r="E228" s="14"/>
      <c r="F228" s="14"/>
      <c r="G228" s="14"/>
      <c r="H228" s="14"/>
      <c r="I228" s="13"/>
      <c r="J228" s="13"/>
      <c r="M228" s="5"/>
      <c r="N228" s="14"/>
      <c r="O228" s="14"/>
      <c r="P228" s="14"/>
      <c r="Q228" s="14"/>
      <c r="AL228" t="s">
        <v>397</v>
      </c>
      <c r="AM228" t="s">
        <v>2375</v>
      </c>
      <c r="AN228" s="27">
        <v>0.52924768518518517</v>
      </c>
      <c r="AO228" t="s">
        <v>1743</v>
      </c>
      <c r="AP228">
        <v>1016892882</v>
      </c>
      <c r="AQ228" t="s">
        <v>1414</v>
      </c>
      <c r="AR228" t="s">
        <v>1415</v>
      </c>
      <c r="AS228" t="s">
        <v>1416</v>
      </c>
      <c r="AT228" t="s">
        <v>1346</v>
      </c>
      <c r="AU228" t="s">
        <v>765</v>
      </c>
      <c r="AV228" s="10">
        <v>140001285891</v>
      </c>
      <c r="AW228" s="10">
        <v>130000573560</v>
      </c>
      <c r="AX228">
        <v>2006962681</v>
      </c>
      <c r="AY228" t="s">
        <v>2366</v>
      </c>
      <c r="AZ228" s="21">
        <v>137414.75</v>
      </c>
      <c r="BA228">
        <v>9008236885</v>
      </c>
      <c r="BB228" s="21">
        <v>137414.75</v>
      </c>
      <c r="BC228" t="s">
        <v>2379</v>
      </c>
      <c r="BD228" t="s">
        <v>2380</v>
      </c>
      <c r="BE228" s="21">
        <f t="shared" si="3"/>
        <v>0</v>
      </c>
      <c r="BF228" t="s">
        <v>1417</v>
      </c>
      <c r="BG228" t="s">
        <v>1418</v>
      </c>
      <c r="BH228" t="s">
        <v>2374</v>
      </c>
      <c r="BI228" s="27">
        <v>0.45678240740740739</v>
      </c>
      <c r="BJ228">
        <v>501077</v>
      </c>
      <c r="BK228" t="s">
        <v>69</v>
      </c>
      <c r="BL228" s="27">
        <v>0.45678240740740739</v>
      </c>
      <c r="BM228" t="s">
        <v>2374</v>
      </c>
      <c r="BN228" s="27">
        <v>0.53079861111111104</v>
      </c>
      <c r="BO228" t="s">
        <v>1744</v>
      </c>
      <c r="BQ228" t="s">
        <v>1745</v>
      </c>
      <c r="BS228" t="s">
        <v>1746</v>
      </c>
      <c r="BT228">
        <v>31150</v>
      </c>
      <c r="BW228" t="s">
        <v>1421</v>
      </c>
      <c r="BY228" s="28">
        <v>1</v>
      </c>
      <c r="BZ228" t="s">
        <v>2449</v>
      </c>
      <c r="CA228" t="s">
        <v>1422</v>
      </c>
      <c r="CB228" t="s">
        <v>1747</v>
      </c>
      <c r="CC228">
        <v>9000</v>
      </c>
      <c r="CD228" t="s">
        <v>1397</v>
      </c>
      <c r="CE228">
        <v>10</v>
      </c>
      <c r="CF228">
        <v>9000</v>
      </c>
      <c r="CG228" t="s">
        <v>1397</v>
      </c>
      <c r="CH228">
        <v>4016316754</v>
      </c>
      <c r="CI228" t="s">
        <v>1397</v>
      </c>
      <c r="CJ228" s="27">
        <v>0</v>
      </c>
      <c r="CK228" t="s">
        <v>2449</v>
      </c>
      <c r="CL228" t="s">
        <v>1424</v>
      </c>
      <c r="CM228" t="s">
        <v>1748</v>
      </c>
      <c r="CN228" t="s">
        <v>1749</v>
      </c>
      <c r="CO228" s="27">
        <v>0.52946759259259257</v>
      </c>
      <c r="CP228" s="27">
        <v>0</v>
      </c>
      <c r="CQ228" t="s">
        <v>2375</v>
      </c>
      <c r="CR228" t="s">
        <v>1427</v>
      </c>
      <c r="CS228" t="s">
        <v>1397</v>
      </c>
      <c r="CT228" t="s">
        <v>1750</v>
      </c>
      <c r="CU228">
        <v>183458653</v>
      </c>
      <c r="CV228">
        <v>9000</v>
      </c>
    </row>
    <row r="229" spans="1:100" x14ac:dyDescent="0.2">
      <c r="A229" s="12"/>
      <c r="B229" s="10"/>
      <c r="C229" s="10"/>
      <c r="D229" s="14"/>
      <c r="E229" s="14"/>
      <c r="F229" s="14"/>
      <c r="G229" s="14"/>
      <c r="H229" s="14"/>
      <c r="I229" s="13"/>
      <c r="J229" s="13"/>
      <c r="M229" s="5"/>
      <c r="N229" s="14"/>
      <c r="O229" s="14"/>
      <c r="P229" s="14"/>
      <c r="Q229" s="14"/>
      <c r="AL229" t="s">
        <v>397</v>
      </c>
      <c r="AM229" t="s">
        <v>2375</v>
      </c>
      <c r="AN229" s="27">
        <v>0.52094907407407409</v>
      </c>
      <c r="AO229" t="s">
        <v>1743</v>
      </c>
      <c r="AP229">
        <v>1016892882</v>
      </c>
      <c r="AQ229" t="s">
        <v>1414</v>
      </c>
      <c r="AR229" t="s">
        <v>1415</v>
      </c>
      <c r="AS229" t="s">
        <v>1416</v>
      </c>
      <c r="AT229" t="s">
        <v>1346</v>
      </c>
      <c r="AU229" t="s">
        <v>820</v>
      </c>
      <c r="AV229" s="10">
        <v>140001285845</v>
      </c>
      <c r="AW229" s="10">
        <v>130000573559</v>
      </c>
      <c r="AX229">
        <v>2006962584</v>
      </c>
      <c r="AY229" t="s">
        <v>2366</v>
      </c>
      <c r="AZ229" s="21">
        <v>32426.35</v>
      </c>
      <c r="BA229">
        <v>9008236826</v>
      </c>
      <c r="BB229" s="21">
        <v>32426.35</v>
      </c>
      <c r="BC229" t="s">
        <v>2379</v>
      </c>
      <c r="BD229" t="s">
        <v>2380</v>
      </c>
      <c r="BE229" s="21">
        <f t="shared" si="3"/>
        <v>0</v>
      </c>
      <c r="BF229" t="s">
        <v>1417</v>
      </c>
      <c r="BG229" t="s">
        <v>1418</v>
      </c>
      <c r="BH229" t="s">
        <v>2374</v>
      </c>
      <c r="BI229" s="27">
        <v>0.45687499999999998</v>
      </c>
      <c r="BJ229">
        <v>501077</v>
      </c>
      <c r="BK229" t="s">
        <v>69</v>
      </c>
      <c r="BL229" s="27">
        <v>0.45687499999999998</v>
      </c>
      <c r="BM229" t="s">
        <v>2374</v>
      </c>
      <c r="BN229" s="27">
        <v>0.52244212962962966</v>
      </c>
      <c r="BO229" t="s">
        <v>1744</v>
      </c>
      <c r="BQ229" t="s">
        <v>1751</v>
      </c>
      <c r="BS229" t="s">
        <v>1746</v>
      </c>
      <c r="BT229">
        <v>31150</v>
      </c>
      <c r="BW229" t="s">
        <v>1421</v>
      </c>
      <c r="BY229" s="28">
        <v>1</v>
      </c>
      <c r="BZ229" t="s">
        <v>2449</v>
      </c>
      <c r="CA229" t="s">
        <v>1422</v>
      </c>
      <c r="CB229" t="s">
        <v>1747</v>
      </c>
      <c r="CC229">
        <v>9000</v>
      </c>
      <c r="CD229" t="s">
        <v>1397</v>
      </c>
      <c r="CE229">
        <v>10</v>
      </c>
      <c r="CF229">
        <v>9000</v>
      </c>
      <c r="CG229" t="s">
        <v>1397</v>
      </c>
      <c r="CH229">
        <v>4016316754</v>
      </c>
      <c r="CI229" t="s">
        <v>1397</v>
      </c>
      <c r="CJ229" s="27">
        <v>0</v>
      </c>
      <c r="CK229" t="s">
        <v>2449</v>
      </c>
      <c r="CL229" t="s">
        <v>1424</v>
      </c>
      <c r="CM229" t="s">
        <v>1748</v>
      </c>
      <c r="CN229" t="s">
        <v>1749</v>
      </c>
      <c r="CO229" s="27">
        <v>0.52104166666666674</v>
      </c>
      <c r="CP229" s="27">
        <v>0</v>
      </c>
      <c r="CQ229" t="s">
        <v>2375</v>
      </c>
      <c r="CR229" t="s">
        <v>1427</v>
      </c>
      <c r="CS229" t="s">
        <v>1397</v>
      </c>
      <c r="CT229" t="s">
        <v>1750</v>
      </c>
      <c r="CU229">
        <v>183458467</v>
      </c>
      <c r="CV229">
        <v>9000</v>
      </c>
    </row>
    <row r="230" spans="1:100" x14ac:dyDescent="0.2">
      <c r="A230" s="12"/>
      <c r="B230" s="10"/>
      <c r="C230" s="10"/>
      <c r="D230" s="14"/>
      <c r="E230" s="14"/>
      <c r="F230" s="14"/>
      <c r="G230" s="14"/>
      <c r="H230" s="14"/>
      <c r="I230" s="13"/>
      <c r="J230" s="13"/>
      <c r="M230" s="5"/>
      <c r="N230" s="14"/>
      <c r="O230" s="14"/>
      <c r="P230" s="14"/>
      <c r="Q230" s="14"/>
      <c r="AL230" t="s">
        <v>397</v>
      </c>
      <c r="AM230" t="s">
        <v>2375</v>
      </c>
      <c r="AN230" s="27">
        <v>0.53478009259259263</v>
      </c>
      <c r="AO230" t="s">
        <v>1743</v>
      </c>
      <c r="AP230">
        <v>1016892882</v>
      </c>
      <c r="AQ230" t="s">
        <v>1414</v>
      </c>
      <c r="AR230" t="s">
        <v>1415</v>
      </c>
      <c r="AS230" t="s">
        <v>1416</v>
      </c>
      <c r="AT230" t="s">
        <v>1346</v>
      </c>
      <c r="AU230" t="s">
        <v>801</v>
      </c>
      <c r="AV230" s="10">
        <v>140001285927</v>
      </c>
      <c r="AW230" s="10">
        <v>130000573557</v>
      </c>
      <c r="AX230">
        <v>2006962689</v>
      </c>
      <c r="AY230" t="s">
        <v>2366</v>
      </c>
      <c r="AZ230" s="21">
        <v>239931.45</v>
      </c>
      <c r="BA230">
        <v>9008237032</v>
      </c>
      <c r="BB230" s="21">
        <v>239931.45</v>
      </c>
      <c r="BC230" t="s">
        <v>2379</v>
      </c>
      <c r="BD230" t="s">
        <v>2380</v>
      </c>
      <c r="BE230" s="21">
        <f t="shared" si="3"/>
        <v>0</v>
      </c>
      <c r="BF230" t="s">
        <v>1417</v>
      </c>
      <c r="BG230" t="s">
        <v>1418</v>
      </c>
      <c r="BH230" t="s">
        <v>2374</v>
      </c>
      <c r="BI230" s="27">
        <v>0.4566898148148148</v>
      </c>
      <c r="BJ230">
        <v>501077</v>
      </c>
      <c r="BK230" t="s">
        <v>69</v>
      </c>
      <c r="BL230" s="27">
        <v>0.4566898148148148</v>
      </c>
      <c r="BM230" t="s">
        <v>2374</v>
      </c>
      <c r="BN230" s="27">
        <v>0.53621527777777778</v>
      </c>
      <c r="BO230" t="s">
        <v>1744</v>
      </c>
      <c r="BQ230" t="s">
        <v>1752</v>
      </c>
      <c r="BS230" t="s">
        <v>1746</v>
      </c>
      <c r="BT230">
        <v>31150</v>
      </c>
      <c r="BW230" t="s">
        <v>1421</v>
      </c>
      <c r="BY230" s="28">
        <v>1</v>
      </c>
      <c r="BZ230" t="s">
        <v>2449</v>
      </c>
      <c r="CA230" t="s">
        <v>1422</v>
      </c>
      <c r="CB230" t="s">
        <v>1747</v>
      </c>
      <c r="CC230">
        <v>9000</v>
      </c>
      <c r="CD230" t="s">
        <v>1397</v>
      </c>
      <c r="CE230">
        <v>10</v>
      </c>
      <c r="CF230">
        <v>9000</v>
      </c>
      <c r="CG230" t="s">
        <v>1397</v>
      </c>
      <c r="CH230">
        <v>4016316754</v>
      </c>
      <c r="CI230" t="s">
        <v>1397</v>
      </c>
      <c r="CJ230" s="27">
        <v>0</v>
      </c>
      <c r="CK230" t="s">
        <v>2449</v>
      </c>
      <c r="CL230" t="s">
        <v>1424</v>
      </c>
      <c r="CM230" t="s">
        <v>1748</v>
      </c>
      <c r="CN230" t="s">
        <v>1749</v>
      </c>
      <c r="CO230" s="27">
        <v>0.53482638888888889</v>
      </c>
      <c r="CP230" s="27">
        <v>0</v>
      </c>
      <c r="CQ230" t="s">
        <v>2375</v>
      </c>
      <c r="CR230" t="s">
        <v>1427</v>
      </c>
      <c r="CS230" t="s">
        <v>1397</v>
      </c>
      <c r="CT230" t="s">
        <v>1750</v>
      </c>
      <c r="CU230">
        <v>183458828</v>
      </c>
      <c r="CV230">
        <v>9000</v>
      </c>
    </row>
    <row r="231" spans="1:100" x14ac:dyDescent="0.2">
      <c r="A231" s="12"/>
      <c r="B231" s="10"/>
      <c r="C231" s="10"/>
      <c r="D231" s="14"/>
      <c r="E231" s="14"/>
      <c r="F231" s="14"/>
      <c r="G231" s="14"/>
      <c r="H231" s="14"/>
      <c r="I231" s="13"/>
      <c r="J231" s="13"/>
      <c r="M231" s="14"/>
      <c r="N231" s="14"/>
      <c r="O231" s="14"/>
      <c r="P231" s="14"/>
      <c r="Q231" s="14"/>
      <c r="AL231" t="s">
        <v>397</v>
      </c>
      <c r="AM231" t="s">
        <v>2375</v>
      </c>
      <c r="AN231" s="27">
        <v>0.62496527777777777</v>
      </c>
      <c r="AO231" t="s">
        <v>1743</v>
      </c>
      <c r="AP231">
        <v>1014195579</v>
      </c>
      <c r="AQ231" t="s">
        <v>1414</v>
      </c>
      <c r="AR231" t="s">
        <v>1415</v>
      </c>
      <c r="AS231" t="s">
        <v>1416</v>
      </c>
      <c r="AT231" t="s">
        <v>1346</v>
      </c>
      <c r="AU231" t="s">
        <v>877</v>
      </c>
      <c r="AV231" s="10">
        <v>140001286808</v>
      </c>
      <c r="AW231" s="10">
        <v>130000573572</v>
      </c>
      <c r="AX231">
        <v>2006963684</v>
      </c>
      <c r="AY231" t="s">
        <v>2366</v>
      </c>
      <c r="AZ231" s="21">
        <v>11093.76</v>
      </c>
      <c r="BA231">
        <v>9008238199</v>
      </c>
      <c r="BB231" s="21">
        <v>11093.76</v>
      </c>
      <c r="BC231" t="s">
        <v>2406</v>
      </c>
      <c r="BD231" t="s">
        <v>2450</v>
      </c>
      <c r="BE231" s="21">
        <f t="shared" si="3"/>
        <v>0</v>
      </c>
      <c r="BF231" t="s">
        <v>1417</v>
      </c>
      <c r="BG231" t="s">
        <v>1418</v>
      </c>
      <c r="BH231" t="s">
        <v>2374</v>
      </c>
      <c r="BI231" s="27">
        <v>0.45555555555555555</v>
      </c>
      <c r="BJ231">
        <v>501077</v>
      </c>
      <c r="BK231" t="s">
        <v>69</v>
      </c>
      <c r="BL231" s="27">
        <v>0.45555555555555555</v>
      </c>
      <c r="BM231" t="s">
        <v>2374</v>
      </c>
      <c r="BN231" s="27">
        <v>0.62834490740740734</v>
      </c>
      <c r="BO231" t="s">
        <v>1744</v>
      </c>
      <c r="BQ231" t="s">
        <v>1753</v>
      </c>
      <c r="BS231" t="s">
        <v>1746</v>
      </c>
      <c r="BT231">
        <v>31150</v>
      </c>
      <c r="BW231" t="s">
        <v>1421</v>
      </c>
      <c r="BY231" s="28">
        <v>1</v>
      </c>
      <c r="BZ231" t="s">
        <v>2449</v>
      </c>
      <c r="CA231" t="s">
        <v>1422</v>
      </c>
      <c r="CB231" t="s">
        <v>1747</v>
      </c>
      <c r="CC231">
        <v>9000</v>
      </c>
      <c r="CD231" t="s">
        <v>1397</v>
      </c>
      <c r="CE231">
        <v>10</v>
      </c>
      <c r="CF231">
        <v>9000</v>
      </c>
      <c r="CG231" t="s">
        <v>1397</v>
      </c>
      <c r="CH231">
        <v>4016316754</v>
      </c>
      <c r="CI231" t="s">
        <v>1397</v>
      </c>
      <c r="CJ231" s="27">
        <v>0</v>
      </c>
      <c r="CK231" t="s">
        <v>2449</v>
      </c>
      <c r="CL231" t="s">
        <v>1424</v>
      </c>
      <c r="CM231" t="s">
        <v>1748</v>
      </c>
      <c r="CN231" t="s">
        <v>1749</v>
      </c>
      <c r="CO231" s="27">
        <v>0.62502314814814819</v>
      </c>
      <c r="CP231" s="27">
        <v>0</v>
      </c>
      <c r="CQ231" t="s">
        <v>2375</v>
      </c>
      <c r="CR231" t="s">
        <v>1427</v>
      </c>
      <c r="CS231" t="s">
        <v>1397</v>
      </c>
      <c r="CT231" t="s">
        <v>1750</v>
      </c>
      <c r="CU231">
        <v>183466437</v>
      </c>
      <c r="CV231">
        <v>9000</v>
      </c>
    </row>
    <row r="232" spans="1:100" x14ac:dyDescent="0.2">
      <c r="A232" s="12"/>
      <c r="B232" s="10"/>
      <c r="C232" s="10"/>
      <c r="D232" s="14"/>
      <c r="E232" s="14"/>
      <c r="F232" s="14"/>
      <c r="G232" s="14"/>
      <c r="H232" s="14"/>
      <c r="I232" s="13"/>
      <c r="J232" s="13"/>
      <c r="M232" s="5"/>
      <c r="N232" s="14"/>
      <c r="O232" s="14"/>
      <c r="P232" s="14"/>
      <c r="Q232" s="14"/>
      <c r="AL232" t="s">
        <v>397</v>
      </c>
      <c r="AM232" t="s">
        <v>2375</v>
      </c>
      <c r="AN232" s="27">
        <v>0.61984953703703705</v>
      </c>
      <c r="AO232" t="s">
        <v>1743</v>
      </c>
      <c r="AP232">
        <v>1016892928</v>
      </c>
      <c r="AQ232" t="s">
        <v>1414</v>
      </c>
      <c r="AR232" t="s">
        <v>1415</v>
      </c>
      <c r="AS232" t="s">
        <v>1416</v>
      </c>
      <c r="AT232" t="s">
        <v>1346</v>
      </c>
      <c r="AU232" t="s">
        <v>935</v>
      </c>
      <c r="AV232" s="10">
        <v>140001286743</v>
      </c>
      <c r="AW232" s="10">
        <v>130000573563</v>
      </c>
      <c r="AX232">
        <v>2006963661</v>
      </c>
      <c r="AY232" t="s">
        <v>2366</v>
      </c>
      <c r="AZ232" s="21">
        <v>136708.54999999999</v>
      </c>
      <c r="BA232">
        <v>9008238081</v>
      </c>
      <c r="BB232" s="21">
        <v>136708.54999999999</v>
      </c>
      <c r="BC232" t="s">
        <v>2367</v>
      </c>
      <c r="BD232" t="s">
        <v>2371</v>
      </c>
      <c r="BE232" s="21">
        <f t="shared" si="3"/>
        <v>0</v>
      </c>
      <c r="BF232" t="s">
        <v>1417</v>
      </c>
      <c r="BG232" t="s">
        <v>1418</v>
      </c>
      <c r="BH232" t="s">
        <v>2374</v>
      </c>
      <c r="BI232" s="27">
        <v>0.45567129629629632</v>
      </c>
      <c r="BJ232">
        <v>501077</v>
      </c>
      <c r="BK232" t="s">
        <v>69</v>
      </c>
      <c r="BL232" s="27">
        <v>0.45567129629629632</v>
      </c>
      <c r="BM232" t="s">
        <v>2374</v>
      </c>
      <c r="BN232" s="27">
        <v>0.62069444444444444</v>
      </c>
      <c r="BO232" t="s">
        <v>1744</v>
      </c>
      <c r="BQ232" t="s">
        <v>1754</v>
      </c>
      <c r="BS232" t="s">
        <v>1746</v>
      </c>
      <c r="BT232">
        <v>31150</v>
      </c>
      <c r="BW232" t="s">
        <v>1421</v>
      </c>
      <c r="BY232" s="28">
        <v>1</v>
      </c>
      <c r="BZ232" t="s">
        <v>2449</v>
      </c>
      <c r="CA232" t="s">
        <v>1422</v>
      </c>
      <c r="CB232" t="s">
        <v>1747</v>
      </c>
      <c r="CC232">
        <v>9000</v>
      </c>
      <c r="CD232" t="s">
        <v>1397</v>
      </c>
      <c r="CE232">
        <v>10</v>
      </c>
      <c r="CF232">
        <v>9000</v>
      </c>
      <c r="CG232" t="s">
        <v>1397</v>
      </c>
      <c r="CH232">
        <v>4016316754</v>
      </c>
      <c r="CI232" t="s">
        <v>1397</v>
      </c>
      <c r="CJ232" s="27">
        <v>0</v>
      </c>
      <c r="CK232" t="s">
        <v>2449</v>
      </c>
      <c r="CL232" t="s">
        <v>1424</v>
      </c>
      <c r="CM232" t="s">
        <v>1748</v>
      </c>
      <c r="CN232" t="s">
        <v>1749</v>
      </c>
      <c r="CO232" s="27">
        <v>0.61989583333333331</v>
      </c>
      <c r="CP232" s="27">
        <v>0</v>
      </c>
      <c r="CQ232" t="s">
        <v>2375</v>
      </c>
      <c r="CR232" t="s">
        <v>1427</v>
      </c>
      <c r="CS232" t="s">
        <v>1397</v>
      </c>
      <c r="CT232" t="s">
        <v>1750</v>
      </c>
      <c r="CU232">
        <v>183465703</v>
      </c>
      <c r="CV232">
        <v>9000</v>
      </c>
    </row>
    <row r="233" spans="1:100" x14ac:dyDescent="0.2">
      <c r="A233" s="12"/>
      <c r="B233" s="10"/>
      <c r="C233" s="10"/>
      <c r="D233" s="14"/>
      <c r="E233" s="14"/>
      <c r="F233" s="14"/>
      <c r="G233" s="14"/>
      <c r="H233" s="14"/>
      <c r="I233" s="13"/>
      <c r="J233" s="13"/>
      <c r="M233" s="5"/>
      <c r="N233" s="14"/>
      <c r="O233" s="14"/>
      <c r="P233" s="14"/>
      <c r="Q233" s="14"/>
      <c r="AL233" t="s">
        <v>397</v>
      </c>
      <c r="AM233" t="s">
        <v>2375</v>
      </c>
      <c r="AN233" s="27">
        <v>0.58185185185185184</v>
      </c>
      <c r="AO233" t="s">
        <v>1743</v>
      </c>
      <c r="AP233">
        <v>1016894925</v>
      </c>
      <c r="AQ233" t="s">
        <v>1414</v>
      </c>
      <c r="AR233" t="s">
        <v>1415</v>
      </c>
      <c r="AS233" t="s">
        <v>1416</v>
      </c>
      <c r="AT233" t="s">
        <v>1346</v>
      </c>
      <c r="AU233" t="s">
        <v>740</v>
      </c>
      <c r="AV233" s="10">
        <v>140001286385</v>
      </c>
      <c r="AW233" s="10">
        <v>130000573569</v>
      </c>
      <c r="AX233">
        <v>2006963199</v>
      </c>
      <c r="AY233" t="s">
        <v>2366</v>
      </c>
      <c r="AZ233" s="21">
        <v>383348.9</v>
      </c>
      <c r="BA233">
        <v>9008237559</v>
      </c>
      <c r="BB233" s="21">
        <v>383348.9</v>
      </c>
      <c r="BC233" t="s">
        <v>2367</v>
      </c>
      <c r="BD233" t="s">
        <v>2383</v>
      </c>
      <c r="BE233" s="21">
        <f t="shared" si="3"/>
        <v>0</v>
      </c>
      <c r="BF233" t="s">
        <v>1417</v>
      </c>
      <c r="BG233" t="s">
        <v>1418</v>
      </c>
      <c r="BH233" t="s">
        <v>2374</v>
      </c>
      <c r="BI233" s="27">
        <v>0.45596064814814818</v>
      </c>
      <c r="BJ233">
        <v>501077</v>
      </c>
      <c r="BK233" t="s">
        <v>69</v>
      </c>
      <c r="BL233" s="27">
        <v>0.45596064814814818</v>
      </c>
      <c r="BM233" t="s">
        <v>2374</v>
      </c>
      <c r="BN233" s="27">
        <v>0.58339120370370368</v>
      </c>
      <c r="BO233" t="s">
        <v>1744</v>
      </c>
      <c r="BQ233" t="s">
        <v>1755</v>
      </c>
      <c r="BS233" t="s">
        <v>1746</v>
      </c>
      <c r="BT233">
        <v>31150</v>
      </c>
      <c r="BW233" t="s">
        <v>1421</v>
      </c>
      <c r="BY233" s="28">
        <v>1</v>
      </c>
      <c r="BZ233" t="s">
        <v>2449</v>
      </c>
      <c r="CA233" t="s">
        <v>1422</v>
      </c>
      <c r="CB233" t="s">
        <v>1747</v>
      </c>
      <c r="CC233">
        <v>9000</v>
      </c>
      <c r="CD233" t="s">
        <v>1397</v>
      </c>
      <c r="CE233">
        <v>10</v>
      </c>
      <c r="CF233">
        <v>9000</v>
      </c>
      <c r="CG233" t="s">
        <v>1397</v>
      </c>
      <c r="CH233">
        <v>4016316754</v>
      </c>
      <c r="CI233" t="s">
        <v>1397</v>
      </c>
      <c r="CJ233" s="27">
        <v>0</v>
      </c>
      <c r="CK233" t="s">
        <v>2449</v>
      </c>
      <c r="CL233" t="s">
        <v>1424</v>
      </c>
      <c r="CM233" t="s">
        <v>1748</v>
      </c>
      <c r="CN233" t="s">
        <v>1749</v>
      </c>
      <c r="CO233" s="27">
        <v>0.58189814814814811</v>
      </c>
      <c r="CP233" s="27">
        <v>0</v>
      </c>
      <c r="CQ233" t="s">
        <v>2375</v>
      </c>
      <c r="CR233" t="s">
        <v>1427</v>
      </c>
      <c r="CS233" t="s">
        <v>1397</v>
      </c>
      <c r="CT233" t="s">
        <v>1750</v>
      </c>
      <c r="CU233">
        <v>183461955</v>
      </c>
      <c r="CV233">
        <v>9000</v>
      </c>
    </row>
    <row r="234" spans="1:100" x14ac:dyDescent="0.2">
      <c r="A234" s="12"/>
      <c r="B234" s="10"/>
      <c r="C234" s="10"/>
      <c r="D234" s="14"/>
      <c r="E234" s="14"/>
      <c r="F234" s="14"/>
      <c r="G234" s="14"/>
      <c r="H234" s="14"/>
      <c r="I234" s="13"/>
      <c r="J234" s="13"/>
      <c r="M234" s="5"/>
      <c r="N234" s="14"/>
      <c r="O234" s="14"/>
      <c r="P234" s="14"/>
      <c r="Q234" s="14"/>
      <c r="AL234" t="s">
        <v>397</v>
      </c>
      <c r="AM234" t="s">
        <v>2375</v>
      </c>
      <c r="AN234" s="27">
        <v>0.50922453703703707</v>
      </c>
      <c r="AO234" t="s">
        <v>1743</v>
      </c>
      <c r="AP234">
        <v>1017270176</v>
      </c>
      <c r="AQ234" t="s">
        <v>1414</v>
      </c>
      <c r="AR234" t="s">
        <v>1415</v>
      </c>
      <c r="AS234" t="s">
        <v>1416</v>
      </c>
      <c r="AT234" t="s">
        <v>1346</v>
      </c>
      <c r="AU234" t="s">
        <v>869</v>
      </c>
      <c r="AV234" s="10">
        <v>140001285782</v>
      </c>
      <c r="AW234" s="10">
        <v>130000573568</v>
      </c>
      <c r="AX234">
        <v>2006962577</v>
      </c>
      <c r="AY234" t="s">
        <v>2366</v>
      </c>
      <c r="AZ234" s="21">
        <v>38723.300000000003</v>
      </c>
      <c r="BA234">
        <v>9008236818</v>
      </c>
      <c r="BB234" s="21">
        <v>38723.300000000003</v>
      </c>
      <c r="BC234" t="s">
        <v>2381</v>
      </c>
      <c r="BD234" t="s">
        <v>2382</v>
      </c>
      <c r="BE234" s="21">
        <f t="shared" si="3"/>
        <v>0</v>
      </c>
      <c r="BF234" t="s">
        <v>1417</v>
      </c>
      <c r="BG234" t="s">
        <v>1418</v>
      </c>
      <c r="BH234" t="s">
        <v>2374</v>
      </c>
      <c r="BI234" s="27">
        <v>0.45724537037037033</v>
      </c>
      <c r="BJ234">
        <v>501077</v>
      </c>
      <c r="BK234" t="s">
        <v>69</v>
      </c>
      <c r="BL234" s="27">
        <v>0.45724537037037033</v>
      </c>
      <c r="BM234" t="s">
        <v>2374</v>
      </c>
      <c r="BN234" s="27">
        <v>0.51142361111111112</v>
      </c>
      <c r="BO234" t="s">
        <v>1744</v>
      </c>
      <c r="BQ234" t="s">
        <v>1756</v>
      </c>
      <c r="BS234" t="s">
        <v>1746</v>
      </c>
      <c r="BT234">
        <v>31150</v>
      </c>
      <c r="BW234" t="s">
        <v>1421</v>
      </c>
      <c r="BY234" s="28">
        <v>1</v>
      </c>
      <c r="BZ234" t="s">
        <v>2449</v>
      </c>
      <c r="CA234" t="s">
        <v>1422</v>
      </c>
      <c r="CB234" t="s">
        <v>1747</v>
      </c>
      <c r="CC234">
        <v>9000</v>
      </c>
      <c r="CD234" t="s">
        <v>1397</v>
      </c>
      <c r="CE234">
        <v>10</v>
      </c>
      <c r="CF234">
        <v>9000</v>
      </c>
      <c r="CG234" t="s">
        <v>1397</v>
      </c>
      <c r="CH234">
        <v>4016316754</v>
      </c>
      <c r="CI234" t="s">
        <v>1397</v>
      </c>
      <c r="CJ234" s="27">
        <v>0</v>
      </c>
      <c r="CK234" t="s">
        <v>2449</v>
      </c>
      <c r="CL234" t="s">
        <v>1424</v>
      </c>
      <c r="CM234" t="s">
        <v>1748</v>
      </c>
      <c r="CN234" t="s">
        <v>1749</v>
      </c>
      <c r="CO234" s="27">
        <v>0.50930555555555557</v>
      </c>
      <c r="CP234" s="27">
        <v>0</v>
      </c>
      <c r="CQ234" t="s">
        <v>2375</v>
      </c>
      <c r="CR234" t="s">
        <v>1427</v>
      </c>
      <c r="CS234" t="s">
        <v>1397</v>
      </c>
      <c r="CT234" t="s">
        <v>1750</v>
      </c>
      <c r="CU234">
        <v>183458218</v>
      </c>
      <c r="CV234">
        <v>9000</v>
      </c>
    </row>
    <row r="235" spans="1:100" x14ac:dyDescent="0.2">
      <c r="A235" s="12"/>
      <c r="B235" s="10"/>
      <c r="C235" s="10"/>
      <c r="D235" s="14"/>
      <c r="E235" s="14"/>
      <c r="F235" s="14"/>
      <c r="G235" s="14"/>
      <c r="H235" s="14"/>
      <c r="I235" s="13"/>
      <c r="J235" s="13"/>
      <c r="M235" s="5"/>
      <c r="N235" s="14"/>
      <c r="O235" s="14"/>
      <c r="P235" s="14"/>
      <c r="Q235" s="14"/>
      <c r="AL235" t="s">
        <v>397</v>
      </c>
      <c r="AM235" t="s">
        <v>2375</v>
      </c>
      <c r="AN235" s="27">
        <v>0.49662037037037038</v>
      </c>
      <c r="AO235" t="s">
        <v>1743</v>
      </c>
      <c r="AP235">
        <v>1016894837</v>
      </c>
      <c r="AQ235" t="s">
        <v>1414</v>
      </c>
      <c r="AR235" t="s">
        <v>1415</v>
      </c>
      <c r="AS235" t="s">
        <v>1416</v>
      </c>
      <c r="AT235" t="s">
        <v>1346</v>
      </c>
      <c r="AU235" t="s">
        <v>1086</v>
      </c>
      <c r="AV235" s="10">
        <v>140001285728</v>
      </c>
      <c r="AW235" s="10">
        <v>130000573565</v>
      </c>
      <c r="AX235">
        <v>2006962469</v>
      </c>
      <c r="AY235" t="s">
        <v>2366</v>
      </c>
      <c r="AZ235" s="21">
        <v>25423.200000000001</v>
      </c>
      <c r="BA235">
        <v>9008236812</v>
      </c>
      <c r="BB235" s="21">
        <v>25423.200000000001</v>
      </c>
      <c r="BC235" t="s">
        <v>2367</v>
      </c>
      <c r="BD235" t="s">
        <v>2368</v>
      </c>
      <c r="BE235" s="21">
        <f t="shared" si="3"/>
        <v>0</v>
      </c>
      <c r="BF235" t="s">
        <v>1417</v>
      </c>
      <c r="BG235" t="s">
        <v>1418</v>
      </c>
      <c r="BH235" t="s">
        <v>2374</v>
      </c>
      <c r="BI235" s="27">
        <v>0.45152777777777775</v>
      </c>
      <c r="BJ235">
        <v>501077</v>
      </c>
      <c r="BK235" t="s">
        <v>69</v>
      </c>
      <c r="BL235" s="27">
        <v>0.45152777777777775</v>
      </c>
      <c r="BM235" t="s">
        <v>2374</v>
      </c>
      <c r="BN235" s="27">
        <v>0.50208333333333333</v>
      </c>
      <c r="BO235" t="s">
        <v>1744</v>
      </c>
      <c r="BQ235" t="s">
        <v>1757</v>
      </c>
      <c r="BS235" t="s">
        <v>1746</v>
      </c>
      <c r="BT235">
        <v>31150</v>
      </c>
      <c r="BW235" t="s">
        <v>1421</v>
      </c>
      <c r="BY235" s="28">
        <v>1</v>
      </c>
      <c r="BZ235" t="s">
        <v>2449</v>
      </c>
      <c r="CA235" t="s">
        <v>1422</v>
      </c>
      <c r="CB235" t="s">
        <v>1747</v>
      </c>
      <c r="CC235">
        <v>9000</v>
      </c>
      <c r="CD235" t="s">
        <v>1397</v>
      </c>
      <c r="CE235">
        <v>10</v>
      </c>
      <c r="CF235">
        <v>9000</v>
      </c>
      <c r="CG235" t="s">
        <v>1397</v>
      </c>
      <c r="CH235">
        <v>4016316754</v>
      </c>
      <c r="CI235" t="s">
        <v>1397</v>
      </c>
      <c r="CJ235" s="27">
        <v>0</v>
      </c>
      <c r="CK235" t="s">
        <v>2449</v>
      </c>
      <c r="CL235" t="s">
        <v>1424</v>
      </c>
      <c r="CM235" t="s">
        <v>1748</v>
      </c>
      <c r="CN235" t="s">
        <v>1749</v>
      </c>
      <c r="CO235" s="27">
        <v>0.49791666666666662</v>
      </c>
      <c r="CP235" s="27">
        <v>0</v>
      </c>
      <c r="CQ235" t="s">
        <v>2375</v>
      </c>
      <c r="CR235" t="s">
        <v>1427</v>
      </c>
      <c r="CS235" t="s">
        <v>1397</v>
      </c>
      <c r="CT235" t="s">
        <v>1750</v>
      </c>
      <c r="CU235">
        <v>183457842</v>
      </c>
      <c r="CV235">
        <v>9000</v>
      </c>
    </row>
    <row r="236" spans="1:100" x14ac:dyDescent="0.2">
      <c r="A236" s="12"/>
      <c r="B236" s="10"/>
      <c r="C236" s="10"/>
      <c r="D236" s="14"/>
      <c r="E236" s="14"/>
      <c r="F236" s="14"/>
      <c r="G236" s="14"/>
      <c r="H236" s="14"/>
      <c r="I236" s="13"/>
      <c r="J236" s="13"/>
      <c r="M236" s="5"/>
      <c r="N236" s="14"/>
      <c r="O236" s="14"/>
      <c r="P236" s="14"/>
      <c r="Q236" s="14"/>
      <c r="AL236" t="s">
        <v>397</v>
      </c>
      <c r="AM236" t="s">
        <v>2375</v>
      </c>
      <c r="AN236" s="27">
        <v>0.61201388888888886</v>
      </c>
      <c r="AO236" t="s">
        <v>1743</v>
      </c>
      <c r="AP236">
        <v>1016892928</v>
      </c>
      <c r="AQ236" t="s">
        <v>1414</v>
      </c>
      <c r="AR236" t="s">
        <v>1415</v>
      </c>
      <c r="AS236" t="s">
        <v>1416</v>
      </c>
      <c r="AT236" t="s">
        <v>1346</v>
      </c>
      <c r="AU236" t="s">
        <v>974</v>
      </c>
      <c r="AV236" s="10">
        <v>140001286674</v>
      </c>
      <c r="AW236" s="10">
        <v>130000573562</v>
      </c>
      <c r="AX236">
        <v>2006963522</v>
      </c>
      <c r="AY236" t="s">
        <v>2366</v>
      </c>
      <c r="AZ236" s="21">
        <v>353934.6</v>
      </c>
      <c r="BA236">
        <v>9008237996</v>
      </c>
      <c r="BB236" s="21">
        <v>353934.6</v>
      </c>
      <c r="BC236" t="s">
        <v>2367</v>
      </c>
      <c r="BD236" t="s">
        <v>2371</v>
      </c>
      <c r="BE236" s="21">
        <f t="shared" si="3"/>
        <v>0</v>
      </c>
      <c r="BF236" t="s">
        <v>1417</v>
      </c>
      <c r="BG236" t="s">
        <v>1418</v>
      </c>
      <c r="BH236" t="s">
        <v>2374</v>
      </c>
      <c r="BI236" s="27">
        <v>0.45579861111111114</v>
      </c>
      <c r="BJ236">
        <v>501077</v>
      </c>
      <c r="BK236" t="s">
        <v>69</v>
      </c>
      <c r="BL236" s="27">
        <v>0.45579861111111114</v>
      </c>
      <c r="BM236" t="s">
        <v>2374</v>
      </c>
      <c r="BN236" s="27">
        <v>0.6133912037037037</v>
      </c>
      <c r="BO236" t="s">
        <v>1744</v>
      </c>
      <c r="BQ236" t="s">
        <v>1758</v>
      </c>
      <c r="BS236" t="s">
        <v>1746</v>
      </c>
      <c r="BT236">
        <v>31150</v>
      </c>
      <c r="BW236" t="s">
        <v>1421</v>
      </c>
      <c r="BY236" s="28">
        <v>1</v>
      </c>
      <c r="BZ236" t="s">
        <v>2449</v>
      </c>
      <c r="CA236" t="s">
        <v>1422</v>
      </c>
      <c r="CB236" t="s">
        <v>1747</v>
      </c>
      <c r="CC236">
        <v>9000</v>
      </c>
      <c r="CD236" t="s">
        <v>1397</v>
      </c>
      <c r="CE236">
        <v>10</v>
      </c>
      <c r="CF236">
        <v>9000</v>
      </c>
      <c r="CG236" t="s">
        <v>1397</v>
      </c>
      <c r="CH236">
        <v>4016316754</v>
      </c>
      <c r="CI236" t="s">
        <v>1397</v>
      </c>
      <c r="CJ236" s="27">
        <v>0</v>
      </c>
      <c r="CK236" t="s">
        <v>2449</v>
      </c>
      <c r="CL236" t="s">
        <v>1424</v>
      </c>
      <c r="CM236" t="s">
        <v>1748</v>
      </c>
      <c r="CN236" t="s">
        <v>1749</v>
      </c>
      <c r="CO236" s="27">
        <v>0.61206018518518512</v>
      </c>
      <c r="CP236" s="27">
        <v>0</v>
      </c>
      <c r="CQ236" t="s">
        <v>2375</v>
      </c>
      <c r="CR236" t="s">
        <v>1427</v>
      </c>
      <c r="CS236" t="s">
        <v>1397</v>
      </c>
      <c r="CT236" t="s">
        <v>1750</v>
      </c>
      <c r="CU236">
        <v>183464953</v>
      </c>
      <c r="CV236">
        <v>9000</v>
      </c>
    </row>
    <row r="237" spans="1:100" x14ac:dyDescent="0.2">
      <c r="A237" s="12"/>
      <c r="B237" s="10"/>
      <c r="C237" s="10"/>
      <c r="D237" s="14"/>
      <c r="E237" s="14"/>
      <c r="F237" s="14"/>
      <c r="G237" s="14"/>
      <c r="H237" s="14"/>
      <c r="I237" s="13"/>
      <c r="J237" s="13"/>
      <c r="M237" s="5"/>
      <c r="N237" s="14"/>
      <c r="O237" s="14"/>
      <c r="P237" s="14"/>
      <c r="Q237" s="14"/>
      <c r="AL237" t="s">
        <v>397</v>
      </c>
      <c r="AM237" t="s">
        <v>2375</v>
      </c>
      <c r="AN237" s="27">
        <v>0.5715972222222222</v>
      </c>
      <c r="AO237" t="s">
        <v>1743</v>
      </c>
      <c r="AP237">
        <v>1016823762</v>
      </c>
      <c r="AQ237" t="s">
        <v>1414</v>
      </c>
      <c r="AR237" t="s">
        <v>1415</v>
      </c>
      <c r="AS237" t="s">
        <v>1416</v>
      </c>
      <c r="AT237" t="s">
        <v>1346</v>
      </c>
      <c r="AU237" t="s">
        <v>1014</v>
      </c>
      <c r="AV237" s="10">
        <v>140001286298</v>
      </c>
      <c r="AW237" s="10">
        <v>130000573566</v>
      </c>
      <c r="AX237">
        <v>2006963061</v>
      </c>
      <c r="AY237" t="s">
        <v>2366</v>
      </c>
      <c r="AZ237" s="21">
        <v>105164.95</v>
      </c>
      <c r="BA237">
        <v>9008237435</v>
      </c>
      <c r="BB237" s="21">
        <v>105164.95</v>
      </c>
      <c r="BC237" t="s">
        <v>2384</v>
      </c>
      <c r="BD237" t="s">
        <v>2385</v>
      </c>
      <c r="BE237" s="21">
        <f t="shared" si="3"/>
        <v>0</v>
      </c>
      <c r="BF237" t="s">
        <v>1417</v>
      </c>
      <c r="BG237" t="s">
        <v>1418</v>
      </c>
      <c r="BH237" t="s">
        <v>2374</v>
      </c>
      <c r="BI237" s="27">
        <v>0.45646990740740739</v>
      </c>
      <c r="BJ237">
        <v>501077</v>
      </c>
      <c r="BK237" t="s">
        <v>69</v>
      </c>
      <c r="BL237" s="27">
        <v>0.45646990740740739</v>
      </c>
      <c r="BM237" t="s">
        <v>2374</v>
      </c>
      <c r="BN237" s="27">
        <v>0.57399305555555558</v>
      </c>
      <c r="BO237" t="s">
        <v>1744</v>
      </c>
      <c r="BQ237" t="s">
        <v>1759</v>
      </c>
      <c r="BS237" t="s">
        <v>1746</v>
      </c>
      <c r="BT237">
        <v>31150</v>
      </c>
      <c r="BW237" t="s">
        <v>1421</v>
      </c>
      <c r="BY237" s="28">
        <v>1</v>
      </c>
      <c r="BZ237" t="s">
        <v>2449</v>
      </c>
      <c r="CA237" t="s">
        <v>1422</v>
      </c>
      <c r="CB237" t="s">
        <v>1747</v>
      </c>
      <c r="CC237">
        <v>9000</v>
      </c>
      <c r="CD237" t="s">
        <v>1397</v>
      </c>
      <c r="CE237">
        <v>10</v>
      </c>
      <c r="CF237">
        <v>9000</v>
      </c>
      <c r="CG237" t="s">
        <v>1397</v>
      </c>
      <c r="CH237">
        <v>4016316754</v>
      </c>
      <c r="CI237" t="s">
        <v>1397</v>
      </c>
      <c r="CJ237" s="27">
        <v>0</v>
      </c>
      <c r="CK237" t="s">
        <v>2449</v>
      </c>
      <c r="CL237" t="s">
        <v>1424</v>
      </c>
      <c r="CM237" t="s">
        <v>1748</v>
      </c>
      <c r="CN237" t="s">
        <v>1749</v>
      </c>
      <c r="CO237" s="27">
        <v>0.57164351851851858</v>
      </c>
      <c r="CP237" s="27">
        <v>0</v>
      </c>
      <c r="CQ237" t="s">
        <v>2375</v>
      </c>
      <c r="CR237" t="s">
        <v>1427</v>
      </c>
      <c r="CS237" t="s">
        <v>1397</v>
      </c>
      <c r="CT237" t="s">
        <v>1750</v>
      </c>
      <c r="CU237">
        <v>183461199</v>
      </c>
      <c r="CV237">
        <v>9000</v>
      </c>
    </row>
    <row r="238" spans="1:100" x14ac:dyDescent="0.2">
      <c r="A238" s="12"/>
      <c r="B238" s="10"/>
      <c r="C238" s="10"/>
      <c r="D238" s="14"/>
      <c r="E238" s="14"/>
      <c r="F238" s="14"/>
      <c r="G238" s="14"/>
      <c r="H238" s="14"/>
      <c r="I238" s="13"/>
      <c r="J238" s="13"/>
      <c r="M238" s="5"/>
      <c r="N238" s="14"/>
      <c r="O238" s="14"/>
      <c r="P238" s="14"/>
      <c r="Q238" s="14"/>
      <c r="AL238" t="s">
        <v>397</v>
      </c>
      <c r="AM238" t="s">
        <v>2375</v>
      </c>
      <c r="AN238" s="27">
        <v>0.54642361111111104</v>
      </c>
      <c r="AO238" t="s">
        <v>1743</v>
      </c>
      <c r="AP238">
        <v>1017826554</v>
      </c>
      <c r="AQ238" t="s">
        <v>1414</v>
      </c>
      <c r="AR238" t="s">
        <v>1415</v>
      </c>
      <c r="AS238" t="s">
        <v>1416</v>
      </c>
      <c r="AT238" t="s">
        <v>1346</v>
      </c>
      <c r="AU238" t="s">
        <v>1047</v>
      </c>
      <c r="AV238" s="10">
        <v>140001286010</v>
      </c>
      <c r="AW238" s="10">
        <v>130000573571</v>
      </c>
      <c r="AX238">
        <v>2006962792</v>
      </c>
      <c r="AY238" t="s">
        <v>2366</v>
      </c>
      <c r="AZ238" s="21">
        <v>144888.70000000001</v>
      </c>
      <c r="BA238">
        <v>9008237153</v>
      </c>
      <c r="BB238" s="21">
        <v>144888.70000000001</v>
      </c>
      <c r="BC238" t="s">
        <v>2372</v>
      </c>
      <c r="BD238" t="s">
        <v>2376</v>
      </c>
      <c r="BE238" s="21">
        <f t="shared" si="3"/>
        <v>0</v>
      </c>
      <c r="BF238" t="s">
        <v>1417</v>
      </c>
      <c r="BG238" t="s">
        <v>1418</v>
      </c>
      <c r="BH238" t="s">
        <v>2398</v>
      </c>
      <c r="BI238" s="27">
        <v>0.76585648148148155</v>
      </c>
      <c r="BJ238">
        <v>501077</v>
      </c>
      <c r="BK238" t="s">
        <v>69</v>
      </c>
      <c r="BL238" s="27">
        <v>0.76585648148148155</v>
      </c>
      <c r="BM238" t="s">
        <v>2398</v>
      </c>
      <c r="BN238" s="27">
        <v>0.54746527777777776</v>
      </c>
      <c r="BO238" t="s">
        <v>1744</v>
      </c>
      <c r="BQ238" t="s">
        <v>1760</v>
      </c>
      <c r="BS238" t="s">
        <v>1746</v>
      </c>
      <c r="BT238">
        <v>31150</v>
      </c>
      <c r="BW238" t="s">
        <v>1421</v>
      </c>
      <c r="BY238" s="28">
        <v>1</v>
      </c>
      <c r="BZ238" t="s">
        <v>2449</v>
      </c>
      <c r="CA238" t="s">
        <v>1422</v>
      </c>
      <c r="CB238" t="s">
        <v>1747</v>
      </c>
      <c r="CC238">
        <v>9000</v>
      </c>
      <c r="CD238" t="s">
        <v>1397</v>
      </c>
      <c r="CE238">
        <v>10</v>
      </c>
      <c r="CF238">
        <v>9000</v>
      </c>
      <c r="CG238" t="s">
        <v>1397</v>
      </c>
      <c r="CH238">
        <v>4016316754</v>
      </c>
      <c r="CI238" t="s">
        <v>1397</v>
      </c>
      <c r="CJ238" s="27">
        <v>0</v>
      </c>
      <c r="CK238" t="s">
        <v>2449</v>
      </c>
      <c r="CL238" t="s">
        <v>1424</v>
      </c>
      <c r="CM238" t="s">
        <v>1748</v>
      </c>
      <c r="CN238" t="s">
        <v>1749</v>
      </c>
      <c r="CO238" s="27">
        <v>0.54646990740740742</v>
      </c>
      <c r="CP238" s="27">
        <v>0</v>
      </c>
      <c r="CQ238" t="s">
        <v>2375</v>
      </c>
      <c r="CR238" t="s">
        <v>1427</v>
      </c>
      <c r="CS238" t="s">
        <v>1397</v>
      </c>
      <c r="CT238" t="s">
        <v>1750</v>
      </c>
      <c r="CU238">
        <v>183459278</v>
      </c>
      <c r="CV238">
        <v>9000</v>
      </c>
    </row>
    <row r="239" spans="1:100" x14ac:dyDescent="0.2">
      <c r="A239" s="12"/>
      <c r="B239" s="10"/>
      <c r="C239" s="10"/>
      <c r="D239" s="14"/>
      <c r="E239" s="14"/>
      <c r="F239" s="14"/>
      <c r="G239" s="14"/>
      <c r="H239" s="14"/>
      <c r="I239" s="13"/>
      <c r="J239" s="13"/>
      <c r="M239" s="5"/>
      <c r="N239" s="14"/>
      <c r="O239" s="14"/>
      <c r="P239" s="14"/>
      <c r="Q239" s="14"/>
      <c r="AL239" t="s">
        <v>397</v>
      </c>
      <c r="AM239" t="s">
        <v>2375</v>
      </c>
      <c r="AN239" s="27">
        <v>0.54057870370370364</v>
      </c>
      <c r="AO239" t="s">
        <v>1743</v>
      </c>
      <c r="AP239">
        <v>1018532101</v>
      </c>
      <c r="AQ239" t="s">
        <v>1414</v>
      </c>
      <c r="AR239" t="s">
        <v>1415</v>
      </c>
      <c r="AS239" t="s">
        <v>1416</v>
      </c>
      <c r="AT239" t="s">
        <v>1346</v>
      </c>
      <c r="AU239" t="s">
        <v>924</v>
      </c>
      <c r="AV239" s="10">
        <v>140001285965</v>
      </c>
      <c r="AW239" s="10">
        <v>130000573567</v>
      </c>
      <c r="AX239">
        <v>2006962780</v>
      </c>
      <c r="AY239" t="s">
        <v>2366</v>
      </c>
      <c r="AZ239" s="21">
        <v>173019</v>
      </c>
      <c r="BA239">
        <v>9008237041</v>
      </c>
      <c r="BB239" s="21">
        <v>173019</v>
      </c>
      <c r="BC239" t="s">
        <v>2372</v>
      </c>
      <c r="BD239" t="s">
        <v>2373</v>
      </c>
      <c r="BE239" s="21">
        <f t="shared" si="3"/>
        <v>0</v>
      </c>
      <c r="BF239" t="s">
        <v>1417</v>
      </c>
      <c r="BG239" t="s">
        <v>1418</v>
      </c>
      <c r="BH239" t="s">
        <v>2374</v>
      </c>
      <c r="BI239" s="27">
        <v>0.45658564814814812</v>
      </c>
      <c r="BJ239">
        <v>501077</v>
      </c>
      <c r="BK239" t="s">
        <v>69</v>
      </c>
      <c r="BL239" s="27">
        <v>0.45658564814814812</v>
      </c>
      <c r="BM239" t="s">
        <v>2374</v>
      </c>
      <c r="BN239" s="27">
        <v>0.54162037037037036</v>
      </c>
      <c r="BO239" t="s">
        <v>1744</v>
      </c>
      <c r="BQ239" t="s">
        <v>1761</v>
      </c>
      <c r="BS239" t="s">
        <v>1746</v>
      </c>
      <c r="BT239">
        <v>31150</v>
      </c>
      <c r="BW239" t="s">
        <v>1421</v>
      </c>
      <c r="BY239" s="28">
        <v>1</v>
      </c>
      <c r="BZ239" t="s">
        <v>2449</v>
      </c>
      <c r="CA239" t="s">
        <v>1422</v>
      </c>
      <c r="CB239" t="s">
        <v>1747</v>
      </c>
      <c r="CC239">
        <v>9000</v>
      </c>
      <c r="CD239" t="s">
        <v>1397</v>
      </c>
      <c r="CE239">
        <v>10</v>
      </c>
      <c r="CF239">
        <v>9000</v>
      </c>
      <c r="CG239" t="s">
        <v>1397</v>
      </c>
      <c r="CH239">
        <v>4016316754</v>
      </c>
      <c r="CI239" t="s">
        <v>1397</v>
      </c>
      <c r="CJ239" s="27">
        <v>0</v>
      </c>
      <c r="CK239" t="s">
        <v>2449</v>
      </c>
      <c r="CL239" t="s">
        <v>1424</v>
      </c>
      <c r="CM239" t="s">
        <v>1748</v>
      </c>
      <c r="CN239" t="s">
        <v>1749</v>
      </c>
      <c r="CO239" s="27">
        <v>0.54062500000000002</v>
      </c>
      <c r="CP239" s="27">
        <v>0</v>
      </c>
      <c r="CQ239" t="s">
        <v>2375</v>
      </c>
      <c r="CR239" t="s">
        <v>1427</v>
      </c>
      <c r="CS239" t="s">
        <v>1397</v>
      </c>
      <c r="CT239" t="s">
        <v>1750</v>
      </c>
      <c r="CU239">
        <v>183458964</v>
      </c>
      <c r="CV239">
        <v>9000</v>
      </c>
    </row>
    <row r="240" spans="1:100" x14ac:dyDescent="0.2">
      <c r="A240" s="12"/>
      <c r="B240" s="10"/>
      <c r="C240" s="10"/>
      <c r="D240" s="14"/>
      <c r="E240" s="14"/>
      <c r="F240" s="14"/>
      <c r="G240" s="14"/>
      <c r="H240" s="14"/>
      <c r="I240" s="13"/>
      <c r="J240" s="13"/>
      <c r="M240" s="5"/>
      <c r="N240" s="14"/>
      <c r="O240" s="14"/>
      <c r="P240" s="14"/>
      <c r="Q240" s="14"/>
      <c r="AL240" t="s">
        <v>397</v>
      </c>
      <c r="AM240" t="s">
        <v>2375</v>
      </c>
      <c r="AN240" s="27">
        <v>0.51527777777777783</v>
      </c>
      <c r="AO240" t="s">
        <v>1743</v>
      </c>
      <c r="AP240">
        <v>1017079140</v>
      </c>
      <c r="AQ240" t="s">
        <v>1414</v>
      </c>
      <c r="AR240" t="s">
        <v>1415</v>
      </c>
      <c r="AS240" t="s">
        <v>1416</v>
      </c>
      <c r="AT240" t="s">
        <v>1346</v>
      </c>
      <c r="AU240" t="s">
        <v>848</v>
      </c>
      <c r="AV240" s="10">
        <v>140001285819</v>
      </c>
      <c r="AW240" s="10">
        <v>130000573570</v>
      </c>
      <c r="AX240">
        <v>2006962582</v>
      </c>
      <c r="AY240" t="s">
        <v>2366</v>
      </c>
      <c r="AZ240" s="21">
        <v>107518.95</v>
      </c>
      <c r="BA240">
        <v>9008236824</v>
      </c>
      <c r="BB240" s="21">
        <v>107518.95</v>
      </c>
      <c r="BC240" t="s">
        <v>2377</v>
      </c>
      <c r="BD240" t="s">
        <v>2378</v>
      </c>
      <c r="BE240" s="21">
        <f t="shared" si="3"/>
        <v>0</v>
      </c>
      <c r="BF240" t="s">
        <v>1417</v>
      </c>
      <c r="BG240" t="s">
        <v>1418</v>
      </c>
      <c r="BH240" t="s">
        <v>2374</v>
      </c>
      <c r="BI240" s="27">
        <v>0.45710648148148153</v>
      </c>
      <c r="BJ240">
        <v>501077</v>
      </c>
      <c r="BK240" t="s">
        <v>69</v>
      </c>
      <c r="BL240" s="27">
        <v>0.45710648148148153</v>
      </c>
      <c r="BM240" t="s">
        <v>2374</v>
      </c>
      <c r="BN240" s="27">
        <v>0.51623842592592595</v>
      </c>
      <c r="BO240" t="s">
        <v>1744</v>
      </c>
      <c r="BQ240" t="s">
        <v>1762</v>
      </c>
      <c r="BS240" t="s">
        <v>1746</v>
      </c>
      <c r="BT240">
        <v>31150</v>
      </c>
      <c r="BW240" t="s">
        <v>1421</v>
      </c>
      <c r="BY240" s="28">
        <v>1</v>
      </c>
      <c r="BZ240" t="s">
        <v>2449</v>
      </c>
      <c r="CA240" t="s">
        <v>1422</v>
      </c>
      <c r="CB240" t="s">
        <v>1747</v>
      </c>
      <c r="CC240">
        <v>9000</v>
      </c>
      <c r="CD240" t="s">
        <v>1397</v>
      </c>
      <c r="CE240">
        <v>10</v>
      </c>
      <c r="CF240">
        <v>9000</v>
      </c>
      <c r="CG240" t="s">
        <v>1397</v>
      </c>
      <c r="CH240">
        <v>4016316754</v>
      </c>
      <c r="CI240" t="s">
        <v>1397</v>
      </c>
      <c r="CJ240" s="27">
        <v>0</v>
      </c>
      <c r="CK240" t="s">
        <v>2449</v>
      </c>
      <c r="CL240" t="s">
        <v>1424</v>
      </c>
      <c r="CM240" t="s">
        <v>1748</v>
      </c>
      <c r="CN240" t="s">
        <v>1749</v>
      </c>
      <c r="CO240" s="27">
        <v>0.51534722222222229</v>
      </c>
      <c r="CP240" s="27">
        <v>0</v>
      </c>
      <c r="CQ240" t="s">
        <v>2375</v>
      </c>
      <c r="CR240" t="s">
        <v>1427</v>
      </c>
      <c r="CS240" t="s">
        <v>1397</v>
      </c>
      <c r="CT240" t="s">
        <v>1750</v>
      </c>
      <c r="CU240">
        <v>183458292</v>
      </c>
      <c r="CV240">
        <v>9000</v>
      </c>
    </row>
    <row r="241" spans="1:100" x14ac:dyDescent="0.2">
      <c r="A241" s="12"/>
      <c r="B241" s="10"/>
      <c r="C241" s="10"/>
      <c r="D241" s="14"/>
      <c r="E241" s="14"/>
      <c r="F241" s="14"/>
      <c r="G241" s="14"/>
      <c r="H241" s="14"/>
      <c r="I241" s="13"/>
      <c r="J241" s="13"/>
      <c r="M241" s="5"/>
      <c r="N241" s="14"/>
      <c r="O241" s="14"/>
      <c r="P241" s="14"/>
      <c r="Q241" s="14"/>
      <c r="AL241" t="s">
        <v>483</v>
      </c>
      <c r="AM241" t="s">
        <v>2375</v>
      </c>
      <c r="AN241" s="27">
        <v>0.52714120370370365</v>
      </c>
      <c r="AO241" t="s">
        <v>1763</v>
      </c>
      <c r="AP241">
        <v>1016892882</v>
      </c>
      <c r="AQ241" t="s">
        <v>1414</v>
      </c>
      <c r="AR241" t="s">
        <v>1415</v>
      </c>
      <c r="AS241" t="s">
        <v>1416</v>
      </c>
      <c r="AT241" t="s">
        <v>1346</v>
      </c>
      <c r="AU241" t="s">
        <v>780</v>
      </c>
      <c r="AV241" s="10">
        <v>140001285943</v>
      </c>
      <c r="AW241" s="10">
        <v>130000572538</v>
      </c>
      <c r="AX241">
        <v>2006962670</v>
      </c>
      <c r="AY241" t="s">
        <v>2366</v>
      </c>
      <c r="AZ241" s="21">
        <v>162367.15</v>
      </c>
      <c r="BA241">
        <v>9008237078</v>
      </c>
      <c r="BB241" s="21">
        <v>162367.15</v>
      </c>
      <c r="BC241" t="s">
        <v>2379</v>
      </c>
      <c r="BD241" t="s">
        <v>2380</v>
      </c>
      <c r="BE241" s="21">
        <f t="shared" si="3"/>
        <v>0</v>
      </c>
      <c r="BF241" t="s">
        <v>1417</v>
      </c>
      <c r="BG241" t="s">
        <v>1418</v>
      </c>
      <c r="BH241" t="s">
        <v>2374</v>
      </c>
      <c r="BI241" s="27">
        <v>0.39990740740740738</v>
      </c>
      <c r="BJ241">
        <v>503803</v>
      </c>
      <c r="BK241" t="s">
        <v>100</v>
      </c>
      <c r="BL241" s="27">
        <v>0.39990740740740738</v>
      </c>
      <c r="BM241" t="s">
        <v>2374</v>
      </c>
      <c r="BN241" s="27">
        <v>0.53957175925925926</v>
      </c>
      <c r="BO241" t="s">
        <v>1764</v>
      </c>
      <c r="BQ241" t="s">
        <v>1765</v>
      </c>
      <c r="BS241" t="s">
        <v>1766</v>
      </c>
      <c r="BT241">
        <v>31190</v>
      </c>
      <c r="BU241">
        <v>2</v>
      </c>
      <c r="BW241" t="s">
        <v>1421</v>
      </c>
      <c r="BY241" s="27">
        <v>0.52714120370370365</v>
      </c>
      <c r="BZ241" t="s">
        <v>2374</v>
      </c>
      <c r="CA241" t="s">
        <v>1422</v>
      </c>
      <c r="CB241" t="s">
        <v>1767</v>
      </c>
      <c r="CC241">
        <v>9000</v>
      </c>
      <c r="CD241" t="s">
        <v>1397</v>
      </c>
      <c r="CE241">
        <v>10</v>
      </c>
      <c r="CF241">
        <v>9000</v>
      </c>
      <c r="CG241" t="s">
        <v>1397</v>
      </c>
      <c r="CH241">
        <v>4016316766</v>
      </c>
      <c r="CI241" t="s">
        <v>1397</v>
      </c>
      <c r="CJ241" s="27">
        <v>0.69380787037037039</v>
      </c>
      <c r="CK241" t="s">
        <v>2375</v>
      </c>
      <c r="CL241" t="s">
        <v>1424</v>
      </c>
      <c r="CM241" t="s">
        <v>1768</v>
      </c>
      <c r="CN241" t="s">
        <v>1769</v>
      </c>
      <c r="CO241" s="27">
        <v>0.52767361111111111</v>
      </c>
      <c r="CP241" s="27">
        <v>0</v>
      </c>
      <c r="CQ241" t="s">
        <v>2375</v>
      </c>
      <c r="CR241" t="s">
        <v>1427</v>
      </c>
      <c r="CS241" t="s">
        <v>1397</v>
      </c>
      <c r="CT241" t="s">
        <v>1770</v>
      </c>
      <c r="CU241">
        <v>183458930</v>
      </c>
      <c r="CV241">
        <v>9000</v>
      </c>
    </row>
    <row r="242" spans="1:100" x14ac:dyDescent="0.2">
      <c r="A242" s="12"/>
      <c r="B242" s="10"/>
      <c r="C242" s="10"/>
      <c r="D242" s="14"/>
      <c r="E242" s="14"/>
      <c r="F242" s="14"/>
      <c r="G242" s="14"/>
      <c r="H242" s="14"/>
      <c r="I242" s="13"/>
      <c r="J242" s="13"/>
      <c r="M242" s="5"/>
      <c r="N242" s="14"/>
      <c r="O242" s="14"/>
      <c r="P242" s="14"/>
      <c r="Q242" s="14"/>
      <c r="AL242" t="s">
        <v>483</v>
      </c>
      <c r="AM242" t="s">
        <v>2375</v>
      </c>
      <c r="AN242" s="27">
        <v>0.56672453703703707</v>
      </c>
      <c r="AO242" t="s">
        <v>1763</v>
      </c>
      <c r="AP242">
        <v>1016892882</v>
      </c>
      <c r="AQ242" t="s">
        <v>1414</v>
      </c>
      <c r="AR242" t="s">
        <v>1415</v>
      </c>
      <c r="AS242" t="s">
        <v>1416</v>
      </c>
      <c r="AT242" t="s">
        <v>1346</v>
      </c>
      <c r="AU242" t="s">
        <v>1206</v>
      </c>
      <c r="AV242" s="10">
        <v>140001286248</v>
      </c>
      <c r="AW242" s="10">
        <v>130000601392</v>
      </c>
      <c r="AX242">
        <v>2006962946</v>
      </c>
      <c r="AY242" t="s">
        <v>2366</v>
      </c>
      <c r="AZ242" s="21">
        <v>10967.5</v>
      </c>
      <c r="BA242">
        <v>9008237352</v>
      </c>
      <c r="BB242" s="21">
        <v>10967.5</v>
      </c>
      <c r="BC242" t="s">
        <v>2379</v>
      </c>
      <c r="BD242" t="s">
        <v>2380</v>
      </c>
      <c r="BE242" s="21">
        <f t="shared" si="3"/>
        <v>0</v>
      </c>
      <c r="BF242" t="s">
        <v>1417</v>
      </c>
      <c r="BG242" t="s">
        <v>1418</v>
      </c>
      <c r="BH242" t="s">
        <v>2374</v>
      </c>
      <c r="BI242" s="27">
        <v>0.39954861111111112</v>
      </c>
      <c r="BJ242">
        <v>503803</v>
      </c>
      <c r="BK242" t="s">
        <v>100</v>
      </c>
      <c r="BL242" s="27">
        <v>0.39954861111111112</v>
      </c>
      <c r="BM242" t="s">
        <v>2374</v>
      </c>
      <c r="BN242" s="27">
        <v>0.56986111111111104</v>
      </c>
      <c r="BO242" t="s">
        <v>1764</v>
      </c>
      <c r="BQ242" t="s">
        <v>1771</v>
      </c>
      <c r="BS242" t="s">
        <v>1766</v>
      </c>
      <c r="BT242">
        <v>31190</v>
      </c>
      <c r="BU242">
        <v>2</v>
      </c>
      <c r="BW242" t="s">
        <v>1421</v>
      </c>
      <c r="BY242" s="27">
        <v>0.56672453703703707</v>
      </c>
      <c r="BZ242" t="s">
        <v>2374</v>
      </c>
      <c r="CA242" t="s">
        <v>1422</v>
      </c>
      <c r="CB242" t="s">
        <v>1767</v>
      </c>
      <c r="CC242">
        <v>9000</v>
      </c>
      <c r="CD242" t="s">
        <v>1397</v>
      </c>
      <c r="CE242">
        <v>10</v>
      </c>
      <c r="CF242">
        <v>9000</v>
      </c>
      <c r="CG242" t="s">
        <v>1397</v>
      </c>
      <c r="CH242">
        <v>4016316766</v>
      </c>
      <c r="CI242" t="s">
        <v>1397</v>
      </c>
      <c r="CJ242" s="27">
        <v>0.7333912037037037</v>
      </c>
      <c r="CK242" t="s">
        <v>2375</v>
      </c>
      <c r="CL242" t="s">
        <v>1424</v>
      </c>
      <c r="CM242" t="s">
        <v>1768</v>
      </c>
      <c r="CN242" t="s">
        <v>1769</v>
      </c>
      <c r="CO242" s="27">
        <v>0.56682870370370375</v>
      </c>
      <c r="CP242" s="27">
        <v>0</v>
      </c>
      <c r="CQ242" t="s">
        <v>2375</v>
      </c>
      <c r="CR242" t="s">
        <v>1427</v>
      </c>
      <c r="CS242" t="s">
        <v>1397</v>
      </c>
      <c r="CT242" t="s">
        <v>1770</v>
      </c>
      <c r="CU242">
        <v>183460848</v>
      </c>
      <c r="CV242">
        <v>9000</v>
      </c>
    </row>
    <row r="243" spans="1:100" x14ac:dyDescent="0.2">
      <c r="A243" s="12"/>
      <c r="B243" s="10"/>
      <c r="C243" s="10"/>
      <c r="D243" s="14"/>
      <c r="E243" s="14"/>
      <c r="F243" s="14"/>
      <c r="G243" s="14"/>
      <c r="H243" s="14"/>
      <c r="I243" s="13"/>
      <c r="J243" s="13"/>
      <c r="M243" s="5"/>
      <c r="N243" s="14"/>
      <c r="O243" s="14"/>
      <c r="P243" s="14"/>
      <c r="Q243" s="14"/>
      <c r="AL243" t="s">
        <v>483</v>
      </c>
      <c r="AM243" t="s">
        <v>2375</v>
      </c>
      <c r="AN243" s="27">
        <v>0.60655092592592597</v>
      </c>
      <c r="AO243" t="s">
        <v>1763</v>
      </c>
      <c r="AP243">
        <v>1016892882</v>
      </c>
      <c r="AQ243" t="s">
        <v>1414</v>
      </c>
      <c r="AR243" t="s">
        <v>1415</v>
      </c>
      <c r="AS243" t="s">
        <v>1416</v>
      </c>
      <c r="AT243" t="s">
        <v>1346</v>
      </c>
      <c r="AU243" t="s">
        <v>811</v>
      </c>
      <c r="AV243" s="10">
        <v>140001286625</v>
      </c>
      <c r="AW243" s="10">
        <v>130000573791</v>
      </c>
      <c r="AX243">
        <v>2006963464</v>
      </c>
      <c r="AY243" t="s">
        <v>2366</v>
      </c>
      <c r="AZ243" s="21">
        <v>75563.399999999994</v>
      </c>
      <c r="BA243">
        <v>9008237886</v>
      </c>
      <c r="BB243" s="21">
        <v>75563.399999999994</v>
      </c>
      <c r="BC243" t="s">
        <v>2379</v>
      </c>
      <c r="BD243" t="s">
        <v>2380</v>
      </c>
      <c r="BE243" s="21">
        <f t="shared" si="3"/>
        <v>0</v>
      </c>
      <c r="BF243" t="s">
        <v>1417</v>
      </c>
      <c r="BG243" t="s">
        <v>1418</v>
      </c>
      <c r="BH243" t="s">
        <v>2374</v>
      </c>
      <c r="BI243" s="27">
        <v>0.39799768518518519</v>
      </c>
      <c r="BJ243">
        <v>503803</v>
      </c>
      <c r="BK243" t="s">
        <v>100</v>
      </c>
      <c r="BL243" s="27">
        <v>0.39799768518518519</v>
      </c>
      <c r="BM243" t="s">
        <v>2374</v>
      </c>
      <c r="BN243" s="27">
        <v>0.60789351851851847</v>
      </c>
      <c r="BO243" t="s">
        <v>1764</v>
      </c>
      <c r="BQ243" t="s">
        <v>1773</v>
      </c>
      <c r="BS243" t="s">
        <v>1766</v>
      </c>
      <c r="BT243">
        <v>31190</v>
      </c>
      <c r="BU243">
        <v>2</v>
      </c>
      <c r="BW243" t="s">
        <v>1421</v>
      </c>
      <c r="BY243" s="27">
        <v>0.60655092592592597</v>
      </c>
      <c r="BZ243" t="s">
        <v>2374</v>
      </c>
      <c r="CA243" t="s">
        <v>1422</v>
      </c>
      <c r="CB243" t="s">
        <v>1767</v>
      </c>
      <c r="CC243">
        <v>9000</v>
      </c>
      <c r="CD243" t="s">
        <v>1397</v>
      </c>
      <c r="CE243">
        <v>10</v>
      </c>
      <c r="CF243">
        <v>9000</v>
      </c>
      <c r="CG243" t="s">
        <v>1397</v>
      </c>
      <c r="CH243">
        <v>4016316766</v>
      </c>
      <c r="CI243" t="s">
        <v>1397</v>
      </c>
      <c r="CJ243" s="27">
        <v>0.7732175925925926</v>
      </c>
      <c r="CK243" t="s">
        <v>2375</v>
      </c>
      <c r="CL243" t="s">
        <v>1424</v>
      </c>
      <c r="CM243" t="s">
        <v>1768</v>
      </c>
      <c r="CN243" t="s">
        <v>1769</v>
      </c>
      <c r="CO243" s="27">
        <v>0.60662037037037042</v>
      </c>
      <c r="CP243" s="27">
        <v>0</v>
      </c>
      <c r="CQ243" t="s">
        <v>2375</v>
      </c>
      <c r="CR243" t="s">
        <v>1427</v>
      </c>
      <c r="CS243" t="s">
        <v>1397</v>
      </c>
      <c r="CT243" t="s">
        <v>1770</v>
      </c>
      <c r="CU243">
        <v>183464438</v>
      </c>
      <c r="CV243">
        <v>9000</v>
      </c>
    </row>
    <row r="244" spans="1:100" x14ac:dyDescent="0.2">
      <c r="A244" s="12"/>
      <c r="B244" s="10"/>
      <c r="C244" s="10"/>
      <c r="D244" s="14"/>
      <c r="E244" s="14"/>
      <c r="F244" s="14"/>
      <c r="G244" s="14"/>
      <c r="H244" s="14"/>
      <c r="I244" s="13"/>
      <c r="J244" s="13"/>
      <c r="M244" s="5"/>
      <c r="N244" s="14"/>
      <c r="O244" s="14"/>
      <c r="P244" s="14"/>
      <c r="Q244" s="14"/>
      <c r="AL244" t="s">
        <v>483</v>
      </c>
      <c r="AM244" t="s">
        <v>2375</v>
      </c>
      <c r="AN244" s="27">
        <v>0.62350694444444443</v>
      </c>
      <c r="AO244" t="s">
        <v>1763</v>
      </c>
      <c r="AP244">
        <v>1017079140</v>
      </c>
      <c r="AQ244" t="s">
        <v>1414</v>
      </c>
      <c r="AR244" t="s">
        <v>1415</v>
      </c>
      <c r="AS244" t="s">
        <v>1416</v>
      </c>
      <c r="AT244" t="s">
        <v>1346</v>
      </c>
      <c r="AU244" t="s">
        <v>1215</v>
      </c>
      <c r="AV244" s="10">
        <v>140001286772</v>
      </c>
      <c r="AW244" s="10">
        <v>130000572589</v>
      </c>
      <c r="AX244">
        <v>2006963591</v>
      </c>
      <c r="AY244" t="s">
        <v>2366</v>
      </c>
      <c r="AZ244" s="21">
        <v>13653.2</v>
      </c>
      <c r="BA244">
        <v>9008238096</v>
      </c>
      <c r="BB244" s="21">
        <v>13653.2</v>
      </c>
      <c r="BC244" t="s">
        <v>2377</v>
      </c>
      <c r="BD244" t="s">
        <v>2378</v>
      </c>
      <c r="BE244" s="21">
        <f t="shared" si="3"/>
        <v>0</v>
      </c>
      <c r="BF244" t="s">
        <v>1417</v>
      </c>
      <c r="BG244" t="s">
        <v>1418</v>
      </c>
      <c r="BH244" t="s">
        <v>2374</v>
      </c>
      <c r="BI244" s="27">
        <v>0.39751157407407406</v>
      </c>
      <c r="BJ244">
        <v>503803</v>
      </c>
      <c r="BK244" t="s">
        <v>100</v>
      </c>
      <c r="BL244" s="27">
        <v>0.39751157407407406</v>
      </c>
      <c r="BM244" t="s">
        <v>2374</v>
      </c>
      <c r="BN244" s="27">
        <v>0.62457175925925923</v>
      </c>
      <c r="BO244" t="s">
        <v>1764</v>
      </c>
      <c r="BQ244" t="s">
        <v>1774</v>
      </c>
      <c r="BS244" t="s">
        <v>1766</v>
      </c>
      <c r="BT244">
        <v>31190</v>
      </c>
      <c r="BU244">
        <v>2</v>
      </c>
      <c r="BW244" t="s">
        <v>1421</v>
      </c>
      <c r="BY244" s="27">
        <v>0.62350694444444443</v>
      </c>
      <c r="BZ244" t="s">
        <v>2374</v>
      </c>
      <c r="CA244" t="s">
        <v>1422</v>
      </c>
      <c r="CB244" t="s">
        <v>1767</v>
      </c>
      <c r="CC244">
        <v>9000</v>
      </c>
      <c r="CD244" t="s">
        <v>1397</v>
      </c>
      <c r="CE244">
        <v>10</v>
      </c>
      <c r="CF244">
        <v>9000</v>
      </c>
      <c r="CG244" t="s">
        <v>1397</v>
      </c>
      <c r="CH244">
        <v>4016316766</v>
      </c>
      <c r="CI244" t="s">
        <v>1397</v>
      </c>
      <c r="CJ244" s="27">
        <v>0.79017361111111117</v>
      </c>
      <c r="CK244" t="s">
        <v>2375</v>
      </c>
      <c r="CL244" t="s">
        <v>1424</v>
      </c>
      <c r="CM244" t="s">
        <v>1768</v>
      </c>
      <c r="CN244" t="s">
        <v>1769</v>
      </c>
      <c r="CO244" s="27">
        <v>0.62356481481481485</v>
      </c>
      <c r="CP244" s="27">
        <v>0</v>
      </c>
      <c r="CQ244" t="s">
        <v>2375</v>
      </c>
      <c r="CR244" t="s">
        <v>1427</v>
      </c>
      <c r="CS244" t="s">
        <v>1397</v>
      </c>
      <c r="CT244" t="s">
        <v>1770</v>
      </c>
      <c r="CU244">
        <v>183466055</v>
      </c>
      <c r="CV244">
        <v>9000</v>
      </c>
    </row>
    <row r="245" spans="1:100" x14ac:dyDescent="0.2">
      <c r="A245" s="12"/>
      <c r="B245" s="10"/>
      <c r="C245" s="10"/>
      <c r="D245" s="14"/>
      <c r="E245" s="14"/>
      <c r="F245" s="14"/>
      <c r="G245" s="14"/>
      <c r="H245" s="14"/>
      <c r="I245" s="13"/>
      <c r="J245" s="13"/>
      <c r="M245" s="5"/>
      <c r="N245" s="14"/>
      <c r="O245" s="14"/>
      <c r="P245" s="14"/>
      <c r="Q245" s="14"/>
      <c r="AL245" t="s">
        <v>483</v>
      </c>
      <c r="AM245" t="s">
        <v>2375</v>
      </c>
      <c r="AN245" s="27">
        <v>0.61226851851851849</v>
      </c>
      <c r="AO245" t="s">
        <v>1763</v>
      </c>
      <c r="AP245">
        <v>1016892882</v>
      </c>
      <c r="AQ245" t="s">
        <v>1414</v>
      </c>
      <c r="AR245" t="s">
        <v>1415</v>
      </c>
      <c r="AS245" t="s">
        <v>1416</v>
      </c>
      <c r="AT245" t="s">
        <v>1346</v>
      </c>
      <c r="AU245" t="s">
        <v>751</v>
      </c>
      <c r="AV245" s="10">
        <v>140001286672</v>
      </c>
      <c r="AW245" s="10">
        <v>130000573790</v>
      </c>
      <c r="AX245">
        <v>2006963574</v>
      </c>
      <c r="AY245" t="s">
        <v>2366</v>
      </c>
      <c r="AZ245" s="21">
        <v>111226.5</v>
      </c>
      <c r="BA245">
        <v>9008237979</v>
      </c>
      <c r="BB245" s="21">
        <v>111226.5</v>
      </c>
      <c r="BC245" t="s">
        <v>2379</v>
      </c>
      <c r="BD245" t="s">
        <v>2380</v>
      </c>
      <c r="BE245" s="21">
        <f t="shared" si="3"/>
        <v>0</v>
      </c>
      <c r="BF245" t="s">
        <v>1417</v>
      </c>
      <c r="BG245" t="s">
        <v>1418</v>
      </c>
      <c r="BH245" t="s">
        <v>2374</v>
      </c>
      <c r="BI245" s="27">
        <v>0.39782407407407411</v>
      </c>
      <c r="BJ245">
        <v>503803</v>
      </c>
      <c r="BK245" t="s">
        <v>100</v>
      </c>
      <c r="BL245" s="27">
        <v>0.39782407407407411</v>
      </c>
      <c r="BM245" t="s">
        <v>2374</v>
      </c>
      <c r="BN245" s="27">
        <v>0.61335648148148147</v>
      </c>
      <c r="BO245" t="s">
        <v>1764</v>
      </c>
      <c r="BQ245" t="s">
        <v>1775</v>
      </c>
      <c r="BS245" t="s">
        <v>1766</v>
      </c>
      <c r="BT245">
        <v>31190</v>
      </c>
      <c r="BU245">
        <v>2</v>
      </c>
      <c r="BW245" t="s">
        <v>1421</v>
      </c>
      <c r="BY245" s="27">
        <v>0.61226851851851849</v>
      </c>
      <c r="BZ245" t="s">
        <v>2374</v>
      </c>
      <c r="CA245" t="s">
        <v>1422</v>
      </c>
      <c r="CB245" t="s">
        <v>1767</v>
      </c>
      <c r="CC245">
        <v>9000</v>
      </c>
      <c r="CD245" t="s">
        <v>1397</v>
      </c>
      <c r="CE245">
        <v>10</v>
      </c>
      <c r="CF245">
        <v>9000</v>
      </c>
      <c r="CG245" t="s">
        <v>1397</v>
      </c>
      <c r="CH245">
        <v>4016316766</v>
      </c>
      <c r="CI245" t="s">
        <v>1397</v>
      </c>
      <c r="CJ245" s="27">
        <v>0.77893518518518512</v>
      </c>
      <c r="CK245" t="s">
        <v>2375</v>
      </c>
      <c r="CL245" t="s">
        <v>1424</v>
      </c>
      <c r="CM245" t="s">
        <v>1768</v>
      </c>
      <c r="CN245" t="s">
        <v>1769</v>
      </c>
      <c r="CO245" s="27">
        <v>0.61231481481481487</v>
      </c>
      <c r="CP245" s="27">
        <v>0</v>
      </c>
      <c r="CQ245" t="s">
        <v>2375</v>
      </c>
      <c r="CR245" t="s">
        <v>1427</v>
      </c>
      <c r="CS245" t="s">
        <v>1397</v>
      </c>
      <c r="CT245" t="s">
        <v>1770</v>
      </c>
      <c r="CU245">
        <v>183465040</v>
      </c>
      <c r="CV245">
        <v>9000</v>
      </c>
    </row>
    <row r="246" spans="1:100" x14ac:dyDescent="0.2">
      <c r="A246" s="12"/>
      <c r="B246" s="10"/>
      <c r="C246" s="10"/>
      <c r="D246" s="14"/>
      <c r="E246" s="14"/>
      <c r="F246" s="14"/>
      <c r="G246" s="14"/>
      <c r="H246" s="14"/>
      <c r="I246" s="13"/>
      <c r="J246" s="13"/>
      <c r="M246" s="5"/>
      <c r="N246" s="14"/>
      <c r="O246" s="14"/>
      <c r="P246" s="14"/>
      <c r="Q246" s="14"/>
      <c r="AL246" t="s">
        <v>483</v>
      </c>
      <c r="AM246" t="s">
        <v>2375</v>
      </c>
      <c r="AN246" s="27">
        <v>0.57552083333333337</v>
      </c>
      <c r="AO246" t="s">
        <v>1763</v>
      </c>
      <c r="AP246">
        <v>1016894837</v>
      </c>
      <c r="AQ246" t="s">
        <v>1414</v>
      </c>
      <c r="AR246" t="s">
        <v>1415</v>
      </c>
      <c r="AS246" t="s">
        <v>1416</v>
      </c>
      <c r="AT246" t="s">
        <v>1346</v>
      </c>
      <c r="AU246" t="s">
        <v>1063</v>
      </c>
      <c r="AV246" s="10">
        <v>140001286325</v>
      </c>
      <c r="AW246" s="10">
        <v>130000572591</v>
      </c>
      <c r="AX246">
        <v>2006963117</v>
      </c>
      <c r="AY246" t="s">
        <v>2366</v>
      </c>
      <c r="AZ246" s="21">
        <v>35486.550000000003</v>
      </c>
      <c r="BA246">
        <v>9008237366</v>
      </c>
      <c r="BB246" s="21">
        <v>35486.550000000003</v>
      </c>
      <c r="BC246" t="s">
        <v>2367</v>
      </c>
      <c r="BD246" t="s">
        <v>2368</v>
      </c>
      <c r="BE246" s="21">
        <f t="shared" si="3"/>
        <v>0</v>
      </c>
      <c r="BF246" t="s">
        <v>1417</v>
      </c>
      <c r="BG246" t="s">
        <v>1418</v>
      </c>
      <c r="BH246" t="s">
        <v>2374</v>
      </c>
      <c r="BI246" s="27">
        <v>0.3994328703703704</v>
      </c>
      <c r="BJ246">
        <v>503803</v>
      </c>
      <c r="BK246" t="s">
        <v>100</v>
      </c>
      <c r="BL246" s="27">
        <v>0.3994328703703704</v>
      </c>
      <c r="BM246" t="s">
        <v>2374</v>
      </c>
      <c r="BN246" s="27">
        <v>0.5770601851851852</v>
      </c>
      <c r="BO246" t="s">
        <v>1764</v>
      </c>
      <c r="BQ246" t="s">
        <v>1776</v>
      </c>
      <c r="BS246" t="s">
        <v>1766</v>
      </c>
      <c r="BT246">
        <v>31190</v>
      </c>
      <c r="BU246">
        <v>2</v>
      </c>
      <c r="BW246" t="s">
        <v>1421</v>
      </c>
      <c r="BY246" s="27">
        <v>0.57552083333333337</v>
      </c>
      <c r="BZ246" t="s">
        <v>2374</v>
      </c>
      <c r="CA246" t="s">
        <v>1422</v>
      </c>
      <c r="CB246" t="s">
        <v>1767</v>
      </c>
      <c r="CC246">
        <v>9000</v>
      </c>
      <c r="CD246" t="s">
        <v>1397</v>
      </c>
      <c r="CE246">
        <v>10</v>
      </c>
      <c r="CF246">
        <v>9000</v>
      </c>
      <c r="CG246" t="s">
        <v>1397</v>
      </c>
      <c r="CH246">
        <v>4016316766</v>
      </c>
      <c r="CI246" t="s">
        <v>1397</v>
      </c>
      <c r="CJ246" s="27">
        <v>0.7421875</v>
      </c>
      <c r="CK246" t="s">
        <v>2375</v>
      </c>
      <c r="CL246" t="s">
        <v>1424</v>
      </c>
      <c r="CM246" t="s">
        <v>1768</v>
      </c>
      <c r="CN246" t="s">
        <v>1769</v>
      </c>
      <c r="CO246" s="27">
        <v>0.57557870370370368</v>
      </c>
      <c r="CP246" s="27">
        <v>0</v>
      </c>
      <c r="CQ246" t="s">
        <v>2375</v>
      </c>
      <c r="CR246" t="s">
        <v>1427</v>
      </c>
      <c r="CS246" t="s">
        <v>1397</v>
      </c>
      <c r="CT246" t="s">
        <v>1770</v>
      </c>
      <c r="CU246">
        <v>183461490</v>
      </c>
      <c r="CV246">
        <v>9000</v>
      </c>
    </row>
    <row r="247" spans="1:100" x14ac:dyDescent="0.2">
      <c r="A247" s="12"/>
      <c r="B247" s="10"/>
      <c r="C247" s="10"/>
      <c r="D247" s="14"/>
      <c r="E247" s="14"/>
      <c r="F247" s="14"/>
      <c r="G247" s="14"/>
      <c r="H247" s="14"/>
      <c r="I247" s="13"/>
      <c r="J247" s="13"/>
      <c r="M247" s="5"/>
      <c r="N247" s="14"/>
      <c r="O247" s="14"/>
      <c r="P247" s="14"/>
      <c r="Q247" s="14"/>
      <c r="AL247" t="s">
        <v>483</v>
      </c>
      <c r="AM247" t="s">
        <v>2375</v>
      </c>
      <c r="AN247" s="27">
        <v>0.58166666666666667</v>
      </c>
      <c r="AO247" t="s">
        <v>1763</v>
      </c>
      <c r="AP247">
        <v>1017826554</v>
      </c>
      <c r="AQ247" t="s">
        <v>1414</v>
      </c>
      <c r="AR247" t="s">
        <v>1415</v>
      </c>
      <c r="AS247" t="s">
        <v>1416</v>
      </c>
      <c r="AT247" t="s">
        <v>1346</v>
      </c>
      <c r="AU247" t="s">
        <v>1029</v>
      </c>
      <c r="AV247" s="10">
        <v>140001286383</v>
      </c>
      <c r="AW247" s="10">
        <v>130000572576</v>
      </c>
      <c r="AX247">
        <v>2006963127</v>
      </c>
      <c r="AY247" t="s">
        <v>2366</v>
      </c>
      <c r="AZ247" s="21">
        <v>150185.20000000001</v>
      </c>
      <c r="BA247">
        <v>9008237498</v>
      </c>
      <c r="BB247" s="21">
        <v>150185.20000000001</v>
      </c>
      <c r="BC247" t="s">
        <v>2372</v>
      </c>
      <c r="BD247" t="s">
        <v>2376</v>
      </c>
      <c r="BE247" s="21">
        <f t="shared" si="3"/>
        <v>0</v>
      </c>
      <c r="BF247" t="s">
        <v>1417</v>
      </c>
      <c r="BG247" t="s">
        <v>1418</v>
      </c>
      <c r="BH247" t="s">
        <v>2374</v>
      </c>
      <c r="BI247" s="27">
        <v>0.39924768518518516</v>
      </c>
      <c r="BJ247">
        <v>503803</v>
      </c>
      <c r="BK247" t="s">
        <v>100</v>
      </c>
      <c r="BL247" s="27">
        <v>0.39924768518518516</v>
      </c>
      <c r="BM247" t="s">
        <v>2374</v>
      </c>
      <c r="BN247" s="27">
        <v>0.58322916666666669</v>
      </c>
      <c r="BO247" t="s">
        <v>1764</v>
      </c>
      <c r="BQ247" t="s">
        <v>1777</v>
      </c>
      <c r="BS247" t="s">
        <v>1766</v>
      </c>
      <c r="BT247">
        <v>31190</v>
      </c>
      <c r="BU247">
        <v>1</v>
      </c>
      <c r="BW247" t="s">
        <v>1421</v>
      </c>
      <c r="BY247" s="27">
        <v>0.74833333333333341</v>
      </c>
      <c r="BZ247" t="s">
        <v>2375</v>
      </c>
      <c r="CA247" t="s">
        <v>1422</v>
      </c>
      <c r="CB247" t="s">
        <v>1767</v>
      </c>
      <c r="CC247">
        <v>9000</v>
      </c>
      <c r="CD247" t="s">
        <v>1397</v>
      </c>
      <c r="CE247">
        <v>10</v>
      </c>
      <c r="CF247">
        <v>9000</v>
      </c>
      <c r="CG247" t="s">
        <v>1397</v>
      </c>
      <c r="CH247">
        <v>4016316766</v>
      </c>
      <c r="CI247" t="s">
        <v>1397</v>
      </c>
      <c r="CJ247" s="27">
        <v>0.58166666666666667</v>
      </c>
      <c r="CK247" t="s">
        <v>2375</v>
      </c>
      <c r="CL247" t="s">
        <v>1424</v>
      </c>
      <c r="CM247" t="s">
        <v>1768</v>
      </c>
      <c r="CN247" t="s">
        <v>1769</v>
      </c>
      <c r="CO247" s="27">
        <v>0.58171296296296293</v>
      </c>
      <c r="CP247" s="27">
        <v>0</v>
      </c>
      <c r="CQ247" t="s">
        <v>2375</v>
      </c>
      <c r="CR247" t="s">
        <v>1427</v>
      </c>
      <c r="CS247" t="s">
        <v>1397</v>
      </c>
      <c r="CT247" t="s">
        <v>1770</v>
      </c>
      <c r="CU247">
        <v>183462054</v>
      </c>
      <c r="CV247">
        <v>9000</v>
      </c>
    </row>
    <row r="248" spans="1:100" x14ac:dyDescent="0.2">
      <c r="A248" s="12"/>
      <c r="B248" s="10"/>
      <c r="C248" s="10"/>
      <c r="D248" s="14"/>
      <c r="E248" s="14"/>
      <c r="F248" s="14"/>
      <c r="G248" s="14"/>
      <c r="H248" s="14"/>
      <c r="I248" s="13"/>
      <c r="J248" s="13"/>
      <c r="M248" s="5"/>
      <c r="N248" s="14"/>
      <c r="O248" s="14"/>
      <c r="P248" s="14"/>
      <c r="Q248" s="14"/>
      <c r="AL248" t="s">
        <v>483</v>
      </c>
      <c r="AM248" t="s">
        <v>2375</v>
      </c>
      <c r="AN248" s="27">
        <v>0.59137731481481481</v>
      </c>
      <c r="AO248" t="s">
        <v>1763</v>
      </c>
      <c r="AP248">
        <v>1016892928</v>
      </c>
      <c r="AQ248" t="s">
        <v>1414</v>
      </c>
      <c r="AR248" t="s">
        <v>1415</v>
      </c>
      <c r="AS248" t="s">
        <v>1416</v>
      </c>
      <c r="AT248" t="s">
        <v>1346</v>
      </c>
      <c r="AU248" t="s">
        <v>950</v>
      </c>
      <c r="AV248" s="10">
        <v>140001286496</v>
      </c>
      <c r="AW248" s="10">
        <v>130000572561</v>
      </c>
      <c r="AX248">
        <v>2006963291</v>
      </c>
      <c r="AY248" t="s">
        <v>2366</v>
      </c>
      <c r="AZ248" s="21">
        <v>335396.84999999998</v>
      </c>
      <c r="BA248">
        <v>9008237667</v>
      </c>
      <c r="BB248" s="21">
        <v>335396.84999999998</v>
      </c>
      <c r="BC248" t="s">
        <v>2367</v>
      </c>
      <c r="BD248" t="s">
        <v>2371</v>
      </c>
      <c r="BE248" s="21">
        <f t="shared" si="3"/>
        <v>0</v>
      </c>
      <c r="BF248" t="s">
        <v>1417</v>
      </c>
      <c r="BG248" t="s">
        <v>1418</v>
      </c>
      <c r="BH248" t="s">
        <v>2374</v>
      </c>
      <c r="BI248" s="27">
        <v>0.39887731481481481</v>
      </c>
      <c r="BJ248">
        <v>503803</v>
      </c>
      <c r="BK248" t="s">
        <v>100</v>
      </c>
      <c r="BL248" s="27">
        <v>0.39887731481481481</v>
      </c>
      <c r="BM248" t="s">
        <v>2374</v>
      </c>
      <c r="BN248" s="27">
        <v>0.59364583333333332</v>
      </c>
      <c r="BO248" t="s">
        <v>1764</v>
      </c>
      <c r="BQ248" t="s">
        <v>1778</v>
      </c>
      <c r="BS248" t="s">
        <v>1766</v>
      </c>
      <c r="BT248">
        <v>31190</v>
      </c>
      <c r="BU248">
        <v>2</v>
      </c>
      <c r="BW248" t="s">
        <v>1421</v>
      </c>
      <c r="BY248" s="27">
        <v>0.59137731481481481</v>
      </c>
      <c r="BZ248" t="s">
        <v>2374</v>
      </c>
      <c r="CA248" t="s">
        <v>1422</v>
      </c>
      <c r="CB248" t="s">
        <v>1767</v>
      </c>
      <c r="CC248">
        <v>9000</v>
      </c>
      <c r="CD248" t="s">
        <v>1397</v>
      </c>
      <c r="CE248">
        <v>10</v>
      </c>
      <c r="CF248">
        <v>9000</v>
      </c>
      <c r="CG248" t="s">
        <v>1397</v>
      </c>
      <c r="CH248">
        <v>4016316766</v>
      </c>
      <c r="CI248" t="s">
        <v>1397</v>
      </c>
      <c r="CJ248" s="27">
        <v>0.75804398148148155</v>
      </c>
      <c r="CK248" t="s">
        <v>2375</v>
      </c>
      <c r="CL248" t="s">
        <v>1424</v>
      </c>
      <c r="CM248" t="s">
        <v>1768</v>
      </c>
      <c r="CN248" t="s">
        <v>1769</v>
      </c>
      <c r="CO248" s="27">
        <v>0.59143518518518523</v>
      </c>
      <c r="CP248" s="27">
        <v>0</v>
      </c>
      <c r="CQ248" t="s">
        <v>2375</v>
      </c>
      <c r="CR248" t="s">
        <v>1427</v>
      </c>
      <c r="CS248" t="s">
        <v>1397</v>
      </c>
      <c r="CT248" t="s">
        <v>1770</v>
      </c>
      <c r="CU248">
        <v>183463117</v>
      </c>
      <c r="CV248">
        <v>9000</v>
      </c>
    </row>
    <row r="249" spans="1:100" x14ac:dyDescent="0.2">
      <c r="A249" s="12"/>
      <c r="B249" s="10"/>
      <c r="C249" s="10"/>
      <c r="D249" s="14"/>
      <c r="E249" s="14"/>
      <c r="F249" s="14"/>
      <c r="G249" s="14"/>
      <c r="H249" s="14"/>
      <c r="I249" s="13"/>
      <c r="J249" s="13"/>
      <c r="M249" s="5"/>
      <c r="N249" s="14"/>
      <c r="O249" s="14"/>
      <c r="P249" s="14"/>
      <c r="Q249" s="14"/>
      <c r="AL249" t="s">
        <v>483</v>
      </c>
      <c r="AM249" t="s">
        <v>2375</v>
      </c>
      <c r="AN249" s="27">
        <v>0.62775462962962958</v>
      </c>
      <c r="AO249" t="s">
        <v>1763</v>
      </c>
      <c r="AP249">
        <v>1018950475</v>
      </c>
      <c r="AQ249" t="s">
        <v>1414</v>
      </c>
      <c r="AR249" t="s">
        <v>1415</v>
      </c>
      <c r="AS249" t="s">
        <v>1416</v>
      </c>
      <c r="AT249" t="s">
        <v>1346</v>
      </c>
      <c r="AU249" t="s">
        <v>1252</v>
      </c>
      <c r="AV249" s="10">
        <v>140001286813</v>
      </c>
      <c r="AW249" s="10">
        <v>130000573788</v>
      </c>
      <c r="AX249">
        <v>2006963699</v>
      </c>
      <c r="AY249" t="s">
        <v>2366</v>
      </c>
      <c r="AZ249" s="21">
        <v>101810.5</v>
      </c>
      <c r="BA249">
        <v>9008238105</v>
      </c>
      <c r="BB249" s="21">
        <v>101810.5</v>
      </c>
      <c r="BC249" t="s">
        <v>2367</v>
      </c>
      <c r="BD249" t="s">
        <v>2370</v>
      </c>
      <c r="BE249" s="21">
        <f t="shared" si="3"/>
        <v>0</v>
      </c>
      <c r="BF249" t="s">
        <v>1417</v>
      </c>
      <c r="BG249" t="s">
        <v>1418</v>
      </c>
      <c r="BH249" t="s">
        <v>2374</v>
      </c>
      <c r="BI249" s="27">
        <v>0.39721064814814816</v>
      </c>
      <c r="BJ249">
        <v>503803</v>
      </c>
      <c r="BK249" t="s">
        <v>100</v>
      </c>
      <c r="BL249" s="27">
        <v>0.39721064814814816</v>
      </c>
      <c r="BM249" t="s">
        <v>2374</v>
      </c>
      <c r="BN249" s="27">
        <v>0.62887731481481479</v>
      </c>
      <c r="BO249" t="s">
        <v>1764</v>
      </c>
      <c r="BQ249" t="s">
        <v>1779</v>
      </c>
      <c r="BS249" t="s">
        <v>1766</v>
      </c>
      <c r="BT249">
        <v>31190</v>
      </c>
      <c r="BU249">
        <v>2</v>
      </c>
      <c r="BW249" t="s">
        <v>1421</v>
      </c>
      <c r="BY249" s="27">
        <v>0.62775462962962958</v>
      </c>
      <c r="BZ249" t="s">
        <v>2374</v>
      </c>
      <c r="CA249" t="s">
        <v>1422</v>
      </c>
      <c r="CB249" t="s">
        <v>1767</v>
      </c>
      <c r="CC249">
        <v>9000</v>
      </c>
      <c r="CD249" t="s">
        <v>1397</v>
      </c>
      <c r="CE249">
        <v>10</v>
      </c>
      <c r="CF249">
        <v>9000</v>
      </c>
      <c r="CG249" t="s">
        <v>1397</v>
      </c>
      <c r="CH249">
        <v>4016316766</v>
      </c>
      <c r="CI249" t="s">
        <v>1397</v>
      </c>
      <c r="CJ249" s="27">
        <v>0.79442129629629632</v>
      </c>
      <c r="CK249" t="s">
        <v>2375</v>
      </c>
      <c r="CL249" t="s">
        <v>1424</v>
      </c>
      <c r="CM249" t="s">
        <v>1768</v>
      </c>
      <c r="CN249" t="s">
        <v>1769</v>
      </c>
      <c r="CO249" s="27">
        <v>0.62782407407407403</v>
      </c>
      <c r="CP249" s="27">
        <v>0</v>
      </c>
      <c r="CQ249" t="s">
        <v>2375</v>
      </c>
      <c r="CR249" t="s">
        <v>1427</v>
      </c>
      <c r="CS249" t="s">
        <v>1397</v>
      </c>
      <c r="CT249" t="s">
        <v>1770</v>
      </c>
      <c r="CU249">
        <v>183466477</v>
      </c>
      <c r="CV249">
        <v>9000</v>
      </c>
    </row>
    <row r="250" spans="1:100" x14ac:dyDescent="0.2">
      <c r="A250" s="12"/>
      <c r="B250" s="10"/>
      <c r="C250" s="10"/>
      <c r="D250" s="14"/>
      <c r="E250" s="14"/>
      <c r="F250" s="14"/>
      <c r="G250" s="14"/>
      <c r="H250" s="14"/>
      <c r="I250" s="13"/>
      <c r="J250" s="13"/>
      <c r="M250" s="5"/>
      <c r="N250" s="14"/>
      <c r="O250" s="14"/>
      <c r="P250" s="14"/>
      <c r="Q250" s="14"/>
      <c r="AL250" t="s">
        <v>483</v>
      </c>
      <c r="AM250" t="s">
        <v>2375</v>
      </c>
      <c r="AN250" s="27">
        <v>0.60163194444444446</v>
      </c>
      <c r="AO250" t="s">
        <v>1763</v>
      </c>
      <c r="AP250">
        <v>1018532101</v>
      </c>
      <c r="AQ250" t="s">
        <v>1414</v>
      </c>
      <c r="AR250" t="s">
        <v>1415</v>
      </c>
      <c r="AS250" t="s">
        <v>1416</v>
      </c>
      <c r="AT250" t="s">
        <v>1346</v>
      </c>
      <c r="AU250" t="s">
        <v>904</v>
      </c>
      <c r="AV250" s="10">
        <v>140001286584</v>
      </c>
      <c r="AW250" s="10">
        <v>130000572570</v>
      </c>
      <c r="AX250">
        <v>2006963408</v>
      </c>
      <c r="AY250" t="s">
        <v>2366</v>
      </c>
      <c r="AZ250" s="21">
        <v>71502.75</v>
      </c>
      <c r="BA250">
        <v>9008237787</v>
      </c>
      <c r="BB250" s="21">
        <v>71502.75</v>
      </c>
      <c r="BC250" t="s">
        <v>2372</v>
      </c>
      <c r="BD250" t="s">
        <v>2373</v>
      </c>
      <c r="BE250" s="21">
        <f t="shared" si="3"/>
        <v>0</v>
      </c>
      <c r="BF250" t="s">
        <v>1417</v>
      </c>
      <c r="BG250" t="s">
        <v>1418</v>
      </c>
      <c r="BH250" t="s">
        <v>2374</v>
      </c>
      <c r="BI250" s="27">
        <v>0.3986574074074074</v>
      </c>
      <c r="BJ250">
        <v>503803</v>
      </c>
      <c r="BK250" t="s">
        <v>100</v>
      </c>
      <c r="BL250" s="27">
        <v>0.3986574074074074</v>
      </c>
      <c r="BM250" t="s">
        <v>2374</v>
      </c>
      <c r="BN250" s="27">
        <v>0.60295138888888888</v>
      </c>
      <c r="BO250" t="s">
        <v>1764</v>
      </c>
      <c r="BQ250" t="s">
        <v>1780</v>
      </c>
      <c r="BS250" t="s">
        <v>1766</v>
      </c>
      <c r="BT250">
        <v>31190</v>
      </c>
      <c r="BU250">
        <v>2</v>
      </c>
      <c r="BW250" t="s">
        <v>1421</v>
      </c>
      <c r="BY250" s="27">
        <v>0.60163194444444446</v>
      </c>
      <c r="BZ250" t="s">
        <v>2374</v>
      </c>
      <c r="CA250" t="s">
        <v>1422</v>
      </c>
      <c r="CB250" t="s">
        <v>1767</v>
      </c>
      <c r="CC250">
        <v>9000</v>
      </c>
      <c r="CD250" t="s">
        <v>1397</v>
      </c>
      <c r="CE250">
        <v>10</v>
      </c>
      <c r="CF250">
        <v>9000</v>
      </c>
      <c r="CG250" t="s">
        <v>1397</v>
      </c>
      <c r="CH250">
        <v>4016316766</v>
      </c>
      <c r="CI250" t="s">
        <v>1397</v>
      </c>
      <c r="CJ250" s="27">
        <v>0.76829861111111108</v>
      </c>
      <c r="CK250" t="s">
        <v>2375</v>
      </c>
      <c r="CL250" t="s">
        <v>1424</v>
      </c>
      <c r="CM250" t="s">
        <v>1768</v>
      </c>
      <c r="CN250" t="s">
        <v>1769</v>
      </c>
      <c r="CO250" s="27">
        <v>0.60180555555555559</v>
      </c>
      <c r="CP250" s="27">
        <v>0</v>
      </c>
      <c r="CQ250" t="s">
        <v>2375</v>
      </c>
      <c r="CR250" t="s">
        <v>1427</v>
      </c>
      <c r="CS250" t="s">
        <v>1397</v>
      </c>
      <c r="CT250" t="s">
        <v>1770</v>
      </c>
      <c r="CU250">
        <v>183463979</v>
      </c>
      <c r="CV250">
        <v>9000</v>
      </c>
    </row>
    <row r="251" spans="1:100" x14ac:dyDescent="0.2">
      <c r="A251" s="12"/>
      <c r="B251" s="10"/>
      <c r="C251" s="10"/>
      <c r="D251" s="14"/>
      <c r="E251" s="14"/>
      <c r="F251" s="14"/>
      <c r="G251" s="14"/>
      <c r="H251" s="14"/>
      <c r="I251" s="13"/>
      <c r="J251" s="13"/>
      <c r="M251" s="5"/>
      <c r="N251" s="14"/>
      <c r="O251" s="14"/>
      <c r="P251" s="14"/>
      <c r="Q251" s="14"/>
      <c r="AL251" t="s">
        <v>483</v>
      </c>
      <c r="AM251" t="s">
        <v>2375</v>
      </c>
      <c r="AN251" s="27">
        <v>0.61604166666666671</v>
      </c>
      <c r="AO251" t="s">
        <v>1763</v>
      </c>
      <c r="AP251">
        <v>1016894925</v>
      </c>
      <c r="AQ251" t="s">
        <v>1414</v>
      </c>
      <c r="AR251" t="s">
        <v>1415</v>
      </c>
      <c r="AS251" t="s">
        <v>1416</v>
      </c>
      <c r="AT251" t="s">
        <v>1346</v>
      </c>
      <c r="AU251" t="s">
        <v>717</v>
      </c>
      <c r="AV251" s="10">
        <v>140001286714</v>
      </c>
      <c r="AW251" s="10">
        <v>130000572593</v>
      </c>
      <c r="AX251">
        <v>2006963582</v>
      </c>
      <c r="AY251" t="s">
        <v>2366</v>
      </c>
      <c r="AZ251" s="21">
        <v>256056.35</v>
      </c>
      <c r="BA251">
        <v>9008237985</v>
      </c>
      <c r="BB251" s="21">
        <v>256056.35</v>
      </c>
      <c r="BC251" t="s">
        <v>2367</v>
      </c>
      <c r="BD251" t="s">
        <v>2383</v>
      </c>
      <c r="BE251" s="21">
        <f t="shared" si="3"/>
        <v>0</v>
      </c>
      <c r="BF251" t="s">
        <v>1417</v>
      </c>
      <c r="BG251" t="s">
        <v>1418</v>
      </c>
      <c r="BH251" t="s">
        <v>2374</v>
      </c>
      <c r="BI251" s="27">
        <v>0.39765046296296297</v>
      </c>
      <c r="BJ251">
        <v>503803</v>
      </c>
      <c r="BK251" t="s">
        <v>100</v>
      </c>
      <c r="BL251" s="27">
        <v>0.39765046296296297</v>
      </c>
      <c r="BM251" t="s">
        <v>2374</v>
      </c>
      <c r="BN251" s="27">
        <v>0.61752314814814813</v>
      </c>
      <c r="BO251" t="s">
        <v>1764</v>
      </c>
      <c r="BQ251" t="s">
        <v>1781</v>
      </c>
      <c r="BS251" t="s">
        <v>1766</v>
      </c>
      <c r="BT251">
        <v>31190</v>
      </c>
      <c r="BU251">
        <v>2</v>
      </c>
      <c r="BW251" t="s">
        <v>1421</v>
      </c>
      <c r="BY251" s="27">
        <v>0.61604166666666671</v>
      </c>
      <c r="BZ251" t="s">
        <v>2374</v>
      </c>
      <c r="CA251" t="s">
        <v>1422</v>
      </c>
      <c r="CB251" t="s">
        <v>1767</v>
      </c>
      <c r="CC251">
        <v>9000</v>
      </c>
      <c r="CD251" t="s">
        <v>1397</v>
      </c>
      <c r="CE251">
        <v>10</v>
      </c>
      <c r="CF251">
        <v>9000</v>
      </c>
      <c r="CG251" t="s">
        <v>1397</v>
      </c>
      <c r="CH251">
        <v>4016316766</v>
      </c>
      <c r="CI251" t="s">
        <v>1397</v>
      </c>
      <c r="CJ251" s="27">
        <v>0.78270833333333334</v>
      </c>
      <c r="CK251" t="s">
        <v>2375</v>
      </c>
      <c r="CL251" t="s">
        <v>1424</v>
      </c>
      <c r="CM251" t="s">
        <v>1768</v>
      </c>
      <c r="CN251" t="s">
        <v>1769</v>
      </c>
      <c r="CO251" s="27">
        <v>0.61608796296296298</v>
      </c>
      <c r="CP251" s="27">
        <v>0</v>
      </c>
      <c r="CQ251" t="s">
        <v>2375</v>
      </c>
      <c r="CR251" t="s">
        <v>1427</v>
      </c>
      <c r="CS251" t="s">
        <v>1397</v>
      </c>
      <c r="CT251" t="s">
        <v>1770</v>
      </c>
      <c r="CU251">
        <v>183465384</v>
      </c>
      <c r="CV251">
        <v>9000</v>
      </c>
    </row>
    <row r="252" spans="1:100" x14ac:dyDescent="0.2">
      <c r="A252" s="12"/>
      <c r="B252" s="10"/>
      <c r="C252" s="10"/>
      <c r="D252" s="14"/>
      <c r="E252" s="14"/>
      <c r="F252" s="14"/>
      <c r="G252" s="14"/>
      <c r="H252" s="14"/>
      <c r="I252" s="13"/>
      <c r="J252" s="13"/>
      <c r="M252" s="5"/>
      <c r="N252" s="14"/>
      <c r="O252" s="14"/>
      <c r="P252" s="14"/>
      <c r="Q252" s="14"/>
      <c r="AL252" t="s">
        <v>481</v>
      </c>
      <c r="AM252" t="s">
        <v>2375</v>
      </c>
      <c r="AN252" s="27">
        <v>0.57079861111111108</v>
      </c>
      <c r="AO252" t="s">
        <v>1782</v>
      </c>
      <c r="AP252">
        <v>1016892882</v>
      </c>
      <c r="AQ252" t="s">
        <v>1414</v>
      </c>
      <c r="AR252" t="s">
        <v>1415</v>
      </c>
      <c r="AS252" t="s">
        <v>1416</v>
      </c>
      <c r="AT252" t="s">
        <v>1346</v>
      </c>
      <c r="AU252" t="s">
        <v>781</v>
      </c>
      <c r="AV252" s="10">
        <v>140001286313</v>
      </c>
      <c r="AW252" s="10">
        <v>130000573435</v>
      </c>
      <c r="AX252">
        <v>2006963114</v>
      </c>
      <c r="AY252" t="s">
        <v>2366</v>
      </c>
      <c r="AZ252" s="21">
        <v>179551.35</v>
      </c>
      <c r="BA252">
        <v>9008237363</v>
      </c>
      <c r="BB252" s="21">
        <v>179551.35</v>
      </c>
      <c r="BC252" t="s">
        <v>2379</v>
      </c>
      <c r="BD252" t="s">
        <v>2380</v>
      </c>
      <c r="BE252" s="21">
        <f t="shared" si="3"/>
        <v>0</v>
      </c>
      <c r="BF252" t="s">
        <v>1417</v>
      </c>
      <c r="BG252" t="s">
        <v>1418</v>
      </c>
      <c r="BH252" t="s">
        <v>2374</v>
      </c>
      <c r="BI252" s="27">
        <v>0.56340277777777781</v>
      </c>
      <c r="BJ252">
        <v>417215</v>
      </c>
      <c r="BK252" t="s">
        <v>690</v>
      </c>
      <c r="BL252" s="27">
        <v>0.56340277777777781</v>
      </c>
      <c r="BM252" t="s">
        <v>2374</v>
      </c>
      <c r="BN252" s="27">
        <v>0.5756134259259259</v>
      </c>
      <c r="BO252" t="s">
        <v>1783</v>
      </c>
      <c r="BQ252" t="s">
        <v>1784</v>
      </c>
      <c r="BT252">
        <v>31130</v>
      </c>
      <c r="BU252">
        <v>2</v>
      </c>
      <c r="BW252" t="s">
        <v>1421</v>
      </c>
      <c r="BY252" s="27">
        <v>0.57079861111111108</v>
      </c>
      <c r="BZ252" t="s">
        <v>2374</v>
      </c>
      <c r="CA252" t="s">
        <v>1422</v>
      </c>
      <c r="CB252" t="s">
        <v>1785</v>
      </c>
      <c r="CC252">
        <v>9000</v>
      </c>
      <c r="CD252" t="s">
        <v>1397</v>
      </c>
      <c r="CE252">
        <v>10</v>
      </c>
      <c r="CF252">
        <v>9000</v>
      </c>
      <c r="CG252" t="s">
        <v>1397</v>
      </c>
      <c r="CH252">
        <v>4016316773</v>
      </c>
      <c r="CI252" t="s">
        <v>1397</v>
      </c>
      <c r="CJ252" s="27">
        <v>0.73746527777777782</v>
      </c>
      <c r="CK252" t="s">
        <v>2375</v>
      </c>
      <c r="CL252" t="s">
        <v>1424</v>
      </c>
      <c r="CM252" t="s">
        <v>1786</v>
      </c>
      <c r="CN252" t="s">
        <v>1787</v>
      </c>
      <c r="CO252" s="27">
        <v>0.57114583333333335</v>
      </c>
      <c r="CP252" s="27">
        <v>0</v>
      </c>
      <c r="CQ252" t="s">
        <v>2375</v>
      </c>
      <c r="CR252" t="s">
        <v>1427</v>
      </c>
      <c r="CS252" t="s">
        <v>1397</v>
      </c>
      <c r="CT252" t="s">
        <v>1788</v>
      </c>
      <c r="CU252">
        <v>183461334</v>
      </c>
      <c r="CV252">
        <v>9000</v>
      </c>
    </row>
    <row r="253" spans="1:100" x14ac:dyDescent="0.2">
      <c r="A253" s="12"/>
      <c r="B253" s="10"/>
      <c r="C253" s="10"/>
      <c r="D253" s="14"/>
      <c r="E253" s="14"/>
      <c r="F253" s="14"/>
      <c r="G253" s="14"/>
      <c r="H253" s="14"/>
      <c r="I253" s="13"/>
      <c r="J253" s="13"/>
      <c r="M253" s="5"/>
      <c r="N253" s="14"/>
      <c r="O253" s="14"/>
      <c r="P253" s="14"/>
      <c r="Q253" s="14"/>
      <c r="AL253" t="s">
        <v>481</v>
      </c>
      <c r="AM253" t="s">
        <v>2375</v>
      </c>
      <c r="AN253" s="27">
        <v>0.5859375</v>
      </c>
      <c r="AO253" t="s">
        <v>1782</v>
      </c>
      <c r="AP253">
        <v>1016892882</v>
      </c>
      <c r="AQ253" t="s">
        <v>1414</v>
      </c>
      <c r="AR253" t="s">
        <v>1415</v>
      </c>
      <c r="AS253" t="s">
        <v>1416</v>
      </c>
      <c r="AT253" t="s">
        <v>1346</v>
      </c>
      <c r="AU253" t="s">
        <v>752</v>
      </c>
      <c r="AV253" s="10">
        <v>140001286435</v>
      </c>
      <c r="AW253" s="10">
        <v>130000573438</v>
      </c>
      <c r="AX253">
        <v>2006963275</v>
      </c>
      <c r="AY253" t="s">
        <v>2366</v>
      </c>
      <c r="AZ253" s="21">
        <v>190438.6</v>
      </c>
      <c r="BA253">
        <v>9008237650</v>
      </c>
      <c r="BB253" s="21">
        <v>190438.6</v>
      </c>
      <c r="BC253" t="s">
        <v>2379</v>
      </c>
      <c r="BD253" t="s">
        <v>2380</v>
      </c>
      <c r="BE253" s="21">
        <f t="shared" si="3"/>
        <v>0</v>
      </c>
      <c r="BF253" t="s">
        <v>1417</v>
      </c>
      <c r="BG253" t="s">
        <v>1418</v>
      </c>
      <c r="BH253" t="s">
        <v>2374</v>
      </c>
      <c r="BI253" s="27">
        <v>0.56403935185185183</v>
      </c>
      <c r="BJ253">
        <v>417215</v>
      </c>
      <c r="BK253" t="s">
        <v>690</v>
      </c>
      <c r="BL253" s="27">
        <v>0.56403935185185183</v>
      </c>
      <c r="BM253" t="s">
        <v>2374</v>
      </c>
      <c r="BN253" s="27">
        <v>0.58791666666666664</v>
      </c>
      <c r="BO253" t="s">
        <v>1783</v>
      </c>
      <c r="BQ253" t="s">
        <v>1789</v>
      </c>
      <c r="BT253">
        <v>31130</v>
      </c>
      <c r="BU253">
        <v>2</v>
      </c>
      <c r="BW253" t="s">
        <v>1421</v>
      </c>
      <c r="BY253" s="27">
        <v>0.5859375</v>
      </c>
      <c r="BZ253" t="s">
        <v>2374</v>
      </c>
      <c r="CA253" t="s">
        <v>1422</v>
      </c>
      <c r="CB253" t="s">
        <v>1785</v>
      </c>
      <c r="CC253">
        <v>9000</v>
      </c>
      <c r="CD253" t="s">
        <v>1397</v>
      </c>
      <c r="CE253">
        <v>10</v>
      </c>
      <c r="CF253">
        <v>9000</v>
      </c>
      <c r="CG253" t="s">
        <v>1397</v>
      </c>
      <c r="CH253">
        <v>4016316773</v>
      </c>
      <c r="CI253" t="s">
        <v>1397</v>
      </c>
      <c r="CJ253" s="27">
        <v>0.75260416666666663</v>
      </c>
      <c r="CK253" t="s">
        <v>2375</v>
      </c>
      <c r="CL253" t="s">
        <v>1424</v>
      </c>
      <c r="CM253" t="s">
        <v>1786</v>
      </c>
      <c r="CN253" t="s">
        <v>1787</v>
      </c>
      <c r="CO253" s="27">
        <v>0.58601851851851849</v>
      </c>
      <c r="CP253" s="27">
        <v>0</v>
      </c>
      <c r="CQ253" t="s">
        <v>2375</v>
      </c>
      <c r="CR253" t="s">
        <v>1427</v>
      </c>
      <c r="CS253" t="s">
        <v>1397</v>
      </c>
      <c r="CT253" t="s">
        <v>1788</v>
      </c>
      <c r="CU253">
        <v>183462544</v>
      </c>
      <c r="CV253">
        <v>9000</v>
      </c>
    </row>
    <row r="254" spans="1:100" x14ac:dyDescent="0.2">
      <c r="A254" s="12"/>
      <c r="B254" s="10"/>
      <c r="C254" s="10"/>
      <c r="D254" s="14"/>
      <c r="E254" s="14"/>
      <c r="F254" s="14"/>
      <c r="G254" s="14"/>
      <c r="H254" s="14"/>
      <c r="I254" s="13"/>
      <c r="J254" s="13"/>
      <c r="M254" s="5"/>
      <c r="N254" s="14"/>
      <c r="O254" s="14"/>
      <c r="P254" s="14"/>
      <c r="Q254" s="14"/>
      <c r="AL254" t="s">
        <v>481</v>
      </c>
      <c r="AM254" t="s">
        <v>2375</v>
      </c>
      <c r="AN254" s="27">
        <v>0.59232638888888889</v>
      </c>
      <c r="AO254" t="s">
        <v>1782</v>
      </c>
      <c r="AP254">
        <v>1016892882</v>
      </c>
      <c r="AQ254" t="s">
        <v>1414</v>
      </c>
      <c r="AR254" t="s">
        <v>1415</v>
      </c>
      <c r="AS254" t="s">
        <v>1416</v>
      </c>
      <c r="AT254" t="s">
        <v>1346</v>
      </c>
      <c r="AU254" t="s">
        <v>812</v>
      </c>
      <c r="AV254" s="10">
        <v>140001286505</v>
      </c>
      <c r="AW254" s="10">
        <v>130000573436</v>
      </c>
      <c r="AX254">
        <v>2006963293</v>
      </c>
      <c r="AY254" t="s">
        <v>2366</v>
      </c>
      <c r="AZ254" s="21">
        <v>134616.70000000001</v>
      </c>
      <c r="BA254">
        <v>9008237770</v>
      </c>
      <c r="BB254" s="21">
        <v>134616.70000000001</v>
      </c>
      <c r="BC254" t="s">
        <v>2379</v>
      </c>
      <c r="BD254" t="s">
        <v>2380</v>
      </c>
      <c r="BE254" s="21">
        <f t="shared" si="3"/>
        <v>0</v>
      </c>
      <c r="BF254" t="s">
        <v>1417</v>
      </c>
      <c r="BG254" t="s">
        <v>1418</v>
      </c>
      <c r="BH254" t="s">
        <v>2374</v>
      </c>
      <c r="BI254" s="27">
        <v>0.56369212962962967</v>
      </c>
      <c r="BJ254">
        <v>417215</v>
      </c>
      <c r="BK254" t="s">
        <v>690</v>
      </c>
      <c r="BL254" s="27">
        <v>0.56369212962962967</v>
      </c>
      <c r="BM254" t="s">
        <v>2374</v>
      </c>
      <c r="BN254" s="27">
        <v>0.59439814814814818</v>
      </c>
      <c r="BO254" t="s">
        <v>1783</v>
      </c>
      <c r="BQ254" t="s">
        <v>1790</v>
      </c>
      <c r="BT254">
        <v>31130</v>
      </c>
      <c r="BU254">
        <v>2</v>
      </c>
      <c r="BW254" t="s">
        <v>1421</v>
      </c>
      <c r="BY254" s="27">
        <v>0.59232638888888889</v>
      </c>
      <c r="BZ254" t="s">
        <v>2374</v>
      </c>
      <c r="CA254" t="s">
        <v>1422</v>
      </c>
      <c r="CB254" t="s">
        <v>1785</v>
      </c>
      <c r="CC254">
        <v>9000</v>
      </c>
      <c r="CD254" t="s">
        <v>1397</v>
      </c>
      <c r="CE254">
        <v>10</v>
      </c>
      <c r="CF254">
        <v>9000</v>
      </c>
      <c r="CG254" t="s">
        <v>1397</v>
      </c>
      <c r="CH254">
        <v>4016316773</v>
      </c>
      <c r="CI254" t="s">
        <v>1397</v>
      </c>
      <c r="CJ254" s="27">
        <v>0.75899305555555552</v>
      </c>
      <c r="CK254" t="s">
        <v>2375</v>
      </c>
      <c r="CL254" t="s">
        <v>1424</v>
      </c>
      <c r="CM254" t="s">
        <v>1786</v>
      </c>
      <c r="CN254" t="s">
        <v>1787</v>
      </c>
      <c r="CO254" s="27">
        <v>0.59237268518518515</v>
      </c>
      <c r="CP254" s="27">
        <v>0</v>
      </c>
      <c r="CQ254" t="s">
        <v>2375</v>
      </c>
      <c r="CR254" t="s">
        <v>1427</v>
      </c>
      <c r="CS254" t="s">
        <v>1397</v>
      </c>
      <c r="CT254" t="s">
        <v>1788</v>
      </c>
      <c r="CU254">
        <v>183463189</v>
      </c>
      <c r="CV254">
        <v>9000</v>
      </c>
    </row>
    <row r="255" spans="1:100" x14ac:dyDescent="0.2">
      <c r="A255" s="12"/>
      <c r="B255" s="10"/>
      <c r="C255" s="10"/>
      <c r="D255" s="14"/>
      <c r="E255" s="14"/>
      <c r="F255" s="14"/>
      <c r="G255" s="14"/>
      <c r="H255" s="14"/>
      <c r="I255" s="13"/>
      <c r="J255" s="13"/>
      <c r="M255" s="5"/>
      <c r="N255" s="14"/>
      <c r="O255" s="14"/>
      <c r="P255" s="14"/>
      <c r="Q255" s="14"/>
      <c r="AL255" t="s">
        <v>481</v>
      </c>
      <c r="AM255" t="s">
        <v>2375</v>
      </c>
      <c r="AN255" s="27">
        <v>0.60300925925925919</v>
      </c>
      <c r="AO255" t="s">
        <v>1782</v>
      </c>
      <c r="AP255">
        <v>1016823762</v>
      </c>
      <c r="AQ255" t="s">
        <v>1414</v>
      </c>
      <c r="AR255" t="s">
        <v>1415</v>
      </c>
      <c r="AS255" t="s">
        <v>1416</v>
      </c>
      <c r="AT255" t="s">
        <v>1346</v>
      </c>
      <c r="AU255" t="s">
        <v>995</v>
      </c>
      <c r="AV255" s="10">
        <v>140001286599</v>
      </c>
      <c r="AW255" s="10">
        <v>130000573442</v>
      </c>
      <c r="AX255">
        <v>2006963411</v>
      </c>
      <c r="AY255" t="s">
        <v>2366</v>
      </c>
      <c r="AZ255" s="21">
        <v>76563.850000000006</v>
      </c>
      <c r="BA255">
        <v>9008237875</v>
      </c>
      <c r="BB255" s="21">
        <v>76563.850000000006</v>
      </c>
      <c r="BC255" t="s">
        <v>2384</v>
      </c>
      <c r="BD255" t="s">
        <v>2385</v>
      </c>
      <c r="BE255" s="21">
        <f t="shared" si="3"/>
        <v>0</v>
      </c>
      <c r="BF255" t="s">
        <v>1417</v>
      </c>
      <c r="BG255" t="s">
        <v>1418</v>
      </c>
      <c r="BH255" t="s">
        <v>2374</v>
      </c>
      <c r="BI255" s="27">
        <v>0.56461805555555555</v>
      </c>
      <c r="BJ255">
        <v>417215</v>
      </c>
      <c r="BK255" t="s">
        <v>690</v>
      </c>
      <c r="BL255" s="27">
        <v>0.56461805555555555</v>
      </c>
      <c r="BM255" t="s">
        <v>2374</v>
      </c>
      <c r="BN255" s="27">
        <v>0.60439814814814818</v>
      </c>
      <c r="BO255" t="s">
        <v>1783</v>
      </c>
      <c r="BQ255" t="s">
        <v>1791</v>
      </c>
      <c r="BT255">
        <v>31130</v>
      </c>
      <c r="BU255">
        <v>2</v>
      </c>
      <c r="BW255" t="s">
        <v>1421</v>
      </c>
      <c r="BY255" s="27">
        <v>0.60300925925925919</v>
      </c>
      <c r="BZ255" t="s">
        <v>2374</v>
      </c>
      <c r="CA255" t="s">
        <v>1422</v>
      </c>
      <c r="CB255" t="s">
        <v>1785</v>
      </c>
      <c r="CC255">
        <v>9000</v>
      </c>
      <c r="CD255" t="s">
        <v>1397</v>
      </c>
      <c r="CE255">
        <v>10</v>
      </c>
      <c r="CF255">
        <v>9000</v>
      </c>
      <c r="CG255" t="s">
        <v>1397</v>
      </c>
      <c r="CH255">
        <v>4016316773</v>
      </c>
      <c r="CI255" t="s">
        <v>1397</v>
      </c>
      <c r="CJ255" s="27">
        <v>0.76967592592592593</v>
      </c>
      <c r="CK255" t="s">
        <v>2375</v>
      </c>
      <c r="CL255" t="s">
        <v>1424</v>
      </c>
      <c r="CM255" t="s">
        <v>1786</v>
      </c>
      <c r="CN255" t="s">
        <v>1787</v>
      </c>
      <c r="CO255" s="27">
        <v>0.60305555555555557</v>
      </c>
      <c r="CP255" s="27">
        <v>0</v>
      </c>
      <c r="CQ255" t="s">
        <v>2375</v>
      </c>
      <c r="CR255" t="s">
        <v>1427</v>
      </c>
      <c r="CS255" t="s">
        <v>1397</v>
      </c>
      <c r="CT255" t="s">
        <v>1788</v>
      </c>
      <c r="CU255">
        <v>183464064</v>
      </c>
      <c r="CV255">
        <v>9000</v>
      </c>
    </row>
    <row r="256" spans="1:100" x14ac:dyDescent="0.2">
      <c r="A256" s="12"/>
      <c r="B256" s="10"/>
      <c r="C256" s="10"/>
      <c r="D256" s="14"/>
      <c r="E256" s="14"/>
      <c r="F256" s="14"/>
      <c r="G256" s="14"/>
      <c r="H256" s="14"/>
      <c r="I256" s="13"/>
      <c r="J256" s="13"/>
      <c r="M256" s="5"/>
      <c r="N256" s="14"/>
      <c r="O256" s="14"/>
      <c r="P256" s="14"/>
      <c r="Q256" s="14"/>
      <c r="AL256" t="s">
        <v>481</v>
      </c>
      <c r="AM256" t="s">
        <v>2375</v>
      </c>
      <c r="AN256" s="27">
        <v>0.62519675925925922</v>
      </c>
      <c r="AO256" t="s">
        <v>1782</v>
      </c>
      <c r="AP256">
        <v>1018532101</v>
      </c>
      <c r="AQ256" t="s">
        <v>1414</v>
      </c>
      <c r="AR256" t="s">
        <v>1415</v>
      </c>
      <c r="AS256" t="s">
        <v>1416</v>
      </c>
      <c r="AT256" t="s">
        <v>1346</v>
      </c>
      <c r="AU256" t="s">
        <v>905</v>
      </c>
      <c r="AV256" s="10">
        <v>140001286792</v>
      </c>
      <c r="AW256" s="10">
        <v>130000573449</v>
      </c>
      <c r="AX256">
        <v>2006963695</v>
      </c>
      <c r="AY256" t="s">
        <v>2366</v>
      </c>
      <c r="AZ256" s="21">
        <v>121819.5</v>
      </c>
      <c r="BA256">
        <v>9008238100</v>
      </c>
      <c r="BB256" s="21">
        <v>121819.5</v>
      </c>
      <c r="BC256" t="s">
        <v>2372</v>
      </c>
      <c r="BD256" t="s">
        <v>2373</v>
      </c>
      <c r="BE256" s="21">
        <f t="shared" si="3"/>
        <v>0</v>
      </c>
      <c r="BF256" t="s">
        <v>1417</v>
      </c>
      <c r="BG256" t="s">
        <v>1418</v>
      </c>
      <c r="BH256" t="s">
        <v>2374</v>
      </c>
      <c r="BI256" s="27">
        <v>0.5652314814814815</v>
      </c>
      <c r="BJ256">
        <v>417215</v>
      </c>
      <c r="BK256" t="s">
        <v>690</v>
      </c>
      <c r="BL256" s="27">
        <v>0.5652314814814815</v>
      </c>
      <c r="BM256" t="s">
        <v>2374</v>
      </c>
      <c r="BN256" s="27">
        <v>0.62664351851851852</v>
      </c>
      <c r="BO256" t="s">
        <v>1783</v>
      </c>
      <c r="BQ256" t="s">
        <v>1792</v>
      </c>
      <c r="BT256">
        <v>31130</v>
      </c>
      <c r="BU256">
        <v>2</v>
      </c>
      <c r="BW256" t="s">
        <v>1421</v>
      </c>
      <c r="BY256" s="27">
        <v>0.62519675925925922</v>
      </c>
      <c r="BZ256" t="s">
        <v>2374</v>
      </c>
      <c r="CA256" t="s">
        <v>1422</v>
      </c>
      <c r="CB256" t="s">
        <v>1785</v>
      </c>
      <c r="CC256">
        <v>9000</v>
      </c>
      <c r="CD256" t="s">
        <v>1397</v>
      </c>
      <c r="CE256">
        <v>10</v>
      </c>
      <c r="CF256">
        <v>9000</v>
      </c>
      <c r="CG256" t="s">
        <v>1397</v>
      </c>
      <c r="CH256">
        <v>4016316773</v>
      </c>
      <c r="CI256" t="s">
        <v>1397</v>
      </c>
      <c r="CJ256" s="27">
        <v>0.79186342592592596</v>
      </c>
      <c r="CK256" t="s">
        <v>2375</v>
      </c>
      <c r="CL256" t="s">
        <v>1424</v>
      </c>
      <c r="CM256" t="s">
        <v>1786</v>
      </c>
      <c r="CN256" t="s">
        <v>1787</v>
      </c>
      <c r="CO256" s="27">
        <v>0.62525462962962963</v>
      </c>
      <c r="CP256" s="27">
        <v>0</v>
      </c>
      <c r="CQ256" t="s">
        <v>2375</v>
      </c>
      <c r="CR256" t="s">
        <v>1427</v>
      </c>
      <c r="CS256" t="s">
        <v>1397</v>
      </c>
      <c r="CT256" t="s">
        <v>1788</v>
      </c>
      <c r="CU256">
        <v>183466249</v>
      </c>
      <c r="CV256">
        <v>9000</v>
      </c>
    </row>
    <row r="257" spans="1:100" x14ac:dyDescent="0.2">
      <c r="A257" s="12"/>
      <c r="B257" s="10"/>
      <c r="C257" s="10"/>
      <c r="D257" s="14"/>
      <c r="E257" s="14"/>
      <c r="F257" s="14"/>
      <c r="G257" s="14"/>
      <c r="H257" s="14"/>
      <c r="I257" s="13"/>
      <c r="J257" s="13"/>
      <c r="M257" s="5"/>
      <c r="N257" s="14"/>
      <c r="O257" s="14"/>
      <c r="P257" s="14"/>
      <c r="Q257" s="14"/>
      <c r="AL257" t="s">
        <v>481</v>
      </c>
      <c r="AM257" t="s">
        <v>2375</v>
      </c>
      <c r="AN257" s="27">
        <v>0.55045138888888889</v>
      </c>
      <c r="AO257" t="s">
        <v>1782</v>
      </c>
      <c r="AP257">
        <v>1016892928</v>
      </c>
      <c r="AQ257" t="s">
        <v>1414</v>
      </c>
      <c r="AR257" t="s">
        <v>1415</v>
      </c>
      <c r="AS257" t="s">
        <v>1416</v>
      </c>
      <c r="AT257" t="s">
        <v>1346</v>
      </c>
      <c r="AU257" t="s">
        <v>951</v>
      </c>
      <c r="AV257" s="10">
        <v>140001286114</v>
      </c>
      <c r="AW257" s="10">
        <v>130000573431</v>
      </c>
      <c r="AX257">
        <v>2006962813</v>
      </c>
      <c r="AY257" t="s">
        <v>2366</v>
      </c>
      <c r="AZ257" s="21">
        <v>643524.75</v>
      </c>
      <c r="BA257">
        <v>9008237175</v>
      </c>
      <c r="BB257" s="21">
        <v>643524.75</v>
      </c>
      <c r="BC257" t="s">
        <v>2367</v>
      </c>
      <c r="BD257" t="s">
        <v>2371</v>
      </c>
      <c r="BE257" s="21">
        <f t="shared" si="3"/>
        <v>0</v>
      </c>
      <c r="BF257" t="s">
        <v>1417</v>
      </c>
      <c r="BG257" t="s">
        <v>1418</v>
      </c>
      <c r="BH257" t="s">
        <v>2374</v>
      </c>
      <c r="BI257" s="27">
        <v>0.56260416666666668</v>
      </c>
      <c r="BJ257">
        <v>417215</v>
      </c>
      <c r="BK257" t="s">
        <v>57</v>
      </c>
      <c r="BL257" s="27">
        <v>0.56260416666666668</v>
      </c>
      <c r="BM257" t="s">
        <v>2374</v>
      </c>
      <c r="BN257" s="27">
        <v>0.55834490740740739</v>
      </c>
      <c r="BO257" t="s">
        <v>1783</v>
      </c>
      <c r="BQ257" t="s">
        <v>1793</v>
      </c>
      <c r="BT257">
        <v>31130</v>
      </c>
      <c r="BU257">
        <v>2</v>
      </c>
      <c r="BW257" t="s">
        <v>1421</v>
      </c>
      <c r="BY257" s="27">
        <v>0.55045138888888889</v>
      </c>
      <c r="BZ257" t="s">
        <v>2374</v>
      </c>
      <c r="CA257" t="s">
        <v>1422</v>
      </c>
      <c r="CB257" t="s">
        <v>1785</v>
      </c>
      <c r="CC257">
        <v>9000</v>
      </c>
      <c r="CD257" t="s">
        <v>1397</v>
      </c>
      <c r="CE257">
        <v>10</v>
      </c>
      <c r="CF257">
        <v>9000</v>
      </c>
      <c r="CG257" t="s">
        <v>1397</v>
      </c>
      <c r="CH257">
        <v>4016316773</v>
      </c>
      <c r="CI257" t="s">
        <v>1397</v>
      </c>
      <c r="CJ257" s="27">
        <v>0.71711805555555552</v>
      </c>
      <c r="CK257" t="s">
        <v>2375</v>
      </c>
      <c r="CL257" t="s">
        <v>1424</v>
      </c>
      <c r="CM257" t="s">
        <v>1786</v>
      </c>
      <c r="CN257" t="s">
        <v>1787</v>
      </c>
      <c r="CO257" s="27">
        <v>0.55616898148148153</v>
      </c>
      <c r="CP257" s="27">
        <v>0</v>
      </c>
      <c r="CQ257" t="s">
        <v>2375</v>
      </c>
      <c r="CR257" t="s">
        <v>1427</v>
      </c>
      <c r="CS257" t="s">
        <v>1397</v>
      </c>
      <c r="CT257" t="s">
        <v>1788</v>
      </c>
      <c r="CU257">
        <v>183459917</v>
      </c>
      <c r="CV257">
        <v>9000</v>
      </c>
    </row>
    <row r="258" spans="1:100" x14ac:dyDescent="0.2">
      <c r="A258" s="12"/>
      <c r="B258" s="10"/>
      <c r="C258" s="10"/>
      <c r="D258" s="14"/>
      <c r="E258" s="14"/>
      <c r="F258" s="14"/>
      <c r="G258" s="14"/>
      <c r="H258" s="14"/>
      <c r="I258" s="13"/>
      <c r="J258" s="13"/>
      <c r="M258" s="5"/>
      <c r="N258" s="14"/>
      <c r="O258" s="14"/>
      <c r="P258" s="14"/>
      <c r="Q258" s="14"/>
      <c r="AL258" t="s">
        <v>481</v>
      </c>
      <c r="AM258" t="s">
        <v>2375</v>
      </c>
      <c r="AN258" s="27">
        <v>0.60901620370370368</v>
      </c>
      <c r="AO258" t="s">
        <v>1782</v>
      </c>
      <c r="AP258">
        <v>1016892928</v>
      </c>
      <c r="AQ258" t="s">
        <v>1414</v>
      </c>
      <c r="AR258" t="s">
        <v>1415</v>
      </c>
      <c r="AS258" t="s">
        <v>1416</v>
      </c>
      <c r="AT258" t="s">
        <v>1346</v>
      </c>
      <c r="AU258" t="s">
        <v>980</v>
      </c>
      <c r="AV258" s="10">
        <v>140001286647</v>
      </c>
      <c r="AW258" s="10">
        <v>130000573432</v>
      </c>
      <c r="AX258">
        <v>2006963470</v>
      </c>
      <c r="AY258" t="s">
        <v>2366</v>
      </c>
      <c r="AZ258" s="21">
        <v>112510.5</v>
      </c>
      <c r="BA258">
        <v>9008237972</v>
      </c>
      <c r="BB258" s="21">
        <v>112510.5</v>
      </c>
      <c r="BC258" t="s">
        <v>2367</v>
      </c>
      <c r="BD258" t="s">
        <v>2371</v>
      </c>
      <c r="BE258" s="21">
        <f t="shared" ref="BE258:BE321" si="4">AZ258-BB258</f>
        <v>0</v>
      </c>
      <c r="BF258" t="s">
        <v>1417</v>
      </c>
      <c r="BG258" t="s">
        <v>1418</v>
      </c>
      <c r="BH258" t="s">
        <v>2374</v>
      </c>
      <c r="BI258" s="27">
        <v>0.56285879629629632</v>
      </c>
      <c r="BJ258">
        <v>417215</v>
      </c>
      <c r="BK258" t="s">
        <v>57</v>
      </c>
      <c r="BL258" s="27">
        <v>0.56285879629629632</v>
      </c>
      <c r="BM258" t="s">
        <v>2374</v>
      </c>
      <c r="BN258" s="27">
        <v>0.6107407407407407</v>
      </c>
      <c r="BO258" t="s">
        <v>1783</v>
      </c>
      <c r="BQ258" t="s">
        <v>1794</v>
      </c>
      <c r="BT258">
        <v>31130</v>
      </c>
      <c r="BU258">
        <v>2</v>
      </c>
      <c r="BW258" t="s">
        <v>1421</v>
      </c>
      <c r="BY258" s="27">
        <v>0.60901620370370368</v>
      </c>
      <c r="BZ258" t="s">
        <v>2374</v>
      </c>
      <c r="CA258" t="s">
        <v>1422</v>
      </c>
      <c r="CB258" t="s">
        <v>1785</v>
      </c>
      <c r="CC258">
        <v>9000</v>
      </c>
      <c r="CD258" t="s">
        <v>1397</v>
      </c>
      <c r="CE258">
        <v>10</v>
      </c>
      <c r="CF258">
        <v>9000</v>
      </c>
      <c r="CG258" t="s">
        <v>1397</v>
      </c>
      <c r="CH258">
        <v>4016316773</v>
      </c>
      <c r="CI258" t="s">
        <v>1397</v>
      </c>
      <c r="CJ258" s="27">
        <v>0.77568287037037031</v>
      </c>
      <c r="CK258" t="s">
        <v>2375</v>
      </c>
      <c r="CL258" t="s">
        <v>1424</v>
      </c>
      <c r="CM258" t="s">
        <v>1786</v>
      </c>
      <c r="CN258" t="s">
        <v>1787</v>
      </c>
      <c r="CO258" s="27">
        <v>0.6090740740740741</v>
      </c>
      <c r="CP258" s="27">
        <v>0</v>
      </c>
      <c r="CQ258" t="s">
        <v>2375</v>
      </c>
      <c r="CR258" t="s">
        <v>1427</v>
      </c>
      <c r="CS258" t="s">
        <v>1397</v>
      </c>
      <c r="CT258" t="s">
        <v>1788</v>
      </c>
      <c r="CU258">
        <v>183464684</v>
      </c>
      <c r="CV258">
        <v>9000</v>
      </c>
    </row>
    <row r="259" spans="1:100" x14ac:dyDescent="0.2">
      <c r="A259" s="12"/>
      <c r="B259" s="10"/>
      <c r="C259" s="10"/>
      <c r="D259" s="14"/>
      <c r="E259" s="14"/>
      <c r="F259" s="14"/>
      <c r="G259" s="14"/>
      <c r="H259" s="14"/>
      <c r="I259" s="13"/>
      <c r="J259" s="13"/>
      <c r="M259" s="5"/>
      <c r="N259" s="14"/>
      <c r="O259" s="14"/>
      <c r="P259" s="14"/>
      <c r="Q259" s="14"/>
      <c r="AL259" t="s">
        <v>481</v>
      </c>
      <c r="AM259" t="s">
        <v>2375</v>
      </c>
      <c r="AN259" s="27">
        <v>0.63159722222222225</v>
      </c>
      <c r="AO259" t="s">
        <v>1782</v>
      </c>
      <c r="AP259">
        <v>1017826554</v>
      </c>
      <c r="AQ259" t="s">
        <v>1414</v>
      </c>
      <c r="AR259" t="s">
        <v>1415</v>
      </c>
      <c r="AS259" t="s">
        <v>1416</v>
      </c>
      <c r="AT259" t="s">
        <v>1346</v>
      </c>
      <c r="AU259" t="s">
        <v>1030</v>
      </c>
      <c r="AV259" s="10">
        <v>140001286844</v>
      </c>
      <c r="AW259" s="10">
        <v>130000573451</v>
      </c>
      <c r="AX259">
        <v>2006963708</v>
      </c>
      <c r="AY259" t="s">
        <v>2366</v>
      </c>
      <c r="AZ259" s="21">
        <v>264530.75</v>
      </c>
      <c r="BA259">
        <v>9008238260</v>
      </c>
      <c r="BB259" s="21">
        <v>264530.75</v>
      </c>
      <c r="BC259" t="s">
        <v>2372</v>
      </c>
      <c r="BD259" t="s">
        <v>2376</v>
      </c>
      <c r="BE259" s="21">
        <f t="shared" si="4"/>
        <v>0</v>
      </c>
      <c r="BF259" t="s">
        <v>1417</v>
      </c>
      <c r="BG259" t="s">
        <v>1418</v>
      </c>
      <c r="BH259" t="s">
        <v>2374</v>
      </c>
      <c r="BI259" s="27">
        <v>0.56560185185185186</v>
      </c>
      <c r="BJ259">
        <v>417215</v>
      </c>
      <c r="BK259" t="s">
        <v>690</v>
      </c>
      <c r="BL259" s="27">
        <v>0.56560185185185186</v>
      </c>
      <c r="BM259" t="s">
        <v>2374</v>
      </c>
      <c r="BN259" s="27">
        <v>0.6331134259259259</v>
      </c>
      <c r="BO259" t="s">
        <v>1783</v>
      </c>
      <c r="BQ259" t="s">
        <v>1795</v>
      </c>
      <c r="BT259">
        <v>31130</v>
      </c>
      <c r="BU259">
        <v>2</v>
      </c>
      <c r="BW259" t="s">
        <v>1421</v>
      </c>
      <c r="BY259" s="27">
        <v>0.63159722222222225</v>
      </c>
      <c r="BZ259" t="s">
        <v>2374</v>
      </c>
      <c r="CA259" t="s">
        <v>1422</v>
      </c>
      <c r="CB259" t="s">
        <v>1785</v>
      </c>
      <c r="CC259">
        <v>9000</v>
      </c>
      <c r="CD259" t="s">
        <v>1397</v>
      </c>
      <c r="CE259">
        <v>10</v>
      </c>
      <c r="CF259">
        <v>9000</v>
      </c>
      <c r="CG259" t="s">
        <v>1397</v>
      </c>
      <c r="CH259">
        <v>4016316773</v>
      </c>
      <c r="CI259" t="s">
        <v>1397</v>
      </c>
      <c r="CJ259" s="27">
        <v>0.79826388888888899</v>
      </c>
      <c r="CK259" t="s">
        <v>2375</v>
      </c>
      <c r="CL259" t="s">
        <v>1424</v>
      </c>
      <c r="CM259" t="s">
        <v>1786</v>
      </c>
      <c r="CN259" t="s">
        <v>1787</v>
      </c>
      <c r="CO259" s="27">
        <v>0.63164351851851852</v>
      </c>
      <c r="CP259" s="27">
        <v>0</v>
      </c>
      <c r="CQ259" t="s">
        <v>2375</v>
      </c>
      <c r="CR259" t="s">
        <v>1427</v>
      </c>
      <c r="CS259" t="s">
        <v>1397</v>
      </c>
      <c r="CT259" t="s">
        <v>1788</v>
      </c>
      <c r="CU259">
        <v>183466803</v>
      </c>
      <c r="CV259">
        <v>9000</v>
      </c>
    </row>
    <row r="260" spans="1:100" x14ac:dyDescent="0.2">
      <c r="A260" s="12"/>
      <c r="B260" s="10"/>
      <c r="C260" s="10"/>
      <c r="D260" s="14"/>
      <c r="E260" s="14"/>
      <c r="F260" s="14"/>
      <c r="G260" s="14"/>
      <c r="H260" s="14"/>
      <c r="I260" s="13"/>
      <c r="J260" s="13"/>
      <c r="M260" s="5"/>
      <c r="N260" s="14"/>
      <c r="O260" s="14"/>
      <c r="P260" s="14"/>
      <c r="Q260" s="14"/>
      <c r="AL260" t="s">
        <v>481</v>
      </c>
      <c r="AM260" t="s">
        <v>2375</v>
      </c>
      <c r="AN260" s="27">
        <v>0.64384259259259258</v>
      </c>
      <c r="AO260" t="s">
        <v>1782</v>
      </c>
      <c r="AP260">
        <v>1016892928</v>
      </c>
      <c r="AQ260" t="s">
        <v>1414</v>
      </c>
      <c r="AR260" t="s">
        <v>1415</v>
      </c>
      <c r="AS260" t="s">
        <v>1416</v>
      </c>
      <c r="AT260" t="s">
        <v>1346</v>
      </c>
      <c r="AU260" t="s">
        <v>931</v>
      </c>
      <c r="AV260" s="10">
        <v>140001286957</v>
      </c>
      <c r="AW260" s="10">
        <v>130000573433</v>
      </c>
      <c r="AX260">
        <v>2006963895</v>
      </c>
      <c r="AY260" t="s">
        <v>2366</v>
      </c>
      <c r="AZ260" s="21">
        <v>167899.05</v>
      </c>
      <c r="BA260">
        <v>9008238347</v>
      </c>
      <c r="BB260" s="21">
        <v>167899.05</v>
      </c>
      <c r="BC260" t="s">
        <v>2367</v>
      </c>
      <c r="BD260" t="s">
        <v>2371</v>
      </c>
      <c r="BE260" s="21">
        <f t="shared" si="4"/>
        <v>0</v>
      </c>
      <c r="BF260" t="s">
        <v>1417</v>
      </c>
      <c r="BG260" t="s">
        <v>1418</v>
      </c>
      <c r="BH260" t="s">
        <v>2374</v>
      </c>
      <c r="BI260" s="27">
        <v>0.56307870370370372</v>
      </c>
      <c r="BJ260">
        <v>417215</v>
      </c>
      <c r="BK260" t="s">
        <v>690</v>
      </c>
      <c r="BL260" s="27">
        <v>0.56307870370370372</v>
      </c>
      <c r="BM260" t="s">
        <v>2374</v>
      </c>
      <c r="BN260" s="27">
        <v>0.64572916666666669</v>
      </c>
      <c r="BO260" t="s">
        <v>1783</v>
      </c>
      <c r="BQ260" t="s">
        <v>1796</v>
      </c>
      <c r="BT260">
        <v>31130</v>
      </c>
      <c r="BU260">
        <v>2</v>
      </c>
      <c r="BW260" t="s">
        <v>1421</v>
      </c>
      <c r="BY260" s="27">
        <v>0.64384259259259258</v>
      </c>
      <c r="BZ260" t="s">
        <v>2374</v>
      </c>
      <c r="CA260" t="s">
        <v>1422</v>
      </c>
      <c r="CB260" t="s">
        <v>1785</v>
      </c>
      <c r="CC260">
        <v>9000</v>
      </c>
      <c r="CD260" t="s">
        <v>1397</v>
      </c>
      <c r="CE260">
        <v>10</v>
      </c>
      <c r="CF260">
        <v>9000</v>
      </c>
      <c r="CG260" t="s">
        <v>1397</v>
      </c>
      <c r="CH260">
        <v>4016316773</v>
      </c>
      <c r="CI260" t="s">
        <v>1397</v>
      </c>
      <c r="CJ260" s="27">
        <v>0.81050925925925921</v>
      </c>
      <c r="CK260" t="s">
        <v>2375</v>
      </c>
      <c r="CL260" t="s">
        <v>1424</v>
      </c>
      <c r="CM260" t="s">
        <v>1786</v>
      </c>
      <c r="CN260" t="s">
        <v>1787</v>
      </c>
      <c r="CO260" s="27">
        <v>0.64388888888888884</v>
      </c>
      <c r="CP260" s="27">
        <v>0</v>
      </c>
      <c r="CQ260" t="s">
        <v>2375</v>
      </c>
      <c r="CR260" t="s">
        <v>1427</v>
      </c>
      <c r="CS260" t="s">
        <v>1397</v>
      </c>
      <c r="CT260" t="s">
        <v>1788</v>
      </c>
      <c r="CU260">
        <v>183467925</v>
      </c>
      <c r="CV260">
        <v>9000</v>
      </c>
    </row>
    <row r="261" spans="1:100" x14ac:dyDescent="0.2">
      <c r="A261" s="12"/>
      <c r="B261" s="10"/>
      <c r="C261" s="10"/>
      <c r="D261" s="14"/>
      <c r="E261" s="14"/>
      <c r="F261" s="14"/>
      <c r="G261" s="14"/>
      <c r="H261" s="14"/>
      <c r="I261" s="13"/>
      <c r="J261" s="13"/>
      <c r="M261" s="5"/>
      <c r="N261" s="14"/>
      <c r="O261" s="14"/>
      <c r="P261" s="14"/>
      <c r="Q261" s="14"/>
      <c r="AL261" t="s">
        <v>481</v>
      </c>
      <c r="AM261" t="s">
        <v>2375</v>
      </c>
      <c r="AN261" s="27">
        <v>0.67768518518518517</v>
      </c>
      <c r="AO261" t="s">
        <v>1782</v>
      </c>
      <c r="AP261">
        <v>1018950475</v>
      </c>
      <c r="AQ261" t="s">
        <v>1414</v>
      </c>
      <c r="AR261" t="s">
        <v>1415</v>
      </c>
      <c r="AS261" t="s">
        <v>1416</v>
      </c>
      <c r="AT261" t="s">
        <v>1346</v>
      </c>
      <c r="AU261" t="s">
        <v>689</v>
      </c>
      <c r="AV261" s="10">
        <v>140001287214</v>
      </c>
      <c r="AW261" s="10">
        <v>130000573464</v>
      </c>
      <c r="AX261">
        <v>2006964122</v>
      </c>
      <c r="AY261" t="s">
        <v>2366</v>
      </c>
      <c r="AZ261" s="21">
        <v>42725.1</v>
      </c>
      <c r="BA261">
        <v>9008238678</v>
      </c>
      <c r="BB261" s="21">
        <v>42725.1</v>
      </c>
      <c r="BC261" t="s">
        <v>2367</v>
      </c>
      <c r="BD261" t="s">
        <v>2370</v>
      </c>
      <c r="BE261" s="21">
        <f t="shared" si="4"/>
        <v>0</v>
      </c>
      <c r="BF261" t="s">
        <v>1417</v>
      </c>
      <c r="BG261" t="s">
        <v>1418</v>
      </c>
      <c r="BH261" t="s">
        <v>2374</v>
      </c>
      <c r="BI261" s="27">
        <v>0.56619212962962961</v>
      </c>
      <c r="BJ261">
        <v>417215</v>
      </c>
      <c r="BK261" t="s">
        <v>690</v>
      </c>
      <c r="BL261" s="27">
        <v>0.56619212962962961</v>
      </c>
      <c r="BM261" t="s">
        <v>2374</v>
      </c>
      <c r="BN261" s="27">
        <v>0.68021990740740745</v>
      </c>
      <c r="BO261" t="s">
        <v>1783</v>
      </c>
      <c r="BQ261" t="s">
        <v>1797</v>
      </c>
      <c r="BT261">
        <v>31130</v>
      </c>
      <c r="BU261">
        <v>2</v>
      </c>
      <c r="BW261" t="s">
        <v>1421</v>
      </c>
      <c r="BY261" s="27">
        <v>0.67768518518518517</v>
      </c>
      <c r="BZ261" t="s">
        <v>2374</v>
      </c>
      <c r="CA261" t="s">
        <v>1422</v>
      </c>
      <c r="CB261" t="s">
        <v>1785</v>
      </c>
      <c r="CC261">
        <v>9000</v>
      </c>
      <c r="CD261" t="s">
        <v>1397</v>
      </c>
      <c r="CE261">
        <v>10</v>
      </c>
      <c r="CF261">
        <v>9000</v>
      </c>
      <c r="CG261" t="s">
        <v>1397</v>
      </c>
      <c r="CH261">
        <v>4016316773</v>
      </c>
      <c r="CI261" t="s">
        <v>1397</v>
      </c>
      <c r="CJ261" s="27">
        <v>0.8443518518518518</v>
      </c>
      <c r="CK261" t="s">
        <v>2375</v>
      </c>
      <c r="CL261" t="s">
        <v>1424</v>
      </c>
      <c r="CM261" t="s">
        <v>1786</v>
      </c>
      <c r="CN261" t="s">
        <v>1787</v>
      </c>
      <c r="CO261" s="27">
        <v>0.67771990740740751</v>
      </c>
      <c r="CP261" s="27">
        <v>0</v>
      </c>
      <c r="CQ261" t="s">
        <v>2375</v>
      </c>
      <c r="CR261" t="s">
        <v>1427</v>
      </c>
      <c r="CS261" t="s">
        <v>1397</v>
      </c>
      <c r="CT261" t="s">
        <v>1788</v>
      </c>
      <c r="CU261">
        <v>183471182</v>
      </c>
      <c r="CV261">
        <v>9000</v>
      </c>
    </row>
    <row r="262" spans="1:100" x14ac:dyDescent="0.2">
      <c r="A262" s="12"/>
      <c r="B262" s="10"/>
      <c r="C262" s="10"/>
      <c r="D262" s="14"/>
      <c r="E262" s="14"/>
      <c r="F262" s="14"/>
      <c r="G262" s="14"/>
      <c r="H262" s="14"/>
      <c r="I262" s="13"/>
      <c r="J262" s="13"/>
      <c r="M262" s="5"/>
      <c r="N262" s="14"/>
      <c r="O262" s="14"/>
      <c r="P262" s="14"/>
      <c r="Q262" s="14"/>
      <c r="AL262" t="s">
        <v>481</v>
      </c>
      <c r="AM262" t="s">
        <v>2375</v>
      </c>
      <c r="AN262" s="27">
        <v>0.51337962962962969</v>
      </c>
      <c r="AO262" t="s">
        <v>1782</v>
      </c>
      <c r="AP262">
        <v>1017270176</v>
      </c>
      <c r="AQ262" t="s">
        <v>1414</v>
      </c>
      <c r="AR262" t="s">
        <v>1415</v>
      </c>
      <c r="AS262" t="s">
        <v>1416</v>
      </c>
      <c r="AT262" t="s">
        <v>1346</v>
      </c>
      <c r="AU262" t="s">
        <v>858</v>
      </c>
      <c r="AV262" s="10">
        <v>140001285823</v>
      </c>
      <c r="AW262" s="10">
        <v>130000573443</v>
      </c>
      <c r="AX262">
        <v>2006962528</v>
      </c>
      <c r="AY262" t="s">
        <v>2366</v>
      </c>
      <c r="AZ262" s="21">
        <v>17419.599999999999</v>
      </c>
      <c r="BA262">
        <v>9008236874</v>
      </c>
      <c r="BB262" s="21">
        <v>17419.599999999999</v>
      </c>
      <c r="BC262" t="s">
        <v>2381</v>
      </c>
      <c r="BD262" t="s">
        <v>2382</v>
      </c>
      <c r="BE262" s="21">
        <f t="shared" si="4"/>
        <v>0</v>
      </c>
      <c r="BF262" t="s">
        <v>1417</v>
      </c>
      <c r="BG262" t="s">
        <v>1418</v>
      </c>
      <c r="BH262" t="s">
        <v>2374</v>
      </c>
      <c r="BI262" s="27">
        <v>0.56486111111111115</v>
      </c>
      <c r="BJ262">
        <v>417215</v>
      </c>
      <c r="BK262" t="s">
        <v>690</v>
      </c>
      <c r="BL262" s="27">
        <v>0.56486111111111115</v>
      </c>
      <c r="BM262" t="s">
        <v>2374</v>
      </c>
      <c r="BN262" s="27">
        <v>0.51739583333333339</v>
      </c>
      <c r="BO262" t="s">
        <v>1783</v>
      </c>
      <c r="BQ262" t="s">
        <v>1798</v>
      </c>
      <c r="BT262">
        <v>31130</v>
      </c>
      <c r="BU262">
        <v>2</v>
      </c>
      <c r="BW262" t="s">
        <v>1421</v>
      </c>
      <c r="BY262" s="27">
        <v>0.51337962962962969</v>
      </c>
      <c r="BZ262" t="s">
        <v>2374</v>
      </c>
      <c r="CA262" t="s">
        <v>1422</v>
      </c>
      <c r="CB262" t="s">
        <v>1785</v>
      </c>
      <c r="CC262">
        <v>9000</v>
      </c>
      <c r="CD262" t="s">
        <v>1397</v>
      </c>
      <c r="CE262">
        <v>10</v>
      </c>
      <c r="CF262">
        <v>9000</v>
      </c>
      <c r="CG262" t="s">
        <v>1397</v>
      </c>
      <c r="CH262">
        <v>4016316773</v>
      </c>
      <c r="CI262" t="s">
        <v>1397</v>
      </c>
      <c r="CJ262" s="27">
        <v>0.68004629629629632</v>
      </c>
      <c r="CK262" t="s">
        <v>2375</v>
      </c>
      <c r="CL262" t="s">
        <v>1424</v>
      </c>
      <c r="CM262" t="s">
        <v>1786</v>
      </c>
      <c r="CN262" t="s">
        <v>1787</v>
      </c>
      <c r="CO262" s="27">
        <v>0.51383101851851853</v>
      </c>
      <c r="CP262" s="27">
        <v>0</v>
      </c>
      <c r="CQ262" t="s">
        <v>2375</v>
      </c>
      <c r="CR262" t="s">
        <v>1427</v>
      </c>
      <c r="CS262" t="s">
        <v>1397</v>
      </c>
      <c r="CT262" t="s">
        <v>1788</v>
      </c>
      <c r="CU262">
        <v>183458358</v>
      </c>
      <c r="CV262">
        <v>9000</v>
      </c>
    </row>
    <row r="263" spans="1:100" x14ac:dyDescent="0.2">
      <c r="A263" s="12"/>
      <c r="B263" s="10"/>
      <c r="C263" s="10"/>
      <c r="D263" s="14"/>
      <c r="E263" s="14"/>
      <c r="F263" s="14"/>
      <c r="G263" s="14"/>
      <c r="H263" s="14"/>
      <c r="I263" s="13"/>
      <c r="J263" s="13"/>
      <c r="M263" s="5"/>
      <c r="N263" s="14"/>
      <c r="O263" s="14"/>
      <c r="P263" s="14"/>
      <c r="Q263" s="14"/>
      <c r="AL263" t="s">
        <v>481</v>
      </c>
      <c r="AM263" t="s">
        <v>2375</v>
      </c>
      <c r="AN263" s="27">
        <v>0.52840277777777778</v>
      </c>
      <c r="AO263" t="s">
        <v>1782</v>
      </c>
      <c r="AP263">
        <v>1016894837</v>
      </c>
      <c r="AQ263" t="s">
        <v>1414</v>
      </c>
      <c r="AR263" t="s">
        <v>1415</v>
      </c>
      <c r="AS263" t="s">
        <v>1416</v>
      </c>
      <c r="AT263" t="s">
        <v>1346</v>
      </c>
      <c r="AU263" t="s">
        <v>1064</v>
      </c>
      <c r="AV263" s="10">
        <v>140001285897</v>
      </c>
      <c r="AW263" s="10">
        <v>130000573440</v>
      </c>
      <c r="AX263">
        <v>2006962683</v>
      </c>
      <c r="AY263" t="s">
        <v>2366</v>
      </c>
      <c r="AZ263" s="21">
        <v>56437.15</v>
      </c>
      <c r="BA263">
        <v>9008236886</v>
      </c>
      <c r="BB263" s="21">
        <v>56437.15</v>
      </c>
      <c r="BC263" t="s">
        <v>2367</v>
      </c>
      <c r="BD263" t="s">
        <v>2368</v>
      </c>
      <c r="BE263" s="21">
        <f t="shared" si="4"/>
        <v>0</v>
      </c>
      <c r="BF263" t="s">
        <v>1417</v>
      </c>
      <c r="BG263" t="s">
        <v>1418</v>
      </c>
      <c r="BH263" t="s">
        <v>2374</v>
      </c>
      <c r="BI263" s="27">
        <v>0.56434027777777784</v>
      </c>
      <c r="BJ263">
        <v>417215</v>
      </c>
      <c r="BK263" t="s">
        <v>690</v>
      </c>
      <c r="BL263" s="27">
        <v>0.56434027777777784</v>
      </c>
      <c r="BM263" t="s">
        <v>2374</v>
      </c>
      <c r="BN263" s="27">
        <v>0.53126157407407404</v>
      </c>
      <c r="BO263" t="s">
        <v>1783</v>
      </c>
      <c r="BQ263" t="s">
        <v>1799</v>
      </c>
      <c r="BT263">
        <v>31130</v>
      </c>
      <c r="BU263">
        <v>2</v>
      </c>
      <c r="BW263" t="s">
        <v>1421</v>
      </c>
      <c r="BY263" s="27">
        <v>0.52840277777777778</v>
      </c>
      <c r="BZ263" t="s">
        <v>2374</v>
      </c>
      <c r="CA263" t="s">
        <v>1422</v>
      </c>
      <c r="CB263" t="s">
        <v>1785</v>
      </c>
      <c r="CC263">
        <v>9000</v>
      </c>
      <c r="CD263" t="s">
        <v>1397</v>
      </c>
      <c r="CE263">
        <v>10</v>
      </c>
      <c r="CF263">
        <v>9000</v>
      </c>
      <c r="CG263" t="s">
        <v>1397</v>
      </c>
      <c r="CH263">
        <v>4016316773</v>
      </c>
      <c r="CI263" t="s">
        <v>1397</v>
      </c>
      <c r="CJ263" s="27">
        <v>0.69506944444444441</v>
      </c>
      <c r="CK263" t="s">
        <v>2375</v>
      </c>
      <c r="CL263" t="s">
        <v>1424</v>
      </c>
      <c r="CM263" t="s">
        <v>1786</v>
      </c>
      <c r="CN263" t="s">
        <v>1787</v>
      </c>
      <c r="CO263" s="27">
        <v>0.52862268518518518</v>
      </c>
      <c r="CP263" s="27">
        <v>0</v>
      </c>
      <c r="CQ263" t="s">
        <v>2375</v>
      </c>
      <c r="CR263" t="s">
        <v>1427</v>
      </c>
      <c r="CS263" t="s">
        <v>1397</v>
      </c>
      <c r="CT263" t="s">
        <v>1788</v>
      </c>
      <c r="CU263">
        <v>183458707</v>
      </c>
      <c r="CV263">
        <v>9000</v>
      </c>
    </row>
    <row r="264" spans="1:100" x14ac:dyDescent="0.2">
      <c r="A264" s="12"/>
      <c r="B264" s="10"/>
      <c r="C264" s="10"/>
      <c r="D264" s="14"/>
      <c r="E264" s="14"/>
      <c r="F264" s="14"/>
      <c r="G264" s="14"/>
      <c r="H264" s="14"/>
      <c r="I264" s="13"/>
      <c r="J264" s="13"/>
      <c r="M264" s="5"/>
      <c r="N264" s="14"/>
      <c r="O264" s="14"/>
      <c r="P264" s="14"/>
      <c r="Q264" s="14"/>
      <c r="AL264" t="s">
        <v>481</v>
      </c>
      <c r="AM264" t="s">
        <v>2375</v>
      </c>
      <c r="AN264" s="27">
        <v>0.63822916666666674</v>
      </c>
      <c r="AO264" t="s">
        <v>1782</v>
      </c>
      <c r="AP264">
        <v>1016894925</v>
      </c>
      <c r="AQ264" t="s">
        <v>1414</v>
      </c>
      <c r="AR264" t="s">
        <v>1415</v>
      </c>
      <c r="AS264" t="s">
        <v>1416</v>
      </c>
      <c r="AT264" t="s">
        <v>1346</v>
      </c>
      <c r="AU264" t="s">
        <v>718</v>
      </c>
      <c r="AV264" s="10">
        <v>140001286898</v>
      </c>
      <c r="AW264" s="10">
        <v>130000573461</v>
      </c>
      <c r="AX264">
        <v>2006963805</v>
      </c>
      <c r="AY264" t="s">
        <v>2366</v>
      </c>
      <c r="AZ264" s="21">
        <v>454910.5</v>
      </c>
      <c r="BA264">
        <v>9008238337</v>
      </c>
      <c r="BB264" s="21">
        <v>454910.5</v>
      </c>
      <c r="BC264" t="s">
        <v>2367</v>
      </c>
      <c r="BD264" t="s">
        <v>2383</v>
      </c>
      <c r="BE264" s="21">
        <f t="shared" si="4"/>
        <v>0</v>
      </c>
      <c r="BF264" t="s">
        <v>1417</v>
      </c>
      <c r="BG264" t="s">
        <v>1418</v>
      </c>
      <c r="BH264" t="s">
        <v>2374</v>
      </c>
      <c r="BI264" s="27">
        <v>0.56593749999999998</v>
      </c>
      <c r="BJ264">
        <v>417215</v>
      </c>
      <c r="BK264" t="s">
        <v>690</v>
      </c>
      <c r="BL264" s="27">
        <v>0.56593749999999998</v>
      </c>
      <c r="BM264" t="s">
        <v>2374</v>
      </c>
      <c r="BN264" s="27">
        <v>0.63945601851851852</v>
      </c>
      <c r="BO264" t="s">
        <v>1783</v>
      </c>
      <c r="BQ264" t="s">
        <v>1800</v>
      </c>
      <c r="BT264">
        <v>31130</v>
      </c>
      <c r="BU264">
        <v>2</v>
      </c>
      <c r="BW264" t="s">
        <v>1421</v>
      </c>
      <c r="BY264" s="27">
        <v>0.63822916666666674</v>
      </c>
      <c r="BZ264" t="s">
        <v>2374</v>
      </c>
      <c r="CA264" t="s">
        <v>1422</v>
      </c>
      <c r="CB264" t="s">
        <v>1785</v>
      </c>
      <c r="CC264">
        <v>9000</v>
      </c>
      <c r="CD264" t="s">
        <v>1397</v>
      </c>
      <c r="CE264">
        <v>10</v>
      </c>
      <c r="CF264">
        <v>9000</v>
      </c>
      <c r="CG264" t="s">
        <v>1397</v>
      </c>
      <c r="CH264">
        <v>4016316773</v>
      </c>
      <c r="CI264" t="s">
        <v>1397</v>
      </c>
      <c r="CJ264" s="27">
        <v>0.80489583333333325</v>
      </c>
      <c r="CK264" t="s">
        <v>2375</v>
      </c>
      <c r="CL264" t="s">
        <v>1424</v>
      </c>
      <c r="CM264" t="s">
        <v>1786</v>
      </c>
      <c r="CN264" t="s">
        <v>1787</v>
      </c>
      <c r="CO264" s="27">
        <v>0.63829861111111108</v>
      </c>
      <c r="CP264" s="27">
        <v>0</v>
      </c>
      <c r="CQ264" t="s">
        <v>2375</v>
      </c>
      <c r="CR264" t="s">
        <v>1427</v>
      </c>
      <c r="CS264" t="s">
        <v>1397</v>
      </c>
      <c r="CT264" t="s">
        <v>1788</v>
      </c>
      <c r="CU264">
        <v>183467340</v>
      </c>
      <c r="CV264">
        <v>9000</v>
      </c>
    </row>
    <row r="265" spans="1:100" x14ac:dyDescent="0.2">
      <c r="A265" s="12"/>
      <c r="B265" s="10"/>
      <c r="C265" s="10"/>
      <c r="D265" s="14"/>
      <c r="E265" s="14"/>
      <c r="F265" s="14"/>
      <c r="G265" s="14"/>
      <c r="H265" s="14"/>
      <c r="I265" s="13"/>
      <c r="J265" s="13"/>
      <c r="M265" s="5"/>
      <c r="N265" s="14"/>
      <c r="O265" s="14"/>
      <c r="P265" s="14"/>
      <c r="Q265" s="14"/>
      <c r="AL265" t="s">
        <v>537</v>
      </c>
      <c r="AM265" t="s">
        <v>2375</v>
      </c>
      <c r="AN265" s="27">
        <v>0.58828703703703711</v>
      </c>
      <c r="AO265" t="s">
        <v>1413</v>
      </c>
      <c r="AP265">
        <v>1016892882</v>
      </c>
      <c r="AQ265" t="s">
        <v>1414</v>
      </c>
      <c r="AR265" t="s">
        <v>1415</v>
      </c>
      <c r="AS265" t="s">
        <v>1416</v>
      </c>
      <c r="AT265" t="s">
        <v>1346</v>
      </c>
      <c r="AU265" t="s">
        <v>771</v>
      </c>
      <c r="AV265" s="10">
        <v>140001286480</v>
      </c>
      <c r="AW265" s="10">
        <v>130000574269</v>
      </c>
      <c r="AX265">
        <v>2006963289</v>
      </c>
      <c r="AY265" t="s">
        <v>2366</v>
      </c>
      <c r="AZ265" s="21">
        <v>734389.15</v>
      </c>
      <c r="BA265">
        <v>9008237666</v>
      </c>
      <c r="BB265" s="21">
        <v>734389.15</v>
      </c>
      <c r="BC265" t="s">
        <v>2379</v>
      </c>
      <c r="BD265" t="s">
        <v>2380</v>
      </c>
      <c r="BE265" s="21">
        <f t="shared" si="4"/>
        <v>0</v>
      </c>
      <c r="BF265" t="s">
        <v>1417</v>
      </c>
      <c r="BG265" t="s">
        <v>1418</v>
      </c>
      <c r="BH265" t="s">
        <v>2398</v>
      </c>
      <c r="BI265" s="27">
        <v>0.37944444444444447</v>
      </c>
      <c r="BJ265">
        <v>304836</v>
      </c>
      <c r="BK265" t="s">
        <v>55</v>
      </c>
      <c r="BL265" s="27">
        <v>0.37944444444444447</v>
      </c>
      <c r="BM265" t="s">
        <v>2398</v>
      </c>
      <c r="BN265" s="27">
        <v>0.59236111111111112</v>
      </c>
      <c r="BO265" t="s">
        <v>1801</v>
      </c>
      <c r="BQ265" t="s">
        <v>1802</v>
      </c>
      <c r="BT265">
        <v>31000</v>
      </c>
      <c r="BU265">
        <v>3</v>
      </c>
      <c r="BW265" t="s">
        <v>1421</v>
      </c>
      <c r="BY265" s="27">
        <v>0.58828703703703711</v>
      </c>
      <c r="BZ265" t="s">
        <v>2398</v>
      </c>
      <c r="CA265" t="s">
        <v>1422</v>
      </c>
      <c r="CB265" t="s">
        <v>1803</v>
      </c>
      <c r="CC265">
        <v>9000</v>
      </c>
      <c r="CD265" t="s">
        <v>1397</v>
      </c>
      <c r="CE265">
        <v>10</v>
      </c>
      <c r="CF265">
        <v>9000</v>
      </c>
      <c r="CG265" t="s">
        <v>1397</v>
      </c>
      <c r="CH265">
        <v>4016316790</v>
      </c>
      <c r="CI265" t="s">
        <v>1397</v>
      </c>
      <c r="CJ265" s="27">
        <v>0.58828703703703711</v>
      </c>
      <c r="CK265" t="s">
        <v>2374</v>
      </c>
      <c r="CL265" t="s">
        <v>1424</v>
      </c>
      <c r="CM265" t="s">
        <v>1804</v>
      </c>
      <c r="CN265" t="s">
        <v>1805</v>
      </c>
      <c r="CO265" s="27">
        <v>0.58863425925925927</v>
      </c>
      <c r="CP265" s="27">
        <v>0</v>
      </c>
      <c r="CQ265" t="s">
        <v>2375</v>
      </c>
      <c r="CR265" t="s">
        <v>1427</v>
      </c>
      <c r="CS265" t="s">
        <v>1397</v>
      </c>
      <c r="CT265" t="s">
        <v>1806</v>
      </c>
      <c r="CU265">
        <v>183462959</v>
      </c>
      <c r="CV265">
        <v>9000</v>
      </c>
    </row>
    <row r="266" spans="1:100" x14ac:dyDescent="0.2">
      <c r="A266" s="12"/>
      <c r="B266" s="10"/>
      <c r="C266" s="10"/>
      <c r="D266" s="14"/>
      <c r="E266" s="14"/>
      <c r="F266" s="14"/>
      <c r="G266" s="14"/>
      <c r="H266" s="14"/>
      <c r="I266" s="13"/>
      <c r="J266" s="13"/>
      <c r="M266" s="5"/>
      <c r="N266" s="14"/>
      <c r="O266" s="14"/>
      <c r="P266" s="14"/>
      <c r="Q266" s="14"/>
      <c r="AL266" t="s">
        <v>537</v>
      </c>
      <c r="AM266" t="s">
        <v>2375</v>
      </c>
      <c r="AN266" s="27">
        <v>0.57909722222222226</v>
      </c>
      <c r="AO266" t="s">
        <v>1413</v>
      </c>
      <c r="AP266">
        <v>1017079140</v>
      </c>
      <c r="AQ266" t="s">
        <v>1414</v>
      </c>
      <c r="AR266" t="s">
        <v>1415</v>
      </c>
      <c r="AS266" t="s">
        <v>1416</v>
      </c>
      <c r="AT266" t="s">
        <v>1346</v>
      </c>
      <c r="AU266" t="s">
        <v>828</v>
      </c>
      <c r="AV266" s="10">
        <v>140001286370</v>
      </c>
      <c r="AW266" s="10">
        <v>130000574284</v>
      </c>
      <c r="AX266">
        <v>2006963125</v>
      </c>
      <c r="AY266" t="s">
        <v>2366</v>
      </c>
      <c r="AZ266">
        <v>529.65</v>
      </c>
      <c r="BA266">
        <v>9008237500</v>
      </c>
      <c r="BB266">
        <v>529.65</v>
      </c>
      <c r="BC266" t="s">
        <v>2377</v>
      </c>
      <c r="BD266" t="s">
        <v>2378</v>
      </c>
      <c r="BE266" s="21">
        <f t="shared" si="4"/>
        <v>0</v>
      </c>
      <c r="BF266" t="s">
        <v>1417</v>
      </c>
      <c r="BG266" t="s">
        <v>1418</v>
      </c>
      <c r="BH266" t="s">
        <v>2398</v>
      </c>
      <c r="BI266" s="27">
        <v>0.37944444444444447</v>
      </c>
      <c r="BJ266">
        <v>304836</v>
      </c>
      <c r="BK266" t="s">
        <v>55</v>
      </c>
      <c r="BL266" s="27">
        <v>0.37944444444444447</v>
      </c>
      <c r="BM266" t="s">
        <v>2398</v>
      </c>
      <c r="BN266" s="27">
        <v>0.5821412037037037</v>
      </c>
      <c r="BO266" t="s">
        <v>1801</v>
      </c>
      <c r="BQ266" t="s">
        <v>1807</v>
      </c>
      <c r="BT266">
        <v>31000</v>
      </c>
      <c r="BW266" t="s">
        <v>1421</v>
      </c>
      <c r="BY266" s="28">
        <v>1</v>
      </c>
      <c r="BZ266" t="s">
        <v>2451</v>
      </c>
      <c r="CA266" t="s">
        <v>1422</v>
      </c>
      <c r="CB266" t="s">
        <v>1803</v>
      </c>
      <c r="CC266">
        <v>9000</v>
      </c>
      <c r="CD266" t="s">
        <v>1397</v>
      </c>
      <c r="CE266">
        <v>10</v>
      </c>
      <c r="CF266">
        <v>9000</v>
      </c>
      <c r="CG266" t="s">
        <v>1397</v>
      </c>
      <c r="CH266">
        <v>4016316790</v>
      </c>
      <c r="CI266" t="s">
        <v>1397</v>
      </c>
      <c r="CJ266" s="27">
        <v>0</v>
      </c>
      <c r="CK266" t="s">
        <v>2452</v>
      </c>
      <c r="CL266" t="s">
        <v>1424</v>
      </c>
      <c r="CM266" t="s">
        <v>1804</v>
      </c>
      <c r="CN266" t="s">
        <v>1805</v>
      </c>
      <c r="CO266" s="27">
        <v>0.57943287037037039</v>
      </c>
      <c r="CP266" s="27">
        <v>0</v>
      </c>
      <c r="CQ266" t="s">
        <v>2375</v>
      </c>
      <c r="CR266" t="s">
        <v>1427</v>
      </c>
      <c r="CS266" t="s">
        <v>1397</v>
      </c>
      <c r="CT266" t="s">
        <v>1806</v>
      </c>
      <c r="CU266">
        <v>183461981</v>
      </c>
      <c r="CV266">
        <v>9000</v>
      </c>
    </row>
    <row r="267" spans="1:100" x14ac:dyDescent="0.2">
      <c r="A267" s="12"/>
      <c r="B267" s="10"/>
      <c r="C267" s="10"/>
      <c r="D267" s="14"/>
      <c r="E267" s="14"/>
      <c r="F267" s="14"/>
      <c r="G267" s="14"/>
      <c r="H267" s="14"/>
      <c r="I267" s="13"/>
      <c r="J267" s="13"/>
      <c r="M267" s="5"/>
      <c r="N267" s="14"/>
      <c r="O267" s="14"/>
      <c r="P267" s="14"/>
      <c r="Q267" s="14"/>
      <c r="AL267" t="s">
        <v>537</v>
      </c>
      <c r="AM267" t="s">
        <v>2375</v>
      </c>
      <c r="AN267" s="27">
        <v>0.65914351851851849</v>
      </c>
      <c r="AO267" t="s">
        <v>1413</v>
      </c>
      <c r="AP267">
        <v>1018532101</v>
      </c>
      <c r="AQ267" t="s">
        <v>1414</v>
      </c>
      <c r="AR267" t="s">
        <v>1415</v>
      </c>
      <c r="AS267" t="s">
        <v>1416</v>
      </c>
      <c r="AT267" t="s">
        <v>1346</v>
      </c>
      <c r="AU267" t="s">
        <v>893</v>
      </c>
      <c r="AV267" s="10">
        <v>140001287079</v>
      </c>
      <c r="AW267" s="10">
        <v>130000574292</v>
      </c>
      <c r="AX267">
        <v>2006963998</v>
      </c>
      <c r="AY267" t="s">
        <v>2366</v>
      </c>
      <c r="AZ267" s="21">
        <v>917648.05</v>
      </c>
      <c r="BA267">
        <v>9008238504</v>
      </c>
      <c r="BB267" s="21">
        <v>917648.05</v>
      </c>
      <c r="BC267" t="s">
        <v>2372</v>
      </c>
      <c r="BD267" t="s">
        <v>2373</v>
      </c>
      <c r="BE267" s="21">
        <f t="shared" si="4"/>
        <v>0</v>
      </c>
      <c r="BF267" t="s">
        <v>1417</v>
      </c>
      <c r="BG267" t="s">
        <v>1418</v>
      </c>
      <c r="BH267" t="s">
        <v>2398</v>
      </c>
      <c r="BI267" s="27">
        <v>0.37748842592592591</v>
      </c>
      <c r="BJ267">
        <v>304836</v>
      </c>
      <c r="BK267" t="s">
        <v>55</v>
      </c>
      <c r="BL267" s="27">
        <v>0.37748842592592591</v>
      </c>
      <c r="BM267" t="s">
        <v>2398</v>
      </c>
      <c r="BN267" s="27">
        <v>0.66084490740740742</v>
      </c>
      <c r="BO267" t="s">
        <v>1801</v>
      </c>
      <c r="BQ267" t="s">
        <v>1808</v>
      </c>
      <c r="BT267">
        <v>31000</v>
      </c>
      <c r="BW267" t="s">
        <v>1421</v>
      </c>
      <c r="BY267" s="28">
        <v>1</v>
      </c>
      <c r="BZ267" t="s">
        <v>2421</v>
      </c>
      <c r="CA267" t="s">
        <v>1422</v>
      </c>
      <c r="CB267" t="s">
        <v>1803</v>
      </c>
      <c r="CC267">
        <v>9000</v>
      </c>
      <c r="CD267" t="s">
        <v>1397</v>
      </c>
      <c r="CE267">
        <v>10</v>
      </c>
      <c r="CF267">
        <v>9000</v>
      </c>
      <c r="CG267" t="s">
        <v>1397</v>
      </c>
      <c r="CH267">
        <v>4016316790</v>
      </c>
      <c r="CI267" t="s">
        <v>1397</v>
      </c>
      <c r="CJ267" s="27">
        <v>0</v>
      </c>
      <c r="CK267" t="s">
        <v>2390</v>
      </c>
      <c r="CL267" t="s">
        <v>1424</v>
      </c>
      <c r="CM267" t="s">
        <v>1804</v>
      </c>
      <c r="CN267" t="s">
        <v>1805</v>
      </c>
      <c r="CO267" s="27">
        <v>0.65923611111111113</v>
      </c>
      <c r="CP267" s="27">
        <v>0</v>
      </c>
      <c r="CQ267" t="s">
        <v>2375</v>
      </c>
      <c r="CR267" t="s">
        <v>1427</v>
      </c>
      <c r="CS267" t="s">
        <v>1397</v>
      </c>
      <c r="CT267" t="s">
        <v>1806</v>
      </c>
      <c r="CU267">
        <v>183469210</v>
      </c>
      <c r="CV267">
        <v>9000</v>
      </c>
    </row>
    <row r="268" spans="1:100" x14ac:dyDescent="0.2">
      <c r="A268" s="12"/>
      <c r="B268" s="10"/>
      <c r="C268" s="10"/>
      <c r="D268" s="14"/>
      <c r="E268" s="14"/>
      <c r="F268" s="14"/>
      <c r="G268" s="14"/>
      <c r="H268" s="14"/>
      <c r="I268" s="13"/>
      <c r="J268" s="13"/>
      <c r="M268" s="5"/>
      <c r="N268" s="14"/>
      <c r="O268" s="14"/>
      <c r="P268" s="14"/>
      <c r="Q268" s="14"/>
      <c r="AL268" t="s">
        <v>537</v>
      </c>
      <c r="AM268" t="s">
        <v>2375</v>
      </c>
      <c r="AN268" s="27">
        <v>0.60855324074074069</v>
      </c>
      <c r="AO268" t="s">
        <v>1413</v>
      </c>
      <c r="AP268">
        <v>1017270176</v>
      </c>
      <c r="AQ268" t="s">
        <v>1414</v>
      </c>
      <c r="AR268" t="s">
        <v>1415</v>
      </c>
      <c r="AS268" t="s">
        <v>1416</v>
      </c>
      <c r="AT268" t="s">
        <v>1346</v>
      </c>
      <c r="AU268" t="s">
        <v>853</v>
      </c>
      <c r="AV268" s="10">
        <v>140001286637</v>
      </c>
      <c r="AW268" s="10">
        <v>130000574298</v>
      </c>
      <c r="AX268">
        <v>2006963468</v>
      </c>
      <c r="AY268" t="s">
        <v>2366</v>
      </c>
      <c r="AZ268" s="21">
        <v>136355.45000000001</v>
      </c>
      <c r="BA268">
        <v>9008237971</v>
      </c>
      <c r="BB268" s="21">
        <v>136355.45000000001</v>
      </c>
      <c r="BC268" t="s">
        <v>2381</v>
      </c>
      <c r="BD268" t="s">
        <v>2382</v>
      </c>
      <c r="BE268" s="21">
        <f t="shared" si="4"/>
        <v>0</v>
      </c>
      <c r="BF268" t="s">
        <v>1417</v>
      </c>
      <c r="BG268" t="s">
        <v>1418</v>
      </c>
      <c r="BH268" t="s">
        <v>2398</v>
      </c>
      <c r="BI268" s="27">
        <v>0.37747685185185187</v>
      </c>
      <c r="BJ268">
        <v>304836</v>
      </c>
      <c r="BK268" t="s">
        <v>55</v>
      </c>
      <c r="BL268" s="27">
        <v>0.37747685185185187</v>
      </c>
      <c r="BM268" t="s">
        <v>2398</v>
      </c>
      <c r="BN268" s="27">
        <v>0.60962962962962963</v>
      </c>
      <c r="BO268" t="s">
        <v>1801</v>
      </c>
      <c r="BQ268" t="s">
        <v>1809</v>
      </c>
      <c r="BT268">
        <v>31000</v>
      </c>
      <c r="BW268" t="s">
        <v>1421</v>
      </c>
      <c r="BY268" s="28">
        <v>1</v>
      </c>
      <c r="BZ268" t="s">
        <v>2386</v>
      </c>
      <c r="CA268" t="s">
        <v>1422</v>
      </c>
      <c r="CB268" t="s">
        <v>1803</v>
      </c>
      <c r="CC268">
        <v>9000</v>
      </c>
      <c r="CD268" t="s">
        <v>1397</v>
      </c>
      <c r="CE268">
        <v>10</v>
      </c>
      <c r="CF268">
        <v>9000</v>
      </c>
      <c r="CG268" t="s">
        <v>1397</v>
      </c>
      <c r="CH268">
        <v>4016316790</v>
      </c>
      <c r="CI268" t="s">
        <v>1397</v>
      </c>
      <c r="CJ268" s="27">
        <v>0</v>
      </c>
      <c r="CK268" t="s">
        <v>2453</v>
      </c>
      <c r="CL268" t="s">
        <v>1424</v>
      </c>
      <c r="CM268" t="s">
        <v>1804</v>
      </c>
      <c r="CN268" t="s">
        <v>1805</v>
      </c>
      <c r="CO268" s="27">
        <v>0.60864583333333333</v>
      </c>
      <c r="CP268" s="27">
        <v>0</v>
      </c>
      <c r="CQ268" t="s">
        <v>2375</v>
      </c>
      <c r="CR268" t="s">
        <v>1427</v>
      </c>
      <c r="CS268" t="s">
        <v>1397</v>
      </c>
      <c r="CT268" t="s">
        <v>1806</v>
      </c>
      <c r="CU268">
        <v>183464626</v>
      </c>
      <c r="CV268">
        <v>9000</v>
      </c>
    </row>
    <row r="269" spans="1:100" x14ac:dyDescent="0.2">
      <c r="A269" s="12"/>
      <c r="B269" s="10"/>
      <c r="C269" s="10"/>
      <c r="D269" s="14"/>
      <c r="E269" s="14"/>
      <c r="F269" s="14"/>
      <c r="G269" s="14"/>
      <c r="H269" s="14"/>
      <c r="I269" s="13"/>
      <c r="J269" s="13"/>
      <c r="M269" s="5"/>
      <c r="N269" s="14"/>
      <c r="O269" s="14"/>
      <c r="P269" s="14"/>
      <c r="Q269" s="14"/>
      <c r="AL269" t="s">
        <v>537</v>
      </c>
      <c r="AM269" t="s">
        <v>2375</v>
      </c>
      <c r="AN269" s="27">
        <v>0.55716435185185187</v>
      </c>
      <c r="AO269" t="s">
        <v>1413</v>
      </c>
      <c r="AP269">
        <v>1016894925</v>
      </c>
      <c r="AQ269" t="s">
        <v>1414</v>
      </c>
      <c r="AR269" t="s">
        <v>1415</v>
      </c>
      <c r="AS269" t="s">
        <v>1416</v>
      </c>
      <c r="AT269" t="s">
        <v>1346</v>
      </c>
      <c r="AU269" t="s">
        <v>1186</v>
      </c>
      <c r="AV269" s="10">
        <v>140001286174</v>
      </c>
      <c r="AW269" s="10">
        <v>130000603993</v>
      </c>
      <c r="AX269">
        <v>2006962939</v>
      </c>
      <c r="AY269" t="s">
        <v>2366</v>
      </c>
      <c r="AZ269" s="21">
        <v>39483</v>
      </c>
      <c r="BA269">
        <v>9008237189</v>
      </c>
      <c r="BB269" s="21">
        <v>39483</v>
      </c>
      <c r="BC269" t="s">
        <v>2367</v>
      </c>
      <c r="BD269" t="s">
        <v>2383</v>
      </c>
      <c r="BE269" s="21">
        <f t="shared" si="4"/>
        <v>0</v>
      </c>
      <c r="BF269" t="s">
        <v>1417</v>
      </c>
      <c r="BG269" t="s">
        <v>1418</v>
      </c>
      <c r="BH269" t="s">
        <v>2398</v>
      </c>
      <c r="BI269" s="27">
        <v>0.37383101851851852</v>
      </c>
      <c r="BJ269">
        <v>304836</v>
      </c>
      <c r="BK269" t="s">
        <v>55</v>
      </c>
      <c r="BL269" s="27">
        <v>0.37383101851851852</v>
      </c>
      <c r="BM269" t="s">
        <v>2398</v>
      </c>
      <c r="BN269" s="27">
        <v>0.5634837962962963</v>
      </c>
      <c r="BO269" t="s">
        <v>1801</v>
      </c>
      <c r="BQ269" t="s">
        <v>1810</v>
      </c>
      <c r="BT269">
        <v>31000</v>
      </c>
      <c r="BU269">
        <v>3</v>
      </c>
      <c r="BW269" t="s">
        <v>1421</v>
      </c>
      <c r="BY269" s="27">
        <v>0.55716435185185187</v>
      </c>
      <c r="BZ269" t="s">
        <v>2398</v>
      </c>
      <c r="CA269" t="s">
        <v>1422</v>
      </c>
      <c r="CB269" t="s">
        <v>1803</v>
      </c>
      <c r="CC269">
        <v>9000</v>
      </c>
      <c r="CD269" t="s">
        <v>1397</v>
      </c>
      <c r="CE269">
        <v>10</v>
      </c>
      <c r="CF269">
        <v>9000</v>
      </c>
      <c r="CG269" t="s">
        <v>1397</v>
      </c>
      <c r="CH269">
        <v>4016316790</v>
      </c>
      <c r="CI269" t="s">
        <v>1397</v>
      </c>
      <c r="CJ269" s="27">
        <v>0.55716435185185187</v>
      </c>
      <c r="CK269" t="s">
        <v>2374</v>
      </c>
      <c r="CL269" t="s">
        <v>1424</v>
      </c>
      <c r="CM269" t="s">
        <v>1804</v>
      </c>
      <c r="CN269" t="s">
        <v>1805</v>
      </c>
      <c r="CO269" s="27">
        <v>0.55754629629629626</v>
      </c>
      <c r="CP269" s="27">
        <v>0</v>
      </c>
      <c r="CQ269" t="s">
        <v>2375</v>
      </c>
      <c r="CR269" t="s">
        <v>1427</v>
      </c>
      <c r="CS269" t="s">
        <v>1397</v>
      </c>
      <c r="CT269" t="s">
        <v>1806</v>
      </c>
      <c r="CU269">
        <v>183460310</v>
      </c>
      <c r="CV269">
        <v>9000</v>
      </c>
    </row>
    <row r="270" spans="1:100" x14ac:dyDescent="0.2">
      <c r="A270" s="12"/>
      <c r="B270" s="10"/>
      <c r="C270" s="10"/>
      <c r="D270" s="14"/>
      <c r="E270" s="14"/>
      <c r="F270" s="14"/>
      <c r="G270" s="14"/>
      <c r="H270" s="14"/>
      <c r="I270" s="13"/>
      <c r="J270" s="13"/>
      <c r="M270" s="5"/>
      <c r="N270" s="14"/>
      <c r="O270" s="14"/>
      <c r="P270" s="14"/>
      <c r="Q270" s="14"/>
      <c r="AL270" t="s">
        <v>537</v>
      </c>
      <c r="AM270" t="s">
        <v>2375</v>
      </c>
      <c r="AN270" s="27">
        <v>0.5330555555555555</v>
      </c>
      <c r="AO270" t="s">
        <v>1413</v>
      </c>
      <c r="AP270">
        <v>1016894925</v>
      </c>
      <c r="AQ270" t="s">
        <v>1414</v>
      </c>
      <c r="AR270" t="s">
        <v>1415</v>
      </c>
      <c r="AS270" t="s">
        <v>1416</v>
      </c>
      <c r="AT270" t="s">
        <v>1346</v>
      </c>
      <c r="AU270" t="s">
        <v>705</v>
      </c>
      <c r="AV270" s="10">
        <v>140001285942</v>
      </c>
      <c r="AW270" s="10">
        <v>130000574291</v>
      </c>
      <c r="AX270">
        <v>2006962669</v>
      </c>
      <c r="AY270" t="s">
        <v>2366</v>
      </c>
      <c r="AZ270" s="21">
        <v>690016.25</v>
      </c>
      <c r="BA270">
        <v>9008237075</v>
      </c>
      <c r="BB270" s="21">
        <v>690016.25</v>
      </c>
      <c r="BC270" t="s">
        <v>2367</v>
      </c>
      <c r="BD270" t="s">
        <v>2383</v>
      </c>
      <c r="BE270" s="21">
        <f t="shared" si="4"/>
        <v>0</v>
      </c>
      <c r="BF270" t="s">
        <v>1417</v>
      </c>
      <c r="BG270" t="s">
        <v>1418</v>
      </c>
      <c r="BH270" t="s">
        <v>2398</v>
      </c>
      <c r="BI270" s="27">
        <v>0.37944444444444447</v>
      </c>
      <c r="BJ270">
        <v>304836</v>
      </c>
      <c r="BK270" t="s">
        <v>55</v>
      </c>
      <c r="BL270" s="27">
        <v>0.37944444444444447</v>
      </c>
      <c r="BM270" t="s">
        <v>2398</v>
      </c>
      <c r="BN270" s="27">
        <v>0.539525462962963</v>
      </c>
      <c r="BO270" t="s">
        <v>1801</v>
      </c>
      <c r="BQ270" t="s">
        <v>1811</v>
      </c>
      <c r="BT270">
        <v>31000</v>
      </c>
      <c r="BW270" t="s">
        <v>1421</v>
      </c>
      <c r="BY270" s="28">
        <v>1</v>
      </c>
      <c r="BZ270" t="s">
        <v>2454</v>
      </c>
      <c r="CA270" t="s">
        <v>1422</v>
      </c>
      <c r="CB270" t="s">
        <v>1803</v>
      </c>
      <c r="CC270">
        <v>9000</v>
      </c>
      <c r="CD270" t="s">
        <v>1397</v>
      </c>
      <c r="CE270">
        <v>10</v>
      </c>
      <c r="CF270">
        <v>9000</v>
      </c>
      <c r="CG270" t="s">
        <v>1397</v>
      </c>
      <c r="CH270">
        <v>4016316790</v>
      </c>
      <c r="CI270" t="s">
        <v>1397</v>
      </c>
      <c r="CJ270" s="27">
        <v>0</v>
      </c>
      <c r="CK270" t="s">
        <v>2401</v>
      </c>
      <c r="CL270" t="s">
        <v>1424</v>
      </c>
      <c r="CM270" t="s">
        <v>1804</v>
      </c>
      <c r="CN270" t="s">
        <v>1805</v>
      </c>
      <c r="CO270" s="27">
        <v>0.53343750000000001</v>
      </c>
      <c r="CP270" s="27">
        <v>0</v>
      </c>
      <c r="CQ270" t="s">
        <v>2375</v>
      </c>
      <c r="CR270" t="s">
        <v>1427</v>
      </c>
      <c r="CS270" t="s">
        <v>1397</v>
      </c>
      <c r="CT270" t="s">
        <v>1806</v>
      </c>
      <c r="CU270">
        <v>183458929</v>
      </c>
      <c r="CV270">
        <v>9000</v>
      </c>
    </row>
    <row r="271" spans="1:100" x14ac:dyDescent="0.2">
      <c r="A271" s="12"/>
      <c r="B271" s="10"/>
      <c r="C271" s="10"/>
      <c r="D271" s="14"/>
      <c r="E271" s="14"/>
      <c r="F271" s="14"/>
      <c r="G271" s="14"/>
      <c r="H271" s="14"/>
      <c r="I271" s="13"/>
      <c r="J271" s="13"/>
      <c r="M271" s="5"/>
      <c r="N271" s="14"/>
      <c r="O271" s="14"/>
      <c r="P271" s="14"/>
      <c r="Q271" s="14"/>
      <c r="AL271" t="s">
        <v>537</v>
      </c>
      <c r="AM271" t="s">
        <v>2375</v>
      </c>
      <c r="AN271" s="27">
        <v>0.6884837962962963</v>
      </c>
      <c r="AO271" t="s">
        <v>1413</v>
      </c>
      <c r="AP271">
        <v>1017826554</v>
      </c>
      <c r="AQ271" t="s">
        <v>1414</v>
      </c>
      <c r="AR271" t="s">
        <v>1415</v>
      </c>
      <c r="AS271" t="s">
        <v>1416</v>
      </c>
      <c r="AT271" t="s">
        <v>1346</v>
      </c>
      <c r="AU271" t="s">
        <v>1019</v>
      </c>
      <c r="AV271" s="10">
        <v>140001287259</v>
      </c>
      <c r="AW271" s="10">
        <v>130000574294</v>
      </c>
      <c r="AX271">
        <v>2006964144</v>
      </c>
      <c r="AY271" t="s">
        <v>2366</v>
      </c>
      <c r="AZ271" s="21">
        <v>105459.2</v>
      </c>
      <c r="BA271">
        <v>9008238669</v>
      </c>
      <c r="BB271" s="21">
        <v>105459.2</v>
      </c>
      <c r="BC271" t="s">
        <v>2372</v>
      </c>
      <c r="BD271" t="s">
        <v>2376</v>
      </c>
      <c r="BE271" s="21">
        <f t="shared" si="4"/>
        <v>0</v>
      </c>
      <c r="BF271" t="s">
        <v>1417</v>
      </c>
      <c r="BG271" t="s">
        <v>1418</v>
      </c>
      <c r="BH271" t="s">
        <v>2398</v>
      </c>
      <c r="BI271" s="27">
        <v>0.37754629629629632</v>
      </c>
      <c r="BJ271">
        <v>304836</v>
      </c>
      <c r="BK271" t="s">
        <v>55</v>
      </c>
      <c r="BL271" s="27">
        <v>0.37754629629629632</v>
      </c>
      <c r="BM271" t="s">
        <v>2398</v>
      </c>
      <c r="BN271" s="27">
        <v>0.68988425925925922</v>
      </c>
      <c r="BO271" t="s">
        <v>1801</v>
      </c>
      <c r="BQ271" t="s">
        <v>1812</v>
      </c>
      <c r="BT271">
        <v>31000</v>
      </c>
      <c r="BW271" t="s">
        <v>1421</v>
      </c>
      <c r="BY271" s="28">
        <v>1</v>
      </c>
      <c r="BZ271" t="s">
        <v>2455</v>
      </c>
      <c r="CA271" t="s">
        <v>1422</v>
      </c>
      <c r="CB271" t="s">
        <v>1803</v>
      </c>
      <c r="CC271">
        <v>9000</v>
      </c>
      <c r="CD271" t="s">
        <v>1397</v>
      </c>
      <c r="CE271">
        <v>10</v>
      </c>
      <c r="CF271">
        <v>9000</v>
      </c>
      <c r="CG271" t="s">
        <v>1397</v>
      </c>
      <c r="CH271">
        <v>4016316790</v>
      </c>
      <c r="CI271" t="s">
        <v>1397</v>
      </c>
      <c r="CJ271" s="27">
        <v>0</v>
      </c>
      <c r="CK271" t="s">
        <v>2431</v>
      </c>
      <c r="CL271" t="s">
        <v>1424</v>
      </c>
      <c r="CM271" t="s">
        <v>1804</v>
      </c>
      <c r="CN271" t="s">
        <v>1805</v>
      </c>
      <c r="CO271" s="27">
        <v>0.68853009259259268</v>
      </c>
      <c r="CP271" s="27">
        <v>0</v>
      </c>
      <c r="CQ271" t="s">
        <v>2375</v>
      </c>
      <c r="CR271" t="s">
        <v>1427</v>
      </c>
      <c r="CS271" t="s">
        <v>1397</v>
      </c>
      <c r="CT271" t="s">
        <v>1806</v>
      </c>
      <c r="CU271">
        <v>183472405</v>
      </c>
      <c r="CV271">
        <v>9000</v>
      </c>
    </row>
    <row r="272" spans="1:100" x14ac:dyDescent="0.2">
      <c r="A272" s="12"/>
      <c r="B272" s="10"/>
      <c r="C272" s="10"/>
      <c r="D272" s="14"/>
      <c r="E272" s="14"/>
      <c r="F272" s="14"/>
      <c r="G272" s="14"/>
      <c r="H272" s="14"/>
      <c r="I272" s="13"/>
      <c r="J272" s="13"/>
      <c r="M272" s="5"/>
      <c r="N272" s="14"/>
      <c r="O272" s="14"/>
      <c r="P272" s="14"/>
      <c r="Q272" s="14"/>
      <c r="AL272" t="s">
        <v>537</v>
      </c>
      <c r="AM272" t="s">
        <v>2375</v>
      </c>
      <c r="AN272" s="27">
        <v>0.68021990740740745</v>
      </c>
      <c r="AO272" t="s">
        <v>1413</v>
      </c>
      <c r="AP272">
        <v>1018532101</v>
      </c>
      <c r="AQ272" t="s">
        <v>1414</v>
      </c>
      <c r="AR272" t="s">
        <v>1415</v>
      </c>
      <c r="AS272" t="s">
        <v>1416</v>
      </c>
      <c r="AT272" t="s">
        <v>1346</v>
      </c>
      <c r="AU272" t="s">
        <v>1099</v>
      </c>
      <c r="AV272" s="10">
        <v>140001287225</v>
      </c>
      <c r="AW272" s="10">
        <v>130000604200</v>
      </c>
      <c r="AX272">
        <v>2006964139</v>
      </c>
      <c r="AY272" t="s">
        <v>2366</v>
      </c>
      <c r="AZ272" s="21">
        <v>196098.9</v>
      </c>
      <c r="BA272">
        <v>9008238663</v>
      </c>
      <c r="BB272" s="21">
        <v>196098.9</v>
      </c>
      <c r="BC272" t="s">
        <v>2372</v>
      </c>
      <c r="BD272" t="s">
        <v>2373</v>
      </c>
      <c r="BE272" s="21">
        <f t="shared" si="4"/>
        <v>0</v>
      </c>
      <c r="BF272" t="s">
        <v>1417</v>
      </c>
      <c r="BG272" t="s">
        <v>1418</v>
      </c>
      <c r="BH272" t="s">
        <v>2398</v>
      </c>
      <c r="BI272" s="27">
        <v>0.37383101851851852</v>
      </c>
      <c r="BJ272">
        <v>304836</v>
      </c>
      <c r="BK272" t="s">
        <v>55</v>
      </c>
      <c r="BL272" s="27">
        <v>0.37383101851851852</v>
      </c>
      <c r="BM272" t="s">
        <v>2398</v>
      </c>
      <c r="BN272" s="27">
        <v>0.68186342592592597</v>
      </c>
      <c r="BO272" t="s">
        <v>1801</v>
      </c>
      <c r="BQ272" t="s">
        <v>1813</v>
      </c>
      <c r="BT272">
        <v>31000</v>
      </c>
      <c r="BU272">
        <v>3</v>
      </c>
      <c r="BW272" t="s">
        <v>1421</v>
      </c>
      <c r="BY272" s="27">
        <v>0.68021990740740745</v>
      </c>
      <c r="BZ272" t="s">
        <v>2398</v>
      </c>
      <c r="CA272" t="s">
        <v>1422</v>
      </c>
      <c r="CB272" t="s">
        <v>1803</v>
      </c>
      <c r="CC272">
        <v>9000</v>
      </c>
      <c r="CD272" t="s">
        <v>1397</v>
      </c>
      <c r="CE272">
        <v>10</v>
      </c>
      <c r="CF272">
        <v>9000</v>
      </c>
      <c r="CG272" t="s">
        <v>1397</v>
      </c>
      <c r="CH272">
        <v>4016316790</v>
      </c>
      <c r="CI272" t="s">
        <v>1397</v>
      </c>
      <c r="CJ272" s="27">
        <v>0.68021990740740745</v>
      </c>
      <c r="CK272" t="s">
        <v>2374</v>
      </c>
      <c r="CL272" t="s">
        <v>1424</v>
      </c>
      <c r="CM272" t="s">
        <v>1804</v>
      </c>
      <c r="CN272" t="s">
        <v>1805</v>
      </c>
      <c r="CO272" s="27">
        <v>0.68032407407407414</v>
      </c>
      <c r="CP272" s="27">
        <v>0</v>
      </c>
      <c r="CQ272" t="s">
        <v>2375</v>
      </c>
      <c r="CR272" t="s">
        <v>1427</v>
      </c>
      <c r="CS272" t="s">
        <v>1397</v>
      </c>
      <c r="CT272" t="s">
        <v>1806</v>
      </c>
      <c r="CU272">
        <v>183471291</v>
      </c>
      <c r="CV272">
        <v>9000</v>
      </c>
    </row>
    <row r="273" spans="1:100" x14ac:dyDescent="0.2">
      <c r="A273" s="12"/>
      <c r="B273" s="10"/>
      <c r="C273" s="10"/>
      <c r="D273" s="14"/>
      <c r="E273" s="14"/>
      <c r="F273" s="14"/>
      <c r="G273" s="14"/>
      <c r="H273" s="14"/>
      <c r="I273" s="13"/>
      <c r="J273" s="13"/>
      <c r="M273" s="5"/>
      <c r="N273" s="14"/>
      <c r="O273" s="14"/>
      <c r="P273" s="14"/>
      <c r="Q273" s="14"/>
      <c r="AL273" t="s">
        <v>537</v>
      </c>
      <c r="AM273" t="s">
        <v>2375</v>
      </c>
      <c r="AN273" s="27">
        <v>0.61638888888888888</v>
      </c>
      <c r="AO273" t="s">
        <v>1413</v>
      </c>
      <c r="AP273">
        <v>1016894837</v>
      </c>
      <c r="AQ273" t="s">
        <v>1414</v>
      </c>
      <c r="AR273" t="s">
        <v>1415</v>
      </c>
      <c r="AS273" t="s">
        <v>1416</v>
      </c>
      <c r="AT273" t="s">
        <v>1346</v>
      </c>
      <c r="AU273" t="s">
        <v>1051</v>
      </c>
      <c r="AV273" s="10">
        <v>140001286733</v>
      </c>
      <c r="AW273" s="10">
        <v>130000574400</v>
      </c>
      <c r="AX273">
        <v>2006963585</v>
      </c>
      <c r="AY273" t="s">
        <v>2366</v>
      </c>
      <c r="AZ273" s="21">
        <v>222394.15</v>
      </c>
      <c r="BA273">
        <v>9008238095</v>
      </c>
      <c r="BB273" s="21">
        <v>222394.15</v>
      </c>
      <c r="BC273" t="s">
        <v>2367</v>
      </c>
      <c r="BD273" t="s">
        <v>2368</v>
      </c>
      <c r="BE273" s="21">
        <f t="shared" si="4"/>
        <v>0</v>
      </c>
      <c r="BF273" t="s">
        <v>1417</v>
      </c>
      <c r="BG273" t="s">
        <v>1418</v>
      </c>
      <c r="BH273" t="s">
        <v>2442</v>
      </c>
      <c r="BI273" s="27">
        <v>0.53190972222222221</v>
      </c>
      <c r="BJ273">
        <v>304836</v>
      </c>
      <c r="BK273" t="s">
        <v>55</v>
      </c>
      <c r="BL273" s="27">
        <v>0.53190972222222221</v>
      </c>
      <c r="BM273" t="s">
        <v>2442</v>
      </c>
      <c r="BN273" s="27">
        <v>0.61950231481481477</v>
      </c>
      <c r="BO273" t="s">
        <v>1801</v>
      </c>
      <c r="BQ273" t="s">
        <v>1814</v>
      </c>
      <c r="BT273">
        <v>31000</v>
      </c>
      <c r="BW273" t="s">
        <v>1421</v>
      </c>
      <c r="BY273" s="28">
        <v>1</v>
      </c>
      <c r="BZ273" t="s">
        <v>2456</v>
      </c>
      <c r="CA273" t="s">
        <v>1422</v>
      </c>
      <c r="CB273" t="s">
        <v>1803</v>
      </c>
      <c r="CC273">
        <v>9000</v>
      </c>
      <c r="CD273" t="s">
        <v>1397</v>
      </c>
      <c r="CE273">
        <v>10</v>
      </c>
      <c r="CF273">
        <v>9000</v>
      </c>
      <c r="CG273" t="s">
        <v>1397</v>
      </c>
      <c r="CH273">
        <v>4016316790</v>
      </c>
      <c r="CI273" t="s">
        <v>1397</v>
      </c>
      <c r="CJ273" s="27">
        <v>0</v>
      </c>
      <c r="CK273" t="s">
        <v>2456</v>
      </c>
      <c r="CL273" t="s">
        <v>1424</v>
      </c>
      <c r="CM273" t="s">
        <v>1804</v>
      </c>
      <c r="CN273" t="s">
        <v>1805</v>
      </c>
      <c r="CO273" s="27">
        <v>0.61657407407407405</v>
      </c>
      <c r="CP273" s="27">
        <v>0</v>
      </c>
      <c r="CQ273" t="s">
        <v>2375</v>
      </c>
      <c r="CR273" t="s">
        <v>1427</v>
      </c>
      <c r="CS273" t="s">
        <v>1397</v>
      </c>
      <c r="CT273" t="s">
        <v>1806</v>
      </c>
      <c r="CU273">
        <v>183465588</v>
      </c>
      <c r="CV273">
        <v>9000</v>
      </c>
    </row>
    <row r="274" spans="1:100" x14ac:dyDescent="0.2">
      <c r="A274" s="12"/>
      <c r="B274" s="10"/>
      <c r="C274" s="10"/>
      <c r="D274" s="14"/>
      <c r="E274" s="14"/>
      <c r="F274" s="14"/>
      <c r="G274" s="14"/>
      <c r="H274" s="14"/>
      <c r="I274" s="13"/>
      <c r="J274" s="13"/>
      <c r="M274" s="5"/>
      <c r="N274" s="14"/>
      <c r="O274" s="14"/>
      <c r="P274" s="14"/>
      <c r="Q274" s="14"/>
      <c r="AL274" t="s">
        <v>495</v>
      </c>
      <c r="AM274" t="s">
        <v>2375</v>
      </c>
      <c r="AN274" s="27">
        <v>0.51711805555555557</v>
      </c>
      <c r="AO274" t="s">
        <v>1815</v>
      </c>
      <c r="AP274">
        <v>1016894925</v>
      </c>
      <c r="AQ274" t="s">
        <v>1414</v>
      </c>
      <c r="AR274" t="s">
        <v>1415</v>
      </c>
      <c r="AS274" t="s">
        <v>1416</v>
      </c>
      <c r="AT274" t="s">
        <v>1346</v>
      </c>
      <c r="AU274" t="s">
        <v>715</v>
      </c>
      <c r="AV274" s="10">
        <v>140001285836</v>
      </c>
      <c r="AW274" s="10">
        <v>130000573140</v>
      </c>
      <c r="AX274">
        <v>2006962620</v>
      </c>
      <c r="AY274" t="s">
        <v>2366</v>
      </c>
      <c r="AZ274" s="21">
        <v>181611.1</v>
      </c>
      <c r="BA274">
        <v>9008236952</v>
      </c>
      <c r="BB274" s="21">
        <v>181611.1</v>
      </c>
      <c r="BC274" t="s">
        <v>2367</v>
      </c>
      <c r="BD274" t="s">
        <v>2383</v>
      </c>
      <c r="BE274" s="21">
        <f t="shared" si="4"/>
        <v>0</v>
      </c>
      <c r="BF274" t="s">
        <v>1417</v>
      </c>
      <c r="BG274" t="s">
        <v>1418</v>
      </c>
      <c r="BH274" t="s">
        <v>2374</v>
      </c>
      <c r="BI274" s="27">
        <v>0.54921296296296296</v>
      </c>
      <c r="BJ274">
        <v>467715</v>
      </c>
      <c r="BK274" t="s">
        <v>46</v>
      </c>
      <c r="BL274" s="27">
        <v>0.54921296296296296</v>
      </c>
      <c r="BM274" t="s">
        <v>2374</v>
      </c>
      <c r="BN274" s="27">
        <v>0.5207060185185185</v>
      </c>
      <c r="BO274" t="s">
        <v>1816</v>
      </c>
      <c r="BQ274" t="s">
        <v>1817</v>
      </c>
      <c r="BT274">
        <v>31160</v>
      </c>
      <c r="BW274" t="s">
        <v>1421</v>
      </c>
      <c r="BY274" s="28">
        <v>1</v>
      </c>
      <c r="BZ274" t="s">
        <v>2369</v>
      </c>
      <c r="CA274" t="s">
        <v>1422</v>
      </c>
      <c r="CB274" t="s">
        <v>1818</v>
      </c>
      <c r="CC274">
        <v>9000</v>
      </c>
      <c r="CD274" t="s">
        <v>1397</v>
      </c>
      <c r="CE274">
        <v>10</v>
      </c>
      <c r="CF274">
        <v>9000</v>
      </c>
      <c r="CG274" t="s">
        <v>1397</v>
      </c>
      <c r="CH274">
        <v>4016316796</v>
      </c>
      <c r="CI274" t="s">
        <v>1397</v>
      </c>
      <c r="CJ274" s="27">
        <v>0</v>
      </c>
      <c r="CK274" t="s">
        <v>2369</v>
      </c>
      <c r="CL274" t="s">
        <v>1424</v>
      </c>
      <c r="CM274" t="s">
        <v>1819</v>
      </c>
      <c r="CN274" t="s">
        <v>1820</v>
      </c>
      <c r="CO274" s="27">
        <v>0.51722222222222225</v>
      </c>
      <c r="CP274" s="27">
        <v>0</v>
      </c>
      <c r="CQ274" t="s">
        <v>2375</v>
      </c>
      <c r="CR274" t="s">
        <v>1427</v>
      </c>
      <c r="CS274" t="s">
        <v>1397</v>
      </c>
      <c r="CT274" t="s">
        <v>1821</v>
      </c>
      <c r="CU274">
        <v>183458403</v>
      </c>
      <c r="CV274">
        <v>9000</v>
      </c>
    </row>
    <row r="275" spans="1:100" x14ac:dyDescent="0.2">
      <c r="A275" s="12"/>
      <c r="B275" s="10"/>
      <c r="C275" s="10"/>
      <c r="D275" s="14"/>
      <c r="E275" s="14"/>
      <c r="F275" s="14"/>
      <c r="G275" s="14"/>
      <c r="H275" s="14"/>
      <c r="I275" s="13"/>
      <c r="J275" s="13"/>
      <c r="M275" s="5"/>
      <c r="N275" s="14"/>
      <c r="O275" s="14"/>
      <c r="P275" s="14"/>
      <c r="Q275" s="14"/>
      <c r="AL275" t="s">
        <v>495</v>
      </c>
      <c r="AM275" t="s">
        <v>2375</v>
      </c>
      <c r="AN275" s="27">
        <v>0.50302083333333336</v>
      </c>
      <c r="AO275" t="s">
        <v>1815</v>
      </c>
      <c r="AP275">
        <v>1016894837</v>
      </c>
      <c r="AQ275" t="s">
        <v>1414</v>
      </c>
      <c r="AR275" t="s">
        <v>1415</v>
      </c>
      <c r="AS275" t="s">
        <v>1416</v>
      </c>
      <c r="AT275" t="s">
        <v>1346</v>
      </c>
      <c r="AU275" t="s">
        <v>1061</v>
      </c>
      <c r="AV275" s="10">
        <v>140001285776</v>
      </c>
      <c r="AW275" s="10">
        <v>130000573138</v>
      </c>
      <c r="AX275">
        <v>2006962509</v>
      </c>
      <c r="AY275" t="s">
        <v>2366</v>
      </c>
      <c r="AZ275" s="21">
        <v>85509.05</v>
      </c>
      <c r="BA275">
        <v>9008236840</v>
      </c>
      <c r="BB275" s="21">
        <v>85509.05</v>
      </c>
      <c r="BC275" t="s">
        <v>2367</v>
      </c>
      <c r="BD275" t="s">
        <v>2368</v>
      </c>
      <c r="BE275" s="21">
        <f t="shared" si="4"/>
        <v>0</v>
      </c>
      <c r="BF275" t="s">
        <v>1417</v>
      </c>
      <c r="BG275" t="s">
        <v>1418</v>
      </c>
      <c r="BH275" t="s">
        <v>2374</v>
      </c>
      <c r="BI275" s="27">
        <v>0.54886574074074079</v>
      </c>
      <c r="BJ275">
        <v>467715</v>
      </c>
      <c r="BK275" t="s">
        <v>46</v>
      </c>
      <c r="BL275" s="27">
        <v>0.54886574074074079</v>
      </c>
      <c r="BM275" t="s">
        <v>2374</v>
      </c>
      <c r="BN275" s="27">
        <v>0.51038194444444451</v>
      </c>
      <c r="BO275" t="s">
        <v>1816</v>
      </c>
      <c r="BQ275" t="s">
        <v>1822</v>
      </c>
      <c r="BT275">
        <v>31160</v>
      </c>
      <c r="BW275" t="s">
        <v>1421</v>
      </c>
      <c r="BY275" s="28">
        <v>1</v>
      </c>
      <c r="BZ275" t="s">
        <v>2369</v>
      </c>
      <c r="CA275" t="s">
        <v>1422</v>
      </c>
      <c r="CB275" t="s">
        <v>1818</v>
      </c>
      <c r="CC275">
        <v>9000</v>
      </c>
      <c r="CD275" t="s">
        <v>1397</v>
      </c>
      <c r="CE275">
        <v>10</v>
      </c>
      <c r="CF275">
        <v>9000</v>
      </c>
      <c r="CG275" t="s">
        <v>1397</v>
      </c>
      <c r="CH275">
        <v>4016316796</v>
      </c>
      <c r="CI275" t="s">
        <v>1397</v>
      </c>
      <c r="CJ275" s="27">
        <v>0</v>
      </c>
      <c r="CK275" t="s">
        <v>2369</v>
      </c>
      <c r="CL275" t="s">
        <v>1424</v>
      </c>
      <c r="CM275" t="s">
        <v>1819</v>
      </c>
      <c r="CN275" t="s">
        <v>1820</v>
      </c>
      <c r="CO275" s="27">
        <v>0.5037152777777778</v>
      </c>
      <c r="CP275" s="27">
        <v>0</v>
      </c>
      <c r="CQ275" t="s">
        <v>2375</v>
      </c>
      <c r="CR275" t="s">
        <v>1427</v>
      </c>
      <c r="CS275" t="s">
        <v>1397</v>
      </c>
      <c r="CT275" t="s">
        <v>1821</v>
      </c>
      <c r="CU275">
        <v>183458167</v>
      </c>
      <c r="CV275">
        <v>9000</v>
      </c>
    </row>
    <row r="276" spans="1:100" x14ac:dyDescent="0.2">
      <c r="A276" s="12"/>
      <c r="B276" s="10"/>
      <c r="C276" s="10"/>
      <c r="D276" s="14"/>
      <c r="E276" s="14"/>
      <c r="F276" s="14"/>
      <c r="G276" s="14"/>
      <c r="H276" s="14"/>
      <c r="I276" s="13"/>
      <c r="J276" s="13"/>
      <c r="M276" s="5"/>
      <c r="N276" s="14"/>
      <c r="O276" s="14"/>
      <c r="P276" s="14"/>
      <c r="Q276" s="14"/>
      <c r="AL276" t="s">
        <v>495</v>
      </c>
      <c r="AM276" t="s">
        <v>2375</v>
      </c>
      <c r="AN276" s="27">
        <v>0.58199074074074075</v>
      </c>
      <c r="AO276" t="s">
        <v>1815</v>
      </c>
      <c r="AP276">
        <v>1016892928</v>
      </c>
      <c r="AQ276" t="s">
        <v>1414</v>
      </c>
      <c r="AR276" t="s">
        <v>1415</v>
      </c>
      <c r="AS276" t="s">
        <v>1416</v>
      </c>
      <c r="AT276" t="s">
        <v>1346</v>
      </c>
      <c r="AU276" t="s">
        <v>948</v>
      </c>
      <c r="AV276" s="10">
        <v>140001286429</v>
      </c>
      <c r="AW276" s="10">
        <v>130000573123</v>
      </c>
      <c r="AX276">
        <v>2006963217</v>
      </c>
      <c r="AY276" t="s">
        <v>2366</v>
      </c>
      <c r="AZ276" s="21">
        <v>328013.84999999998</v>
      </c>
      <c r="BA276">
        <v>9008237640</v>
      </c>
      <c r="BB276" s="21">
        <v>328013.84999999998</v>
      </c>
      <c r="BC276" t="s">
        <v>2367</v>
      </c>
      <c r="BD276" t="s">
        <v>2371</v>
      </c>
      <c r="BE276" s="21">
        <f t="shared" si="4"/>
        <v>0</v>
      </c>
      <c r="BF276" t="s">
        <v>1417</v>
      </c>
      <c r="BG276" t="s">
        <v>1418</v>
      </c>
      <c r="BH276" t="s">
        <v>2374</v>
      </c>
      <c r="BI276" s="27">
        <v>0.54851851851851852</v>
      </c>
      <c r="BJ276">
        <v>467715</v>
      </c>
      <c r="BK276" t="s">
        <v>46</v>
      </c>
      <c r="BL276" s="27">
        <v>0.54851851851851852</v>
      </c>
      <c r="BM276" t="s">
        <v>2374</v>
      </c>
      <c r="BN276" s="27">
        <v>0.58721064814814816</v>
      </c>
      <c r="BO276" t="s">
        <v>1816</v>
      </c>
      <c r="BQ276" t="s">
        <v>1823</v>
      </c>
      <c r="BT276">
        <v>31160</v>
      </c>
      <c r="BW276" t="s">
        <v>1421</v>
      </c>
      <c r="BY276" s="28">
        <v>1</v>
      </c>
      <c r="BZ276" t="s">
        <v>2369</v>
      </c>
      <c r="CA276" t="s">
        <v>1422</v>
      </c>
      <c r="CB276" t="s">
        <v>1818</v>
      </c>
      <c r="CC276">
        <v>9000</v>
      </c>
      <c r="CD276" t="s">
        <v>1397</v>
      </c>
      <c r="CE276">
        <v>10</v>
      </c>
      <c r="CF276">
        <v>9000</v>
      </c>
      <c r="CG276" t="s">
        <v>1397</v>
      </c>
      <c r="CH276">
        <v>4016316796</v>
      </c>
      <c r="CI276" t="s">
        <v>1397</v>
      </c>
      <c r="CJ276" s="27">
        <v>0</v>
      </c>
      <c r="CK276" t="s">
        <v>2369</v>
      </c>
      <c r="CL276" t="s">
        <v>1424</v>
      </c>
      <c r="CM276" t="s">
        <v>1819</v>
      </c>
      <c r="CN276" t="s">
        <v>1820</v>
      </c>
      <c r="CO276" s="27">
        <v>0.58206018518518521</v>
      </c>
      <c r="CP276" s="27">
        <v>0</v>
      </c>
      <c r="CQ276" t="s">
        <v>2375</v>
      </c>
      <c r="CR276" t="s">
        <v>1427</v>
      </c>
      <c r="CS276" t="s">
        <v>1397</v>
      </c>
      <c r="CT276" t="s">
        <v>1821</v>
      </c>
      <c r="CU276">
        <v>183462491</v>
      </c>
      <c r="CV276">
        <v>9000</v>
      </c>
    </row>
    <row r="277" spans="1:100" x14ac:dyDescent="0.2">
      <c r="A277" s="12"/>
      <c r="B277" s="10"/>
      <c r="C277" s="10"/>
      <c r="D277" s="14"/>
      <c r="E277" s="14"/>
      <c r="F277" s="14"/>
      <c r="G277" s="14"/>
      <c r="H277" s="14"/>
      <c r="I277" s="13"/>
      <c r="J277" s="13"/>
      <c r="M277" s="5"/>
      <c r="N277" s="14"/>
      <c r="O277" s="14"/>
      <c r="P277" s="14"/>
      <c r="Q277" s="14"/>
      <c r="AL277" t="s">
        <v>495</v>
      </c>
      <c r="AM277" t="s">
        <v>2375</v>
      </c>
      <c r="AN277" s="27">
        <v>0.57530092592592597</v>
      </c>
      <c r="AO277" t="s">
        <v>1815</v>
      </c>
      <c r="AP277">
        <v>1016892928</v>
      </c>
      <c r="AQ277" t="s">
        <v>1414</v>
      </c>
      <c r="AR277" t="s">
        <v>1415</v>
      </c>
      <c r="AS277" t="s">
        <v>1416</v>
      </c>
      <c r="AT277" t="s">
        <v>1346</v>
      </c>
      <c r="AU277" t="s">
        <v>978</v>
      </c>
      <c r="AV277" s="10">
        <v>140001286320</v>
      </c>
      <c r="AW277" s="10">
        <v>130000573278</v>
      </c>
      <c r="AX277">
        <v>2006963049</v>
      </c>
      <c r="AY277" t="s">
        <v>2366</v>
      </c>
      <c r="AZ277" s="21">
        <v>37369.75</v>
      </c>
      <c r="BA277">
        <v>9008237420</v>
      </c>
      <c r="BB277" s="21">
        <v>37369.75</v>
      </c>
      <c r="BC277" t="s">
        <v>2367</v>
      </c>
      <c r="BD277" t="s">
        <v>2371</v>
      </c>
      <c r="BE277" s="21">
        <f t="shared" si="4"/>
        <v>0</v>
      </c>
      <c r="BF277" t="s">
        <v>1417</v>
      </c>
      <c r="BG277" t="s">
        <v>1418</v>
      </c>
      <c r="BH277" t="s">
        <v>2374</v>
      </c>
      <c r="BI277" s="27">
        <v>0.55075231481481479</v>
      </c>
      <c r="BJ277">
        <v>467715</v>
      </c>
      <c r="BK277" t="s">
        <v>46</v>
      </c>
      <c r="BL277" s="27">
        <v>0.55075231481481479</v>
      </c>
      <c r="BM277" t="s">
        <v>2374</v>
      </c>
      <c r="BN277" s="27">
        <v>0.57635416666666661</v>
      </c>
      <c r="BO277" t="s">
        <v>1816</v>
      </c>
      <c r="BQ277" t="s">
        <v>1824</v>
      </c>
      <c r="BT277">
        <v>31160</v>
      </c>
      <c r="BW277" t="s">
        <v>1421</v>
      </c>
      <c r="BY277" s="28">
        <v>1</v>
      </c>
      <c r="BZ277" t="s">
        <v>2369</v>
      </c>
      <c r="CA277" t="s">
        <v>1422</v>
      </c>
      <c r="CB277" t="s">
        <v>1818</v>
      </c>
      <c r="CC277">
        <v>9000</v>
      </c>
      <c r="CD277" t="s">
        <v>1397</v>
      </c>
      <c r="CE277">
        <v>10</v>
      </c>
      <c r="CF277">
        <v>9000</v>
      </c>
      <c r="CG277" t="s">
        <v>1397</v>
      </c>
      <c r="CH277">
        <v>4016316796</v>
      </c>
      <c r="CI277" t="s">
        <v>1397</v>
      </c>
      <c r="CJ277" s="27">
        <v>0</v>
      </c>
      <c r="CK277" t="s">
        <v>2369</v>
      </c>
      <c r="CL277" t="s">
        <v>1424</v>
      </c>
      <c r="CM277" t="s">
        <v>1819</v>
      </c>
      <c r="CN277" t="s">
        <v>1820</v>
      </c>
      <c r="CO277" s="27">
        <v>0.57537037037037042</v>
      </c>
      <c r="CP277" s="27">
        <v>0</v>
      </c>
      <c r="CQ277" t="s">
        <v>2375</v>
      </c>
      <c r="CR277" t="s">
        <v>1427</v>
      </c>
      <c r="CS277" t="s">
        <v>1397</v>
      </c>
      <c r="CT277" t="s">
        <v>1821</v>
      </c>
      <c r="CU277">
        <v>183461467</v>
      </c>
      <c r="CV277">
        <v>9000</v>
      </c>
    </row>
    <row r="278" spans="1:100" x14ac:dyDescent="0.2">
      <c r="A278" s="12"/>
      <c r="B278" s="10"/>
      <c r="C278" s="10"/>
      <c r="D278" s="14"/>
      <c r="E278" s="14"/>
      <c r="F278" s="14"/>
      <c r="G278" s="14"/>
      <c r="H278" s="14"/>
      <c r="I278" s="13"/>
      <c r="J278" s="13"/>
      <c r="M278" s="5"/>
      <c r="N278" s="14"/>
      <c r="O278" s="14"/>
      <c r="P278" s="14"/>
      <c r="Q278" s="14"/>
      <c r="AL278" t="s">
        <v>495</v>
      </c>
      <c r="AM278" t="s">
        <v>2375</v>
      </c>
      <c r="AN278" s="27">
        <v>0.57054398148148155</v>
      </c>
      <c r="AO278" t="s">
        <v>1815</v>
      </c>
      <c r="AP278">
        <v>1016892928</v>
      </c>
      <c r="AQ278" t="s">
        <v>1414</v>
      </c>
      <c r="AR278" t="s">
        <v>1415</v>
      </c>
      <c r="AS278" t="s">
        <v>1416</v>
      </c>
      <c r="AT278" t="s">
        <v>1346</v>
      </c>
      <c r="AU278" t="s">
        <v>929</v>
      </c>
      <c r="AV278" s="10">
        <v>140001286267</v>
      </c>
      <c r="AW278" s="10">
        <v>130000573271</v>
      </c>
      <c r="AX278">
        <v>2006963039</v>
      </c>
      <c r="AY278" t="s">
        <v>2366</v>
      </c>
      <c r="AZ278" s="21">
        <v>167134</v>
      </c>
      <c r="BA278">
        <v>9008237410</v>
      </c>
      <c r="BB278" s="21">
        <v>167134</v>
      </c>
      <c r="BC278" t="s">
        <v>2367</v>
      </c>
      <c r="BD278" t="s">
        <v>2371</v>
      </c>
      <c r="BE278" s="21">
        <f t="shared" si="4"/>
        <v>0</v>
      </c>
      <c r="BF278" t="s">
        <v>1417</v>
      </c>
      <c r="BG278" t="s">
        <v>1418</v>
      </c>
      <c r="BH278" t="s">
        <v>2374</v>
      </c>
      <c r="BI278" s="27">
        <v>0.55049768518518516</v>
      </c>
      <c r="BJ278">
        <v>467715</v>
      </c>
      <c r="BK278" t="s">
        <v>46</v>
      </c>
      <c r="BL278" s="27">
        <v>0.55049768518518516</v>
      </c>
      <c r="BM278" t="s">
        <v>2374</v>
      </c>
      <c r="BN278" s="27">
        <v>0.57156249999999997</v>
      </c>
      <c r="BO278" t="s">
        <v>1816</v>
      </c>
      <c r="BQ278" t="s">
        <v>1825</v>
      </c>
      <c r="BT278">
        <v>31160</v>
      </c>
      <c r="BW278" t="s">
        <v>1421</v>
      </c>
      <c r="BY278" s="28">
        <v>1</v>
      </c>
      <c r="BZ278" t="s">
        <v>2369</v>
      </c>
      <c r="CA278" t="s">
        <v>1422</v>
      </c>
      <c r="CB278" t="s">
        <v>1818</v>
      </c>
      <c r="CC278">
        <v>9000</v>
      </c>
      <c r="CD278" t="s">
        <v>1397</v>
      </c>
      <c r="CE278">
        <v>10</v>
      </c>
      <c r="CF278">
        <v>9000</v>
      </c>
      <c r="CG278" t="s">
        <v>1397</v>
      </c>
      <c r="CH278">
        <v>4016316796</v>
      </c>
      <c r="CI278" t="s">
        <v>1397</v>
      </c>
      <c r="CJ278" s="27">
        <v>0</v>
      </c>
      <c r="CK278" t="s">
        <v>2369</v>
      </c>
      <c r="CL278" t="s">
        <v>1424</v>
      </c>
      <c r="CM278" t="s">
        <v>1819</v>
      </c>
      <c r="CN278" t="s">
        <v>1820</v>
      </c>
      <c r="CO278" s="27">
        <v>0.5706134259259259</v>
      </c>
      <c r="CP278" s="27">
        <v>0</v>
      </c>
      <c r="CQ278" t="s">
        <v>2375</v>
      </c>
      <c r="CR278" t="s">
        <v>1427</v>
      </c>
      <c r="CS278" t="s">
        <v>1397</v>
      </c>
      <c r="CT278" t="s">
        <v>1821</v>
      </c>
      <c r="CU278">
        <v>183460963</v>
      </c>
      <c r="CV278">
        <v>9000</v>
      </c>
    </row>
    <row r="279" spans="1:100" x14ac:dyDescent="0.2">
      <c r="A279" s="12"/>
      <c r="B279" s="10"/>
      <c r="C279" s="10"/>
      <c r="D279" s="14"/>
      <c r="E279" s="14"/>
      <c r="F279" s="14"/>
      <c r="G279" s="14"/>
      <c r="H279" s="14"/>
      <c r="I279" s="13"/>
      <c r="J279" s="13"/>
      <c r="M279" s="5"/>
      <c r="N279" s="14"/>
      <c r="O279" s="14"/>
      <c r="P279" s="14"/>
      <c r="Q279" s="14"/>
      <c r="AL279" t="s">
        <v>495</v>
      </c>
      <c r="AM279" t="s">
        <v>2375</v>
      </c>
      <c r="AN279" s="27">
        <v>0.53454861111111118</v>
      </c>
      <c r="AO279" t="s">
        <v>1815</v>
      </c>
      <c r="AP279">
        <v>1017826554</v>
      </c>
      <c r="AQ279" t="s">
        <v>1414</v>
      </c>
      <c r="AR279" t="s">
        <v>1415</v>
      </c>
      <c r="AS279" t="s">
        <v>1416</v>
      </c>
      <c r="AT279" t="s">
        <v>1346</v>
      </c>
      <c r="AU279" t="s">
        <v>1028</v>
      </c>
      <c r="AV279" s="10">
        <v>140001285924</v>
      </c>
      <c r="AW279" s="10">
        <v>130000573153</v>
      </c>
      <c r="AX279">
        <v>2006962736</v>
      </c>
      <c r="AY279" t="s">
        <v>2366</v>
      </c>
      <c r="AZ279" s="21">
        <v>159954.29999999999</v>
      </c>
      <c r="BA279">
        <v>9008236965</v>
      </c>
      <c r="BB279" s="21">
        <v>159954.29999999999</v>
      </c>
      <c r="BC279" t="s">
        <v>2372</v>
      </c>
      <c r="BD279" t="s">
        <v>2376</v>
      </c>
      <c r="BE279" s="21">
        <f t="shared" si="4"/>
        <v>0</v>
      </c>
      <c r="BF279" t="s">
        <v>1417</v>
      </c>
      <c r="BG279" t="s">
        <v>1418</v>
      </c>
      <c r="BH279" t="s">
        <v>2374</v>
      </c>
      <c r="BI279" s="27">
        <v>0.54974537037037041</v>
      </c>
      <c r="BJ279">
        <v>467715</v>
      </c>
      <c r="BK279" t="s">
        <v>46</v>
      </c>
      <c r="BL279" s="27">
        <v>0.54974537037037041</v>
      </c>
      <c r="BM279" t="s">
        <v>2374</v>
      </c>
      <c r="BN279" s="27">
        <v>0.5360300925925926</v>
      </c>
      <c r="BO279" t="s">
        <v>1816</v>
      </c>
      <c r="BQ279" t="s">
        <v>1826</v>
      </c>
      <c r="BT279">
        <v>31160</v>
      </c>
      <c r="BW279" t="s">
        <v>1421</v>
      </c>
      <c r="BY279" s="28">
        <v>1</v>
      </c>
      <c r="BZ279" t="s">
        <v>2369</v>
      </c>
      <c r="CA279" t="s">
        <v>1422</v>
      </c>
      <c r="CB279" t="s">
        <v>1818</v>
      </c>
      <c r="CC279">
        <v>9000</v>
      </c>
      <c r="CD279" t="s">
        <v>1397</v>
      </c>
      <c r="CE279">
        <v>10</v>
      </c>
      <c r="CF279">
        <v>9000</v>
      </c>
      <c r="CG279" t="s">
        <v>1397</v>
      </c>
      <c r="CH279">
        <v>4016316796</v>
      </c>
      <c r="CI279" t="s">
        <v>1397</v>
      </c>
      <c r="CJ279" s="27">
        <v>0</v>
      </c>
      <c r="CK279" t="s">
        <v>2369</v>
      </c>
      <c r="CL279" t="s">
        <v>1424</v>
      </c>
      <c r="CM279" t="s">
        <v>1819</v>
      </c>
      <c r="CN279" t="s">
        <v>1820</v>
      </c>
      <c r="CO279" s="27">
        <v>0.53461805555555553</v>
      </c>
      <c r="CP279" s="27">
        <v>0</v>
      </c>
      <c r="CQ279" t="s">
        <v>2375</v>
      </c>
      <c r="CR279" t="s">
        <v>1427</v>
      </c>
      <c r="CS279" t="s">
        <v>1397</v>
      </c>
      <c r="CT279" t="s">
        <v>1821</v>
      </c>
      <c r="CU279">
        <v>183458772</v>
      </c>
      <c r="CV279">
        <v>9000</v>
      </c>
    </row>
    <row r="280" spans="1:100" x14ac:dyDescent="0.2">
      <c r="A280" s="12"/>
      <c r="B280" s="10"/>
      <c r="C280" s="10"/>
      <c r="D280" s="14"/>
      <c r="E280" s="14"/>
      <c r="F280" s="14"/>
      <c r="G280" s="14"/>
      <c r="H280" s="14"/>
      <c r="I280" s="13"/>
      <c r="J280" s="13"/>
      <c r="M280" s="5"/>
      <c r="N280" s="14"/>
      <c r="O280" s="14"/>
      <c r="P280" s="14"/>
      <c r="Q280" s="14"/>
      <c r="AL280" t="s">
        <v>495</v>
      </c>
      <c r="AM280" t="s">
        <v>2375</v>
      </c>
      <c r="AN280" s="27">
        <v>0.52803240740740742</v>
      </c>
      <c r="AO280" t="s">
        <v>1815</v>
      </c>
      <c r="AP280">
        <v>1018532101</v>
      </c>
      <c r="AQ280" t="s">
        <v>1414</v>
      </c>
      <c r="AR280" t="s">
        <v>1415</v>
      </c>
      <c r="AS280" t="s">
        <v>1416</v>
      </c>
      <c r="AT280" t="s">
        <v>1346</v>
      </c>
      <c r="AU280" t="s">
        <v>902</v>
      </c>
      <c r="AV280" s="10">
        <v>140001285886</v>
      </c>
      <c r="AW280" s="10">
        <v>130000573148</v>
      </c>
      <c r="AX280">
        <v>2006962630</v>
      </c>
      <c r="AY280" t="s">
        <v>2366</v>
      </c>
      <c r="AZ280" s="21">
        <v>93689.2</v>
      </c>
      <c r="BA280">
        <v>9008236960</v>
      </c>
      <c r="BB280" s="21">
        <v>93689.2</v>
      </c>
      <c r="BC280" t="s">
        <v>2372</v>
      </c>
      <c r="BD280" t="s">
        <v>2373</v>
      </c>
      <c r="BE280" s="21">
        <f t="shared" si="4"/>
        <v>0</v>
      </c>
      <c r="BF280" t="s">
        <v>1417</v>
      </c>
      <c r="BG280" t="s">
        <v>1418</v>
      </c>
      <c r="BH280" t="s">
        <v>2374</v>
      </c>
      <c r="BI280" s="27">
        <v>0.54951388888888886</v>
      </c>
      <c r="BJ280">
        <v>467715</v>
      </c>
      <c r="BK280" t="s">
        <v>46</v>
      </c>
      <c r="BL280" s="27">
        <v>0.54951388888888886</v>
      </c>
      <c r="BM280" t="s">
        <v>2374</v>
      </c>
      <c r="BN280" s="27">
        <v>0.5298842592592593</v>
      </c>
      <c r="BO280" t="s">
        <v>1816</v>
      </c>
      <c r="BQ280" t="s">
        <v>1827</v>
      </c>
      <c r="BT280">
        <v>31160</v>
      </c>
      <c r="BW280" t="s">
        <v>1421</v>
      </c>
      <c r="BY280" s="28">
        <v>1</v>
      </c>
      <c r="BZ280" t="s">
        <v>2369</v>
      </c>
      <c r="CA280" t="s">
        <v>1422</v>
      </c>
      <c r="CB280" t="s">
        <v>1818</v>
      </c>
      <c r="CC280">
        <v>9000</v>
      </c>
      <c r="CD280" t="s">
        <v>1397</v>
      </c>
      <c r="CE280">
        <v>10</v>
      </c>
      <c r="CF280">
        <v>9000</v>
      </c>
      <c r="CG280" t="s">
        <v>1397</v>
      </c>
      <c r="CH280">
        <v>4016316796</v>
      </c>
      <c r="CI280" t="s">
        <v>1397</v>
      </c>
      <c r="CJ280" s="27">
        <v>0</v>
      </c>
      <c r="CK280" t="s">
        <v>2369</v>
      </c>
      <c r="CL280" t="s">
        <v>1424</v>
      </c>
      <c r="CM280" t="s">
        <v>1819</v>
      </c>
      <c r="CN280" t="s">
        <v>1820</v>
      </c>
      <c r="CO280" s="27">
        <v>0.52814814814814814</v>
      </c>
      <c r="CP280" s="27">
        <v>0</v>
      </c>
      <c r="CQ280" t="s">
        <v>2375</v>
      </c>
      <c r="CR280" t="s">
        <v>1427</v>
      </c>
      <c r="CS280" t="s">
        <v>1397</v>
      </c>
      <c r="CT280" t="s">
        <v>1821</v>
      </c>
      <c r="CU280">
        <v>183458657</v>
      </c>
      <c r="CV280">
        <v>9000</v>
      </c>
    </row>
    <row r="281" spans="1:100" x14ac:dyDescent="0.2">
      <c r="A281" s="12"/>
      <c r="B281" s="10"/>
      <c r="C281" s="10"/>
      <c r="D281" s="14"/>
      <c r="E281" s="14"/>
      <c r="F281" s="14"/>
      <c r="G281" s="14"/>
      <c r="H281" s="14"/>
      <c r="I281" s="13"/>
      <c r="J281" s="13"/>
      <c r="M281" s="5"/>
      <c r="N281" s="14"/>
      <c r="O281" s="14"/>
      <c r="P281" s="14"/>
      <c r="Q281" s="14"/>
      <c r="AL281" t="s">
        <v>495</v>
      </c>
      <c r="AM281" t="s">
        <v>2375</v>
      </c>
      <c r="AN281" s="27">
        <v>0.6060416666666667</v>
      </c>
      <c r="AO281" t="s">
        <v>1815</v>
      </c>
      <c r="AP281">
        <v>1016823762</v>
      </c>
      <c r="AQ281" t="s">
        <v>1414</v>
      </c>
      <c r="AR281" t="s">
        <v>1415</v>
      </c>
      <c r="AS281" t="s">
        <v>1416</v>
      </c>
      <c r="AT281" t="s">
        <v>1346</v>
      </c>
      <c r="AU281" t="s">
        <v>993</v>
      </c>
      <c r="AV281" s="10">
        <v>140001286622</v>
      </c>
      <c r="AW281" s="10">
        <v>130000573974</v>
      </c>
      <c r="AX281">
        <v>2006963372</v>
      </c>
      <c r="AY281" t="s">
        <v>2366</v>
      </c>
      <c r="AZ281" s="21">
        <v>23186.9</v>
      </c>
      <c r="BA281">
        <v>9008237934</v>
      </c>
      <c r="BB281" s="21">
        <v>23186.9</v>
      </c>
      <c r="BC281" t="s">
        <v>2384</v>
      </c>
      <c r="BD281" t="s">
        <v>2385</v>
      </c>
      <c r="BE281" s="21">
        <f t="shared" si="4"/>
        <v>0</v>
      </c>
      <c r="BF281" t="s">
        <v>1417</v>
      </c>
      <c r="BG281" t="s">
        <v>1418</v>
      </c>
      <c r="BH281" t="s">
        <v>2374</v>
      </c>
      <c r="BI281" s="27">
        <v>0.55099537037037039</v>
      </c>
      <c r="BJ281">
        <v>467715</v>
      </c>
      <c r="BK281" t="s">
        <v>46</v>
      </c>
      <c r="BL281" s="27">
        <v>0.55099537037037039</v>
      </c>
      <c r="BM281" t="s">
        <v>2374</v>
      </c>
      <c r="BN281" s="27">
        <v>0.60763888888888895</v>
      </c>
      <c r="BO281" t="s">
        <v>1816</v>
      </c>
      <c r="BQ281" t="s">
        <v>1828</v>
      </c>
      <c r="BT281">
        <v>31160</v>
      </c>
      <c r="BW281" t="s">
        <v>1421</v>
      </c>
      <c r="BY281" s="28">
        <v>1</v>
      </c>
      <c r="BZ281" t="s">
        <v>2369</v>
      </c>
      <c r="CA281" t="s">
        <v>1422</v>
      </c>
      <c r="CB281" t="s">
        <v>1818</v>
      </c>
      <c r="CC281">
        <v>9000</v>
      </c>
      <c r="CD281" t="s">
        <v>1397</v>
      </c>
      <c r="CE281">
        <v>10</v>
      </c>
      <c r="CF281">
        <v>9000</v>
      </c>
      <c r="CG281" t="s">
        <v>1397</v>
      </c>
      <c r="CH281">
        <v>4016316796</v>
      </c>
      <c r="CI281" t="s">
        <v>1397</v>
      </c>
      <c r="CJ281" s="27">
        <v>0</v>
      </c>
      <c r="CK281" t="s">
        <v>2369</v>
      </c>
      <c r="CL281" t="s">
        <v>1424</v>
      </c>
      <c r="CM281" t="s">
        <v>1819</v>
      </c>
      <c r="CN281" t="s">
        <v>1820</v>
      </c>
      <c r="CO281" s="27">
        <v>0.60612268518518519</v>
      </c>
      <c r="CP281" s="27">
        <v>0</v>
      </c>
      <c r="CQ281" t="s">
        <v>2375</v>
      </c>
      <c r="CR281" t="s">
        <v>1427</v>
      </c>
      <c r="CS281" t="s">
        <v>1397</v>
      </c>
      <c r="CT281" t="s">
        <v>1821</v>
      </c>
      <c r="CU281">
        <v>183464403</v>
      </c>
      <c r="CV281">
        <v>9000</v>
      </c>
    </row>
    <row r="282" spans="1:100" x14ac:dyDescent="0.2">
      <c r="A282" s="12"/>
      <c r="B282" s="10"/>
      <c r="C282" s="10"/>
      <c r="D282" s="14"/>
      <c r="E282" s="14"/>
      <c r="F282" s="14"/>
      <c r="G282" s="14"/>
      <c r="H282" s="14"/>
      <c r="I282" s="13"/>
      <c r="J282" s="13"/>
      <c r="M282" s="5"/>
      <c r="N282" s="14"/>
      <c r="O282" s="14"/>
      <c r="P282" s="14"/>
      <c r="Q282" s="14"/>
      <c r="AL282" t="s">
        <v>495</v>
      </c>
      <c r="AM282" t="s">
        <v>2375</v>
      </c>
      <c r="AN282" s="27">
        <v>0.59939814814814818</v>
      </c>
      <c r="AO282" t="s">
        <v>1815</v>
      </c>
      <c r="AP282">
        <v>1016892882</v>
      </c>
      <c r="AQ282" t="s">
        <v>1414</v>
      </c>
      <c r="AR282" t="s">
        <v>1415</v>
      </c>
      <c r="AS282" t="s">
        <v>1416</v>
      </c>
      <c r="AT282" t="s">
        <v>1346</v>
      </c>
      <c r="AU282" t="s">
        <v>779</v>
      </c>
      <c r="AV282" s="10">
        <v>140001286565</v>
      </c>
      <c r="AW282" s="10">
        <v>130000573110</v>
      </c>
      <c r="AX282">
        <v>2006963365</v>
      </c>
      <c r="AY282" t="s">
        <v>2366</v>
      </c>
      <c r="AZ282" s="21">
        <v>56790.25</v>
      </c>
      <c r="BA282">
        <v>9008237743</v>
      </c>
      <c r="BB282" s="21">
        <v>56790.25</v>
      </c>
      <c r="BC282" t="s">
        <v>2379</v>
      </c>
      <c r="BD282" t="s">
        <v>2380</v>
      </c>
      <c r="BE282" s="21">
        <f t="shared" si="4"/>
        <v>0</v>
      </c>
      <c r="BF282" t="s">
        <v>1417</v>
      </c>
      <c r="BG282" t="s">
        <v>1418</v>
      </c>
      <c r="BH282" t="s">
        <v>2374</v>
      </c>
      <c r="BI282" s="27">
        <v>0.54790509259259257</v>
      </c>
      <c r="BJ282">
        <v>467715</v>
      </c>
      <c r="BK282" t="s">
        <v>46</v>
      </c>
      <c r="BL282" s="27">
        <v>0.54790509259259257</v>
      </c>
      <c r="BM282" t="s">
        <v>2374</v>
      </c>
      <c r="BN282" s="27">
        <v>0.6010416666666667</v>
      </c>
      <c r="BO282" t="s">
        <v>1816</v>
      </c>
      <c r="BQ282" t="s">
        <v>1829</v>
      </c>
      <c r="BT282">
        <v>31160</v>
      </c>
      <c r="BW282" t="s">
        <v>1421</v>
      </c>
      <c r="BY282" s="28">
        <v>1</v>
      </c>
      <c r="BZ282" t="s">
        <v>2369</v>
      </c>
      <c r="CA282" t="s">
        <v>1422</v>
      </c>
      <c r="CB282" t="s">
        <v>1818</v>
      </c>
      <c r="CC282">
        <v>9000</v>
      </c>
      <c r="CD282" t="s">
        <v>1397</v>
      </c>
      <c r="CE282">
        <v>10</v>
      </c>
      <c r="CF282">
        <v>9000</v>
      </c>
      <c r="CG282" t="s">
        <v>1397</v>
      </c>
      <c r="CH282">
        <v>4016316796</v>
      </c>
      <c r="CI282" t="s">
        <v>1397</v>
      </c>
      <c r="CJ282" s="27">
        <v>0</v>
      </c>
      <c r="CK282" t="s">
        <v>2369</v>
      </c>
      <c r="CL282" t="s">
        <v>1424</v>
      </c>
      <c r="CM282" t="s">
        <v>1819</v>
      </c>
      <c r="CN282" t="s">
        <v>1820</v>
      </c>
      <c r="CO282" s="27">
        <v>0.59945601851851849</v>
      </c>
      <c r="CP282" s="27">
        <v>0</v>
      </c>
      <c r="CQ282" t="s">
        <v>2375</v>
      </c>
      <c r="CR282" t="s">
        <v>1427</v>
      </c>
      <c r="CS282" t="s">
        <v>1397</v>
      </c>
      <c r="CT282" t="s">
        <v>1821</v>
      </c>
      <c r="CU282">
        <v>183463817</v>
      </c>
      <c r="CV282">
        <v>9000</v>
      </c>
    </row>
    <row r="283" spans="1:100" x14ac:dyDescent="0.2">
      <c r="A283" s="12"/>
      <c r="B283" s="10"/>
      <c r="C283" s="10"/>
      <c r="D283" s="14"/>
      <c r="E283" s="14"/>
      <c r="F283" s="14"/>
      <c r="G283" s="14"/>
      <c r="H283" s="14"/>
      <c r="I283" s="13"/>
      <c r="J283" s="13"/>
      <c r="M283" s="5"/>
      <c r="N283" s="14"/>
      <c r="O283" s="14"/>
      <c r="P283" s="14"/>
      <c r="Q283" s="14"/>
      <c r="AL283" t="s">
        <v>495</v>
      </c>
      <c r="AM283" t="s">
        <v>2375</v>
      </c>
      <c r="AN283" s="27">
        <v>0.55997685185185186</v>
      </c>
      <c r="AO283" t="s">
        <v>1815</v>
      </c>
      <c r="AP283">
        <v>1016892882</v>
      </c>
      <c r="AQ283" t="s">
        <v>1414</v>
      </c>
      <c r="AR283" t="s">
        <v>1415</v>
      </c>
      <c r="AS283" t="s">
        <v>1416</v>
      </c>
      <c r="AT283" t="s">
        <v>1346</v>
      </c>
      <c r="AU283" t="s">
        <v>749</v>
      </c>
      <c r="AV283" s="10">
        <v>140001286153</v>
      </c>
      <c r="AW283" s="10">
        <v>130000573258</v>
      </c>
      <c r="AX283">
        <v>2006962891</v>
      </c>
      <c r="AY283" t="s">
        <v>2366</v>
      </c>
      <c r="AZ283" s="21">
        <v>127645.65</v>
      </c>
      <c r="BA283">
        <v>9008242482</v>
      </c>
      <c r="BB283" s="21">
        <v>127645.65</v>
      </c>
      <c r="BC283" t="s">
        <v>2379</v>
      </c>
      <c r="BD283" t="s">
        <v>2380</v>
      </c>
      <c r="BE283" s="21">
        <f t="shared" si="4"/>
        <v>0</v>
      </c>
      <c r="BF283" t="s">
        <v>1417</v>
      </c>
      <c r="BG283" t="s">
        <v>1418</v>
      </c>
      <c r="BH283" t="s">
        <v>2374</v>
      </c>
      <c r="BI283" s="27">
        <v>0.55024305555555553</v>
      </c>
      <c r="BJ283">
        <v>467715</v>
      </c>
      <c r="BK283" t="s">
        <v>46</v>
      </c>
      <c r="BL283" s="27">
        <v>0.55024305555555553</v>
      </c>
      <c r="BM283" t="s">
        <v>2374</v>
      </c>
      <c r="BN283" s="27">
        <v>0.56103009259259262</v>
      </c>
      <c r="BO283" t="s">
        <v>1816</v>
      </c>
      <c r="BQ283" t="s">
        <v>1830</v>
      </c>
      <c r="BT283">
        <v>31160</v>
      </c>
      <c r="BW283" t="s">
        <v>1421</v>
      </c>
      <c r="BY283" s="28">
        <v>1</v>
      </c>
      <c r="BZ283" t="s">
        <v>2369</v>
      </c>
      <c r="CA283" t="s">
        <v>1422</v>
      </c>
      <c r="CB283" t="s">
        <v>1818</v>
      </c>
      <c r="CC283">
        <v>9000</v>
      </c>
      <c r="CD283" t="s">
        <v>1397</v>
      </c>
      <c r="CE283">
        <v>10</v>
      </c>
      <c r="CF283">
        <v>9000</v>
      </c>
      <c r="CG283" t="s">
        <v>1397</v>
      </c>
      <c r="CH283">
        <v>4016316796</v>
      </c>
      <c r="CI283" t="s">
        <v>1397</v>
      </c>
      <c r="CJ283" s="27">
        <v>0</v>
      </c>
      <c r="CK283" t="s">
        <v>2369</v>
      </c>
      <c r="CL283" t="s">
        <v>1424</v>
      </c>
      <c r="CM283" t="s">
        <v>1819</v>
      </c>
      <c r="CN283" t="s">
        <v>1820</v>
      </c>
      <c r="CO283" s="27">
        <v>0.5600694444444444</v>
      </c>
      <c r="CP283" s="27">
        <v>0</v>
      </c>
      <c r="CQ283" t="s">
        <v>2375</v>
      </c>
      <c r="CR283" t="s">
        <v>1427</v>
      </c>
      <c r="CS283" t="s">
        <v>1397</v>
      </c>
      <c r="CT283" t="s">
        <v>1821</v>
      </c>
      <c r="CU283">
        <v>183460044</v>
      </c>
      <c r="CV283">
        <v>9000</v>
      </c>
    </row>
    <row r="284" spans="1:100" x14ac:dyDescent="0.2">
      <c r="A284" s="12"/>
      <c r="B284" s="10"/>
      <c r="C284" s="10"/>
      <c r="D284" s="14"/>
      <c r="E284" s="14"/>
      <c r="F284" s="14"/>
      <c r="G284" s="14"/>
      <c r="H284" s="14"/>
      <c r="I284" s="13"/>
      <c r="J284" s="13"/>
      <c r="M284" s="5"/>
      <c r="N284" s="14"/>
      <c r="O284" s="14"/>
      <c r="P284" s="14"/>
      <c r="Q284" s="14"/>
      <c r="AL284" t="s">
        <v>495</v>
      </c>
      <c r="AM284" t="s">
        <v>2375</v>
      </c>
      <c r="AN284" s="27">
        <v>0.54293981481481479</v>
      </c>
      <c r="AO284" t="s">
        <v>1815</v>
      </c>
      <c r="AP284">
        <v>1016892882</v>
      </c>
      <c r="AQ284" t="s">
        <v>1414</v>
      </c>
      <c r="AR284" t="s">
        <v>1415</v>
      </c>
      <c r="AS284" t="s">
        <v>1416</v>
      </c>
      <c r="AT284" t="s">
        <v>1346</v>
      </c>
      <c r="AU284" t="s">
        <v>809</v>
      </c>
      <c r="AV284" s="10">
        <v>140001285982</v>
      </c>
      <c r="AW284" s="10">
        <v>130000573169</v>
      </c>
      <c r="AX284">
        <v>2006962744</v>
      </c>
      <c r="AY284" t="s">
        <v>2366</v>
      </c>
      <c r="AZ284" s="21">
        <v>107989.75</v>
      </c>
      <c r="BA284">
        <v>9008237056</v>
      </c>
      <c r="BB284" s="21">
        <v>107989.75</v>
      </c>
      <c r="BC284" t="s">
        <v>2379</v>
      </c>
      <c r="BD284" t="s">
        <v>2380</v>
      </c>
      <c r="BE284" s="21">
        <f t="shared" si="4"/>
        <v>0</v>
      </c>
      <c r="BF284" t="s">
        <v>1417</v>
      </c>
      <c r="BG284" t="s">
        <v>1418</v>
      </c>
      <c r="BH284" t="s">
        <v>2374</v>
      </c>
      <c r="BI284" s="27">
        <v>0.54998842592592589</v>
      </c>
      <c r="BJ284">
        <v>467715</v>
      </c>
      <c r="BK284" t="s">
        <v>46</v>
      </c>
      <c r="BL284" s="27">
        <v>0.54998842592592589</v>
      </c>
      <c r="BM284" t="s">
        <v>2374</v>
      </c>
      <c r="BN284" s="27">
        <v>0.54416666666666669</v>
      </c>
      <c r="BO284" t="s">
        <v>1816</v>
      </c>
      <c r="BQ284" t="s">
        <v>1831</v>
      </c>
      <c r="BT284">
        <v>31160</v>
      </c>
      <c r="BW284" t="s">
        <v>1421</v>
      </c>
      <c r="BY284" s="28">
        <v>1</v>
      </c>
      <c r="BZ284" t="s">
        <v>2369</v>
      </c>
      <c r="CA284" t="s">
        <v>1422</v>
      </c>
      <c r="CB284" t="s">
        <v>1818</v>
      </c>
      <c r="CC284">
        <v>9000</v>
      </c>
      <c r="CD284" t="s">
        <v>1397</v>
      </c>
      <c r="CE284">
        <v>10</v>
      </c>
      <c r="CF284">
        <v>9000</v>
      </c>
      <c r="CG284" t="s">
        <v>1397</v>
      </c>
      <c r="CH284">
        <v>4016316796</v>
      </c>
      <c r="CI284" t="s">
        <v>1397</v>
      </c>
      <c r="CJ284" s="27">
        <v>0</v>
      </c>
      <c r="CK284" t="s">
        <v>2369</v>
      </c>
      <c r="CL284" t="s">
        <v>1424</v>
      </c>
      <c r="CM284" t="s">
        <v>1819</v>
      </c>
      <c r="CN284" t="s">
        <v>1820</v>
      </c>
      <c r="CO284" s="27">
        <v>0.5430208333333334</v>
      </c>
      <c r="CP284" s="27">
        <v>0</v>
      </c>
      <c r="CQ284" t="s">
        <v>2375</v>
      </c>
      <c r="CR284" t="s">
        <v>1427</v>
      </c>
      <c r="CS284" t="s">
        <v>1397</v>
      </c>
      <c r="CT284" t="s">
        <v>1821</v>
      </c>
      <c r="CU284">
        <v>183459127</v>
      </c>
      <c r="CV284">
        <v>9000</v>
      </c>
    </row>
    <row r="285" spans="1:100" x14ac:dyDescent="0.2">
      <c r="A285" s="12"/>
      <c r="B285" s="10"/>
      <c r="C285" s="10"/>
      <c r="D285" s="14"/>
      <c r="E285" s="14"/>
      <c r="F285" s="14"/>
      <c r="G285" s="14"/>
      <c r="H285" s="14"/>
      <c r="I285" s="13"/>
      <c r="J285" s="13"/>
      <c r="M285" s="5"/>
      <c r="N285" s="14"/>
      <c r="O285" s="14"/>
      <c r="P285" s="14"/>
      <c r="Q285" s="14"/>
      <c r="AL285" t="s">
        <v>416</v>
      </c>
      <c r="AM285" t="s">
        <v>2375</v>
      </c>
      <c r="AN285" s="27">
        <v>0.67318287037037028</v>
      </c>
      <c r="AO285" t="s">
        <v>1832</v>
      </c>
      <c r="AP285">
        <v>1018532101</v>
      </c>
      <c r="AQ285" t="s">
        <v>1414</v>
      </c>
      <c r="AR285" t="s">
        <v>1415</v>
      </c>
      <c r="AS285" t="s">
        <v>1416</v>
      </c>
      <c r="AT285" t="s">
        <v>1346</v>
      </c>
      <c r="AU285" t="s">
        <v>918</v>
      </c>
      <c r="AV285" s="10">
        <v>140001287194</v>
      </c>
      <c r="AW285" s="10">
        <v>130000584361</v>
      </c>
      <c r="AX285">
        <v>2006964012</v>
      </c>
      <c r="AY285" t="s">
        <v>2366</v>
      </c>
      <c r="AZ285" s="21">
        <v>174137.15</v>
      </c>
      <c r="BA285">
        <v>9008238657</v>
      </c>
      <c r="BB285" s="21">
        <v>174137.15</v>
      </c>
      <c r="BC285" t="s">
        <v>2372</v>
      </c>
      <c r="BD285" t="s">
        <v>2373</v>
      </c>
      <c r="BE285" s="21">
        <f t="shared" si="4"/>
        <v>0</v>
      </c>
      <c r="BF285" t="s">
        <v>1417</v>
      </c>
      <c r="BG285" t="s">
        <v>1601</v>
      </c>
      <c r="BH285" t="s">
        <v>2433</v>
      </c>
      <c r="BI285" s="27">
        <v>0.81342592592592589</v>
      </c>
      <c r="BJ285">
        <v>499811</v>
      </c>
      <c r="BK285" t="s">
        <v>91</v>
      </c>
      <c r="BL285" s="27">
        <v>0</v>
      </c>
      <c r="BN285" s="27">
        <v>0.67678240740740747</v>
      </c>
      <c r="BO285" t="s">
        <v>1833</v>
      </c>
      <c r="BQ285" t="s">
        <v>1834</v>
      </c>
      <c r="BS285" t="s">
        <v>1835</v>
      </c>
      <c r="BT285">
        <v>31120</v>
      </c>
      <c r="BU285">
        <v>4</v>
      </c>
      <c r="BW285" t="s">
        <v>1421</v>
      </c>
      <c r="BY285" s="27">
        <v>0.67318287037037028</v>
      </c>
      <c r="BZ285" t="s">
        <v>2418</v>
      </c>
      <c r="CA285" t="s">
        <v>1422</v>
      </c>
      <c r="CB285" t="s">
        <v>1836</v>
      </c>
      <c r="CC285">
        <v>9000</v>
      </c>
      <c r="CD285" t="s">
        <v>1397</v>
      </c>
      <c r="CE285">
        <v>10</v>
      </c>
      <c r="CF285">
        <v>9000</v>
      </c>
      <c r="CG285" t="s">
        <v>1397</v>
      </c>
      <c r="CH285">
        <v>4016316915</v>
      </c>
      <c r="CI285" t="s">
        <v>1397</v>
      </c>
      <c r="CJ285" s="27">
        <v>0.67318287037037028</v>
      </c>
      <c r="CK285" t="s">
        <v>2398</v>
      </c>
      <c r="CL285" t="s">
        <v>1424</v>
      </c>
      <c r="CM285" t="s">
        <v>1837</v>
      </c>
      <c r="CN285" t="s">
        <v>1838</v>
      </c>
      <c r="CO285" s="27">
        <v>0.67337962962962961</v>
      </c>
      <c r="CP285" s="27">
        <v>0</v>
      </c>
      <c r="CQ285" t="s">
        <v>2375</v>
      </c>
      <c r="CR285" t="s">
        <v>1427</v>
      </c>
      <c r="CS285" t="s">
        <v>1397</v>
      </c>
      <c r="CT285" t="s">
        <v>1839</v>
      </c>
      <c r="CU285">
        <v>183470947</v>
      </c>
      <c r="CV285">
        <v>9000</v>
      </c>
    </row>
    <row r="286" spans="1:100" x14ac:dyDescent="0.2">
      <c r="A286" s="12"/>
      <c r="B286" s="10"/>
      <c r="C286" s="10"/>
      <c r="D286" s="14"/>
      <c r="E286" s="14"/>
      <c r="F286" s="14"/>
      <c r="G286" s="14"/>
      <c r="H286" s="14"/>
      <c r="I286" s="13"/>
      <c r="J286" s="13"/>
      <c r="M286" s="5"/>
      <c r="N286" s="14"/>
      <c r="O286" s="14"/>
      <c r="P286" s="14"/>
      <c r="Q286" s="14"/>
      <c r="AL286" t="s">
        <v>416</v>
      </c>
      <c r="AM286" t="s">
        <v>2375</v>
      </c>
      <c r="AN286" s="27">
        <v>0.59186342592592589</v>
      </c>
      <c r="AO286" t="s">
        <v>1832</v>
      </c>
      <c r="AP286">
        <v>1016894925</v>
      </c>
      <c r="AQ286" t="s">
        <v>1414</v>
      </c>
      <c r="AR286" t="s">
        <v>1415</v>
      </c>
      <c r="AS286" t="s">
        <v>1416</v>
      </c>
      <c r="AT286" t="s">
        <v>1346</v>
      </c>
      <c r="AU286" t="s">
        <v>734</v>
      </c>
      <c r="AV286" s="10">
        <v>140001286514</v>
      </c>
      <c r="AW286" s="10">
        <v>130000584373</v>
      </c>
      <c r="AX286">
        <v>2006963336</v>
      </c>
      <c r="AY286" t="s">
        <v>2366</v>
      </c>
      <c r="AZ286" s="21">
        <v>132589.04999999999</v>
      </c>
      <c r="BA286">
        <v>9008237910</v>
      </c>
      <c r="BB286" s="21">
        <v>132589.04999999999</v>
      </c>
      <c r="BC286" t="s">
        <v>2367</v>
      </c>
      <c r="BD286" t="s">
        <v>2383</v>
      </c>
      <c r="BE286" s="21">
        <f t="shared" si="4"/>
        <v>0</v>
      </c>
      <c r="BF286" t="s">
        <v>1417</v>
      </c>
      <c r="BG286" t="s">
        <v>1601</v>
      </c>
      <c r="BH286" t="s">
        <v>2433</v>
      </c>
      <c r="BI286" s="27">
        <v>0.81371527777777775</v>
      </c>
      <c r="BJ286">
        <v>499811</v>
      </c>
      <c r="BK286" t="s">
        <v>91</v>
      </c>
      <c r="BL286" s="27">
        <v>0</v>
      </c>
      <c r="BN286" s="27">
        <v>0.59567129629629634</v>
      </c>
      <c r="BO286" t="s">
        <v>1833</v>
      </c>
      <c r="BQ286" t="s">
        <v>1840</v>
      </c>
      <c r="BS286" t="s">
        <v>1835</v>
      </c>
      <c r="BT286">
        <v>31120</v>
      </c>
      <c r="BU286">
        <v>4</v>
      </c>
      <c r="BW286" t="s">
        <v>1421</v>
      </c>
      <c r="BY286" s="27">
        <v>0.59186342592592589</v>
      </c>
      <c r="BZ286" t="s">
        <v>2418</v>
      </c>
      <c r="CA286" t="s">
        <v>1422</v>
      </c>
      <c r="CB286" t="s">
        <v>1836</v>
      </c>
      <c r="CC286">
        <v>9000</v>
      </c>
      <c r="CD286" t="s">
        <v>1397</v>
      </c>
      <c r="CE286">
        <v>10</v>
      </c>
      <c r="CF286">
        <v>9000</v>
      </c>
      <c r="CG286" t="s">
        <v>1397</v>
      </c>
      <c r="CH286">
        <v>4016316915</v>
      </c>
      <c r="CI286" t="s">
        <v>1397</v>
      </c>
      <c r="CJ286" s="27">
        <v>0.59186342592592589</v>
      </c>
      <c r="CK286" t="s">
        <v>2398</v>
      </c>
      <c r="CL286" t="s">
        <v>1424</v>
      </c>
      <c r="CM286" t="s">
        <v>1837</v>
      </c>
      <c r="CN286" t="s">
        <v>1838</v>
      </c>
      <c r="CO286" s="27">
        <v>0.59201388888888895</v>
      </c>
      <c r="CP286" s="27">
        <v>0</v>
      </c>
      <c r="CQ286" t="s">
        <v>2375</v>
      </c>
      <c r="CR286" t="s">
        <v>1427</v>
      </c>
      <c r="CS286" t="s">
        <v>1397</v>
      </c>
      <c r="CT286" t="s">
        <v>1839</v>
      </c>
      <c r="CU286">
        <v>183463308</v>
      </c>
      <c r="CV286">
        <v>9000</v>
      </c>
    </row>
    <row r="287" spans="1:100" x14ac:dyDescent="0.2">
      <c r="A287" s="12"/>
      <c r="B287" s="10"/>
      <c r="C287" s="10"/>
      <c r="D287" s="14"/>
      <c r="E287" s="14"/>
      <c r="F287" s="14"/>
      <c r="G287" s="14"/>
      <c r="H287" s="14"/>
      <c r="I287" s="13"/>
      <c r="J287" s="13"/>
      <c r="M287" s="5"/>
      <c r="N287" s="14"/>
      <c r="O287" s="14"/>
      <c r="P287" s="14"/>
      <c r="Q287" s="14"/>
      <c r="AL287" t="s">
        <v>416</v>
      </c>
      <c r="AM287" t="s">
        <v>2375</v>
      </c>
      <c r="AN287" s="27">
        <v>0.69030092592592596</v>
      </c>
      <c r="AO287" t="s">
        <v>1832</v>
      </c>
      <c r="AP287">
        <v>1016892928</v>
      </c>
      <c r="AQ287" t="s">
        <v>1414</v>
      </c>
      <c r="AR287" t="s">
        <v>1415</v>
      </c>
      <c r="AS287" t="s">
        <v>1416</v>
      </c>
      <c r="AT287" t="s">
        <v>1346</v>
      </c>
      <c r="AU287" t="s">
        <v>967</v>
      </c>
      <c r="AV287" s="10">
        <v>140001287275</v>
      </c>
      <c r="AW287" s="10">
        <v>130000584349</v>
      </c>
      <c r="AX287">
        <v>2006964272</v>
      </c>
      <c r="AY287" t="s">
        <v>2366</v>
      </c>
      <c r="AZ287" s="21">
        <v>704835.75</v>
      </c>
      <c r="BA287">
        <v>9008238921</v>
      </c>
      <c r="BB287" s="21">
        <v>704835.75</v>
      </c>
      <c r="BC287" t="s">
        <v>2367</v>
      </c>
      <c r="BD287" t="s">
        <v>2371</v>
      </c>
      <c r="BE287" s="21">
        <f t="shared" si="4"/>
        <v>0</v>
      </c>
      <c r="BF287" t="s">
        <v>1417</v>
      </c>
      <c r="BG287" t="s">
        <v>1601</v>
      </c>
      <c r="BH287" t="s">
        <v>2433</v>
      </c>
      <c r="BI287" s="27">
        <v>0.81354166666666661</v>
      </c>
      <c r="BJ287">
        <v>499811</v>
      </c>
      <c r="BK287" t="s">
        <v>91</v>
      </c>
      <c r="BL287" s="27">
        <v>0</v>
      </c>
      <c r="BN287" s="27">
        <v>0.69179398148148152</v>
      </c>
      <c r="BO287" t="s">
        <v>1833</v>
      </c>
      <c r="BQ287" t="s">
        <v>1841</v>
      </c>
      <c r="BS287" t="s">
        <v>1835</v>
      </c>
      <c r="BT287">
        <v>31120</v>
      </c>
      <c r="BU287">
        <v>4</v>
      </c>
      <c r="BW287" t="s">
        <v>1421</v>
      </c>
      <c r="BY287" s="27">
        <v>0.69030092592592596</v>
      </c>
      <c r="BZ287" t="s">
        <v>2418</v>
      </c>
      <c r="CA287" t="s">
        <v>1422</v>
      </c>
      <c r="CB287" t="s">
        <v>1836</v>
      </c>
      <c r="CC287">
        <v>9000</v>
      </c>
      <c r="CD287" t="s">
        <v>1397</v>
      </c>
      <c r="CE287">
        <v>10</v>
      </c>
      <c r="CF287">
        <v>9000</v>
      </c>
      <c r="CG287" t="s">
        <v>1397</v>
      </c>
      <c r="CH287">
        <v>4016316915</v>
      </c>
      <c r="CI287" t="s">
        <v>1397</v>
      </c>
      <c r="CJ287" s="27">
        <v>0.69030092592592596</v>
      </c>
      <c r="CK287" t="s">
        <v>2398</v>
      </c>
      <c r="CL287" t="s">
        <v>1424</v>
      </c>
      <c r="CM287" t="s">
        <v>1837</v>
      </c>
      <c r="CN287" t="s">
        <v>1838</v>
      </c>
      <c r="CO287" s="27">
        <v>0.69034722222222233</v>
      </c>
      <c r="CP287" s="27">
        <v>0</v>
      </c>
      <c r="CQ287" t="s">
        <v>2375</v>
      </c>
      <c r="CR287" t="s">
        <v>1427</v>
      </c>
      <c r="CS287" t="s">
        <v>1397</v>
      </c>
      <c r="CT287" t="s">
        <v>1839</v>
      </c>
      <c r="CU287">
        <v>183472675</v>
      </c>
      <c r="CV287">
        <v>9000</v>
      </c>
    </row>
    <row r="288" spans="1:100" x14ac:dyDescent="0.2">
      <c r="A288" s="12"/>
      <c r="B288" s="10"/>
      <c r="C288" s="10"/>
      <c r="D288" s="14"/>
      <c r="E288" s="14"/>
      <c r="F288" s="14"/>
      <c r="G288" s="14"/>
      <c r="H288" s="14"/>
      <c r="I288" s="13"/>
      <c r="J288" s="13"/>
      <c r="M288" s="5"/>
      <c r="N288" s="14"/>
      <c r="O288" s="14"/>
      <c r="P288" s="14"/>
      <c r="Q288" s="14"/>
      <c r="AL288" t="s">
        <v>416</v>
      </c>
      <c r="AM288" t="s">
        <v>2375</v>
      </c>
      <c r="AN288" s="27">
        <v>0.70055555555555549</v>
      </c>
      <c r="AO288" t="s">
        <v>1832</v>
      </c>
      <c r="AP288">
        <v>1016894837</v>
      </c>
      <c r="AQ288" t="s">
        <v>1414</v>
      </c>
      <c r="AR288" t="s">
        <v>1415</v>
      </c>
      <c r="AS288" t="s">
        <v>1416</v>
      </c>
      <c r="AT288" t="s">
        <v>1346</v>
      </c>
      <c r="AU288" t="s">
        <v>1079</v>
      </c>
      <c r="AV288" s="10">
        <v>140001287299</v>
      </c>
      <c r="AW288" s="10">
        <v>130000584364</v>
      </c>
      <c r="AX288">
        <v>2006964318</v>
      </c>
      <c r="AY288" t="s">
        <v>2366</v>
      </c>
      <c r="AZ288" s="21">
        <v>77917.399999999994</v>
      </c>
      <c r="BA288">
        <v>9008238914</v>
      </c>
      <c r="BB288" s="21">
        <v>77917.399999999994</v>
      </c>
      <c r="BC288" t="s">
        <v>2367</v>
      </c>
      <c r="BD288" t="s">
        <v>2368</v>
      </c>
      <c r="BE288" s="21">
        <f t="shared" si="4"/>
        <v>0</v>
      </c>
      <c r="BF288" t="s">
        <v>1417</v>
      </c>
      <c r="BG288" t="s">
        <v>1418</v>
      </c>
      <c r="BH288" t="s">
        <v>2374</v>
      </c>
      <c r="BI288" s="27">
        <v>0.60414351851851855</v>
      </c>
      <c r="BJ288">
        <v>499811</v>
      </c>
      <c r="BK288" t="s">
        <v>91</v>
      </c>
      <c r="BL288" s="27">
        <v>0.60414351851851855</v>
      </c>
      <c r="BM288" t="s">
        <v>2374</v>
      </c>
      <c r="BN288" s="27">
        <v>0.7018402777777778</v>
      </c>
      <c r="BO288" t="s">
        <v>1833</v>
      </c>
      <c r="BQ288" t="s">
        <v>1842</v>
      </c>
      <c r="BS288" t="s">
        <v>1835</v>
      </c>
      <c r="BT288">
        <v>31120</v>
      </c>
      <c r="BU288">
        <v>4</v>
      </c>
      <c r="BW288" t="s">
        <v>1421</v>
      </c>
      <c r="BY288" s="27">
        <v>0.70055555555555549</v>
      </c>
      <c r="BZ288" t="s">
        <v>2418</v>
      </c>
      <c r="CA288" t="s">
        <v>1422</v>
      </c>
      <c r="CB288" t="s">
        <v>1836</v>
      </c>
      <c r="CC288">
        <v>9000</v>
      </c>
      <c r="CD288" t="s">
        <v>1397</v>
      </c>
      <c r="CE288">
        <v>10</v>
      </c>
      <c r="CF288">
        <v>9000</v>
      </c>
      <c r="CG288" t="s">
        <v>1397</v>
      </c>
      <c r="CH288">
        <v>4016316915</v>
      </c>
      <c r="CI288" t="s">
        <v>1397</v>
      </c>
      <c r="CJ288" s="27">
        <v>0.70055555555555549</v>
      </c>
      <c r="CK288" t="s">
        <v>2398</v>
      </c>
      <c r="CL288" t="s">
        <v>1424</v>
      </c>
      <c r="CM288" t="s">
        <v>1837</v>
      </c>
      <c r="CN288" t="s">
        <v>1838</v>
      </c>
      <c r="CO288" s="27">
        <v>0.70065972222222228</v>
      </c>
      <c r="CP288" s="27">
        <v>0</v>
      </c>
      <c r="CQ288" t="s">
        <v>2375</v>
      </c>
      <c r="CR288" t="s">
        <v>1427</v>
      </c>
      <c r="CS288" t="s">
        <v>1397</v>
      </c>
      <c r="CT288" t="s">
        <v>1839</v>
      </c>
      <c r="CU288">
        <v>183473168</v>
      </c>
      <c r="CV288">
        <v>9000</v>
      </c>
    </row>
    <row r="289" spans="1:100" x14ac:dyDescent="0.2">
      <c r="A289" s="12"/>
      <c r="B289" s="10"/>
      <c r="C289" s="10"/>
      <c r="D289" s="14"/>
      <c r="E289" s="14"/>
      <c r="F289" s="14"/>
      <c r="G289" s="14"/>
      <c r="H289" s="14"/>
      <c r="I289" s="13"/>
      <c r="J289" s="13"/>
      <c r="M289" s="5"/>
      <c r="N289" s="14"/>
      <c r="O289" s="14"/>
      <c r="P289" s="14"/>
      <c r="Q289" s="14"/>
      <c r="AL289" t="s">
        <v>416</v>
      </c>
      <c r="AM289" t="s">
        <v>2375</v>
      </c>
      <c r="AN289" s="27">
        <v>0.68090277777777775</v>
      </c>
      <c r="AO289" t="s">
        <v>1832</v>
      </c>
      <c r="AP289">
        <v>1017826554</v>
      </c>
      <c r="AQ289" t="s">
        <v>1414</v>
      </c>
      <c r="AR289" t="s">
        <v>1415</v>
      </c>
      <c r="AS289" t="s">
        <v>1416</v>
      </c>
      <c r="AT289" t="s">
        <v>1346</v>
      </c>
      <c r="AU289" t="s">
        <v>1043</v>
      </c>
      <c r="AV289" s="10">
        <v>140001287227</v>
      </c>
      <c r="AW289" s="10">
        <v>130000584363</v>
      </c>
      <c r="AX289">
        <v>2006964140</v>
      </c>
      <c r="AY289" t="s">
        <v>2366</v>
      </c>
      <c r="AZ289" s="21">
        <v>35368.85</v>
      </c>
      <c r="BA289">
        <v>9008238665</v>
      </c>
      <c r="BB289" s="21">
        <v>35368.85</v>
      </c>
      <c r="BC289" t="s">
        <v>2372</v>
      </c>
      <c r="BD289" t="s">
        <v>2376</v>
      </c>
      <c r="BE289" s="21">
        <f t="shared" si="4"/>
        <v>0</v>
      </c>
      <c r="BF289" t="s">
        <v>1417</v>
      </c>
      <c r="BG289" t="s">
        <v>1601</v>
      </c>
      <c r="BH289" t="s">
        <v>2433</v>
      </c>
      <c r="BI289" s="27">
        <v>0.81347222222222226</v>
      </c>
      <c r="BJ289">
        <v>499811</v>
      </c>
      <c r="BK289" t="s">
        <v>91</v>
      </c>
      <c r="BL289" s="27">
        <v>0</v>
      </c>
      <c r="BN289" s="27">
        <v>0.68222222222222229</v>
      </c>
      <c r="BO289" t="s">
        <v>1833</v>
      </c>
      <c r="BQ289" t="s">
        <v>1843</v>
      </c>
      <c r="BS289" t="s">
        <v>1835</v>
      </c>
      <c r="BT289">
        <v>31120</v>
      </c>
      <c r="BU289">
        <v>4</v>
      </c>
      <c r="BW289" t="s">
        <v>1421</v>
      </c>
      <c r="BY289" s="27">
        <v>0.68090277777777775</v>
      </c>
      <c r="BZ289" t="s">
        <v>2418</v>
      </c>
      <c r="CA289" t="s">
        <v>1422</v>
      </c>
      <c r="CB289" t="s">
        <v>1836</v>
      </c>
      <c r="CC289">
        <v>9000</v>
      </c>
      <c r="CD289" t="s">
        <v>1397</v>
      </c>
      <c r="CE289">
        <v>10</v>
      </c>
      <c r="CF289">
        <v>9000</v>
      </c>
      <c r="CG289" t="s">
        <v>1397</v>
      </c>
      <c r="CH289">
        <v>4016316915</v>
      </c>
      <c r="CI289" t="s">
        <v>1397</v>
      </c>
      <c r="CJ289" s="27">
        <v>0.68090277777777775</v>
      </c>
      <c r="CK289" t="s">
        <v>2398</v>
      </c>
      <c r="CL289" t="s">
        <v>1424</v>
      </c>
      <c r="CM289" t="s">
        <v>1837</v>
      </c>
      <c r="CN289" t="s">
        <v>1838</v>
      </c>
      <c r="CO289" s="27">
        <v>0.68099537037037028</v>
      </c>
      <c r="CP289" s="27">
        <v>0</v>
      </c>
      <c r="CQ289" t="s">
        <v>2375</v>
      </c>
      <c r="CR289" t="s">
        <v>1427</v>
      </c>
      <c r="CS289" t="s">
        <v>1397</v>
      </c>
      <c r="CT289" t="s">
        <v>1839</v>
      </c>
      <c r="CU289">
        <v>183471292</v>
      </c>
      <c r="CV289">
        <v>9000</v>
      </c>
    </row>
    <row r="290" spans="1:100" x14ac:dyDescent="0.2">
      <c r="A290" s="12"/>
      <c r="B290" s="10"/>
      <c r="C290" s="10"/>
      <c r="D290" s="14"/>
      <c r="E290" s="14"/>
      <c r="F290" s="14"/>
      <c r="G290" s="14"/>
      <c r="H290" s="14"/>
      <c r="I290" s="13"/>
      <c r="J290" s="13"/>
      <c r="M290" s="5"/>
      <c r="N290" s="14"/>
      <c r="O290" s="14"/>
      <c r="P290" s="14"/>
      <c r="Q290" s="14"/>
      <c r="AL290" t="s">
        <v>416</v>
      </c>
      <c r="AM290" t="s">
        <v>2375</v>
      </c>
      <c r="AN290" s="27">
        <v>0.71510416666666676</v>
      </c>
      <c r="AO290" t="s">
        <v>1832</v>
      </c>
      <c r="AP290">
        <v>1016823762</v>
      </c>
      <c r="AQ290" t="s">
        <v>1414</v>
      </c>
      <c r="AR290" t="s">
        <v>1415</v>
      </c>
      <c r="AS290" t="s">
        <v>1416</v>
      </c>
      <c r="AT290" t="s">
        <v>1346</v>
      </c>
      <c r="AU290" t="s">
        <v>1008</v>
      </c>
      <c r="AV290" s="10">
        <v>140001287320</v>
      </c>
      <c r="AW290" s="10">
        <v>130000584357</v>
      </c>
      <c r="AX290">
        <v>2006964323</v>
      </c>
      <c r="AY290" t="s">
        <v>2366</v>
      </c>
      <c r="AZ290" s="21">
        <v>130705.85</v>
      </c>
      <c r="BA290">
        <v>9008238923</v>
      </c>
      <c r="BB290" s="21">
        <v>130705.85</v>
      </c>
      <c r="BC290" t="s">
        <v>2384</v>
      </c>
      <c r="BD290" t="s">
        <v>2385</v>
      </c>
      <c r="BE290" s="21">
        <f t="shared" si="4"/>
        <v>0</v>
      </c>
      <c r="BF290" t="s">
        <v>1417</v>
      </c>
      <c r="BG290" t="s">
        <v>1601</v>
      </c>
      <c r="BH290" t="s">
        <v>2433</v>
      </c>
      <c r="BI290" s="27">
        <v>0.81358796296296287</v>
      </c>
      <c r="BJ290">
        <v>499811</v>
      </c>
      <c r="BK290" t="s">
        <v>91</v>
      </c>
      <c r="BL290" s="27">
        <v>0</v>
      </c>
      <c r="BN290" s="27">
        <v>0.71629629629629632</v>
      </c>
      <c r="BO290" t="s">
        <v>1833</v>
      </c>
      <c r="BQ290" t="s">
        <v>1844</v>
      </c>
      <c r="BS290" t="s">
        <v>1835</v>
      </c>
      <c r="BT290">
        <v>31120</v>
      </c>
      <c r="BU290">
        <v>4</v>
      </c>
      <c r="BW290" t="s">
        <v>1421</v>
      </c>
      <c r="BY290" s="27">
        <v>0.71510416666666676</v>
      </c>
      <c r="BZ290" t="s">
        <v>2418</v>
      </c>
      <c r="CA290" t="s">
        <v>1422</v>
      </c>
      <c r="CB290" t="s">
        <v>1836</v>
      </c>
      <c r="CC290">
        <v>9000</v>
      </c>
      <c r="CD290" t="s">
        <v>1397</v>
      </c>
      <c r="CE290">
        <v>10</v>
      </c>
      <c r="CF290">
        <v>9000</v>
      </c>
      <c r="CG290" t="s">
        <v>1397</v>
      </c>
      <c r="CH290">
        <v>4016316915</v>
      </c>
      <c r="CI290" t="s">
        <v>1397</v>
      </c>
      <c r="CJ290" s="27">
        <v>0.71510416666666676</v>
      </c>
      <c r="CK290" t="s">
        <v>2398</v>
      </c>
      <c r="CL290" t="s">
        <v>1424</v>
      </c>
      <c r="CM290" t="s">
        <v>1837</v>
      </c>
      <c r="CN290" t="s">
        <v>1838</v>
      </c>
      <c r="CO290" s="27">
        <v>0.71515046296296303</v>
      </c>
      <c r="CP290" s="27">
        <v>0</v>
      </c>
      <c r="CQ290" t="s">
        <v>2375</v>
      </c>
      <c r="CR290" t="s">
        <v>1427</v>
      </c>
      <c r="CS290" t="s">
        <v>1397</v>
      </c>
      <c r="CT290" t="s">
        <v>1839</v>
      </c>
      <c r="CU290">
        <v>183473774</v>
      </c>
      <c r="CV290">
        <v>9000</v>
      </c>
    </row>
    <row r="291" spans="1:100" x14ac:dyDescent="0.2">
      <c r="A291" s="12"/>
      <c r="B291" s="10"/>
      <c r="C291" s="10"/>
      <c r="D291" s="14"/>
      <c r="E291" s="14"/>
      <c r="F291" s="14"/>
      <c r="G291" s="14"/>
      <c r="H291" s="14"/>
      <c r="I291" s="13"/>
      <c r="J291" s="13"/>
      <c r="M291" s="5"/>
      <c r="N291" s="14"/>
      <c r="O291" s="14"/>
      <c r="P291" s="14"/>
      <c r="Q291" s="14"/>
      <c r="AL291" t="s">
        <v>416</v>
      </c>
      <c r="AM291" t="s">
        <v>2375</v>
      </c>
      <c r="AN291" s="27">
        <v>0.66671296296296301</v>
      </c>
      <c r="AO291" t="s">
        <v>1832</v>
      </c>
      <c r="AP291">
        <v>1017079140</v>
      </c>
      <c r="AQ291" t="s">
        <v>1414</v>
      </c>
      <c r="AR291" t="s">
        <v>1415</v>
      </c>
      <c r="AS291" t="s">
        <v>1416</v>
      </c>
      <c r="AT291" t="s">
        <v>1346</v>
      </c>
      <c r="AU291" t="s">
        <v>842</v>
      </c>
      <c r="AV291" s="10">
        <v>140001287139</v>
      </c>
      <c r="AW291" s="10">
        <v>130000584353</v>
      </c>
      <c r="AX291">
        <v>2006964004</v>
      </c>
      <c r="AY291" t="s">
        <v>2366</v>
      </c>
      <c r="AZ291" s="21">
        <v>2765.95</v>
      </c>
      <c r="BA291">
        <v>9008238650</v>
      </c>
      <c r="BB291" s="21">
        <v>2765.95</v>
      </c>
      <c r="BC291" t="s">
        <v>2377</v>
      </c>
      <c r="BD291" t="s">
        <v>2378</v>
      </c>
      <c r="BE291" s="21">
        <f t="shared" si="4"/>
        <v>0</v>
      </c>
      <c r="BF291" t="s">
        <v>1417</v>
      </c>
      <c r="BG291" t="s">
        <v>1601</v>
      </c>
      <c r="BH291" t="s">
        <v>2433</v>
      </c>
      <c r="BI291" s="27">
        <v>0.81319444444444444</v>
      </c>
      <c r="BJ291">
        <v>499811</v>
      </c>
      <c r="BK291" t="s">
        <v>91</v>
      </c>
      <c r="BL291" s="27">
        <v>0</v>
      </c>
      <c r="BN291" s="27">
        <v>0.66875000000000007</v>
      </c>
      <c r="BO291" t="s">
        <v>1833</v>
      </c>
      <c r="BQ291" t="s">
        <v>1845</v>
      </c>
      <c r="BS291" t="s">
        <v>1835</v>
      </c>
      <c r="BT291">
        <v>31120</v>
      </c>
      <c r="BU291">
        <v>4</v>
      </c>
      <c r="BW291" t="s">
        <v>1421</v>
      </c>
      <c r="BY291" s="27">
        <v>0.66671296296296301</v>
      </c>
      <c r="BZ291" t="s">
        <v>2418</v>
      </c>
      <c r="CA291" t="s">
        <v>1422</v>
      </c>
      <c r="CB291" t="s">
        <v>1836</v>
      </c>
      <c r="CC291">
        <v>9000</v>
      </c>
      <c r="CD291" t="s">
        <v>1397</v>
      </c>
      <c r="CE291">
        <v>10</v>
      </c>
      <c r="CF291">
        <v>9000</v>
      </c>
      <c r="CG291" t="s">
        <v>1397</v>
      </c>
      <c r="CH291">
        <v>4016316915</v>
      </c>
      <c r="CI291" t="s">
        <v>1397</v>
      </c>
      <c r="CJ291" s="27">
        <v>0.66671296296296301</v>
      </c>
      <c r="CK291" t="s">
        <v>2398</v>
      </c>
      <c r="CL291" t="s">
        <v>1424</v>
      </c>
      <c r="CM291" t="s">
        <v>1837</v>
      </c>
      <c r="CN291" t="s">
        <v>1838</v>
      </c>
      <c r="CO291" s="27">
        <v>0.666875</v>
      </c>
      <c r="CP291" s="27">
        <v>0</v>
      </c>
      <c r="CQ291" t="s">
        <v>2375</v>
      </c>
      <c r="CR291" t="s">
        <v>1427</v>
      </c>
      <c r="CS291" t="s">
        <v>1397</v>
      </c>
      <c r="CT291" t="s">
        <v>1839</v>
      </c>
      <c r="CU291">
        <v>183470082</v>
      </c>
      <c r="CV291">
        <v>9000</v>
      </c>
    </row>
    <row r="292" spans="1:100" x14ac:dyDescent="0.2">
      <c r="A292" s="12"/>
      <c r="B292" s="10"/>
      <c r="C292" s="10"/>
      <c r="D292" s="14"/>
      <c r="E292" s="14"/>
      <c r="F292" s="14"/>
      <c r="G292" s="14"/>
      <c r="H292" s="14"/>
      <c r="I292" s="13"/>
      <c r="J292" s="13"/>
      <c r="M292" s="5"/>
      <c r="N292" s="14"/>
      <c r="O292" s="14"/>
      <c r="P292" s="14"/>
      <c r="Q292" s="14"/>
      <c r="AL292" t="s">
        <v>416</v>
      </c>
      <c r="AM292" t="s">
        <v>2375</v>
      </c>
      <c r="AN292" s="27">
        <v>0.66149305555555549</v>
      </c>
      <c r="AO292" t="s">
        <v>1832</v>
      </c>
      <c r="AP292">
        <v>1016892882</v>
      </c>
      <c r="AQ292" t="s">
        <v>1414</v>
      </c>
      <c r="AR292" t="s">
        <v>1415</v>
      </c>
      <c r="AS292" t="s">
        <v>1416</v>
      </c>
      <c r="AT292" t="s">
        <v>1346</v>
      </c>
      <c r="AU292" t="s">
        <v>817</v>
      </c>
      <c r="AV292" s="10">
        <v>140001287100</v>
      </c>
      <c r="AW292" s="10">
        <v>130000584383</v>
      </c>
      <c r="AX292">
        <v>2006964000</v>
      </c>
      <c r="AY292" t="s">
        <v>2366</v>
      </c>
      <c r="AZ292" s="21">
        <v>54965.9</v>
      </c>
      <c r="BA292">
        <v>9008238506</v>
      </c>
      <c r="BB292" s="21">
        <v>54965.9</v>
      </c>
      <c r="BC292" t="s">
        <v>2379</v>
      </c>
      <c r="BD292" t="s">
        <v>2380</v>
      </c>
      <c r="BE292" s="21">
        <f t="shared" si="4"/>
        <v>0</v>
      </c>
      <c r="BF292" t="s">
        <v>1417</v>
      </c>
      <c r="BG292" t="s">
        <v>1601</v>
      </c>
      <c r="BH292" t="s">
        <v>2433</v>
      </c>
      <c r="BI292" s="27">
        <v>0.81335648148148154</v>
      </c>
      <c r="BJ292">
        <v>499811</v>
      </c>
      <c r="BK292" t="s">
        <v>91</v>
      </c>
      <c r="BL292" s="27">
        <v>0</v>
      </c>
      <c r="BN292" s="27">
        <v>0.66324074074074069</v>
      </c>
      <c r="BO292" t="s">
        <v>1833</v>
      </c>
      <c r="BQ292" t="s">
        <v>1846</v>
      </c>
      <c r="BS292" t="s">
        <v>1835</v>
      </c>
      <c r="BT292">
        <v>31120</v>
      </c>
      <c r="BU292">
        <v>4</v>
      </c>
      <c r="BW292" t="s">
        <v>1421</v>
      </c>
      <c r="BY292" s="27">
        <v>0.66149305555555549</v>
      </c>
      <c r="BZ292" t="s">
        <v>2418</v>
      </c>
      <c r="CA292" t="s">
        <v>1422</v>
      </c>
      <c r="CB292" t="s">
        <v>1836</v>
      </c>
      <c r="CC292">
        <v>9000</v>
      </c>
      <c r="CD292" t="s">
        <v>1397</v>
      </c>
      <c r="CE292">
        <v>10</v>
      </c>
      <c r="CF292">
        <v>9000</v>
      </c>
      <c r="CG292" t="s">
        <v>1397</v>
      </c>
      <c r="CH292">
        <v>4016316915</v>
      </c>
      <c r="CI292" t="s">
        <v>1397</v>
      </c>
      <c r="CJ292" s="27">
        <v>0.66149305555555549</v>
      </c>
      <c r="CK292" t="s">
        <v>2398</v>
      </c>
      <c r="CL292" t="s">
        <v>1424</v>
      </c>
      <c r="CM292" t="s">
        <v>1837</v>
      </c>
      <c r="CN292" t="s">
        <v>1838</v>
      </c>
      <c r="CO292" s="27">
        <v>0.66162037037037036</v>
      </c>
      <c r="CP292" s="27">
        <v>0</v>
      </c>
      <c r="CQ292" t="s">
        <v>2375</v>
      </c>
      <c r="CR292" t="s">
        <v>1427</v>
      </c>
      <c r="CS292" t="s">
        <v>1397</v>
      </c>
      <c r="CT292" t="s">
        <v>1839</v>
      </c>
      <c r="CU292">
        <v>183469464</v>
      </c>
      <c r="CV292">
        <v>9000</v>
      </c>
    </row>
    <row r="293" spans="1:100" x14ac:dyDescent="0.2">
      <c r="A293" s="12"/>
      <c r="B293" s="10"/>
      <c r="C293" s="10"/>
      <c r="D293" s="14"/>
      <c r="E293" s="14"/>
      <c r="F293" s="14"/>
      <c r="G293" s="14"/>
      <c r="H293" s="14"/>
      <c r="I293" s="13"/>
      <c r="J293" s="13"/>
      <c r="M293" s="5"/>
      <c r="N293" s="14"/>
      <c r="O293" s="14"/>
      <c r="P293" s="14"/>
      <c r="Q293" s="14"/>
      <c r="AL293" t="s">
        <v>416</v>
      </c>
      <c r="AM293" t="s">
        <v>2375</v>
      </c>
      <c r="AN293" s="27">
        <v>0.64318287037037036</v>
      </c>
      <c r="AO293" t="s">
        <v>1832</v>
      </c>
      <c r="AP293">
        <v>1016892882</v>
      </c>
      <c r="AQ293" t="s">
        <v>1414</v>
      </c>
      <c r="AR293" t="s">
        <v>1415</v>
      </c>
      <c r="AS293" t="s">
        <v>1416</v>
      </c>
      <c r="AT293" t="s">
        <v>1346</v>
      </c>
      <c r="AU293" t="s">
        <v>794</v>
      </c>
      <c r="AV293" s="10">
        <v>140001287014</v>
      </c>
      <c r="AW293" s="10">
        <v>130000584381</v>
      </c>
      <c r="AX293">
        <v>2006963871</v>
      </c>
      <c r="AY293" t="s">
        <v>2366</v>
      </c>
      <c r="AZ293" s="21">
        <v>101516.25</v>
      </c>
      <c r="BA293">
        <v>9008238492</v>
      </c>
      <c r="BB293" s="21">
        <v>101516.25</v>
      </c>
      <c r="BC293" t="s">
        <v>2379</v>
      </c>
      <c r="BD293" t="s">
        <v>2380</v>
      </c>
      <c r="BE293" s="21">
        <f t="shared" si="4"/>
        <v>0</v>
      </c>
      <c r="BF293" t="s">
        <v>1417</v>
      </c>
      <c r="BG293" t="s">
        <v>1601</v>
      </c>
      <c r="BH293" t="s">
        <v>2433</v>
      </c>
      <c r="BI293" s="27">
        <v>0.81362268518518521</v>
      </c>
      <c r="BJ293">
        <v>499811</v>
      </c>
      <c r="BK293" t="s">
        <v>91</v>
      </c>
      <c r="BL293" s="27">
        <v>0</v>
      </c>
      <c r="BN293" s="27">
        <v>0.65228009259259256</v>
      </c>
      <c r="BO293" t="s">
        <v>1833</v>
      </c>
      <c r="BQ293" t="s">
        <v>1847</v>
      </c>
      <c r="BS293" t="s">
        <v>1835</v>
      </c>
      <c r="BT293">
        <v>31120</v>
      </c>
      <c r="BU293">
        <v>4</v>
      </c>
      <c r="BW293" t="s">
        <v>1421</v>
      </c>
      <c r="BY293" s="27">
        <v>0.64318287037037036</v>
      </c>
      <c r="BZ293" t="s">
        <v>2418</v>
      </c>
      <c r="CA293" t="s">
        <v>1422</v>
      </c>
      <c r="CB293" t="s">
        <v>1836</v>
      </c>
      <c r="CC293">
        <v>9000</v>
      </c>
      <c r="CD293" t="s">
        <v>1397</v>
      </c>
      <c r="CE293">
        <v>10</v>
      </c>
      <c r="CF293">
        <v>9000</v>
      </c>
      <c r="CG293" t="s">
        <v>1397</v>
      </c>
      <c r="CH293">
        <v>4016316915</v>
      </c>
      <c r="CI293" t="s">
        <v>1397</v>
      </c>
      <c r="CJ293" s="27">
        <v>0.64318287037037036</v>
      </c>
      <c r="CK293" t="s">
        <v>2398</v>
      </c>
      <c r="CL293" t="s">
        <v>1424</v>
      </c>
      <c r="CM293" t="s">
        <v>1837</v>
      </c>
      <c r="CN293" t="s">
        <v>1838</v>
      </c>
      <c r="CO293" s="27">
        <v>0.64340277777777777</v>
      </c>
      <c r="CP293" s="27">
        <v>0</v>
      </c>
      <c r="CQ293" t="s">
        <v>2375</v>
      </c>
      <c r="CR293" t="s">
        <v>1427</v>
      </c>
      <c r="CS293" t="s">
        <v>1397</v>
      </c>
      <c r="CT293" t="s">
        <v>1839</v>
      </c>
      <c r="CU293">
        <v>183468488</v>
      </c>
      <c r="CV293">
        <v>9000</v>
      </c>
    </row>
    <row r="294" spans="1:100" x14ac:dyDescent="0.2">
      <c r="A294" s="12"/>
      <c r="B294" s="10"/>
      <c r="C294" s="10"/>
      <c r="D294" s="14"/>
      <c r="E294" s="14"/>
      <c r="F294" s="14"/>
      <c r="G294" s="14"/>
      <c r="H294" s="14"/>
      <c r="I294" s="13"/>
      <c r="J294" s="13"/>
      <c r="M294" s="5"/>
      <c r="N294" s="14"/>
      <c r="O294" s="14"/>
      <c r="P294" s="14"/>
      <c r="Q294" s="14"/>
      <c r="AL294" t="s">
        <v>416</v>
      </c>
      <c r="AM294" t="s">
        <v>2375</v>
      </c>
      <c r="AN294" s="27">
        <v>0.6269675925925926</v>
      </c>
      <c r="AO294" t="s">
        <v>1832</v>
      </c>
      <c r="AP294">
        <v>1016892882</v>
      </c>
      <c r="AQ294" t="s">
        <v>1414</v>
      </c>
      <c r="AR294" t="s">
        <v>1415</v>
      </c>
      <c r="AS294" t="s">
        <v>1416</v>
      </c>
      <c r="AT294" t="s">
        <v>1346</v>
      </c>
      <c r="AU294" t="s">
        <v>761</v>
      </c>
      <c r="AV294" s="10">
        <v>140001286825</v>
      </c>
      <c r="AW294" s="10">
        <v>130000584385</v>
      </c>
      <c r="AX294">
        <v>2006963754</v>
      </c>
      <c r="AY294" t="s">
        <v>2366</v>
      </c>
      <c r="AZ294" s="21">
        <v>74504.100000000006</v>
      </c>
      <c r="BA294">
        <v>9008238232</v>
      </c>
      <c r="BB294" s="21">
        <v>74504.100000000006</v>
      </c>
      <c r="BC294" t="s">
        <v>2379</v>
      </c>
      <c r="BD294" t="s">
        <v>2380</v>
      </c>
      <c r="BE294" s="21">
        <f t="shared" si="4"/>
        <v>0</v>
      </c>
      <c r="BF294" t="s">
        <v>1417</v>
      </c>
      <c r="BG294" t="s">
        <v>1601</v>
      </c>
      <c r="BH294" t="s">
        <v>2433</v>
      </c>
      <c r="BI294" s="27">
        <v>0.81366898148148159</v>
      </c>
      <c r="BJ294">
        <v>499811</v>
      </c>
      <c r="BK294" t="s">
        <v>91</v>
      </c>
      <c r="BL294" s="27">
        <v>0</v>
      </c>
      <c r="BN294" s="27">
        <v>0.63059027777777776</v>
      </c>
      <c r="BO294" t="s">
        <v>1833</v>
      </c>
      <c r="BQ294" t="s">
        <v>1848</v>
      </c>
      <c r="BS294" t="s">
        <v>1835</v>
      </c>
      <c r="BT294">
        <v>31120</v>
      </c>
      <c r="BU294">
        <v>4</v>
      </c>
      <c r="BW294" t="s">
        <v>1421</v>
      </c>
      <c r="BY294" s="27">
        <v>0.6269675925925926</v>
      </c>
      <c r="BZ294" t="s">
        <v>2418</v>
      </c>
      <c r="CA294" t="s">
        <v>1422</v>
      </c>
      <c r="CB294" t="s">
        <v>1836</v>
      </c>
      <c r="CC294">
        <v>9000</v>
      </c>
      <c r="CD294" t="s">
        <v>1397</v>
      </c>
      <c r="CE294">
        <v>10</v>
      </c>
      <c r="CF294">
        <v>9000</v>
      </c>
      <c r="CG294" t="s">
        <v>1397</v>
      </c>
      <c r="CH294">
        <v>4016316915</v>
      </c>
      <c r="CI294" t="s">
        <v>1397</v>
      </c>
      <c r="CJ294" s="27">
        <v>0.6269675925925926</v>
      </c>
      <c r="CK294" t="s">
        <v>2398</v>
      </c>
      <c r="CL294" t="s">
        <v>1424</v>
      </c>
      <c r="CM294" t="s">
        <v>1837</v>
      </c>
      <c r="CN294" t="s">
        <v>1838</v>
      </c>
      <c r="CO294" s="27">
        <v>0.62716435185185182</v>
      </c>
      <c r="CP294" s="27">
        <v>0</v>
      </c>
      <c r="CQ294" t="s">
        <v>2375</v>
      </c>
      <c r="CR294" t="s">
        <v>1427</v>
      </c>
      <c r="CS294" t="s">
        <v>1397</v>
      </c>
      <c r="CT294" t="s">
        <v>1839</v>
      </c>
      <c r="CU294">
        <v>183466616</v>
      </c>
      <c r="CV294">
        <v>9000</v>
      </c>
    </row>
    <row r="295" spans="1:100" x14ac:dyDescent="0.2">
      <c r="A295" s="12"/>
      <c r="B295" s="10"/>
      <c r="C295" s="10"/>
      <c r="D295" s="14"/>
      <c r="E295" s="14"/>
      <c r="F295" s="14"/>
      <c r="G295" s="14"/>
      <c r="H295" s="14"/>
      <c r="I295" s="13"/>
      <c r="J295" s="13"/>
      <c r="M295" s="5"/>
      <c r="N295" s="14"/>
      <c r="O295" s="14"/>
      <c r="P295" s="14"/>
      <c r="Q295" s="14"/>
      <c r="AL295" t="s">
        <v>423</v>
      </c>
      <c r="AM295" t="s">
        <v>2375</v>
      </c>
      <c r="AN295" s="27">
        <v>0.58491898148148147</v>
      </c>
      <c r="AO295" t="s">
        <v>1849</v>
      </c>
      <c r="AP295">
        <v>1016894837</v>
      </c>
      <c r="AQ295" t="s">
        <v>1414</v>
      </c>
      <c r="AR295" t="s">
        <v>1415</v>
      </c>
      <c r="AS295" t="s">
        <v>1416</v>
      </c>
      <c r="AT295" t="s">
        <v>1346</v>
      </c>
      <c r="AU295" t="s">
        <v>1077</v>
      </c>
      <c r="AV295" s="10">
        <v>140001286418</v>
      </c>
      <c r="AW295" s="10">
        <v>130000573382</v>
      </c>
      <c r="AX295">
        <v>2006963202</v>
      </c>
      <c r="AY295" t="s">
        <v>2366</v>
      </c>
      <c r="AZ295" s="21">
        <v>40724.199999999997</v>
      </c>
      <c r="BA295">
        <v>9008237564</v>
      </c>
      <c r="BB295" s="21">
        <v>40724.199999999997</v>
      </c>
      <c r="BC295" t="s">
        <v>2367</v>
      </c>
      <c r="BD295" t="s">
        <v>2368</v>
      </c>
      <c r="BE295" s="21">
        <f t="shared" si="4"/>
        <v>0</v>
      </c>
      <c r="BF295" t="s">
        <v>1417</v>
      </c>
      <c r="BG295" t="s">
        <v>1418</v>
      </c>
      <c r="BH295" t="s">
        <v>2374</v>
      </c>
      <c r="BI295" s="27">
        <v>0.45199074074074069</v>
      </c>
      <c r="BJ295">
        <v>501747</v>
      </c>
      <c r="BK295" t="s">
        <v>102</v>
      </c>
      <c r="BL295" s="27">
        <v>0.45199074074074069</v>
      </c>
      <c r="BM295" t="s">
        <v>2374</v>
      </c>
      <c r="BN295" s="27">
        <v>0.58627314814814813</v>
      </c>
      <c r="BO295" t="s">
        <v>1850</v>
      </c>
      <c r="BQ295" t="s">
        <v>1851</v>
      </c>
      <c r="BT295">
        <v>32140</v>
      </c>
      <c r="BU295">
        <v>2</v>
      </c>
      <c r="BW295" t="s">
        <v>1421</v>
      </c>
      <c r="BY295" s="27">
        <v>0.58491898148148147</v>
      </c>
      <c r="BZ295" t="s">
        <v>2374</v>
      </c>
      <c r="CA295" t="s">
        <v>1422</v>
      </c>
      <c r="CB295" t="s">
        <v>1852</v>
      </c>
      <c r="CC295">
        <v>9000</v>
      </c>
      <c r="CD295" t="s">
        <v>1399</v>
      </c>
      <c r="CE295">
        <v>10</v>
      </c>
      <c r="CF295">
        <v>9000</v>
      </c>
      <c r="CG295" t="s">
        <v>1399</v>
      </c>
      <c r="CH295">
        <v>4016316767</v>
      </c>
      <c r="CI295" t="s">
        <v>1399</v>
      </c>
      <c r="CJ295" s="27">
        <v>0.7515856481481481</v>
      </c>
      <c r="CK295" t="s">
        <v>2375</v>
      </c>
      <c r="CL295" t="s">
        <v>1424</v>
      </c>
      <c r="CM295" t="s">
        <v>1853</v>
      </c>
      <c r="CN295" t="s">
        <v>1854</v>
      </c>
      <c r="CO295" s="27">
        <v>0.58496527777777774</v>
      </c>
      <c r="CP295" s="27">
        <v>0</v>
      </c>
      <c r="CQ295" t="s">
        <v>2375</v>
      </c>
      <c r="CR295" t="s">
        <v>1427</v>
      </c>
      <c r="CS295" t="s">
        <v>1399</v>
      </c>
      <c r="CT295" t="s">
        <v>1855</v>
      </c>
      <c r="CU295">
        <v>183462458</v>
      </c>
      <c r="CV295">
        <v>9000</v>
      </c>
    </row>
    <row r="296" spans="1:100" x14ac:dyDescent="0.2">
      <c r="A296" s="12"/>
      <c r="B296" s="10"/>
      <c r="C296" s="10"/>
      <c r="D296" s="14"/>
      <c r="E296" s="14"/>
      <c r="F296" s="14"/>
      <c r="G296" s="14"/>
      <c r="H296" s="14"/>
      <c r="I296" s="13"/>
      <c r="J296" s="13"/>
      <c r="M296" s="5"/>
      <c r="N296" s="14"/>
      <c r="O296" s="14"/>
      <c r="P296" s="14"/>
      <c r="Q296" s="14"/>
      <c r="AL296" t="s">
        <v>423</v>
      </c>
      <c r="AM296" t="s">
        <v>2375</v>
      </c>
      <c r="AN296" s="27">
        <v>0.54572916666666671</v>
      </c>
      <c r="AO296" t="s">
        <v>1849</v>
      </c>
      <c r="AP296">
        <v>1016894925</v>
      </c>
      <c r="AQ296" t="s">
        <v>1414</v>
      </c>
      <c r="AR296" t="s">
        <v>1415</v>
      </c>
      <c r="AS296" t="s">
        <v>1416</v>
      </c>
      <c r="AT296" t="s">
        <v>1346</v>
      </c>
      <c r="AU296" t="s">
        <v>732</v>
      </c>
      <c r="AV296" s="10">
        <v>140001286009</v>
      </c>
      <c r="AW296" s="10">
        <v>130000573368</v>
      </c>
      <c r="AX296">
        <v>2006962747</v>
      </c>
      <c r="AY296" t="s">
        <v>2366</v>
      </c>
      <c r="AZ296" s="21">
        <v>577083.1</v>
      </c>
      <c r="BA296">
        <v>9008237062</v>
      </c>
      <c r="BB296" s="21">
        <v>577083.1</v>
      </c>
      <c r="BC296" t="s">
        <v>2367</v>
      </c>
      <c r="BD296" t="s">
        <v>2383</v>
      </c>
      <c r="BE296" s="21">
        <f t="shared" si="4"/>
        <v>0</v>
      </c>
      <c r="BF296" t="s">
        <v>1417</v>
      </c>
      <c r="BG296" t="s">
        <v>1418</v>
      </c>
      <c r="BH296" t="s">
        <v>2374</v>
      </c>
      <c r="BI296" s="27">
        <v>0.45089120370370367</v>
      </c>
      <c r="BJ296">
        <v>496657</v>
      </c>
      <c r="BK296" t="s">
        <v>102</v>
      </c>
      <c r="BL296" s="27">
        <v>0.45089120370370367</v>
      </c>
      <c r="BM296" t="s">
        <v>2374</v>
      </c>
      <c r="BN296" s="27">
        <v>0.54744212962962957</v>
      </c>
      <c r="BO296" t="s">
        <v>1850</v>
      </c>
      <c r="BQ296" t="s">
        <v>1856</v>
      </c>
      <c r="BT296">
        <v>32140</v>
      </c>
      <c r="BW296" t="s">
        <v>1421</v>
      </c>
      <c r="BY296" s="28">
        <v>1</v>
      </c>
      <c r="BZ296" t="s">
        <v>2369</v>
      </c>
      <c r="CA296" t="s">
        <v>1422</v>
      </c>
      <c r="CB296" t="s">
        <v>1852</v>
      </c>
      <c r="CC296">
        <v>9000</v>
      </c>
      <c r="CD296" t="s">
        <v>1399</v>
      </c>
      <c r="CE296">
        <v>10</v>
      </c>
      <c r="CF296">
        <v>9000</v>
      </c>
      <c r="CG296" t="s">
        <v>1399</v>
      </c>
      <c r="CH296">
        <v>4016316767</v>
      </c>
      <c r="CI296" t="s">
        <v>1399</v>
      </c>
      <c r="CJ296" s="27">
        <v>0</v>
      </c>
      <c r="CK296" t="s">
        <v>2369</v>
      </c>
      <c r="CL296" t="s">
        <v>1424</v>
      </c>
      <c r="CM296" t="s">
        <v>1853</v>
      </c>
      <c r="CN296" t="s">
        <v>1854</v>
      </c>
      <c r="CO296" s="27">
        <v>0.54582175925925924</v>
      </c>
      <c r="CP296" s="27">
        <v>0</v>
      </c>
      <c r="CQ296" t="s">
        <v>2375</v>
      </c>
      <c r="CR296" t="s">
        <v>1427</v>
      </c>
      <c r="CS296" t="s">
        <v>1399</v>
      </c>
      <c r="CT296" t="s">
        <v>1857</v>
      </c>
      <c r="CU296">
        <v>183459223</v>
      </c>
      <c r="CV296">
        <v>9000</v>
      </c>
    </row>
    <row r="297" spans="1:100" x14ac:dyDescent="0.2">
      <c r="A297" s="12"/>
      <c r="B297" s="10"/>
      <c r="C297" s="10"/>
      <c r="D297" s="14"/>
      <c r="E297" s="14"/>
      <c r="F297" s="14"/>
      <c r="G297" s="14"/>
      <c r="H297" s="14"/>
      <c r="I297" s="13"/>
      <c r="J297" s="13"/>
      <c r="M297" s="5"/>
      <c r="N297" s="14"/>
      <c r="O297" s="14"/>
      <c r="P297" s="14"/>
      <c r="Q297" s="14"/>
      <c r="AL297" t="s">
        <v>423</v>
      </c>
      <c r="AM297" t="s">
        <v>2375</v>
      </c>
      <c r="AN297" s="27">
        <v>0.59098379629629627</v>
      </c>
      <c r="AO297" t="s">
        <v>1849</v>
      </c>
      <c r="AP297">
        <v>1017826554</v>
      </c>
      <c r="AQ297" t="s">
        <v>1414</v>
      </c>
      <c r="AR297" t="s">
        <v>1415</v>
      </c>
      <c r="AS297" t="s">
        <v>1416</v>
      </c>
      <c r="AT297" t="s">
        <v>1346</v>
      </c>
      <c r="AU297" t="s">
        <v>1041</v>
      </c>
      <c r="AV297" s="10">
        <v>140001286506</v>
      </c>
      <c r="AW297" s="10">
        <v>130000579288</v>
      </c>
      <c r="AX297">
        <v>2006963298</v>
      </c>
      <c r="AY297" t="s">
        <v>2366</v>
      </c>
      <c r="AZ297" s="21">
        <v>244757.15</v>
      </c>
      <c r="BA297">
        <v>9008237706</v>
      </c>
      <c r="BB297" s="21">
        <v>244757.15</v>
      </c>
      <c r="BC297" t="s">
        <v>2372</v>
      </c>
      <c r="BD297" t="s">
        <v>2376</v>
      </c>
      <c r="BE297" s="21">
        <f t="shared" si="4"/>
        <v>0</v>
      </c>
      <c r="BF297" t="s">
        <v>1417</v>
      </c>
      <c r="BG297" t="s">
        <v>1418</v>
      </c>
      <c r="BH297" t="s">
        <v>2374</v>
      </c>
      <c r="BI297" s="27">
        <v>0.45189814814814816</v>
      </c>
      <c r="BJ297">
        <v>501747</v>
      </c>
      <c r="BK297" t="s">
        <v>102</v>
      </c>
      <c r="BL297" s="27">
        <v>0.45189814814814816</v>
      </c>
      <c r="BM297" t="s">
        <v>2374</v>
      </c>
      <c r="BN297" s="27">
        <v>0.59445601851851848</v>
      </c>
      <c r="BO297" t="s">
        <v>1850</v>
      </c>
      <c r="BQ297" t="s">
        <v>1858</v>
      </c>
      <c r="BT297">
        <v>32140</v>
      </c>
      <c r="BW297" t="s">
        <v>1421</v>
      </c>
      <c r="BY297" s="28">
        <v>1</v>
      </c>
      <c r="BZ297" t="s">
        <v>2400</v>
      </c>
      <c r="CA297" t="s">
        <v>1422</v>
      </c>
      <c r="CB297" t="s">
        <v>1852</v>
      </c>
      <c r="CC297">
        <v>9000</v>
      </c>
      <c r="CD297" t="s">
        <v>1399</v>
      </c>
      <c r="CE297">
        <v>10</v>
      </c>
      <c r="CF297">
        <v>9000</v>
      </c>
      <c r="CG297" t="s">
        <v>1399</v>
      </c>
      <c r="CH297">
        <v>4016316767</v>
      </c>
      <c r="CI297" t="s">
        <v>1399</v>
      </c>
      <c r="CJ297" s="27">
        <v>0</v>
      </c>
      <c r="CK297" t="s">
        <v>2423</v>
      </c>
      <c r="CL297" t="s">
        <v>1424</v>
      </c>
      <c r="CM297" t="s">
        <v>1853</v>
      </c>
      <c r="CN297" t="s">
        <v>1854</v>
      </c>
      <c r="CO297" s="27">
        <v>0.59103009259259254</v>
      </c>
      <c r="CP297" s="27">
        <v>0</v>
      </c>
      <c r="CQ297" t="s">
        <v>2375</v>
      </c>
      <c r="CR297" t="s">
        <v>1427</v>
      </c>
      <c r="CS297" t="s">
        <v>1399</v>
      </c>
      <c r="CT297" t="s">
        <v>1855</v>
      </c>
      <c r="CU297">
        <v>183463178</v>
      </c>
      <c r="CV297">
        <v>9000</v>
      </c>
    </row>
    <row r="298" spans="1:100" x14ac:dyDescent="0.2">
      <c r="A298" s="12"/>
      <c r="B298" s="10"/>
      <c r="C298" s="10"/>
      <c r="D298" s="14"/>
      <c r="E298" s="14"/>
      <c r="F298" s="14"/>
      <c r="G298" s="14"/>
      <c r="H298" s="14"/>
      <c r="I298" s="13"/>
      <c r="J298" s="13"/>
      <c r="M298" s="5"/>
      <c r="N298" s="14"/>
      <c r="O298" s="14"/>
      <c r="P298" s="14"/>
      <c r="Q298" s="14"/>
      <c r="AL298" t="s">
        <v>423</v>
      </c>
      <c r="AM298" t="s">
        <v>2375</v>
      </c>
      <c r="AN298" s="27">
        <v>0.57826388888888891</v>
      </c>
      <c r="AO298" t="s">
        <v>1849</v>
      </c>
      <c r="AP298">
        <v>1016823762</v>
      </c>
      <c r="AQ298" t="s">
        <v>1414</v>
      </c>
      <c r="AR298" t="s">
        <v>1415</v>
      </c>
      <c r="AS298" t="s">
        <v>1416</v>
      </c>
      <c r="AT298" t="s">
        <v>1346</v>
      </c>
      <c r="AU298" t="s">
        <v>1006</v>
      </c>
      <c r="AV298" s="10">
        <v>140001286363</v>
      </c>
      <c r="AW298" s="10">
        <v>130000573381</v>
      </c>
      <c r="AX298">
        <v>2006963195</v>
      </c>
      <c r="AY298" t="s">
        <v>2366</v>
      </c>
      <c r="AZ298" s="21">
        <v>154304.70000000001</v>
      </c>
      <c r="BA298">
        <v>9008237551</v>
      </c>
      <c r="BB298" s="21">
        <v>154304.70000000001</v>
      </c>
      <c r="BC298" t="s">
        <v>2384</v>
      </c>
      <c r="BD298" t="s">
        <v>2385</v>
      </c>
      <c r="BE298" s="21">
        <f t="shared" si="4"/>
        <v>0</v>
      </c>
      <c r="BF298" t="s">
        <v>1417</v>
      </c>
      <c r="BG298" t="s">
        <v>1418</v>
      </c>
      <c r="BH298" t="s">
        <v>2374</v>
      </c>
      <c r="BI298" s="27">
        <v>0.45181712962962961</v>
      </c>
      <c r="BJ298">
        <v>501747</v>
      </c>
      <c r="BK298" t="s">
        <v>102</v>
      </c>
      <c r="BL298" s="27">
        <v>0.45181712962962961</v>
      </c>
      <c r="BM298" t="s">
        <v>2374</v>
      </c>
      <c r="BN298" s="27">
        <v>0.58121527777777782</v>
      </c>
      <c r="BO298" t="s">
        <v>1850</v>
      </c>
      <c r="BQ298" t="s">
        <v>1859</v>
      </c>
      <c r="BT298">
        <v>32140</v>
      </c>
      <c r="BU298">
        <v>2</v>
      </c>
      <c r="BW298" t="s">
        <v>1421</v>
      </c>
      <c r="BY298" s="27">
        <v>0.57826388888888891</v>
      </c>
      <c r="BZ298" t="s">
        <v>2374</v>
      </c>
      <c r="CA298" t="s">
        <v>1422</v>
      </c>
      <c r="CB298" t="s">
        <v>1852</v>
      </c>
      <c r="CC298">
        <v>9000</v>
      </c>
      <c r="CD298" t="s">
        <v>1399</v>
      </c>
      <c r="CE298">
        <v>10</v>
      </c>
      <c r="CF298">
        <v>9000</v>
      </c>
      <c r="CG298" t="s">
        <v>1399</v>
      </c>
      <c r="CH298">
        <v>4016316767</v>
      </c>
      <c r="CI298" t="s">
        <v>1399</v>
      </c>
      <c r="CJ298" s="27">
        <v>0.74493055555555554</v>
      </c>
      <c r="CK298" t="s">
        <v>2375</v>
      </c>
      <c r="CL298" t="s">
        <v>1424</v>
      </c>
      <c r="CM298" t="s">
        <v>1853</v>
      </c>
      <c r="CN298" t="s">
        <v>1854</v>
      </c>
      <c r="CO298" s="27">
        <v>0.57831018518518518</v>
      </c>
      <c r="CP298" s="27">
        <v>0</v>
      </c>
      <c r="CQ298" t="s">
        <v>2375</v>
      </c>
      <c r="CR298" t="s">
        <v>1427</v>
      </c>
      <c r="CS298" t="s">
        <v>1399</v>
      </c>
      <c r="CT298" t="s">
        <v>1855</v>
      </c>
      <c r="CU298">
        <v>183461890</v>
      </c>
      <c r="CV298">
        <v>9000</v>
      </c>
    </row>
    <row r="299" spans="1:100" x14ac:dyDescent="0.2">
      <c r="A299" s="12"/>
      <c r="B299" s="10"/>
      <c r="C299" s="10"/>
      <c r="D299" s="14"/>
      <c r="E299" s="14"/>
      <c r="F299" s="14"/>
      <c r="G299" s="14"/>
      <c r="H299" s="14"/>
      <c r="I299" s="13"/>
      <c r="J299" s="13"/>
      <c r="M299" s="5"/>
      <c r="N299" s="14"/>
      <c r="O299" s="14"/>
      <c r="P299" s="14"/>
      <c r="Q299" s="14"/>
      <c r="AL299" t="s">
        <v>423</v>
      </c>
      <c r="AM299" t="s">
        <v>2375</v>
      </c>
      <c r="AN299" s="27">
        <v>0.55629629629629629</v>
      </c>
      <c r="AO299" t="s">
        <v>1849</v>
      </c>
      <c r="AP299">
        <v>1016892882</v>
      </c>
      <c r="AQ299" t="s">
        <v>1414</v>
      </c>
      <c r="AR299" t="s">
        <v>1415</v>
      </c>
      <c r="AS299" t="s">
        <v>1416</v>
      </c>
      <c r="AT299" t="s">
        <v>1346</v>
      </c>
      <c r="AU299" t="s">
        <v>1169</v>
      </c>
      <c r="AV299" s="10">
        <v>140001286135</v>
      </c>
      <c r="AW299" s="10">
        <v>130000573374</v>
      </c>
      <c r="AX299">
        <v>2006962873</v>
      </c>
      <c r="AY299" t="s">
        <v>2366</v>
      </c>
      <c r="AZ299" s="21">
        <v>92865.3</v>
      </c>
      <c r="BA299">
        <v>9008238718</v>
      </c>
      <c r="BB299" s="21">
        <v>92865.3</v>
      </c>
      <c r="BC299" t="s">
        <v>2379</v>
      </c>
      <c r="BD299" t="s">
        <v>2380</v>
      </c>
      <c r="BE299" s="21">
        <f t="shared" si="4"/>
        <v>0</v>
      </c>
      <c r="BF299" t="s">
        <v>1417</v>
      </c>
      <c r="BG299" t="s">
        <v>1418</v>
      </c>
      <c r="BH299" t="s">
        <v>2374</v>
      </c>
      <c r="BI299" s="27">
        <v>0.45142361111111112</v>
      </c>
      <c r="BJ299">
        <v>501747</v>
      </c>
      <c r="BK299" t="s">
        <v>102</v>
      </c>
      <c r="BL299" s="27">
        <v>0.45142361111111112</v>
      </c>
      <c r="BM299" t="s">
        <v>2374</v>
      </c>
      <c r="BN299" s="27">
        <v>0.55917824074074074</v>
      </c>
      <c r="BO299" t="s">
        <v>1850</v>
      </c>
      <c r="BQ299" t="s">
        <v>1860</v>
      </c>
      <c r="BT299">
        <v>32140</v>
      </c>
      <c r="BW299" t="s">
        <v>1421</v>
      </c>
      <c r="BY299" s="28">
        <v>1</v>
      </c>
      <c r="BZ299" t="s">
        <v>2369</v>
      </c>
      <c r="CA299" t="s">
        <v>1422</v>
      </c>
      <c r="CB299" t="s">
        <v>1852</v>
      </c>
      <c r="CC299">
        <v>9000</v>
      </c>
      <c r="CD299" t="s">
        <v>1399</v>
      </c>
      <c r="CE299">
        <v>10</v>
      </c>
      <c r="CF299">
        <v>9000</v>
      </c>
      <c r="CG299" t="s">
        <v>1399</v>
      </c>
      <c r="CH299">
        <v>4016316767</v>
      </c>
      <c r="CI299" t="s">
        <v>1399</v>
      </c>
      <c r="CJ299" s="27">
        <v>0</v>
      </c>
      <c r="CK299" t="s">
        <v>2369</v>
      </c>
      <c r="CL299" t="s">
        <v>1424</v>
      </c>
      <c r="CM299" t="s">
        <v>1853</v>
      </c>
      <c r="CN299" t="s">
        <v>1854</v>
      </c>
      <c r="CO299" s="27">
        <v>0.55637731481481478</v>
      </c>
      <c r="CP299" s="27">
        <v>0</v>
      </c>
      <c r="CQ299" t="s">
        <v>2375</v>
      </c>
      <c r="CR299" t="s">
        <v>1427</v>
      </c>
      <c r="CS299" t="s">
        <v>1399</v>
      </c>
      <c r="CT299" t="s">
        <v>1855</v>
      </c>
      <c r="CU299">
        <v>183459970</v>
      </c>
      <c r="CV299">
        <v>9000</v>
      </c>
    </row>
    <row r="300" spans="1:100" x14ac:dyDescent="0.2">
      <c r="A300" s="12"/>
      <c r="B300" s="10"/>
      <c r="C300" s="10"/>
      <c r="D300" s="14"/>
      <c r="E300" s="14"/>
      <c r="F300" s="14"/>
      <c r="G300" s="14"/>
      <c r="H300" s="14"/>
      <c r="I300" s="13"/>
      <c r="J300" s="13"/>
      <c r="M300" s="5"/>
      <c r="N300" s="14"/>
      <c r="O300" s="14"/>
      <c r="P300" s="14"/>
      <c r="Q300" s="14"/>
      <c r="AL300" t="s">
        <v>423</v>
      </c>
      <c r="AM300" t="s">
        <v>2375</v>
      </c>
      <c r="AN300" s="27">
        <v>0.56518518518518512</v>
      </c>
      <c r="AO300" t="s">
        <v>1849</v>
      </c>
      <c r="AP300">
        <v>1016892882</v>
      </c>
      <c r="AQ300" t="s">
        <v>1414</v>
      </c>
      <c r="AR300" t="s">
        <v>1415</v>
      </c>
      <c r="AS300" t="s">
        <v>1416</v>
      </c>
      <c r="AT300" t="s">
        <v>1346</v>
      </c>
      <c r="AU300" t="s">
        <v>760</v>
      </c>
      <c r="AV300" s="10">
        <v>140001286221</v>
      </c>
      <c r="AW300" s="10">
        <v>130000573372</v>
      </c>
      <c r="AX300">
        <v>2006962988</v>
      </c>
      <c r="AY300" t="s">
        <v>2366</v>
      </c>
      <c r="AZ300" s="21">
        <v>182611.55</v>
      </c>
      <c r="BA300">
        <v>9008237315</v>
      </c>
      <c r="BB300" s="21">
        <v>182611.55</v>
      </c>
      <c r="BC300" t="s">
        <v>2379</v>
      </c>
      <c r="BD300" t="s">
        <v>2380</v>
      </c>
      <c r="BE300" s="21">
        <f t="shared" si="4"/>
        <v>0</v>
      </c>
      <c r="BF300" t="s">
        <v>1417</v>
      </c>
      <c r="BG300" t="s">
        <v>1418</v>
      </c>
      <c r="BH300" t="s">
        <v>2374</v>
      </c>
      <c r="BI300" s="27">
        <v>0.45119212962962968</v>
      </c>
      <c r="BJ300">
        <v>501747</v>
      </c>
      <c r="BK300" t="s">
        <v>102</v>
      </c>
      <c r="BL300" s="27">
        <v>0.45119212962962968</v>
      </c>
      <c r="BM300" t="s">
        <v>2374</v>
      </c>
      <c r="BN300" s="27">
        <v>0.56701388888888882</v>
      </c>
      <c r="BO300" t="s">
        <v>1850</v>
      </c>
      <c r="BQ300" t="s">
        <v>1861</v>
      </c>
      <c r="BT300">
        <v>32140</v>
      </c>
      <c r="BU300">
        <v>3</v>
      </c>
      <c r="BW300" t="s">
        <v>1421</v>
      </c>
      <c r="BY300" s="27">
        <v>0.56518518518518512</v>
      </c>
      <c r="BZ300" t="s">
        <v>2398</v>
      </c>
      <c r="CA300" t="s">
        <v>1422</v>
      </c>
      <c r="CB300" t="s">
        <v>1852</v>
      </c>
      <c r="CC300">
        <v>9000</v>
      </c>
      <c r="CD300" t="s">
        <v>1399</v>
      </c>
      <c r="CE300">
        <v>10</v>
      </c>
      <c r="CF300">
        <v>9000</v>
      </c>
      <c r="CG300" t="s">
        <v>1399</v>
      </c>
      <c r="CH300">
        <v>4016316767</v>
      </c>
      <c r="CI300" t="s">
        <v>1399</v>
      </c>
      <c r="CJ300" s="27">
        <v>0.56518518518518512</v>
      </c>
      <c r="CK300" t="s">
        <v>2374</v>
      </c>
      <c r="CL300" t="s">
        <v>1424</v>
      </c>
      <c r="CM300" t="s">
        <v>1853</v>
      </c>
      <c r="CN300" t="s">
        <v>1854</v>
      </c>
      <c r="CO300" s="27">
        <v>0.56527777777777777</v>
      </c>
      <c r="CP300" s="27">
        <v>0</v>
      </c>
      <c r="CQ300" t="s">
        <v>2375</v>
      </c>
      <c r="CR300" t="s">
        <v>1427</v>
      </c>
      <c r="CS300" t="s">
        <v>1399</v>
      </c>
      <c r="CT300" t="s">
        <v>1855</v>
      </c>
      <c r="CU300">
        <v>183460562</v>
      </c>
      <c r="CV300">
        <v>9000</v>
      </c>
    </row>
    <row r="301" spans="1:100" x14ac:dyDescent="0.2">
      <c r="A301" s="12"/>
      <c r="B301" s="10"/>
      <c r="C301" s="10"/>
      <c r="D301" s="14"/>
      <c r="E301" s="14"/>
      <c r="F301" s="14"/>
      <c r="G301" s="14"/>
      <c r="H301" s="14"/>
      <c r="I301" s="13"/>
      <c r="J301" s="13"/>
      <c r="M301" s="5"/>
      <c r="N301" s="14"/>
      <c r="O301" s="14"/>
      <c r="P301" s="14"/>
      <c r="Q301" s="14"/>
      <c r="AL301" t="s">
        <v>423</v>
      </c>
      <c r="AM301" t="s">
        <v>2375</v>
      </c>
      <c r="AN301" s="27">
        <v>0.57092592592592595</v>
      </c>
      <c r="AO301" t="s">
        <v>1849</v>
      </c>
      <c r="AP301">
        <v>1016892882</v>
      </c>
      <c r="AQ301" t="s">
        <v>1414</v>
      </c>
      <c r="AR301" t="s">
        <v>1415</v>
      </c>
      <c r="AS301" t="s">
        <v>1416</v>
      </c>
      <c r="AT301" t="s">
        <v>1346</v>
      </c>
      <c r="AU301" t="s">
        <v>792</v>
      </c>
      <c r="AV301" s="10">
        <v>140001286275</v>
      </c>
      <c r="AW301" s="10">
        <v>130000573370</v>
      </c>
      <c r="AX301">
        <v>2006963058</v>
      </c>
      <c r="AY301" t="s">
        <v>2366</v>
      </c>
      <c r="AZ301" s="21">
        <v>363516.45</v>
      </c>
      <c r="BA301">
        <v>9008237329</v>
      </c>
      <c r="BB301" s="21">
        <v>363516.45</v>
      </c>
      <c r="BC301" t="s">
        <v>2379</v>
      </c>
      <c r="BD301" t="s">
        <v>2380</v>
      </c>
      <c r="BE301" s="21">
        <f t="shared" si="4"/>
        <v>0</v>
      </c>
      <c r="BF301" t="s">
        <v>1417</v>
      </c>
      <c r="BG301" t="s">
        <v>1418</v>
      </c>
      <c r="BH301" t="s">
        <v>2374</v>
      </c>
      <c r="BI301" s="27">
        <v>0.45129629629629631</v>
      </c>
      <c r="BJ301">
        <v>501747</v>
      </c>
      <c r="BK301" t="s">
        <v>102</v>
      </c>
      <c r="BL301" s="27">
        <v>0.45129629629629631</v>
      </c>
      <c r="BM301" t="s">
        <v>2374</v>
      </c>
      <c r="BN301" s="27">
        <v>0.57259259259259265</v>
      </c>
      <c r="BO301" t="s">
        <v>1850</v>
      </c>
      <c r="BQ301" t="s">
        <v>1862</v>
      </c>
      <c r="BT301">
        <v>32140</v>
      </c>
      <c r="BW301" t="s">
        <v>1421</v>
      </c>
      <c r="BY301" s="28">
        <v>1</v>
      </c>
      <c r="BZ301" t="s">
        <v>2369</v>
      </c>
      <c r="CA301" t="s">
        <v>1422</v>
      </c>
      <c r="CB301" t="s">
        <v>1852</v>
      </c>
      <c r="CC301">
        <v>9000</v>
      </c>
      <c r="CD301" t="s">
        <v>1399</v>
      </c>
      <c r="CE301">
        <v>10</v>
      </c>
      <c r="CF301">
        <v>9000</v>
      </c>
      <c r="CG301" t="s">
        <v>1399</v>
      </c>
      <c r="CH301">
        <v>4016316767</v>
      </c>
      <c r="CI301" t="s">
        <v>1399</v>
      </c>
      <c r="CJ301" s="27">
        <v>0</v>
      </c>
      <c r="CK301" t="s">
        <v>2369</v>
      </c>
      <c r="CL301" t="s">
        <v>1424</v>
      </c>
      <c r="CM301" t="s">
        <v>1853</v>
      </c>
      <c r="CN301" t="s">
        <v>1854</v>
      </c>
      <c r="CO301" s="27">
        <v>0.57097222222222221</v>
      </c>
      <c r="CP301" s="27">
        <v>0</v>
      </c>
      <c r="CQ301" t="s">
        <v>2375</v>
      </c>
      <c r="CR301" t="s">
        <v>1427</v>
      </c>
      <c r="CS301" t="s">
        <v>1399</v>
      </c>
      <c r="CT301" t="s">
        <v>1855</v>
      </c>
      <c r="CU301">
        <v>183460995</v>
      </c>
      <c r="CV301">
        <v>9000</v>
      </c>
    </row>
    <row r="302" spans="1:100" x14ac:dyDescent="0.2">
      <c r="A302" s="12"/>
      <c r="B302" s="10"/>
      <c r="C302" s="10"/>
      <c r="D302" s="14"/>
      <c r="E302" s="14"/>
      <c r="F302" s="14"/>
      <c r="G302" s="14"/>
      <c r="H302" s="14"/>
      <c r="I302" s="13"/>
      <c r="J302" s="13"/>
      <c r="M302" s="5"/>
      <c r="N302" s="14"/>
      <c r="O302" s="14"/>
      <c r="P302" s="14"/>
      <c r="Q302" s="14"/>
      <c r="AL302" t="s">
        <v>423</v>
      </c>
      <c r="AM302" t="s">
        <v>2375</v>
      </c>
      <c r="AN302" s="27">
        <v>0.6173495370370371</v>
      </c>
      <c r="AO302" t="s">
        <v>1849</v>
      </c>
      <c r="AP302">
        <v>1017079140</v>
      </c>
      <c r="AQ302" t="s">
        <v>1414</v>
      </c>
      <c r="AR302" t="s">
        <v>1415</v>
      </c>
      <c r="AS302" t="s">
        <v>1416</v>
      </c>
      <c r="AT302" t="s">
        <v>1346</v>
      </c>
      <c r="AU302" t="s">
        <v>840</v>
      </c>
      <c r="AV302" s="10">
        <v>140001286734</v>
      </c>
      <c r="AW302" s="10">
        <v>130000573379</v>
      </c>
      <c r="AX302">
        <v>2006963654</v>
      </c>
      <c r="AY302" t="s">
        <v>2366</v>
      </c>
      <c r="AZ302" s="21">
        <v>11534.6</v>
      </c>
      <c r="BA302">
        <v>9008238075</v>
      </c>
      <c r="BB302" s="21">
        <v>11534.6</v>
      </c>
      <c r="BC302" t="s">
        <v>2377</v>
      </c>
      <c r="BD302" t="s">
        <v>2378</v>
      </c>
      <c r="BE302" s="21">
        <f t="shared" si="4"/>
        <v>0</v>
      </c>
      <c r="BF302" t="s">
        <v>1417</v>
      </c>
      <c r="BG302" t="s">
        <v>1418</v>
      </c>
      <c r="BH302" t="s">
        <v>2374</v>
      </c>
      <c r="BI302" s="27">
        <v>0.45152777777777775</v>
      </c>
      <c r="BJ302">
        <v>501747</v>
      </c>
      <c r="BK302" t="s">
        <v>102</v>
      </c>
      <c r="BL302" s="27">
        <v>0.45152777777777775</v>
      </c>
      <c r="BM302" t="s">
        <v>2374</v>
      </c>
      <c r="BN302" s="27">
        <v>0.61971064814814814</v>
      </c>
      <c r="BO302" t="s">
        <v>1850</v>
      </c>
      <c r="BQ302" t="s">
        <v>1863</v>
      </c>
      <c r="BT302">
        <v>32140</v>
      </c>
      <c r="BW302" t="s">
        <v>1421</v>
      </c>
      <c r="BY302" s="28">
        <v>1</v>
      </c>
      <c r="BZ302" t="s">
        <v>2369</v>
      </c>
      <c r="CA302" t="s">
        <v>1422</v>
      </c>
      <c r="CB302" t="s">
        <v>1852</v>
      </c>
      <c r="CC302">
        <v>9000</v>
      </c>
      <c r="CD302" t="s">
        <v>1399</v>
      </c>
      <c r="CE302">
        <v>10</v>
      </c>
      <c r="CF302">
        <v>9000</v>
      </c>
      <c r="CG302" t="s">
        <v>1399</v>
      </c>
      <c r="CH302">
        <v>4016316767</v>
      </c>
      <c r="CI302" t="s">
        <v>1399</v>
      </c>
      <c r="CJ302" s="27">
        <v>0</v>
      </c>
      <c r="CK302" t="s">
        <v>2369</v>
      </c>
      <c r="CL302" t="s">
        <v>1424</v>
      </c>
      <c r="CM302" t="s">
        <v>1853</v>
      </c>
      <c r="CN302" t="s">
        <v>1854</v>
      </c>
      <c r="CO302" s="27">
        <v>0.61739583333333337</v>
      </c>
      <c r="CP302" s="27">
        <v>0</v>
      </c>
      <c r="CQ302" t="s">
        <v>2375</v>
      </c>
      <c r="CR302" t="s">
        <v>1427</v>
      </c>
      <c r="CS302" t="s">
        <v>1399</v>
      </c>
      <c r="CT302" t="s">
        <v>1855</v>
      </c>
      <c r="CU302">
        <v>183465574</v>
      </c>
      <c r="CV302">
        <v>9000</v>
      </c>
    </row>
    <row r="303" spans="1:100" x14ac:dyDescent="0.2">
      <c r="A303" s="12"/>
      <c r="B303" s="10"/>
      <c r="C303" s="10"/>
      <c r="D303" s="14"/>
      <c r="E303" s="14"/>
      <c r="F303" s="14"/>
      <c r="G303" s="14"/>
      <c r="H303" s="14"/>
      <c r="I303" s="13"/>
      <c r="J303" s="13"/>
      <c r="M303" s="5"/>
      <c r="N303" s="14"/>
      <c r="O303" s="14"/>
      <c r="P303" s="14"/>
      <c r="Q303" s="14"/>
      <c r="AL303" t="s">
        <v>423</v>
      </c>
      <c r="AM303" t="s">
        <v>2375</v>
      </c>
      <c r="AN303" s="27">
        <v>0.51429398148148142</v>
      </c>
      <c r="AO303" t="s">
        <v>1849</v>
      </c>
      <c r="AP303">
        <v>1016892928</v>
      </c>
      <c r="AQ303" t="s">
        <v>1414</v>
      </c>
      <c r="AR303" t="s">
        <v>1415</v>
      </c>
      <c r="AS303" t="s">
        <v>1416</v>
      </c>
      <c r="AT303" t="s">
        <v>1346</v>
      </c>
      <c r="AU303" t="s">
        <v>965</v>
      </c>
      <c r="AV303" s="10">
        <v>140001285824</v>
      </c>
      <c r="AW303" s="10">
        <v>130000573362</v>
      </c>
      <c r="AX303">
        <v>2006962616</v>
      </c>
      <c r="AY303" t="s">
        <v>2366</v>
      </c>
      <c r="AZ303" s="21">
        <v>917979.75</v>
      </c>
      <c r="BA303">
        <v>9008236849</v>
      </c>
      <c r="BB303" s="21">
        <v>917979.75</v>
      </c>
      <c r="BC303" t="s">
        <v>2367</v>
      </c>
      <c r="BD303" t="s">
        <v>2371</v>
      </c>
      <c r="BE303" s="21">
        <f t="shared" si="4"/>
        <v>0</v>
      </c>
      <c r="BF303" t="s">
        <v>1417</v>
      </c>
      <c r="BG303" t="s">
        <v>1418</v>
      </c>
      <c r="BH303" t="s">
        <v>2374</v>
      </c>
      <c r="BI303" s="27">
        <v>0.45172453703703702</v>
      </c>
      <c r="BJ303">
        <v>496657</v>
      </c>
      <c r="BK303" t="s">
        <v>102</v>
      </c>
      <c r="BL303" s="27">
        <v>0.45172453703703702</v>
      </c>
      <c r="BM303" t="s">
        <v>2374</v>
      </c>
      <c r="BN303" s="27">
        <v>0.51798611111111115</v>
      </c>
      <c r="BO303" t="s">
        <v>1850</v>
      </c>
      <c r="BQ303" t="s">
        <v>1864</v>
      </c>
      <c r="BT303">
        <v>32140</v>
      </c>
      <c r="BW303" t="s">
        <v>1421</v>
      </c>
      <c r="BY303" s="28">
        <v>1</v>
      </c>
      <c r="BZ303" t="s">
        <v>2369</v>
      </c>
      <c r="CA303" t="s">
        <v>1422</v>
      </c>
      <c r="CB303" t="s">
        <v>1852</v>
      </c>
      <c r="CC303">
        <v>9000</v>
      </c>
      <c r="CD303" t="s">
        <v>1399</v>
      </c>
      <c r="CE303">
        <v>10</v>
      </c>
      <c r="CF303">
        <v>9000</v>
      </c>
      <c r="CG303" t="s">
        <v>1399</v>
      </c>
      <c r="CH303">
        <v>4016316767</v>
      </c>
      <c r="CI303" t="s">
        <v>1399</v>
      </c>
      <c r="CJ303" s="27">
        <v>0</v>
      </c>
      <c r="CK303" t="s">
        <v>2369</v>
      </c>
      <c r="CL303" t="s">
        <v>1424</v>
      </c>
      <c r="CM303" t="s">
        <v>1853</v>
      </c>
      <c r="CN303" t="s">
        <v>1854</v>
      </c>
      <c r="CO303" s="27">
        <v>0.51476851851851857</v>
      </c>
      <c r="CP303" s="27">
        <v>0</v>
      </c>
      <c r="CQ303" t="s">
        <v>2375</v>
      </c>
      <c r="CR303" t="s">
        <v>1427</v>
      </c>
      <c r="CS303" t="s">
        <v>1399</v>
      </c>
      <c r="CT303" t="s">
        <v>1857</v>
      </c>
      <c r="CU303">
        <v>183458341</v>
      </c>
      <c r="CV303">
        <v>9000</v>
      </c>
    </row>
    <row r="304" spans="1:100" x14ac:dyDescent="0.2">
      <c r="A304" s="12"/>
      <c r="B304" s="10"/>
      <c r="C304" s="10"/>
      <c r="D304" s="14"/>
      <c r="E304" s="14"/>
      <c r="F304" s="14"/>
      <c r="G304" s="14"/>
      <c r="H304" s="14"/>
      <c r="I304" s="13"/>
      <c r="J304" s="13"/>
      <c r="M304" s="5"/>
      <c r="N304" s="14"/>
      <c r="O304" s="14"/>
      <c r="P304" s="14"/>
      <c r="Q304" s="14"/>
      <c r="AL304" t="s">
        <v>423</v>
      </c>
      <c r="AM304" t="s">
        <v>2375</v>
      </c>
      <c r="AN304" s="27">
        <v>0.53293981481481478</v>
      </c>
      <c r="AO304" t="s">
        <v>1849</v>
      </c>
      <c r="AP304">
        <v>1018532101</v>
      </c>
      <c r="AQ304" t="s">
        <v>1414</v>
      </c>
      <c r="AR304" t="s">
        <v>1415</v>
      </c>
      <c r="AS304" t="s">
        <v>1416</v>
      </c>
      <c r="AT304" t="s">
        <v>1346</v>
      </c>
      <c r="AU304" t="s">
        <v>917</v>
      </c>
      <c r="AV304" s="10">
        <v>140001285915</v>
      </c>
      <c r="AW304" s="10">
        <v>130000573377</v>
      </c>
      <c r="AX304">
        <v>2006962735</v>
      </c>
      <c r="AY304" t="s">
        <v>2366</v>
      </c>
      <c r="AZ304" s="21">
        <v>334385.7</v>
      </c>
      <c r="BA304">
        <v>9008236964</v>
      </c>
      <c r="BB304" s="21">
        <v>334385.7</v>
      </c>
      <c r="BC304" t="s">
        <v>2372</v>
      </c>
      <c r="BD304" t="s">
        <v>2373</v>
      </c>
      <c r="BE304" s="21">
        <f t="shared" si="4"/>
        <v>0</v>
      </c>
      <c r="BF304" t="s">
        <v>1417</v>
      </c>
      <c r="BG304" t="s">
        <v>1418</v>
      </c>
      <c r="BH304" t="s">
        <v>2374</v>
      </c>
      <c r="BI304" s="27">
        <v>0.4516087962962963</v>
      </c>
      <c r="BJ304">
        <v>501747</v>
      </c>
      <c r="BK304" t="s">
        <v>102</v>
      </c>
      <c r="BL304" s="27">
        <v>0.4516087962962963</v>
      </c>
      <c r="BM304" t="s">
        <v>2374</v>
      </c>
      <c r="BN304" s="27">
        <v>0.53519675925925925</v>
      </c>
      <c r="BO304" t="s">
        <v>1850</v>
      </c>
      <c r="BQ304" t="s">
        <v>1865</v>
      </c>
      <c r="BT304">
        <v>32140</v>
      </c>
      <c r="BU304">
        <v>2</v>
      </c>
      <c r="BW304" t="s">
        <v>1421</v>
      </c>
      <c r="BY304" s="27">
        <v>0.53293981481481478</v>
      </c>
      <c r="BZ304" t="s">
        <v>2374</v>
      </c>
      <c r="CA304" t="s">
        <v>1422</v>
      </c>
      <c r="CB304" t="s">
        <v>1852</v>
      </c>
      <c r="CC304">
        <v>9000</v>
      </c>
      <c r="CD304" t="s">
        <v>1399</v>
      </c>
      <c r="CE304">
        <v>10</v>
      </c>
      <c r="CF304">
        <v>9000</v>
      </c>
      <c r="CG304" t="s">
        <v>1399</v>
      </c>
      <c r="CH304">
        <v>4016316767</v>
      </c>
      <c r="CI304" t="s">
        <v>1399</v>
      </c>
      <c r="CJ304" s="27">
        <v>0.69960648148148152</v>
      </c>
      <c r="CK304" t="s">
        <v>2375</v>
      </c>
      <c r="CL304" t="s">
        <v>1424</v>
      </c>
      <c r="CM304" t="s">
        <v>1853</v>
      </c>
      <c r="CN304" t="s">
        <v>1854</v>
      </c>
      <c r="CO304" s="27">
        <v>0.53306712962962965</v>
      </c>
      <c r="CP304" s="27">
        <v>0</v>
      </c>
      <c r="CQ304" t="s">
        <v>2375</v>
      </c>
      <c r="CR304" t="s">
        <v>1427</v>
      </c>
      <c r="CS304" t="s">
        <v>1399</v>
      </c>
      <c r="CT304" t="s">
        <v>1855</v>
      </c>
      <c r="CU304">
        <v>183458768</v>
      </c>
      <c r="CV304">
        <v>9000</v>
      </c>
    </row>
    <row r="305" spans="1:100" x14ac:dyDescent="0.2">
      <c r="A305" s="12"/>
      <c r="B305" s="10"/>
      <c r="C305" s="10"/>
      <c r="D305" s="14"/>
      <c r="E305" s="14"/>
      <c r="F305" s="14"/>
      <c r="G305" s="14"/>
      <c r="H305" s="14"/>
      <c r="I305" s="13"/>
      <c r="J305" s="13"/>
      <c r="M305" s="5"/>
      <c r="N305" s="14"/>
      <c r="O305" s="14"/>
      <c r="P305" s="14"/>
      <c r="Q305" s="14"/>
      <c r="AL305" t="s">
        <v>423</v>
      </c>
      <c r="AM305" t="s">
        <v>2375</v>
      </c>
      <c r="AN305" s="27">
        <v>0.53959490740740745</v>
      </c>
      <c r="AO305" t="s">
        <v>1849</v>
      </c>
      <c r="AP305">
        <v>1018950475</v>
      </c>
      <c r="AQ305" t="s">
        <v>1414</v>
      </c>
      <c r="AR305" t="s">
        <v>1415</v>
      </c>
      <c r="AS305" t="s">
        <v>1416</v>
      </c>
      <c r="AT305" t="s">
        <v>1346</v>
      </c>
      <c r="AU305" t="s">
        <v>1221</v>
      </c>
      <c r="AV305" s="10">
        <v>140001285973</v>
      </c>
      <c r="AW305" s="10">
        <v>130000601906</v>
      </c>
      <c r="AX305">
        <v>2006962743</v>
      </c>
      <c r="AY305" t="s">
        <v>2366</v>
      </c>
      <c r="AZ305" s="21">
        <v>162190.6</v>
      </c>
      <c r="BA305">
        <v>9008237054</v>
      </c>
      <c r="BB305" s="21">
        <v>162190.6</v>
      </c>
      <c r="BC305" t="s">
        <v>2367</v>
      </c>
      <c r="BD305" t="s">
        <v>2370</v>
      </c>
      <c r="BE305" s="21">
        <f t="shared" si="4"/>
        <v>0</v>
      </c>
      <c r="BF305" t="s">
        <v>1417</v>
      </c>
      <c r="BG305" t="s">
        <v>1418</v>
      </c>
      <c r="BH305" t="s">
        <v>2374</v>
      </c>
      <c r="BI305" s="27">
        <v>0.45067129629629626</v>
      </c>
      <c r="BJ305">
        <v>501747</v>
      </c>
      <c r="BK305" t="s">
        <v>102</v>
      </c>
      <c r="BL305" s="27">
        <v>0.45067129629629626</v>
      </c>
      <c r="BM305" t="s">
        <v>2374</v>
      </c>
      <c r="BN305" s="27">
        <v>0.54251157407407413</v>
      </c>
      <c r="BO305" t="s">
        <v>1850</v>
      </c>
      <c r="BQ305" t="s">
        <v>1866</v>
      </c>
      <c r="BT305">
        <v>32140</v>
      </c>
      <c r="BW305" t="s">
        <v>1421</v>
      </c>
      <c r="BY305" s="28">
        <v>1</v>
      </c>
      <c r="BZ305" t="s">
        <v>2457</v>
      </c>
      <c r="CA305" t="s">
        <v>1422</v>
      </c>
      <c r="CB305" t="s">
        <v>1852</v>
      </c>
      <c r="CC305">
        <v>9000</v>
      </c>
      <c r="CD305" t="s">
        <v>1399</v>
      </c>
      <c r="CE305">
        <v>10</v>
      </c>
      <c r="CF305">
        <v>9000</v>
      </c>
      <c r="CG305" t="s">
        <v>1399</v>
      </c>
      <c r="CH305">
        <v>4016316767</v>
      </c>
      <c r="CI305" t="s">
        <v>1399</v>
      </c>
      <c r="CJ305" s="27">
        <v>0</v>
      </c>
      <c r="CK305" t="s">
        <v>2457</v>
      </c>
      <c r="CL305" t="s">
        <v>1424</v>
      </c>
      <c r="CM305" t="s">
        <v>1853</v>
      </c>
      <c r="CN305" t="s">
        <v>1854</v>
      </c>
      <c r="CO305" s="27">
        <v>0.53967592592592595</v>
      </c>
      <c r="CP305" s="27">
        <v>0</v>
      </c>
      <c r="CQ305" t="s">
        <v>2375</v>
      </c>
      <c r="CR305" t="s">
        <v>1427</v>
      </c>
      <c r="CS305" t="s">
        <v>1399</v>
      </c>
      <c r="CT305" t="s">
        <v>1855</v>
      </c>
      <c r="CU305">
        <v>183459080</v>
      </c>
      <c r="CV305">
        <v>9000</v>
      </c>
    </row>
    <row r="306" spans="1:100" x14ac:dyDescent="0.2">
      <c r="A306" s="12"/>
      <c r="B306" s="10"/>
      <c r="C306" s="10"/>
      <c r="D306" s="14"/>
      <c r="E306" s="14"/>
      <c r="F306" s="14"/>
      <c r="G306" s="14"/>
      <c r="H306" s="14"/>
      <c r="I306" s="13"/>
      <c r="J306" s="13"/>
      <c r="M306" s="5"/>
      <c r="N306" s="14"/>
      <c r="O306" s="14"/>
      <c r="P306" s="14"/>
      <c r="Q306" s="14"/>
      <c r="AL306" t="s">
        <v>405</v>
      </c>
      <c r="AM306" t="s">
        <v>2375</v>
      </c>
      <c r="AN306" s="27">
        <v>0.61311342592592599</v>
      </c>
      <c r="AO306" t="s">
        <v>1413</v>
      </c>
      <c r="AP306">
        <v>1015697880</v>
      </c>
      <c r="AQ306" t="s">
        <v>1414</v>
      </c>
      <c r="AR306" t="s">
        <v>1415</v>
      </c>
      <c r="AS306" t="s">
        <v>1416</v>
      </c>
      <c r="AT306" t="s">
        <v>1346</v>
      </c>
      <c r="AU306" t="s">
        <v>878</v>
      </c>
      <c r="AV306" s="10">
        <v>140001286686</v>
      </c>
      <c r="AW306" s="10">
        <v>130000573405</v>
      </c>
      <c r="AX306">
        <v>2006963546</v>
      </c>
      <c r="AY306" t="s">
        <v>2366</v>
      </c>
      <c r="AZ306" s="21">
        <v>72862.720000000001</v>
      </c>
      <c r="BA306">
        <v>9008238053</v>
      </c>
      <c r="BB306" s="21">
        <v>72862.720000000001</v>
      </c>
      <c r="BC306" t="s">
        <v>2458</v>
      </c>
      <c r="BD306" t="s">
        <v>2459</v>
      </c>
      <c r="BE306" s="21">
        <f t="shared" si="4"/>
        <v>0</v>
      </c>
      <c r="BF306" t="s">
        <v>1417</v>
      </c>
      <c r="BG306" t="s">
        <v>1418</v>
      </c>
      <c r="BH306" t="s">
        <v>2374</v>
      </c>
      <c r="BI306" s="27">
        <v>0.50776620370370373</v>
      </c>
      <c r="BJ306">
        <v>447537</v>
      </c>
      <c r="BK306" t="s">
        <v>31</v>
      </c>
      <c r="BL306" s="27">
        <v>0.50776620370370373</v>
      </c>
      <c r="BM306" t="s">
        <v>2374</v>
      </c>
      <c r="BN306" s="27">
        <v>0.61438657407407404</v>
      </c>
      <c r="BO306" t="s">
        <v>1447</v>
      </c>
      <c r="BQ306" t="s">
        <v>1867</v>
      </c>
      <c r="BT306">
        <v>32000</v>
      </c>
      <c r="BU306">
        <v>1</v>
      </c>
      <c r="BW306" t="s">
        <v>1421</v>
      </c>
      <c r="BY306" s="27">
        <v>0.77978009259259251</v>
      </c>
      <c r="BZ306" t="s">
        <v>2375</v>
      </c>
      <c r="CA306" t="s">
        <v>1422</v>
      </c>
      <c r="CB306" t="s">
        <v>1449</v>
      </c>
      <c r="CC306">
        <v>9000</v>
      </c>
      <c r="CD306" t="s">
        <v>1399</v>
      </c>
      <c r="CE306">
        <v>10</v>
      </c>
      <c r="CF306">
        <v>9000</v>
      </c>
      <c r="CG306" t="s">
        <v>1399</v>
      </c>
      <c r="CH306">
        <v>4016316839</v>
      </c>
      <c r="CI306" t="s">
        <v>1399</v>
      </c>
      <c r="CJ306" s="27">
        <v>0.61311342592592599</v>
      </c>
      <c r="CK306" t="s">
        <v>2375</v>
      </c>
      <c r="CL306" t="s">
        <v>1424</v>
      </c>
      <c r="CM306" t="s">
        <v>1868</v>
      </c>
      <c r="CN306" t="s">
        <v>1451</v>
      </c>
      <c r="CO306" s="27">
        <v>0.61326388888888894</v>
      </c>
      <c r="CP306" s="27">
        <v>0</v>
      </c>
      <c r="CQ306" t="s">
        <v>2375</v>
      </c>
      <c r="CR306" t="s">
        <v>1427</v>
      </c>
      <c r="CS306" t="s">
        <v>1399</v>
      </c>
      <c r="CT306" t="s">
        <v>1452</v>
      </c>
      <c r="CU306">
        <v>183465138</v>
      </c>
      <c r="CV306">
        <v>9000</v>
      </c>
    </row>
    <row r="307" spans="1:100" x14ac:dyDescent="0.2">
      <c r="A307" s="12"/>
      <c r="B307" s="10"/>
      <c r="C307" s="10"/>
      <c r="D307" s="14"/>
      <c r="E307" s="14"/>
      <c r="F307" s="14"/>
      <c r="G307" s="14"/>
      <c r="H307" s="14"/>
      <c r="I307" s="13"/>
      <c r="J307" s="13"/>
      <c r="M307" s="5"/>
      <c r="N307" s="14"/>
      <c r="O307" s="14"/>
      <c r="P307" s="14"/>
      <c r="Q307" s="14"/>
      <c r="AL307" t="s">
        <v>405</v>
      </c>
      <c r="AM307" t="s">
        <v>2375</v>
      </c>
      <c r="AN307" s="27">
        <v>0.50990740740740736</v>
      </c>
      <c r="AO307" t="s">
        <v>1413</v>
      </c>
      <c r="AP307">
        <v>1016894925</v>
      </c>
      <c r="AQ307" t="s">
        <v>1414</v>
      </c>
      <c r="AR307" t="s">
        <v>1415</v>
      </c>
      <c r="AS307" t="s">
        <v>1416</v>
      </c>
      <c r="AT307" t="s">
        <v>1346</v>
      </c>
      <c r="AU307" t="s">
        <v>1093</v>
      </c>
      <c r="AV307" s="10">
        <v>140001285783</v>
      </c>
      <c r="AW307" s="10">
        <v>130000574657</v>
      </c>
      <c r="AX307">
        <v>2006962596</v>
      </c>
      <c r="AY307" t="s">
        <v>2366</v>
      </c>
      <c r="AZ307" s="21">
        <v>26322</v>
      </c>
      <c r="BA307">
        <v>9008236862</v>
      </c>
      <c r="BB307" s="21">
        <v>26322</v>
      </c>
      <c r="BC307" t="s">
        <v>2367</v>
      </c>
      <c r="BD307" t="s">
        <v>2383</v>
      </c>
      <c r="BE307" s="21">
        <f t="shared" si="4"/>
        <v>0</v>
      </c>
      <c r="BF307" t="s">
        <v>1417</v>
      </c>
      <c r="BG307" t="s">
        <v>1418</v>
      </c>
      <c r="BH307" t="s">
        <v>2374</v>
      </c>
      <c r="BI307" s="27">
        <v>0.50513888888888892</v>
      </c>
      <c r="BJ307">
        <v>447537</v>
      </c>
      <c r="BK307" t="s">
        <v>31</v>
      </c>
      <c r="BL307" s="27">
        <v>0.50513888888888892</v>
      </c>
      <c r="BM307" t="s">
        <v>2374</v>
      </c>
      <c r="BN307" s="27">
        <v>0.5114467592592592</v>
      </c>
      <c r="BO307" t="s">
        <v>1447</v>
      </c>
      <c r="BQ307" t="s">
        <v>1869</v>
      </c>
      <c r="BT307">
        <v>32000</v>
      </c>
      <c r="BU307">
        <v>1</v>
      </c>
      <c r="BW307" t="s">
        <v>1421</v>
      </c>
      <c r="BY307" s="27">
        <v>0.67657407407407411</v>
      </c>
      <c r="BZ307" t="s">
        <v>2375</v>
      </c>
      <c r="CA307" t="s">
        <v>1422</v>
      </c>
      <c r="CB307" t="s">
        <v>1449</v>
      </c>
      <c r="CC307">
        <v>9000</v>
      </c>
      <c r="CD307" t="s">
        <v>1399</v>
      </c>
      <c r="CE307">
        <v>10</v>
      </c>
      <c r="CF307">
        <v>9000</v>
      </c>
      <c r="CG307" t="s">
        <v>1399</v>
      </c>
      <c r="CH307">
        <v>4016316839</v>
      </c>
      <c r="CI307" t="s">
        <v>1399</v>
      </c>
      <c r="CJ307" s="27">
        <v>0.50990740740740736</v>
      </c>
      <c r="CK307" t="s">
        <v>2375</v>
      </c>
      <c r="CL307" t="s">
        <v>1424</v>
      </c>
      <c r="CM307" t="s">
        <v>1868</v>
      </c>
      <c r="CN307" t="s">
        <v>1451</v>
      </c>
      <c r="CO307" s="27">
        <v>0.50996527777777778</v>
      </c>
      <c r="CP307" s="27">
        <v>0</v>
      </c>
      <c r="CQ307" t="s">
        <v>2375</v>
      </c>
      <c r="CR307" t="s">
        <v>1427</v>
      </c>
      <c r="CS307" t="s">
        <v>1399</v>
      </c>
      <c r="CT307" t="s">
        <v>1452</v>
      </c>
      <c r="CU307">
        <v>183458162</v>
      </c>
      <c r="CV307">
        <v>9000</v>
      </c>
    </row>
    <row r="308" spans="1:100" x14ac:dyDescent="0.2">
      <c r="A308" s="12"/>
      <c r="B308" s="10"/>
      <c r="C308" s="10"/>
      <c r="D308" s="14"/>
      <c r="E308" s="14"/>
      <c r="F308" s="14"/>
      <c r="G308" s="14"/>
      <c r="H308" s="14"/>
      <c r="I308" s="13"/>
      <c r="J308" s="13"/>
      <c r="M308" s="5"/>
      <c r="N308" s="14"/>
      <c r="O308" s="14"/>
      <c r="P308" s="14"/>
      <c r="Q308" s="14"/>
      <c r="AL308" t="s">
        <v>405</v>
      </c>
      <c r="AM308" t="s">
        <v>2375</v>
      </c>
      <c r="AN308" s="27">
        <v>0.50258101851851855</v>
      </c>
      <c r="AO308" t="s">
        <v>1413</v>
      </c>
      <c r="AP308">
        <v>1016894925</v>
      </c>
      <c r="AQ308" t="s">
        <v>1414</v>
      </c>
      <c r="AR308" t="s">
        <v>1415</v>
      </c>
      <c r="AS308" t="s">
        <v>1416</v>
      </c>
      <c r="AT308" t="s">
        <v>1346</v>
      </c>
      <c r="AU308" t="s">
        <v>737</v>
      </c>
      <c r="AV308" s="10">
        <v>140001285744</v>
      </c>
      <c r="AW308" s="10">
        <v>130000573400</v>
      </c>
      <c r="AX308">
        <v>2006962545</v>
      </c>
      <c r="AY308" t="s">
        <v>2366</v>
      </c>
      <c r="AZ308" s="21">
        <v>592854.9</v>
      </c>
      <c r="BA308">
        <v>9008236749</v>
      </c>
      <c r="BB308" s="21">
        <v>592854.9</v>
      </c>
      <c r="BC308" t="s">
        <v>2367</v>
      </c>
      <c r="BD308" t="s">
        <v>2383</v>
      </c>
      <c r="BE308" s="21">
        <f t="shared" si="4"/>
        <v>0</v>
      </c>
      <c r="BF308" t="s">
        <v>1417</v>
      </c>
      <c r="BG308" t="s">
        <v>1418</v>
      </c>
      <c r="BH308" t="s">
        <v>2374</v>
      </c>
      <c r="BI308" s="27">
        <v>0.50450231481481478</v>
      </c>
      <c r="BJ308">
        <v>447537</v>
      </c>
      <c r="BK308" t="s">
        <v>31</v>
      </c>
      <c r="BL308" s="27">
        <v>0.50450231481481478</v>
      </c>
      <c r="BM308" t="s">
        <v>2374</v>
      </c>
      <c r="BN308" s="27">
        <v>0.50528935185185186</v>
      </c>
      <c r="BO308" t="s">
        <v>1447</v>
      </c>
      <c r="BQ308" t="s">
        <v>1870</v>
      </c>
      <c r="BT308">
        <v>32000</v>
      </c>
      <c r="BU308">
        <v>1</v>
      </c>
      <c r="BW308" t="s">
        <v>1421</v>
      </c>
      <c r="BY308" s="27">
        <v>0.66924768518518529</v>
      </c>
      <c r="BZ308" t="s">
        <v>2375</v>
      </c>
      <c r="CA308" t="s">
        <v>1422</v>
      </c>
      <c r="CB308" t="s">
        <v>1449</v>
      </c>
      <c r="CC308">
        <v>9000</v>
      </c>
      <c r="CD308" t="s">
        <v>1399</v>
      </c>
      <c r="CE308">
        <v>10</v>
      </c>
      <c r="CF308">
        <v>9000</v>
      </c>
      <c r="CG308" t="s">
        <v>1399</v>
      </c>
      <c r="CH308">
        <v>4016316839</v>
      </c>
      <c r="CI308" t="s">
        <v>1399</v>
      </c>
      <c r="CJ308" s="27">
        <v>0.50258101851851855</v>
      </c>
      <c r="CK308" t="s">
        <v>2375</v>
      </c>
      <c r="CL308" t="s">
        <v>1424</v>
      </c>
      <c r="CM308" t="s">
        <v>1868</v>
      </c>
      <c r="CN308" t="s">
        <v>1451</v>
      </c>
      <c r="CO308" s="27">
        <v>0.50280092592592596</v>
      </c>
      <c r="CP308" s="27">
        <v>0</v>
      </c>
      <c r="CQ308" t="s">
        <v>2375</v>
      </c>
      <c r="CR308" t="s">
        <v>1427</v>
      </c>
      <c r="CS308" t="s">
        <v>1399</v>
      </c>
      <c r="CT308" t="s">
        <v>1452</v>
      </c>
      <c r="CU308">
        <v>183457985</v>
      </c>
      <c r="CV308">
        <v>9000</v>
      </c>
    </row>
    <row r="309" spans="1:100" x14ac:dyDescent="0.2">
      <c r="A309" s="12"/>
      <c r="B309" s="10"/>
      <c r="C309" s="10"/>
      <c r="D309" s="14"/>
      <c r="E309" s="14"/>
      <c r="F309" s="14"/>
      <c r="G309" s="14"/>
      <c r="H309" s="14"/>
      <c r="I309" s="13"/>
      <c r="J309" s="13"/>
      <c r="M309" s="5"/>
      <c r="N309" s="14"/>
      <c r="O309" s="14"/>
      <c r="P309" s="14"/>
      <c r="Q309" s="14"/>
      <c r="AL309" t="s">
        <v>412</v>
      </c>
      <c r="AM309" t="s">
        <v>2375</v>
      </c>
      <c r="AN309" s="27">
        <v>0.67633101851851851</v>
      </c>
      <c r="AO309" t="s">
        <v>1871</v>
      </c>
      <c r="AP309">
        <v>1017270176</v>
      </c>
      <c r="AQ309" t="s">
        <v>1414</v>
      </c>
      <c r="AR309" t="s">
        <v>1415</v>
      </c>
      <c r="AS309" t="s">
        <v>1416</v>
      </c>
      <c r="AT309" t="s">
        <v>1346</v>
      </c>
      <c r="AU309" t="s">
        <v>867</v>
      </c>
      <c r="AV309" s="10">
        <v>140001287199</v>
      </c>
      <c r="AW309" s="10">
        <v>130000572474</v>
      </c>
      <c r="AX309">
        <v>2006964117</v>
      </c>
      <c r="AY309" t="s">
        <v>2366</v>
      </c>
      <c r="AZ309" s="21">
        <v>15712.95</v>
      </c>
      <c r="BA309">
        <v>9008238673</v>
      </c>
      <c r="BB309" s="21">
        <v>15712.95</v>
      </c>
      <c r="BC309" t="s">
        <v>2381</v>
      </c>
      <c r="BD309" t="s">
        <v>2382</v>
      </c>
      <c r="BE309" s="21">
        <f t="shared" si="4"/>
        <v>0</v>
      </c>
      <c r="BF309" t="s">
        <v>1417</v>
      </c>
      <c r="BG309" t="s">
        <v>1418</v>
      </c>
      <c r="BH309" t="s">
        <v>2374</v>
      </c>
      <c r="BI309" s="27">
        <v>0.48952546296296301</v>
      </c>
      <c r="BJ309">
        <v>496653</v>
      </c>
      <c r="BK309" t="s">
        <v>63</v>
      </c>
      <c r="BL309" s="27">
        <v>0.48952546296296301</v>
      </c>
      <c r="BM309" t="s">
        <v>2374</v>
      </c>
      <c r="BN309" s="27">
        <v>0.67796296296296299</v>
      </c>
      <c r="BO309" t="s">
        <v>1872</v>
      </c>
      <c r="BQ309" t="s">
        <v>1873</v>
      </c>
      <c r="BT309">
        <v>32110</v>
      </c>
      <c r="BW309" t="s">
        <v>1421</v>
      </c>
      <c r="BY309" s="28">
        <v>1</v>
      </c>
      <c r="BZ309" t="s">
        <v>2460</v>
      </c>
      <c r="CA309" t="s">
        <v>1422</v>
      </c>
      <c r="CB309" t="s">
        <v>1874</v>
      </c>
      <c r="CC309">
        <v>9000</v>
      </c>
      <c r="CD309" t="s">
        <v>1399</v>
      </c>
      <c r="CE309">
        <v>10</v>
      </c>
      <c r="CF309">
        <v>9000</v>
      </c>
      <c r="CG309" t="s">
        <v>1399</v>
      </c>
      <c r="CH309">
        <v>4016316842</v>
      </c>
      <c r="CI309" t="s">
        <v>1399</v>
      </c>
      <c r="CJ309" s="27">
        <v>0</v>
      </c>
      <c r="CK309" t="s">
        <v>2460</v>
      </c>
      <c r="CL309" t="s">
        <v>1424</v>
      </c>
      <c r="CM309" t="s">
        <v>1875</v>
      </c>
      <c r="CN309" t="s">
        <v>1876</v>
      </c>
      <c r="CO309" s="27">
        <v>0.67644675925925923</v>
      </c>
      <c r="CP309" s="27">
        <v>0</v>
      </c>
      <c r="CQ309" t="s">
        <v>2375</v>
      </c>
      <c r="CR309" t="s">
        <v>1427</v>
      </c>
      <c r="CS309" t="s">
        <v>1399</v>
      </c>
      <c r="CT309" t="s">
        <v>1877</v>
      </c>
      <c r="CU309">
        <v>183470964</v>
      </c>
      <c r="CV309">
        <v>9000</v>
      </c>
    </row>
    <row r="310" spans="1:100" x14ac:dyDescent="0.2">
      <c r="A310" s="12"/>
      <c r="B310" s="10"/>
      <c r="C310" s="10"/>
      <c r="D310" s="14"/>
      <c r="E310" s="14"/>
      <c r="F310" s="14"/>
      <c r="G310" s="14"/>
      <c r="H310" s="14"/>
      <c r="I310" s="13"/>
      <c r="J310" s="13"/>
      <c r="M310" s="5"/>
      <c r="N310" s="14"/>
      <c r="O310" s="14"/>
      <c r="P310" s="14"/>
      <c r="Q310" s="14"/>
      <c r="AL310" t="s">
        <v>412</v>
      </c>
      <c r="AM310" t="s">
        <v>2375</v>
      </c>
      <c r="AN310" s="27">
        <v>0.62780092592592596</v>
      </c>
      <c r="AO310" t="s">
        <v>1871</v>
      </c>
      <c r="AP310">
        <v>1016894925</v>
      </c>
      <c r="AQ310" t="s">
        <v>1414</v>
      </c>
      <c r="AR310" t="s">
        <v>1415</v>
      </c>
      <c r="AS310" t="s">
        <v>1416</v>
      </c>
      <c r="AT310" t="s">
        <v>1346</v>
      </c>
      <c r="AU310" t="s">
        <v>1128</v>
      </c>
      <c r="AV310" s="10">
        <v>140001286819</v>
      </c>
      <c r="AW310" s="10">
        <v>130000572506</v>
      </c>
      <c r="AX310">
        <v>2006963700</v>
      </c>
      <c r="AY310" t="s">
        <v>2366</v>
      </c>
      <c r="AZ310" s="21">
        <v>479745.2</v>
      </c>
      <c r="BA310">
        <v>9008238107</v>
      </c>
      <c r="BB310" s="21">
        <v>479745.2</v>
      </c>
      <c r="BC310" t="s">
        <v>2367</v>
      </c>
      <c r="BD310" t="s">
        <v>2383</v>
      </c>
      <c r="BE310" s="21">
        <f t="shared" si="4"/>
        <v>0</v>
      </c>
      <c r="BF310" t="s">
        <v>1417</v>
      </c>
      <c r="BG310" t="s">
        <v>1418</v>
      </c>
      <c r="BH310" t="s">
        <v>2374</v>
      </c>
      <c r="BI310" s="27">
        <v>0.49868055555555557</v>
      </c>
      <c r="BJ310">
        <v>496653</v>
      </c>
      <c r="BK310" t="s">
        <v>63</v>
      </c>
      <c r="BL310" s="27">
        <v>0.49868055555555557</v>
      </c>
      <c r="BM310" t="s">
        <v>2374</v>
      </c>
      <c r="BN310" s="27">
        <v>0.62989583333333332</v>
      </c>
      <c r="BO310" t="s">
        <v>1872</v>
      </c>
      <c r="BQ310" t="s">
        <v>1878</v>
      </c>
      <c r="BT310">
        <v>32110</v>
      </c>
      <c r="BW310" t="s">
        <v>1421</v>
      </c>
      <c r="BY310" s="28">
        <v>1</v>
      </c>
      <c r="BZ310" t="s">
        <v>2425</v>
      </c>
      <c r="CA310" t="s">
        <v>1422</v>
      </c>
      <c r="CB310" t="s">
        <v>1874</v>
      </c>
      <c r="CC310">
        <v>9000</v>
      </c>
      <c r="CD310" t="s">
        <v>1399</v>
      </c>
      <c r="CE310">
        <v>10</v>
      </c>
      <c r="CF310">
        <v>9000</v>
      </c>
      <c r="CG310" t="s">
        <v>1399</v>
      </c>
      <c r="CH310">
        <v>4016316842</v>
      </c>
      <c r="CI310" t="s">
        <v>1399</v>
      </c>
      <c r="CJ310" s="27">
        <v>0</v>
      </c>
      <c r="CK310" t="s">
        <v>2409</v>
      </c>
      <c r="CL310" t="s">
        <v>1424</v>
      </c>
      <c r="CM310" t="s">
        <v>1875</v>
      </c>
      <c r="CN310" t="s">
        <v>1876</v>
      </c>
      <c r="CO310" s="27">
        <v>0.62812499999999993</v>
      </c>
      <c r="CP310" s="27">
        <v>0</v>
      </c>
      <c r="CQ310" t="s">
        <v>2375</v>
      </c>
      <c r="CR310" t="s">
        <v>1427</v>
      </c>
      <c r="CS310" t="s">
        <v>1399</v>
      </c>
      <c r="CT310" t="s">
        <v>1877</v>
      </c>
      <c r="CU310">
        <v>183466537</v>
      </c>
      <c r="CV310">
        <v>9000</v>
      </c>
    </row>
    <row r="311" spans="1:100" x14ac:dyDescent="0.2">
      <c r="A311" s="12"/>
      <c r="B311" s="10"/>
      <c r="C311" s="10"/>
      <c r="D311" s="14"/>
      <c r="E311" s="14"/>
      <c r="F311" s="14"/>
      <c r="G311" s="14"/>
      <c r="H311" s="14"/>
      <c r="I311" s="13"/>
      <c r="J311" s="13"/>
      <c r="M311" s="5"/>
      <c r="N311" s="14"/>
      <c r="O311" s="14"/>
      <c r="P311" s="14"/>
      <c r="Q311" s="14"/>
      <c r="AL311" t="s">
        <v>412</v>
      </c>
      <c r="AM311" t="s">
        <v>2375</v>
      </c>
      <c r="AN311" s="27">
        <v>0.59600694444444446</v>
      </c>
      <c r="AO311" t="s">
        <v>1871</v>
      </c>
      <c r="AP311">
        <v>1016892928</v>
      </c>
      <c r="AQ311" t="s">
        <v>1414</v>
      </c>
      <c r="AR311" t="s">
        <v>1415</v>
      </c>
      <c r="AS311" t="s">
        <v>1416</v>
      </c>
      <c r="AT311" t="s">
        <v>1346</v>
      </c>
      <c r="AU311" t="s">
        <v>969</v>
      </c>
      <c r="AV311" s="10">
        <v>140001286543</v>
      </c>
      <c r="AW311" s="10">
        <v>130000572486</v>
      </c>
      <c r="AX311">
        <v>2006963400</v>
      </c>
      <c r="AY311" t="s">
        <v>2366</v>
      </c>
      <c r="AZ311" s="21">
        <v>643915.30000000005</v>
      </c>
      <c r="BA311">
        <v>9008237779</v>
      </c>
      <c r="BB311" s="21">
        <v>643915.30000000005</v>
      </c>
      <c r="BC311" t="s">
        <v>2367</v>
      </c>
      <c r="BD311" t="s">
        <v>2371</v>
      </c>
      <c r="BE311" s="21">
        <f t="shared" si="4"/>
        <v>0</v>
      </c>
      <c r="BF311" t="s">
        <v>1417</v>
      </c>
      <c r="BG311" t="s">
        <v>1418</v>
      </c>
      <c r="BH311" t="s">
        <v>2374</v>
      </c>
      <c r="BI311" s="27">
        <v>0.49508101851851855</v>
      </c>
      <c r="BJ311">
        <v>496653</v>
      </c>
      <c r="BK311" t="s">
        <v>63</v>
      </c>
      <c r="BL311" s="27">
        <v>0.49508101851851855</v>
      </c>
      <c r="BM311" t="s">
        <v>2374</v>
      </c>
      <c r="BN311" s="27">
        <v>0.59878472222222223</v>
      </c>
      <c r="BO311" t="s">
        <v>1872</v>
      </c>
      <c r="BQ311" t="s">
        <v>1879</v>
      </c>
      <c r="BT311">
        <v>32110</v>
      </c>
      <c r="BW311" t="s">
        <v>1421</v>
      </c>
      <c r="BY311" s="28">
        <v>1</v>
      </c>
      <c r="BZ311" t="s">
        <v>2422</v>
      </c>
      <c r="CA311" t="s">
        <v>1422</v>
      </c>
      <c r="CB311" t="s">
        <v>1874</v>
      </c>
      <c r="CC311">
        <v>9000</v>
      </c>
      <c r="CD311" t="s">
        <v>1399</v>
      </c>
      <c r="CE311">
        <v>10</v>
      </c>
      <c r="CF311">
        <v>9000</v>
      </c>
      <c r="CG311" t="s">
        <v>1399</v>
      </c>
      <c r="CH311">
        <v>4016316842</v>
      </c>
      <c r="CI311" t="s">
        <v>1399</v>
      </c>
      <c r="CJ311" s="27">
        <v>0</v>
      </c>
      <c r="CK311" t="s">
        <v>2461</v>
      </c>
      <c r="CL311" t="s">
        <v>1424</v>
      </c>
      <c r="CM311" t="s">
        <v>1875</v>
      </c>
      <c r="CN311" t="s">
        <v>1876</v>
      </c>
      <c r="CO311" s="27">
        <v>0.59638888888888886</v>
      </c>
      <c r="CP311" s="27">
        <v>0</v>
      </c>
      <c r="CQ311" t="s">
        <v>2375</v>
      </c>
      <c r="CR311" t="s">
        <v>1427</v>
      </c>
      <c r="CS311" t="s">
        <v>1399</v>
      </c>
      <c r="CT311" t="s">
        <v>1877</v>
      </c>
      <c r="CU311">
        <v>183463607</v>
      </c>
      <c r="CV311">
        <v>9000</v>
      </c>
    </row>
    <row r="312" spans="1:100" x14ac:dyDescent="0.2">
      <c r="A312" s="12"/>
      <c r="B312" s="10"/>
      <c r="C312" s="10"/>
      <c r="D312" s="14"/>
      <c r="E312" s="14"/>
      <c r="F312" s="14"/>
      <c r="G312" s="14"/>
      <c r="H312" s="14"/>
      <c r="I312" s="13"/>
      <c r="J312" s="13"/>
      <c r="M312" s="5"/>
      <c r="N312" s="14"/>
      <c r="O312" s="14"/>
      <c r="P312" s="14"/>
      <c r="Q312" s="14"/>
      <c r="AL312" t="s">
        <v>412</v>
      </c>
      <c r="AM312" t="s">
        <v>2375</v>
      </c>
      <c r="AN312" s="27">
        <v>0.58962962962962961</v>
      </c>
      <c r="AO312" t="s">
        <v>1871</v>
      </c>
      <c r="AP312">
        <v>1016894837</v>
      </c>
      <c r="AQ312" t="s">
        <v>1414</v>
      </c>
      <c r="AR312" t="s">
        <v>1415</v>
      </c>
      <c r="AS312" t="s">
        <v>1416</v>
      </c>
      <c r="AT312" t="s">
        <v>1346</v>
      </c>
      <c r="AU312" t="s">
        <v>1081</v>
      </c>
      <c r="AV312" s="10">
        <v>140001286476</v>
      </c>
      <c r="AW312" s="10">
        <v>130000572481</v>
      </c>
      <c r="AX312">
        <v>2006963288</v>
      </c>
      <c r="AY312" t="s">
        <v>2366</v>
      </c>
      <c r="AZ312" s="21">
        <v>93571.5</v>
      </c>
      <c r="BA312">
        <v>9008237664</v>
      </c>
      <c r="BB312" s="21">
        <v>93571.5</v>
      </c>
      <c r="BC312" t="s">
        <v>2367</v>
      </c>
      <c r="BD312" t="s">
        <v>2368</v>
      </c>
      <c r="BE312" s="21">
        <f t="shared" si="4"/>
        <v>0</v>
      </c>
      <c r="BF312" t="s">
        <v>1417</v>
      </c>
      <c r="BG312" t="s">
        <v>1418</v>
      </c>
      <c r="BH312" t="s">
        <v>2374</v>
      </c>
      <c r="BI312" s="27">
        <v>0.49402777777777779</v>
      </c>
      <c r="BJ312">
        <v>496653</v>
      </c>
      <c r="BK312" t="s">
        <v>63</v>
      </c>
      <c r="BL312" s="27">
        <v>0.49402777777777779</v>
      </c>
      <c r="BM312" t="s">
        <v>2374</v>
      </c>
      <c r="BN312" s="27">
        <v>0.59184027777777781</v>
      </c>
      <c r="BO312" t="s">
        <v>1872</v>
      </c>
      <c r="BQ312" t="s">
        <v>1880</v>
      </c>
      <c r="BT312">
        <v>32110</v>
      </c>
      <c r="BW312" t="s">
        <v>1421</v>
      </c>
      <c r="BY312" s="28">
        <v>1</v>
      </c>
      <c r="BZ312" t="s">
        <v>2456</v>
      </c>
      <c r="CA312" t="s">
        <v>1422</v>
      </c>
      <c r="CB312" t="s">
        <v>1874</v>
      </c>
      <c r="CC312">
        <v>9000</v>
      </c>
      <c r="CD312" t="s">
        <v>1399</v>
      </c>
      <c r="CE312">
        <v>10</v>
      </c>
      <c r="CF312">
        <v>9000</v>
      </c>
      <c r="CG312" t="s">
        <v>1399</v>
      </c>
      <c r="CH312">
        <v>4016316842</v>
      </c>
      <c r="CI312" t="s">
        <v>1399</v>
      </c>
      <c r="CJ312" s="27">
        <v>0</v>
      </c>
      <c r="CK312" t="s">
        <v>2456</v>
      </c>
      <c r="CL312" t="s">
        <v>1424</v>
      </c>
      <c r="CM312" t="s">
        <v>1875</v>
      </c>
      <c r="CN312" t="s">
        <v>1876</v>
      </c>
      <c r="CO312" s="27">
        <v>0.58998842592592593</v>
      </c>
      <c r="CP312" s="27">
        <v>0</v>
      </c>
      <c r="CQ312" t="s">
        <v>2375</v>
      </c>
      <c r="CR312" t="s">
        <v>1427</v>
      </c>
      <c r="CS312" t="s">
        <v>1399</v>
      </c>
      <c r="CT312" t="s">
        <v>1877</v>
      </c>
      <c r="CU312">
        <v>183462956</v>
      </c>
      <c r="CV312">
        <v>9000</v>
      </c>
    </row>
    <row r="313" spans="1:100" x14ac:dyDescent="0.2">
      <c r="A313" s="12"/>
      <c r="B313" s="10"/>
      <c r="C313" s="10"/>
      <c r="D313" s="14"/>
      <c r="E313" s="14"/>
      <c r="F313" s="14"/>
      <c r="G313" s="14"/>
      <c r="H313" s="14"/>
      <c r="I313" s="13"/>
      <c r="J313" s="13"/>
      <c r="M313" s="5"/>
      <c r="N313" s="14"/>
      <c r="O313" s="14"/>
      <c r="P313" s="14"/>
      <c r="Q313" s="14"/>
      <c r="AL313" t="s">
        <v>412</v>
      </c>
      <c r="AM313" t="s">
        <v>2375</v>
      </c>
      <c r="AN313" s="27">
        <v>0.61552083333333341</v>
      </c>
      <c r="AO313" t="s">
        <v>1871</v>
      </c>
      <c r="AP313">
        <v>1017826554</v>
      </c>
      <c r="AQ313" t="s">
        <v>1414</v>
      </c>
      <c r="AR313" t="s">
        <v>1415</v>
      </c>
      <c r="AS313" t="s">
        <v>1416</v>
      </c>
      <c r="AT313" t="s">
        <v>1346</v>
      </c>
      <c r="AU313" t="s">
        <v>1044</v>
      </c>
      <c r="AV313" s="10">
        <v>140001286729</v>
      </c>
      <c r="AW313" s="10">
        <v>130000572501</v>
      </c>
      <c r="AX313">
        <v>2006963584</v>
      </c>
      <c r="AY313" t="s">
        <v>2366</v>
      </c>
      <c r="AZ313" s="21">
        <v>139768.75</v>
      </c>
      <c r="BA313">
        <v>9008238090</v>
      </c>
      <c r="BB313" s="21">
        <v>139768.75</v>
      </c>
      <c r="BC313" t="s">
        <v>2372</v>
      </c>
      <c r="BD313" t="s">
        <v>2376</v>
      </c>
      <c r="BE313" s="21">
        <f t="shared" si="4"/>
        <v>0</v>
      </c>
      <c r="BF313" t="s">
        <v>1417</v>
      </c>
      <c r="BG313" t="s">
        <v>1418</v>
      </c>
      <c r="BH313" t="s">
        <v>2374</v>
      </c>
      <c r="BI313" s="27">
        <v>0.49731481481481482</v>
      </c>
      <c r="BJ313">
        <v>496653</v>
      </c>
      <c r="BK313" t="s">
        <v>63</v>
      </c>
      <c r="BL313" s="27">
        <v>0.49731481481481482</v>
      </c>
      <c r="BM313" t="s">
        <v>2374</v>
      </c>
      <c r="BN313" s="27">
        <v>0.61920138888888887</v>
      </c>
      <c r="BO313" t="s">
        <v>1872</v>
      </c>
      <c r="BQ313" t="s">
        <v>1881</v>
      </c>
      <c r="BT313">
        <v>32110</v>
      </c>
      <c r="BW313" t="s">
        <v>1421</v>
      </c>
      <c r="BY313" s="28">
        <v>1</v>
      </c>
      <c r="BZ313" t="s">
        <v>2462</v>
      </c>
      <c r="CA313" t="s">
        <v>1422</v>
      </c>
      <c r="CB313" t="s">
        <v>1874</v>
      </c>
      <c r="CC313">
        <v>9000</v>
      </c>
      <c r="CD313" t="s">
        <v>1399</v>
      </c>
      <c r="CE313">
        <v>10</v>
      </c>
      <c r="CF313">
        <v>9000</v>
      </c>
      <c r="CG313" t="s">
        <v>1399</v>
      </c>
      <c r="CH313">
        <v>4016316842</v>
      </c>
      <c r="CI313" t="s">
        <v>1399</v>
      </c>
      <c r="CJ313" s="27">
        <v>0</v>
      </c>
      <c r="CK313" t="s">
        <v>2392</v>
      </c>
      <c r="CL313" t="s">
        <v>1424</v>
      </c>
      <c r="CM313" t="s">
        <v>1875</v>
      </c>
      <c r="CN313" t="s">
        <v>1876</v>
      </c>
      <c r="CO313" s="27">
        <v>0.61743055555555559</v>
      </c>
      <c r="CP313" s="27">
        <v>0</v>
      </c>
      <c r="CQ313" t="s">
        <v>2375</v>
      </c>
      <c r="CR313" t="s">
        <v>1427</v>
      </c>
      <c r="CS313" t="s">
        <v>1399</v>
      </c>
      <c r="CT313" t="s">
        <v>1877</v>
      </c>
      <c r="CU313">
        <v>183465552</v>
      </c>
      <c r="CV313">
        <v>9000</v>
      </c>
    </row>
    <row r="314" spans="1:100" x14ac:dyDescent="0.2">
      <c r="A314" s="12"/>
      <c r="B314" s="10"/>
      <c r="C314" s="10"/>
      <c r="D314" s="14"/>
      <c r="E314" s="14"/>
      <c r="F314" s="14"/>
      <c r="G314" s="14"/>
      <c r="H314" s="14"/>
      <c r="I314" s="13"/>
      <c r="J314" s="13"/>
      <c r="M314" s="5"/>
      <c r="N314" s="14"/>
      <c r="O314" s="14"/>
      <c r="P314" s="14"/>
      <c r="Q314" s="14"/>
      <c r="AL314" t="s">
        <v>412</v>
      </c>
      <c r="AM314" t="s">
        <v>2375</v>
      </c>
      <c r="AN314" s="27">
        <v>0.60215277777777776</v>
      </c>
      <c r="AO314" t="s">
        <v>1871</v>
      </c>
      <c r="AP314">
        <v>1018532101</v>
      </c>
      <c r="AQ314" t="s">
        <v>1414</v>
      </c>
      <c r="AR314" t="s">
        <v>1415</v>
      </c>
      <c r="AS314" t="s">
        <v>1416</v>
      </c>
      <c r="AT314" t="s">
        <v>1346</v>
      </c>
      <c r="AU314" t="s">
        <v>920</v>
      </c>
      <c r="AV314" s="10">
        <v>140001286602</v>
      </c>
      <c r="AW314" s="10">
        <v>130000572498</v>
      </c>
      <c r="AX314">
        <v>2006963454</v>
      </c>
      <c r="AY314" t="s">
        <v>2366</v>
      </c>
      <c r="AZ314" s="21">
        <v>273475.95</v>
      </c>
      <c r="BA314">
        <v>9008237883</v>
      </c>
      <c r="BB314" s="21">
        <v>273475.95</v>
      </c>
      <c r="BC314" t="s">
        <v>2372</v>
      </c>
      <c r="BD314" t="s">
        <v>2373</v>
      </c>
      <c r="BE314" s="21">
        <f t="shared" si="4"/>
        <v>0</v>
      </c>
      <c r="BF314" t="s">
        <v>1417</v>
      </c>
      <c r="BG314" t="s">
        <v>1418</v>
      </c>
      <c r="BH314" t="s">
        <v>2374</v>
      </c>
      <c r="BI314" s="27">
        <v>0.49627314814814816</v>
      </c>
      <c r="BJ314">
        <v>496653</v>
      </c>
      <c r="BK314" t="s">
        <v>63</v>
      </c>
      <c r="BL314" s="27">
        <v>0.49627314814814816</v>
      </c>
      <c r="BM314" t="s">
        <v>2374</v>
      </c>
      <c r="BN314" s="27">
        <v>0.60499999999999998</v>
      </c>
      <c r="BO314" t="s">
        <v>1872</v>
      </c>
      <c r="BQ314" t="s">
        <v>1882</v>
      </c>
      <c r="BT314">
        <v>32110</v>
      </c>
      <c r="BW314" t="s">
        <v>1421</v>
      </c>
      <c r="BY314" s="28">
        <v>1</v>
      </c>
      <c r="BZ314" t="s">
        <v>2463</v>
      </c>
      <c r="CA314" t="s">
        <v>1422</v>
      </c>
      <c r="CB314" t="s">
        <v>1874</v>
      </c>
      <c r="CC314">
        <v>9000</v>
      </c>
      <c r="CD314" t="s">
        <v>1399</v>
      </c>
      <c r="CE314">
        <v>10</v>
      </c>
      <c r="CF314">
        <v>9000</v>
      </c>
      <c r="CG314" t="s">
        <v>1399</v>
      </c>
      <c r="CH314">
        <v>4016316842</v>
      </c>
      <c r="CI314" t="s">
        <v>1399</v>
      </c>
      <c r="CJ314" s="27">
        <v>0</v>
      </c>
      <c r="CK314" t="s">
        <v>2403</v>
      </c>
      <c r="CL314" t="s">
        <v>1424</v>
      </c>
      <c r="CM314" t="s">
        <v>1875</v>
      </c>
      <c r="CN314" t="s">
        <v>1876</v>
      </c>
      <c r="CO314" s="27">
        <v>0.60245370370370377</v>
      </c>
      <c r="CP314" s="27">
        <v>0</v>
      </c>
      <c r="CQ314" t="s">
        <v>2375</v>
      </c>
      <c r="CR314" t="s">
        <v>1427</v>
      </c>
      <c r="CS314" t="s">
        <v>1399</v>
      </c>
      <c r="CT314" t="s">
        <v>1877</v>
      </c>
      <c r="CU314">
        <v>183464176</v>
      </c>
      <c r="CV314">
        <v>9000</v>
      </c>
    </row>
    <row r="315" spans="1:100" x14ac:dyDescent="0.2">
      <c r="A315" s="12"/>
      <c r="B315" s="10"/>
      <c r="C315" s="10"/>
      <c r="D315" s="14"/>
      <c r="E315" s="14"/>
      <c r="F315" s="14"/>
      <c r="G315" s="14"/>
      <c r="H315" s="14"/>
      <c r="I315" s="13"/>
      <c r="J315" s="13"/>
      <c r="M315" s="5"/>
      <c r="N315" s="14"/>
      <c r="O315" s="14"/>
      <c r="P315" s="14"/>
      <c r="Q315" s="14"/>
      <c r="AL315" t="s">
        <v>412</v>
      </c>
      <c r="AM315" t="s">
        <v>2375</v>
      </c>
      <c r="AN315" s="27">
        <v>0.55578703703703702</v>
      </c>
      <c r="AO315" t="s">
        <v>1871</v>
      </c>
      <c r="AP315">
        <v>1017079140</v>
      </c>
      <c r="AQ315" t="s">
        <v>1414</v>
      </c>
      <c r="AR315" t="s">
        <v>1415</v>
      </c>
      <c r="AS315" t="s">
        <v>1416</v>
      </c>
      <c r="AT315" t="s">
        <v>1346</v>
      </c>
      <c r="AU315" t="s">
        <v>844</v>
      </c>
      <c r="AV315" s="10">
        <v>140001286183</v>
      </c>
      <c r="AW315" s="10">
        <v>130000572470</v>
      </c>
      <c r="AX315">
        <v>2006962984</v>
      </c>
      <c r="AY315" t="s">
        <v>2366</v>
      </c>
      <c r="AZ315" s="21">
        <v>53553.5</v>
      </c>
      <c r="BA315">
        <v>9008237312</v>
      </c>
      <c r="BB315" s="21">
        <v>53553.5</v>
      </c>
      <c r="BC315" t="s">
        <v>2377</v>
      </c>
      <c r="BD315" t="s">
        <v>2378</v>
      </c>
      <c r="BE315" s="21">
        <f t="shared" si="4"/>
        <v>0</v>
      </c>
      <c r="BF315" t="s">
        <v>1417</v>
      </c>
      <c r="BG315" t="s">
        <v>1418</v>
      </c>
      <c r="BH315" t="s">
        <v>2374</v>
      </c>
      <c r="BI315" s="27">
        <v>0.48211805555555554</v>
      </c>
      <c r="BJ315">
        <v>496653</v>
      </c>
      <c r="BK315" t="s">
        <v>63</v>
      </c>
      <c r="BL315" s="27">
        <v>0.48211805555555554</v>
      </c>
      <c r="BM315" t="s">
        <v>2374</v>
      </c>
      <c r="BN315" s="27">
        <v>0.56388888888888888</v>
      </c>
      <c r="BO315" t="s">
        <v>1872</v>
      </c>
      <c r="BQ315" t="s">
        <v>1884</v>
      </c>
      <c r="BT315">
        <v>32110</v>
      </c>
      <c r="BW315" t="s">
        <v>1421</v>
      </c>
      <c r="BY315" s="28">
        <v>1</v>
      </c>
      <c r="BZ315" t="s">
        <v>2431</v>
      </c>
      <c r="CA315" t="s">
        <v>1422</v>
      </c>
      <c r="CB315" t="s">
        <v>1874</v>
      </c>
      <c r="CC315">
        <v>9000</v>
      </c>
      <c r="CD315" t="s">
        <v>1399</v>
      </c>
      <c r="CE315">
        <v>10</v>
      </c>
      <c r="CF315">
        <v>9000</v>
      </c>
      <c r="CG315" t="s">
        <v>1399</v>
      </c>
      <c r="CH315">
        <v>4016316842</v>
      </c>
      <c r="CI315" t="s">
        <v>1399</v>
      </c>
      <c r="CJ315" s="27">
        <v>0</v>
      </c>
      <c r="CK315" t="s">
        <v>2421</v>
      </c>
      <c r="CL315" t="s">
        <v>1424</v>
      </c>
      <c r="CM315" t="s">
        <v>1875</v>
      </c>
      <c r="CN315" t="s">
        <v>1876</v>
      </c>
      <c r="CO315" s="27">
        <v>0.55751157407407403</v>
      </c>
      <c r="CP315" s="27">
        <v>0</v>
      </c>
      <c r="CQ315" t="s">
        <v>2375</v>
      </c>
      <c r="CR315" t="s">
        <v>1427</v>
      </c>
      <c r="CS315" t="s">
        <v>1399</v>
      </c>
      <c r="CT315" t="s">
        <v>1877</v>
      </c>
      <c r="CU315">
        <v>183460320</v>
      </c>
      <c r="CV315">
        <v>9000</v>
      </c>
    </row>
    <row r="316" spans="1:100" x14ac:dyDescent="0.2">
      <c r="A316" s="12"/>
      <c r="B316" s="10"/>
      <c r="C316" s="10"/>
      <c r="D316" s="14"/>
      <c r="E316" s="14"/>
      <c r="F316" s="14"/>
      <c r="G316" s="14"/>
      <c r="H316" s="14"/>
      <c r="I316" s="13"/>
      <c r="J316" s="13"/>
      <c r="M316" s="5"/>
      <c r="N316" s="14"/>
      <c r="O316" s="14"/>
      <c r="P316" s="14"/>
      <c r="Q316" s="14"/>
      <c r="AL316" t="s">
        <v>412</v>
      </c>
      <c r="AM316" t="s">
        <v>2375</v>
      </c>
      <c r="AN316" s="27">
        <v>0.54903935185185182</v>
      </c>
      <c r="AO316" t="s">
        <v>1871</v>
      </c>
      <c r="AP316">
        <v>1016892882</v>
      </c>
      <c r="AQ316" t="s">
        <v>1414</v>
      </c>
      <c r="AR316" t="s">
        <v>1415</v>
      </c>
      <c r="AS316" t="s">
        <v>1416</v>
      </c>
      <c r="AT316" t="s">
        <v>1346</v>
      </c>
      <c r="AU316" t="s">
        <v>818</v>
      </c>
      <c r="AV316" s="10">
        <v>140001286039</v>
      </c>
      <c r="AW316" s="10">
        <v>130000572466</v>
      </c>
      <c r="AX316">
        <v>2006962857</v>
      </c>
      <c r="AY316" t="s">
        <v>2366</v>
      </c>
      <c r="AZ316" s="21">
        <v>48315.85</v>
      </c>
      <c r="BA316">
        <v>9008237159</v>
      </c>
      <c r="BB316" s="21">
        <v>48315.85</v>
      </c>
      <c r="BC316" t="s">
        <v>2379</v>
      </c>
      <c r="BD316" t="s">
        <v>2380</v>
      </c>
      <c r="BE316" s="21">
        <f t="shared" si="4"/>
        <v>0</v>
      </c>
      <c r="BF316" t="s">
        <v>1417</v>
      </c>
      <c r="BG316" t="s">
        <v>1418</v>
      </c>
      <c r="BH316" t="s">
        <v>2374</v>
      </c>
      <c r="BI316" s="27">
        <v>0.47810185185185183</v>
      </c>
      <c r="BJ316">
        <v>496653</v>
      </c>
      <c r="BK316" t="s">
        <v>63</v>
      </c>
      <c r="BL316" s="27">
        <v>0.47810185185185183</v>
      </c>
      <c r="BM316" t="s">
        <v>2374</v>
      </c>
      <c r="BN316" s="27">
        <v>0.55070601851851853</v>
      </c>
      <c r="BO316" t="s">
        <v>1872</v>
      </c>
      <c r="BQ316" t="s">
        <v>1885</v>
      </c>
      <c r="BT316">
        <v>32110</v>
      </c>
      <c r="BW316" t="s">
        <v>1421</v>
      </c>
      <c r="BY316" s="28">
        <v>1</v>
      </c>
      <c r="BZ316" t="s">
        <v>2464</v>
      </c>
      <c r="CA316" t="s">
        <v>1422</v>
      </c>
      <c r="CB316" t="s">
        <v>1874</v>
      </c>
      <c r="CC316">
        <v>9000</v>
      </c>
      <c r="CD316" t="s">
        <v>1399</v>
      </c>
      <c r="CE316">
        <v>10</v>
      </c>
      <c r="CF316">
        <v>9000</v>
      </c>
      <c r="CG316" t="s">
        <v>1399</v>
      </c>
      <c r="CH316">
        <v>4016316842</v>
      </c>
      <c r="CI316" t="s">
        <v>1399</v>
      </c>
      <c r="CJ316" s="27">
        <v>0</v>
      </c>
      <c r="CK316" t="s">
        <v>2465</v>
      </c>
      <c r="CL316" t="s">
        <v>1424</v>
      </c>
      <c r="CM316" t="s">
        <v>1875</v>
      </c>
      <c r="CN316" t="s">
        <v>1876</v>
      </c>
      <c r="CO316" s="27">
        <v>0.54921296296296296</v>
      </c>
      <c r="CP316" s="27">
        <v>0</v>
      </c>
      <c r="CQ316" t="s">
        <v>2375</v>
      </c>
      <c r="CR316" t="s">
        <v>1427</v>
      </c>
      <c r="CS316" t="s">
        <v>1399</v>
      </c>
      <c r="CT316" t="s">
        <v>1877</v>
      </c>
      <c r="CU316">
        <v>183459419</v>
      </c>
      <c r="CV316">
        <v>9000</v>
      </c>
    </row>
    <row r="317" spans="1:100" x14ac:dyDescent="0.2">
      <c r="A317" s="12"/>
      <c r="B317" s="10"/>
      <c r="C317" s="10"/>
      <c r="D317" s="14"/>
      <c r="E317" s="14"/>
      <c r="F317" s="14"/>
      <c r="G317" s="14"/>
      <c r="H317" s="14"/>
      <c r="I317" s="13"/>
      <c r="J317" s="13"/>
      <c r="M317" s="5"/>
      <c r="N317" s="14"/>
      <c r="O317" s="14"/>
      <c r="P317" s="14"/>
      <c r="Q317" s="14"/>
      <c r="AL317" t="s">
        <v>412</v>
      </c>
      <c r="AM317" t="s">
        <v>2375</v>
      </c>
      <c r="AN317" s="27">
        <v>0.54150462962962964</v>
      </c>
      <c r="AO317" t="s">
        <v>1871</v>
      </c>
      <c r="AP317">
        <v>1016892882</v>
      </c>
      <c r="AQ317" t="s">
        <v>1414</v>
      </c>
      <c r="AR317" t="s">
        <v>1415</v>
      </c>
      <c r="AS317" t="s">
        <v>1416</v>
      </c>
      <c r="AT317" t="s">
        <v>1346</v>
      </c>
      <c r="AU317" t="s">
        <v>762</v>
      </c>
      <c r="AV317" s="10">
        <v>140001285981</v>
      </c>
      <c r="AW317" s="10">
        <v>130000572462</v>
      </c>
      <c r="AX317">
        <v>2006962785</v>
      </c>
      <c r="AY317" t="s">
        <v>2366</v>
      </c>
      <c r="AZ317" s="21">
        <v>207563.95</v>
      </c>
      <c r="BA317">
        <v>9008237046</v>
      </c>
      <c r="BB317" s="21">
        <v>207563.95</v>
      </c>
      <c r="BC317" t="s">
        <v>2379</v>
      </c>
      <c r="BD317" t="s">
        <v>2380</v>
      </c>
      <c r="BE317" s="21">
        <f t="shared" si="4"/>
        <v>0</v>
      </c>
      <c r="BF317" t="s">
        <v>1417</v>
      </c>
      <c r="BG317" t="s">
        <v>1418</v>
      </c>
      <c r="BH317" t="s">
        <v>2374</v>
      </c>
      <c r="BI317" s="27">
        <v>0.4763425925925926</v>
      </c>
      <c r="BJ317">
        <v>496653</v>
      </c>
      <c r="BK317" t="s">
        <v>63</v>
      </c>
      <c r="BL317" s="27">
        <v>0.4763425925925926</v>
      </c>
      <c r="BM317" t="s">
        <v>2374</v>
      </c>
      <c r="BN317" s="27">
        <v>0.54377314814814814</v>
      </c>
      <c r="BO317" t="s">
        <v>1872</v>
      </c>
      <c r="BQ317" t="s">
        <v>1886</v>
      </c>
      <c r="BT317">
        <v>32110</v>
      </c>
      <c r="BW317" t="s">
        <v>1421</v>
      </c>
      <c r="BY317" s="28">
        <v>1</v>
      </c>
      <c r="BZ317" t="s">
        <v>2390</v>
      </c>
      <c r="CA317" t="s">
        <v>1422</v>
      </c>
      <c r="CB317" t="s">
        <v>1874</v>
      </c>
      <c r="CC317">
        <v>9000</v>
      </c>
      <c r="CD317" t="s">
        <v>1399</v>
      </c>
      <c r="CE317">
        <v>10</v>
      </c>
      <c r="CF317">
        <v>9000</v>
      </c>
      <c r="CG317" t="s">
        <v>1399</v>
      </c>
      <c r="CH317">
        <v>4016316842</v>
      </c>
      <c r="CI317" t="s">
        <v>1399</v>
      </c>
      <c r="CJ317" s="27">
        <v>0</v>
      </c>
      <c r="CK317" t="s">
        <v>2466</v>
      </c>
      <c r="CL317" t="s">
        <v>1424</v>
      </c>
      <c r="CM317" t="s">
        <v>1875</v>
      </c>
      <c r="CN317" t="s">
        <v>1876</v>
      </c>
      <c r="CO317" s="27">
        <v>0.54166666666666663</v>
      </c>
      <c r="CP317" s="27">
        <v>0</v>
      </c>
      <c r="CQ317" t="s">
        <v>2375</v>
      </c>
      <c r="CR317" t="s">
        <v>1427</v>
      </c>
      <c r="CS317" t="s">
        <v>1399</v>
      </c>
      <c r="CT317" t="s">
        <v>1877</v>
      </c>
      <c r="CU317">
        <v>183459035</v>
      </c>
      <c r="CV317">
        <v>9000</v>
      </c>
    </row>
    <row r="318" spans="1:100" x14ac:dyDescent="0.2">
      <c r="A318" s="12"/>
      <c r="B318" s="10"/>
      <c r="C318" s="10"/>
      <c r="D318" s="14"/>
      <c r="E318" s="14"/>
      <c r="F318" s="14"/>
      <c r="G318" s="14"/>
      <c r="H318" s="14"/>
      <c r="I318" s="13"/>
      <c r="J318" s="13"/>
      <c r="M318" s="5"/>
      <c r="N318" s="14"/>
      <c r="O318" s="14"/>
      <c r="P318" s="14"/>
      <c r="Q318" s="14"/>
      <c r="AL318" t="s">
        <v>412</v>
      </c>
      <c r="AM318" t="s">
        <v>2375</v>
      </c>
      <c r="AN318" s="27">
        <v>0.53030092592592593</v>
      </c>
      <c r="AO318" t="s">
        <v>1871</v>
      </c>
      <c r="AP318">
        <v>1016892882</v>
      </c>
      <c r="AQ318" t="s">
        <v>1414</v>
      </c>
      <c r="AR318" t="s">
        <v>1415</v>
      </c>
      <c r="AS318" t="s">
        <v>1416</v>
      </c>
      <c r="AT318" t="s">
        <v>1346</v>
      </c>
      <c r="AU318" t="s">
        <v>796</v>
      </c>
      <c r="AV318" s="10">
        <v>140001285932</v>
      </c>
      <c r="AW318" s="10">
        <v>130000572458</v>
      </c>
      <c r="AX318">
        <v>2006962691</v>
      </c>
      <c r="AY318" t="s">
        <v>2366</v>
      </c>
      <c r="AZ318" s="21">
        <v>356042.5</v>
      </c>
      <c r="BA318">
        <v>9008237034</v>
      </c>
      <c r="BB318" s="21">
        <v>356042.5</v>
      </c>
      <c r="BC318" t="s">
        <v>2379</v>
      </c>
      <c r="BD318" t="s">
        <v>2380</v>
      </c>
      <c r="BE318" s="21">
        <f t="shared" si="4"/>
        <v>0</v>
      </c>
      <c r="BF318" t="s">
        <v>1417</v>
      </c>
      <c r="BG318" t="s">
        <v>1418</v>
      </c>
      <c r="BH318" t="s">
        <v>2374</v>
      </c>
      <c r="BI318" s="27">
        <v>0.47174768518518517</v>
      </c>
      <c r="BJ318">
        <v>496653</v>
      </c>
      <c r="BK318" t="s">
        <v>63</v>
      </c>
      <c r="BL318" s="27">
        <v>0.47174768518518517</v>
      </c>
      <c r="BM318" t="s">
        <v>2374</v>
      </c>
      <c r="BN318" s="27">
        <v>0.53708333333333336</v>
      </c>
      <c r="BO318" t="s">
        <v>1872</v>
      </c>
      <c r="BQ318" t="s">
        <v>1887</v>
      </c>
      <c r="BT318">
        <v>32110</v>
      </c>
      <c r="BW318" t="s">
        <v>1421</v>
      </c>
      <c r="BY318" s="28">
        <v>1</v>
      </c>
      <c r="BZ318" t="s">
        <v>2405</v>
      </c>
      <c r="CA318" t="s">
        <v>1422</v>
      </c>
      <c r="CB318" t="s">
        <v>1874</v>
      </c>
      <c r="CC318">
        <v>9000</v>
      </c>
      <c r="CD318" t="s">
        <v>1399</v>
      </c>
      <c r="CE318">
        <v>10</v>
      </c>
      <c r="CF318">
        <v>9000</v>
      </c>
      <c r="CG318" t="s">
        <v>1399</v>
      </c>
      <c r="CH318">
        <v>4016316842</v>
      </c>
      <c r="CI318" t="s">
        <v>1399</v>
      </c>
      <c r="CJ318" s="27">
        <v>0</v>
      </c>
      <c r="CK318" t="s">
        <v>2400</v>
      </c>
      <c r="CL318" t="s">
        <v>1424</v>
      </c>
      <c r="CM318" t="s">
        <v>1875</v>
      </c>
      <c r="CN318" t="s">
        <v>1876</v>
      </c>
      <c r="CO318" s="27">
        <v>0.53104166666666663</v>
      </c>
      <c r="CP318" s="27">
        <v>0</v>
      </c>
      <c r="CQ318" t="s">
        <v>2375</v>
      </c>
      <c r="CR318" t="s">
        <v>1427</v>
      </c>
      <c r="CS318" t="s">
        <v>1399</v>
      </c>
      <c r="CT318" t="s">
        <v>1877</v>
      </c>
      <c r="CU318">
        <v>183458831</v>
      </c>
      <c r="CV318">
        <v>9000</v>
      </c>
    </row>
    <row r="319" spans="1:100" x14ac:dyDescent="0.2">
      <c r="A319" s="12"/>
      <c r="B319" s="10"/>
      <c r="C319" s="10"/>
      <c r="D319" s="14"/>
      <c r="E319" s="14"/>
      <c r="F319" s="14"/>
      <c r="G319" s="14"/>
      <c r="H319" s="14"/>
      <c r="I319" s="13"/>
      <c r="J319" s="13"/>
      <c r="M319" s="5"/>
      <c r="N319" s="14"/>
      <c r="O319" s="14"/>
      <c r="P319" s="14"/>
      <c r="Q319" s="14"/>
      <c r="AL319" t="s">
        <v>414</v>
      </c>
      <c r="AM319" t="s">
        <v>2375</v>
      </c>
      <c r="AN319" s="27">
        <v>0.50222222222222224</v>
      </c>
      <c r="AO319" t="s">
        <v>1888</v>
      </c>
      <c r="AP319">
        <v>1016892882</v>
      </c>
      <c r="AQ319" t="s">
        <v>1414</v>
      </c>
      <c r="AR319" t="s">
        <v>1415</v>
      </c>
      <c r="AS319" t="s">
        <v>1416</v>
      </c>
      <c r="AT319" t="s">
        <v>1346</v>
      </c>
      <c r="AU319" t="s">
        <v>795</v>
      </c>
      <c r="AV319" s="10">
        <v>140001285787</v>
      </c>
      <c r="AW319" s="10">
        <v>130000573266</v>
      </c>
      <c r="AX319">
        <v>2006962578</v>
      </c>
      <c r="AY319" t="s">
        <v>2366</v>
      </c>
      <c r="AZ319" s="21">
        <v>218686.6</v>
      </c>
      <c r="BA319">
        <v>9008236822</v>
      </c>
      <c r="BB319" s="21">
        <v>218686.6</v>
      </c>
      <c r="BC319" t="s">
        <v>2379</v>
      </c>
      <c r="BD319" t="s">
        <v>2380</v>
      </c>
      <c r="BE319" s="21">
        <f t="shared" si="4"/>
        <v>0</v>
      </c>
      <c r="BF319" t="s">
        <v>1417</v>
      </c>
      <c r="BG319" t="s">
        <v>1418</v>
      </c>
      <c r="BH319" t="s">
        <v>2374</v>
      </c>
      <c r="BI319" s="27">
        <v>0.43587962962962962</v>
      </c>
      <c r="BJ319">
        <v>312279</v>
      </c>
      <c r="BK319" t="s">
        <v>61</v>
      </c>
      <c r="BL319" s="27">
        <v>0.43587962962962962</v>
      </c>
      <c r="BM319" t="s">
        <v>2374</v>
      </c>
      <c r="BN319" s="27">
        <v>0.51167824074074075</v>
      </c>
      <c r="BO319" t="s">
        <v>1889</v>
      </c>
      <c r="BQ319" t="s">
        <v>1890</v>
      </c>
      <c r="BT319">
        <v>32130</v>
      </c>
      <c r="BU319">
        <v>4</v>
      </c>
      <c r="BW319" t="s">
        <v>1421</v>
      </c>
      <c r="BY319" s="27">
        <v>0.50222222222222224</v>
      </c>
      <c r="BZ319" t="s">
        <v>2418</v>
      </c>
      <c r="CA319" t="s">
        <v>1422</v>
      </c>
      <c r="CB319" t="s">
        <v>1891</v>
      </c>
      <c r="CC319">
        <v>9000</v>
      </c>
      <c r="CD319" t="s">
        <v>1399</v>
      </c>
      <c r="CE319">
        <v>10</v>
      </c>
      <c r="CF319">
        <v>9000</v>
      </c>
      <c r="CG319" t="s">
        <v>1399</v>
      </c>
      <c r="CH319">
        <v>4016316852</v>
      </c>
      <c r="CI319" t="s">
        <v>1399</v>
      </c>
      <c r="CJ319" s="27">
        <v>0.50222222222222224</v>
      </c>
      <c r="CK319" t="s">
        <v>2398</v>
      </c>
      <c r="CL319" t="s">
        <v>1424</v>
      </c>
      <c r="CM319" t="s">
        <v>1892</v>
      </c>
      <c r="CN319" t="s">
        <v>1893</v>
      </c>
      <c r="CO319" s="27">
        <v>0.50256944444444451</v>
      </c>
      <c r="CP319" s="27">
        <v>0</v>
      </c>
      <c r="CQ319" t="s">
        <v>2375</v>
      </c>
      <c r="CR319" t="s">
        <v>1427</v>
      </c>
      <c r="CS319" t="s">
        <v>1399</v>
      </c>
      <c r="CT319" t="s">
        <v>1894</v>
      </c>
      <c r="CU319">
        <v>183458219</v>
      </c>
      <c r="CV319">
        <v>9000</v>
      </c>
    </row>
    <row r="320" spans="1:100" x14ac:dyDescent="0.2">
      <c r="A320" s="12"/>
      <c r="B320" s="10"/>
      <c r="C320" s="10"/>
      <c r="D320" s="14"/>
      <c r="E320" s="14"/>
      <c r="F320" s="14"/>
      <c r="G320" s="14"/>
      <c r="H320" s="14"/>
      <c r="I320" s="13"/>
      <c r="J320" s="13"/>
      <c r="M320" s="5"/>
      <c r="N320" s="14"/>
      <c r="O320" s="14"/>
      <c r="P320" s="14"/>
      <c r="Q320" s="14"/>
      <c r="AL320" t="s">
        <v>414</v>
      </c>
      <c r="AM320" t="s">
        <v>2375</v>
      </c>
      <c r="AN320" s="27">
        <v>0.51778935185185182</v>
      </c>
      <c r="AO320" t="s">
        <v>1888</v>
      </c>
      <c r="AP320">
        <v>1016892882</v>
      </c>
      <c r="AQ320" t="s">
        <v>1414</v>
      </c>
      <c r="AR320" t="s">
        <v>1415</v>
      </c>
      <c r="AS320" t="s">
        <v>1416</v>
      </c>
      <c r="AT320" t="s">
        <v>1346</v>
      </c>
      <c r="AU320" t="s">
        <v>1281</v>
      </c>
      <c r="AV320" s="10">
        <v>140001285847</v>
      </c>
      <c r="AW320" s="10">
        <v>130000603103</v>
      </c>
      <c r="AX320">
        <v>2006962585</v>
      </c>
      <c r="AY320" t="s">
        <v>2366</v>
      </c>
      <c r="AZ320" s="21">
        <v>44961.4</v>
      </c>
      <c r="BA320">
        <v>9008236827</v>
      </c>
      <c r="BB320" s="21">
        <v>44961.4</v>
      </c>
      <c r="BC320" t="s">
        <v>2379</v>
      </c>
      <c r="BD320" t="s">
        <v>2380</v>
      </c>
      <c r="BE320" s="21">
        <f t="shared" si="4"/>
        <v>0</v>
      </c>
      <c r="BF320" t="s">
        <v>1417</v>
      </c>
      <c r="BG320" t="s">
        <v>1418</v>
      </c>
      <c r="BH320" t="s">
        <v>2374</v>
      </c>
      <c r="BI320" s="27">
        <v>0.43859953703703702</v>
      </c>
      <c r="BJ320">
        <v>312279</v>
      </c>
      <c r="BK320" t="s">
        <v>61</v>
      </c>
      <c r="BL320" s="27">
        <v>0.43859953703703702</v>
      </c>
      <c r="BM320" t="s">
        <v>2374</v>
      </c>
      <c r="BN320" s="27">
        <v>0.52274305555555556</v>
      </c>
      <c r="BO320" t="s">
        <v>1889</v>
      </c>
      <c r="BQ320" t="s">
        <v>1895</v>
      </c>
      <c r="BT320">
        <v>32130</v>
      </c>
      <c r="BU320">
        <v>4</v>
      </c>
      <c r="BW320" t="s">
        <v>1421</v>
      </c>
      <c r="BY320" s="27">
        <v>0.51778935185185182</v>
      </c>
      <c r="BZ320" t="s">
        <v>2418</v>
      </c>
      <c r="CA320" t="s">
        <v>1422</v>
      </c>
      <c r="CB320" t="s">
        <v>1891</v>
      </c>
      <c r="CC320">
        <v>9000</v>
      </c>
      <c r="CD320" t="s">
        <v>1399</v>
      </c>
      <c r="CE320">
        <v>10</v>
      </c>
      <c r="CF320">
        <v>9000</v>
      </c>
      <c r="CG320" t="s">
        <v>1399</v>
      </c>
      <c r="CH320">
        <v>4016316852</v>
      </c>
      <c r="CI320" t="s">
        <v>1399</v>
      </c>
      <c r="CJ320" s="27">
        <v>0.51778935185185182</v>
      </c>
      <c r="CK320" t="s">
        <v>2398</v>
      </c>
      <c r="CL320" t="s">
        <v>1424</v>
      </c>
      <c r="CM320" t="s">
        <v>1892</v>
      </c>
      <c r="CN320" t="s">
        <v>1893</v>
      </c>
      <c r="CO320" s="27">
        <v>0.52243055555555562</v>
      </c>
      <c r="CP320" s="27">
        <v>0</v>
      </c>
      <c r="CQ320" t="s">
        <v>2375</v>
      </c>
      <c r="CR320" t="s">
        <v>1427</v>
      </c>
      <c r="CS320" t="s">
        <v>1399</v>
      </c>
      <c r="CT320" t="s">
        <v>1894</v>
      </c>
      <c r="CU320">
        <v>183458469</v>
      </c>
      <c r="CV320">
        <v>9000</v>
      </c>
    </row>
    <row r="321" spans="1:100" x14ac:dyDescent="0.2">
      <c r="A321" s="12"/>
      <c r="B321" s="10"/>
      <c r="C321" s="10"/>
      <c r="D321" s="14"/>
      <c r="E321" s="14"/>
      <c r="F321" s="14"/>
      <c r="G321" s="14"/>
      <c r="H321" s="14"/>
      <c r="I321" s="13"/>
      <c r="J321" s="13"/>
      <c r="M321" s="5"/>
      <c r="N321" s="14"/>
      <c r="O321" s="14"/>
      <c r="P321" s="14"/>
      <c r="Q321" s="14"/>
      <c r="AL321" t="s">
        <v>414</v>
      </c>
      <c r="AM321" t="s">
        <v>2375</v>
      </c>
      <c r="AN321" s="27">
        <v>0.52792824074074074</v>
      </c>
      <c r="AO321" t="s">
        <v>1888</v>
      </c>
      <c r="AP321">
        <v>1016892882</v>
      </c>
      <c r="AQ321" t="s">
        <v>1414</v>
      </c>
      <c r="AR321" t="s">
        <v>1415</v>
      </c>
      <c r="AS321" t="s">
        <v>1416</v>
      </c>
      <c r="AT321" t="s">
        <v>1346</v>
      </c>
      <c r="AU321" t="s">
        <v>1282</v>
      </c>
      <c r="AV321" s="10">
        <v>140001285884</v>
      </c>
      <c r="AW321" s="10">
        <v>130000603108</v>
      </c>
      <c r="AX321">
        <v>2006962590</v>
      </c>
      <c r="AY321" t="s">
        <v>2366</v>
      </c>
      <c r="AZ321" s="21">
        <v>58261.5</v>
      </c>
      <c r="BA321">
        <v>9008236983</v>
      </c>
      <c r="BB321" s="21">
        <v>58261.5</v>
      </c>
      <c r="BC321" t="s">
        <v>2379</v>
      </c>
      <c r="BD321" t="s">
        <v>2380</v>
      </c>
      <c r="BE321" s="21">
        <f t="shared" si="4"/>
        <v>0</v>
      </c>
      <c r="BF321" t="s">
        <v>1417</v>
      </c>
      <c r="BG321" t="s">
        <v>1418</v>
      </c>
      <c r="BH321" t="s">
        <v>2374</v>
      </c>
      <c r="BI321" s="27">
        <v>0.43820601851851854</v>
      </c>
      <c r="BJ321">
        <v>312279</v>
      </c>
      <c r="BK321" t="s">
        <v>61</v>
      </c>
      <c r="BL321" s="27">
        <v>0.43820601851851854</v>
      </c>
      <c r="BM321" t="s">
        <v>2374</v>
      </c>
      <c r="BN321" s="27">
        <v>0.52974537037037039</v>
      </c>
      <c r="BO321" t="s">
        <v>1889</v>
      </c>
      <c r="BQ321" t="s">
        <v>1896</v>
      </c>
      <c r="BT321">
        <v>32130</v>
      </c>
      <c r="BU321">
        <v>4</v>
      </c>
      <c r="BW321" t="s">
        <v>1421</v>
      </c>
      <c r="BY321" s="27">
        <v>0.52792824074074074</v>
      </c>
      <c r="BZ321" t="s">
        <v>2418</v>
      </c>
      <c r="CA321" t="s">
        <v>1422</v>
      </c>
      <c r="CB321" t="s">
        <v>1891</v>
      </c>
      <c r="CC321">
        <v>9000</v>
      </c>
      <c r="CD321" t="s">
        <v>1399</v>
      </c>
      <c r="CE321">
        <v>10</v>
      </c>
      <c r="CF321">
        <v>9000</v>
      </c>
      <c r="CG321" t="s">
        <v>1399</v>
      </c>
      <c r="CH321">
        <v>4016316852</v>
      </c>
      <c r="CI321" t="s">
        <v>1399</v>
      </c>
      <c r="CJ321" s="27">
        <v>0.52792824074074074</v>
      </c>
      <c r="CK321" t="s">
        <v>2398</v>
      </c>
      <c r="CL321" t="s">
        <v>1424</v>
      </c>
      <c r="CM321" t="s">
        <v>1892</v>
      </c>
      <c r="CN321" t="s">
        <v>1893</v>
      </c>
      <c r="CO321" s="27">
        <v>0.52827546296296302</v>
      </c>
      <c r="CP321" s="27">
        <v>0</v>
      </c>
      <c r="CQ321" t="s">
        <v>2375</v>
      </c>
      <c r="CR321" t="s">
        <v>1427</v>
      </c>
      <c r="CS321" t="s">
        <v>1399</v>
      </c>
      <c r="CT321" t="s">
        <v>1894</v>
      </c>
      <c r="CU321">
        <v>183458642</v>
      </c>
      <c r="CV321">
        <v>9000</v>
      </c>
    </row>
    <row r="322" spans="1:100" x14ac:dyDescent="0.2">
      <c r="A322" s="12"/>
      <c r="B322" s="10"/>
      <c r="C322" s="10"/>
      <c r="D322" s="14"/>
      <c r="E322" s="14"/>
      <c r="F322" s="14"/>
      <c r="G322" s="14"/>
      <c r="H322" s="14"/>
      <c r="I322" s="13"/>
      <c r="J322" s="13"/>
      <c r="M322" s="5"/>
      <c r="N322" s="14"/>
      <c r="O322" s="14"/>
      <c r="P322" s="14"/>
      <c r="Q322" s="14"/>
      <c r="AL322" t="s">
        <v>414</v>
      </c>
      <c r="AM322" t="s">
        <v>2375</v>
      </c>
      <c r="AN322" s="27">
        <v>0.57450231481481484</v>
      </c>
      <c r="AO322" t="s">
        <v>1888</v>
      </c>
      <c r="AP322">
        <v>1016823762</v>
      </c>
      <c r="AQ322" t="s">
        <v>1414</v>
      </c>
      <c r="AR322" t="s">
        <v>1415</v>
      </c>
      <c r="AS322" t="s">
        <v>1416</v>
      </c>
      <c r="AT322" t="s">
        <v>1346</v>
      </c>
      <c r="AU322" t="s">
        <v>1009</v>
      </c>
      <c r="AV322" s="10">
        <v>140001286328</v>
      </c>
      <c r="AW322" s="10">
        <v>130000573269</v>
      </c>
      <c r="AX322">
        <v>2006963099</v>
      </c>
      <c r="AY322" t="s">
        <v>2366</v>
      </c>
      <c r="AZ322" s="21">
        <v>14594.8</v>
      </c>
      <c r="BA322">
        <v>9008237403</v>
      </c>
      <c r="BB322" s="21">
        <v>14594.8</v>
      </c>
      <c r="BC322" t="s">
        <v>2396</v>
      </c>
      <c r="BD322" t="s">
        <v>2467</v>
      </c>
      <c r="BE322" s="21">
        <f t="shared" ref="BE322:BE385" si="5">AZ322-BB322</f>
        <v>0</v>
      </c>
      <c r="BF322" t="s">
        <v>1417</v>
      </c>
      <c r="BG322" t="s">
        <v>1418</v>
      </c>
      <c r="BH322" t="s">
        <v>2374</v>
      </c>
      <c r="BI322" s="27">
        <v>0.43612268518518515</v>
      </c>
      <c r="BJ322">
        <v>312279</v>
      </c>
      <c r="BK322" t="s">
        <v>61</v>
      </c>
      <c r="BL322" s="27">
        <v>0.43612268518518515</v>
      </c>
      <c r="BM322" t="s">
        <v>2374</v>
      </c>
      <c r="BN322" s="27">
        <v>0.57758101851851851</v>
      </c>
      <c r="BO322" t="s">
        <v>1889</v>
      </c>
      <c r="BQ322" t="s">
        <v>1897</v>
      </c>
      <c r="BT322">
        <v>32130</v>
      </c>
      <c r="BU322">
        <v>4</v>
      </c>
      <c r="BW322" t="s">
        <v>1421</v>
      </c>
      <c r="BY322" s="27">
        <v>0.57450231481481484</v>
      </c>
      <c r="BZ322" t="s">
        <v>2418</v>
      </c>
      <c r="CA322" t="s">
        <v>1422</v>
      </c>
      <c r="CB322" t="s">
        <v>1891</v>
      </c>
      <c r="CC322">
        <v>9000</v>
      </c>
      <c r="CD322" t="s">
        <v>1399</v>
      </c>
      <c r="CE322">
        <v>10</v>
      </c>
      <c r="CF322">
        <v>9000</v>
      </c>
      <c r="CG322" t="s">
        <v>1399</v>
      </c>
      <c r="CH322">
        <v>4016316852</v>
      </c>
      <c r="CI322" t="s">
        <v>1399</v>
      </c>
      <c r="CJ322" s="27">
        <v>0.57450231481481484</v>
      </c>
      <c r="CK322" t="s">
        <v>2398</v>
      </c>
      <c r="CL322" t="s">
        <v>1424</v>
      </c>
      <c r="CM322" t="s">
        <v>1892</v>
      </c>
      <c r="CN322" t="s">
        <v>1893</v>
      </c>
      <c r="CO322" s="27">
        <v>0.57460648148148141</v>
      </c>
      <c r="CP322" s="27">
        <v>0</v>
      </c>
      <c r="CQ322" t="s">
        <v>2375</v>
      </c>
      <c r="CR322" t="s">
        <v>1427</v>
      </c>
      <c r="CS322" t="s">
        <v>1399</v>
      </c>
      <c r="CT322" t="s">
        <v>1894</v>
      </c>
      <c r="CU322">
        <v>183461521</v>
      </c>
      <c r="CV322">
        <v>9000</v>
      </c>
    </row>
    <row r="323" spans="1:100" x14ac:dyDescent="0.2">
      <c r="A323" s="12"/>
      <c r="B323" s="10"/>
      <c r="C323" s="10"/>
      <c r="D323" s="14"/>
      <c r="E323" s="14"/>
      <c r="F323" s="14"/>
      <c r="G323" s="14"/>
      <c r="H323" s="14"/>
      <c r="I323" s="13"/>
      <c r="J323" s="13"/>
      <c r="M323" s="5"/>
      <c r="N323" s="14"/>
      <c r="O323" s="14"/>
      <c r="P323" s="14"/>
      <c r="Q323" s="14"/>
      <c r="AL323" t="s">
        <v>414</v>
      </c>
      <c r="AM323" t="s">
        <v>2375</v>
      </c>
      <c r="AN323" s="27">
        <v>0.5875231481481481</v>
      </c>
      <c r="AO323" t="s">
        <v>1888</v>
      </c>
      <c r="AP323">
        <v>1017079140</v>
      </c>
      <c r="AQ323" t="s">
        <v>1414</v>
      </c>
      <c r="AR323" t="s">
        <v>1415</v>
      </c>
      <c r="AS323" t="s">
        <v>1416</v>
      </c>
      <c r="AT323" t="s">
        <v>1346</v>
      </c>
      <c r="AU323" t="s">
        <v>843</v>
      </c>
      <c r="AV323" s="10">
        <v>140001286488</v>
      </c>
      <c r="AW323" s="10">
        <v>130000573260</v>
      </c>
      <c r="AX323">
        <v>2006963270</v>
      </c>
      <c r="AY323" t="s">
        <v>2366</v>
      </c>
      <c r="AZ323" s="21">
        <v>18596.599999999999</v>
      </c>
      <c r="BA323">
        <v>9008237687</v>
      </c>
      <c r="BB323" s="21">
        <v>18596.599999999999</v>
      </c>
      <c r="BC323" t="s">
        <v>2377</v>
      </c>
      <c r="BD323" t="s">
        <v>2378</v>
      </c>
      <c r="BE323" s="21">
        <f t="shared" si="5"/>
        <v>0</v>
      </c>
      <c r="BF323" t="s">
        <v>1417</v>
      </c>
      <c r="BG323" t="s">
        <v>1418</v>
      </c>
      <c r="BH323" t="s">
        <v>2374</v>
      </c>
      <c r="BI323" s="27">
        <v>0.43556712962962968</v>
      </c>
      <c r="BJ323">
        <v>312279</v>
      </c>
      <c r="BK323" t="s">
        <v>61</v>
      </c>
      <c r="BL323" s="27">
        <v>0.43556712962962968</v>
      </c>
      <c r="BM323" t="s">
        <v>2374</v>
      </c>
      <c r="BN323" s="27">
        <v>0.59310185185185182</v>
      </c>
      <c r="BO323" t="s">
        <v>1889</v>
      </c>
      <c r="BQ323" t="s">
        <v>1898</v>
      </c>
      <c r="BT323">
        <v>32130</v>
      </c>
      <c r="BU323">
        <v>4</v>
      </c>
      <c r="BW323" t="s">
        <v>1421</v>
      </c>
      <c r="BY323" s="27">
        <v>0.5875231481481481</v>
      </c>
      <c r="BZ323" t="s">
        <v>2418</v>
      </c>
      <c r="CA323" t="s">
        <v>1422</v>
      </c>
      <c r="CB323" t="s">
        <v>1891</v>
      </c>
      <c r="CC323">
        <v>9000</v>
      </c>
      <c r="CD323" t="s">
        <v>1399</v>
      </c>
      <c r="CE323">
        <v>10</v>
      </c>
      <c r="CF323">
        <v>9000</v>
      </c>
      <c r="CG323" t="s">
        <v>1399</v>
      </c>
      <c r="CH323">
        <v>4016316852</v>
      </c>
      <c r="CI323" t="s">
        <v>1399</v>
      </c>
      <c r="CJ323" s="27">
        <v>0.5875231481481481</v>
      </c>
      <c r="CK323" t="s">
        <v>2398</v>
      </c>
      <c r="CL323" t="s">
        <v>1424</v>
      </c>
      <c r="CM323" t="s">
        <v>1892</v>
      </c>
      <c r="CN323" t="s">
        <v>1893</v>
      </c>
      <c r="CO323" s="27">
        <v>0.58767361111111105</v>
      </c>
      <c r="CP323" s="27">
        <v>0</v>
      </c>
      <c r="CQ323" t="s">
        <v>2375</v>
      </c>
      <c r="CR323" t="s">
        <v>1427</v>
      </c>
      <c r="CS323" t="s">
        <v>1399</v>
      </c>
      <c r="CT323" t="s">
        <v>1894</v>
      </c>
      <c r="CU323">
        <v>183463056</v>
      </c>
      <c r="CV323">
        <v>9000</v>
      </c>
    </row>
    <row r="324" spans="1:100" x14ac:dyDescent="0.2">
      <c r="A324" s="12"/>
      <c r="B324" s="10"/>
      <c r="C324" s="10"/>
      <c r="D324" s="14"/>
      <c r="E324" s="14"/>
      <c r="F324" s="14"/>
      <c r="G324" s="14"/>
      <c r="H324" s="14"/>
      <c r="I324" s="13"/>
      <c r="J324" s="13"/>
      <c r="M324" s="5"/>
      <c r="N324" s="14"/>
      <c r="O324" s="14"/>
      <c r="P324" s="14"/>
      <c r="Q324" s="14"/>
      <c r="AL324" t="s">
        <v>414</v>
      </c>
      <c r="AM324" t="s">
        <v>2375</v>
      </c>
      <c r="AN324" s="27">
        <v>0.46065972222222223</v>
      </c>
      <c r="AO324" t="s">
        <v>1888</v>
      </c>
      <c r="AP324">
        <v>1016892928</v>
      </c>
      <c r="AQ324" t="s">
        <v>1414</v>
      </c>
      <c r="AR324" t="s">
        <v>1415</v>
      </c>
      <c r="AS324" t="s">
        <v>1416</v>
      </c>
      <c r="AT324" t="s">
        <v>1346</v>
      </c>
      <c r="AU324" t="s">
        <v>968</v>
      </c>
      <c r="AV324" s="10">
        <v>140001285365</v>
      </c>
      <c r="AW324" s="10">
        <v>130000573277</v>
      </c>
      <c r="AX324">
        <v>2006962029</v>
      </c>
      <c r="AY324" t="s">
        <v>2366</v>
      </c>
      <c r="AZ324" s="21">
        <v>280939.2</v>
      </c>
      <c r="BA324">
        <v>9008236148</v>
      </c>
      <c r="BB324" s="21">
        <v>280939.2</v>
      </c>
      <c r="BC324" t="s">
        <v>2367</v>
      </c>
      <c r="BD324" t="s">
        <v>2371</v>
      </c>
      <c r="BE324" s="21">
        <f t="shared" si="5"/>
        <v>0</v>
      </c>
      <c r="BF324" t="s">
        <v>1417</v>
      </c>
      <c r="BG324" t="s">
        <v>1418</v>
      </c>
      <c r="BH324" t="s">
        <v>2374</v>
      </c>
      <c r="BI324" s="27">
        <v>0.43636574074074069</v>
      </c>
      <c r="BJ324">
        <v>312279</v>
      </c>
      <c r="BK324" t="s">
        <v>61</v>
      </c>
      <c r="BL324" s="27">
        <v>0.43636574074074069</v>
      </c>
      <c r="BM324" t="s">
        <v>2374</v>
      </c>
      <c r="BN324" s="27">
        <v>0.4642013888888889</v>
      </c>
      <c r="BO324" t="s">
        <v>1889</v>
      </c>
      <c r="BQ324" t="s">
        <v>1899</v>
      </c>
      <c r="BT324">
        <v>32130</v>
      </c>
      <c r="BU324">
        <v>4</v>
      </c>
      <c r="BW324" t="s">
        <v>1421</v>
      </c>
      <c r="BY324" s="27">
        <v>0.46065972222222223</v>
      </c>
      <c r="BZ324" t="s">
        <v>2418</v>
      </c>
      <c r="CA324" t="s">
        <v>1422</v>
      </c>
      <c r="CB324" t="s">
        <v>1891</v>
      </c>
      <c r="CC324">
        <v>9000</v>
      </c>
      <c r="CD324" t="s">
        <v>1399</v>
      </c>
      <c r="CE324">
        <v>10</v>
      </c>
      <c r="CF324">
        <v>9000</v>
      </c>
      <c r="CG324" t="s">
        <v>1399</v>
      </c>
      <c r="CH324">
        <v>4016316852</v>
      </c>
      <c r="CI324" t="s">
        <v>1399</v>
      </c>
      <c r="CJ324" s="27">
        <v>0.46065972222222223</v>
      </c>
      <c r="CK324" t="s">
        <v>2398</v>
      </c>
      <c r="CL324" t="s">
        <v>1424</v>
      </c>
      <c r="CM324" t="s">
        <v>1892</v>
      </c>
      <c r="CN324" t="s">
        <v>1893</v>
      </c>
      <c r="CO324" s="27">
        <v>0.46096064814814813</v>
      </c>
      <c r="CP324" s="27">
        <v>0</v>
      </c>
      <c r="CQ324" t="s">
        <v>2375</v>
      </c>
      <c r="CR324" t="s">
        <v>1427</v>
      </c>
      <c r="CS324" t="s">
        <v>1399</v>
      </c>
      <c r="CT324" t="s">
        <v>1894</v>
      </c>
      <c r="CU324">
        <v>183454972</v>
      </c>
      <c r="CV324">
        <v>9000</v>
      </c>
    </row>
    <row r="325" spans="1:100" x14ac:dyDescent="0.2">
      <c r="A325" s="12"/>
      <c r="B325" s="10"/>
      <c r="C325" s="10"/>
      <c r="D325" s="14"/>
      <c r="E325" s="14"/>
      <c r="F325" s="14"/>
      <c r="G325" s="14"/>
      <c r="H325" s="14"/>
      <c r="I325" s="13"/>
      <c r="J325" s="13"/>
      <c r="M325" s="5"/>
      <c r="N325" s="14"/>
      <c r="O325" s="14"/>
      <c r="P325" s="14"/>
      <c r="Q325" s="14"/>
      <c r="AL325" t="s">
        <v>414</v>
      </c>
      <c r="AM325" t="s">
        <v>2375</v>
      </c>
      <c r="AN325" s="27">
        <v>0.46939814814814818</v>
      </c>
      <c r="AO325" t="s">
        <v>1888</v>
      </c>
      <c r="AP325">
        <v>1018950475</v>
      </c>
      <c r="AQ325" t="s">
        <v>1414</v>
      </c>
      <c r="AR325" t="s">
        <v>1415</v>
      </c>
      <c r="AS325" t="s">
        <v>1416</v>
      </c>
      <c r="AT325" t="s">
        <v>1346</v>
      </c>
      <c r="AU325" t="s">
        <v>1268</v>
      </c>
      <c r="AV325" s="10">
        <v>140001285463</v>
      </c>
      <c r="AW325" s="10">
        <v>130000603209</v>
      </c>
      <c r="AX325">
        <v>2006962128</v>
      </c>
      <c r="AY325" t="s">
        <v>2366</v>
      </c>
      <c r="AZ325" s="21">
        <v>56849.1</v>
      </c>
      <c r="BA325">
        <v>9008236307</v>
      </c>
      <c r="BB325" s="21">
        <v>56849.1</v>
      </c>
      <c r="BC325" t="s">
        <v>2367</v>
      </c>
      <c r="BD325" t="s">
        <v>2370</v>
      </c>
      <c r="BE325" s="21">
        <f t="shared" si="5"/>
        <v>0</v>
      </c>
      <c r="BF325" t="s">
        <v>1417</v>
      </c>
      <c r="BG325" t="s">
        <v>1418</v>
      </c>
      <c r="BH325" t="s">
        <v>2374</v>
      </c>
      <c r="BI325" s="27">
        <v>0.43768518518518523</v>
      </c>
      <c r="BJ325">
        <v>312279</v>
      </c>
      <c r="BK325" t="s">
        <v>61</v>
      </c>
      <c r="BL325" s="27">
        <v>0.43768518518518523</v>
      </c>
      <c r="BM325" t="s">
        <v>2374</v>
      </c>
      <c r="BN325" s="27">
        <v>0.47174768518518517</v>
      </c>
      <c r="BO325" t="s">
        <v>1889</v>
      </c>
      <c r="BQ325" t="s">
        <v>1900</v>
      </c>
      <c r="BT325">
        <v>32130</v>
      </c>
      <c r="BU325">
        <v>4</v>
      </c>
      <c r="BW325" t="s">
        <v>1421</v>
      </c>
      <c r="BY325" s="27">
        <v>0.46939814814814818</v>
      </c>
      <c r="BZ325" t="s">
        <v>2418</v>
      </c>
      <c r="CA325" t="s">
        <v>1422</v>
      </c>
      <c r="CB325" t="s">
        <v>1891</v>
      </c>
      <c r="CC325">
        <v>9000</v>
      </c>
      <c r="CD325" t="s">
        <v>1399</v>
      </c>
      <c r="CE325">
        <v>10</v>
      </c>
      <c r="CF325">
        <v>9000</v>
      </c>
      <c r="CG325" t="s">
        <v>1399</v>
      </c>
      <c r="CH325">
        <v>4016316852</v>
      </c>
      <c r="CI325" t="s">
        <v>1399</v>
      </c>
      <c r="CJ325" s="27">
        <v>0.46939814814814818</v>
      </c>
      <c r="CK325" t="s">
        <v>2398</v>
      </c>
      <c r="CL325" t="s">
        <v>1424</v>
      </c>
      <c r="CM325" t="s">
        <v>1892</v>
      </c>
      <c r="CN325" t="s">
        <v>1893</v>
      </c>
      <c r="CO325" s="27">
        <v>0.4695023148148148</v>
      </c>
      <c r="CP325" s="27">
        <v>0</v>
      </c>
      <c r="CQ325" t="s">
        <v>2375</v>
      </c>
      <c r="CR325" t="s">
        <v>1427</v>
      </c>
      <c r="CS325" t="s">
        <v>1399</v>
      </c>
      <c r="CT325" t="s">
        <v>1894</v>
      </c>
      <c r="CU325">
        <v>183455719</v>
      </c>
      <c r="CV325">
        <v>9000</v>
      </c>
    </row>
    <row r="326" spans="1:100" x14ac:dyDescent="0.2">
      <c r="A326" s="12"/>
      <c r="B326" s="10"/>
      <c r="C326" s="10"/>
      <c r="D326" s="14"/>
      <c r="E326" s="14"/>
      <c r="F326" s="14"/>
      <c r="G326" s="14"/>
      <c r="H326" s="14"/>
      <c r="I326" s="13"/>
      <c r="J326" s="13"/>
      <c r="M326" s="5"/>
      <c r="N326" s="14"/>
      <c r="O326" s="14"/>
      <c r="P326" s="14"/>
      <c r="Q326" s="14"/>
      <c r="AL326" t="s">
        <v>414</v>
      </c>
      <c r="AM326" t="s">
        <v>2375</v>
      </c>
      <c r="AN326" s="27">
        <v>0.53363425925925922</v>
      </c>
      <c r="AO326" t="s">
        <v>1888</v>
      </c>
      <c r="AP326">
        <v>1016894837</v>
      </c>
      <c r="AQ326" t="s">
        <v>1414</v>
      </c>
      <c r="AR326" t="s">
        <v>1415</v>
      </c>
      <c r="AS326" t="s">
        <v>1416</v>
      </c>
      <c r="AT326" t="s">
        <v>1346</v>
      </c>
      <c r="AU326" t="s">
        <v>1080</v>
      </c>
      <c r="AV326" s="10">
        <v>140001285917</v>
      </c>
      <c r="AW326" s="10">
        <v>130000573296</v>
      </c>
      <c r="AX326">
        <v>2006962720</v>
      </c>
      <c r="AY326" t="s">
        <v>2366</v>
      </c>
      <c r="AZ326" s="21">
        <v>26953.3</v>
      </c>
      <c r="BA326">
        <v>9008237012</v>
      </c>
      <c r="BB326" s="21">
        <v>26953.3</v>
      </c>
      <c r="BC326" t="s">
        <v>2367</v>
      </c>
      <c r="BD326" t="s">
        <v>2368</v>
      </c>
      <c r="BE326" s="21">
        <f t="shared" si="5"/>
        <v>0</v>
      </c>
      <c r="BF326" t="s">
        <v>1417</v>
      </c>
      <c r="BG326" t="s">
        <v>1418</v>
      </c>
      <c r="BH326" t="s">
        <v>2374</v>
      </c>
      <c r="BI326" s="27">
        <v>0.43903935185185183</v>
      </c>
      <c r="BJ326">
        <v>312279</v>
      </c>
      <c r="BK326" t="s">
        <v>61</v>
      </c>
      <c r="BL326" s="27">
        <v>0.43903935185185183</v>
      </c>
      <c r="BM326" t="s">
        <v>2374</v>
      </c>
      <c r="BN326" s="27">
        <v>0.53532407407407401</v>
      </c>
      <c r="BO326" t="s">
        <v>1889</v>
      </c>
      <c r="BQ326" t="s">
        <v>1901</v>
      </c>
      <c r="BT326">
        <v>32130</v>
      </c>
      <c r="BU326">
        <v>4</v>
      </c>
      <c r="BW326" t="s">
        <v>1421</v>
      </c>
      <c r="BY326" s="27">
        <v>0.53363425925925922</v>
      </c>
      <c r="BZ326" t="s">
        <v>2418</v>
      </c>
      <c r="CA326" t="s">
        <v>1422</v>
      </c>
      <c r="CB326" t="s">
        <v>1891</v>
      </c>
      <c r="CC326">
        <v>9000</v>
      </c>
      <c r="CD326" t="s">
        <v>1399</v>
      </c>
      <c r="CE326">
        <v>10</v>
      </c>
      <c r="CF326">
        <v>9000</v>
      </c>
      <c r="CG326" t="s">
        <v>1399</v>
      </c>
      <c r="CH326">
        <v>4016316852</v>
      </c>
      <c r="CI326" t="s">
        <v>1399</v>
      </c>
      <c r="CJ326" s="27">
        <v>0.53363425925925922</v>
      </c>
      <c r="CK326" t="s">
        <v>2398</v>
      </c>
      <c r="CL326" t="s">
        <v>1424</v>
      </c>
      <c r="CM326" t="s">
        <v>1892</v>
      </c>
      <c r="CN326" t="s">
        <v>1893</v>
      </c>
      <c r="CO326" s="27">
        <v>0.53373842592592591</v>
      </c>
      <c r="CP326" s="27">
        <v>0</v>
      </c>
      <c r="CQ326" t="s">
        <v>2375</v>
      </c>
      <c r="CR326" t="s">
        <v>1427</v>
      </c>
      <c r="CS326" t="s">
        <v>1399</v>
      </c>
      <c r="CT326" t="s">
        <v>1894</v>
      </c>
      <c r="CU326">
        <v>183458806</v>
      </c>
      <c r="CV326">
        <v>9000</v>
      </c>
    </row>
    <row r="327" spans="1:100" x14ac:dyDescent="0.2">
      <c r="A327" s="12"/>
      <c r="B327" s="10"/>
      <c r="C327" s="10"/>
      <c r="D327" s="14"/>
      <c r="E327" s="14"/>
      <c r="F327" s="14"/>
      <c r="G327" s="14"/>
      <c r="H327" s="14"/>
      <c r="I327" s="13"/>
      <c r="J327" s="13"/>
      <c r="M327" s="5"/>
      <c r="N327" s="14"/>
      <c r="O327" s="14"/>
      <c r="P327" s="14"/>
      <c r="Q327" s="14"/>
      <c r="AL327" t="s">
        <v>414</v>
      </c>
      <c r="AM327" t="s">
        <v>2375</v>
      </c>
      <c r="AN327" s="27">
        <v>0.56212962962962965</v>
      </c>
      <c r="AO327" t="s">
        <v>1888</v>
      </c>
      <c r="AP327">
        <v>1018532101</v>
      </c>
      <c r="AQ327" t="s">
        <v>1414</v>
      </c>
      <c r="AR327" t="s">
        <v>1415</v>
      </c>
      <c r="AS327" t="s">
        <v>1416</v>
      </c>
      <c r="AT327" t="s">
        <v>1346</v>
      </c>
      <c r="AU327" t="s">
        <v>919</v>
      </c>
      <c r="AV327" s="10">
        <v>140001286172</v>
      </c>
      <c r="AW327" s="10">
        <v>130000573291</v>
      </c>
      <c r="AX327">
        <v>2006962959</v>
      </c>
      <c r="AY327" t="s">
        <v>2366</v>
      </c>
      <c r="AZ327" s="21">
        <v>7003.15</v>
      </c>
      <c r="BA327">
        <v>9008237273</v>
      </c>
      <c r="BB327" s="21">
        <v>7003.15</v>
      </c>
      <c r="BC327" t="s">
        <v>2372</v>
      </c>
      <c r="BD327" t="s">
        <v>2373</v>
      </c>
      <c r="BE327" s="21">
        <f t="shared" si="5"/>
        <v>0</v>
      </c>
      <c r="BF327" t="s">
        <v>1417</v>
      </c>
      <c r="BG327" t="s">
        <v>1418</v>
      </c>
      <c r="BH327" t="s">
        <v>2374</v>
      </c>
      <c r="BI327" s="27">
        <v>0.43689814814814815</v>
      </c>
      <c r="BJ327">
        <v>312279</v>
      </c>
      <c r="BK327" t="s">
        <v>61</v>
      </c>
      <c r="BL327" s="27">
        <v>0.43689814814814815</v>
      </c>
      <c r="BM327" t="s">
        <v>2374</v>
      </c>
      <c r="BN327" s="27">
        <v>0.56340277777777781</v>
      </c>
      <c r="BO327" t="s">
        <v>1889</v>
      </c>
      <c r="BQ327" t="s">
        <v>1902</v>
      </c>
      <c r="BT327">
        <v>32130</v>
      </c>
      <c r="BU327">
        <v>4</v>
      </c>
      <c r="BW327" t="s">
        <v>1421</v>
      </c>
      <c r="BY327" s="27">
        <v>0.56212962962962965</v>
      </c>
      <c r="BZ327" t="s">
        <v>2418</v>
      </c>
      <c r="CA327" t="s">
        <v>1422</v>
      </c>
      <c r="CB327" t="s">
        <v>1891</v>
      </c>
      <c r="CC327">
        <v>9000</v>
      </c>
      <c r="CD327" t="s">
        <v>1399</v>
      </c>
      <c r="CE327">
        <v>10</v>
      </c>
      <c r="CF327">
        <v>9000</v>
      </c>
      <c r="CG327" t="s">
        <v>1399</v>
      </c>
      <c r="CH327">
        <v>4016316852</v>
      </c>
      <c r="CI327" t="s">
        <v>1399</v>
      </c>
      <c r="CJ327" s="27">
        <v>0.56212962962962965</v>
      </c>
      <c r="CK327" t="s">
        <v>2398</v>
      </c>
      <c r="CL327" t="s">
        <v>1424</v>
      </c>
      <c r="CM327" t="s">
        <v>1892</v>
      </c>
      <c r="CN327" t="s">
        <v>1893</v>
      </c>
      <c r="CO327" s="27">
        <v>0.56225694444444441</v>
      </c>
      <c r="CP327" s="27">
        <v>0</v>
      </c>
      <c r="CQ327" t="s">
        <v>2375</v>
      </c>
      <c r="CR327" t="s">
        <v>1427</v>
      </c>
      <c r="CS327" t="s">
        <v>1399</v>
      </c>
      <c r="CT327" t="s">
        <v>1894</v>
      </c>
      <c r="CU327">
        <v>183460290</v>
      </c>
      <c r="CV327">
        <v>9000</v>
      </c>
    </row>
    <row r="328" spans="1:100" x14ac:dyDescent="0.2">
      <c r="A328" s="12"/>
      <c r="B328" s="10"/>
      <c r="C328" s="10"/>
      <c r="D328" s="14"/>
      <c r="E328" s="14"/>
      <c r="F328" s="14"/>
      <c r="G328" s="14"/>
      <c r="H328" s="14"/>
      <c r="I328" s="13"/>
      <c r="J328" s="13"/>
      <c r="M328" s="5"/>
      <c r="N328" s="14"/>
      <c r="O328" s="14"/>
      <c r="P328" s="14"/>
      <c r="Q328" s="14"/>
      <c r="AL328" t="s">
        <v>414</v>
      </c>
      <c r="AM328" t="s">
        <v>2375</v>
      </c>
      <c r="AN328" s="27">
        <v>0.56795138888888885</v>
      </c>
      <c r="AO328" t="s">
        <v>1888</v>
      </c>
      <c r="AP328">
        <v>1017826554</v>
      </c>
      <c r="AQ328" t="s">
        <v>1414</v>
      </c>
      <c r="AR328" t="s">
        <v>1415</v>
      </c>
      <c r="AS328" t="s">
        <v>1416</v>
      </c>
      <c r="AT328" t="s">
        <v>1346</v>
      </c>
      <c r="AU328" t="s">
        <v>1283</v>
      </c>
      <c r="AV328" s="10">
        <v>140001286252</v>
      </c>
      <c r="AW328" s="10">
        <v>130000603101</v>
      </c>
      <c r="AX328">
        <v>2006962966</v>
      </c>
      <c r="AY328" t="s">
        <v>2366</v>
      </c>
      <c r="AZ328" s="21">
        <v>146242.25</v>
      </c>
      <c r="BA328">
        <v>9008237287</v>
      </c>
      <c r="BB328" s="21">
        <v>146242.25</v>
      </c>
      <c r="BC328" t="s">
        <v>2372</v>
      </c>
      <c r="BD328" t="s">
        <v>2376</v>
      </c>
      <c r="BE328" s="21">
        <f t="shared" si="5"/>
        <v>0</v>
      </c>
      <c r="BF328" t="s">
        <v>1417</v>
      </c>
      <c r="BG328" t="s">
        <v>1418</v>
      </c>
      <c r="BH328" t="s">
        <v>2374</v>
      </c>
      <c r="BI328" s="27">
        <v>0.43881944444444443</v>
      </c>
      <c r="BJ328">
        <v>312279</v>
      </c>
      <c r="BK328" t="s">
        <v>61</v>
      </c>
      <c r="BL328" s="27">
        <v>0.43881944444444443</v>
      </c>
      <c r="BM328" t="s">
        <v>2374</v>
      </c>
      <c r="BN328" s="27">
        <v>0.57050925925925922</v>
      </c>
      <c r="BO328" t="s">
        <v>1889</v>
      </c>
      <c r="BQ328" t="s">
        <v>1903</v>
      </c>
      <c r="BT328">
        <v>32130</v>
      </c>
      <c r="BU328">
        <v>4</v>
      </c>
      <c r="BW328" t="s">
        <v>1421</v>
      </c>
      <c r="BY328" s="27">
        <v>0.56795138888888885</v>
      </c>
      <c r="BZ328" t="s">
        <v>2418</v>
      </c>
      <c r="CA328" t="s">
        <v>1422</v>
      </c>
      <c r="CB328" t="s">
        <v>1891</v>
      </c>
      <c r="CC328">
        <v>9000</v>
      </c>
      <c r="CD328" t="s">
        <v>1399</v>
      </c>
      <c r="CE328">
        <v>10</v>
      </c>
      <c r="CF328">
        <v>9000</v>
      </c>
      <c r="CG328" t="s">
        <v>1399</v>
      </c>
      <c r="CH328">
        <v>4016316852</v>
      </c>
      <c r="CI328" t="s">
        <v>1399</v>
      </c>
      <c r="CJ328" s="27">
        <v>0.56795138888888885</v>
      </c>
      <c r="CK328" t="s">
        <v>2398</v>
      </c>
      <c r="CL328" t="s">
        <v>1424</v>
      </c>
      <c r="CM328" t="s">
        <v>1892</v>
      </c>
      <c r="CN328" t="s">
        <v>1893</v>
      </c>
      <c r="CO328" s="27">
        <v>0.56807870370370372</v>
      </c>
      <c r="CP328" s="27">
        <v>0</v>
      </c>
      <c r="CQ328" t="s">
        <v>2375</v>
      </c>
      <c r="CR328" t="s">
        <v>1427</v>
      </c>
      <c r="CS328" t="s">
        <v>1399</v>
      </c>
      <c r="CT328" t="s">
        <v>1894</v>
      </c>
      <c r="CU328">
        <v>183460824</v>
      </c>
      <c r="CV328">
        <v>9000</v>
      </c>
    </row>
    <row r="329" spans="1:100" x14ac:dyDescent="0.2">
      <c r="A329" s="12"/>
      <c r="B329" s="10"/>
      <c r="C329" s="10"/>
      <c r="D329" s="14"/>
      <c r="E329" s="14"/>
      <c r="F329" s="14"/>
      <c r="G329" s="14"/>
      <c r="H329" s="14"/>
      <c r="I329" s="13"/>
      <c r="J329" s="13"/>
      <c r="M329" s="5"/>
      <c r="N329" s="14"/>
      <c r="O329" s="14"/>
      <c r="P329" s="14"/>
      <c r="Q329" s="14"/>
      <c r="AL329" t="s">
        <v>414</v>
      </c>
      <c r="AM329" t="s">
        <v>2375</v>
      </c>
      <c r="AN329" s="27">
        <v>0.59675925925925932</v>
      </c>
      <c r="AO329" t="s">
        <v>1888</v>
      </c>
      <c r="AP329">
        <v>1017270176</v>
      </c>
      <c r="AQ329" t="s">
        <v>1414</v>
      </c>
      <c r="AR329" t="s">
        <v>1415</v>
      </c>
      <c r="AS329" t="s">
        <v>1416</v>
      </c>
      <c r="AT329" t="s">
        <v>1346</v>
      </c>
      <c r="AU329" t="s">
        <v>866</v>
      </c>
      <c r="AV329" s="10">
        <v>140001286540</v>
      </c>
      <c r="AW329" s="10">
        <v>130000573284</v>
      </c>
      <c r="AX329">
        <v>2006963383</v>
      </c>
      <c r="AY329" t="s">
        <v>2366</v>
      </c>
      <c r="AZ329" s="21">
        <v>23834.25</v>
      </c>
      <c r="BA329">
        <v>9008237760</v>
      </c>
      <c r="BB329" s="21">
        <v>23834.25</v>
      </c>
      <c r="BC329" t="s">
        <v>2381</v>
      </c>
      <c r="BD329" t="s">
        <v>2382</v>
      </c>
      <c r="BE329" s="21">
        <f t="shared" si="5"/>
        <v>0</v>
      </c>
      <c r="BF329" t="s">
        <v>1417</v>
      </c>
      <c r="BG329" t="s">
        <v>1418</v>
      </c>
      <c r="BH329" t="s">
        <v>2374</v>
      </c>
      <c r="BI329" s="27">
        <v>0.43664351851851851</v>
      </c>
      <c r="BJ329">
        <v>312279</v>
      </c>
      <c r="BK329" t="s">
        <v>61</v>
      </c>
      <c r="BL329" s="27">
        <v>0.43664351851851851</v>
      </c>
      <c r="BM329" t="s">
        <v>2374</v>
      </c>
      <c r="BN329" s="27">
        <v>0.59824074074074074</v>
      </c>
      <c r="BO329" t="s">
        <v>1889</v>
      </c>
      <c r="BQ329" t="s">
        <v>1904</v>
      </c>
      <c r="BT329">
        <v>32130</v>
      </c>
      <c r="BU329">
        <v>4</v>
      </c>
      <c r="BW329" t="s">
        <v>1421</v>
      </c>
      <c r="BY329" s="27">
        <v>0.59675925925925932</v>
      </c>
      <c r="BZ329" t="s">
        <v>2418</v>
      </c>
      <c r="CA329" t="s">
        <v>1422</v>
      </c>
      <c r="CB329" t="s">
        <v>1891</v>
      </c>
      <c r="CC329">
        <v>9000</v>
      </c>
      <c r="CD329" t="s">
        <v>1399</v>
      </c>
      <c r="CE329">
        <v>10</v>
      </c>
      <c r="CF329">
        <v>9000</v>
      </c>
      <c r="CG329" t="s">
        <v>1399</v>
      </c>
      <c r="CH329">
        <v>4016316852</v>
      </c>
      <c r="CI329" t="s">
        <v>1399</v>
      </c>
      <c r="CJ329" s="27">
        <v>0.59675925925925932</v>
      </c>
      <c r="CK329" t="s">
        <v>2398</v>
      </c>
      <c r="CL329" t="s">
        <v>1424</v>
      </c>
      <c r="CM329" t="s">
        <v>1892</v>
      </c>
      <c r="CN329" t="s">
        <v>1893</v>
      </c>
      <c r="CO329" s="27">
        <v>0.59684027777777782</v>
      </c>
      <c r="CP329" s="27">
        <v>0</v>
      </c>
      <c r="CQ329" t="s">
        <v>2375</v>
      </c>
      <c r="CR329" t="s">
        <v>1427</v>
      </c>
      <c r="CS329" t="s">
        <v>1399</v>
      </c>
      <c r="CT329" t="s">
        <v>1894</v>
      </c>
      <c r="CU329">
        <v>183463499</v>
      </c>
      <c r="CV329">
        <v>9000</v>
      </c>
    </row>
    <row r="330" spans="1:100" x14ac:dyDescent="0.2">
      <c r="A330" s="12"/>
      <c r="B330" s="10"/>
      <c r="C330" s="10"/>
      <c r="D330" s="14"/>
      <c r="E330" s="14"/>
      <c r="F330" s="14"/>
      <c r="G330" s="14"/>
      <c r="H330" s="14"/>
      <c r="I330" s="13"/>
      <c r="J330" s="13"/>
      <c r="M330" s="5"/>
      <c r="N330" s="14"/>
      <c r="O330" s="14"/>
      <c r="P330" s="14"/>
      <c r="Q330" s="14"/>
      <c r="AL330" t="s">
        <v>414</v>
      </c>
      <c r="AM330" t="s">
        <v>2375</v>
      </c>
      <c r="AN330" s="27">
        <v>0.60196759259259258</v>
      </c>
      <c r="AO330" t="s">
        <v>1888</v>
      </c>
      <c r="AP330">
        <v>1016894925</v>
      </c>
      <c r="AQ330" t="s">
        <v>1414</v>
      </c>
      <c r="AR330" t="s">
        <v>1415</v>
      </c>
      <c r="AS330" t="s">
        <v>1416</v>
      </c>
      <c r="AT330" t="s">
        <v>1346</v>
      </c>
      <c r="AU330" t="s">
        <v>735</v>
      </c>
      <c r="AV330" s="10">
        <v>140001286590</v>
      </c>
      <c r="AW330" s="10">
        <v>130000573252</v>
      </c>
      <c r="AX330">
        <v>2006963388</v>
      </c>
      <c r="AY330" t="s">
        <v>2366</v>
      </c>
      <c r="AZ330" s="21">
        <v>191027.1</v>
      </c>
      <c r="BA330">
        <v>9008237767</v>
      </c>
      <c r="BB330" s="21">
        <v>191027.1</v>
      </c>
      <c r="BC330" t="s">
        <v>2367</v>
      </c>
      <c r="BD330" t="s">
        <v>2383</v>
      </c>
      <c r="BE330" s="21">
        <f t="shared" si="5"/>
        <v>0</v>
      </c>
      <c r="BF330" t="s">
        <v>1417</v>
      </c>
      <c r="BG330" t="s">
        <v>1418</v>
      </c>
      <c r="BH330" t="s">
        <v>2374</v>
      </c>
      <c r="BI330" s="27">
        <v>0.43526620370370367</v>
      </c>
      <c r="BJ330">
        <v>312279</v>
      </c>
      <c r="BK330" t="s">
        <v>61</v>
      </c>
      <c r="BL330" s="27">
        <v>0.43526620370370367</v>
      </c>
      <c r="BM330" t="s">
        <v>2374</v>
      </c>
      <c r="BN330" s="27">
        <v>0.60348379629629634</v>
      </c>
      <c r="BO330" t="s">
        <v>1889</v>
      </c>
      <c r="BQ330" t="s">
        <v>1905</v>
      </c>
      <c r="BT330">
        <v>32130</v>
      </c>
      <c r="BU330">
        <v>4</v>
      </c>
      <c r="BW330" t="s">
        <v>1421</v>
      </c>
      <c r="BY330" s="27">
        <v>0.60196759259259258</v>
      </c>
      <c r="BZ330" t="s">
        <v>2418</v>
      </c>
      <c r="CA330" t="s">
        <v>1422</v>
      </c>
      <c r="CB330" t="s">
        <v>1891</v>
      </c>
      <c r="CC330">
        <v>9000</v>
      </c>
      <c r="CD330" t="s">
        <v>1399</v>
      </c>
      <c r="CE330">
        <v>10</v>
      </c>
      <c r="CF330">
        <v>9000</v>
      </c>
      <c r="CG330" t="s">
        <v>1399</v>
      </c>
      <c r="CH330">
        <v>4016316852</v>
      </c>
      <c r="CI330" t="s">
        <v>1399</v>
      </c>
      <c r="CJ330" s="27">
        <v>0.60196759259259258</v>
      </c>
      <c r="CK330" t="s">
        <v>2398</v>
      </c>
      <c r="CL330" t="s">
        <v>1424</v>
      </c>
      <c r="CM330" t="s">
        <v>1892</v>
      </c>
      <c r="CN330" t="s">
        <v>1893</v>
      </c>
      <c r="CO330" s="27">
        <v>0.60207175925925926</v>
      </c>
      <c r="CP330" s="27">
        <v>0</v>
      </c>
      <c r="CQ330" t="s">
        <v>2375</v>
      </c>
      <c r="CR330" t="s">
        <v>1427</v>
      </c>
      <c r="CS330" t="s">
        <v>1399</v>
      </c>
      <c r="CT330" t="s">
        <v>1894</v>
      </c>
      <c r="CU330">
        <v>183464008</v>
      </c>
      <c r="CV330">
        <v>9000</v>
      </c>
    </row>
    <row r="331" spans="1:100" x14ac:dyDescent="0.2">
      <c r="A331" s="12"/>
      <c r="B331" s="10"/>
      <c r="C331" s="10"/>
      <c r="D331" s="14"/>
      <c r="E331" s="14"/>
      <c r="F331" s="14"/>
      <c r="G331" s="14"/>
      <c r="H331" s="14"/>
      <c r="I331" s="13"/>
      <c r="J331" s="13"/>
      <c r="M331" s="5"/>
      <c r="N331" s="14"/>
      <c r="O331" s="14"/>
      <c r="P331" s="14"/>
      <c r="Q331" s="14"/>
      <c r="AL331" t="s">
        <v>390</v>
      </c>
      <c r="AM331" t="s">
        <v>2375</v>
      </c>
      <c r="AN331" s="27">
        <v>0.50708333333333333</v>
      </c>
      <c r="AO331" t="s">
        <v>1906</v>
      </c>
      <c r="AP331">
        <v>1016892882</v>
      </c>
      <c r="AQ331" t="s">
        <v>1414</v>
      </c>
      <c r="AR331" t="s">
        <v>1415</v>
      </c>
      <c r="AS331" t="s">
        <v>1416</v>
      </c>
      <c r="AT331" t="s">
        <v>1346</v>
      </c>
      <c r="AU331" t="s">
        <v>767</v>
      </c>
      <c r="AV331" s="10">
        <v>140001285775</v>
      </c>
      <c r="AW331" s="10">
        <v>130000572495</v>
      </c>
      <c r="AX331">
        <v>2006962594</v>
      </c>
      <c r="AY331" t="s">
        <v>2366</v>
      </c>
      <c r="AZ331" s="21">
        <v>131882.85</v>
      </c>
      <c r="BA331">
        <v>9008236859</v>
      </c>
      <c r="BB331" s="21">
        <v>131882.85</v>
      </c>
      <c r="BC331" t="s">
        <v>2379</v>
      </c>
      <c r="BD331" t="s">
        <v>2380</v>
      </c>
      <c r="BE331" s="21">
        <f t="shared" si="5"/>
        <v>0</v>
      </c>
      <c r="BF331" t="s">
        <v>1417</v>
      </c>
      <c r="BG331" t="s">
        <v>1418</v>
      </c>
      <c r="BH331" t="s">
        <v>2374</v>
      </c>
      <c r="BI331" s="27">
        <v>0.44370370370370371</v>
      </c>
      <c r="BJ331">
        <v>507416</v>
      </c>
      <c r="BK331" t="s">
        <v>87</v>
      </c>
      <c r="BL331" s="27">
        <v>0.44370370370370371</v>
      </c>
      <c r="BM331" t="s">
        <v>2374</v>
      </c>
      <c r="BN331" s="27">
        <v>0.51028935185185187</v>
      </c>
      <c r="BO331" t="s">
        <v>1907</v>
      </c>
      <c r="BQ331" t="s">
        <v>1908</v>
      </c>
      <c r="BT331">
        <v>32120</v>
      </c>
      <c r="BU331">
        <v>3</v>
      </c>
      <c r="BW331" t="s">
        <v>1421</v>
      </c>
      <c r="BY331" s="27">
        <v>0.50708333333333333</v>
      </c>
      <c r="BZ331" t="s">
        <v>2398</v>
      </c>
      <c r="CA331" t="s">
        <v>1422</v>
      </c>
      <c r="CB331" t="s">
        <v>1909</v>
      </c>
      <c r="CC331">
        <v>9000</v>
      </c>
      <c r="CD331" t="s">
        <v>1399</v>
      </c>
      <c r="CE331">
        <v>10</v>
      </c>
      <c r="CF331">
        <v>9000</v>
      </c>
      <c r="CG331" t="s">
        <v>1399</v>
      </c>
      <c r="CH331">
        <v>4016316992</v>
      </c>
      <c r="CI331" t="s">
        <v>1399</v>
      </c>
      <c r="CJ331" s="27">
        <v>0.50708333333333333</v>
      </c>
      <c r="CK331" t="s">
        <v>2374</v>
      </c>
      <c r="CL331" t="s">
        <v>1424</v>
      </c>
      <c r="CM331" t="s">
        <v>1910</v>
      </c>
      <c r="CN331" t="s">
        <v>1911</v>
      </c>
      <c r="CO331" s="27">
        <v>0.50724537037037043</v>
      </c>
      <c r="CP331" s="27">
        <v>0</v>
      </c>
      <c r="CQ331" t="s">
        <v>2375</v>
      </c>
      <c r="CR331" t="s">
        <v>1427</v>
      </c>
      <c r="CS331" t="s">
        <v>1399</v>
      </c>
      <c r="CT331" t="s">
        <v>1912</v>
      </c>
      <c r="CU331">
        <v>183458157</v>
      </c>
      <c r="CV331">
        <v>9000</v>
      </c>
    </row>
    <row r="332" spans="1:100" x14ac:dyDescent="0.2">
      <c r="A332" s="12"/>
      <c r="B332" s="10"/>
      <c r="C332" s="10"/>
      <c r="D332" s="14"/>
      <c r="E332" s="14"/>
      <c r="F332" s="14"/>
      <c r="G332" s="14"/>
      <c r="H332" s="14"/>
      <c r="I332" s="13"/>
      <c r="J332" s="13"/>
      <c r="M332" s="5"/>
      <c r="N332" s="14"/>
      <c r="O332" s="14"/>
      <c r="P332" s="14"/>
      <c r="Q332" s="14"/>
      <c r="AL332" t="s">
        <v>390</v>
      </c>
      <c r="AM332" t="s">
        <v>2375</v>
      </c>
      <c r="AN332" s="27">
        <v>0.5145601851851852</v>
      </c>
      <c r="AO332" t="s">
        <v>1906</v>
      </c>
      <c r="AP332">
        <v>1016892882</v>
      </c>
      <c r="AQ332" t="s">
        <v>1414</v>
      </c>
      <c r="AR332" t="s">
        <v>1415</v>
      </c>
      <c r="AS332" t="s">
        <v>1416</v>
      </c>
      <c r="AT332" t="s">
        <v>1346</v>
      </c>
      <c r="AU332" t="s">
        <v>821</v>
      </c>
      <c r="AV332" s="10">
        <v>140001285820</v>
      </c>
      <c r="AW332" s="10">
        <v>130000572493</v>
      </c>
      <c r="AX332">
        <v>2006962603</v>
      </c>
      <c r="AY332" t="s">
        <v>2366</v>
      </c>
      <c r="AZ332" s="21">
        <v>77623.149999999994</v>
      </c>
      <c r="BA332">
        <v>9008236910</v>
      </c>
      <c r="BB332" s="21">
        <v>77623.149999999994</v>
      </c>
      <c r="BC332" t="s">
        <v>2379</v>
      </c>
      <c r="BD332" t="s">
        <v>2380</v>
      </c>
      <c r="BE332" s="21">
        <f t="shared" si="5"/>
        <v>0</v>
      </c>
      <c r="BF332" t="s">
        <v>1417</v>
      </c>
      <c r="BG332" t="s">
        <v>1418</v>
      </c>
      <c r="BH332" t="s">
        <v>2374</v>
      </c>
      <c r="BI332" s="27">
        <v>0.44331018518518522</v>
      </c>
      <c r="BJ332">
        <v>507416</v>
      </c>
      <c r="BK332" t="s">
        <v>87</v>
      </c>
      <c r="BL332" s="27">
        <v>0.44331018518518522</v>
      </c>
      <c r="BM332" t="s">
        <v>2374</v>
      </c>
      <c r="BN332" s="27">
        <v>0.51633101851851848</v>
      </c>
      <c r="BO332" t="s">
        <v>1907</v>
      </c>
      <c r="BQ332" t="s">
        <v>1913</v>
      </c>
      <c r="BT332">
        <v>32120</v>
      </c>
      <c r="BU332">
        <v>3</v>
      </c>
      <c r="BW332" t="s">
        <v>1421</v>
      </c>
      <c r="BY332" s="27">
        <v>0.5145601851851852</v>
      </c>
      <c r="BZ332" t="s">
        <v>2398</v>
      </c>
      <c r="CA332" t="s">
        <v>1422</v>
      </c>
      <c r="CB332" t="s">
        <v>1909</v>
      </c>
      <c r="CC332">
        <v>9000</v>
      </c>
      <c r="CD332" t="s">
        <v>1399</v>
      </c>
      <c r="CE332">
        <v>10</v>
      </c>
      <c r="CF332">
        <v>9000</v>
      </c>
      <c r="CG332" t="s">
        <v>1399</v>
      </c>
      <c r="CH332">
        <v>4016316992</v>
      </c>
      <c r="CI332" t="s">
        <v>1399</v>
      </c>
      <c r="CJ332" s="27">
        <v>0.5145601851851852</v>
      </c>
      <c r="CK332" t="s">
        <v>2374</v>
      </c>
      <c r="CL332" t="s">
        <v>1424</v>
      </c>
      <c r="CM332" t="s">
        <v>1910</v>
      </c>
      <c r="CN332" t="s">
        <v>1911</v>
      </c>
      <c r="CO332" s="27">
        <v>0.51466435185185189</v>
      </c>
      <c r="CP332" s="27">
        <v>0</v>
      </c>
      <c r="CQ332" t="s">
        <v>2375</v>
      </c>
      <c r="CR332" t="s">
        <v>1427</v>
      </c>
      <c r="CS332" t="s">
        <v>1399</v>
      </c>
      <c r="CT332" t="s">
        <v>1912</v>
      </c>
      <c r="CU332">
        <v>183458232</v>
      </c>
      <c r="CV332">
        <v>9000</v>
      </c>
    </row>
    <row r="333" spans="1:100" x14ac:dyDescent="0.2">
      <c r="A333" s="12"/>
      <c r="B333" s="10"/>
      <c r="C333" s="10"/>
      <c r="D333" s="14"/>
      <c r="E333" s="14"/>
      <c r="F333" s="14"/>
      <c r="G333" s="14"/>
      <c r="H333" s="14"/>
      <c r="I333" s="13"/>
      <c r="J333" s="13"/>
      <c r="M333" s="5"/>
      <c r="N333" s="14"/>
      <c r="O333" s="14"/>
      <c r="P333" s="14"/>
      <c r="Q333" s="14"/>
      <c r="AL333" t="s">
        <v>390</v>
      </c>
      <c r="AM333" t="s">
        <v>2375</v>
      </c>
      <c r="AN333" s="27">
        <v>0.52148148148148155</v>
      </c>
      <c r="AO333" t="s">
        <v>1906</v>
      </c>
      <c r="AP333">
        <v>1016892882</v>
      </c>
      <c r="AQ333" t="s">
        <v>1414</v>
      </c>
      <c r="AR333" t="s">
        <v>1415</v>
      </c>
      <c r="AS333" t="s">
        <v>1416</v>
      </c>
      <c r="AT333" t="s">
        <v>1346</v>
      </c>
      <c r="AU333" t="s">
        <v>822</v>
      </c>
      <c r="AV333" s="10">
        <v>140001285851</v>
      </c>
      <c r="AW333" s="10">
        <v>130000572489</v>
      </c>
      <c r="AX333">
        <v>2006962612</v>
      </c>
      <c r="AY333" t="s">
        <v>2366</v>
      </c>
      <c r="AZ333" s="21">
        <v>493221.85</v>
      </c>
      <c r="BA333">
        <v>9008236915</v>
      </c>
      <c r="BB333" s="21">
        <v>493221.85</v>
      </c>
      <c r="BC333" t="s">
        <v>2379</v>
      </c>
      <c r="BD333" t="s">
        <v>2380</v>
      </c>
      <c r="BE333" s="21">
        <f t="shared" si="5"/>
        <v>0</v>
      </c>
      <c r="BF333" t="s">
        <v>1417</v>
      </c>
      <c r="BG333" t="s">
        <v>1418</v>
      </c>
      <c r="BH333" t="s">
        <v>2374</v>
      </c>
      <c r="BI333" s="27">
        <v>0.44290509259259259</v>
      </c>
      <c r="BJ333">
        <v>507416</v>
      </c>
      <c r="BK333" t="s">
        <v>87</v>
      </c>
      <c r="BL333" s="27">
        <v>0.44290509259259259</v>
      </c>
      <c r="BM333" t="s">
        <v>2374</v>
      </c>
      <c r="BN333" s="27">
        <v>0.52337962962962969</v>
      </c>
      <c r="BO333" t="s">
        <v>1907</v>
      </c>
      <c r="BQ333" t="s">
        <v>1914</v>
      </c>
      <c r="BT333">
        <v>32120</v>
      </c>
      <c r="BU333">
        <v>3</v>
      </c>
      <c r="BW333" t="s">
        <v>1421</v>
      </c>
      <c r="BY333" s="27">
        <v>0.52148148148148155</v>
      </c>
      <c r="BZ333" t="s">
        <v>2398</v>
      </c>
      <c r="CA333" t="s">
        <v>1422</v>
      </c>
      <c r="CB333" t="s">
        <v>1909</v>
      </c>
      <c r="CC333">
        <v>9000</v>
      </c>
      <c r="CD333" t="s">
        <v>1399</v>
      </c>
      <c r="CE333">
        <v>10</v>
      </c>
      <c r="CF333">
        <v>9000</v>
      </c>
      <c r="CG333" t="s">
        <v>1399</v>
      </c>
      <c r="CH333">
        <v>4016316992</v>
      </c>
      <c r="CI333" t="s">
        <v>1399</v>
      </c>
      <c r="CJ333" s="27">
        <v>0.52148148148148155</v>
      </c>
      <c r="CK333" t="s">
        <v>2374</v>
      </c>
      <c r="CL333" t="s">
        <v>1424</v>
      </c>
      <c r="CM333" t="s">
        <v>1910</v>
      </c>
      <c r="CN333" t="s">
        <v>1911</v>
      </c>
      <c r="CO333" s="27">
        <v>0.52152777777777781</v>
      </c>
      <c r="CP333" s="27">
        <v>0</v>
      </c>
      <c r="CQ333" t="s">
        <v>2375</v>
      </c>
      <c r="CR333" t="s">
        <v>1427</v>
      </c>
      <c r="CS333" t="s">
        <v>1399</v>
      </c>
      <c r="CT333" t="s">
        <v>1912</v>
      </c>
      <c r="CU333">
        <v>183458433</v>
      </c>
      <c r="CV333">
        <v>9000</v>
      </c>
    </row>
    <row r="334" spans="1:100" x14ac:dyDescent="0.2">
      <c r="A334" s="12"/>
      <c r="B334" s="10"/>
      <c r="C334" s="10"/>
      <c r="D334" s="14"/>
      <c r="E334" s="14"/>
      <c r="F334" s="14"/>
      <c r="G334" s="14"/>
      <c r="H334" s="14"/>
      <c r="I334" s="13"/>
      <c r="J334" s="13"/>
      <c r="M334" s="5"/>
      <c r="N334" s="14"/>
      <c r="O334" s="14"/>
      <c r="P334" s="14"/>
      <c r="Q334" s="14"/>
      <c r="AL334" t="s">
        <v>390</v>
      </c>
      <c r="AM334" t="s">
        <v>2375</v>
      </c>
      <c r="AN334" s="27">
        <v>0.53687499999999999</v>
      </c>
      <c r="AO334" t="s">
        <v>1906</v>
      </c>
      <c r="AP334">
        <v>1016823762</v>
      </c>
      <c r="AQ334" t="s">
        <v>1414</v>
      </c>
      <c r="AR334" t="s">
        <v>1415</v>
      </c>
      <c r="AS334" t="s">
        <v>1416</v>
      </c>
      <c r="AT334" t="s">
        <v>1346</v>
      </c>
      <c r="AU334" t="s">
        <v>1016</v>
      </c>
      <c r="AV334" s="10">
        <v>140001285934</v>
      </c>
      <c r="AW334" s="10">
        <v>130000572455</v>
      </c>
      <c r="AX334">
        <v>2006962704</v>
      </c>
      <c r="AY334" t="s">
        <v>2366</v>
      </c>
      <c r="AZ334" s="21">
        <v>359985.45</v>
      </c>
      <c r="BA334">
        <v>9008236928</v>
      </c>
      <c r="BB334" s="21">
        <v>359985.45</v>
      </c>
      <c r="BC334" t="s">
        <v>2384</v>
      </c>
      <c r="BD334" t="s">
        <v>2385</v>
      </c>
      <c r="BE334" s="21">
        <f t="shared" si="5"/>
        <v>0</v>
      </c>
      <c r="BF334" t="s">
        <v>1417</v>
      </c>
      <c r="BG334" t="s">
        <v>1418</v>
      </c>
      <c r="BH334" t="s">
        <v>2374</v>
      </c>
      <c r="BI334" s="27">
        <v>0.43991898148148145</v>
      </c>
      <c r="BJ334">
        <v>450271</v>
      </c>
      <c r="BK334" t="s">
        <v>87</v>
      </c>
      <c r="BL334" s="27">
        <v>0.43991898148148145</v>
      </c>
      <c r="BM334" t="s">
        <v>2374</v>
      </c>
      <c r="BN334" s="27">
        <v>0.53774305555555557</v>
      </c>
      <c r="BO334" t="s">
        <v>1907</v>
      </c>
      <c r="BQ334" t="s">
        <v>1915</v>
      </c>
      <c r="BT334">
        <v>32120</v>
      </c>
      <c r="BU334">
        <v>3</v>
      </c>
      <c r="BW334" t="s">
        <v>1421</v>
      </c>
      <c r="BY334" s="27">
        <v>0.53687499999999999</v>
      </c>
      <c r="BZ334" t="s">
        <v>2398</v>
      </c>
      <c r="CA334" t="s">
        <v>1422</v>
      </c>
      <c r="CB334" t="s">
        <v>1909</v>
      </c>
      <c r="CC334">
        <v>9000</v>
      </c>
      <c r="CD334" t="s">
        <v>1399</v>
      </c>
      <c r="CE334">
        <v>10</v>
      </c>
      <c r="CF334">
        <v>9000</v>
      </c>
      <c r="CG334" t="s">
        <v>1399</v>
      </c>
      <c r="CH334">
        <v>4016316992</v>
      </c>
      <c r="CI334" t="s">
        <v>1399</v>
      </c>
      <c r="CJ334" s="27">
        <v>0.53687499999999999</v>
      </c>
      <c r="CK334" t="s">
        <v>2374</v>
      </c>
      <c r="CL334" t="s">
        <v>1424</v>
      </c>
      <c r="CM334" t="s">
        <v>1916</v>
      </c>
      <c r="CN334" t="s">
        <v>1911</v>
      </c>
      <c r="CO334" s="27">
        <v>0.53690972222222222</v>
      </c>
      <c r="CP334" s="27">
        <v>0</v>
      </c>
      <c r="CQ334" t="s">
        <v>2375</v>
      </c>
      <c r="CR334" t="s">
        <v>1427</v>
      </c>
      <c r="CS334" t="s">
        <v>1399</v>
      </c>
      <c r="CT334" t="s">
        <v>1917</v>
      </c>
      <c r="CU334">
        <v>183458744</v>
      </c>
      <c r="CV334">
        <v>9000</v>
      </c>
    </row>
    <row r="335" spans="1:100" x14ac:dyDescent="0.2">
      <c r="A335" s="12"/>
      <c r="B335" s="10"/>
      <c r="C335" s="10"/>
      <c r="D335" s="14"/>
      <c r="E335" s="14"/>
      <c r="F335" s="14"/>
      <c r="G335" s="14"/>
      <c r="H335" s="14"/>
      <c r="I335" s="13"/>
      <c r="J335" s="13"/>
      <c r="M335" s="5"/>
      <c r="N335" s="14"/>
      <c r="O335" s="14"/>
      <c r="P335" s="14"/>
      <c r="Q335" s="14"/>
      <c r="AL335" t="s">
        <v>390</v>
      </c>
      <c r="AM335" t="s">
        <v>2375</v>
      </c>
      <c r="AN335" s="27">
        <v>0.54498842592592589</v>
      </c>
      <c r="AO335" t="s">
        <v>1906</v>
      </c>
      <c r="AP335">
        <v>1017079140</v>
      </c>
      <c r="AQ335" t="s">
        <v>1414</v>
      </c>
      <c r="AR335" t="s">
        <v>1415</v>
      </c>
      <c r="AS335" t="s">
        <v>1416</v>
      </c>
      <c r="AT335" t="s">
        <v>1346</v>
      </c>
      <c r="AU335" t="s">
        <v>850</v>
      </c>
      <c r="AV335" s="10">
        <v>140001285999</v>
      </c>
      <c r="AW335" s="10">
        <v>130000572452</v>
      </c>
      <c r="AX335">
        <v>2006962709</v>
      </c>
      <c r="AY335" t="s">
        <v>2366</v>
      </c>
      <c r="AZ335" s="21">
        <v>138768.29999999999</v>
      </c>
      <c r="BA335">
        <v>9008237092</v>
      </c>
      <c r="BB335" s="21">
        <v>138768.29999999999</v>
      </c>
      <c r="BC335" t="s">
        <v>2377</v>
      </c>
      <c r="BD335" t="s">
        <v>2378</v>
      </c>
      <c r="BE335" s="21">
        <f t="shared" si="5"/>
        <v>0</v>
      </c>
      <c r="BF335" t="s">
        <v>1417</v>
      </c>
      <c r="BG335" t="s">
        <v>1418</v>
      </c>
      <c r="BH335" t="s">
        <v>2374</v>
      </c>
      <c r="BI335" s="27">
        <v>0.43943287037037032</v>
      </c>
      <c r="BJ335">
        <v>450271</v>
      </c>
      <c r="BK335" t="s">
        <v>87</v>
      </c>
      <c r="BL335" s="27">
        <v>0.43943287037037032</v>
      </c>
      <c r="BM335" t="s">
        <v>2374</v>
      </c>
      <c r="BN335" s="27">
        <v>0.54634259259259255</v>
      </c>
      <c r="BO335" t="s">
        <v>1907</v>
      </c>
      <c r="BQ335" t="s">
        <v>1918</v>
      </c>
      <c r="BT335">
        <v>32120</v>
      </c>
      <c r="BU335">
        <v>3</v>
      </c>
      <c r="BW335" t="s">
        <v>1421</v>
      </c>
      <c r="BY335" s="27">
        <v>0.54498842592592589</v>
      </c>
      <c r="BZ335" t="s">
        <v>2398</v>
      </c>
      <c r="CA335" t="s">
        <v>1422</v>
      </c>
      <c r="CB335" t="s">
        <v>1909</v>
      </c>
      <c r="CC335">
        <v>9000</v>
      </c>
      <c r="CD335" t="s">
        <v>1399</v>
      </c>
      <c r="CE335">
        <v>10</v>
      </c>
      <c r="CF335">
        <v>9000</v>
      </c>
      <c r="CG335" t="s">
        <v>1399</v>
      </c>
      <c r="CH335">
        <v>4016316992</v>
      </c>
      <c r="CI335" t="s">
        <v>1399</v>
      </c>
      <c r="CJ335" s="27">
        <v>0.54498842592592589</v>
      </c>
      <c r="CK335" t="s">
        <v>2374</v>
      </c>
      <c r="CL335" t="s">
        <v>1424</v>
      </c>
      <c r="CM335" t="s">
        <v>1916</v>
      </c>
      <c r="CN335" t="s">
        <v>1911</v>
      </c>
      <c r="CO335" s="27">
        <v>0.54502314814814812</v>
      </c>
      <c r="CP335" s="27">
        <v>0</v>
      </c>
      <c r="CQ335" t="s">
        <v>2375</v>
      </c>
      <c r="CR335" t="s">
        <v>1427</v>
      </c>
      <c r="CS335" t="s">
        <v>1399</v>
      </c>
      <c r="CT335" t="s">
        <v>1917</v>
      </c>
      <c r="CU335">
        <v>183459100</v>
      </c>
      <c r="CV335">
        <v>9000</v>
      </c>
    </row>
    <row r="336" spans="1:100" x14ac:dyDescent="0.2">
      <c r="A336" s="12"/>
      <c r="B336" s="10"/>
      <c r="C336" s="10"/>
      <c r="D336" s="14"/>
      <c r="E336" s="14"/>
      <c r="F336" s="14"/>
      <c r="G336" s="14"/>
      <c r="H336" s="14"/>
      <c r="I336" s="13"/>
      <c r="J336" s="13"/>
      <c r="M336" s="5"/>
      <c r="N336" s="14"/>
      <c r="O336" s="14"/>
      <c r="P336" s="14"/>
      <c r="Q336" s="14"/>
      <c r="AL336" t="s">
        <v>390</v>
      </c>
      <c r="AM336" t="s">
        <v>2375</v>
      </c>
      <c r="AN336" s="27">
        <v>0.52697916666666667</v>
      </c>
      <c r="AO336" t="s">
        <v>1906</v>
      </c>
      <c r="AP336">
        <v>1017826554</v>
      </c>
      <c r="AQ336" t="s">
        <v>1414</v>
      </c>
      <c r="AR336" t="s">
        <v>1415</v>
      </c>
      <c r="AS336" t="s">
        <v>1416</v>
      </c>
      <c r="AT336" t="s">
        <v>1346</v>
      </c>
      <c r="AU336" t="s">
        <v>1114</v>
      </c>
      <c r="AV336" s="10">
        <v>140001285878</v>
      </c>
      <c r="AW336" s="10">
        <v>130000572443</v>
      </c>
      <c r="AX336">
        <v>2006962695</v>
      </c>
      <c r="AY336" t="s">
        <v>2366</v>
      </c>
      <c r="AZ336" s="21">
        <v>96278.6</v>
      </c>
      <c r="BA336">
        <v>9008236922</v>
      </c>
      <c r="BB336" s="21">
        <v>96278.6</v>
      </c>
      <c r="BC336" t="s">
        <v>2372</v>
      </c>
      <c r="BD336" t="s">
        <v>2376</v>
      </c>
      <c r="BE336" s="21">
        <f t="shared" si="5"/>
        <v>0</v>
      </c>
      <c r="BF336" t="s">
        <v>1417</v>
      </c>
      <c r="BG336" t="s">
        <v>1418</v>
      </c>
      <c r="BH336" t="s">
        <v>2374</v>
      </c>
      <c r="BI336" s="27">
        <v>0.43811342592592589</v>
      </c>
      <c r="BJ336">
        <v>450271</v>
      </c>
      <c r="BK336" t="s">
        <v>87</v>
      </c>
      <c r="BL336" s="27">
        <v>0.43811342592592589</v>
      </c>
      <c r="BM336" t="s">
        <v>2374</v>
      </c>
      <c r="BN336" s="27">
        <v>0.52827546296296302</v>
      </c>
      <c r="BO336" t="s">
        <v>1907</v>
      </c>
      <c r="BQ336" t="s">
        <v>1919</v>
      </c>
      <c r="BT336">
        <v>32120</v>
      </c>
      <c r="BU336">
        <v>3</v>
      </c>
      <c r="BW336" t="s">
        <v>1421</v>
      </c>
      <c r="BY336" s="27">
        <v>0.52697916666666667</v>
      </c>
      <c r="BZ336" t="s">
        <v>2398</v>
      </c>
      <c r="CA336" t="s">
        <v>1422</v>
      </c>
      <c r="CB336" t="s">
        <v>1909</v>
      </c>
      <c r="CC336">
        <v>9000</v>
      </c>
      <c r="CD336" t="s">
        <v>1399</v>
      </c>
      <c r="CE336">
        <v>10</v>
      </c>
      <c r="CF336">
        <v>9000</v>
      </c>
      <c r="CG336" t="s">
        <v>1399</v>
      </c>
      <c r="CH336">
        <v>4016316992</v>
      </c>
      <c r="CI336" t="s">
        <v>1399</v>
      </c>
      <c r="CJ336" s="27">
        <v>0.52697916666666667</v>
      </c>
      <c r="CK336" t="s">
        <v>2374</v>
      </c>
      <c r="CL336" t="s">
        <v>1424</v>
      </c>
      <c r="CM336" t="s">
        <v>1916</v>
      </c>
      <c r="CN336" t="s">
        <v>1911</v>
      </c>
      <c r="CO336" s="27">
        <v>0.52710648148148154</v>
      </c>
      <c r="CP336" s="27">
        <v>0</v>
      </c>
      <c r="CQ336" t="s">
        <v>2375</v>
      </c>
      <c r="CR336" t="s">
        <v>1427</v>
      </c>
      <c r="CS336" t="s">
        <v>1399</v>
      </c>
      <c r="CT336" t="s">
        <v>1917</v>
      </c>
      <c r="CU336">
        <v>183458618</v>
      </c>
      <c r="CV336">
        <v>9000</v>
      </c>
    </row>
    <row r="337" spans="1:100" x14ac:dyDescent="0.2">
      <c r="A337" s="12"/>
      <c r="B337" s="10"/>
      <c r="C337" s="10"/>
      <c r="D337" s="14"/>
      <c r="E337" s="14"/>
      <c r="F337" s="14"/>
      <c r="G337" s="14"/>
      <c r="H337" s="14"/>
      <c r="I337" s="13"/>
      <c r="J337" s="13"/>
      <c r="M337" s="5"/>
      <c r="N337" s="14"/>
      <c r="O337" s="14"/>
      <c r="P337" s="14"/>
      <c r="Q337" s="14"/>
      <c r="AL337" t="s">
        <v>390</v>
      </c>
      <c r="AM337" t="s">
        <v>2375</v>
      </c>
      <c r="AN337" s="27">
        <v>0.53105324074074078</v>
      </c>
      <c r="AO337" t="s">
        <v>1906</v>
      </c>
      <c r="AP337">
        <v>1018532101</v>
      </c>
      <c r="AQ337" t="s">
        <v>1414</v>
      </c>
      <c r="AR337" t="s">
        <v>1415</v>
      </c>
      <c r="AS337" t="s">
        <v>1416</v>
      </c>
      <c r="AT337" t="s">
        <v>1346</v>
      </c>
      <c r="AU337" t="s">
        <v>926</v>
      </c>
      <c r="AV337" s="10">
        <v>140001285906</v>
      </c>
      <c r="AW337" s="10">
        <v>130000572469</v>
      </c>
      <c r="AX337">
        <v>2006962700</v>
      </c>
      <c r="AY337" t="s">
        <v>2366</v>
      </c>
      <c r="AZ337" s="21">
        <v>309256.75</v>
      </c>
      <c r="BA337">
        <v>9008236924</v>
      </c>
      <c r="BB337" s="21">
        <v>309256.75</v>
      </c>
      <c r="BC337" t="s">
        <v>2372</v>
      </c>
      <c r="BD337" t="s">
        <v>2373</v>
      </c>
      <c r="BE337" s="21">
        <f t="shared" si="5"/>
        <v>0</v>
      </c>
      <c r="BF337" t="s">
        <v>1417</v>
      </c>
      <c r="BG337" t="s">
        <v>1418</v>
      </c>
      <c r="BH337" t="s">
        <v>2374</v>
      </c>
      <c r="BI337" s="27">
        <v>0.44111111111111106</v>
      </c>
      <c r="BJ337">
        <v>450271</v>
      </c>
      <c r="BK337" t="s">
        <v>87</v>
      </c>
      <c r="BL337" s="27">
        <v>0.44111111111111106</v>
      </c>
      <c r="BM337" t="s">
        <v>2374</v>
      </c>
      <c r="BN337" s="27">
        <v>0.53244212962962967</v>
      </c>
      <c r="BO337" t="s">
        <v>1907</v>
      </c>
      <c r="BQ337" t="s">
        <v>1920</v>
      </c>
      <c r="BT337">
        <v>32120</v>
      </c>
      <c r="BU337">
        <v>3</v>
      </c>
      <c r="BW337" t="s">
        <v>1421</v>
      </c>
      <c r="BY337" s="27">
        <v>0.53105324074074078</v>
      </c>
      <c r="BZ337" t="s">
        <v>2398</v>
      </c>
      <c r="CA337" t="s">
        <v>1422</v>
      </c>
      <c r="CB337" t="s">
        <v>1909</v>
      </c>
      <c r="CC337">
        <v>9000</v>
      </c>
      <c r="CD337" t="s">
        <v>1399</v>
      </c>
      <c r="CE337">
        <v>10</v>
      </c>
      <c r="CF337">
        <v>9000</v>
      </c>
      <c r="CG337" t="s">
        <v>1399</v>
      </c>
      <c r="CH337">
        <v>4016316992</v>
      </c>
      <c r="CI337" t="s">
        <v>1399</v>
      </c>
      <c r="CJ337" s="27">
        <v>0.53105324074074078</v>
      </c>
      <c r="CK337" t="s">
        <v>2374</v>
      </c>
      <c r="CL337" t="s">
        <v>1424</v>
      </c>
      <c r="CM337" t="s">
        <v>1916</v>
      </c>
      <c r="CN337" t="s">
        <v>1911</v>
      </c>
      <c r="CO337" s="27">
        <v>0.53109953703703705</v>
      </c>
      <c r="CP337" s="27">
        <v>0</v>
      </c>
      <c r="CQ337" t="s">
        <v>2375</v>
      </c>
      <c r="CR337" t="s">
        <v>1427</v>
      </c>
      <c r="CS337" t="s">
        <v>1399</v>
      </c>
      <c r="CT337" t="s">
        <v>1917</v>
      </c>
      <c r="CU337">
        <v>183458736</v>
      </c>
      <c r="CV337">
        <v>9000</v>
      </c>
    </row>
    <row r="338" spans="1:100" x14ac:dyDescent="0.2">
      <c r="A338" s="12"/>
      <c r="B338" s="10"/>
      <c r="C338" s="10"/>
      <c r="D338" s="14"/>
      <c r="E338" s="14"/>
      <c r="F338" s="14"/>
      <c r="G338" s="14"/>
      <c r="H338" s="14"/>
      <c r="I338" s="13"/>
      <c r="J338" s="13"/>
      <c r="M338" s="5"/>
      <c r="N338" s="14"/>
      <c r="O338" s="14"/>
      <c r="P338" s="14"/>
      <c r="Q338" s="14"/>
      <c r="AL338" t="s">
        <v>390</v>
      </c>
      <c r="AM338" t="s">
        <v>2375</v>
      </c>
      <c r="AN338" s="27">
        <v>0.56333333333333335</v>
      </c>
      <c r="AO338" t="s">
        <v>1906</v>
      </c>
      <c r="AP338">
        <v>1017826554</v>
      </c>
      <c r="AQ338" t="s">
        <v>1414</v>
      </c>
      <c r="AR338" t="s">
        <v>1415</v>
      </c>
      <c r="AS338" t="s">
        <v>1416</v>
      </c>
      <c r="AT338" t="s">
        <v>1346</v>
      </c>
      <c r="AU338" t="s">
        <v>1114</v>
      </c>
      <c r="AV338" s="10">
        <v>140001286190</v>
      </c>
      <c r="AW338" s="10">
        <v>130000572475</v>
      </c>
      <c r="AX338">
        <v>2006962906</v>
      </c>
      <c r="AY338" t="s">
        <v>2366</v>
      </c>
      <c r="AZ338">
        <v>438.7</v>
      </c>
      <c r="BA338">
        <v>9008241765</v>
      </c>
      <c r="BB338">
        <v>438.7</v>
      </c>
      <c r="BC338" t="s">
        <v>2372</v>
      </c>
      <c r="BD338" t="s">
        <v>2376</v>
      </c>
      <c r="BE338" s="21">
        <f t="shared" si="5"/>
        <v>0</v>
      </c>
      <c r="BF338" t="s">
        <v>1417</v>
      </c>
      <c r="BG338" t="s">
        <v>1418</v>
      </c>
      <c r="BH338" t="s">
        <v>2374</v>
      </c>
      <c r="BI338" s="27">
        <v>0.44175925925925924</v>
      </c>
      <c r="BJ338">
        <v>450271</v>
      </c>
      <c r="BK338" t="s">
        <v>87</v>
      </c>
      <c r="BL338" s="27">
        <v>0.44175925925925924</v>
      </c>
      <c r="BM338" t="s">
        <v>2374</v>
      </c>
      <c r="BN338" s="27">
        <v>0.56457175925925929</v>
      </c>
      <c r="BO338" t="s">
        <v>1907</v>
      </c>
      <c r="BQ338" t="s">
        <v>1921</v>
      </c>
      <c r="BT338">
        <v>32120</v>
      </c>
      <c r="BU338">
        <v>3</v>
      </c>
      <c r="BW338" t="s">
        <v>1421</v>
      </c>
      <c r="BY338" s="27">
        <v>0.56333333333333335</v>
      </c>
      <c r="BZ338" t="s">
        <v>2398</v>
      </c>
      <c r="CA338" t="s">
        <v>1422</v>
      </c>
      <c r="CB338" t="s">
        <v>1909</v>
      </c>
      <c r="CC338">
        <v>9000</v>
      </c>
      <c r="CD338" t="s">
        <v>1399</v>
      </c>
      <c r="CE338">
        <v>10</v>
      </c>
      <c r="CF338">
        <v>9000</v>
      </c>
      <c r="CG338" t="s">
        <v>1399</v>
      </c>
      <c r="CH338">
        <v>4016316992</v>
      </c>
      <c r="CI338" t="s">
        <v>1399</v>
      </c>
      <c r="CJ338" s="27">
        <v>0.56333333333333335</v>
      </c>
      <c r="CK338" t="s">
        <v>2374</v>
      </c>
      <c r="CL338" t="s">
        <v>1424</v>
      </c>
      <c r="CM338" t="s">
        <v>1916</v>
      </c>
      <c r="CN338" t="s">
        <v>1911</v>
      </c>
      <c r="CO338" s="27">
        <v>0.56336805555555558</v>
      </c>
      <c r="CP338" s="27">
        <v>0</v>
      </c>
      <c r="CQ338" t="s">
        <v>2375</v>
      </c>
      <c r="CR338" t="s">
        <v>1427</v>
      </c>
      <c r="CS338" t="s">
        <v>1399</v>
      </c>
      <c r="CT338" t="s">
        <v>1917</v>
      </c>
      <c r="CU338">
        <v>183460388</v>
      </c>
      <c r="CV338">
        <v>9000</v>
      </c>
    </row>
    <row r="339" spans="1:100" x14ac:dyDescent="0.2">
      <c r="A339" s="12"/>
      <c r="B339" s="10"/>
      <c r="C339" s="10"/>
      <c r="D339" s="14"/>
      <c r="E339" s="14"/>
      <c r="F339" s="14"/>
      <c r="G339" s="14"/>
      <c r="H339" s="14"/>
      <c r="I339" s="13"/>
      <c r="J339" s="13"/>
      <c r="M339" s="5"/>
      <c r="N339" s="14"/>
      <c r="O339" s="14"/>
      <c r="P339" s="14"/>
      <c r="Q339" s="14"/>
      <c r="AL339" t="s">
        <v>390</v>
      </c>
      <c r="AM339" t="s">
        <v>2375</v>
      </c>
      <c r="AN339" s="27">
        <v>0.55899305555555556</v>
      </c>
      <c r="AO339" t="s">
        <v>1906</v>
      </c>
      <c r="AP339">
        <v>1017270176</v>
      </c>
      <c r="AQ339" t="s">
        <v>1414</v>
      </c>
      <c r="AR339" t="s">
        <v>1415</v>
      </c>
      <c r="AS339" t="s">
        <v>1416</v>
      </c>
      <c r="AT339" t="s">
        <v>1346</v>
      </c>
      <c r="AU339" t="s">
        <v>1097</v>
      </c>
      <c r="AV339" s="10">
        <v>140001286158</v>
      </c>
      <c r="AW339" s="10">
        <v>130000572433</v>
      </c>
      <c r="AX339">
        <v>2006962905</v>
      </c>
      <c r="AY339" t="s">
        <v>2366</v>
      </c>
      <c r="AZ339">
        <v>438.7</v>
      </c>
      <c r="BA339">
        <v>9008237109</v>
      </c>
      <c r="BB339">
        <v>438.7</v>
      </c>
      <c r="BC339" t="s">
        <v>2381</v>
      </c>
      <c r="BD339" t="s">
        <v>2382</v>
      </c>
      <c r="BE339" s="21">
        <f t="shared" si="5"/>
        <v>0</v>
      </c>
      <c r="BF339" t="s">
        <v>1417</v>
      </c>
      <c r="BG339" t="s">
        <v>1418</v>
      </c>
      <c r="BH339" t="s">
        <v>2374</v>
      </c>
      <c r="BI339" s="27">
        <v>0.43484953703703705</v>
      </c>
      <c r="BJ339">
        <v>450271</v>
      </c>
      <c r="BK339" t="s">
        <v>87</v>
      </c>
      <c r="BL339" s="27">
        <v>0.43484953703703705</v>
      </c>
      <c r="BM339" t="s">
        <v>2374</v>
      </c>
      <c r="BN339" s="27">
        <v>0.56153935185185189</v>
      </c>
      <c r="BO339" t="s">
        <v>1907</v>
      </c>
      <c r="BQ339" t="s">
        <v>1922</v>
      </c>
      <c r="BT339">
        <v>32120</v>
      </c>
      <c r="BU339">
        <v>3</v>
      </c>
      <c r="BW339" t="s">
        <v>1421</v>
      </c>
      <c r="BY339" s="27">
        <v>0.55899305555555556</v>
      </c>
      <c r="BZ339" t="s">
        <v>2398</v>
      </c>
      <c r="CA339" t="s">
        <v>1422</v>
      </c>
      <c r="CB339" t="s">
        <v>1909</v>
      </c>
      <c r="CC339">
        <v>9000</v>
      </c>
      <c r="CD339" t="s">
        <v>1399</v>
      </c>
      <c r="CE339">
        <v>10</v>
      </c>
      <c r="CF339">
        <v>9000</v>
      </c>
      <c r="CG339" t="s">
        <v>1399</v>
      </c>
      <c r="CH339">
        <v>4016316992</v>
      </c>
      <c r="CI339" t="s">
        <v>1399</v>
      </c>
      <c r="CJ339" s="27">
        <v>0.55899305555555556</v>
      </c>
      <c r="CK339" t="s">
        <v>2374</v>
      </c>
      <c r="CL339" t="s">
        <v>1424</v>
      </c>
      <c r="CM339" t="s">
        <v>1916</v>
      </c>
      <c r="CN339" t="s">
        <v>1911</v>
      </c>
      <c r="CO339" s="27">
        <v>0.55902777777777779</v>
      </c>
      <c r="CP339" s="27">
        <v>0</v>
      </c>
      <c r="CQ339" t="s">
        <v>2375</v>
      </c>
      <c r="CR339" t="s">
        <v>1427</v>
      </c>
      <c r="CS339" t="s">
        <v>1399</v>
      </c>
      <c r="CT339" t="s">
        <v>1917</v>
      </c>
      <c r="CU339">
        <v>183460128</v>
      </c>
      <c r="CV339">
        <v>9000</v>
      </c>
    </row>
    <row r="340" spans="1:100" x14ac:dyDescent="0.2">
      <c r="A340" s="12"/>
      <c r="B340" s="10"/>
      <c r="C340" s="10"/>
      <c r="D340" s="14"/>
      <c r="E340" s="14"/>
      <c r="F340" s="14"/>
      <c r="G340" s="14"/>
      <c r="H340" s="14"/>
      <c r="I340" s="13"/>
      <c r="J340" s="13"/>
      <c r="M340" s="5"/>
      <c r="N340" s="14"/>
      <c r="O340" s="14"/>
      <c r="P340" s="14"/>
      <c r="Q340" s="14"/>
      <c r="AL340" t="s">
        <v>390</v>
      </c>
      <c r="AM340" t="s">
        <v>2375</v>
      </c>
      <c r="AN340" s="27">
        <v>0.57043981481481476</v>
      </c>
      <c r="AO340" t="s">
        <v>1906</v>
      </c>
      <c r="AP340">
        <v>1016894925</v>
      </c>
      <c r="AQ340" t="s">
        <v>1414</v>
      </c>
      <c r="AR340" t="s">
        <v>1415</v>
      </c>
      <c r="AS340" t="s">
        <v>1416</v>
      </c>
      <c r="AT340" t="s">
        <v>1346</v>
      </c>
      <c r="AU340" t="s">
        <v>1165</v>
      </c>
      <c r="AV340" s="10">
        <v>140001286271</v>
      </c>
      <c r="AW340" s="10">
        <v>130000572515</v>
      </c>
      <c r="AX340">
        <v>2006963042</v>
      </c>
      <c r="AY340" t="s">
        <v>2366</v>
      </c>
      <c r="AZ340" s="21">
        <v>434666.1</v>
      </c>
      <c r="BA340">
        <v>9008238064</v>
      </c>
      <c r="BB340" s="21">
        <v>434666.1</v>
      </c>
      <c r="BC340" t="s">
        <v>2367</v>
      </c>
      <c r="BD340" t="s">
        <v>2383</v>
      </c>
      <c r="BE340" s="21">
        <f t="shared" si="5"/>
        <v>0</v>
      </c>
      <c r="BF340" t="s">
        <v>1417</v>
      </c>
      <c r="BG340" t="s">
        <v>1418</v>
      </c>
      <c r="BH340" t="s">
        <v>2374</v>
      </c>
      <c r="BI340" s="27">
        <v>0.44420138888888888</v>
      </c>
      <c r="BJ340">
        <v>450271</v>
      </c>
      <c r="BK340" t="s">
        <v>87</v>
      </c>
      <c r="BL340" s="27">
        <v>0.44420138888888888</v>
      </c>
      <c r="BM340" t="s">
        <v>2374</v>
      </c>
      <c r="BN340" s="27">
        <v>0.57203703703703701</v>
      </c>
      <c r="BO340" t="s">
        <v>1907</v>
      </c>
      <c r="BQ340" t="s">
        <v>1923</v>
      </c>
      <c r="BT340">
        <v>32120</v>
      </c>
      <c r="BU340">
        <v>3</v>
      </c>
      <c r="BW340" t="s">
        <v>1421</v>
      </c>
      <c r="BY340" s="27">
        <v>0.57043981481481476</v>
      </c>
      <c r="BZ340" t="s">
        <v>2398</v>
      </c>
      <c r="CA340" t="s">
        <v>1422</v>
      </c>
      <c r="CB340" t="s">
        <v>1909</v>
      </c>
      <c r="CC340">
        <v>9000</v>
      </c>
      <c r="CD340" t="s">
        <v>1399</v>
      </c>
      <c r="CE340">
        <v>10</v>
      </c>
      <c r="CF340">
        <v>9000</v>
      </c>
      <c r="CG340" t="s">
        <v>1399</v>
      </c>
      <c r="CH340">
        <v>4016316992</v>
      </c>
      <c r="CI340" t="s">
        <v>1399</v>
      </c>
      <c r="CJ340" s="27">
        <v>0.57043981481481476</v>
      </c>
      <c r="CK340" t="s">
        <v>2374</v>
      </c>
      <c r="CL340" t="s">
        <v>1424</v>
      </c>
      <c r="CM340" t="s">
        <v>1916</v>
      </c>
      <c r="CN340" t="s">
        <v>1911</v>
      </c>
      <c r="CO340" s="27">
        <v>0.57048611111111114</v>
      </c>
      <c r="CP340" s="27">
        <v>0</v>
      </c>
      <c r="CQ340" t="s">
        <v>2375</v>
      </c>
      <c r="CR340" t="s">
        <v>1427</v>
      </c>
      <c r="CS340" t="s">
        <v>1399</v>
      </c>
      <c r="CT340" t="s">
        <v>1917</v>
      </c>
      <c r="CU340">
        <v>183461045</v>
      </c>
      <c r="CV340">
        <v>9000</v>
      </c>
    </row>
    <row r="341" spans="1:100" x14ac:dyDescent="0.2">
      <c r="A341" s="12"/>
      <c r="B341" s="10"/>
      <c r="C341" s="10"/>
      <c r="D341" s="14"/>
      <c r="E341" s="14"/>
      <c r="F341" s="14"/>
      <c r="G341" s="14"/>
      <c r="H341" s="14"/>
      <c r="I341" s="13"/>
      <c r="J341" s="13"/>
      <c r="M341" s="5"/>
      <c r="N341" s="14"/>
      <c r="O341" s="14"/>
      <c r="P341" s="14"/>
      <c r="Q341" s="14"/>
      <c r="AL341" t="s">
        <v>390</v>
      </c>
      <c r="AM341" t="s">
        <v>2375</v>
      </c>
      <c r="AN341" s="27">
        <v>0.62112268518518521</v>
      </c>
      <c r="AO341" t="s">
        <v>1906</v>
      </c>
      <c r="AP341">
        <v>1018950475</v>
      </c>
      <c r="AQ341" t="s">
        <v>1414</v>
      </c>
      <c r="AR341" t="s">
        <v>1415</v>
      </c>
      <c r="AS341" t="s">
        <v>1416</v>
      </c>
      <c r="AT341" t="s">
        <v>1346</v>
      </c>
      <c r="AU341" t="s">
        <v>703</v>
      </c>
      <c r="AV341" s="10">
        <v>140001286750</v>
      </c>
      <c r="AW341" s="10">
        <v>130000572521</v>
      </c>
      <c r="AX341">
        <v>2006963602</v>
      </c>
      <c r="AY341" t="s">
        <v>2366</v>
      </c>
      <c r="AZ341" s="21">
        <v>31425.9</v>
      </c>
      <c r="BA341">
        <v>9008238151</v>
      </c>
      <c r="BB341" s="21">
        <v>31425.9</v>
      </c>
      <c r="BC341" t="s">
        <v>2367</v>
      </c>
      <c r="BD341" t="s">
        <v>2370</v>
      </c>
      <c r="BE341" s="21">
        <f t="shared" si="5"/>
        <v>0</v>
      </c>
      <c r="BF341" t="s">
        <v>1417</v>
      </c>
      <c r="BG341" t="s">
        <v>1418</v>
      </c>
      <c r="BH341" t="s">
        <v>2374</v>
      </c>
      <c r="BI341" s="27">
        <v>0.4446180555555555</v>
      </c>
      <c r="BJ341">
        <v>450271</v>
      </c>
      <c r="BK341" t="s">
        <v>87</v>
      </c>
      <c r="BL341" s="27">
        <v>0.4446180555555555</v>
      </c>
      <c r="BM341" t="s">
        <v>2374</v>
      </c>
      <c r="BN341" s="27">
        <v>0.62230324074074073</v>
      </c>
      <c r="BO341" t="s">
        <v>1907</v>
      </c>
      <c r="BQ341" t="s">
        <v>1924</v>
      </c>
      <c r="BT341">
        <v>32120</v>
      </c>
      <c r="BU341">
        <v>3</v>
      </c>
      <c r="BW341" t="s">
        <v>1421</v>
      </c>
      <c r="BY341" s="27">
        <v>0.62112268518518521</v>
      </c>
      <c r="BZ341" t="s">
        <v>2398</v>
      </c>
      <c r="CA341" t="s">
        <v>1422</v>
      </c>
      <c r="CB341" t="s">
        <v>1909</v>
      </c>
      <c r="CC341">
        <v>9000</v>
      </c>
      <c r="CD341" t="s">
        <v>1399</v>
      </c>
      <c r="CE341">
        <v>10</v>
      </c>
      <c r="CF341">
        <v>9000</v>
      </c>
      <c r="CG341" t="s">
        <v>1399</v>
      </c>
      <c r="CH341">
        <v>4016316992</v>
      </c>
      <c r="CI341" t="s">
        <v>1399</v>
      </c>
      <c r="CJ341" s="27">
        <v>0.62112268518518521</v>
      </c>
      <c r="CK341" t="s">
        <v>2374</v>
      </c>
      <c r="CL341" t="s">
        <v>1424</v>
      </c>
      <c r="CM341" t="s">
        <v>1916</v>
      </c>
      <c r="CN341" t="s">
        <v>1911</v>
      </c>
      <c r="CO341" s="27">
        <v>0.62115740740740744</v>
      </c>
      <c r="CP341" s="27">
        <v>0</v>
      </c>
      <c r="CQ341" t="s">
        <v>2375</v>
      </c>
      <c r="CR341" t="s">
        <v>1427</v>
      </c>
      <c r="CS341" t="s">
        <v>1399</v>
      </c>
      <c r="CT341" t="s">
        <v>1917</v>
      </c>
      <c r="CU341">
        <v>183465886</v>
      </c>
      <c r="CV341">
        <v>9000</v>
      </c>
    </row>
    <row r="342" spans="1:100" x14ac:dyDescent="0.2">
      <c r="A342" s="12"/>
      <c r="B342" s="10"/>
      <c r="C342" s="10"/>
      <c r="D342" s="14"/>
      <c r="E342" s="14"/>
      <c r="F342" s="14"/>
      <c r="G342" s="14"/>
      <c r="H342" s="14"/>
      <c r="I342" s="13"/>
      <c r="J342" s="13"/>
      <c r="M342" s="5"/>
      <c r="N342" s="14"/>
      <c r="O342" s="14"/>
      <c r="P342" s="14"/>
      <c r="Q342" s="14"/>
      <c r="AL342" t="s">
        <v>390</v>
      </c>
      <c r="AM342" t="s">
        <v>2375</v>
      </c>
      <c r="AN342" s="27">
        <v>0.55104166666666665</v>
      </c>
      <c r="AO342" t="s">
        <v>1906</v>
      </c>
      <c r="AP342">
        <v>1017270176</v>
      </c>
      <c r="AQ342" t="s">
        <v>1414</v>
      </c>
      <c r="AR342" t="s">
        <v>1415</v>
      </c>
      <c r="AS342" t="s">
        <v>1416</v>
      </c>
      <c r="AT342" t="s">
        <v>1346</v>
      </c>
      <c r="AU342" t="s">
        <v>870</v>
      </c>
      <c r="AV342" s="10">
        <v>140001286054</v>
      </c>
      <c r="AW342" s="10">
        <v>130000572449</v>
      </c>
      <c r="AX342">
        <v>2006962712</v>
      </c>
      <c r="AY342" t="s">
        <v>2366</v>
      </c>
      <c r="AZ342" s="21">
        <v>104341.05</v>
      </c>
      <c r="BA342">
        <v>9008237099</v>
      </c>
      <c r="BB342" s="21">
        <v>104341.05</v>
      </c>
      <c r="BC342" t="s">
        <v>2381</v>
      </c>
      <c r="BD342" t="s">
        <v>2382</v>
      </c>
      <c r="BE342" s="21">
        <f t="shared" si="5"/>
        <v>0</v>
      </c>
      <c r="BF342" t="s">
        <v>1417</v>
      </c>
      <c r="BG342" t="s">
        <v>1418</v>
      </c>
      <c r="BH342" t="s">
        <v>2374</v>
      </c>
      <c r="BI342" s="27">
        <v>0.43886574074074075</v>
      </c>
      <c r="BJ342">
        <v>450271</v>
      </c>
      <c r="BK342" t="s">
        <v>87</v>
      </c>
      <c r="BL342" s="27">
        <v>0.43886574074074075</v>
      </c>
      <c r="BM342" t="s">
        <v>2374</v>
      </c>
      <c r="BN342" s="27">
        <v>0.55201388888888892</v>
      </c>
      <c r="BO342" t="s">
        <v>1907</v>
      </c>
      <c r="BQ342" t="s">
        <v>1925</v>
      </c>
      <c r="BT342">
        <v>32120</v>
      </c>
      <c r="BU342">
        <v>3</v>
      </c>
      <c r="BW342" t="s">
        <v>1421</v>
      </c>
      <c r="BY342" s="27">
        <v>0.55104166666666665</v>
      </c>
      <c r="BZ342" t="s">
        <v>2398</v>
      </c>
      <c r="CA342" t="s">
        <v>1422</v>
      </c>
      <c r="CB342" t="s">
        <v>1909</v>
      </c>
      <c r="CC342">
        <v>9000</v>
      </c>
      <c r="CD342" t="s">
        <v>1399</v>
      </c>
      <c r="CE342">
        <v>10</v>
      </c>
      <c r="CF342">
        <v>9000</v>
      </c>
      <c r="CG342" t="s">
        <v>1399</v>
      </c>
      <c r="CH342">
        <v>4016316992</v>
      </c>
      <c r="CI342" t="s">
        <v>1399</v>
      </c>
      <c r="CJ342" s="27">
        <v>0.55104166666666665</v>
      </c>
      <c r="CK342" t="s">
        <v>2374</v>
      </c>
      <c r="CL342" t="s">
        <v>1424</v>
      </c>
      <c r="CM342" t="s">
        <v>1916</v>
      </c>
      <c r="CN342" t="s">
        <v>1911</v>
      </c>
      <c r="CO342" s="27">
        <v>0.55107638888888888</v>
      </c>
      <c r="CP342" s="27">
        <v>0</v>
      </c>
      <c r="CQ342" t="s">
        <v>2375</v>
      </c>
      <c r="CR342" t="s">
        <v>1427</v>
      </c>
      <c r="CS342" t="s">
        <v>1399</v>
      </c>
      <c r="CT342" t="s">
        <v>1917</v>
      </c>
      <c r="CU342">
        <v>183459480</v>
      </c>
      <c r="CV342">
        <v>9000</v>
      </c>
    </row>
    <row r="343" spans="1:100" x14ac:dyDescent="0.2">
      <c r="A343" s="12"/>
      <c r="B343" s="10"/>
      <c r="C343" s="10"/>
      <c r="D343" s="14"/>
      <c r="E343" s="14"/>
      <c r="F343" s="14"/>
      <c r="G343" s="14"/>
      <c r="H343" s="14"/>
      <c r="I343" s="13"/>
      <c r="J343" s="13"/>
      <c r="M343" s="5"/>
      <c r="N343" s="14"/>
      <c r="O343" s="14"/>
      <c r="P343" s="14"/>
      <c r="Q343" s="14"/>
      <c r="AL343" t="s">
        <v>390</v>
      </c>
      <c r="AM343" t="s">
        <v>2375</v>
      </c>
      <c r="AN343" s="27">
        <v>0.54079861111111105</v>
      </c>
      <c r="AO343" t="s">
        <v>1906</v>
      </c>
      <c r="AP343">
        <v>1016894837</v>
      </c>
      <c r="AQ343" t="s">
        <v>1414</v>
      </c>
      <c r="AR343" t="s">
        <v>1415</v>
      </c>
      <c r="AS343" t="s">
        <v>1416</v>
      </c>
      <c r="AT343" t="s">
        <v>1346</v>
      </c>
      <c r="AU343" t="s">
        <v>1088</v>
      </c>
      <c r="AV343" s="10">
        <v>140001285967</v>
      </c>
      <c r="AW343" s="10">
        <v>130000572459</v>
      </c>
      <c r="AX343">
        <v>2006962706</v>
      </c>
      <c r="AY343" t="s">
        <v>2366</v>
      </c>
      <c r="AZ343" s="21">
        <v>132177.1</v>
      </c>
      <c r="BA343">
        <v>9008237091</v>
      </c>
      <c r="BB343" s="21">
        <v>132177.1</v>
      </c>
      <c r="BC343" t="s">
        <v>2367</v>
      </c>
      <c r="BD343" t="s">
        <v>2368</v>
      </c>
      <c r="BE343" s="21">
        <f t="shared" si="5"/>
        <v>0</v>
      </c>
      <c r="BF343" t="s">
        <v>1417</v>
      </c>
      <c r="BG343" t="s">
        <v>1418</v>
      </c>
      <c r="BH343" t="s">
        <v>2374</v>
      </c>
      <c r="BI343" s="27">
        <v>0.44061342592592595</v>
      </c>
      <c r="BJ343">
        <v>450271</v>
      </c>
      <c r="BK343" t="s">
        <v>87</v>
      </c>
      <c r="BL343" s="27">
        <v>0.44061342592592595</v>
      </c>
      <c r="BM343" t="s">
        <v>2374</v>
      </c>
      <c r="BN343" s="27">
        <v>0.54184027777777777</v>
      </c>
      <c r="BO343" t="s">
        <v>1907</v>
      </c>
      <c r="BQ343" t="s">
        <v>1926</v>
      </c>
      <c r="BT343">
        <v>32120</v>
      </c>
      <c r="BU343">
        <v>3</v>
      </c>
      <c r="BW343" t="s">
        <v>1421</v>
      </c>
      <c r="BY343" s="27">
        <v>0.54079861111111105</v>
      </c>
      <c r="BZ343" t="s">
        <v>2398</v>
      </c>
      <c r="CA343" t="s">
        <v>1422</v>
      </c>
      <c r="CB343" t="s">
        <v>1909</v>
      </c>
      <c r="CC343">
        <v>9000</v>
      </c>
      <c r="CD343" t="s">
        <v>1399</v>
      </c>
      <c r="CE343">
        <v>10</v>
      </c>
      <c r="CF343">
        <v>9000</v>
      </c>
      <c r="CG343" t="s">
        <v>1399</v>
      </c>
      <c r="CH343">
        <v>4016316992</v>
      </c>
      <c r="CI343" t="s">
        <v>1399</v>
      </c>
      <c r="CJ343" s="27">
        <v>0.54079861111111105</v>
      </c>
      <c r="CK343" t="s">
        <v>2374</v>
      </c>
      <c r="CL343" t="s">
        <v>1424</v>
      </c>
      <c r="CM343" t="s">
        <v>1916</v>
      </c>
      <c r="CN343" t="s">
        <v>1911</v>
      </c>
      <c r="CO343" s="27">
        <v>0.54083333333333339</v>
      </c>
      <c r="CP343" s="27">
        <v>0</v>
      </c>
      <c r="CQ343" t="s">
        <v>2375</v>
      </c>
      <c r="CR343" t="s">
        <v>1427</v>
      </c>
      <c r="CS343" t="s">
        <v>1399</v>
      </c>
      <c r="CT343" t="s">
        <v>1917</v>
      </c>
      <c r="CU343">
        <v>183458911</v>
      </c>
      <c r="CV343">
        <v>9000</v>
      </c>
    </row>
    <row r="344" spans="1:100" x14ac:dyDescent="0.2">
      <c r="A344" s="12"/>
      <c r="B344" s="10"/>
      <c r="C344" s="10"/>
      <c r="D344" s="14"/>
      <c r="E344" s="14"/>
      <c r="F344" s="14"/>
      <c r="G344" s="14"/>
      <c r="H344" s="14"/>
      <c r="I344" s="13"/>
      <c r="J344" s="13"/>
      <c r="M344" s="5"/>
      <c r="N344" s="14"/>
      <c r="O344" s="14"/>
      <c r="P344" s="14"/>
      <c r="Q344" s="14"/>
      <c r="AL344" t="s">
        <v>390</v>
      </c>
      <c r="AM344" t="s">
        <v>2375</v>
      </c>
      <c r="AN344" s="27">
        <v>0.58334490740740741</v>
      </c>
      <c r="AO344" t="s">
        <v>1906</v>
      </c>
      <c r="AP344">
        <v>1016892928</v>
      </c>
      <c r="AQ344" t="s">
        <v>1414</v>
      </c>
      <c r="AR344" t="s">
        <v>1415</v>
      </c>
      <c r="AS344" t="s">
        <v>1416</v>
      </c>
      <c r="AT344" t="s">
        <v>1346</v>
      </c>
      <c r="AU344" t="s">
        <v>936</v>
      </c>
      <c r="AV344" s="10">
        <v>140001286400</v>
      </c>
      <c r="AW344" s="10">
        <v>130000572528</v>
      </c>
      <c r="AX344">
        <v>2006963172</v>
      </c>
      <c r="AY344" t="s">
        <v>2366</v>
      </c>
      <c r="AZ344" s="21">
        <v>203385.60000000001</v>
      </c>
      <c r="BA344">
        <v>9008237548</v>
      </c>
      <c r="BB344" s="21">
        <v>203385.60000000001</v>
      </c>
      <c r="BC344" t="s">
        <v>2367</v>
      </c>
      <c r="BD344" t="s">
        <v>2371</v>
      </c>
      <c r="BE344" s="21">
        <f t="shared" si="5"/>
        <v>0</v>
      </c>
      <c r="BF344" t="s">
        <v>1417</v>
      </c>
      <c r="BG344" t="s">
        <v>1418</v>
      </c>
      <c r="BH344" t="s">
        <v>2374</v>
      </c>
      <c r="BI344" s="27">
        <v>0.44517361111111109</v>
      </c>
      <c r="BJ344">
        <v>450271</v>
      </c>
      <c r="BK344" t="s">
        <v>87</v>
      </c>
      <c r="BL344" s="27">
        <v>0.44517361111111109</v>
      </c>
      <c r="BM344" t="s">
        <v>2374</v>
      </c>
      <c r="BN344" s="27">
        <v>0.58498842592592593</v>
      </c>
      <c r="BO344" t="s">
        <v>1907</v>
      </c>
      <c r="BQ344" t="s">
        <v>1927</v>
      </c>
      <c r="BT344">
        <v>32120</v>
      </c>
      <c r="BU344">
        <v>3</v>
      </c>
      <c r="BW344" t="s">
        <v>1421</v>
      </c>
      <c r="BY344" s="27">
        <v>0.58334490740740741</v>
      </c>
      <c r="BZ344" t="s">
        <v>2398</v>
      </c>
      <c r="CA344" t="s">
        <v>1422</v>
      </c>
      <c r="CB344" t="s">
        <v>1909</v>
      </c>
      <c r="CC344">
        <v>9000</v>
      </c>
      <c r="CD344" t="s">
        <v>1399</v>
      </c>
      <c r="CE344">
        <v>10</v>
      </c>
      <c r="CF344">
        <v>9000</v>
      </c>
      <c r="CG344" t="s">
        <v>1399</v>
      </c>
      <c r="CH344">
        <v>4016316992</v>
      </c>
      <c r="CI344" t="s">
        <v>1399</v>
      </c>
      <c r="CJ344" s="27">
        <v>0.58334490740740741</v>
      </c>
      <c r="CK344" t="s">
        <v>2374</v>
      </c>
      <c r="CL344" t="s">
        <v>1424</v>
      </c>
      <c r="CM344" t="s">
        <v>1916</v>
      </c>
      <c r="CN344" t="s">
        <v>1911</v>
      </c>
      <c r="CO344" s="27">
        <v>0.58337962962962964</v>
      </c>
      <c r="CP344" s="27">
        <v>0</v>
      </c>
      <c r="CQ344" t="s">
        <v>2375</v>
      </c>
      <c r="CR344" t="s">
        <v>1427</v>
      </c>
      <c r="CS344" t="s">
        <v>1399</v>
      </c>
      <c r="CT344" t="s">
        <v>1917</v>
      </c>
      <c r="CU344">
        <v>183462318</v>
      </c>
      <c r="CV344">
        <v>9000</v>
      </c>
    </row>
    <row r="345" spans="1:100" x14ac:dyDescent="0.2">
      <c r="A345" s="12"/>
      <c r="B345" s="10"/>
      <c r="C345" s="10"/>
      <c r="D345" s="14"/>
      <c r="E345" s="14"/>
      <c r="F345" s="14"/>
      <c r="G345" s="14"/>
      <c r="H345" s="14"/>
      <c r="I345" s="13"/>
      <c r="J345" s="13"/>
      <c r="M345" s="5"/>
      <c r="N345" s="14"/>
      <c r="O345" s="14"/>
      <c r="P345" s="14"/>
      <c r="Q345" s="14"/>
      <c r="AL345" t="s">
        <v>390</v>
      </c>
      <c r="AM345" t="s">
        <v>2375</v>
      </c>
      <c r="AN345" s="27">
        <v>0.58743055555555557</v>
      </c>
      <c r="AO345" t="s">
        <v>1906</v>
      </c>
      <c r="AP345">
        <v>1016892928</v>
      </c>
      <c r="AQ345" t="s">
        <v>1414</v>
      </c>
      <c r="AR345" t="s">
        <v>1415</v>
      </c>
      <c r="AS345" t="s">
        <v>1416</v>
      </c>
      <c r="AT345" t="s">
        <v>1346</v>
      </c>
      <c r="AU345" t="s">
        <v>976</v>
      </c>
      <c r="AV345" s="10">
        <v>140001286443</v>
      </c>
      <c r="AW345" s="10">
        <v>130000572480</v>
      </c>
      <c r="AX345">
        <v>2006963221</v>
      </c>
      <c r="AY345" t="s">
        <v>2366</v>
      </c>
      <c r="AZ345" s="21">
        <v>445376.8</v>
      </c>
      <c r="BA345">
        <v>9008237635</v>
      </c>
      <c r="BB345" s="21">
        <v>445376.8</v>
      </c>
      <c r="BC345" t="s">
        <v>2367</v>
      </c>
      <c r="BD345" t="s">
        <v>2371</v>
      </c>
      <c r="BE345" s="21">
        <f t="shared" si="5"/>
        <v>0</v>
      </c>
      <c r="BF345" t="s">
        <v>1417</v>
      </c>
      <c r="BG345" t="s">
        <v>1418</v>
      </c>
      <c r="BH345" t="s">
        <v>2374</v>
      </c>
      <c r="BI345" s="27">
        <v>0.44246527777777778</v>
      </c>
      <c r="BJ345">
        <v>450271</v>
      </c>
      <c r="BK345" t="s">
        <v>87</v>
      </c>
      <c r="BL345" s="27">
        <v>0.44246527777777778</v>
      </c>
      <c r="BM345" t="s">
        <v>2374</v>
      </c>
      <c r="BN345" s="27">
        <v>0.58909722222222227</v>
      </c>
      <c r="BO345" t="s">
        <v>1907</v>
      </c>
      <c r="BQ345" t="s">
        <v>1928</v>
      </c>
      <c r="BT345">
        <v>32120</v>
      </c>
      <c r="BU345">
        <v>3</v>
      </c>
      <c r="BW345" t="s">
        <v>1421</v>
      </c>
      <c r="BY345" s="27">
        <v>0.58743055555555557</v>
      </c>
      <c r="BZ345" t="s">
        <v>2398</v>
      </c>
      <c r="CA345" t="s">
        <v>1422</v>
      </c>
      <c r="CB345" t="s">
        <v>1909</v>
      </c>
      <c r="CC345">
        <v>9000</v>
      </c>
      <c r="CD345" t="s">
        <v>1399</v>
      </c>
      <c r="CE345">
        <v>10</v>
      </c>
      <c r="CF345">
        <v>9000</v>
      </c>
      <c r="CG345" t="s">
        <v>1399</v>
      </c>
      <c r="CH345">
        <v>4016316992</v>
      </c>
      <c r="CI345" t="s">
        <v>1399</v>
      </c>
      <c r="CJ345" s="27">
        <v>0.58743055555555557</v>
      </c>
      <c r="CK345" t="s">
        <v>2374</v>
      </c>
      <c r="CL345" t="s">
        <v>1424</v>
      </c>
      <c r="CM345" t="s">
        <v>1916</v>
      </c>
      <c r="CN345" t="s">
        <v>1911</v>
      </c>
      <c r="CO345" s="27">
        <v>0.58746527777777779</v>
      </c>
      <c r="CP345" s="27">
        <v>0</v>
      </c>
      <c r="CQ345" t="s">
        <v>2375</v>
      </c>
      <c r="CR345" t="s">
        <v>1427</v>
      </c>
      <c r="CS345" t="s">
        <v>1399</v>
      </c>
      <c r="CT345" t="s">
        <v>1917</v>
      </c>
      <c r="CU345">
        <v>183462691</v>
      </c>
      <c r="CV345">
        <v>9000</v>
      </c>
    </row>
    <row r="346" spans="1:100" x14ac:dyDescent="0.2">
      <c r="A346" s="12"/>
      <c r="B346" s="10"/>
      <c r="C346" s="10"/>
      <c r="D346" s="14"/>
      <c r="E346" s="14"/>
      <c r="F346" s="14"/>
      <c r="G346" s="14"/>
      <c r="H346" s="14"/>
      <c r="I346" s="13"/>
      <c r="J346" s="13"/>
      <c r="M346" s="5"/>
      <c r="N346" s="14"/>
      <c r="O346" s="14"/>
      <c r="P346" s="14"/>
      <c r="Q346" s="14"/>
      <c r="AL346" t="s">
        <v>411</v>
      </c>
      <c r="AM346" t="s">
        <v>2375</v>
      </c>
      <c r="AN346" s="27">
        <v>0.55423611111111104</v>
      </c>
      <c r="AO346" t="s">
        <v>1929</v>
      </c>
      <c r="AP346">
        <v>1016892882</v>
      </c>
      <c r="AQ346" t="s">
        <v>1414</v>
      </c>
      <c r="AR346" t="s">
        <v>1415</v>
      </c>
      <c r="AS346" t="s">
        <v>1416</v>
      </c>
      <c r="AT346" t="s">
        <v>1346</v>
      </c>
      <c r="AU346" t="s">
        <v>797</v>
      </c>
      <c r="AV346" s="10">
        <v>140001286096</v>
      </c>
      <c r="AW346" s="10">
        <v>130000573447</v>
      </c>
      <c r="AX346">
        <v>2006962868</v>
      </c>
      <c r="AY346" t="s">
        <v>2366</v>
      </c>
      <c r="AZ346" s="21">
        <v>479215.55</v>
      </c>
      <c r="BA346">
        <v>9008237232</v>
      </c>
      <c r="BB346" s="21">
        <v>479215.55</v>
      </c>
      <c r="BC346" t="s">
        <v>2379</v>
      </c>
      <c r="BD346" t="s">
        <v>2380</v>
      </c>
      <c r="BE346" s="21">
        <f t="shared" si="5"/>
        <v>0</v>
      </c>
      <c r="BF346" t="s">
        <v>1417</v>
      </c>
      <c r="BG346" t="s">
        <v>1418</v>
      </c>
      <c r="BH346" t="s">
        <v>2374</v>
      </c>
      <c r="BI346" s="27">
        <v>0.43961805555555555</v>
      </c>
      <c r="BJ346">
        <v>478203</v>
      </c>
      <c r="BK346" t="s">
        <v>83</v>
      </c>
      <c r="BL346" s="27">
        <v>0.43961805555555555</v>
      </c>
      <c r="BM346" t="s">
        <v>2374</v>
      </c>
      <c r="BN346" s="27">
        <v>0.55704861111111115</v>
      </c>
      <c r="BO346" t="s">
        <v>1930</v>
      </c>
      <c r="BQ346" t="s">
        <v>1931</v>
      </c>
      <c r="BT346">
        <v>32150</v>
      </c>
      <c r="BU346">
        <v>3</v>
      </c>
      <c r="BW346" t="s">
        <v>1421</v>
      </c>
      <c r="BY346" s="27">
        <v>0.55423611111111104</v>
      </c>
      <c r="BZ346" t="s">
        <v>2398</v>
      </c>
      <c r="CA346" t="s">
        <v>1422</v>
      </c>
      <c r="CB346" t="s">
        <v>1932</v>
      </c>
      <c r="CC346">
        <v>9000</v>
      </c>
      <c r="CD346" t="s">
        <v>1399</v>
      </c>
      <c r="CE346">
        <v>10</v>
      </c>
      <c r="CF346">
        <v>9000</v>
      </c>
      <c r="CG346" t="s">
        <v>1399</v>
      </c>
      <c r="CH346">
        <v>4016317191</v>
      </c>
      <c r="CI346" t="s">
        <v>1399</v>
      </c>
      <c r="CJ346" s="27">
        <v>0.55423611111111104</v>
      </c>
      <c r="CK346" t="s">
        <v>2374</v>
      </c>
      <c r="CL346" t="s">
        <v>1424</v>
      </c>
      <c r="CM346" t="s">
        <v>1933</v>
      </c>
      <c r="CN346" t="s">
        <v>1934</v>
      </c>
      <c r="CO346" s="27">
        <v>0.55429398148148146</v>
      </c>
      <c r="CP346" s="27">
        <v>0</v>
      </c>
      <c r="CQ346" t="s">
        <v>2375</v>
      </c>
      <c r="CR346" t="s">
        <v>1427</v>
      </c>
      <c r="CS346" t="s">
        <v>1399</v>
      </c>
      <c r="CT346" t="s">
        <v>1935</v>
      </c>
      <c r="CU346">
        <v>183459800</v>
      </c>
      <c r="CV346">
        <v>9000</v>
      </c>
    </row>
    <row r="347" spans="1:100" x14ac:dyDescent="0.2">
      <c r="A347" s="12"/>
      <c r="B347" s="10"/>
      <c r="C347" s="10"/>
      <c r="D347" s="14"/>
      <c r="E347" s="14"/>
      <c r="F347" s="14"/>
      <c r="G347" s="14"/>
      <c r="H347" s="14"/>
      <c r="I347" s="13"/>
      <c r="J347" s="13"/>
      <c r="M347" s="5"/>
      <c r="N347" s="14"/>
      <c r="O347" s="14"/>
      <c r="P347" s="14"/>
      <c r="Q347" s="14"/>
      <c r="AL347" t="s">
        <v>411</v>
      </c>
      <c r="AM347" t="s">
        <v>2375</v>
      </c>
      <c r="AN347" s="27">
        <v>0.56039351851851849</v>
      </c>
      <c r="AO347" t="s">
        <v>1929</v>
      </c>
      <c r="AP347">
        <v>1016892882</v>
      </c>
      <c r="AQ347" t="s">
        <v>1414</v>
      </c>
      <c r="AR347" t="s">
        <v>1415</v>
      </c>
      <c r="AS347" t="s">
        <v>1416</v>
      </c>
      <c r="AT347" t="s">
        <v>1346</v>
      </c>
      <c r="AU347" t="s">
        <v>763</v>
      </c>
      <c r="AV347" s="10">
        <v>140001286160</v>
      </c>
      <c r="AW347" s="10">
        <v>130000573448</v>
      </c>
      <c r="AX347">
        <v>2006962980</v>
      </c>
      <c r="AY347" t="s">
        <v>2366</v>
      </c>
      <c r="AZ347" s="21">
        <v>222688.4</v>
      </c>
      <c r="BA347">
        <v>9008237248</v>
      </c>
      <c r="BB347" s="21">
        <v>222688.4</v>
      </c>
      <c r="BC347" t="s">
        <v>2379</v>
      </c>
      <c r="BD347" t="s">
        <v>2380</v>
      </c>
      <c r="BE347" s="21">
        <f t="shared" si="5"/>
        <v>0</v>
      </c>
      <c r="BF347" t="s">
        <v>1417</v>
      </c>
      <c r="BG347" t="s">
        <v>1418</v>
      </c>
      <c r="BH347" t="s">
        <v>2374</v>
      </c>
      <c r="BI347" s="27">
        <v>0.43997685185185187</v>
      </c>
      <c r="BJ347">
        <v>478203</v>
      </c>
      <c r="BK347" t="s">
        <v>83</v>
      </c>
      <c r="BL347" s="27">
        <v>0.43997685185185187</v>
      </c>
      <c r="BM347" t="s">
        <v>2374</v>
      </c>
      <c r="BN347" s="27">
        <v>0.56159722222222219</v>
      </c>
      <c r="BO347" t="s">
        <v>1930</v>
      </c>
      <c r="BQ347" t="s">
        <v>1936</v>
      </c>
      <c r="BT347">
        <v>32150</v>
      </c>
      <c r="BU347">
        <v>3</v>
      </c>
      <c r="BW347" t="s">
        <v>1421</v>
      </c>
      <c r="BY347" s="27">
        <v>0.56039351851851849</v>
      </c>
      <c r="BZ347" t="s">
        <v>2398</v>
      </c>
      <c r="CA347" t="s">
        <v>1422</v>
      </c>
      <c r="CB347" t="s">
        <v>1932</v>
      </c>
      <c r="CC347">
        <v>9000</v>
      </c>
      <c r="CD347" t="s">
        <v>1399</v>
      </c>
      <c r="CE347">
        <v>10</v>
      </c>
      <c r="CF347">
        <v>9000</v>
      </c>
      <c r="CG347" t="s">
        <v>1399</v>
      </c>
      <c r="CH347">
        <v>4016317191</v>
      </c>
      <c r="CI347" t="s">
        <v>1399</v>
      </c>
      <c r="CJ347" s="27">
        <v>0.56039351851851849</v>
      </c>
      <c r="CK347" t="s">
        <v>2374</v>
      </c>
      <c r="CL347" t="s">
        <v>1424</v>
      </c>
      <c r="CM347" t="s">
        <v>1933</v>
      </c>
      <c r="CN347" t="s">
        <v>1934</v>
      </c>
      <c r="CO347" s="27">
        <v>0.56047453703703709</v>
      </c>
      <c r="CP347" s="27">
        <v>0</v>
      </c>
      <c r="CQ347" t="s">
        <v>2375</v>
      </c>
      <c r="CR347" t="s">
        <v>1427</v>
      </c>
      <c r="CS347" t="s">
        <v>1399</v>
      </c>
      <c r="CT347" t="s">
        <v>1935</v>
      </c>
      <c r="CU347">
        <v>183460148</v>
      </c>
      <c r="CV347">
        <v>9000</v>
      </c>
    </row>
    <row r="348" spans="1:100" x14ac:dyDescent="0.2">
      <c r="A348" s="12"/>
      <c r="B348" s="10"/>
      <c r="C348" s="10"/>
      <c r="D348" s="14"/>
      <c r="E348" s="14"/>
      <c r="F348" s="14"/>
      <c r="G348" s="14"/>
      <c r="H348" s="14"/>
      <c r="I348" s="13"/>
      <c r="J348" s="13"/>
      <c r="M348" s="5"/>
      <c r="N348" s="14"/>
      <c r="O348" s="14"/>
      <c r="P348" s="14"/>
      <c r="Q348" s="14"/>
      <c r="AL348" t="s">
        <v>411</v>
      </c>
      <c r="AM348" t="s">
        <v>2375</v>
      </c>
      <c r="AN348" s="27">
        <v>0.56422453703703701</v>
      </c>
      <c r="AO348" t="s">
        <v>1929</v>
      </c>
      <c r="AP348">
        <v>1016892882</v>
      </c>
      <c r="AQ348" t="s">
        <v>1414</v>
      </c>
      <c r="AR348" t="s">
        <v>1415</v>
      </c>
      <c r="AS348" t="s">
        <v>1416</v>
      </c>
      <c r="AT348" t="s">
        <v>1346</v>
      </c>
      <c r="AU348" t="s">
        <v>1170</v>
      </c>
      <c r="AV348" s="10">
        <v>140001286194</v>
      </c>
      <c r="AW348" s="10">
        <v>130000573450</v>
      </c>
      <c r="AX348">
        <v>2006962986</v>
      </c>
      <c r="AY348" t="s">
        <v>2366</v>
      </c>
      <c r="AZ348" s="21">
        <v>25717.45</v>
      </c>
      <c r="BA348">
        <v>9008237313</v>
      </c>
      <c r="BB348" s="21">
        <v>25717.45</v>
      </c>
      <c r="BC348" t="s">
        <v>2379</v>
      </c>
      <c r="BD348" t="s">
        <v>2380</v>
      </c>
      <c r="BE348" s="21">
        <f t="shared" si="5"/>
        <v>0</v>
      </c>
      <c r="BF348" t="s">
        <v>1417</v>
      </c>
      <c r="BG348" t="s">
        <v>1418</v>
      </c>
      <c r="BH348" t="s">
        <v>2374</v>
      </c>
      <c r="BI348" s="27">
        <v>0.44020833333333331</v>
      </c>
      <c r="BJ348">
        <v>478203</v>
      </c>
      <c r="BK348" t="s">
        <v>83</v>
      </c>
      <c r="BL348" s="27">
        <v>0.44020833333333331</v>
      </c>
      <c r="BM348" t="s">
        <v>2374</v>
      </c>
      <c r="BN348" s="27">
        <v>0.56512731481481482</v>
      </c>
      <c r="BO348" t="s">
        <v>1930</v>
      </c>
      <c r="BQ348" t="s">
        <v>1937</v>
      </c>
      <c r="BT348">
        <v>32150</v>
      </c>
      <c r="BU348">
        <v>3</v>
      </c>
      <c r="BW348" t="s">
        <v>1421</v>
      </c>
      <c r="BY348" s="27">
        <v>0.56422453703703701</v>
      </c>
      <c r="BZ348" t="s">
        <v>2398</v>
      </c>
      <c r="CA348" t="s">
        <v>1422</v>
      </c>
      <c r="CB348" t="s">
        <v>1932</v>
      </c>
      <c r="CC348">
        <v>9000</v>
      </c>
      <c r="CD348" t="s">
        <v>1399</v>
      </c>
      <c r="CE348">
        <v>10</v>
      </c>
      <c r="CF348">
        <v>9000</v>
      </c>
      <c r="CG348" t="s">
        <v>1399</v>
      </c>
      <c r="CH348">
        <v>4016317191</v>
      </c>
      <c r="CI348" t="s">
        <v>1399</v>
      </c>
      <c r="CJ348" s="27">
        <v>0.56422453703703701</v>
      </c>
      <c r="CK348" t="s">
        <v>2374</v>
      </c>
      <c r="CL348" t="s">
        <v>1424</v>
      </c>
      <c r="CM348" t="s">
        <v>1933</v>
      </c>
      <c r="CN348" t="s">
        <v>1934</v>
      </c>
      <c r="CO348" s="27">
        <v>0.56428240740740743</v>
      </c>
      <c r="CP348" s="27">
        <v>0</v>
      </c>
      <c r="CQ348" t="s">
        <v>2375</v>
      </c>
      <c r="CR348" t="s">
        <v>1427</v>
      </c>
      <c r="CS348" t="s">
        <v>1399</v>
      </c>
      <c r="CT348" t="s">
        <v>1935</v>
      </c>
      <c r="CU348">
        <v>183460413</v>
      </c>
      <c r="CV348">
        <v>9000</v>
      </c>
    </row>
    <row r="349" spans="1:100" x14ac:dyDescent="0.2">
      <c r="A349" s="12"/>
      <c r="B349" s="10"/>
      <c r="C349" s="10"/>
      <c r="D349" s="14"/>
      <c r="E349" s="14"/>
      <c r="F349" s="14"/>
      <c r="G349" s="14"/>
      <c r="H349" s="14"/>
      <c r="I349" s="13"/>
      <c r="J349" s="13"/>
      <c r="M349" s="5"/>
      <c r="N349" s="14"/>
      <c r="O349" s="14"/>
      <c r="P349" s="14"/>
      <c r="Q349" s="14"/>
      <c r="AL349" t="s">
        <v>411</v>
      </c>
      <c r="AM349" t="s">
        <v>2375</v>
      </c>
      <c r="AN349" s="27">
        <v>0.51952546296296298</v>
      </c>
      <c r="AO349" t="s">
        <v>1929</v>
      </c>
      <c r="AP349">
        <v>1016892928</v>
      </c>
      <c r="AQ349" t="s">
        <v>1414</v>
      </c>
      <c r="AR349" t="s">
        <v>1415</v>
      </c>
      <c r="AS349" t="s">
        <v>1416</v>
      </c>
      <c r="AT349" t="s">
        <v>1346</v>
      </c>
      <c r="AU349" t="s">
        <v>970</v>
      </c>
      <c r="AV349" s="10">
        <v>140001285859</v>
      </c>
      <c r="AW349" s="10">
        <v>130000573437</v>
      </c>
      <c r="AX349">
        <v>2006962676</v>
      </c>
      <c r="AY349" t="s">
        <v>2366</v>
      </c>
      <c r="AZ349" s="21">
        <v>447040.65</v>
      </c>
      <c r="BA349">
        <v>9008236881</v>
      </c>
      <c r="BB349" s="21">
        <v>447040.65</v>
      </c>
      <c r="BC349" t="s">
        <v>2367</v>
      </c>
      <c r="BD349" t="s">
        <v>2371</v>
      </c>
      <c r="BE349" s="21">
        <f t="shared" si="5"/>
        <v>0</v>
      </c>
      <c r="BF349" t="s">
        <v>1417</v>
      </c>
      <c r="BG349" t="s">
        <v>1418</v>
      </c>
      <c r="BH349" t="s">
        <v>2374</v>
      </c>
      <c r="BI349" s="27">
        <v>0.43859953703703702</v>
      </c>
      <c r="BJ349">
        <v>478203</v>
      </c>
      <c r="BK349" t="s">
        <v>83</v>
      </c>
      <c r="BL349" s="27">
        <v>0.43859953703703702</v>
      </c>
      <c r="BM349" t="s">
        <v>2374</v>
      </c>
      <c r="BN349" s="27">
        <v>0.52534722222222219</v>
      </c>
      <c r="BO349" t="s">
        <v>1930</v>
      </c>
      <c r="BQ349" t="s">
        <v>1938</v>
      </c>
      <c r="BT349">
        <v>32150</v>
      </c>
      <c r="BW349" t="s">
        <v>1421</v>
      </c>
      <c r="BY349" s="28">
        <v>1</v>
      </c>
      <c r="BZ349" t="s">
        <v>2468</v>
      </c>
      <c r="CA349" t="s">
        <v>1422</v>
      </c>
      <c r="CB349" t="s">
        <v>1932</v>
      </c>
      <c r="CC349">
        <v>9000</v>
      </c>
      <c r="CD349" t="s">
        <v>1399</v>
      </c>
      <c r="CE349">
        <v>10</v>
      </c>
      <c r="CF349">
        <v>9000</v>
      </c>
      <c r="CG349" t="s">
        <v>1399</v>
      </c>
      <c r="CH349">
        <v>4016317191</v>
      </c>
      <c r="CI349" t="s">
        <v>1399</v>
      </c>
      <c r="CJ349" s="27">
        <v>0</v>
      </c>
      <c r="CK349" t="s">
        <v>2468</v>
      </c>
      <c r="CL349" t="s">
        <v>1424</v>
      </c>
      <c r="CM349" t="s">
        <v>1933</v>
      </c>
      <c r="CN349" t="s">
        <v>1934</v>
      </c>
      <c r="CO349" s="27">
        <v>0.51973379629629635</v>
      </c>
      <c r="CP349" s="27">
        <v>0</v>
      </c>
      <c r="CQ349" t="s">
        <v>2375</v>
      </c>
      <c r="CR349" t="s">
        <v>1427</v>
      </c>
      <c r="CS349" t="s">
        <v>1399</v>
      </c>
      <c r="CT349" t="s">
        <v>1935</v>
      </c>
      <c r="CU349">
        <v>183458559</v>
      </c>
      <c r="CV349">
        <v>9000</v>
      </c>
    </row>
    <row r="350" spans="1:100" x14ac:dyDescent="0.2">
      <c r="A350" s="12"/>
      <c r="B350" s="10"/>
      <c r="C350" s="10"/>
      <c r="D350" s="14"/>
      <c r="E350" s="14"/>
      <c r="F350" s="14"/>
      <c r="G350" s="14"/>
      <c r="H350" s="14"/>
      <c r="I350" s="13"/>
      <c r="J350" s="13"/>
      <c r="M350" s="5"/>
      <c r="N350" s="14"/>
      <c r="O350" s="14"/>
      <c r="P350" s="14"/>
      <c r="Q350" s="14"/>
      <c r="AL350" t="s">
        <v>411</v>
      </c>
      <c r="AM350" t="s">
        <v>2375</v>
      </c>
      <c r="AN350" s="27">
        <v>0.53239583333333329</v>
      </c>
      <c r="AO350" t="s">
        <v>1929</v>
      </c>
      <c r="AP350">
        <v>1018950475</v>
      </c>
      <c r="AQ350" t="s">
        <v>1414</v>
      </c>
      <c r="AR350" t="s">
        <v>1415</v>
      </c>
      <c r="AS350" t="s">
        <v>1416</v>
      </c>
      <c r="AT350" t="s">
        <v>1346</v>
      </c>
      <c r="AU350" t="s">
        <v>701</v>
      </c>
      <c r="AV350" s="10">
        <v>140001285912</v>
      </c>
      <c r="AW350" s="10">
        <v>130000573445</v>
      </c>
      <c r="AX350">
        <v>2006962686</v>
      </c>
      <c r="AY350" t="s">
        <v>2366</v>
      </c>
      <c r="AZ350" s="21">
        <v>139709.9</v>
      </c>
      <c r="BA350">
        <v>9008237836</v>
      </c>
      <c r="BB350" s="21">
        <v>139709.9</v>
      </c>
      <c r="BC350" t="s">
        <v>2367</v>
      </c>
      <c r="BD350" t="s">
        <v>2370</v>
      </c>
      <c r="BE350" s="21">
        <f t="shared" si="5"/>
        <v>0</v>
      </c>
      <c r="BF350" t="s">
        <v>1417</v>
      </c>
      <c r="BG350" t="s">
        <v>1418</v>
      </c>
      <c r="BH350" t="s">
        <v>2374</v>
      </c>
      <c r="BI350" s="27">
        <v>0.43906249999999997</v>
      </c>
      <c r="BJ350">
        <v>478203</v>
      </c>
      <c r="BK350" t="s">
        <v>83</v>
      </c>
      <c r="BL350" s="27">
        <v>0.43906249999999997</v>
      </c>
      <c r="BM350" t="s">
        <v>2374</v>
      </c>
      <c r="BN350" s="27">
        <v>0.53494212962962961</v>
      </c>
      <c r="BO350" t="s">
        <v>1930</v>
      </c>
      <c r="BQ350" t="s">
        <v>1939</v>
      </c>
      <c r="BT350">
        <v>32150</v>
      </c>
      <c r="BW350" t="s">
        <v>1421</v>
      </c>
      <c r="BY350" s="28">
        <v>1</v>
      </c>
      <c r="BZ350" t="s">
        <v>2468</v>
      </c>
      <c r="CA350" t="s">
        <v>1422</v>
      </c>
      <c r="CB350" t="s">
        <v>1932</v>
      </c>
      <c r="CC350">
        <v>9000</v>
      </c>
      <c r="CD350" t="s">
        <v>1399</v>
      </c>
      <c r="CE350">
        <v>10</v>
      </c>
      <c r="CF350">
        <v>9000</v>
      </c>
      <c r="CG350" t="s">
        <v>1399</v>
      </c>
      <c r="CH350">
        <v>4016317191</v>
      </c>
      <c r="CI350" t="s">
        <v>1399</v>
      </c>
      <c r="CJ350" s="27">
        <v>0</v>
      </c>
      <c r="CK350" t="s">
        <v>2468</v>
      </c>
      <c r="CL350" t="s">
        <v>1424</v>
      </c>
      <c r="CM350" t="s">
        <v>1933</v>
      </c>
      <c r="CN350" t="s">
        <v>1934</v>
      </c>
      <c r="CO350" s="27">
        <v>0.53266203703703707</v>
      </c>
      <c r="CP350" s="27">
        <v>0</v>
      </c>
      <c r="CQ350" t="s">
        <v>2375</v>
      </c>
      <c r="CR350" t="s">
        <v>1427</v>
      </c>
      <c r="CS350" t="s">
        <v>1399</v>
      </c>
      <c r="CT350" t="s">
        <v>1935</v>
      </c>
      <c r="CU350">
        <v>183458782</v>
      </c>
      <c r="CV350">
        <v>9000</v>
      </c>
    </row>
    <row r="351" spans="1:100" x14ac:dyDescent="0.2">
      <c r="A351" s="12"/>
      <c r="B351" s="10"/>
      <c r="C351" s="10"/>
      <c r="D351" s="14"/>
      <c r="E351" s="14"/>
      <c r="F351" s="14"/>
      <c r="G351" s="14"/>
      <c r="H351" s="14"/>
      <c r="I351" s="13"/>
      <c r="J351" s="13"/>
      <c r="M351" s="5"/>
      <c r="N351" s="14"/>
      <c r="O351" s="14"/>
      <c r="P351" s="14"/>
      <c r="Q351" s="14"/>
      <c r="AL351" t="s">
        <v>411</v>
      </c>
      <c r="AM351" t="s">
        <v>2375</v>
      </c>
      <c r="AN351" s="27">
        <v>0.5678819444444444</v>
      </c>
      <c r="AO351" t="s">
        <v>1929</v>
      </c>
      <c r="AP351">
        <v>1017826554</v>
      </c>
      <c r="AQ351" t="s">
        <v>1414</v>
      </c>
      <c r="AR351" t="s">
        <v>1415</v>
      </c>
      <c r="AS351" t="s">
        <v>1416</v>
      </c>
      <c r="AT351" t="s">
        <v>1346</v>
      </c>
      <c r="AU351" t="s">
        <v>1045</v>
      </c>
      <c r="AV351" s="10">
        <v>140001286240</v>
      </c>
      <c r="AW351" s="10">
        <v>130000573452</v>
      </c>
      <c r="AX351">
        <v>2006962992</v>
      </c>
      <c r="AY351" t="s">
        <v>2366</v>
      </c>
      <c r="AZ351" s="21">
        <v>563135.65</v>
      </c>
      <c r="BA351">
        <v>9008237322</v>
      </c>
      <c r="BB351" s="21">
        <v>563135.65</v>
      </c>
      <c r="BC351" t="s">
        <v>2372</v>
      </c>
      <c r="BD351" t="s">
        <v>2376</v>
      </c>
      <c r="BE351" s="21">
        <f t="shared" si="5"/>
        <v>0</v>
      </c>
      <c r="BF351" t="s">
        <v>1417</v>
      </c>
      <c r="BG351" t="s">
        <v>1418</v>
      </c>
      <c r="BH351" t="s">
        <v>2374</v>
      </c>
      <c r="BI351" s="27">
        <v>0.44043981481481481</v>
      </c>
      <c r="BJ351">
        <v>478203</v>
      </c>
      <c r="BK351" t="s">
        <v>83</v>
      </c>
      <c r="BL351" s="27">
        <v>0.44043981481481481</v>
      </c>
      <c r="BM351" t="s">
        <v>2374</v>
      </c>
      <c r="BN351" s="27">
        <v>0.56880787037037039</v>
      </c>
      <c r="BO351" t="s">
        <v>1930</v>
      </c>
      <c r="BQ351" t="s">
        <v>1940</v>
      </c>
      <c r="BT351">
        <v>32150</v>
      </c>
      <c r="BU351">
        <v>3</v>
      </c>
      <c r="BW351" t="s">
        <v>1421</v>
      </c>
      <c r="BY351" s="27">
        <v>0.5678819444444444</v>
      </c>
      <c r="BZ351" t="s">
        <v>2398</v>
      </c>
      <c r="CA351" t="s">
        <v>1422</v>
      </c>
      <c r="CB351" t="s">
        <v>1932</v>
      </c>
      <c r="CC351">
        <v>9000</v>
      </c>
      <c r="CD351" t="s">
        <v>1399</v>
      </c>
      <c r="CE351">
        <v>10</v>
      </c>
      <c r="CF351">
        <v>9000</v>
      </c>
      <c r="CG351" t="s">
        <v>1399</v>
      </c>
      <c r="CH351">
        <v>4016317191</v>
      </c>
      <c r="CI351" t="s">
        <v>1399</v>
      </c>
      <c r="CJ351" s="27">
        <v>0.5678819444444444</v>
      </c>
      <c r="CK351" t="s">
        <v>2374</v>
      </c>
      <c r="CL351" t="s">
        <v>1424</v>
      </c>
      <c r="CM351" t="s">
        <v>1933</v>
      </c>
      <c r="CN351" t="s">
        <v>1934</v>
      </c>
      <c r="CO351" s="27">
        <v>0.56795138888888885</v>
      </c>
      <c r="CP351" s="27">
        <v>0</v>
      </c>
      <c r="CQ351" t="s">
        <v>2375</v>
      </c>
      <c r="CR351" t="s">
        <v>1427</v>
      </c>
      <c r="CS351" t="s">
        <v>1399</v>
      </c>
      <c r="CT351" t="s">
        <v>1935</v>
      </c>
      <c r="CU351">
        <v>183460752</v>
      </c>
      <c r="CV351">
        <v>9000</v>
      </c>
    </row>
    <row r="352" spans="1:100" x14ac:dyDescent="0.2">
      <c r="A352" s="12"/>
      <c r="B352" s="10"/>
      <c r="C352" s="10"/>
      <c r="D352" s="14"/>
      <c r="E352" s="14"/>
      <c r="F352" s="14"/>
      <c r="G352" s="14"/>
      <c r="H352" s="14"/>
      <c r="I352" s="13"/>
      <c r="J352" s="13"/>
      <c r="M352" s="5"/>
      <c r="N352" s="14"/>
      <c r="O352" s="14"/>
      <c r="P352" s="14"/>
      <c r="Q352" s="14"/>
      <c r="AL352" t="s">
        <v>411</v>
      </c>
      <c r="AM352" t="s">
        <v>2375</v>
      </c>
      <c r="AN352" s="27">
        <v>0.57525462962962959</v>
      </c>
      <c r="AO352" t="s">
        <v>1929</v>
      </c>
      <c r="AP352">
        <v>1017079140</v>
      </c>
      <c r="AQ352" t="s">
        <v>1414</v>
      </c>
      <c r="AR352" t="s">
        <v>1415</v>
      </c>
      <c r="AS352" t="s">
        <v>1416</v>
      </c>
      <c r="AT352" t="s">
        <v>1346</v>
      </c>
      <c r="AU352" t="s">
        <v>845</v>
      </c>
      <c r="AV352" s="10">
        <v>140001286322</v>
      </c>
      <c r="AW352" s="10">
        <v>130000573463</v>
      </c>
      <c r="AX352">
        <v>2006963088</v>
      </c>
      <c r="AY352" t="s">
        <v>2366</v>
      </c>
      <c r="AZ352" s="21">
        <v>117758.85</v>
      </c>
      <c r="BA352">
        <v>9008237460</v>
      </c>
      <c r="BB352" s="21">
        <v>117758.85</v>
      </c>
      <c r="BC352" t="s">
        <v>2377</v>
      </c>
      <c r="BD352" t="s">
        <v>2378</v>
      </c>
      <c r="BE352" s="21">
        <f t="shared" si="5"/>
        <v>0</v>
      </c>
      <c r="BF352" t="s">
        <v>1417</v>
      </c>
      <c r="BG352" t="s">
        <v>1418</v>
      </c>
      <c r="BH352" t="s">
        <v>2374</v>
      </c>
      <c r="BI352" s="27">
        <v>0.44135416666666666</v>
      </c>
      <c r="BJ352">
        <v>478203</v>
      </c>
      <c r="BK352" t="s">
        <v>83</v>
      </c>
      <c r="BL352" s="27">
        <v>0.44135416666666666</v>
      </c>
      <c r="BM352" t="s">
        <v>2374</v>
      </c>
      <c r="BN352" s="27">
        <v>0.57649305555555552</v>
      </c>
      <c r="BO352" t="s">
        <v>1930</v>
      </c>
      <c r="BQ352" t="s">
        <v>1941</v>
      </c>
      <c r="BT352">
        <v>32150</v>
      </c>
      <c r="BU352">
        <v>3</v>
      </c>
      <c r="BW352" t="s">
        <v>1421</v>
      </c>
      <c r="BY352" s="27">
        <v>0.57525462962962959</v>
      </c>
      <c r="BZ352" t="s">
        <v>2398</v>
      </c>
      <c r="CA352" t="s">
        <v>1422</v>
      </c>
      <c r="CB352" t="s">
        <v>1932</v>
      </c>
      <c r="CC352">
        <v>9000</v>
      </c>
      <c r="CD352" t="s">
        <v>1399</v>
      </c>
      <c r="CE352">
        <v>10</v>
      </c>
      <c r="CF352">
        <v>9000</v>
      </c>
      <c r="CG352" t="s">
        <v>1399</v>
      </c>
      <c r="CH352">
        <v>4016317191</v>
      </c>
      <c r="CI352" t="s">
        <v>1399</v>
      </c>
      <c r="CJ352" s="27">
        <v>0.57525462962962959</v>
      </c>
      <c r="CK352" t="s">
        <v>2374</v>
      </c>
      <c r="CL352" t="s">
        <v>1424</v>
      </c>
      <c r="CM352" t="s">
        <v>1933</v>
      </c>
      <c r="CN352" t="s">
        <v>1934</v>
      </c>
      <c r="CO352" s="27">
        <v>0.57532407407407404</v>
      </c>
      <c r="CP352" s="27">
        <v>0</v>
      </c>
      <c r="CQ352" t="s">
        <v>2375</v>
      </c>
      <c r="CR352" t="s">
        <v>1427</v>
      </c>
      <c r="CS352" t="s">
        <v>1399</v>
      </c>
      <c r="CT352" t="s">
        <v>1935</v>
      </c>
      <c r="CU352">
        <v>183461463</v>
      </c>
      <c r="CV352">
        <v>9000</v>
      </c>
    </row>
    <row r="353" spans="1:100" x14ac:dyDescent="0.2">
      <c r="A353" s="12"/>
      <c r="B353" s="10"/>
      <c r="C353" s="10"/>
      <c r="D353" s="14"/>
      <c r="E353" s="14"/>
      <c r="F353" s="14"/>
      <c r="G353" s="14"/>
      <c r="H353" s="14"/>
      <c r="I353" s="13"/>
      <c r="J353" s="13"/>
      <c r="M353" s="5"/>
      <c r="N353" s="14"/>
      <c r="O353" s="14"/>
      <c r="P353" s="14"/>
      <c r="Q353" s="14"/>
      <c r="AL353" t="s">
        <v>411</v>
      </c>
      <c r="AM353" t="s">
        <v>2375</v>
      </c>
      <c r="AN353" s="27">
        <v>0.57262731481481477</v>
      </c>
      <c r="AO353" t="s">
        <v>1929</v>
      </c>
      <c r="AP353">
        <v>1016894837</v>
      </c>
      <c r="AQ353" t="s">
        <v>1414</v>
      </c>
      <c r="AR353" t="s">
        <v>1415</v>
      </c>
      <c r="AS353" t="s">
        <v>1416</v>
      </c>
      <c r="AT353" t="s">
        <v>1346</v>
      </c>
      <c r="AU353" t="s">
        <v>1082</v>
      </c>
      <c r="AV353" s="10">
        <v>140001286288</v>
      </c>
      <c r="AW353" s="10">
        <v>130000573456</v>
      </c>
      <c r="AX353">
        <v>2006963079</v>
      </c>
      <c r="AY353" t="s">
        <v>2366</v>
      </c>
      <c r="AZ353" s="21">
        <v>27600.65</v>
      </c>
      <c r="BA353">
        <v>9008237451</v>
      </c>
      <c r="BB353" s="21">
        <v>27600.65</v>
      </c>
      <c r="BC353" t="s">
        <v>2367</v>
      </c>
      <c r="BD353" t="s">
        <v>2368</v>
      </c>
      <c r="BE353" s="21">
        <f t="shared" si="5"/>
        <v>0</v>
      </c>
      <c r="BF353" t="s">
        <v>1417</v>
      </c>
      <c r="BG353" t="s">
        <v>1418</v>
      </c>
      <c r="BH353" t="s">
        <v>2374</v>
      </c>
      <c r="BI353" s="27">
        <v>0.4407638888888889</v>
      </c>
      <c r="BJ353">
        <v>478203</v>
      </c>
      <c r="BK353" t="s">
        <v>83</v>
      </c>
      <c r="BL353" s="27">
        <v>0.4407638888888889</v>
      </c>
      <c r="BM353" t="s">
        <v>2374</v>
      </c>
      <c r="BN353" s="27">
        <v>0.57339120370370367</v>
      </c>
      <c r="BO353" t="s">
        <v>1930</v>
      </c>
      <c r="BQ353" t="s">
        <v>1943</v>
      </c>
      <c r="BT353">
        <v>32150</v>
      </c>
      <c r="BU353">
        <v>3</v>
      </c>
      <c r="BW353" t="s">
        <v>1421</v>
      </c>
      <c r="BY353" s="27">
        <v>0.57262731481481477</v>
      </c>
      <c r="BZ353" t="s">
        <v>2398</v>
      </c>
      <c r="CA353" t="s">
        <v>1422</v>
      </c>
      <c r="CB353" t="s">
        <v>1932</v>
      </c>
      <c r="CC353">
        <v>9000</v>
      </c>
      <c r="CD353" t="s">
        <v>1399</v>
      </c>
      <c r="CE353">
        <v>10</v>
      </c>
      <c r="CF353">
        <v>9000</v>
      </c>
      <c r="CG353" t="s">
        <v>1399</v>
      </c>
      <c r="CH353">
        <v>4016317191</v>
      </c>
      <c r="CI353" t="s">
        <v>1399</v>
      </c>
      <c r="CJ353" s="27">
        <v>0.57262731481481477</v>
      </c>
      <c r="CK353" t="s">
        <v>2374</v>
      </c>
      <c r="CL353" t="s">
        <v>1424</v>
      </c>
      <c r="CM353" t="s">
        <v>1933</v>
      </c>
      <c r="CN353" t="s">
        <v>1934</v>
      </c>
      <c r="CO353" s="27">
        <v>0.57268518518518519</v>
      </c>
      <c r="CP353" s="27">
        <v>0</v>
      </c>
      <c r="CQ353" t="s">
        <v>2375</v>
      </c>
      <c r="CR353" t="s">
        <v>1427</v>
      </c>
      <c r="CS353" t="s">
        <v>1399</v>
      </c>
      <c r="CT353" t="s">
        <v>1935</v>
      </c>
      <c r="CU353">
        <v>183461158</v>
      </c>
      <c r="CV353">
        <v>9000</v>
      </c>
    </row>
    <row r="354" spans="1:100" x14ac:dyDescent="0.2">
      <c r="A354" s="12"/>
      <c r="B354" s="10"/>
      <c r="C354" s="10"/>
      <c r="D354" s="14"/>
      <c r="E354" s="14"/>
      <c r="F354" s="14"/>
      <c r="G354" s="14"/>
      <c r="H354" s="14"/>
      <c r="I354" s="13"/>
      <c r="J354" s="13"/>
      <c r="M354" s="5"/>
      <c r="N354" s="14"/>
      <c r="O354" s="14"/>
      <c r="P354" s="14"/>
      <c r="Q354" s="14"/>
      <c r="AL354" t="s">
        <v>411</v>
      </c>
      <c r="AM354" t="s">
        <v>2375</v>
      </c>
      <c r="AN354" s="27">
        <v>0.54336805555555556</v>
      </c>
      <c r="AO354" t="s">
        <v>1929</v>
      </c>
      <c r="AP354">
        <v>1016894925</v>
      </c>
      <c r="AQ354" t="s">
        <v>1414</v>
      </c>
      <c r="AR354" t="s">
        <v>1415</v>
      </c>
      <c r="AS354" t="s">
        <v>1416</v>
      </c>
      <c r="AT354" t="s">
        <v>1346</v>
      </c>
      <c r="AU354" t="s">
        <v>736</v>
      </c>
      <c r="AV354" s="10">
        <v>140001286003</v>
      </c>
      <c r="AW354" s="10">
        <v>130000573446</v>
      </c>
      <c r="AX354">
        <v>2006962791</v>
      </c>
      <c r="AY354" t="s">
        <v>2366</v>
      </c>
      <c r="AZ354" s="21">
        <v>364987.7</v>
      </c>
      <c r="BA354">
        <v>9008237150</v>
      </c>
      <c r="BB354" s="21">
        <v>364987.7</v>
      </c>
      <c r="BC354" t="s">
        <v>2367</v>
      </c>
      <c r="BD354" t="s">
        <v>2383</v>
      </c>
      <c r="BE354" s="21">
        <f t="shared" si="5"/>
        <v>0</v>
      </c>
      <c r="BF354" t="s">
        <v>1417</v>
      </c>
      <c r="BG354" t="s">
        <v>1418</v>
      </c>
      <c r="BH354" t="s">
        <v>2374</v>
      </c>
      <c r="BI354" s="27">
        <v>0.43928240740740737</v>
      </c>
      <c r="BJ354">
        <v>478203</v>
      </c>
      <c r="BK354" t="s">
        <v>83</v>
      </c>
      <c r="BL354" s="27">
        <v>0.43928240740740737</v>
      </c>
      <c r="BM354" t="s">
        <v>2374</v>
      </c>
      <c r="BN354" s="27">
        <v>0.54656249999999995</v>
      </c>
      <c r="BO354" t="s">
        <v>1930</v>
      </c>
      <c r="BQ354" t="s">
        <v>1944</v>
      </c>
      <c r="BT354">
        <v>32150</v>
      </c>
      <c r="BU354">
        <v>3</v>
      </c>
      <c r="BW354" t="s">
        <v>1421</v>
      </c>
      <c r="BY354" s="27">
        <v>0.54336805555555556</v>
      </c>
      <c r="BZ354" t="s">
        <v>2398</v>
      </c>
      <c r="CA354" t="s">
        <v>1422</v>
      </c>
      <c r="CB354" t="s">
        <v>1932</v>
      </c>
      <c r="CC354">
        <v>9000</v>
      </c>
      <c r="CD354" t="s">
        <v>1399</v>
      </c>
      <c r="CE354">
        <v>10</v>
      </c>
      <c r="CF354">
        <v>9000</v>
      </c>
      <c r="CG354" t="s">
        <v>1399</v>
      </c>
      <c r="CH354">
        <v>4016317191</v>
      </c>
      <c r="CI354" t="s">
        <v>1399</v>
      </c>
      <c r="CJ354" s="27">
        <v>0.54336805555555556</v>
      </c>
      <c r="CK354" t="s">
        <v>2374</v>
      </c>
      <c r="CL354" t="s">
        <v>1424</v>
      </c>
      <c r="CM354" t="s">
        <v>1933</v>
      </c>
      <c r="CN354" t="s">
        <v>1934</v>
      </c>
      <c r="CO354" s="27">
        <v>0.54353009259259266</v>
      </c>
      <c r="CP354" s="27">
        <v>0</v>
      </c>
      <c r="CQ354" t="s">
        <v>2375</v>
      </c>
      <c r="CR354" t="s">
        <v>1427</v>
      </c>
      <c r="CS354" t="s">
        <v>1399</v>
      </c>
      <c r="CT354" t="s">
        <v>1935</v>
      </c>
      <c r="CU354">
        <v>183459201</v>
      </c>
      <c r="CV354">
        <v>9000</v>
      </c>
    </row>
    <row r="355" spans="1:100" x14ac:dyDescent="0.2">
      <c r="A355" s="12"/>
      <c r="B355" s="10"/>
      <c r="C355" s="10"/>
      <c r="D355" s="14"/>
      <c r="E355" s="14"/>
      <c r="F355" s="14"/>
      <c r="G355" s="14"/>
      <c r="H355" s="14"/>
      <c r="I355" s="13"/>
      <c r="J355" s="13"/>
      <c r="M355" s="5"/>
      <c r="N355" s="14"/>
      <c r="O355" s="14"/>
      <c r="P355" s="14"/>
      <c r="Q355" s="14"/>
      <c r="AL355" t="s">
        <v>459</v>
      </c>
      <c r="AM355" t="s">
        <v>2375</v>
      </c>
      <c r="AN355" s="27">
        <v>0.52460648148148148</v>
      </c>
      <c r="AO355" t="s">
        <v>1945</v>
      </c>
      <c r="AP355">
        <v>1016892882</v>
      </c>
      <c r="AQ355" t="s">
        <v>1414</v>
      </c>
      <c r="AR355" t="s">
        <v>1415</v>
      </c>
      <c r="AS355" t="s">
        <v>1416</v>
      </c>
      <c r="AT355" t="s">
        <v>1346</v>
      </c>
      <c r="AU355" t="s">
        <v>1132</v>
      </c>
      <c r="AV355" s="10">
        <v>140001285872</v>
      </c>
      <c r="AW355" s="10">
        <v>130000572525</v>
      </c>
      <c r="AX355">
        <v>2006962641</v>
      </c>
      <c r="AY355" t="s">
        <v>2366</v>
      </c>
      <c r="AZ355" s="21">
        <v>237812.85</v>
      </c>
      <c r="BA355">
        <v>9008236905</v>
      </c>
      <c r="BB355" s="21">
        <v>237812.85</v>
      </c>
      <c r="BC355" t="s">
        <v>2379</v>
      </c>
      <c r="BD355" t="s">
        <v>2380</v>
      </c>
      <c r="BE355" s="21">
        <f t="shared" si="5"/>
        <v>0</v>
      </c>
      <c r="BF355" t="s">
        <v>1417</v>
      </c>
      <c r="BG355" t="s">
        <v>1418</v>
      </c>
      <c r="BH355" t="s">
        <v>2374</v>
      </c>
      <c r="BI355" s="27">
        <v>0.60313657407407406</v>
      </c>
      <c r="BJ355">
        <v>499637</v>
      </c>
      <c r="BK355" t="s">
        <v>723</v>
      </c>
      <c r="BL355" s="27">
        <v>0.6031481481481481</v>
      </c>
      <c r="BM355" t="s">
        <v>2374</v>
      </c>
      <c r="BN355" s="27">
        <v>0.52726851851851853</v>
      </c>
      <c r="BO355" t="s">
        <v>1946</v>
      </c>
      <c r="BQ355" t="s">
        <v>1947</v>
      </c>
      <c r="BT355">
        <v>31210</v>
      </c>
      <c r="BW355" t="s">
        <v>1421</v>
      </c>
      <c r="BY355" s="28">
        <v>1</v>
      </c>
      <c r="BZ355" t="s">
        <v>2469</v>
      </c>
      <c r="CA355" t="s">
        <v>1422</v>
      </c>
      <c r="CB355" t="s">
        <v>1948</v>
      </c>
      <c r="CC355">
        <v>9000</v>
      </c>
      <c r="CD355" t="s">
        <v>1391</v>
      </c>
      <c r="CE355">
        <v>10</v>
      </c>
      <c r="CF355">
        <v>9000</v>
      </c>
      <c r="CG355" t="s">
        <v>1391</v>
      </c>
      <c r="CH355">
        <v>4016316786</v>
      </c>
      <c r="CI355" t="s">
        <v>1391</v>
      </c>
      <c r="CJ355" s="27">
        <v>0</v>
      </c>
      <c r="CK355" t="s">
        <v>2409</v>
      </c>
      <c r="CL355" t="s">
        <v>1424</v>
      </c>
      <c r="CM355" t="s">
        <v>1949</v>
      </c>
      <c r="CN355" t="s">
        <v>1950</v>
      </c>
      <c r="CO355" s="27">
        <v>0.52479166666666666</v>
      </c>
      <c r="CP355" s="27">
        <v>0</v>
      </c>
      <c r="CQ355" t="s">
        <v>2375</v>
      </c>
      <c r="CR355" t="s">
        <v>1427</v>
      </c>
      <c r="CS355" t="s">
        <v>1391</v>
      </c>
      <c r="CT355" t="s">
        <v>1951</v>
      </c>
      <c r="CU355">
        <v>183458587</v>
      </c>
      <c r="CV355">
        <v>9000</v>
      </c>
    </row>
    <row r="356" spans="1:100" x14ac:dyDescent="0.2">
      <c r="A356" s="12"/>
      <c r="B356" s="10"/>
      <c r="C356" s="10"/>
      <c r="D356" s="14"/>
      <c r="E356" s="14"/>
      <c r="F356" s="14"/>
      <c r="G356" s="14"/>
      <c r="H356" s="14"/>
      <c r="I356" s="13"/>
      <c r="J356" s="13"/>
      <c r="M356" s="5"/>
      <c r="N356" s="14"/>
      <c r="O356" s="14"/>
      <c r="P356" s="14"/>
      <c r="Q356" s="14"/>
      <c r="AL356" t="s">
        <v>459</v>
      </c>
      <c r="AM356" t="s">
        <v>2375</v>
      </c>
      <c r="AN356" s="27">
        <v>0.53179398148148149</v>
      </c>
      <c r="AO356" t="s">
        <v>1945</v>
      </c>
      <c r="AP356">
        <v>1016892882</v>
      </c>
      <c r="AQ356" t="s">
        <v>1414</v>
      </c>
      <c r="AR356" t="s">
        <v>1415</v>
      </c>
      <c r="AS356" t="s">
        <v>1416</v>
      </c>
      <c r="AT356" t="s">
        <v>1346</v>
      </c>
      <c r="AU356" t="s">
        <v>1135</v>
      </c>
      <c r="AV356" s="10">
        <v>140001285923</v>
      </c>
      <c r="AW356" s="10">
        <v>130000572542</v>
      </c>
      <c r="AX356">
        <v>2006962649</v>
      </c>
      <c r="AY356" t="s">
        <v>2366</v>
      </c>
      <c r="AZ356" s="21">
        <v>93550.1</v>
      </c>
      <c r="BA356">
        <v>9008236996</v>
      </c>
      <c r="BB356" s="21">
        <v>93550.1</v>
      </c>
      <c r="BC356" t="s">
        <v>2379</v>
      </c>
      <c r="BD356" t="s">
        <v>2380</v>
      </c>
      <c r="BE356" s="21">
        <f t="shared" si="5"/>
        <v>0</v>
      </c>
      <c r="BF356" t="s">
        <v>1417</v>
      </c>
      <c r="BG356" t="s">
        <v>1418</v>
      </c>
      <c r="BH356" t="s">
        <v>2374</v>
      </c>
      <c r="BI356" s="27">
        <v>0.60380787037037031</v>
      </c>
      <c r="BJ356">
        <v>499637</v>
      </c>
      <c r="BK356" t="s">
        <v>723</v>
      </c>
      <c r="BL356" s="27">
        <v>0.6038310185185185</v>
      </c>
      <c r="BM356" t="s">
        <v>2374</v>
      </c>
      <c r="BN356" s="27">
        <v>0.53587962962962965</v>
      </c>
      <c r="BO356" t="s">
        <v>1946</v>
      </c>
      <c r="BQ356" t="s">
        <v>1953</v>
      </c>
      <c r="BT356">
        <v>31210</v>
      </c>
      <c r="BW356" t="s">
        <v>1421</v>
      </c>
      <c r="BY356" s="28">
        <v>1</v>
      </c>
      <c r="BZ356" t="s">
        <v>2425</v>
      </c>
      <c r="CA356" t="s">
        <v>1422</v>
      </c>
      <c r="CB356" t="s">
        <v>1948</v>
      </c>
      <c r="CC356">
        <v>9000</v>
      </c>
      <c r="CD356" t="s">
        <v>1391</v>
      </c>
      <c r="CE356">
        <v>10</v>
      </c>
      <c r="CF356">
        <v>9000</v>
      </c>
      <c r="CG356" t="s">
        <v>1391</v>
      </c>
      <c r="CH356">
        <v>4016316786</v>
      </c>
      <c r="CI356" t="s">
        <v>1391</v>
      </c>
      <c r="CJ356" s="27">
        <v>0</v>
      </c>
      <c r="CK356" t="s">
        <v>2409</v>
      </c>
      <c r="CL356" t="s">
        <v>1424</v>
      </c>
      <c r="CM356" t="s">
        <v>1949</v>
      </c>
      <c r="CN356" t="s">
        <v>1950</v>
      </c>
      <c r="CO356" s="27">
        <v>0.53192129629629636</v>
      </c>
      <c r="CP356" s="27">
        <v>0</v>
      </c>
      <c r="CQ356" t="s">
        <v>2375</v>
      </c>
      <c r="CR356" t="s">
        <v>1427</v>
      </c>
      <c r="CS356" t="s">
        <v>1391</v>
      </c>
      <c r="CT356" t="s">
        <v>1951</v>
      </c>
      <c r="CU356">
        <v>183458819</v>
      </c>
      <c r="CV356">
        <v>9000</v>
      </c>
    </row>
    <row r="357" spans="1:100" x14ac:dyDescent="0.2">
      <c r="A357" s="12"/>
      <c r="B357" s="10"/>
      <c r="C357" s="10"/>
      <c r="D357" s="14"/>
      <c r="E357" s="14"/>
      <c r="F357" s="14"/>
      <c r="G357" s="14"/>
      <c r="H357" s="14"/>
      <c r="I357" s="13"/>
      <c r="J357" s="13"/>
      <c r="M357" s="5"/>
      <c r="N357" s="14"/>
      <c r="O357" s="14"/>
      <c r="P357" s="14"/>
      <c r="Q357" s="14"/>
      <c r="AL357" t="s">
        <v>459</v>
      </c>
      <c r="AM357" t="s">
        <v>2375</v>
      </c>
      <c r="AN357" s="27">
        <v>0.55275462962962962</v>
      </c>
      <c r="AO357" t="s">
        <v>1945</v>
      </c>
      <c r="AP357">
        <v>1018532101</v>
      </c>
      <c r="AQ357" t="s">
        <v>1414</v>
      </c>
      <c r="AR357" t="s">
        <v>1415</v>
      </c>
      <c r="AS357" t="s">
        <v>1416</v>
      </c>
      <c r="AT357" t="s">
        <v>1346</v>
      </c>
      <c r="AU357" t="s">
        <v>908</v>
      </c>
      <c r="AV357" s="10">
        <v>140001286077</v>
      </c>
      <c r="AW357" s="10">
        <v>130000572568</v>
      </c>
      <c r="AX357">
        <v>2006962847</v>
      </c>
      <c r="AY357" t="s">
        <v>2366</v>
      </c>
      <c r="AZ357" s="21">
        <v>495222.75</v>
      </c>
      <c r="BA357">
        <v>9008237196</v>
      </c>
      <c r="BB357" s="21">
        <v>495222.75</v>
      </c>
      <c r="BC357" t="s">
        <v>2372</v>
      </c>
      <c r="BD357" t="s">
        <v>2373</v>
      </c>
      <c r="BE357" s="21">
        <f t="shared" si="5"/>
        <v>0</v>
      </c>
      <c r="BF357" t="s">
        <v>1417</v>
      </c>
      <c r="BG357" t="s">
        <v>1418</v>
      </c>
      <c r="BH357" t="s">
        <v>2374</v>
      </c>
      <c r="BI357" s="27">
        <v>0.60488425925925926</v>
      </c>
      <c r="BJ357">
        <v>499637</v>
      </c>
      <c r="BK357" t="s">
        <v>723</v>
      </c>
      <c r="BL357" s="27">
        <v>0.60490740740740734</v>
      </c>
      <c r="BM357" t="s">
        <v>2374</v>
      </c>
      <c r="BN357" s="27">
        <v>0.55466435185185181</v>
      </c>
      <c r="BO357" t="s">
        <v>1946</v>
      </c>
      <c r="BQ357" t="s">
        <v>1954</v>
      </c>
      <c r="BT357">
        <v>31210</v>
      </c>
      <c r="BW357" t="s">
        <v>1421</v>
      </c>
      <c r="BY357" s="28">
        <v>1</v>
      </c>
      <c r="BZ357" t="s">
        <v>2460</v>
      </c>
      <c r="CA357" t="s">
        <v>1422</v>
      </c>
      <c r="CB357" t="s">
        <v>1948</v>
      </c>
      <c r="CC357">
        <v>9000</v>
      </c>
      <c r="CD357" t="s">
        <v>1391</v>
      </c>
      <c r="CE357">
        <v>10</v>
      </c>
      <c r="CF357">
        <v>9000</v>
      </c>
      <c r="CG357" t="s">
        <v>1391</v>
      </c>
      <c r="CH357">
        <v>4016316786</v>
      </c>
      <c r="CI357" t="s">
        <v>1391</v>
      </c>
      <c r="CJ357" s="27">
        <v>0</v>
      </c>
      <c r="CK357" t="s">
        <v>2421</v>
      </c>
      <c r="CL357" t="s">
        <v>1424</v>
      </c>
      <c r="CM357" t="s">
        <v>1949</v>
      </c>
      <c r="CN357" t="s">
        <v>1950</v>
      </c>
      <c r="CO357" s="27">
        <v>0.55287037037037035</v>
      </c>
      <c r="CP357" s="27">
        <v>0</v>
      </c>
      <c r="CQ357" t="s">
        <v>2375</v>
      </c>
      <c r="CR357" t="s">
        <v>1427</v>
      </c>
      <c r="CS357" t="s">
        <v>1391</v>
      </c>
      <c r="CT357" t="s">
        <v>1951</v>
      </c>
      <c r="CU357">
        <v>183459686</v>
      </c>
      <c r="CV357">
        <v>9000</v>
      </c>
    </row>
    <row r="358" spans="1:100" x14ac:dyDescent="0.2">
      <c r="A358" s="12"/>
      <c r="B358" s="10"/>
      <c r="C358" s="10"/>
      <c r="D358" s="14"/>
      <c r="E358" s="14"/>
      <c r="F358" s="14"/>
      <c r="G358" s="14"/>
      <c r="H358" s="14"/>
      <c r="I358" s="13"/>
      <c r="J358" s="13"/>
      <c r="M358" s="5"/>
      <c r="N358" s="14"/>
      <c r="O358" s="14"/>
      <c r="P358" s="14"/>
      <c r="Q358" s="14"/>
      <c r="AL358" t="s">
        <v>459</v>
      </c>
      <c r="AM358" t="s">
        <v>2375</v>
      </c>
      <c r="AN358" s="27">
        <v>0.55768518518518517</v>
      </c>
      <c r="AO358" t="s">
        <v>1945</v>
      </c>
      <c r="AP358">
        <v>1016892928</v>
      </c>
      <c r="AQ358" t="s">
        <v>1414</v>
      </c>
      <c r="AR358" t="s">
        <v>1415</v>
      </c>
      <c r="AS358" t="s">
        <v>1416</v>
      </c>
      <c r="AT358" t="s">
        <v>1346</v>
      </c>
      <c r="AU358" t="s">
        <v>955</v>
      </c>
      <c r="AV358" s="10">
        <v>140001286144</v>
      </c>
      <c r="AW358" s="10">
        <v>130000572574</v>
      </c>
      <c r="AX358">
        <v>2006962919</v>
      </c>
      <c r="AY358" t="s">
        <v>2366</v>
      </c>
      <c r="AZ358" s="21">
        <v>530661.15</v>
      </c>
      <c r="BA358">
        <v>9008237207</v>
      </c>
      <c r="BB358" s="21">
        <v>530661.15</v>
      </c>
      <c r="BC358" t="s">
        <v>2367</v>
      </c>
      <c r="BD358" t="s">
        <v>2371</v>
      </c>
      <c r="BE358" s="21">
        <f t="shared" si="5"/>
        <v>0</v>
      </c>
      <c r="BF358" t="s">
        <v>1417</v>
      </c>
      <c r="BG358" t="s">
        <v>1418</v>
      </c>
      <c r="BH358" t="s">
        <v>2374</v>
      </c>
      <c r="BI358" s="27">
        <v>0.6052777777777778</v>
      </c>
      <c r="BJ358">
        <v>499637</v>
      </c>
      <c r="BK358" t="s">
        <v>723</v>
      </c>
      <c r="BL358" s="27">
        <v>0.60528935185185184</v>
      </c>
      <c r="BM358" t="s">
        <v>2374</v>
      </c>
      <c r="BN358" s="27">
        <v>0.56038194444444445</v>
      </c>
      <c r="BO358" t="s">
        <v>1946</v>
      </c>
      <c r="BQ358" t="s">
        <v>1955</v>
      </c>
      <c r="BT358">
        <v>31210</v>
      </c>
      <c r="BW358" t="s">
        <v>1421</v>
      </c>
      <c r="BY358" s="28">
        <v>1</v>
      </c>
      <c r="BZ358" t="s">
        <v>2386</v>
      </c>
      <c r="CA358" t="s">
        <v>1422</v>
      </c>
      <c r="CB358" t="s">
        <v>1948</v>
      </c>
      <c r="CC358">
        <v>9000</v>
      </c>
      <c r="CD358" t="s">
        <v>1391</v>
      </c>
      <c r="CE358">
        <v>10</v>
      </c>
      <c r="CF358">
        <v>9000</v>
      </c>
      <c r="CG358" t="s">
        <v>1391</v>
      </c>
      <c r="CH358">
        <v>4016316786</v>
      </c>
      <c r="CI358" t="s">
        <v>1391</v>
      </c>
      <c r="CJ358" s="27">
        <v>0</v>
      </c>
      <c r="CK358" t="s">
        <v>2430</v>
      </c>
      <c r="CL358" t="s">
        <v>1424</v>
      </c>
      <c r="CM358" t="s">
        <v>1949</v>
      </c>
      <c r="CN358" t="s">
        <v>1950</v>
      </c>
      <c r="CO358" s="27">
        <v>0.55778935185185186</v>
      </c>
      <c r="CP358" s="27">
        <v>0</v>
      </c>
      <c r="CQ358" t="s">
        <v>2375</v>
      </c>
      <c r="CR358" t="s">
        <v>1427</v>
      </c>
      <c r="CS358" t="s">
        <v>1391</v>
      </c>
      <c r="CT358" t="s">
        <v>1951</v>
      </c>
      <c r="CU358">
        <v>183460023</v>
      </c>
      <c r="CV358">
        <v>9000</v>
      </c>
    </row>
    <row r="359" spans="1:100" x14ac:dyDescent="0.2">
      <c r="A359" s="12"/>
      <c r="B359" s="10"/>
      <c r="C359" s="10"/>
      <c r="D359" s="14"/>
      <c r="E359" s="14"/>
      <c r="F359" s="14"/>
      <c r="G359" s="14"/>
      <c r="H359" s="14"/>
      <c r="I359" s="13"/>
      <c r="J359" s="13"/>
      <c r="M359" s="5"/>
      <c r="N359" s="14"/>
      <c r="O359" s="14"/>
      <c r="P359" s="14"/>
      <c r="Q359" s="14"/>
      <c r="AL359" t="s">
        <v>459</v>
      </c>
      <c r="AM359" t="s">
        <v>2375</v>
      </c>
      <c r="AN359" s="27">
        <v>0.58278935185185188</v>
      </c>
      <c r="AO359" t="s">
        <v>1945</v>
      </c>
      <c r="AP359">
        <v>1018950475</v>
      </c>
      <c r="AQ359" t="s">
        <v>1414</v>
      </c>
      <c r="AR359" t="s">
        <v>1415</v>
      </c>
      <c r="AS359" t="s">
        <v>1416</v>
      </c>
      <c r="AT359" t="s">
        <v>1346</v>
      </c>
      <c r="AU359" t="s">
        <v>1196</v>
      </c>
      <c r="AV359" s="10">
        <v>140001286399</v>
      </c>
      <c r="AW359" s="10">
        <v>130000601509</v>
      </c>
      <c r="AX359">
        <v>2006963190</v>
      </c>
      <c r="AY359" t="s">
        <v>2366</v>
      </c>
      <c r="AZ359" s="21">
        <v>79565.2</v>
      </c>
      <c r="BA359">
        <v>9008237528</v>
      </c>
      <c r="BB359" s="21">
        <v>79565.2</v>
      </c>
      <c r="BC359" t="s">
        <v>2367</v>
      </c>
      <c r="BD359" t="s">
        <v>2370</v>
      </c>
      <c r="BE359" s="21">
        <f t="shared" si="5"/>
        <v>0</v>
      </c>
      <c r="BF359" t="s">
        <v>1417</v>
      </c>
      <c r="BG359" t="s">
        <v>1418</v>
      </c>
      <c r="BH359" t="s">
        <v>2374</v>
      </c>
      <c r="BI359" s="27">
        <v>0.57119212962962962</v>
      </c>
      <c r="BJ359">
        <v>499637</v>
      </c>
      <c r="BK359" t="s">
        <v>723</v>
      </c>
      <c r="BL359" s="27">
        <v>0.57119212962962962</v>
      </c>
      <c r="BM359" t="s">
        <v>2374</v>
      </c>
      <c r="BN359" s="27">
        <v>0.58497685185185189</v>
      </c>
      <c r="BO359" t="s">
        <v>1946</v>
      </c>
      <c r="BQ359" t="s">
        <v>1956</v>
      </c>
      <c r="BT359">
        <v>31210</v>
      </c>
      <c r="BW359" t="s">
        <v>1421</v>
      </c>
      <c r="BY359" s="28">
        <v>1</v>
      </c>
      <c r="BZ359" t="s">
        <v>2457</v>
      </c>
      <c r="CA359" t="s">
        <v>1422</v>
      </c>
      <c r="CB359" t="s">
        <v>1948</v>
      </c>
      <c r="CC359">
        <v>9000</v>
      </c>
      <c r="CD359" t="s">
        <v>1391</v>
      </c>
      <c r="CE359">
        <v>10</v>
      </c>
      <c r="CF359">
        <v>9000</v>
      </c>
      <c r="CG359" t="s">
        <v>1391</v>
      </c>
      <c r="CH359">
        <v>4016316786</v>
      </c>
      <c r="CI359" t="s">
        <v>1391</v>
      </c>
      <c r="CJ359" s="27">
        <v>0</v>
      </c>
      <c r="CK359" t="s">
        <v>2446</v>
      </c>
      <c r="CL359" t="s">
        <v>1424</v>
      </c>
      <c r="CM359" t="s">
        <v>1949</v>
      </c>
      <c r="CN359" t="s">
        <v>1950</v>
      </c>
      <c r="CO359" s="27">
        <v>0.5829050925925926</v>
      </c>
      <c r="CP359" s="27">
        <v>0</v>
      </c>
      <c r="CQ359" t="s">
        <v>2375</v>
      </c>
      <c r="CR359" t="s">
        <v>1427</v>
      </c>
      <c r="CS359" t="s">
        <v>1391</v>
      </c>
      <c r="CT359" t="s">
        <v>1951</v>
      </c>
      <c r="CU359">
        <v>183462274</v>
      </c>
      <c r="CV359">
        <v>9000</v>
      </c>
    </row>
    <row r="360" spans="1:100" x14ac:dyDescent="0.2">
      <c r="A360" s="12"/>
      <c r="B360" s="10"/>
      <c r="C360" s="10"/>
      <c r="D360" s="14"/>
      <c r="E360" s="14"/>
      <c r="F360" s="14"/>
      <c r="G360" s="14"/>
      <c r="H360" s="14"/>
      <c r="I360" s="13"/>
      <c r="J360" s="13"/>
      <c r="M360" s="5"/>
      <c r="N360" s="14"/>
      <c r="O360" s="14"/>
      <c r="P360" s="14"/>
      <c r="Q360" s="14"/>
      <c r="AL360" t="s">
        <v>459</v>
      </c>
      <c r="AM360" t="s">
        <v>2375</v>
      </c>
      <c r="AN360" s="27">
        <v>0.54359953703703701</v>
      </c>
      <c r="AO360" t="s">
        <v>1945</v>
      </c>
      <c r="AP360">
        <v>1016894837</v>
      </c>
      <c r="AQ360" t="s">
        <v>1414</v>
      </c>
      <c r="AR360" t="s">
        <v>1415</v>
      </c>
      <c r="AS360" t="s">
        <v>1416</v>
      </c>
      <c r="AT360" t="s">
        <v>1346</v>
      </c>
      <c r="AU360" t="s">
        <v>1160</v>
      </c>
      <c r="AV360" s="10">
        <v>140001285998</v>
      </c>
      <c r="AW360" s="10">
        <v>130000572553</v>
      </c>
      <c r="AX360">
        <v>2006962769</v>
      </c>
      <c r="AY360" t="s">
        <v>2366</v>
      </c>
      <c r="AZ360" s="21">
        <v>17066.5</v>
      </c>
      <c r="BA360">
        <v>9008237116</v>
      </c>
      <c r="BB360" s="21">
        <v>17066.5</v>
      </c>
      <c r="BC360" t="s">
        <v>2367</v>
      </c>
      <c r="BD360" t="s">
        <v>2368</v>
      </c>
      <c r="BE360" s="21">
        <f t="shared" si="5"/>
        <v>0</v>
      </c>
      <c r="BF360" t="s">
        <v>1417</v>
      </c>
      <c r="BG360" t="s">
        <v>1418</v>
      </c>
      <c r="BH360" t="s">
        <v>2374</v>
      </c>
      <c r="BI360" s="27">
        <v>0.60446759259259253</v>
      </c>
      <c r="BJ360">
        <v>499637</v>
      </c>
      <c r="BK360" t="s">
        <v>723</v>
      </c>
      <c r="BL360" s="27">
        <v>0.60450231481481487</v>
      </c>
      <c r="BM360" t="s">
        <v>2374</v>
      </c>
      <c r="BN360" s="27">
        <v>0.54607638888888888</v>
      </c>
      <c r="BO360" t="s">
        <v>1946</v>
      </c>
      <c r="BQ360" t="s">
        <v>1957</v>
      </c>
      <c r="BT360">
        <v>31210</v>
      </c>
      <c r="BW360" t="s">
        <v>1421</v>
      </c>
      <c r="BY360" s="28">
        <v>1</v>
      </c>
      <c r="BZ360" t="s">
        <v>2425</v>
      </c>
      <c r="CA360" t="s">
        <v>1422</v>
      </c>
      <c r="CB360" t="s">
        <v>1948</v>
      </c>
      <c r="CC360">
        <v>9000</v>
      </c>
      <c r="CD360" t="s">
        <v>1391</v>
      </c>
      <c r="CE360">
        <v>10</v>
      </c>
      <c r="CF360">
        <v>9000</v>
      </c>
      <c r="CG360" t="s">
        <v>1391</v>
      </c>
      <c r="CH360">
        <v>4016316786</v>
      </c>
      <c r="CI360" t="s">
        <v>1391</v>
      </c>
      <c r="CJ360" s="27">
        <v>0</v>
      </c>
      <c r="CK360" t="s">
        <v>2409</v>
      </c>
      <c r="CL360" t="s">
        <v>1424</v>
      </c>
      <c r="CM360" t="s">
        <v>1949</v>
      </c>
      <c r="CN360" t="s">
        <v>1950</v>
      </c>
      <c r="CO360" s="27">
        <v>0.54371527777777773</v>
      </c>
      <c r="CP360" s="27">
        <v>0</v>
      </c>
      <c r="CQ360" t="s">
        <v>2375</v>
      </c>
      <c r="CR360" t="s">
        <v>1427</v>
      </c>
      <c r="CS360" t="s">
        <v>1391</v>
      </c>
      <c r="CT360" t="s">
        <v>1951</v>
      </c>
      <c r="CU360">
        <v>183459185</v>
      </c>
      <c r="CV360">
        <v>9000</v>
      </c>
    </row>
    <row r="361" spans="1:100" x14ac:dyDescent="0.2">
      <c r="A361" s="12"/>
      <c r="B361" s="10"/>
      <c r="C361" s="10"/>
      <c r="D361" s="14"/>
      <c r="E361" s="14"/>
      <c r="F361" s="14"/>
      <c r="G361" s="14"/>
      <c r="H361" s="14"/>
      <c r="I361" s="13"/>
      <c r="J361" s="13"/>
      <c r="M361" s="5"/>
      <c r="N361" s="14"/>
      <c r="O361" s="14"/>
      <c r="P361" s="14"/>
      <c r="Q361" s="14"/>
      <c r="AL361" t="s">
        <v>459</v>
      </c>
      <c r="AM361" t="s">
        <v>2375</v>
      </c>
      <c r="AN361" s="27">
        <v>0.56997685185185187</v>
      </c>
      <c r="AO361" t="s">
        <v>1945</v>
      </c>
      <c r="AP361">
        <v>1016892882</v>
      </c>
      <c r="AQ361" t="s">
        <v>1414</v>
      </c>
      <c r="AR361" t="s">
        <v>1415</v>
      </c>
      <c r="AS361" t="s">
        <v>1416</v>
      </c>
      <c r="AT361" t="s">
        <v>1346</v>
      </c>
      <c r="AU361" t="s">
        <v>754</v>
      </c>
      <c r="AV361" s="10">
        <v>140001286274</v>
      </c>
      <c r="AW361" s="10">
        <v>130000572581</v>
      </c>
      <c r="AX361">
        <v>2006963074</v>
      </c>
      <c r="AY361" t="s">
        <v>2366</v>
      </c>
      <c r="AZ361" s="21">
        <v>132883.29999999999</v>
      </c>
      <c r="BA361">
        <v>9008237387</v>
      </c>
      <c r="BB361" s="21">
        <v>132883.29999999999</v>
      </c>
      <c r="BC361" t="s">
        <v>2379</v>
      </c>
      <c r="BD361" t="s">
        <v>2380</v>
      </c>
      <c r="BE361" s="21">
        <f t="shared" si="5"/>
        <v>0</v>
      </c>
      <c r="BF361" t="s">
        <v>1417</v>
      </c>
      <c r="BG361" t="s">
        <v>1418</v>
      </c>
      <c r="BH361" t="s">
        <v>2374</v>
      </c>
      <c r="BI361" s="27">
        <v>0.60591435185185183</v>
      </c>
      <c r="BJ361">
        <v>499637</v>
      </c>
      <c r="BK361" t="s">
        <v>723</v>
      </c>
      <c r="BL361" s="27">
        <v>0.60593750000000002</v>
      </c>
      <c r="BM361" t="s">
        <v>2374</v>
      </c>
      <c r="BN361" s="27">
        <v>0.57253472222222224</v>
      </c>
      <c r="BO361" t="s">
        <v>1946</v>
      </c>
      <c r="BQ361" t="s">
        <v>1958</v>
      </c>
      <c r="BT361">
        <v>31210</v>
      </c>
      <c r="BW361" t="s">
        <v>1421</v>
      </c>
      <c r="BY361" s="28">
        <v>1</v>
      </c>
      <c r="BZ361" t="s">
        <v>2470</v>
      </c>
      <c r="CA361" t="s">
        <v>1422</v>
      </c>
      <c r="CB361" t="s">
        <v>1948</v>
      </c>
      <c r="CC361">
        <v>9000</v>
      </c>
      <c r="CD361" t="s">
        <v>1391</v>
      </c>
      <c r="CE361">
        <v>10</v>
      </c>
      <c r="CF361">
        <v>9000</v>
      </c>
      <c r="CG361" t="s">
        <v>1391</v>
      </c>
      <c r="CH361">
        <v>4016316786</v>
      </c>
      <c r="CI361" t="s">
        <v>1391</v>
      </c>
      <c r="CJ361" s="27">
        <v>0</v>
      </c>
      <c r="CK361" t="s">
        <v>2471</v>
      </c>
      <c r="CL361" t="s">
        <v>1424</v>
      </c>
      <c r="CM361" t="s">
        <v>1949</v>
      </c>
      <c r="CN361" t="s">
        <v>1950</v>
      </c>
      <c r="CO361" s="27">
        <v>0.57003472222222229</v>
      </c>
      <c r="CP361" s="27">
        <v>0</v>
      </c>
      <c r="CQ361" t="s">
        <v>2375</v>
      </c>
      <c r="CR361" t="s">
        <v>1427</v>
      </c>
      <c r="CS361" t="s">
        <v>1391</v>
      </c>
      <c r="CT361" t="s">
        <v>1951</v>
      </c>
      <c r="CU361">
        <v>183461014</v>
      </c>
      <c r="CV361">
        <v>9000</v>
      </c>
    </row>
    <row r="362" spans="1:100" x14ac:dyDescent="0.2">
      <c r="A362" s="12"/>
      <c r="B362" s="10"/>
      <c r="C362" s="10"/>
      <c r="D362" s="14"/>
      <c r="E362" s="14"/>
      <c r="F362" s="14"/>
      <c r="G362" s="14"/>
      <c r="H362" s="14"/>
      <c r="I362" s="13"/>
      <c r="J362" s="13"/>
      <c r="M362" s="5"/>
      <c r="N362" s="14"/>
      <c r="O362" s="14"/>
      <c r="P362" s="14"/>
      <c r="Q362" s="14"/>
      <c r="AL362" t="s">
        <v>459</v>
      </c>
      <c r="AM362" t="s">
        <v>2375</v>
      </c>
      <c r="AN362" s="27">
        <v>0.56511574074074067</v>
      </c>
      <c r="AO362" t="s">
        <v>1945</v>
      </c>
      <c r="AP362">
        <v>1016894925</v>
      </c>
      <c r="AQ362" t="s">
        <v>1414</v>
      </c>
      <c r="AR362" t="s">
        <v>1415</v>
      </c>
      <c r="AS362" t="s">
        <v>1416</v>
      </c>
      <c r="AT362" t="s">
        <v>1346</v>
      </c>
      <c r="AU362" t="s">
        <v>722</v>
      </c>
      <c r="AV362" s="10">
        <v>140001286222</v>
      </c>
      <c r="AW362" s="10">
        <v>130000572578</v>
      </c>
      <c r="AX362">
        <v>2006963019</v>
      </c>
      <c r="AY362" t="s">
        <v>2366</v>
      </c>
      <c r="AZ362" s="21">
        <v>201031.6</v>
      </c>
      <c r="BA362">
        <v>9008237269</v>
      </c>
      <c r="BB362" s="21">
        <v>201031.6</v>
      </c>
      <c r="BC362" t="s">
        <v>2367</v>
      </c>
      <c r="BD362" t="s">
        <v>2383</v>
      </c>
      <c r="BE362" s="21">
        <f t="shared" si="5"/>
        <v>0</v>
      </c>
      <c r="BF362" t="s">
        <v>1417</v>
      </c>
      <c r="BG362" t="s">
        <v>1418</v>
      </c>
      <c r="BH362" t="s">
        <v>2374</v>
      </c>
      <c r="BI362" s="27">
        <v>0.60556712962962966</v>
      </c>
      <c r="BJ362">
        <v>499637</v>
      </c>
      <c r="BK362" t="s">
        <v>723</v>
      </c>
      <c r="BL362" s="27">
        <v>0.6055787037037037</v>
      </c>
      <c r="BM362" t="s">
        <v>2374</v>
      </c>
      <c r="BN362" s="27">
        <v>0.56701388888888882</v>
      </c>
      <c r="BO362" t="s">
        <v>1946</v>
      </c>
      <c r="BQ362" t="s">
        <v>1959</v>
      </c>
      <c r="BT362">
        <v>31210</v>
      </c>
      <c r="BW362" t="s">
        <v>1421</v>
      </c>
      <c r="BY362" s="28">
        <v>1</v>
      </c>
      <c r="BZ362" t="s">
        <v>2461</v>
      </c>
      <c r="CA362" t="s">
        <v>1422</v>
      </c>
      <c r="CB362" t="s">
        <v>1948</v>
      </c>
      <c r="CC362">
        <v>9000</v>
      </c>
      <c r="CD362" t="s">
        <v>1391</v>
      </c>
      <c r="CE362">
        <v>10</v>
      </c>
      <c r="CF362">
        <v>9000</v>
      </c>
      <c r="CG362" t="s">
        <v>1391</v>
      </c>
      <c r="CH362">
        <v>4016316786</v>
      </c>
      <c r="CI362" t="s">
        <v>1391</v>
      </c>
      <c r="CJ362" s="27">
        <v>0</v>
      </c>
      <c r="CK362" t="s">
        <v>2456</v>
      </c>
      <c r="CL362" t="s">
        <v>1424</v>
      </c>
      <c r="CM362" t="s">
        <v>1949</v>
      </c>
      <c r="CN362" t="s">
        <v>1950</v>
      </c>
      <c r="CO362" s="27">
        <v>0.5652314814814815</v>
      </c>
      <c r="CP362" s="27">
        <v>0</v>
      </c>
      <c r="CQ362" t="s">
        <v>2375</v>
      </c>
      <c r="CR362" t="s">
        <v>1427</v>
      </c>
      <c r="CS362" t="s">
        <v>1391</v>
      </c>
      <c r="CT362" t="s">
        <v>1951</v>
      </c>
      <c r="CU362">
        <v>183460575</v>
      </c>
      <c r="CV362">
        <v>9000</v>
      </c>
    </row>
    <row r="363" spans="1:100" x14ac:dyDescent="0.2">
      <c r="A363" s="12"/>
      <c r="B363" s="10"/>
      <c r="C363" s="10"/>
      <c r="D363" s="14"/>
      <c r="E363" s="14"/>
      <c r="F363" s="14"/>
      <c r="G363" s="14"/>
      <c r="H363" s="14"/>
      <c r="I363" s="13"/>
      <c r="J363" s="13"/>
      <c r="M363" s="5"/>
      <c r="N363" s="14"/>
      <c r="O363" s="14"/>
      <c r="P363" s="14"/>
      <c r="Q363" s="14"/>
      <c r="AL363" t="s">
        <v>471</v>
      </c>
      <c r="AM363" t="s">
        <v>2375</v>
      </c>
      <c r="AN363" s="27">
        <v>0.67804398148148148</v>
      </c>
      <c r="AO363" t="s">
        <v>1960</v>
      </c>
      <c r="AP363">
        <v>1017079140</v>
      </c>
      <c r="AQ363" t="s">
        <v>1414</v>
      </c>
      <c r="AR363" t="s">
        <v>1415</v>
      </c>
      <c r="AS363" t="s">
        <v>1416</v>
      </c>
      <c r="AT363" t="s">
        <v>1346</v>
      </c>
      <c r="AU363" t="s">
        <v>835</v>
      </c>
      <c r="AV363" s="10">
        <v>140001287207</v>
      </c>
      <c r="AW363" s="10">
        <v>130000574060</v>
      </c>
      <c r="AX363">
        <v>2006964119</v>
      </c>
      <c r="AY363" t="s">
        <v>2366</v>
      </c>
      <c r="AZ363" s="21">
        <v>11593.45</v>
      </c>
      <c r="BA363">
        <v>9008238677</v>
      </c>
      <c r="BB363" s="21">
        <v>11593.45</v>
      </c>
      <c r="BC363" t="s">
        <v>2377</v>
      </c>
      <c r="BD363" t="s">
        <v>2378</v>
      </c>
      <c r="BE363" s="21">
        <f t="shared" si="5"/>
        <v>0</v>
      </c>
      <c r="BF363" t="s">
        <v>1417</v>
      </c>
      <c r="BG363" t="s">
        <v>1601</v>
      </c>
      <c r="BH363" t="s">
        <v>2374</v>
      </c>
      <c r="BI363" s="27">
        <v>0.55903935185185183</v>
      </c>
      <c r="BJ363">
        <v>503775</v>
      </c>
      <c r="BK363" t="s">
        <v>51</v>
      </c>
      <c r="BL363" s="27">
        <v>0</v>
      </c>
      <c r="BN363" s="27">
        <v>0.67932870370370368</v>
      </c>
      <c r="BO363" t="s">
        <v>1961</v>
      </c>
      <c r="BQ363" t="s">
        <v>1962</v>
      </c>
      <c r="BS363" t="s">
        <v>1963</v>
      </c>
      <c r="BT363">
        <v>31110</v>
      </c>
      <c r="BW363" t="s">
        <v>1421</v>
      </c>
      <c r="BY363" s="28">
        <v>1</v>
      </c>
      <c r="BZ363" t="s">
        <v>2464</v>
      </c>
      <c r="CA363" t="s">
        <v>1422</v>
      </c>
      <c r="CB363" t="s">
        <v>1964</v>
      </c>
      <c r="CC363">
        <v>9000</v>
      </c>
      <c r="CD363" t="s">
        <v>1391</v>
      </c>
      <c r="CE363">
        <v>10</v>
      </c>
      <c r="CF363">
        <v>9000</v>
      </c>
      <c r="CG363" t="s">
        <v>1391</v>
      </c>
      <c r="CH363">
        <v>4016316804</v>
      </c>
      <c r="CI363" t="s">
        <v>1391</v>
      </c>
      <c r="CJ363" s="27">
        <v>0</v>
      </c>
      <c r="CK363" t="s">
        <v>2389</v>
      </c>
      <c r="CL363" t="s">
        <v>1424</v>
      </c>
      <c r="CM363" t="s">
        <v>1965</v>
      </c>
      <c r="CN363" t="s">
        <v>1966</v>
      </c>
      <c r="CO363" s="27">
        <v>0.6781018518518519</v>
      </c>
      <c r="CP363" s="27">
        <v>0</v>
      </c>
      <c r="CQ363" t="s">
        <v>2375</v>
      </c>
      <c r="CR363" t="s">
        <v>1427</v>
      </c>
      <c r="CS363" t="s">
        <v>1391</v>
      </c>
      <c r="CT363" t="s">
        <v>1967</v>
      </c>
      <c r="CU363">
        <v>183471113</v>
      </c>
      <c r="CV363">
        <v>9000</v>
      </c>
    </row>
    <row r="364" spans="1:100" x14ac:dyDescent="0.2">
      <c r="A364" s="12"/>
      <c r="B364" s="10"/>
      <c r="C364" s="10"/>
      <c r="D364" s="14"/>
      <c r="E364" s="14"/>
      <c r="F364" s="14"/>
      <c r="G364" s="14"/>
      <c r="H364" s="14"/>
      <c r="I364" s="13"/>
      <c r="J364" s="13"/>
      <c r="M364" s="5"/>
      <c r="N364" s="14"/>
      <c r="O364" s="14"/>
      <c r="P364" s="14"/>
      <c r="Q364" s="14"/>
      <c r="AL364" t="s">
        <v>471</v>
      </c>
      <c r="AM364" t="s">
        <v>2375</v>
      </c>
      <c r="AN364" s="27">
        <v>0.67423611111111115</v>
      </c>
      <c r="AO364" t="s">
        <v>1960</v>
      </c>
      <c r="AP364">
        <v>1017826554</v>
      </c>
      <c r="AQ364" t="s">
        <v>1414</v>
      </c>
      <c r="AR364" t="s">
        <v>1415</v>
      </c>
      <c r="AS364" t="s">
        <v>1416</v>
      </c>
      <c r="AT364" t="s">
        <v>1346</v>
      </c>
      <c r="AU364" t="s">
        <v>1031</v>
      </c>
      <c r="AV364" s="10">
        <v>140001287182</v>
      </c>
      <c r="AW364" s="10">
        <v>130000574077</v>
      </c>
      <c r="AX364">
        <v>2006964114</v>
      </c>
      <c r="AY364" t="s">
        <v>2366</v>
      </c>
      <c r="AZ364" s="21">
        <v>408772.1</v>
      </c>
      <c r="BA364">
        <v>9008238670</v>
      </c>
      <c r="BB364" s="21">
        <v>408772.1</v>
      </c>
      <c r="BC364" t="s">
        <v>2372</v>
      </c>
      <c r="BD364" t="s">
        <v>2376</v>
      </c>
      <c r="BE364" s="21">
        <f t="shared" si="5"/>
        <v>0</v>
      </c>
      <c r="BF364" t="s">
        <v>1417</v>
      </c>
      <c r="BG364" t="s">
        <v>1601</v>
      </c>
      <c r="BH364" t="s">
        <v>2374</v>
      </c>
      <c r="BI364" s="27">
        <v>0.55853009259259256</v>
      </c>
      <c r="BJ364">
        <v>503775</v>
      </c>
      <c r="BK364" t="s">
        <v>51</v>
      </c>
      <c r="BL364" s="27">
        <v>0</v>
      </c>
      <c r="BN364" s="27">
        <v>0.6750694444444445</v>
      </c>
      <c r="BO364" t="s">
        <v>1961</v>
      </c>
      <c r="BQ364" t="s">
        <v>1968</v>
      </c>
      <c r="BS364" t="s">
        <v>1963</v>
      </c>
      <c r="BT364">
        <v>31110</v>
      </c>
      <c r="BW364" t="s">
        <v>1421</v>
      </c>
      <c r="BY364" s="28">
        <v>1</v>
      </c>
      <c r="BZ364" t="s">
        <v>2455</v>
      </c>
      <c r="CA364" t="s">
        <v>1422</v>
      </c>
      <c r="CB364" t="s">
        <v>1964</v>
      </c>
      <c r="CC364">
        <v>9000</v>
      </c>
      <c r="CD364" t="s">
        <v>1391</v>
      </c>
      <c r="CE364">
        <v>10</v>
      </c>
      <c r="CF364">
        <v>9000</v>
      </c>
      <c r="CG364" t="s">
        <v>1391</v>
      </c>
      <c r="CH364">
        <v>4016316804</v>
      </c>
      <c r="CI364" t="s">
        <v>1391</v>
      </c>
      <c r="CJ364" s="27">
        <v>0</v>
      </c>
      <c r="CK364" t="s">
        <v>2430</v>
      </c>
      <c r="CL364" t="s">
        <v>1424</v>
      </c>
      <c r="CM364" t="s">
        <v>1965</v>
      </c>
      <c r="CN364" t="s">
        <v>1966</v>
      </c>
      <c r="CO364" s="27">
        <v>0.67427083333333337</v>
      </c>
      <c r="CP364" s="27">
        <v>0</v>
      </c>
      <c r="CQ364" t="s">
        <v>2375</v>
      </c>
      <c r="CR364" t="s">
        <v>1427</v>
      </c>
      <c r="CS364" t="s">
        <v>1391</v>
      </c>
      <c r="CT364" t="s">
        <v>1967</v>
      </c>
      <c r="CU364">
        <v>183470581</v>
      </c>
      <c r="CV364">
        <v>9000</v>
      </c>
    </row>
    <row r="365" spans="1:100" x14ac:dyDescent="0.2">
      <c r="A365" s="12"/>
      <c r="B365" s="10"/>
      <c r="C365" s="10"/>
      <c r="D365" s="14"/>
      <c r="E365" s="14"/>
      <c r="F365" s="14"/>
      <c r="G365" s="14"/>
      <c r="H365" s="14"/>
      <c r="I365" s="13"/>
      <c r="J365" s="13"/>
      <c r="M365" s="5"/>
      <c r="N365" s="14"/>
      <c r="O365" s="14"/>
      <c r="P365" s="14"/>
      <c r="Q365" s="14"/>
      <c r="AL365" t="s">
        <v>471</v>
      </c>
      <c r="AM365" t="s">
        <v>2375</v>
      </c>
      <c r="AN365" s="27">
        <v>0.68212962962962964</v>
      </c>
      <c r="AO365" t="s">
        <v>1960</v>
      </c>
      <c r="AP365">
        <v>1016892882</v>
      </c>
      <c r="AQ365" t="s">
        <v>1414</v>
      </c>
      <c r="AR365" t="s">
        <v>1415</v>
      </c>
      <c r="AS365" t="s">
        <v>1416</v>
      </c>
      <c r="AT365" t="s">
        <v>1346</v>
      </c>
      <c r="AU365" t="s">
        <v>1255</v>
      </c>
      <c r="AV365" s="10">
        <v>140001287234</v>
      </c>
      <c r="AW365" s="10">
        <v>130000602939</v>
      </c>
      <c r="AX365">
        <v>2006964124</v>
      </c>
      <c r="AY365" t="s">
        <v>2366</v>
      </c>
      <c r="AZ365" s="21">
        <v>402758.7</v>
      </c>
      <c r="BA365">
        <v>9008238681</v>
      </c>
      <c r="BB365" s="21">
        <v>402758.7</v>
      </c>
      <c r="BC365" t="s">
        <v>2379</v>
      </c>
      <c r="BD365" t="s">
        <v>2380</v>
      </c>
      <c r="BE365" s="21">
        <f t="shared" si="5"/>
        <v>0</v>
      </c>
      <c r="BF365" t="s">
        <v>1417</v>
      </c>
      <c r="BG365" t="s">
        <v>1601</v>
      </c>
      <c r="BH365" t="s">
        <v>2374</v>
      </c>
      <c r="BI365" s="27">
        <v>0.55754629629629626</v>
      </c>
      <c r="BJ365">
        <v>503775</v>
      </c>
      <c r="BK365" t="s">
        <v>51</v>
      </c>
      <c r="BL365" s="27">
        <v>0</v>
      </c>
      <c r="BN365" s="27">
        <v>0.68334490740740739</v>
      </c>
      <c r="BO365" t="s">
        <v>1961</v>
      </c>
      <c r="BQ365" t="s">
        <v>1969</v>
      </c>
      <c r="BS365" t="s">
        <v>1963</v>
      </c>
      <c r="BT365">
        <v>31110</v>
      </c>
      <c r="BW365" t="s">
        <v>1421</v>
      </c>
      <c r="BY365" s="28">
        <v>1</v>
      </c>
      <c r="BZ365" t="s">
        <v>2375</v>
      </c>
      <c r="CA365" t="s">
        <v>1422</v>
      </c>
      <c r="CB365" t="s">
        <v>1964</v>
      </c>
      <c r="CC365">
        <v>9000</v>
      </c>
      <c r="CD365" t="s">
        <v>1391</v>
      </c>
      <c r="CE365">
        <v>10</v>
      </c>
      <c r="CF365">
        <v>9000</v>
      </c>
      <c r="CG365" t="s">
        <v>1391</v>
      </c>
      <c r="CH365">
        <v>4016316804</v>
      </c>
      <c r="CI365" t="s">
        <v>1391</v>
      </c>
      <c r="CJ365" s="27">
        <v>0</v>
      </c>
      <c r="CK365" t="s">
        <v>2448</v>
      </c>
      <c r="CL365" t="s">
        <v>1424</v>
      </c>
      <c r="CM365" t="s">
        <v>1965</v>
      </c>
      <c r="CN365" t="s">
        <v>1966</v>
      </c>
      <c r="CO365" s="27">
        <v>0.6821990740740741</v>
      </c>
      <c r="CP365" s="27">
        <v>0</v>
      </c>
      <c r="CQ365" t="s">
        <v>2375</v>
      </c>
      <c r="CR365" t="s">
        <v>1427</v>
      </c>
      <c r="CS365" t="s">
        <v>1391</v>
      </c>
      <c r="CT365" t="s">
        <v>1967</v>
      </c>
      <c r="CU365">
        <v>183471442</v>
      </c>
      <c r="CV365">
        <v>9000</v>
      </c>
    </row>
    <row r="366" spans="1:100" x14ac:dyDescent="0.2">
      <c r="A366" s="12"/>
      <c r="B366" s="10"/>
      <c r="C366" s="10"/>
      <c r="D366" s="14"/>
      <c r="E366" s="14"/>
      <c r="F366" s="14"/>
      <c r="G366" s="14"/>
      <c r="H366" s="14"/>
      <c r="I366" s="13"/>
      <c r="J366" s="13"/>
      <c r="M366" s="5"/>
      <c r="N366" s="14"/>
      <c r="O366" s="14"/>
      <c r="P366" s="14"/>
      <c r="Q366" s="14"/>
      <c r="AL366" t="s">
        <v>471</v>
      </c>
      <c r="AM366" t="s">
        <v>2375</v>
      </c>
      <c r="AN366" s="27">
        <v>0.52623842592592596</v>
      </c>
      <c r="AO366" t="s">
        <v>1960</v>
      </c>
      <c r="AP366">
        <v>1016892928</v>
      </c>
      <c r="AQ366" t="s">
        <v>1414</v>
      </c>
      <c r="AR366" t="s">
        <v>1415</v>
      </c>
      <c r="AS366" t="s">
        <v>1416</v>
      </c>
      <c r="AT366" t="s">
        <v>1346</v>
      </c>
      <c r="AU366" t="s">
        <v>952</v>
      </c>
      <c r="AV366" s="10">
        <v>140001285895</v>
      </c>
      <c r="AW366" s="10">
        <v>130000574050</v>
      </c>
      <c r="AX366">
        <v>2006962593</v>
      </c>
      <c r="AY366" t="s">
        <v>2366</v>
      </c>
      <c r="AZ366" s="21">
        <v>1554875.85</v>
      </c>
      <c r="BA366">
        <v>9008236988</v>
      </c>
      <c r="BB366" s="21">
        <v>1554875.85</v>
      </c>
      <c r="BC366" t="s">
        <v>2367</v>
      </c>
      <c r="BD366" t="s">
        <v>2371</v>
      </c>
      <c r="BE366" s="21">
        <f t="shared" si="5"/>
        <v>0</v>
      </c>
      <c r="BF366" t="s">
        <v>1417</v>
      </c>
      <c r="BG366" t="s">
        <v>1418</v>
      </c>
      <c r="BH366" t="s">
        <v>2375</v>
      </c>
      <c r="BI366" s="27">
        <v>0.5857754629629629</v>
      </c>
      <c r="BJ366">
        <v>503775</v>
      </c>
      <c r="BK366" t="s">
        <v>51</v>
      </c>
      <c r="BL366" s="27">
        <v>0.5857754629629629</v>
      </c>
      <c r="BM366" t="s">
        <v>2375</v>
      </c>
      <c r="BN366" s="27">
        <v>0.53099537037037037</v>
      </c>
      <c r="BO366" t="s">
        <v>1961</v>
      </c>
      <c r="BQ366" t="s">
        <v>1970</v>
      </c>
      <c r="BS366" t="s">
        <v>1963</v>
      </c>
      <c r="BT366">
        <v>31110</v>
      </c>
      <c r="BW366" t="s">
        <v>1421</v>
      </c>
      <c r="BY366" s="28">
        <v>1</v>
      </c>
      <c r="BZ366" t="s">
        <v>2454</v>
      </c>
      <c r="CA366" t="s">
        <v>1422</v>
      </c>
      <c r="CB366" t="s">
        <v>1964</v>
      </c>
      <c r="CC366">
        <v>9000</v>
      </c>
      <c r="CD366" t="s">
        <v>1391</v>
      </c>
      <c r="CE366">
        <v>10</v>
      </c>
      <c r="CF366">
        <v>9000</v>
      </c>
      <c r="CG366" t="s">
        <v>1391</v>
      </c>
      <c r="CH366">
        <v>4016316804</v>
      </c>
      <c r="CI366" t="s">
        <v>1391</v>
      </c>
      <c r="CJ366" s="27">
        <v>0</v>
      </c>
      <c r="CK366" t="s">
        <v>2405</v>
      </c>
      <c r="CL366" t="s">
        <v>1424</v>
      </c>
      <c r="CM366" t="s">
        <v>1965</v>
      </c>
      <c r="CN366" t="s">
        <v>1966</v>
      </c>
      <c r="CO366" s="27">
        <v>0.52664351851851854</v>
      </c>
      <c r="CP366" s="27">
        <v>0</v>
      </c>
      <c r="CQ366" t="s">
        <v>2375</v>
      </c>
      <c r="CR366" t="s">
        <v>1427</v>
      </c>
      <c r="CS366" t="s">
        <v>1391</v>
      </c>
      <c r="CT366" t="s">
        <v>1967</v>
      </c>
      <c r="CU366">
        <v>183458688</v>
      </c>
      <c r="CV366">
        <v>9000</v>
      </c>
    </row>
    <row r="367" spans="1:100" x14ac:dyDescent="0.2">
      <c r="A367" s="12"/>
      <c r="B367" s="10"/>
      <c r="C367" s="10"/>
      <c r="D367" s="14"/>
      <c r="E367" s="14"/>
      <c r="F367" s="14"/>
      <c r="G367" s="14"/>
      <c r="H367" s="14"/>
      <c r="I367" s="13"/>
      <c r="J367" s="13"/>
      <c r="M367" s="5"/>
      <c r="N367" s="14"/>
      <c r="O367" s="14"/>
      <c r="P367" s="14"/>
      <c r="Q367" s="14"/>
      <c r="AL367" t="s">
        <v>471</v>
      </c>
      <c r="AM367" t="s">
        <v>2375</v>
      </c>
      <c r="AN367" s="27">
        <v>0.59847222222222218</v>
      </c>
      <c r="AO367" t="s">
        <v>1960</v>
      </c>
      <c r="AP367">
        <v>1018950475</v>
      </c>
      <c r="AQ367" t="s">
        <v>1414</v>
      </c>
      <c r="AR367" t="s">
        <v>1415</v>
      </c>
      <c r="AS367" t="s">
        <v>1416</v>
      </c>
      <c r="AT367" t="s">
        <v>1346</v>
      </c>
      <c r="AU367" t="s">
        <v>1253</v>
      </c>
      <c r="AV367" s="10">
        <v>140001286568</v>
      </c>
      <c r="AW367" s="10">
        <v>130000602949</v>
      </c>
      <c r="AX367">
        <v>2006963405</v>
      </c>
      <c r="AY367" t="s">
        <v>2366</v>
      </c>
      <c r="AZ367" s="21">
        <v>113168.55</v>
      </c>
      <c r="BA367">
        <v>9008237788</v>
      </c>
      <c r="BB367" s="21">
        <v>113168.55</v>
      </c>
      <c r="BC367" t="s">
        <v>2367</v>
      </c>
      <c r="BD367" t="s">
        <v>2370</v>
      </c>
      <c r="BE367" s="21">
        <f t="shared" si="5"/>
        <v>0</v>
      </c>
      <c r="BF367" t="s">
        <v>1417</v>
      </c>
      <c r="BG367" t="s">
        <v>1418</v>
      </c>
      <c r="BH367" t="s">
        <v>2374</v>
      </c>
      <c r="BI367" s="27">
        <v>0.55658564814814815</v>
      </c>
      <c r="BJ367">
        <v>503775</v>
      </c>
      <c r="BK367" t="s">
        <v>51</v>
      </c>
      <c r="BL367" s="27">
        <v>0.55658564814814815</v>
      </c>
      <c r="BM367" t="s">
        <v>2374</v>
      </c>
      <c r="BN367" s="27">
        <v>0.60170138888888891</v>
      </c>
      <c r="BO367" t="s">
        <v>1961</v>
      </c>
      <c r="BQ367" t="s">
        <v>1971</v>
      </c>
      <c r="BS367" t="s">
        <v>1963</v>
      </c>
      <c r="BT367">
        <v>31110</v>
      </c>
      <c r="BW367" t="s">
        <v>1421</v>
      </c>
      <c r="BY367" s="28">
        <v>1</v>
      </c>
      <c r="BZ367" t="s">
        <v>2374</v>
      </c>
      <c r="CA367" t="s">
        <v>1422</v>
      </c>
      <c r="CB367" t="s">
        <v>1964</v>
      </c>
      <c r="CC367">
        <v>9000</v>
      </c>
      <c r="CD367" t="s">
        <v>1391</v>
      </c>
      <c r="CE367">
        <v>10</v>
      </c>
      <c r="CF367">
        <v>9000</v>
      </c>
      <c r="CG367" t="s">
        <v>1391</v>
      </c>
      <c r="CH367">
        <v>4016316804</v>
      </c>
      <c r="CI367" t="s">
        <v>1391</v>
      </c>
      <c r="CJ367" s="27">
        <v>0</v>
      </c>
      <c r="CK367" t="s">
        <v>2448</v>
      </c>
      <c r="CL367" t="s">
        <v>1424</v>
      </c>
      <c r="CM367" t="s">
        <v>1965</v>
      </c>
      <c r="CN367" t="s">
        <v>1966</v>
      </c>
      <c r="CO367" s="27">
        <v>0.59863425925925928</v>
      </c>
      <c r="CP367" s="27">
        <v>0</v>
      </c>
      <c r="CQ367" t="s">
        <v>2375</v>
      </c>
      <c r="CR367" t="s">
        <v>1427</v>
      </c>
      <c r="CS367" t="s">
        <v>1391</v>
      </c>
      <c r="CT367" t="s">
        <v>1967</v>
      </c>
      <c r="CU367">
        <v>183463846</v>
      </c>
      <c r="CV367">
        <v>9000</v>
      </c>
    </row>
    <row r="368" spans="1:100" x14ac:dyDescent="0.2">
      <c r="A368" s="12"/>
      <c r="B368" s="10"/>
      <c r="C368" s="10"/>
      <c r="D368" s="14"/>
      <c r="E368" s="14"/>
      <c r="F368" s="14"/>
      <c r="G368" s="14"/>
      <c r="H368" s="14"/>
      <c r="I368" s="13"/>
      <c r="J368" s="13"/>
      <c r="M368" s="5"/>
      <c r="N368" s="14"/>
      <c r="O368" s="14"/>
      <c r="P368" s="14"/>
      <c r="Q368" s="14"/>
      <c r="AL368" t="s">
        <v>471</v>
      </c>
      <c r="AM368" t="s">
        <v>2375</v>
      </c>
      <c r="AN368" s="27">
        <v>0.66971064814814818</v>
      </c>
      <c r="AO368" t="s">
        <v>1960</v>
      </c>
      <c r="AP368">
        <v>1018532101</v>
      </c>
      <c r="AQ368" t="s">
        <v>1414</v>
      </c>
      <c r="AR368" t="s">
        <v>1415</v>
      </c>
      <c r="AS368" t="s">
        <v>1416</v>
      </c>
      <c r="AT368" t="s">
        <v>1346</v>
      </c>
      <c r="AU368" t="s">
        <v>906</v>
      </c>
      <c r="AV368" s="10">
        <v>140001287155</v>
      </c>
      <c r="AW368" s="10">
        <v>130000574072</v>
      </c>
      <c r="AX368">
        <v>2006964030</v>
      </c>
      <c r="AY368" t="s">
        <v>2366</v>
      </c>
      <c r="AZ368" s="21">
        <v>90746.7</v>
      </c>
      <c r="BA368">
        <v>9008238566</v>
      </c>
      <c r="BB368" s="21">
        <v>90746.7</v>
      </c>
      <c r="BC368" t="s">
        <v>2372</v>
      </c>
      <c r="BD368" t="s">
        <v>2373</v>
      </c>
      <c r="BE368" s="21">
        <f t="shared" si="5"/>
        <v>0</v>
      </c>
      <c r="BF368" t="s">
        <v>1417</v>
      </c>
      <c r="BG368" t="s">
        <v>1601</v>
      </c>
      <c r="BH368" t="s">
        <v>2374</v>
      </c>
      <c r="BI368" s="27">
        <v>0.55869212962962966</v>
      </c>
      <c r="BJ368">
        <v>503775</v>
      </c>
      <c r="BK368" t="s">
        <v>51</v>
      </c>
      <c r="BL368" s="27">
        <v>0</v>
      </c>
      <c r="BN368" s="27">
        <v>0.67100694444444453</v>
      </c>
      <c r="BO368" t="s">
        <v>1961</v>
      </c>
      <c r="BQ368" t="s">
        <v>1972</v>
      </c>
      <c r="BS368" t="s">
        <v>1963</v>
      </c>
      <c r="BT368">
        <v>31110</v>
      </c>
      <c r="BW368" t="s">
        <v>1421</v>
      </c>
      <c r="BY368" s="28">
        <v>1</v>
      </c>
      <c r="BZ368" t="s">
        <v>2455</v>
      </c>
      <c r="CA368" t="s">
        <v>1422</v>
      </c>
      <c r="CB368" t="s">
        <v>1964</v>
      </c>
      <c r="CC368">
        <v>9000</v>
      </c>
      <c r="CD368" t="s">
        <v>1391</v>
      </c>
      <c r="CE368">
        <v>10</v>
      </c>
      <c r="CF368">
        <v>9000</v>
      </c>
      <c r="CG368" t="s">
        <v>1391</v>
      </c>
      <c r="CH368">
        <v>4016316804</v>
      </c>
      <c r="CI368" t="s">
        <v>1391</v>
      </c>
      <c r="CJ368" s="27">
        <v>0</v>
      </c>
      <c r="CK368" t="s">
        <v>2430</v>
      </c>
      <c r="CL368" t="s">
        <v>1424</v>
      </c>
      <c r="CM368" t="s">
        <v>1965</v>
      </c>
      <c r="CN368" t="s">
        <v>1966</v>
      </c>
      <c r="CO368" s="27">
        <v>0.6697685185185186</v>
      </c>
      <c r="CP368" s="27">
        <v>0</v>
      </c>
      <c r="CQ368" t="s">
        <v>2375</v>
      </c>
      <c r="CR368" t="s">
        <v>1427</v>
      </c>
      <c r="CS368" t="s">
        <v>1391</v>
      </c>
      <c r="CT368" t="s">
        <v>1967</v>
      </c>
      <c r="CU368">
        <v>183470265</v>
      </c>
      <c r="CV368">
        <v>9000</v>
      </c>
    </row>
    <row r="369" spans="1:100" x14ac:dyDescent="0.2">
      <c r="A369" s="12"/>
      <c r="B369" s="10"/>
      <c r="C369" s="10"/>
      <c r="D369" s="14"/>
      <c r="E369" s="14"/>
      <c r="F369" s="14"/>
      <c r="G369" s="14"/>
      <c r="H369" s="14"/>
      <c r="I369" s="13"/>
      <c r="J369" s="13"/>
      <c r="M369" s="5"/>
      <c r="N369" s="14"/>
      <c r="O369" s="14"/>
      <c r="P369" s="14"/>
      <c r="Q369" s="14"/>
      <c r="AL369" t="s">
        <v>471</v>
      </c>
      <c r="AM369" t="s">
        <v>2375</v>
      </c>
      <c r="AN369" s="27">
        <v>0.58712962962962967</v>
      </c>
      <c r="AO369" t="s">
        <v>1960</v>
      </c>
      <c r="AP369">
        <v>1016892882</v>
      </c>
      <c r="AQ369" t="s">
        <v>1414</v>
      </c>
      <c r="AR369" t="s">
        <v>1415</v>
      </c>
      <c r="AS369" t="s">
        <v>1416</v>
      </c>
      <c r="AT369" t="s">
        <v>1346</v>
      </c>
      <c r="AU369" t="s">
        <v>782</v>
      </c>
      <c r="AV369" s="10">
        <v>140001286464</v>
      </c>
      <c r="AW369" s="10">
        <v>130000573959</v>
      </c>
      <c r="AX369">
        <v>2006963284</v>
      </c>
      <c r="AY369" t="s">
        <v>2366</v>
      </c>
      <c r="AZ369" s="21">
        <v>395825.1</v>
      </c>
      <c r="BA369">
        <v>9008237665</v>
      </c>
      <c r="BB369" s="21">
        <v>395825.1</v>
      </c>
      <c r="BC369" t="s">
        <v>2379</v>
      </c>
      <c r="BD369" t="s">
        <v>2380</v>
      </c>
      <c r="BE369" s="21">
        <f t="shared" si="5"/>
        <v>0</v>
      </c>
      <c r="BF369" t="s">
        <v>1417</v>
      </c>
      <c r="BG369" t="s">
        <v>1418</v>
      </c>
      <c r="BH369" t="s">
        <v>2374</v>
      </c>
      <c r="BI369" s="27">
        <v>0.59878472222222223</v>
      </c>
      <c r="BJ369">
        <v>503775</v>
      </c>
      <c r="BK369" t="s">
        <v>51</v>
      </c>
      <c r="BL369" s="27">
        <v>0.59878472222222223</v>
      </c>
      <c r="BM369" t="s">
        <v>2374</v>
      </c>
      <c r="BN369" s="27">
        <v>0.59097222222222223</v>
      </c>
      <c r="BO369" t="s">
        <v>1961</v>
      </c>
      <c r="BQ369" t="s">
        <v>1974</v>
      </c>
      <c r="BS369" t="s">
        <v>1963</v>
      </c>
      <c r="BT369">
        <v>31110</v>
      </c>
      <c r="BW369" t="s">
        <v>1421</v>
      </c>
      <c r="BY369" s="28">
        <v>1</v>
      </c>
      <c r="BZ369" t="s">
        <v>2401</v>
      </c>
      <c r="CA369" t="s">
        <v>1422</v>
      </c>
      <c r="CB369" t="s">
        <v>1964</v>
      </c>
      <c r="CC369">
        <v>9000</v>
      </c>
      <c r="CD369" t="s">
        <v>1391</v>
      </c>
      <c r="CE369">
        <v>10</v>
      </c>
      <c r="CF369">
        <v>9000</v>
      </c>
      <c r="CG369" t="s">
        <v>1391</v>
      </c>
      <c r="CH369">
        <v>4016316804</v>
      </c>
      <c r="CI369" t="s">
        <v>1391</v>
      </c>
      <c r="CJ369" s="27">
        <v>0</v>
      </c>
      <c r="CK369" t="s">
        <v>2423</v>
      </c>
      <c r="CL369" t="s">
        <v>1424</v>
      </c>
      <c r="CM369" t="s">
        <v>1965</v>
      </c>
      <c r="CN369" t="s">
        <v>1966</v>
      </c>
      <c r="CO369" s="27">
        <v>0.58729166666666666</v>
      </c>
      <c r="CP369" s="27">
        <v>0</v>
      </c>
      <c r="CQ369" t="s">
        <v>2375</v>
      </c>
      <c r="CR369" t="s">
        <v>1427</v>
      </c>
      <c r="CS369" t="s">
        <v>1391</v>
      </c>
      <c r="CT369" t="s">
        <v>1967</v>
      </c>
      <c r="CU369">
        <v>183462848</v>
      </c>
      <c r="CV369">
        <v>9000</v>
      </c>
    </row>
    <row r="370" spans="1:100" x14ac:dyDescent="0.2">
      <c r="A370" s="12"/>
      <c r="B370" s="10"/>
      <c r="C370" s="10"/>
      <c r="D370" s="14"/>
      <c r="E370" s="14"/>
      <c r="F370" s="14"/>
      <c r="G370" s="14"/>
      <c r="H370" s="14"/>
      <c r="I370" s="13"/>
      <c r="J370" s="13"/>
      <c r="M370" s="5"/>
      <c r="N370" s="14"/>
      <c r="O370" s="14"/>
      <c r="P370" s="14"/>
      <c r="Q370" s="14"/>
      <c r="AL370" t="s">
        <v>471</v>
      </c>
      <c r="AM370" t="s">
        <v>2375</v>
      </c>
      <c r="AN370" s="27">
        <v>0.68644675925925924</v>
      </c>
      <c r="AO370" t="s">
        <v>1960</v>
      </c>
      <c r="AP370">
        <v>1016892882</v>
      </c>
      <c r="AQ370" t="s">
        <v>1414</v>
      </c>
      <c r="AR370" t="s">
        <v>1415</v>
      </c>
      <c r="AS370" t="s">
        <v>1416</v>
      </c>
      <c r="AT370" t="s">
        <v>1346</v>
      </c>
      <c r="AU370" t="s">
        <v>1256</v>
      </c>
      <c r="AV370" s="10">
        <v>140001287252</v>
      </c>
      <c r="AW370" s="10">
        <v>130000602945</v>
      </c>
      <c r="AX370">
        <v>2006964128</v>
      </c>
      <c r="AY370" t="s">
        <v>2366</v>
      </c>
      <c r="AZ370" s="21">
        <v>24128.5</v>
      </c>
      <c r="BA370">
        <v>9008238773</v>
      </c>
      <c r="BB370" s="21">
        <v>24128.5</v>
      </c>
      <c r="BC370" t="s">
        <v>2379</v>
      </c>
      <c r="BD370" t="s">
        <v>2380</v>
      </c>
      <c r="BE370" s="21">
        <f t="shared" si="5"/>
        <v>0</v>
      </c>
      <c r="BF370" t="s">
        <v>1417</v>
      </c>
      <c r="BG370" t="s">
        <v>1601</v>
      </c>
      <c r="BH370" t="s">
        <v>2374</v>
      </c>
      <c r="BI370" s="27">
        <v>0.55736111111111108</v>
      </c>
      <c r="BJ370">
        <v>503775</v>
      </c>
      <c r="BK370" t="s">
        <v>51</v>
      </c>
      <c r="BL370" s="27">
        <v>0</v>
      </c>
      <c r="BN370" s="27">
        <v>0.68777777777777782</v>
      </c>
      <c r="BO370" t="s">
        <v>1961</v>
      </c>
      <c r="BQ370" t="s">
        <v>1975</v>
      </c>
      <c r="BS370" t="s">
        <v>1963</v>
      </c>
      <c r="BT370">
        <v>31110</v>
      </c>
      <c r="BW370" t="s">
        <v>1421</v>
      </c>
      <c r="BY370" s="28">
        <v>1</v>
      </c>
      <c r="BZ370" t="s">
        <v>2374</v>
      </c>
      <c r="CA370" t="s">
        <v>1422</v>
      </c>
      <c r="CB370" t="s">
        <v>1964</v>
      </c>
      <c r="CC370">
        <v>9000</v>
      </c>
      <c r="CD370" t="s">
        <v>1391</v>
      </c>
      <c r="CE370">
        <v>10</v>
      </c>
      <c r="CF370">
        <v>9000</v>
      </c>
      <c r="CG370" t="s">
        <v>1391</v>
      </c>
      <c r="CH370">
        <v>4016316804</v>
      </c>
      <c r="CI370" t="s">
        <v>1391</v>
      </c>
      <c r="CJ370" s="27">
        <v>0</v>
      </c>
      <c r="CK370" t="s">
        <v>2448</v>
      </c>
      <c r="CL370" t="s">
        <v>1424</v>
      </c>
      <c r="CM370" t="s">
        <v>1965</v>
      </c>
      <c r="CN370" t="s">
        <v>1966</v>
      </c>
      <c r="CO370" s="27">
        <v>0.68652777777777774</v>
      </c>
      <c r="CP370" s="27">
        <v>0</v>
      </c>
      <c r="CQ370" t="s">
        <v>2375</v>
      </c>
      <c r="CR370" t="s">
        <v>1427</v>
      </c>
      <c r="CS370" t="s">
        <v>1391</v>
      </c>
      <c r="CT370" t="s">
        <v>1967</v>
      </c>
      <c r="CU370">
        <v>183471901</v>
      </c>
      <c r="CV370">
        <v>9000</v>
      </c>
    </row>
    <row r="371" spans="1:100" x14ac:dyDescent="0.2">
      <c r="A371" s="12"/>
      <c r="B371" s="10"/>
      <c r="C371" s="10"/>
      <c r="D371" s="14"/>
      <c r="E371" s="14"/>
      <c r="F371" s="14"/>
      <c r="G371" s="14"/>
      <c r="H371" s="14"/>
      <c r="I371" s="13"/>
      <c r="J371" s="13"/>
      <c r="M371" s="5"/>
      <c r="N371" s="14"/>
      <c r="O371" s="14"/>
      <c r="P371" s="14"/>
      <c r="Q371" s="14"/>
      <c r="AL371" t="s">
        <v>471</v>
      </c>
      <c r="AM371" t="s">
        <v>2375</v>
      </c>
      <c r="AN371" s="27">
        <v>0.60795138888888889</v>
      </c>
      <c r="AO371" t="s">
        <v>1960</v>
      </c>
      <c r="AP371">
        <v>1016892882</v>
      </c>
      <c r="AQ371" t="s">
        <v>1414</v>
      </c>
      <c r="AR371" t="s">
        <v>1415</v>
      </c>
      <c r="AS371" t="s">
        <v>1416</v>
      </c>
      <c r="AT371" t="s">
        <v>1346</v>
      </c>
      <c r="AU371" t="s">
        <v>1254</v>
      </c>
      <c r="AV371" s="10">
        <v>140001286670</v>
      </c>
      <c r="AW371" s="10">
        <v>130000602931</v>
      </c>
      <c r="AX371">
        <v>2006963473</v>
      </c>
      <c r="AY371" t="s">
        <v>2366</v>
      </c>
      <c r="AZ371" s="21">
        <v>199854.6</v>
      </c>
      <c r="BA371">
        <v>9008238252</v>
      </c>
      <c r="BB371" s="21">
        <v>199854.6</v>
      </c>
      <c r="BC371" t="s">
        <v>2379</v>
      </c>
      <c r="BD371" t="s">
        <v>2380</v>
      </c>
      <c r="BE371" s="21">
        <f t="shared" si="5"/>
        <v>0</v>
      </c>
      <c r="BF371" t="s">
        <v>1417</v>
      </c>
      <c r="BG371" t="s">
        <v>1418</v>
      </c>
      <c r="BH371" t="s">
        <v>2374</v>
      </c>
      <c r="BI371" s="27">
        <v>0.59880787037037042</v>
      </c>
      <c r="BJ371">
        <v>503775</v>
      </c>
      <c r="BK371" t="s">
        <v>51</v>
      </c>
      <c r="BL371" s="27">
        <v>0.59880787037037042</v>
      </c>
      <c r="BM371" t="s">
        <v>2374</v>
      </c>
      <c r="BN371" s="27">
        <v>0.61290509259259263</v>
      </c>
      <c r="BO371" t="s">
        <v>1961</v>
      </c>
      <c r="BQ371" t="s">
        <v>1976</v>
      </c>
      <c r="BS371" t="s">
        <v>1963</v>
      </c>
      <c r="BT371">
        <v>31110</v>
      </c>
      <c r="BW371" t="s">
        <v>1421</v>
      </c>
      <c r="BY371" s="28">
        <v>1</v>
      </c>
      <c r="BZ371" t="s">
        <v>2374</v>
      </c>
      <c r="CA371" t="s">
        <v>1422</v>
      </c>
      <c r="CB371" t="s">
        <v>1964</v>
      </c>
      <c r="CC371">
        <v>9000</v>
      </c>
      <c r="CD371" t="s">
        <v>1391</v>
      </c>
      <c r="CE371">
        <v>10</v>
      </c>
      <c r="CF371">
        <v>9000</v>
      </c>
      <c r="CG371" t="s">
        <v>1391</v>
      </c>
      <c r="CH371">
        <v>4016316804</v>
      </c>
      <c r="CI371" t="s">
        <v>1391</v>
      </c>
      <c r="CJ371" s="27">
        <v>0</v>
      </c>
      <c r="CK371" t="s">
        <v>2448</v>
      </c>
      <c r="CL371" t="s">
        <v>1424</v>
      </c>
      <c r="CM371" t="s">
        <v>1965</v>
      </c>
      <c r="CN371" t="s">
        <v>1966</v>
      </c>
      <c r="CO371" s="27">
        <v>0.60900462962962965</v>
      </c>
      <c r="CP371" s="27">
        <v>0</v>
      </c>
      <c r="CQ371" t="s">
        <v>2375</v>
      </c>
      <c r="CR371" t="s">
        <v>1427</v>
      </c>
      <c r="CS371" t="s">
        <v>1391</v>
      </c>
      <c r="CT371" t="s">
        <v>1967</v>
      </c>
      <c r="CU371">
        <v>183465008</v>
      </c>
      <c r="CV371">
        <v>9000</v>
      </c>
    </row>
    <row r="372" spans="1:100" x14ac:dyDescent="0.2">
      <c r="A372" s="12"/>
      <c r="B372" s="10"/>
      <c r="C372" s="10"/>
      <c r="D372" s="14"/>
      <c r="E372" s="14"/>
      <c r="F372" s="14"/>
      <c r="G372" s="14"/>
      <c r="H372" s="14"/>
      <c r="I372" s="13"/>
      <c r="J372" s="13"/>
      <c r="M372" s="5"/>
      <c r="N372" s="14"/>
      <c r="O372" s="14"/>
      <c r="P372" s="14"/>
      <c r="Q372" s="14"/>
      <c r="AL372" t="s">
        <v>471</v>
      </c>
      <c r="AM372" t="s">
        <v>2375</v>
      </c>
      <c r="AN372" s="27">
        <v>0.63565972222222222</v>
      </c>
      <c r="AO372" t="s">
        <v>1960</v>
      </c>
      <c r="AP372">
        <v>1016894925</v>
      </c>
      <c r="AQ372" t="s">
        <v>1414</v>
      </c>
      <c r="AR372" t="s">
        <v>1415</v>
      </c>
      <c r="AS372" t="s">
        <v>1416</v>
      </c>
      <c r="AT372" t="s">
        <v>1346</v>
      </c>
      <c r="AU372" t="s">
        <v>719</v>
      </c>
      <c r="AV372" s="10">
        <v>140001286968</v>
      </c>
      <c r="AW372" s="10">
        <v>130000574088</v>
      </c>
      <c r="AX372">
        <v>2006963896</v>
      </c>
      <c r="AY372" t="s">
        <v>2366</v>
      </c>
      <c r="AZ372" s="21">
        <v>477096.95</v>
      </c>
      <c r="BA372">
        <v>9008238452</v>
      </c>
      <c r="BB372" s="21">
        <v>477096.95</v>
      </c>
      <c r="BC372" t="s">
        <v>2367</v>
      </c>
      <c r="BD372" t="s">
        <v>2383</v>
      </c>
      <c r="BE372" s="21">
        <f t="shared" si="5"/>
        <v>0</v>
      </c>
      <c r="BF372" t="s">
        <v>1417</v>
      </c>
      <c r="BG372" t="s">
        <v>1418</v>
      </c>
      <c r="BH372" t="s">
        <v>2374</v>
      </c>
      <c r="BI372" s="27">
        <v>0.60128472222222229</v>
      </c>
      <c r="BJ372">
        <v>503775</v>
      </c>
      <c r="BK372" t="s">
        <v>51</v>
      </c>
      <c r="BL372" s="27">
        <v>0.60129629629629633</v>
      </c>
      <c r="BM372" t="s">
        <v>2374</v>
      </c>
      <c r="BN372" s="27">
        <v>0.64704861111111112</v>
      </c>
      <c r="BO372" t="s">
        <v>1961</v>
      </c>
      <c r="BQ372" t="s">
        <v>1977</v>
      </c>
      <c r="BS372" t="s">
        <v>1963</v>
      </c>
      <c r="BT372">
        <v>31110</v>
      </c>
      <c r="BW372" t="s">
        <v>1421</v>
      </c>
      <c r="BY372" s="28">
        <v>1</v>
      </c>
      <c r="BZ372" t="s">
        <v>2470</v>
      </c>
      <c r="CA372" t="s">
        <v>1422</v>
      </c>
      <c r="CB372" t="s">
        <v>1964</v>
      </c>
      <c r="CC372">
        <v>9000</v>
      </c>
      <c r="CD372" t="s">
        <v>1391</v>
      </c>
      <c r="CE372">
        <v>10</v>
      </c>
      <c r="CF372">
        <v>9000</v>
      </c>
      <c r="CG372" t="s">
        <v>1391</v>
      </c>
      <c r="CH372">
        <v>4016316804</v>
      </c>
      <c r="CI372" t="s">
        <v>1391</v>
      </c>
      <c r="CJ372" s="27">
        <v>0</v>
      </c>
      <c r="CK372" t="s">
        <v>2471</v>
      </c>
      <c r="CL372" t="s">
        <v>1424</v>
      </c>
      <c r="CM372" t="s">
        <v>1965</v>
      </c>
      <c r="CN372" t="s">
        <v>1966</v>
      </c>
      <c r="CO372" s="27">
        <v>0.63575231481481487</v>
      </c>
      <c r="CP372" s="27">
        <v>0</v>
      </c>
      <c r="CQ372" t="s">
        <v>2375</v>
      </c>
      <c r="CR372" t="s">
        <v>1427</v>
      </c>
      <c r="CS372" t="s">
        <v>1391</v>
      </c>
      <c r="CT372" t="s">
        <v>1967</v>
      </c>
      <c r="CU372">
        <v>183468046</v>
      </c>
      <c r="CV372">
        <v>9000</v>
      </c>
    </row>
    <row r="373" spans="1:100" x14ac:dyDescent="0.2">
      <c r="A373" s="12"/>
      <c r="B373" s="10"/>
      <c r="C373" s="10"/>
      <c r="D373" s="14"/>
      <c r="E373" s="14"/>
      <c r="F373" s="14"/>
      <c r="G373" s="14"/>
      <c r="H373" s="14"/>
      <c r="I373" s="13"/>
      <c r="J373" s="13"/>
      <c r="M373" s="5"/>
      <c r="N373" s="14"/>
      <c r="O373" s="14"/>
      <c r="P373" s="14"/>
      <c r="Q373" s="14"/>
      <c r="AL373" t="s">
        <v>471</v>
      </c>
      <c r="AM373" t="s">
        <v>2375</v>
      </c>
      <c r="AN373" s="27">
        <v>0.65181712962962968</v>
      </c>
      <c r="AO373" t="s">
        <v>1960</v>
      </c>
      <c r="AP373">
        <v>1016894837</v>
      </c>
      <c r="AQ373" t="s">
        <v>1414</v>
      </c>
      <c r="AR373" t="s">
        <v>1415</v>
      </c>
      <c r="AS373" t="s">
        <v>1416</v>
      </c>
      <c r="AT373" t="s">
        <v>1346</v>
      </c>
      <c r="AU373" t="s">
        <v>1065</v>
      </c>
      <c r="AV373" s="10">
        <v>140001287039</v>
      </c>
      <c r="AW373" s="10">
        <v>130000574086</v>
      </c>
      <c r="AX373">
        <v>2006963909</v>
      </c>
      <c r="AY373" t="s">
        <v>2366</v>
      </c>
      <c r="AZ373" s="21">
        <v>127116</v>
      </c>
      <c r="BA373">
        <v>9008238466</v>
      </c>
      <c r="BB373" s="21">
        <v>127116</v>
      </c>
      <c r="BC373" t="s">
        <v>2367</v>
      </c>
      <c r="BD373" t="s">
        <v>2368</v>
      </c>
      <c r="BE373" s="21">
        <f t="shared" si="5"/>
        <v>0</v>
      </c>
      <c r="BF373" t="s">
        <v>1417</v>
      </c>
      <c r="BG373" t="s">
        <v>1601</v>
      </c>
      <c r="BH373" t="s">
        <v>2374</v>
      </c>
      <c r="BI373" s="27">
        <v>0.5583217592592592</v>
      </c>
      <c r="BJ373">
        <v>503775</v>
      </c>
      <c r="BK373" t="s">
        <v>51</v>
      </c>
      <c r="BL373" s="27">
        <v>0</v>
      </c>
      <c r="BN373" s="27">
        <v>0.65533564814814815</v>
      </c>
      <c r="BO373" t="s">
        <v>1961</v>
      </c>
      <c r="BQ373" t="s">
        <v>1978</v>
      </c>
      <c r="BS373" t="s">
        <v>1963</v>
      </c>
      <c r="BT373">
        <v>31110</v>
      </c>
      <c r="BW373" t="s">
        <v>1421</v>
      </c>
      <c r="BY373" s="28">
        <v>1</v>
      </c>
      <c r="BZ373" t="s">
        <v>2461</v>
      </c>
      <c r="CA373" t="s">
        <v>1422</v>
      </c>
      <c r="CB373" t="s">
        <v>1964</v>
      </c>
      <c r="CC373">
        <v>9000</v>
      </c>
      <c r="CD373" t="s">
        <v>1391</v>
      </c>
      <c r="CE373">
        <v>10</v>
      </c>
      <c r="CF373">
        <v>9000</v>
      </c>
      <c r="CG373" t="s">
        <v>1391</v>
      </c>
      <c r="CH373">
        <v>4016316804</v>
      </c>
      <c r="CI373" t="s">
        <v>1391</v>
      </c>
      <c r="CJ373" s="27">
        <v>0</v>
      </c>
      <c r="CK373" t="s">
        <v>2456</v>
      </c>
      <c r="CL373" t="s">
        <v>1424</v>
      </c>
      <c r="CM373" t="s">
        <v>1965</v>
      </c>
      <c r="CN373" t="s">
        <v>1966</v>
      </c>
      <c r="CO373" s="27">
        <v>0.65201388888888889</v>
      </c>
      <c r="CP373" s="27">
        <v>0</v>
      </c>
      <c r="CQ373" t="s">
        <v>2375</v>
      </c>
      <c r="CR373" t="s">
        <v>1427</v>
      </c>
      <c r="CS373" t="s">
        <v>1391</v>
      </c>
      <c r="CT373" t="s">
        <v>1967</v>
      </c>
      <c r="CU373">
        <v>183468771</v>
      </c>
      <c r="CV373">
        <v>9000</v>
      </c>
    </row>
    <row r="374" spans="1:100" x14ac:dyDescent="0.2">
      <c r="A374" s="12"/>
      <c r="B374" s="10"/>
      <c r="C374" s="10"/>
      <c r="D374" s="14"/>
      <c r="E374" s="14"/>
      <c r="F374" s="14"/>
      <c r="G374" s="14"/>
      <c r="H374" s="14"/>
      <c r="I374" s="13"/>
      <c r="J374" s="13"/>
      <c r="M374" s="5"/>
      <c r="N374" s="14"/>
      <c r="O374" s="14"/>
      <c r="P374" s="14"/>
      <c r="Q374" s="14"/>
      <c r="AL374" t="s">
        <v>441</v>
      </c>
      <c r="AM374" t="s">
        <v>2375</v>
      </c>
      <c r="AN374" s="27">
        <v>0.51184027777777785</v>
      </c>
      <c r="AO374" t="s">
        <v>1979</v>
      </c>
      <c r="AP374">
        <v>1016894925</v>
      </c>
      <c r="AQ374" t="s">
        <v>1414</v>
      </c>
      <c r="AR374" t="s">
        <v>1415</v>
      </c>
      <c r="AS374" t="s">
        <v>1416</v>
      </c>
      <c r="AT374" t="s">
        <v>1346</v>
      </c>
      <c r="AU374" t="s">
        <v>729</v>
      </c>
      <c r="AV374" s="10">
        <v>140001285794</v>
      </c>
      <c r="AW374" s="10">
        <v>130000572932</v>
      </c>
      <c r="AX374">
        <v>2006962579</v>
      </c>
      <c r="AY374" t="s">
        <v>2366</v>
      </c>
      <c r="AZ374" s="21">
        <v>590030.1</v>
      </c>
      <c r="BA374">
        <v>9008236819</v>
      </c>
      <c r="BB374" s="21">
        <v>590030.1</v>
      </c>
      <c r="BC374" t="s">
        <v>2367</v>
      </c>
      <c r="BD374" t="s">
        <v>2383</v>
      </c>
      <c r="BE374" s="21">
        <f t="shared" si="5"/>
        <v>0</v>
      </c>
      <c r="BF374" t="s">
        <v>1417</v>
      </c>
      <c r="BG374" t="s">
        <v>1418</v>
      </c>
      <c r="BH374" t="s">
        <v>2374</v>
      </c>
      <c r="BI374" s="27">
        <v>0.38570601851851855</v>
      </c>
      <c r="BJ374">
        <v>500488</v>
      </c>
      <c r="BK374" t="s">
        <v>698</v>
      </c>
      <c r="BL374" s="27">
        <v>0.38570601851851855</v>
      </c>
      <c r="BM374" t="s">
        <v>2374</v>
      </c>
      <c r="BN374" s="27">
        <v>0.51283564814814808</v>
      </c>
      <c r="BO374" t="s">
        <v>1980</v>
      </c>
      <c r="BQ374" t="s">
        <v>1981</v>
      </c>
      <c r="BR374">
        <v>2583</v>
      </c>
      <c r="BT374">
        <v>31140</v>
      </c>
      <c r="BU374">
        <v>2</v>
      </c>
      <c r="BW374" t="s">
        <v>1421</v>
      </c>
      <c r="BY374" s="27">
        <v>0.51184027777777785</v>
      </c>
      <c r="BZ374" t="s">
        <v>2374</v>
      </c>
      <c r="CA374" t="s">
        <v>1422</v>
      </c>
      <c r="CB374" t="s">
        <v>1982</v>
      </c>
      <c r="CC374">
        <v>9000</v>
      </c>
      <c r="CD374" t="s">
        <v>1391</v>
      </c>
      <c r="CE374">
        <v>10</v>
      </c>
      <c r="CF374">
        <v>9000</v>
      </c>
      <c r="CG374" t="s">
        <v>1391</v>
      </c>
      <c r="CH374">
        <v>4016316857</v>
      </c>
      <c r="CI374" t="s">
        <v>1391</v>
      </c>
      <c r="CJ374" s="27">
        <v>0.67850694444444448</v>
      </c>
      <c r="CK374" t="s">
        <v>2375</v>
      </c>
      <c r="CL374" t="s">
        <v>1424</v>
      </c>
      <c r="CM374" t="s">
        <v>1983</v>
      </c>
      <c r="CN374" t="s">
        <v>1984</v>
      </c>
      <c r="CO374" s="27">
        <v>0.51188657407407401</v>
      </c>
      <c r="CP374" s="27">
        <v>0</v>
      </c>
      <c r="CQ374" t="s">
        <v>2375</v>
      </c>
      <c r="CR374" t="s">
        <v>1427</v>
      </c>
      <c r="CS374" t="s">
        <v>1391</v>
      </c>
      <c r="CT374" t="s">
        <v>1985</v>
      </c>
      <c r="CU374">
        <v>183458223</v>
      </c>
      <c r="CV374">
        <v>9000</v>
      </c>
    </row>
    <row r="375" spans="1:100" x14ac:dyDescent="0.2">
      <c r="A375" s="12"/>
      <c r="B375" s="10"/>
      <c r="C375" s="10"/>
      <c r="D375" s="14"/>
      <c r="E375" s="14"/>
      <c r="F375" s="14"/>
      <c r="G375" s="14"/>
      <c r="H375" s="14"/>
      <c r="I375" s="13"/>
      <c r="J375" s="13"/>
      <c r="M375" s="5"/>
      <c r="N375" s="14"/>
      <c r="O375" s="14"/>
      <c r="P375" s="14"/>
      <c r="Q375" s="14"/>
      <c r="AL375" t="s">
        <v>441</v>
      </c>
      <c r="AM375" t="s">
        <v>2375</v>
      </c>
      <c r="AN375" s="27">
        <v>0.52906249999999999</v>
      </c>
      <c r="AO375" t="s">
        <v>1979</v>
      </c>
      <c r="AP375">
        <v>1018950475</v>
      </c>
      <c r="AQ375" t="s">
        <v>1414</v>
      </c>
      <c r="AR375" t="s">
        <v>1415</v>
      </c>
      <c r="AS375" t="s">
        <v>1416</v>
      </c>
      <c r="AT375" t="s">
        <v>1346</v>
      </c>
      <c r="AU375" t="s">
        <v>697</v>
      </c>
      <c r="AV375" s="10">
        <v>140001285887</v>
      </c>
      <c r="AW375" s="10">
        <v>130000572937</v>
      </c>
      <c r="AX375">
        <v>2006962591</v>
      </c>
      <c r="AY375" t="s">
        <v>2366</v>
      </c>
      <c r="AZ375" s="21">
        <v>203856.4</v>
      </c>
      <c r="BA375">
        <v>9008236979</v>
      </c>
      <c r="BB375" s="21">
        <v>203856.4</v>
      </c>
      <c r="BC375" t="s">
        <v>2367</v>
      </c>
      <c r="BD375" t="s">
        <v>2370</v>
      </c>
      <c r="BE375" s="21">
        <f t="shared" si="5"/>
        <v>0</v>
      </c>
      <c r="BF375" t="s">
        <v>1417</v>
      </c>
      <c r="BG375" t="s">
        <v>1418</v>
      </c>
      <c r="BH375" t="s">
        <v>2374</v>
      </c>
      <c r="BI375" s="27">
        <v>0.3856134259259259</v>
      </c>
      <c r="BJ375">
        <v>500488</v>
      </c>
      <c r="BK375" t="s">
        <v>698</v>
      </c>
      <c r="BL375" s="27">
        <v>0.3856134259259259</v>
      </c>
      <c r="BM375" t="s">
        <v>2374</v>
      </c>
      <c r="BN375" s="27">
        <v>0.52991898148148142</v>
      </c>
      <c r="BO375" t="s">
        <v>1980</v>
      </c>
      <c r="BQ375" t="s">
        <v>1986</v>
      </c>
      <c r="BR375">
        <v>2583</v>
      </c>
      <c r="BT375">
        <v>31140</v>
      </c>
      <c r="BU375">
        <v>2</v>
      </c>
      <c r="BW375" t="s">
        <v>1421</v>
      </c>
      <c r="BY375" s="27">
        <v>0.52906249999999999</v>
      </c>
      <c r="BZ375" t="s">
        <v>2374</v>
      </c>
      <c r="CA375" t="s">
        <v>1422</v>
      </c>
      <c r="CB375" t="s">
        <v>1982</v>
      </c>
      <c r="CC375">
        <v>9000</v>
      </c>
      <c r="CD375" t="s">
        <v>1391</v>
      </c>
      <c r="CE375">
        <v>10</v>
      </c>
      <c r="CF375">
        <v>9000</v>
      </c>
      <c r="CG375" t="s">
        <v>1391</v>
      </c>
      <c r="CH375">
        <v>4016316857</v>
      </c>
      <c r="CI375" t="s">
        <v>1391</v>
      </c>
      <c r="CJ375" s="27">
        <v>0.69572916666666673</v>
      </c>
      <c r="CK375" t="s">
        <v>2375</v>
      </c>
      <c r="CL375" t="s">
        <v>1424</v>
      </c>
      <c r="CM375" t="s">
        <v>1983</v>
      </c>
      <c r="CN375" t="s">
        <v>1984</v>
      </c>
      <c r="CO375" s="27">
        <v>0.52913194444444445</v>
      </c>
      <c r="CP375" s="27">
        <v>0</v>
      </c>
      <c r="CQ375" t="s">
        <v>2375</v>
      </c>
      <c r="CR375" t="s">
        <v>1427</v>
      </c>
      <c r="CS375" t="s">
        <v>1391</v>
      </c>
      <c r="CT375" t="s">
        <v>1985</v>
      </c>
      <c r="CU375">
        <v>183458643</v>
      </c>
      <c r="CV375">
        <v>9000</v>
      </c>
    </row>
    <row r="376" spans="1:100" x14ac:dyDescent="0.2">
      <c r="A376" s="12"/>
      <c r="B376" s="10"/>
      <c r="C376" s="10"/>
      <c r="D376" s="14"/>
      <c r="E376" s="14"/>
      <c r="F376" s="14"/>
      <c r="G376" s="14"/>
      <c r="H376" s="14"/>
      <c r="I376" s="13"/>
      <c r="J376" s="13"/>
      <c r="M376" s="5"/>
      <c r="N376" s="14"/>
      <c r="O376" s="14"/>
      <c r="P376" s="14"/>
      <c r="Q376" s="14"/>
      <c r="AL376" t="s">
        <v>441</v>
      </c>
      <c r="AM376" t="s">
        <v>2375</v>
      </c>
      <c r="AN376" s="27">
        <v>0.43403935185185188</v>
      </c>
      <c r="AO376" t="s">
        <v>1979</v>
      </c>
      <c r="AP376">
        <v>1016894837</v>
      </c>
      <c r="AQ376" t="s">
        <v>1414</v>
      </c>
      <c r="AR376" t="s">
        <v>1415</v>
      </c>
      <c r="AS376" t="s">
        <v>1416</v>
      </c>
      <c r="AT376" t="s">
        <v>1346</v>
      </c>
      <c r="AU376" t="s">
        <v>1073</v>
      </c>
      <c r="AV376" s="10">
        <v>140001284999</v>
      </c>
      <c r="AW376" s="10">
        <v>130000572913</v>
      </c>
      <c r="AX376">
        <v>2006961702</v>
      </c>
      <c r="AY376" t="s">
        <v>2366</v>
      </c>
      <c r="AZ376" s="21">
        <v>120877.9</v>
      </c>
      <c r="BA376">
        <v>9008235832</v>
      </c>
      <c r="BB376" s="21">
        <v>120877.9</v>
      </c>
      <c r="BC376" t="s">
        <v>2367</v>
      </c>
      <c r="BD376" t="s">
        <v>2368</v>
      </c>
      <c r="BE376" s="21">
        <f t="shared" si="5"/>
        <v>0</v>
      </c>
      <c r="BF376" t="s">
        <v>1417</v>
      </c>
      <c r="BG376" t="s">
        <v>1418</v>
      </c>
      <c r="BH376" t="s">
        <v>2374</v>
      </c>
      <c r="BI376" s="27">
        <v>0.38680555555555557</v>
      </c>
      <c r="BJ376">
        <v>500488</v>
      </c>
      <c r="BK376" t="s">
        <v>698</v>
      </c>
      <c r="BL376" s="27">
        <v>0.38680555555555557</v>
      </c>
      <c r="BM376" t="s">
        <v>2374</v>
      </c>
      <c r="BN376" s="27">
        <v>0.4349189814814815</v>
      </c>
      <c r="BO376" t="s">
        <v>1980</v>
      </c>
      <c r="BQ376" t="s">
        <v>1987</v>
      </c>
      <c r="BR376">
        <v>2583</v>
      </c>
      <c r="BT376">
        <v>31140</v>
      </c>
      <c r="BU376">
        <v>2</v>
      </c>
      <c r="BW376" t="s">
        <v>1421</v>
      </c>
      <c r="BY376" s="27">
        <v>0.43403935185185188</v>
      </c>
      <c r="BZ376" t="s">
        <v>2374</v>
      </c>
      <c r="CA376" t="s">
        <v>1422</v>
      </c>
      <c r="CB376" t="s">
        <v>1982</v>
      </c>
      <c r="CC376">
        <v>9000</v>
      </c>
      <c r="CD376" t="s">
        <v>1391</v>
      </c>
      <c r="CE376">
        <v>10</v>
      </c>
      <c r="CF376">
        <v>9000</v>
      </c>
      <c r="CG376" t="s">
        <v>1391</v>
      </c>
      <c r="CH376">
        <v>4016316857</v>
      </c>
      <c r="CI376" t="s">
        <v>1391</v>
      </c>
      <c r="CJ376" s="27">
        <v>0.60070601851851857</v>
      </c>
      <c r="CK376" t="s">
        <v>2375</v>
      </c>
      <c r="CL376" t="s">
        <v>1424</v>
      </c>
      <c r="CM376" t="s">
        <v>1983</v>
      </c>
      <c r="CN376" t="s">
        <v>1984</v>
      </c>
      <c r="CO376" s="27">
        <v>0.43408564814814815</v>
      </c>
      <c r="CP376" s="27">
        <v>0</v>
      </c>
      <c r="CQ376" t="s">
        <v>2375</v>
      </c>
      <c r="CR376" t="s">
        <v>1427</v>
      </c>
      <c r="CS376" t="s">
        <v>1391</v>
      </c>
      <c r="CT376" t="s">
        <v>1985</v>
      </c>
      <c r="CU376">
        <v>183451847</v>
      </c>
      <c r="CV376">
        <v>9000</v>
      </c>
    </row>
    <row r="377" spans="1:100" x14ac:dyDescent="0.2">
      <c r="A377" s="12"/>
      <c r="B377" s="10"/>
      <c r="C377" s="10"/>
      <c r="D377" s="14"/>
      <c r="E377" s="14"/>
      <c r="F377" s="14"/>
      <c r="G377" s="14"/>
      <c r="H377" s="14"/>
      <c r="I377" s="13"/>
      <c r="J377" s="13"/>
      <c r="M377" s="5"/>
      <c r="N377" s="14"/>
      <c r="O377" s="14"/>
      <c r="P377" s="14"/>
      <c r="Q377" s="14"/>
      <c r="AL377" t="s">
        <v>441</v>
      </c>
      <c r="AM377" t="s">
        <v>2375</v>
      </c>
      <c r="AN377" s="27">
        <v>0.42831018518518515</v>
      </c>
      <c r="AO377" t="s">
        <v>1979</v>
      </c>
      <c r="AP377">
        <v>1016892928</v>
      </c>
      <c r="AQ377" t="s">
        <v>1414</v>
      </c>
      <c r="AR377" t="s">
        <v>1415</v>
      </c>
      <c r="AS377" t="s">
        <v>1416</v>
      </c>
      <c r="AT377" t="s">
        <v>1346</v>
      </c>
      <c r="AU377" t="s">
        <v>961</v>
      </c>
      <c r="AV377" s="10">
        <v>140001284937</v>
      </c>
      <c r="AW377" s="10">
        <v>130000572896</v>
      </c>
      <c r="AX377">
        <v>2006961621</v>
      </c>
      <c r="AY377" t="s">
        <v>2366</v>
      </c>
      <c r="AZ377" s="21">
        <v>1115903</v>
      </c>
      <c r="BA377">
        <v>9008235662</v>
      </c>
      <c r="BB377" s="21">
        <v>1115903</v>
      </c>
      <c r="BC377" t="s">
        <v>2367</v>
      </c>
      <c r="BD377" t="s">
        <v>2371</v>
      </c>
      <c r="BE377" s="21">
        <f t="shared" si="5"/>
        <v>0</v>
      </c>
      <c r="BF377" t="s">
        <v>1417</v>
      </c>
      <c r="BG377" t="s">
        <v>1418</v>
      </c>
      <c r="BH377" t="s">
        <v>2374</v>
      </c>
      <c r="BI377" s="27">
        <v>0.38662037037037034</v>
      </c>
      <c r="BJ377">
        <v>500488</v>
      </c>
      <c r="BK377" t="s">
        <v>698</v>
      </c>
      <c r="BL377" s="27">
        <v>0.38662037037037034</v>
      </c>
      <c r="BM377" t="s">
        <v>2374</v>
      </c>
      <c r="BN377" s="27">
        <v>0.43047453703703703</v>
      </c>
      <c r="BO377" t="s">
        <v>1980</v>
      </c>
      <c r="BQ377" t="s">
        <v>1988</v>
      </c>
      <c r="BR377">
        <v>2583</v>
      </c>
      <c r="BT377">
        <v>31140</v>
      </c>
      <c r="BU377">
        <v>2</v>
      </c>
      <c r="BW377" t="s">
        <v>1421</v>
      </c>
      <c r="BY377" s="27">
        <v>0.42831018518518515</v>
      </c>
      <c r="BZ377" t="s">
        <v>2374</v>
      </c>
      <c r="CA377" t="s">
        <v>1422</v>
      </c>
      <c r="CB377" t="s">
        <v>1982</v>
      </c>
      <c r="CC377">
        <v>9000</v>
      </c>
      <c r="CD377" t="s">
        <v>1391</v>
      </c>
      <c r="CE377">
        <v>10</v>
      </c>
      <c r="CF377">
        <v>9000</v>
      </c>
      <c r="CG377" t="s">
        <v>1391</v>
      </c>
      <c r="CH377">
        <v>4016316857</v>
      </c>
      <c r="CI377" t="s">
        <v>1391</v>
      </c>
      <c r="CJ377" s="27">
        <v>0.59497685185185178</v>
      </c>
      <c r="CK377" t="s">
        <v>2375</v>
      </c>
      <c r="CL377" t="s">
        <v>1424</v>
      </c>
      <c r="CM377" t="s">
        <v>1983</v>
      </c>
      <c r="CN377" t="s">
        <v>1984</v>
      </c>
      <c r="CO377" s="27">
        <v>0.42835648148148148</v>
      </c>
      <c r="CP377" s="27">
        <v>0</v>
      </c>
      <c r="CQ377" t="s">
        <v>2375</v>
      </c>
      <c r="CR377" t="s">
        <v>1427</v>
      </c>
      <c r="CS377" t="s">
        <v>1391</v>
      </c>
      <c r="CT377" t="s">
        <v>1985</v>
      </c>
      <c r="CU377">
        <v>183451381</v>
      </c>
      <c r="CV377">
        <v>9000</v>
      </c>
    </row>
    <row r="378" spans="1:100" x14ac:dyDescent="0.2">
      <c r="A378" s="12"/>
      <c r="B378" s="10"/>
      <c r="C378" s="10"/>
      <c r="D378" s="14"/>
      <c r="E378" s="14"/>
      <c r="F378" s="14"/>
      <c r="G378" s="14"/>
      <c r="H378" s="14"/>
      <c r="I378" s="13"/>
      <c r="J378" s="13"/>
      <c r="M378" s="5"/>
      <c r="N378" s="14"/>
      <c r="O378" s="14"/>
      <c r="P378" s="14"/>
      <c r="Q378" s="14"/>
      <c r="AL378" t="s">
        <v>441</v>
      </c>
      <c r="AM378" t="s">
        <v>2375</v>
      </c>
      <c r="AN378" s="27">
        <v>0.52679398148148149</v>
      </c>
      <c r="AO378" t="s">
        <v>1979</v>
      </c>
      <c r="AP378">
        <v>1017826554</v>
      </c>
      <c r="AQ378" t="s">
        <v>1414</v>
      </c>
      <c r="AR378" t="s">
        <v>1415</v>
      </c>
      <c r="AS378" t="s">
        <v>1416</v>
      </c>
      <c r="AT378" t="s">
        <v>1346</v>
      </c>
      <c r="AU378" t="s">
        <v>1037</v>
      </c>
      <c r="AV378" s="10">
        <v>140001285874</v>
      </c>
      <c r="AW378" s="10">
        <v>130000573988</v>
      </c>
      <c r="AX378">
        <v>2006962587</v>
      </c>
      <c r="AY378" t="s">
        <v>2366</v>
      </c>
      <c r="AZ378" s="21">
        <v>344037.1</v>
      </c>
      <c r="BA378">
        <v>9008236972</v>
      </c>
      <c r="BB378" s="21">
        <v>344037.1</v>
      </c>
      <c r="BC378" t="s">
        <v>2372</v>
      </c>
      <c r="BD378" t="s">
        <v>2376</v>
      </c>
      <c r="BE378" s="21">
        <f t="shared" si="5"/>
        <v>0</v>
      </c>
      <c r="BF378" t="s">
        <v>1417</v>
      </c>
      <c r="BG378" t="s">
        <v>1418</v>
      </c>
      <c r="BH378" t="s">
        <v>2374</v>
      </c>
      <c r="BI378" s="27">
        <v>0.38677083333333334</v>
      </c>
      <c r="BJ378">
        <v>500488</v>
      </c>
      <c r="BK378" t="s">
        <v>698</v>
      </c>
      <c r="BL378" s="27">
        <v>0.38677083333333334</v>
      </c>
      <c r="BM378" t="s">
        <v>2374</v>
      </c>
      <c r="BN378" s="27">
        <v>0.52771990740740737</v>
      </c>
      <c r="BO378" t="s">
        <v>1980</v>
      </c>
      <c r="BQ378" t="s">
        <v>1989</v>
      </c>
      <c r="BR378">
        <v>2583</v>
      </c>
      <c r="BT378">
        <v>31140</v>
      </c>
      <c r="BU378">
        <v>2</v>
      </c>
      <c r="BW378" t="s">
        <v>1421</v>
      </c>
      <c r="BY378" s="27">
        <v>0.52679398148148149</v>
      </c>
      <c r="BZ378" t="s">
        <v>2374</v>
      </c>
      <c r="CA378" t="s">
        <v>1422</v>
      </c>
      <c r="CB378" t="s">
        <v>1982</v>
      </c>
      <c r="CC378">
        <v>9000</v>
      </c>
      <c r="CD378" t="s">
        <v>1391</v>
      </c>
      <c r="CE378">
        <v>10</v>
      </c>
      <c r="CF378">
        <v>9000</v>
      </c>
      <c r="CG378" t="s">
        <v>1391</v>
      </c>
      <c r="CH378">
        <v>4016316857</v>
      </c>
      <c r="CI378" t="s">
        <v>1391</v>
      </c>
      <c r="CJ378" s="27">
        <v>0.69346064814814812</v>
      </c>
      <c r="CK378" t="s">
        <v>2375</v>
      </c>
      <c r="CL378" t="s">
        <v>1424</v>
      </c>
      <c r="CM378" t="s">
        <v>1983</v>
      </c>
      <c r="CN378" t="s">
        <v>1984</v>
      </c>
      <c r="CO378" s="27">
        <v>0.52682870370370372</v>
      </c>
      <c r="CP378" s="27">
        <v>0</v>
      </c>
      <c r="CQ378" t="s">
        <v>2375</v>
      </c>
      <c r="CR378" t="s">
        <v>1427</v>
      </c>
      <c r="CS378" t="s">
        <v>1391</v>
      </c>
      <c r="CT378" t="s">
        <v>1985</v>
      </c>
      <c r="CU378">
        <v>183458610</v>
      </c>
      <c r="CV378">
        <v>9000</v>
      </c>
    </row>
    <row r="379" spans="1:100" x14ac:dyDescent="0.2">
      <c r="A379" s="12"/>
      <c r="B379" s="10"/>
      <c r="C379" s="10"/>
      <c r="D379" s="14"/>
      <c r="E379" s="14"/>
      <c r="F379" s="14"/>
      <c r="G379" s="14"/>
      <c r="H379" s="14"/>
      <c r="I379" s="13"/>
      <c r="J379" s="13"/>
      <c r="M379" s="5"/>
      <c r="N379" s="14"/>
      <c r="O379" s="14"/>
      <c r="P379" s="14"/>
      <c r="Q379" s="14"/>
      <c r="AL379" t="s">
        <v>441</v>
      </c>
      <c r="AM379" t="s">
        <v>2375</v>
      </c>
      <c r="AN379" s="27">
        <v>0.52403935185185191</v>
      </c>
      <c r="AO379" t="s">
        <v>1979</v>
      </c>
      <c r="AP379">
        <v>1016892882</v>
      </c>
      <c r="AQ379" t="s">
        <v>1414</v>
      </c>
      <c r="AR379" t="s">
        <v>1415</v>
      </c>
      <c r="AS379" t="s">
        <v>1416</v>
      </c>
      <c r="AT379" t="s">
        <v>1346</v>
      </c>
      <c r="AU379" t="s">
        <v>815</v>
      </c>
      <c r="AV379" s="10">
        <v>140001285858</v>
      </c>
      <c r="AW379" s="10">
        <v>130000573955</v>
      </c>
      <c r="AX379">
        <v>2006962586</v>
      </c>
      <c r="AY379" t="s">
        <v>2366</v>
      </c>
      <c r="AZ379" s="21">
        <v>285599.05</v>
      </c>
      <c r="BA379">
        <v>9008236828</v>
      </c>
      <c r="BB379" s="21">
        <v>285599.05</v>
      </c>
      <c r="BC379" t="s">
        <v>2379</v>
      </c>
      <c r="BD379" t="s">
        <v>2380</v>
      </c>
      <c r="BE379" s="21">
        <f t="shared" si="5"/>
        <v>0</v>
      </c>
      <c r="BF379" t="s">
        <v>1417</v>
      </c>
      <c r="BG379" t="s">
        <v>1418</v>
      </c>
      <c r="BH379" t="s">
        <v>2374</v>
      </c>
      <c r="BI379" s="27">
        <v>0.38645833333333335</v>
      </c>
      <c r="BJ379">
        <v>500488</v>
      </c>
      <c r="BK379" t="s">
        <v>698</v>
      </c>
      <c r="BL379" s="27">
        <v>0.38645833333333335</v>
      </c>
      <c r="BM379" t="s">
        <v>2374</v>
      </c>
      <c r="BN379" s="27">
        <v>0.52504629629629629</v>
      </c>
      <c r="BO379" t="s">
        <v>1980</v>
      </c>
      <c r="BQ379" t="s">
        <v>1990</v>
      </c>
      <c r="BR379">
        <v>2583</v>
      </c>
      <c r="BT379">
        <v>31140</v>
      </c>
      <c r="BU379">
        <v>3</v>
      </c>
      <c r="BW379" t="s">
        <v>1421</v>
      </c>
      <c r="BY379" s="27">
        <v>0.52403935185185191</v>
      </c>
      <c r="BZ379" t="s">
        <v>2398</v>
      </c>
      <c r="CA379" t="s">
        <v>1422</v>
      </c>
      <c r="CB379" t="s">
        <v>1982</v>
      </c>
      <c r="CC379">
        <v>9000</v>
      </c>
      <c r="CD379" t="s">
        <v>1391</v>
      </c>
      <c r="CE379">
        <v>10</v>
      </c>
      <c r="CF379">
        <v>9000</v>
      </c>
      <c r="CG379" t="s">
        <v>1391</v>
      </c>
      <c r="CH379">
        <v>4016316857</v>
      </c>
      <c r="CI379" t="s">
        <v>1391</v>
      </c>
      <c r="CJ379" s="27">
        <v>0.52403935185185191</v>
      </c>
      <c r="CK379" t="s">
        <v>2374</v>
      </c>
      <c r="CL379" t="s">
        <v>1424</v>
      </c>
      <c r="CM379" t="s">
        <v>1983</v>
      </c>
      <c r="CN379" t="s">
        <v>1984</v>
      </c>
      <c r="CO379" s="27">
        <v>0.5242013888888889</v>
      </c>
      <c r="CP379" s="27">
        <v>0</v>
      </c>
      <c r="CQ379" t="s">
        <v>2375</v>
      </c>
      <c r="CR379" t="s">
        <v>1427</v>
      </c>
      <c r="CS379" t="s">
        <v>1391</v>
      </c>
      <c r="CT379" t="s">
        <v>1985</v>
      </c>
      <c r="CU379">
        <v>183458472</v>
      </c>
      <c r="CV379">
        <v>9000</v>
      </c>
    </row>
    <row r="380" spans="1:100" x14ac:dyDescent="0.2">
      <c r="A380" s="12"/>
      <c r="B380" s="10"/>
      <c r="C380" s="10"/>
      <c r="D380" s="14"/>
      <c r="E380" s="14"/>
      <c r="F380" s="14"/>
      <c r="G380" s="14"/>
      <c r="H380" s="14"/>
      <c r="I380" s="13"/>
      <c r="J380" s="13"/>
      <c r="M380" s="5"/>
      <c r="N380" s="14"/>
      <c r="O380" s="14"/>
      <c r="P380" s="14"/>
      <c r="Q380" s="14"/>
      <c r="AL380" t="s">
        <v>441</v>
      </c>
      <c r="AM380" t="s">
        <v>2375</v>
      </c>
      <c r="AN380" s="27">
        <v>0.51901620370370372</v>
      </c>
      <c r="AO380" t="s">
        <v>1979</v>
      </c>
      <c r="AP380">
        <v>1016892882</v>
      </c>
      <c r="AQ380" t="s">
        <v>1414</v>
      </c>
      <c r="AR380" t="s">
        <v>1415</v>
      </c>
      <c r="AS380" t="s">
        <v>1416</v>
      </c>
      <c r="AT380" t="s">
        <v>1346</v>
      </c>
      <c r="AU380" t="s">
        <v>757</v>
      </c>
      <c r="AV380" s="10">
        <v>140001285840</v>
      </c>
      <c r="AW380" s="10">
        <v>130000572959</v>
      </c>
      <c r="AX380">
        <v>2006962583</v>
      </c>
      <c r="AY380" t="s">
        <v>2366</v>
      </c>
      <c r="AZ380" s="21">
        <v>147066.15</v>
      </c>
      <c r="BA380">
        <v>9008236825</v>
      </c>
      <c r="BB380" s="21">
        <v>147066.15</v>
      </c>
      <c r="BC380" t="s">
        <v>2379</v>
      </c>
      <c r="BD380" t="s">
        <v>2380</v>
      </c>
      <c r="BE380" s="21">
        <f t="shared" si="5"/>
        <v>0</v>
      </c>
      <c r="BF380" t="s">
        <v>1417</v>
      </c>
      <c r="BG380" t="s">
        <v>1418</v>
      </c>
      <c r="BH380" t="s">
        <v>2374</v>
      </c>
      <c r="BI380" s="27">
        <v>0.385775462962963</v>
      </c>
      <c r="BJ380">
        <v>500488</v>
      </c>
      <c r="BK380" t="s">
        <v>698</v>
      </c>
      <c r="BL380" s="27">
        <v>0.385775462962963</v>
      </c>
      <c r="BM380" t="s">
        <v>2374</v>
      </c>
      <c r="BN380" s="27">
        <v>0.5218518518518519</v>
      </c>
      <c r="BO380" t="s">
        <v>1980</v>
      </c>
      <c r="BQ380" t="s">
        <v>1991</v>
      </c>
      <c r="BR380">
        <v>2583</v>
      </c>
      <c r="BT380">
        <v>31140</v>
      </c>
      <c r="BU380">
        <v>2</v>
      </c>
      <c r="BW380" t="s">
        <v>1421</v>
      </c>
      <c r="BY380" s="27">
        <v>0.51901620370370372</v>
      </c>
      <c r="BZ380" t="s">
        <v>2374</v>
      </c>
      <c r="CA380" t="s">
        <v>1422</v>
      </c>
      <c r="CB380" t="s">
        <v>1982</v>
      </c>
      <c r="CC380">
        <v>9000</v>
      </c>
      <c r="CD380" t="s">
        <v>1391</v>
      </c>
      <c r="CE380">
        <v>10</v>
      </c>
      <c r="CF380">
        <v>9000</v>
      </c>
      <c r="CG380" t="s">
        <v>1391</v>
      </c>
      <c r="CH380">
        <v>4016316857</v>
      </c>
      <c r="CI380" t="s">
        <v>1391</v>
      </c>
      <c r="CJ380" s="27">
        <v>0.68568287037037035</v>
      </c>
      <c r="CK380" t="s">
        <v>2375</v>
      </c>
      <c r="CL380" t="s">
        <v>1424</v>
      </c>
      <c r="CM380" t="s">
        <v>1983</v>
      </c>
      <c r="CN380" t="s">
        <v>1984</v>
      </c>
      <c r="CO380" s="27">
        <v>0.51905092592592594</v>
      </c>
      <c r="CP380" s="27">
        <v>0</v>
      </c>
      <c r="CQ380" t="s">
        <v>2375</v>
      </c>
      <c r="CR380" t="s">
        <v>1427</v>
      </c>
      <c r="CS380" t="s">
        <v>1391</v>
      </c>
      <c r="CT380" t="s">
        <v>1985</v>
      </c>
      <c r="CU380">
        <v>183458466</v>
      </c>
      <c r="CV380">
        <v>9000</v>
      </c>
    </row>
    <row r="381" spans="1:100" x14ac:dyDescent="0.2">
      <c r="A381" s="12"/>
      <c r="B381" s="10"/>
      <c r="C381" s="10"/>
      <c r="D381" s="14"/>
      <c r="E381" s="14"/>
      <c r="F381" s="14"/>
      <c r="G381" s="14"/>
      <c r="H381" s="14"/>
      <c r="I381" s="13"/>
      <c r="J381" s="13"/>
      <c r="M381" s="5"/>
      <c r="N381" s="14"/>
      <c r="O381" s="14"/>
      <c r="P381" s="14"/>
      <c r="Q381" s="14"/>
      <c r="AL381" t="s">
        <v>441</v>
      </c>
      <c r="AM381" t="s">
        <v>2375</v>
      </c>
      <c r="AN381" s="27">
        <v>0.51460648148148147</v>
      </c>
      <c r="AO381" t="s">
        <v>1979</v>
      </c>
      <c r="AP381">
        <v>1018532101</v>
      </c>
      <c r="AQ381" t="s">
        <v>1414</v>
      </c>
      <c r="AR381" t="s">
        <v>1415</v>
      </c>
      <c r="AS381" t="s">
        <v>1416</v>
      </c>
      <c r="AT381" t="s">
        <v>1346</v>
      </c>
      <c r="AU381" t="s">
        <v>913</v>
      </c>
      <c r="AV381" s="10">
        <v>140001285810</v>
      </c>
      <c r="AW381" s="10">
        <v>130000572947</v>
      </c>
      <c r="AX381">
        <v>2006962581</v>
      </c>
      <c r="AY381" t="s">
        <v>2366</v>
      </c>
      <c r="AZ381" s="21">
        <v>11416.9</v>
      </c>
      <c r="BA381">
        <v>9008236823</v>
      </c>
      <c r="BB381" s="21">
        <v>11416.9</v>
      </c>
      <c r="BC381" t="s">
        <v>2372</v>
      </c>
      <c r="BD381" t="s">
        <v>2373</v>
      </c>
      <c r="BE381" s="21">
        <f t="shared" si="5"/>
        <v>0</v>
      </c>
      <c r="BF381" t="s">
        <v>1417</v>
      </c>
      <c r="BG381" t="s">
        <v>1418</v>
      </c>
      <c r="BH381" t="s">
        <v>2374</v>
      </c>
      <c r="BI381" s="27">
        <v>0.38653935185185184</v>
      </c>
      <c r="BJ381">
        <v>500488</v>
      </c>
      <c r="BK381" t="s">
        <v>698</v>
      </c>
      <c r="BL381" s="27">
        <v>0.38653935185185184</v>
      </c>
      <c r="BM381" t="s">
        <v>2374</v>
      </c>
      <c r="BN381" s="27">
        <v>0.5154050925925926</v>
      </c>
      <c r="BO381" t="s">
        <v>1980</v>
      </c>
      <c r="BQ381" t="s">
        <v>1992</v>
      </c>
      <c r="BR381">
        <v>2583</v>
      </c>
      <c r="BT381">
        <v>31140</v>
      </c>
      <c r="BU381">
        <v>2</v>
      </c>
      <c r="BW381" t="s">
        <v>1421</v>
      </c>
      <c r="BY381" s="27">
        <v>0.51460648148148147</v>
      </c>
      <c r="BZ381" t="s">
        <v>2374</v>
      </c>
      <c r="CA381" t="s">
        <v>1422</v>
      </c>
      <c r="CB381" t="s">
        <v>1982</v>
      </c>
      <c r="CC381">
        <v>9000</v>
      </c>
      <c r="CD381" t="s">
        <v>1391</v>
      </c>
      <c r="CE381">
        <v>10</v>
      </c>
      <c r="CF381">
        <v>9000</v>
      </c>
      <c r="CG381" t="s">
        <v>1391</v>
      </c>
      <c r="CH381">
        <v>4016316857</v>
      </c>
      <c r="CI381" t="s">
        <v>1391</v>
      </c>
      <c r="CJ381" s="27">
        <v>0.6812731481481481</v>
      </c>
      <c r="CK381" t="s">
        <v>2375</v>
      </c>
      <c r="CL381" t="s">
        <v>1424</v>
      </c>
      <c r="CM381" t="s">
        <v>1983</v>
      </c>
      <c r="CN381" t="s">
        <v>1984</v>
      </c>
      <c r="CO381" s="27">
        <v>0.51466435185185189</v>
      </c>
      <c r="CP381" s="27">
        <v>0</v>
      </c>
      <c r="CQ381" t="s">
        <v>2375</v>
      </c>
      <c r="CR381" t="s">
        <v>1427</v>
      </c>
      <c r="CS381" t="s">
        <v>1391</v>
      </c>
      <c r="CT381" t="s">
        <v>1985</v>
      </c>
      <c r="CU381">
        <v>183458289</v>
      </c>
      <c r="CV381">
        <v>9000</v>
      </c>
    </row>
    <row r="382" spans="1:100" x14ac:dyDescent="0.2">
      <c r="A382" s="12"/>
      <c r="B382" s="10"/>
      <c r="C382" s="10"/>
      <c r="D382" s="14"/>
      <c r="E382" s="14"/>
      <c r="F382" s="14"/>
      <c r="G382" s="14"/>
      <c r="H382" s="14"/>
      <c r="I382" s="13"/>
      <c r="J382" s="13"/>
      <c r="M382" s="5"/>
      <c r="N382" s="14"/>
      <c r="O382" s="14"/>
      <c r="P382" s="14"/>
      <c r="Q382" s="14"/>
      <c r="AL382" t="s">
        <v>441</v>
      </c>
      <c r="AM382" t="s">
        <v>2375</v>
      </c>
      <c r="AN382" s="27">
        <v>0.41554398148148147</v>
      </c>
      <c r="AO382" t="s">
        <v>1979</v>
      </c>
      <c r="AP382">
        <v>1016892882</v>
      </c>
      <c r="AQ382" t="s">
        <v>1414</v>
      </c>
      <c r="AR382" t="s">
        <v>1415</v>
      </c>
      <c r="AS382" t="s">
        <v>1416</v>
      </c>
      <c r="AT382" t="s">
        <v>1346</v>
      </c>
      <c r="AU382" t="s">
        <v>788</v>
      </c>
      <c r="AV382" s="10">
        <v>140001284801</v>
      </c>
      <c r="AW382" s="10">
        <v>130000572884</v>
      </c>
      <c r="AX382">
        <v>2006961349</v>
      </c>
      <c r="AY382" t="s">
        <v>2366</v>
      </c>
      <c r="AZ382" s="21">
        <v>194440.4</v>
      </c>
      <c r="BA382">
        <v>9008235464</v>
      </c>
      <c r="BB382" s="21">
        <v>194440.4</v>
      </c>
      <c r="BC382" t="s">
        <v>2379</v>
      </c>
      <c r="BD382" t="s">
        <v>2380</v>
      </c>
      <c r="BE382" s="21">
        <f t="shared" si="5"/>
        <v>0</v>
      </c>
      <c r="BF382" t="s">
        <v>1417</v>
      </c>
      <c r="BG382" t="s">
        <v>1418</v>
      </c>
      <c r="BH382" t="s">
        <v>2374</v>
      </c>
      <c r="BI382" s="27">
        <v>0.38592592592592595</v>
      </c>
      <c r="BJ382">
        <v>500488</v>
      </c>
      <c r="BK382" t="s">
        <v>698</v>
      </c>
      <c r="BL382" s="27">
        <v>0.38592592592592595</v>
      </c>
      <c r="BM382" t="s">
        <v>2374</v>
      </c>
      <c r="BN382" s="27">
        <v>0.41799768518518521</v>
      </c>
      <c r="BO382" t="s">
        <v>1980</v>
      </c>
      <c r="BQ382" t="s">
        <v>1993</v>
      </c>
      <c r="BR382">
        <v>2583</v>
      </c>
      <c r="BT382">
        <v>31140</v>
      </c>
      <c r="BU382">
        <v>2</v>
      </c>
      <c r="BW382" t="s">
        <v>1421</v>
      </c>
      <c r="BY382" s="27">
        <v>0.41554398148148147</v>
      </c>
      <c r="BZ382" t="s">
        <v>2374</v>
      </c>
      <c r="CA382" t="s">
        <v>1422</v>
      </c>
      <c r="CB382" t="s">
        <v>1982</v>
      </c>
      <c r="CC382">
        <v>9000</v>
      </c>
      <c r="CD382" t="s">
        <v>1391</v>
      </c>
      <c r="CE382">
        <v>10</v>
      </c>
      <c r="CF382">
        <v>9000</v>
      </c>
      <c r="CG382" t="s">
        <v>1391</v>
      </c>
      <c r="CH382">
        <v>4016316857</v>
      </c>
      <c r="CI382" t="s">
        <v>1391</v>
      </c>
      <c r="CJ382" s="27">
        <v>0.58221064814814816</v>
      </c>
      <c r="CK382" t="s">
        <v>2375</v>
      </c>
      <c r="CL382" t="s">
        <v>1424</v>
      </c>
      <c r="CM382" t="s">
        <v>1983</v>
      </c>
      <c r="CN382" t="s">
        <v>1984</v>
      </c>
      <c r="CO382" s="27">
        <v>0.41565972222222225</v>
      </c>
      <c r="CP382" s="27">
        <v>0</v>
      </c>
      <c r="CQ382" t="s">
        <v>2375</v>
      </c>
      <c r="CR382" t="s">
        <v>1427</v>
      </c>
      <c r="CS382" t="s">
        <v>1391</v>
      </c>
      <c r="CT382" t="s">
        <v>1985</v>
      </c>
      <c r="CU382">
        <v>183450056</v>
      </c>
      <c r="CV382">
        <v>9000</v>
      </c>
    </row>
    <row r="383" spans="1:100" x14ac:dyDescent="0.2">
      <c r="A383" s="12"/>
      <c r="B383" s="10"/>
      <c r="C383" s="10"/>
      <c r="D383" s="14"/>
      <c r="E383" s="14"/>
      <c r="F383" s="14"/>
      <c r="G383" s="14"/>
      <c r="H383" s="14"/>
      <c r="I383" s="13"/>
      <c r="J383" s="13"/>
      <c r="M383" s="5"/>
      <c r="N383" s="14"/>
      <c r="O383" s="14"/>
      <c r="P383" s="14"/>
      <c r="Q383" s="14"/>
      <c r="AL383" t="s">
        <v>441</v>
      </c>
      <c r="AM383" t="s">
        <v>2375</v>
      </c>
      <c r="AN383" s="27">
        <v>0.50878472222222226</v>
      </c>
      <c r="AO383" t="s">
        <v>1979</v>
      </c>
      <c r="AP383">
        <v>1016823762</v>
      </c>
      <c r="AQ383" t="s">
        <v>1414</v>
      </c>
      <c r="AR383" t="s">
        <v>1415</v>
      </c>
      <c r="AS383" t="s">
        <v>1416</v>
      </c>
      <c r="AT383" t="s">
        <v>1346</v>
      </c>
      <c r="AU383" t="s">
        <v>1003</v>
      </c>
      <c r="AV383" s="10">
        <v>140001285772</v>
      </c>
      <c r="AW383" s="10">
        <v>130000572919</v>
      </c>
      <c r="AX383">
        <v>2006962575</v>
      </c>
      <c r="AY383" t="s">
        <v>2366</v>
      </c>
      <c r="AZ383" s="21">
        <v>300900.05</v>
      </c>
      <c r="BA383">
        <v>9008236817</v>
      </c>
      <c r="BB383" s="21">
        <v>300900.05</v>
      </c>
      <c r="BC383" t="s">
        <v>2384</v>
      </c>
      <c r="BD383" t="s">
        <v>2385</v>
      </c>
      <c r="BE383" s="21">
        <f t="shared" si="5"/>
        <v>0</v>
      </c>
      <c r="BF383" t="s">
        <v>1417</v>
      </c>
      <c r="BG383" t="s">
        <v>1418</v>
      </c>
      <c r="BH383" t="s">
        <v>2374</v>
      </c>
      <c r="BI383" s="27">
        <v>0.38668981481481479</v>
      </c>
      <c r="BJ383">
        <v>500488</v>
      </c>
      <c r="BK383" t="s">
        <v>698</v>
      </c>
      <c r="BL383" s="27">
        <v>0.38668981481481479</v>
      </c>
      <c r="BM383" t="s">
        <v>2374</v>
      </c>
      <c r="BN383" s="27">
        <v>0.5098611111111111</v>
      </c>
      <c r="BO383" t="s">
        <v>1980</v>
      </c>
      <c r="BQ383" t="s">
        <v>1994</v>
      </c>
      <c r="BR383">
        <v>2583</v>
      </c>
      <c r="BT383">
        <v>31140</v>
      </c>
      <c r="BU383">
        <v>2</v>
      </c>
      <c r="BW383" t="s">
        <v>1421</v>
      </c>
      <c r="BY383" s="27">
        <v>0.50878472222222226</v>
      </c>
      <c r="BZ383" t="s">
        <v>2374</v>
      </c>
      <c r="CA383" t="s">
        <v>1422</v>
      </c>
      <c r="CB383" t="s">
        <v>1982</v>
      </c>
      <c r="CC383">
        <v>9000</v>
      </c>
      <c r="CD383" t="s">
        <v>1391</v>
      </c>
      <c r="CE383">
        <v>10</v>
      </c>
      <c r="CF383">
        <v>9000</v>
      </c>
      <c r="CG383" t="s">
        <v>1391</v>
      </c>
      <c r="CH383">
        <v>4016316857</v>
      </c>
      <c r="CI383" t="s">
        <v>1391</v>
      </c>
      <c r="CJ383" s="27">
        <v>0.67545138888888889</v>
      </c>
      <c r="CK383" t="s">
        <v>2375</v>
      </c>
      <c r="CL383" t="s">
        <v>1424</v>
      </c>
      <c r="CM383" t="s">
        <v>1983</v>
      </c>
      <c r="CN383" t="s">
        <v>1984</v>
      </c>
      <c r="CO383" s="27">
        <v>0.50881944444444438</v>
      </c>
      <c r="CP383" s="27">
        <v>0</v>
      </c>
      <c r="CQ383" t="s">
        <v>2375</v>
      </c>
      <c r="CR383" t="s">
        <v>1427</v>
      </c>
      <c r="CS383" t="s">
        <v>1391</v>
      </c>
      <c r="CT383" t="s">
        <v>1985</v>
      </c>
      <c r="CU383">
        <v>183458110</v>
      </c>
      <c r="CV383">
        <v>9000</v>
      </c>
    </row>
    <row r="384" spans="1:100" x14ac:dyDescent="0.2">
      <c r="A384" s="12"/>
      <c r="B384" s="10"/>
      <c r="C384" s="10"/>
      <c r="D384" s="14"/>
      <c r="E384" s="14"/>
      <c r="F384" s="14"/>
      <c r="G384" s="14"/>
      <c r="H384" s="14"/>
      <c r="I384" s="13"/>
      <c r="J384" s="13"/>
      <c r="M384" s="5"/>
      <c r="N384" s="14"/>
      <c r="O384" s="14"/>
      <c r="P384" s="14"/>
      <c r="Q384" s="14"/>
      <c r="AL384" t="s">
        <v>549</v>
      </c>
      <c r="AM384" t="s">
        <v>2375</v>
      </c>
      <c r="AN384" s="27">
        <v>0.57193287037037044</v>
      </c>
      <c r="AO384" t="s">
        <v>1995</v>
      </c>
      <c r="AP384">
        <v>1018950475</v>
      </c>
      <c r="AQ384" t="s">
        <v>1414</v>
      </c>
      <c r="AR384" t="s">
        <v>1415</v>
      </c>
      <c r="AS384" t="s">
        <v>1416</v>
      </c>
      <c r="AT384" t="s">
        <v>1346</v>
      </c>
      <c r="AU384" t="s">
        <v>681</v>
      </c>
      <c r="AV384" s="10">
        <v>140001286285</v>
      </c>
      <c r="AW384" s="10">
        <v>130000573017</v>
      </c>
      <c r="AX384">
        <v>2006963077</v>
      </c>
      <c r="AY384" t="s">
        <v>2366</v>
      </c>
      <c r="AZ384" s="21">
        <v>76151.899999999994</v>
      </c>
      <c r="BA384">
        <v>9008237450</v>
      </c>
      <c r="BB384" s="21">
        <v>76151.899999999994</v>
      </c>
      <c r="BC384" t="s">
        <v>2367</v>
      </c>
      <c r="BD384" t="s">
        <v>2370</v>
      </c>
      <c r="BE384" s="21">
        <f t="shared" si="5"/>
        <v>0</v>
      </c>
      <c r="BF384" t="s">
        <v>1417</v>
      </c>
      <c r="BG384" t="s">
        <v>1418</v>
      </c>
      <c r="BH384" t="s">
        <v>2374</v>
      </c>
      <c r="BI384" s="27">
        <v>0.4755092592592593</v>
      </c>
      <c r="BJ384">
        <v>506176</v>
      </c>
      <c r="BK384" t="s">
        <v>44</v>
      </c>
      <c r="BL384" s="27">
        <v>0.4755092592592593</v>
      </c>
      <c r="BM384" t="s">
        <v>2374</v>
      </c>
      <c r="BN384" s="27">
        <v>0.57329861111111113</v>
      </c>
      <c r="BO384" t="s">
        <v>1996</v>
      </c>
      <c r="BQ384" t="s">
        <v>1997</v>
      </c>
      <c r="BS384" t="s">
        <v>1998</v>
      </c>
      <c r="BT384">
        <v>31180</v>
      </c>
      <c r="BU384">
        <v>2</v>
      </c>
      <c r="BW384" t="s">
        <v>1421</v>
      </c>
      <c r="BY384" s="27">
        <v>0.57193287037037044</v>
      </c>
      <c r="BZ384" t="s">
        <v>2374</v>
      </c>
      <c r="CA384" t="s">
        <v>1422</v>
      </c>
      <c r="CB384" t="s">
        <v>1999</v>
      </c>
      <c r="CC384">
        <v>9000</v>
      </c>
      <c r="CD384" t="s">
        <v>1391</v>
      </c>
      <c r="CE384">
        <v>10</v>
      </c>
      <c r="CF384">
        <v>9000</v>
      </c>
      <c r="CG384" t="s">
        <v>1391</v>
      </c>
      <c r="CH384">
        <v>4019859155</v>
      </c>
      <c r="CI384" t="s">
        <v>1391</v>
      </c>
      <c r="CJ384" s="27">
        <v>0.73859953703703696</v>
      </c>
      <c r="CK384" t="s">
        <v>2375</v>
      </c>
      <c r="CL384" t="s">
        <v>1424</v>
      </c>
      <c r="CM384" t="s">
        <v>2000</v>
      </c>
      <c r="CN384" t="s">
        <v>2001</v>
      </c>
      <c r="CO384" s="27">
        <v>0.57202546296296297</v>
      </c>
      <c r="CP384" s="27">
        <v>0</v>
      </c>
      <c r="CQ384" t="s">
        <v>2375</v>
      </c>
      <c r="CR384" t="s">
        <v>1427</v>
      </c>
      <c r="CS384" t="s">
        <v>1391</v>
      </c>
      <c r="CT384" t="s">
        <v>2002</v>
      </c>
      <c r="CU384">
        <v>183461156</v>
      </c>
      <c r="CV384">
        <v>9000</v>
      </c>
    </row>
    <row r="385" spans="1:100" x14ac:dyDescent="0.2">
      <c r="A385" s="12"/>
      <c r="B385" s="10"/>
      <c r="C385" s="10"/>
      <c r="D385" s="14"/>
      <c r="E385" s="14"/>
      <c r="F385" s="14"/>
      <c r="G385" s="14"/>
      <c r="H385" s="14"/>
      <c r="I385" s="13"/>
      <c r="J385" s="13"/>
      <c r="M385" s="5"/>
      <c r="N385" s="14"/>
      <c r="O385" s="14"/>
      <c r="P385" s="14"/>
      <c r="Q385" s="14"/>
      <c r="AL385" t="s">
        <v>549</v>
      </c>
      <c r="AM385" t="s">
        <v>2375</v>
      </c>
      <c r="AN385" s="27">
        <v>0.57562499999999994</v>
      </c>
      <c r="AO385" t="s">
        <v>1995</v>
      </c>
      <c r="AP385">
        <v>1016894925</v>
      </c>
      <c r="AQ385" t="s">
        <v>1414</v>
      </c>
      <c r="AR385" t="s">
        <v>1415</v>
      </c>
      <c r="AS385" t="s">
        <v>1416</v>
      </c>
      <c r="AT385" t="s">
        <v>1346</v>
      </c>
      <c r="AU385" t="s">
        <v>1198</v>
      </c>
      <c r="AV385" s="10">
        <v>140001286323</v>
      </c>
      <c r="AW385" s="10">
        <v>130000600870</v>
      </c>
      <c r="AX385">
        <v>2006963089</v>
      </c>
      <c r="AY385" t="s">
        <v>2366</v>
      </c>
      <c r="AZ385" s="21">
        <v>96749.4</v>
      </c>
      <c r="BA385">
        <v>9008237461</v>
      </c>
      <c r="BB385" s="21">
        <v>96749.4</v>
      </c>
      <c r="BC385" t="s">
        <v>2367</v>
      </c>
      <c r="BD385" t="s">
        <v>2383</v>
      </c>
      <c r="BE385" s="21">
        <f t="shared" si="5"/>
        <v>0</v>
      </c>
      <c r="BF385" t="s">
        <v>1417</v>
      </c>
      <c r="BG385" t="s">
        <v>1418</v>
      </c>
      <c r="BH385" t="s">
        <v>2374</v>
      </c>
      <c r="BI385" s="27">
        <v>0.47699074074074077</v>
      </c>
      <c r="BJ385">
        <v>506176</v>
      </c>
      <c r="BK385" t="s">
        <v>44</v>
      </c>
      <c r="BL385" s="27">
        <v>0.47699074074074077</v>
      </c>
      <c r="BM385" t="s">
        <v>2374</v>
      </c>
      <c r="BN385" s="27">
        <v>0.57667824074074081</v>
      </c>
      <c r="BO385" t="s">
        <v>1996</v>
      </c>
      <c r="BQ385" t="s">
        <v>2003</v>
      </c>
      <c r="BS385" t="s">
        <v>1998</v>
      </c>
      <c r="BT385">
        <v>31180</v>
      </c>
      <c r="BU385">
        <v>2</v>
      </c>
      <c r="BW385" t="s">
        <v>1421</v>
      </c>
      <c r="BY385" s="27">
        <v>0.57562499999999994</v>
      </c>
      <c r="BZ385" t="s">
        <v>2374</v>
      </c>
      <c r="CA385" t="s">
        <v>1422</v>
      </c>
      <c r="CB385" t="s">
        <v>1999</v>
      </c>
      <c r="CC385">
        <v>9000</v>
      </c>
      <c r="CD385" t="s">
        <v>1391</v>
      </c>
      <c r="CE385">
        <v>10</v>
      </c>
      <c r="CF385">
        <v>9000</v>
      </c>
      <c r="CG385" t="s">
        <v>1391</v>
      </c>
      <c r="CH385">
        <v>4019859155</v>
      </c>
      <c r="CI385" t="s">
        <v>1391</v>
      </c>
      <c r="CJ385" s="27">
        <v>0.74229166666666668</v>
      </c>
      <c r="CK385" t="s">
        <v>2375</v>
      </c>
      <c r="CL385" t="s">
        <v>1424</v>
      </c>
      <c r="CM385" t="s">
        <v>2000</v>
      </c>
      <c r="CN385" t="s">
        <v>2001</v>
      </c>
      <c r="CO385" s="27">
        <v>0.57568287037037036</v>
      </c>
      <c r="CP385" s="27">
        <v>0</v>
      </c>
      <c r="CQ385" t="s">
        <v>2375</v>
      </c>
      <c r="CR385" t="s">
        <v>1427</v>
      </c>
      <c r="CS385" t="s">
        <v>1391</v>
      </c>
      <c r="CT385" t="s">
        <v>2002</v>
      </c>
      <c r="CU385">
        <v>183461499</v>
      </c>
      <c r="CV385">
        <v>9000</v>
      </c>
    </row>
    <row r="386" spans="1:100" x14ac:dyDescent="0.2">
      <c r="A386" s="12"/>
      <c r="B386" s="10"/>
      <c r="C386" s="10"/>
      <c r="D386" s="14"/>
      <c r="E386" s="14"/>
      <c r="F386" s="14"/>
      <c r="G386" s="14"/>
      <c r="H386" s="14"/>
      <c r="I386" s="13"/>
      <c r="J386" s="13"/>
      <c r="M386" s="5"/>
      <c r="N386" s="14"/>
      <c r="O386" s="14"/>
      <c r="P386" s="14"/>
      <c r="Q386" s="14"/>
      <c r="AL386" t="s">
        <v>549</v>
      </c>
      <c r="AM386" t="s">
        <v>2375</v>
      </c>
      <c r="AN386" s="27">
        <v>0.51293981481481488</v>
      </c>
      <c r="AO386" t="s">
        <v>1995</v>
      </c>
      <c r="AP386">
        <v>1016894837</v>
      </c>
      <c r="AQ386" t="s">
        <v>1414</v>
      </c>
      <c r="AR386" t="s">
        <v>1415</v>
      </c>
      <c r="AS386" t="s">
        <v>1416</v>
      </c>
      <c r="AT386" t="s">
        <v>1346</v>
      </c>
      <c r="AU386" t="s">
        <v>1049</v>
      </c>
      <c r="AV386" s="10">
        <v>140001285798</v>
      </c>
      <c r="AW386" s="10">
        <v>130000572992</v>
      </c>
      <c r="AX386">
        <v>2006962567</v>
      </c>
      <c r="AY386" t="s">
        <v>2366</v>
      </c>
      <c r="AZ386" s="21">
        <v>54789.35</v>
      </c>
      <c r="BA386">
        <v>9008236891</v>
      </c>
      <c r="BB386" s="21">
        <v>54789.35</v>
      </c>
      <c r="BC386" t="s">
        <v>2367</v>
      </c>
      <c r="BD386" t="s">
        <v>2368</v>
      </c>
      <c r="BE386" s="21">
        <f t="shared" ref="BE386:BE449" si="6">AZ386-BB386</f>
        <v>0</v>
      </c>
      <c r="BF386" t="s">
        <v>1417</v>
      </c>
      <c r="BG386" t="s">
        <v>1418</v>
      </c>
      <c r="BH386" t="s">
        <v>2374</v>
      </c>
      <c r="BI386" s="27">
        <v>0.47495370370370371</v>
      </c>
      <c r="BJ386">
        <v>506176</v>
      </c>
      <c r="BK386" t="s">
        <v>44</v>
      </c>
      <c r="BL386" s="27">
        <v>0.47495370370370371</v>
      </c>
      <c r="BM386" t="s">
        <v>2374</v>
      </c>
      <c r="BN386" s="27">
        <v>0.5140393518518519</v>
      </c>
      <c r="BO386" t="s">
        <v>1996</v>
      </c>
      <c r="BQ386" t="s">
        <v>2004</v>
      </c>
      <c r="BS386" t="s">
        <v>1998</v>
      </c>
      <c r="BT386">
        <v>31180</v>
      </c>
      <c r="BU386">
        <v>2</v>
      </c>
      <c r="BW386" t="s">
        <v>1421</v>
      </c>
      <c r="BY386" s="27">
        <v>0.51293981481481488</v>
      </c>
      <c r="BZ386" t="s">
        <v>2374</v>
      </c>
      <c r="CA386" t="s">
        <v>1422</v>
      </c>
      <c r="CB386" t="s">
        <v>1999</v>
      </c>
      <c r="CC386">
        <v>9000</v>
      </c>
      <c r="CD386" t="s">
        <v>1391</v>
      </c>
      <c r="CE386">
        <v>10</v>
      </c>
      <c r="CF386">
        <v>9000</v>
      </c>
      <c r="CG386" t="s">
        <v>1391</v>
      </c>
      <c r="CH386">
        <v>4019859155</v>
      </c>
      <c r="CI386" t="s">
        <v>1391</v>
      </c>
      <c r="CJ386" s="27">
        <v>0.67960648148148151</v>
      </c>
      <c r="CK386" t="s">
        <v>2375</v>
      </c>
      <c r="CL386" t="s">
        <v>1424</v>
      </c>
      <c r="CM386" t="s">
        <v>2000</v>
      </c>
      <c r="CN386" t="s">
        <v>2001</v>
      </c>
      <c r="CO386" s="27">
        <v>0.51303240740740741</v>
      </c>
      <c r="CP386" s="27">
        <v>0</v>
      </c>
      <c r="CQ386" t="s">
        <v>2375</v>
      </c>
      <c r="CR386" t="s">
        <v>1427</v>
      </c>
      <c r="CS386" t="s">
        <v>1391</v>
      </c>
      <c r="CT386" t="s">
        <v>2002</v>
      </c>
      <c r="CU386">
        <v>183458267</v>
      </c>
      <c r="CV386">
        <v>9000</v>
      </c>
    </row>
    <row r="387" spans="1:100" x14ac:dyDescent="0.2">
      <c r="A387" s="12"/>
      <c r="B387" s="10"/>
      <c r="C387" s="10"/>
      <c r="D387" s="14"/>
      <c r="E387" s="14"/>
      <c r="F387" s="14"/>
      <c r="G387" s="14"/>
      <c r="H387" s="14"/>
      <c r="I387" s="13"/>
      <c r="J387" s="13"/>
      <c r="M387" s="5"/>
      <c r="N387" s="14"/>
      <c r="O387" s="14"/>
      <c r="P387" s="14"/>
      <c r="Q387" s="14"/>
      <c r="AL387" t="s">
        <v>549</v>
      </c>
      <c r="AM387" t="s">
        <v>2375</v>
      </c>
      <c r="AN387" s="27">
        <v>0.50094907407407407</v>
      </c>
      <c r="AO387" t="s">
        <v>1995</v>
      </c>
      <c r="AP387">
        <v>1016823762</v>
      </c>
      <c r="AQ387" t="s">
        <v>1414</v>
      </c>
      <c r="AR387" t="s">
        <v>1415</v>
      </c>
      <c r="AS387" t="s">
        <v>1416</v>
      </c>
      <c r="AT387" t="s">
        <v>1346</v>
      </c>
      <c r="AU387" t="s">
        <v>983</v>
      </c>
      <c r="AV387" s="10">
        <v>140001285730</v>
      </c>
      <c r="AW387" s="10">
        <v>130000573024</v>
      </c>
      <c r="AX387">
        <v>2006962557</v>
      </c>
      <c r="AY387" t="s">
        <v>2366</v>
      </c>
      <c r="AZ387" s="21">
        <v>250877.55</v>
      </c>
      <c r="BA387">
        <v>9008236776</v>
      </c>
      <c r="BB387" s="21">
        <v>250877.55</v>
      </c>
      <c r="BC387" t="s">
        <v>2384</v>
      </c>
      <c r="BD387" t="s">
        <v>2385</v>
      </c>
      <c r="BE387" s="21">
        <f t="shared" si="6"/>
        <v>0</v>
      </c>
      <c r="BF387" t="s">
        <v>1417</v>
      </c>
      <c r="BG387" t="s">
        <v>1418</v>
      </c>
      <c r="BH387" t="s">
        <v>2374</v>
      </c>
      <c r="BI387" s="27">
        <v>0.47606481481481483</v>
      </c>
      <c r="BJ387">
        <v>506176</v>
      </c>
      <c r="BK387" t="s">
        <v>44</v>
      </c>
      <c r="BL387" s="27">
        <v>0.47606481481481483</v>
      </c>
      <c r="BM387" t="s">
        <v>2374</v>
      </c>
      <c r="BN387" s="27">
        <v>0.50250000000000006</v>
      </c>
      <c r="BO387" t="s">
        <v>1996</v>
      </c>
      <c r="BQ387" t="s">
        <v>2005</v>
      </c>
      <c r="BS387" t="s">
        <v>1998</v>
      </c>
      <c r="BT387">
        <v>31180</v>
      </c>
      <c r="BU387">
        <v>2</v>
      </c>
      <c r="BW387" t="s">
        <v>1421</v>
      </c>
      <c r="BY387" s="27">
        <v>0.50094907407407407</v>
      </c>
      <c r="BZ387" t="s">
        <v>2374</v>
      </c>
      <c r="CA387" t="s">
        <v>1422</v>
      </c>
      <c r="CB387" t="s">
        <v>1999</v>
      </c>
      <c r="CC387">
        <v>9000</v>
      </c>
      <c r="CD387" t="s">
        <v>1391</v>
      </c>
      <c r="CE387">
        <v>10</v>
      </c>
      <c r="CF387">
        <v>9000</v>
      </c>
      <c r="CG387" t="s">
        <v>1391</v>
      </c>
      <c r="CH387">
        <v>4019859155</v>
      </c>
      <c r="CI387" t="s">
        <v>1391</v>
      </c>
      <c r="CJ387" s="27">
        <v>0.6676157407407407</v>
      </c>
      <c r="CK387" t="s">
        <v>2375</v>
      </c>
      <c r="CL387" t="s">
        <v>1424</v>
      </c>
      <c r="CM387" t="s">
        <v>2000</v>
      </c>
      <c r="CN387" t="s">
        <v>2001</v>
      </c>
      <c r="CO387" s="27">
        <v>0.50103009259259257</v>
      </c>
      <c r="CP387" s="27">
        <v>0</v>
      </c>
      <c r="CQ387" t="s">
        <v>2375</v>
      </c>
      <c r="CR387" t="s">
        <v>1427</v>
      </c>
      <c r="CS387" t="s">
        <v>1391</v>
      </c>
      <c r="CT387" t="s">
        <v>2002</v>
      </c>
      <c r="CU387">
        <v>183457904</v>
      </c>
      <c r="CV387">
        <v>9000</v>
      </c>
    </row>
    <row r="388" spans="1:100" x14ac:dyDescent="0.2">
      <c r="A388" s="12"/>
      <c r="B388" s="10"/>
      <c r="C388" s="10"/>
      <c r="D388" s="14"/>
      <c r="E388" s="14"/>
      <c r="F388" s="14"/>
      <c r="G388" s="14"/>
      <c r="H388" s="14"/>
      <c r="I388" s="13"/>
      <c r="J388" s="13"/>
      <c r="M388" s="5"/>
      <c r="N388" s="14"/>
      <c r="O388" s="14"/>
      <c r="P388" s="14"/>
      <c r="Q388" s="14"/>
      <c r="AL388" t="s">
        <v>549</v>
      </c>
      <c r="AM388" t="s">
        <v>2375</v>
      </c>
      <c r="AN388" s="27">
        <v>0.51724537037037044</v>
      </c>
      <c r="AO388" t="s">
        <v>1995</v>
      </c>
      <c r="AP388">
        <v>1016892882</v>
      </c>
      <c r="AQ388" t="s">
        <v>1414</v>
      </c>
      <c r="AR388" t="s">
        <v>1415</v>
      </c>
      <c r="AS388" t="s">
        <v>1416</v>
      </c>
      <c r="AT388" t="s">
        <v>1346</v>
      </c>
      <c r="AU388" t="s">
        <v>803</v>
      </c>
      <c r="AV388" s="10">
        <v>140001285828</v>
      </c>
      <c r="AW388" s="10">
        <v>130000572985</v>
      </c>
      <c r="AX388">
        <v>2006962635</v>
      </c>
      <c r="AY388" t="s">
        <v>2366</v>
      </c>
      <c r="AZ388" s="21">
        <v>61910.2</v>
      </c>
      <c r="BA388">
        <v>9008236896</v>
      </c>
      <c r="BB388" s="21">
        <v>61910.2</v>
      </c>
      <c r="BC388" t="s">
        <v>2379</v>
      </c>
      <c r="BD388" t="s">
        <v>2380</v>
      </c>
      <c r="BE388" s="21">
        <f t="shared" si="6"/>
        <v>0</v>
      </c>
      <c r="BF388" t="s">
        <v>1417</v>
      </c>
      <c r="BG388" t="s">
        <v>1418</v>
      </c>
      <c r="BH388" t="s">
        <v>2374</v>
      </c>
      <c r="BI388" s="27">
        <v>0.47479166666666667</v>
      </c>
      <c r="BJ388">
        <v>506176</v>
      </c>
      <c r="BK388" t="s">
        <v>44</v>
      </c>
      <c r="BL388" s="27">
        <v>0.47479166666666667</v>
      </c>
      <c r="BM388" t="s">
        <v>2374</v>
      </c>
      <c r="BN388" s="27">
        <v>0.51847222222222222</v>
      </c>
      <c r="BO388" t="s">
        <v>1996</v>
      </c>
      <c r="BQ388" t="s">
        <v>2006</v>
      </c>
      <c r="BS388" t="s">
        <v>1998</v>
      </c>
      <c r="BT388">
        <v>31180</v>
      </c>
      <c r="BU388">
        <v>2</v>
      </c>
      <c r="BW388" t="s">
        <v>1421</v>
      </c>
      <c r="BY388" s="27">
        <v>0.51724537037037044</v>
      </c>
      <c r="BZ388" t="s">
        <v>2374</v>
      </c>
      <c r="CA388" t="s">
        <v>1422</v>
      </c>
      <c r="CB388" t="s">
        <v>1999</v>
      </c>
      <c r="CC388">
        <v>9000</v>
      </c>
      <c r="CD388" t="s">
        <v>1391</v>
      </c>
      <c r="CE388">
        <v>10</v>
      </c>
      <c r="CF388">
        <v>9000</v>
      </c>
      <c r="CG388" t="s">
        <v>1391</v>
      </c>
      <c r="CH388">
        <v>4019859155</v>
      </c>
      <c r="CI388" t="s">
        <v>1391</v>
      </c>
      <c r="CJ388" s="27">
        <v>0.68391203703703696</v>
      </c>
      <c r="CK388" t="s">
        <v>2375</v>
      </c>
      <c r="CL388" t="s">
        <v>1424</v>
      </c>
      <c r="CM388" t="s">
        <v>2000</v>
      </c>
      <c r="CN388" t="s">
        <v>2001</v>
      </c>
      <c r="CO388" s="27">
        <v>0.51733796296296297</v>
      </c>
      <c r="CP388" s="27">
        <v>0</v>
      </c>
      <c r="CQ388" t="s">
        <v>2375</v>
      </c>
      <c r="CR388" t="s">
        <v>1427</v>
      </c>
      <c r="CS388" t="s">
        <v>1391</v>
      </c>
      <c r="CT388" t="s">
        <v>2002</v>
      </c>
      <c r="CU388">
        <v>183458334</v>
      </c>
      <c r="CV388">
        <v>9000</v>
      </c>
    </row>
    <row r="389" spans="1:100" x14ac:dyDescent="0.2">
      <c r="A389" s="12"/>
      <c r="B389" s="10"/>
      <c r="C389" s="10"/>
      <c r="D389" s="14"/>
      <c r="E389" s="14"/>
      <c r="F389" s="14"/>
      <c r="G389" s="14"/>
      <c r="H389" s="14"/>
      <c r="I389" s="13"/>
      <c r="J389" s="13"/>
      <c r="M389" s="5"/>
      <c r="N389" s="14"/>
      <c r="O389" s="14"/>
      <c r="P389" s="14"/>
      <c r="Q389" s="14"/>
      <c r="AL389" t="s">
        <v>549</v>
      </c>
      <c r="AM389" t="s">
        <v>2375</v>
      </c>
      <c r="AN389" s="27">
        <v>0.50716435185185182</v>
      </c>
      <c r="AO389" t="s">
        <v>1995</v>
      </c>
      <c r="AP389">
        <v>1016892882</v>
      </c>
      <c r="AQ389" t="s">
        <v>1414</v>
      </c>
      <c r="AR389" t="s">
        <v>1415</v>
      </c>
      <c r="AS389" t="s">
        <v>1416</v>
      </c>
      <c r="AT389" t="s">
        <v>1346</v>
      </c>
      <c r="AU389" t="s">
        <v>769</v>
      </c>
      <c r="AV389" s="10">
        <v>140001285768</v>
      </c>
      <c r="AW389" s="10">
        <v>130000573023</v>
      </c>
      <c r="AX389">
        <v>2006962563</v>
      </c>
      <c r="AY389" t="s">
        <v>2366</v>
      </c>
      <c r="AZ389" s="21">
        <v>190968.25</v>
      </c>
      <c r="BA389">
        <v>9008236783</v>
      </c>
      <c r="BB389" s="21">
        <v>190968.25</v>
      </c>
      <c r="BC389" t="s">
        <v>2379</v>
      </c>
      <c r="BD389" t="s">
        <v>2380</v>
      </c>
      <c r="BE389" s="21">
        <f t="shared" si="6"/>
        <v>0</v>
      </c>
      <c r="BF389" t="s">
        <v>1417</v>
      </c>
      <c r="BG389" t="s">
        <v>1418</v>
      </c>
      <c r="BH389" t="s">
        <v>2374</v>
      </c>
      <c r="BI389" s="27">
        <v>0.4758680555555555</v>
      </c>
      <c r="BJ389">
        <v>506176</v>
      </c>
      <c r="BK389" t="s">
        <v>44</v>
      </c>
      <c r="BL389" s="27">
        <v>0.4758680555555555</v>
      </c>
      <c r="BM389" t="s">
        <v>2374</v>
      </c>
      <c r="BN389" s="27">
        <v>0.50924768518518515</v>
      </c>
      <c r="BO389" t="s">
        <v>1996</v>
      </c>
      <c r="BQ389" t="s">
        <v>2007</v>
      </c>
      <c r="BS389" t="s">
        <v>1998</v>
      </c>
      <c r="BT389">
        <v>31180</v>
      </c>
      <c r="BU389">
        <v>2</v>
      </c>
      <c r="BW389" t="s">
        <v>1421</v>
      </c>
      <c r="BY389" s="27">
        <v>0.50716435185185182</v>
      </c>
      <c r="BZ389" t="s">
        <v>2374</v>
      </c>
      <c r="CA389" t="s">
        <v>1422</v>
      </c>
      <c r="CB389" t="s">
        <v>1999</v>
      </c>
      <c r="CC389">
        <v>9000</v>
      </c>
      <c r="CD389" t="s">
        <v>1391</v>
      </c>
      <c r="CE389">
        <v>10</v>
      </c>
      <c r="CF389">
        <v>9000</v>
      </c>
      <c r="CG389" t="s">
        <v>1391</v>
      </c>
      <c r="CH389">
        <v>4019859155</v>
      </c>
      <c r="CI389" t="s">
        <v>1391</v>
      </c>
      <c r="CJ389" s="27">
        <v>0.67383101851851857</v>
      </c>
      <c r="CK389" t="s">
        <v>2375</v>
      </c>
      <c r="CL389" t="s">
        <v>1424</v>
      </c>
      <c r="CM389" t="s">
        <v>2000</v>
      </c>
      <c r="CN389" t="s">
        <v>2001</v>
      </c>
      <c r="CO389" s="27">
        <v>0.50721064814814809</v>
      </c>
      <c r="CP389" s="27">
        <v>0</v>
      </c>
      <c r="CQ389" t="s">
        <v>2375</v>
      </c>
      <c r="CR389" t="s">
        <v>1427</v>
      </c>
      <c r="CS389" t="s">
        <v>1391</v>
      </c>
      <c r="CT389" t="s">
        <v>2002</v>
      </c>
      <c r="CU389">
        <v>183458102</v>
      </c>
      <c r="CV389">
        <v>9000</v>
      </c>
    </row>
    <row r="390" spans="1:100" x14ac:dyDescent="0.2">
      <c r="A390" s="12"/>
      <c r="B390" s="10"/>
      <c r="C390" s="10"/>
      <c r="D390" s="14"/>
      <c r="E390" s="14"/>
      <c r="F390" s="14"/>
      <c r="G390" s="14"/>
      <c r="H390" s="14"/>
      <c r="I390" s="13"/>
      <c r="J390" s="13"/>
      <c r="M390" s="5"/>
      <c r="N390" s="14"/>
      <c r="O390" s="14"/>
      <c r="P390" s="14"/>
      <c r="Q390" s="14"/>
      <c r="AL390" t="s">
        <v>549</v>
      </c>
      <c r="AM390" t="s">
        <v>2375</v>
      </c>
      <c r="AN390" s="27">
        <v>0.52129629629629626</v>
      </c>
      <c r="AO390" t="s">
        <v>1995</v>
      </c>
      <c r="AP390">
        <v>1016892882</v>
      </c>
      <c r="AQ390" t="s">
        <v>1414</v>
      </c>
      <c r="AR390" t="s">
        <v>1415</v>
      </c>
      <c r="AS390" t="s">
        <v>1416</v>
      </c>
      <c r="AT390" t="s">
        <v>1346</v>
      </c>
      <c r="AU390" t="s">
        <v>742</v>
      </c>
      <c r="AV390" s="10">
        <v>140001285844</v>
      </c>
      <c r="AW390" s="10">
        <v>130000573007</v>
      </c>
      <c r="AX390">
        <v>2006962636</v>
      </c>
      <c r="AY390" t="s">
        <v>2366</v>
      </c>
      <c r="AZ390" s="21">
        <v>25482.05</v>
      </c>
      <c r="BA390">
        <v>9008236900</v>
      </c>
      <c r="BB390" s="21">
        <v>25482.05</v>
      </c>
      <c r="BC390" t="s">
        <v>2379</v>
      </c>
      <c r="BD390" t="s">
        <v>2380</v>
      </c>
      <c r="BE390" s="21">
        <f t="shared" si="6"/>
        <v>0</v>
      </c>
      <c r="BF390" t="s">
        <v>1417</v>
      </c>
      <c r="BG390" t="s">
        <v>1418</v>
      </c>
      <c r="BH390" t="s">
        <v>2374</v>
      </c>
      <c r="BI390" s="27">
        <v>0.47531250000000003</v>
      </c>
      <c r="BJ390">
        <v>506176</v>
      </c>
      <c r="BK390" t="s">
        <v>44</v>
      </c>
      <c r="BL390" s="27">
        <v>0.47531250000000003</v>
      </c>
      <c r="BM390" t="s">
        <v>2374</v>
      </c>
      <c r="BN390" s="27">
        <v>0.52210648148148142</v>
      </c>
      <c r="BO390" t="s">
        <v>1996</v>
      </c>
      <c r="BQ390" t="s">
        <v>2008</v>
      </c>
      <c r="BS390" t="s">
        <v>1998</v>
      </c>
      <c r="BT390">
        <v>31180</v>
      </c>
      <c r="BU390">
        <v>2</v>
      </c>
      <c r="BW390" t="s">
        <v>1421</v>
      </c>
      <c r="BY390" s="27">
        <v>0.52129629629629626</v>
      </c>
      <c r="BZ390" t="s">
        <v>2374</v>
      </c>
      <c r="CA390" t="s">
        <v>1422</v>
      </c>
      <c r="CB390" t="s">
        <v>1999</v>
      </c>
      <c r="CC390">
        <v>9000</v>
      </c>
      <c r="CD390" t="s">
        <v>1391</v>
      </c>
      <c r="CE390">
        <v>10</v>
      </c>
      <c r="CF390">
        <v>9000</v>
      </c>
      <c r="CG390" t="s">
        <v>1391</v>
      </c>
      <c r="CH390">
        <v>4019859155</v>
      </c>
      <c r="CI390" t="s">
        <v>1391</v>
      </c>
      <c r="CJ390" s="27">
        <v>0.687962962962963</v>
      </c>
      <c r="CK390" t="s">
        <v>2375</v>
      </c>
      <c r="CL390" t="s">
        <v>1424</v>
      </c>
      <c r="CM390" t="s">
        <v>2000</v>
      </c>
      <c r="CN390" t="s">
        <v>2001</v>
      </c>
      <c r="CO390" s="27">
        <v>0.52135416666666667</v>
      </c>
      <c r="CP390" s="27">
        <v>0</v>
      </c>
      <c r="CQ390" t="s">
        <v>2375</v>
      </c>
      <c r="CR390" t="s">
        <v>1427</v>
      </c>
      <c r="CS390" t="s">
        <v>1391</v>
      </c>
      <c r="CT390" t="s">
        <v>2002</v>
      </c>
      <c r="CU390">
        <v>183458420</v>
      </c>
      <c r="CV390">
        <v>9000</v>
      </c>
    </row>
    <row r="391" spans="1:100" x14ac:dyDescent="0.2">
      <c r="A391" s="12"/>
      <c r="B391" s="10"/>
      <c r="C391" s="10"/>
      <c r="D391" s="14"/>
      <c r="E391" s="14"/>
      <c r="F391" s="14"/>
      <c r="G391" s="14"/>
      <c r="H391" s="14"/>
      <c r="I391" s="13"/>
      <c r="J391" s="13"/>
      <c r="M391" s="5"/>
      <c r="N391" s="14"/>
      <c r="O391" s="14"/>
      <c r="P391" s="14"/>
      <c r="Q391" s="14"/>
      <c r="AL391" t="s">
        <v>549</v>
      </c>
      <c r="AM391" t="s">
        <v>2375</v>
      </c>
      <c r="AN391" s="27">
        <v>0.48388888888888887</v>
      </c>
      <c r="AO391" t="s">
        <v>1995</v>
      </c>
      <c r="AP391">
        <v>1016892928</v>
      </c>
      <c r="AQ391" t="s">
        <v>1414</v>
      </c>
      <c r="AR391" t="s">
        <v>1415</v>
      </c>
      <c r="AS391" t="s">
        <v>1416</v>
      </c>
      <c r="AT391" t="s">
        <v>1346</v>
      </c>
      <c r="AU391" t="s">
        <v>937</v>
      </c>
      <c r="AV391" s="10">
        <v>140001285637</v>
      </c>
      <c r="AW391" s="10">
        <v>130000573021</v>
      </c>
      <c r="AX391">
        <v>2006962415</v>
      </c>
      <c r="AY391" t="s">
        <v>2366</v>
      </c>
      <c r="AZ391" s="21">
        <v>380973.5</v>
      </c>
      <c r="BA391">
        <v>9008236687</v>
      </c>
      <c r="BB391" s="21">
        <v>380973.5</v>
      </c>
      <c r="BC391" t="s">
        <v>2367</v>
      </c>
      <c r="BD391" t="s">
        <v>2371</v>
      </c>
      <c r="BE391" s="21">
        <f t="shared" si="6"/>
        <v>0</v>
      </c>
      <c r="BF391" t="s">
        <v>1417</v>
      </c>
      <c r="BG391" t="s">
        <v>1418</v>
      </c>
      <c r="BH391" t="s">
        <v>2374</v>
      </c>
      <c r="BI391" s="27">
        <v>0.47565972222222225</v>
      </c>
      <c r="BJ391">
        <v>506176</v>
      </c>
      <c r="BK391" t="s">
        <v>44</v>
      </c>
      <c r="BL391" s="27">
        <v>0.47565972222222225</v>
      </c>
      <c r="BM391" t="s">
        <v>2374</v>
      </c>
      <c r="BN391" s="27">
        <v>0.4893055555555556</v>
      </c>
      <c r="BO391" t="s">
        <v>1996</v>
      </c>
      <c r="BQ391" t="s">
        <v>2009</v>
      </c>
      <c r="BS391" t="s">
        <v>1998</v>
      </c>
      <c r="BT391">
        <v>31180</v>
      </c>
      <c r="BU391">
        <v>2</v>
      </c>
      <c r="BW391" t="s">
        <v>1421</v>
      </c>
      <c r="BY391" s="27">
        <v>0.48388888888888887</v>
      </c>
      <c r="BZ391" t="s">
        <v>2374</v>
      </c>
      <c r="CA391" t="s">
        <v>1422</v>
      </c>
      <c r="CB391" t="s">
        <v>1999</v>
      </c>
      <c r="CC391">
        <v>9000</v>
      </c>
      <c r="CD391" t="s">
        <v>1391</v>
      </c>
      <c r="CE391">
        <v>10</v>
      </c>
      <c r="CF391">
        <v>9000</v>
      </c>
      <c r="CG391" t="s">
        <v>1391</v>
      </c>
      <c r="CH391">
        <v>4019859155</v>
      </c>
      <c r="CI391" t="s">
        <v>1391</v>
      </c>
      <c r="CJ391" s="27">
        <v>0.65055555555555555</v>
      </c>
      <c r="CK391" t="s">
        <v>2375</v>
      </c>
      <c r="CL391" t="s">
        <v>1424</v>
      </c>
      <c r="CM391" t="s">
        <v>2000</v>
      </c>
      <c r="CN391" t="s">
        <v>2001</v>
      </c>
      <c r="CO391" s="27">
        <v>0.48447916666666663</v>
      </c>
      <c r="CP391" s="27">
        <v>0</v>
      </c>
      <c r="CQ391" t="s">
        <v>2375</v>
      </c>
      <c r="CR391" t="s">
        <v>1427</v>
      </c>
      <c r="CS391" t="s">
        <v>1391</v>
      </c>
      <c r="CT391" t="s">
        <v>2002</v>
      </c>
      <c r="CU391">
        <v>183457101</v>
      </c>
      <c r="CV391">
        <v>9000</v>
      </c>
    </row>
    <row r="392" spans="1:100" x14ac:dyDescent="0.2">
      <c r="A392" s="12"/>
      <c r="B392" s="10"/>
      <c r="C392" s="10"/>
      <c r="D392" s="14"/>
      <c r="E392" s="14"/>
      <c r="F392" s="14"/>
      <c r="G392" s="14"/>
      <c r="H392" s="14"/>
      <c r="I392" s="13"/>
      <c r="J392" s="13"/>
      <c r="M392" s="5"/>
      <c r="N392" s="14"/>
      <c r="O392" s="14"/>
      <c r="P392" s="14"/>
      <c r="Q392" s="14"/>
      <c r="AL392" t="s">
        <v>549</v>
      </c>
      <c r="AM392" t="s">
        <v>2375</v>
      </c>
      <c r="AN392" s="27">
        <v>0.52531249999999996</v>
      </c>
      <c r="AO392" t="s">
        <v>1995</v>
      </c>
      <c r="AP392">
        <v>1018532101</v>
      </c>
      <c r="AQ392" t="s">
        <v>1414</v>
      </c>
      <c r="AR392" t="s">
        <v>1415</v>
      </c>
      <c r="AS392" t="s">
        <v>1416</v>
      </c>
      <c r="AT392" t="s">
        <v>1346</v>
      </c>
      <c r="AU392" t="s">
        <v>1142</v>
      </c>
      <c r="AV392" s="10">
        <v>140001285865</v>
      </c>
      <c r="AW392" s="10">
        <v>130000572996</v>
      </c>
      <c r="AX392">
        <v>2006962640</v>
      </c>
      <c r="AY392" t="s">
        <v>2366</v>
      </c>
      <c r="AZ392" s="21">
        <v>69148.75</v>
      </c>
      <c r="BA392">
        <v>9008236904</v>
      </c>
      <c r="BB392" s="21">
        <v>69148.75</v>
      </c>
      <c r="BC392" t="s">
        <v>2372</v>
      </c>
      <c r="BD392" t="s">
        <v>2373</v>
      </c>
      <c r="BE392" s="21">
        <f t="shared" si="6"/>
        <v>0</v>
      </c>
      <c r="BF392" t="s">
        <v>1417</v>
      </c>
      <c r="BG392" t="s">
        <v>1418</v>
      </c>
      <c r="BH392" t="s">
        <v>2374</v>
      </c>
      <c r="BI392" s="27">
        <v>0.47511574074074076</v>
      </c>
      <c r="BJ392">
        <v>506176</v>
      </c>
      <c r="BK392" t="s">
        <v>44</v>
      </c>
      <c r="BL392" s="27">
        <v>0.47511574074074076</v>
      </c>
      <c r="BM392" t="s">
        <v>2374</v>
      </c>
      <c r="BN392" s="27">
        <v>0.5264699074074074</v>
      </c>
      <c r="BO392" t="s">
        <v>1996</v>
      </c>
      <c r="BQ392" t="s">
        <v>2010</v>
      </c>
      <c r="BS392" t="s">
        <v>1998</v>
      </c>
      <c r="BT392">
        <v>31180</v>
      </c>
      <c r="BU392">
        <v>2</v>
      </c>
      <c r="BW392" t="s">
        <v>1421</v>
      </c>
      <c r="BY392" s="27">
        <v>0.52531249999999996</v>
      </c>
      <c r="BZ392" t="s">
        <v>2374</v>
      </c>
      <c r="CA392" t="s">
        <v>1422</v>
      </c>
      <c r="CB392" t="s">
        <v>1999</v>
      </c>
      <c r="CC392">
        <v>9000</v>
      </c>
      <c r="CD392" t="s">
        <v>1391</v>
      </c>
      <c r="CE392">
        <v>10</v>
      </c>
      <c r="CF392">
        <v>9000</v>
      </c>
      <c r="CG392" t="s">
        <v>1391</v>
      </c>
      <c r="CH392">
        <v>4019859155</v>
      </c>
      <c r="CI392" t="s">
        <v>1391</v>
      </c>
      <c r="CJ392" s="27">
        <v>0.6919791666666667</v>
      </c>
      <c r="CK392" t="s">
        <v>2375</v>
      </c>
      <c r="CL392" t="s">
        <v>1424</v>
      </c>
      <c r="CM392" t="s">
        <v>2000</v>
      </c>
      <c r="CN392" t="s">
        <v>2001</v>
      </c>
      <c r="CO392" s="27">
        <v>0.52562500000000001</v>
      </c>
      <c r="CP392" s="27">
        <v>0</v>
      </c>
      <c r="CQ392" t="s">
        <v>2375</v>
      </c>
      <c r="CR392" t="s">
        <v>1427</v>
      </c>
      <c r="CS392" t="s">
        <v>1391</v>
      </c>
      <c r="CT392" t="s">
        <v>2002</v>
      </c>
      <c r="CU392">
        <v>183458535</v>
      </c>
      <c r="CV392">
        <v>9000</v>
      </c>
    </row>
    <row r="393" spans="1:100" x14ac:dyDescent="0.2">
      <c r="A393" s="12"/>
      <c r="B393" s="10"/>
      <c r="C393" s="10"/>
      <c r="D393" s="14"/>
      <c r="E393" s="14"/>
      <c r="F393" s="14"/>
      <c r="G393" s="14"/>
      <c r="H393" s="14"/>
      <c r="I393" s="13"/>
      <c r="J393" s="13"/>
      <c r="M393" s="5"/>
      <c r="N393" s="14"/>
      <c r="O393" s="14"/>
      <c r="P393" s="14"/>
      <c r="Q393" s="14"/>
      <c r="AL393" t="s">
        <v>549</v>
      </c>
      <c r="AM393" t="s">
        <v>2375</v>
      </c>
      <c r="AN393" s="27">
        <v>0.52894675925925927</v>
      </c>
      <c r="AO393" t="s">
        <v>1995</v>
      </c>
      <c r="AP393">
        <v>1017826554</v>
      </c>
      <c r="AQ393" t="s">
        <v>1414</v>
      </c>
      <c r="AR393" t="s">
        <v>1415</v>
      </c>
      <c r="AS393" t="s">
        <v>1416</v>
      </c>
      <c r="AT393" t="s">
        <v>1346</v>
      </c>
      <c r="AU393" t="s">
        <v>1017</v>
      </c>
      <c r="AV393" s="10">
        <v>140001285885</v>
      </c>
      <c r="AW393" s="10">
        <v>130000597057</v>
      </c>
      <c r="AX393">
        <v>2006962642</v>
      </c>
      <c r="AY393" t="s">
        <v>2366</v>
      </c>
      <c r="AZ393" s="21">
        <v>142534.70000000001</v>
      </c>
      <c r="BA393">
        <v>9008236908</v>
      </c>
      <c r="BB393" s="21">
        <v>142534.70000000001</v>
      </c>
      <c r="BC393" t="s">
        <v>2372</v>
      </c>
      <c r="BD393" t="s">
        <v>2376</v>
      </c>
      <c r="BE393" s="21">
        <f t="shared" si="6"/>
        <v>0</v>
      </c>
      <c r="BF393" t="s">
        <v>1417</v>
      </c>
      <c r="BG393" t="s">
        <v>1418</v>
      </c>
      <c r="BH393" t="s">
        <v>2374</v>
      </c>
      <c r="BI393" s="27">
        <v>0.4767939814814815</v>
      </c>
      <c r="BJ393">
        <v>506176</v>
      </c>
      <c r="BK393" t="s">
        <v>44</v>
      </c>
      <c r="BL393" s="27">
        <v>0.4767939814814815</v>
      </c>
      <c r="BM393" t="s">
        <v>2374</v>
      </c>
      <c r="BN393" s="27">
        <v>0.52982638888888889</v>
      </c>
      <c r="BO393" t="s">
        <v>1996</v>
      </c>
      <c r="BQ393" t="s">
        <v>2011</v>
      </c>
      <c r="BS393" t="s">
        <v>1998</v>
      </c>
      <c r="BT393">
        <v>31180</v>
      </c>
      <c r="BU393">
        <v>1</v>
      </c>
      <c r="BW393" t="s">
        <v>1421</v>
      </c>
      <c r="BY393" s="27">
        <v>0.6956134259259259</v>
      </c>
      <c r="BZ393" t="s">
        <v>2375</v>
      </c>
      <c r="CA393" t="s">
        <v>1422</v>
      </c>
      <c r="CB393" t="s">
        <v>1999</v>
      </c>
      <c r="CC393">
        <v>9000</v>
      </c>
      <c r="CD393" t="s">
        <v>1391</v>
      </c>
      <c r="CE393">
        <v>10</v>
      </c>
      <c r="CF393">
        <v>9000</v>
      </c>
      <c r="CG393" t="s">
        <v>1391</v>
      </c>
      <c r="CH393">
        <v>4019859155</v>
      </c>
      <c r="CI393" t="s">
        <v>1391</v>
      </c>
      <c r="CJ393" s="27">
        <v>0.52894675925925927</v>
      </c>
      <c r="CK393" t="s">
        <v>2375</v>
      </c>
      <c r="CL393" t="s">
        <v>1424</v>
      </c>
      <c r="CM393" t="s">
        <v>2000</v>
      </c>
      <c r="CN393" t="s">
        <v>2001</v>
      </c>
      <c r="CO393" s="27">
        <v>0.52902777777777776</v>
      </c>
      <c r="CP393" s="27">
        <v>0</v>
      </c>
      <c r="CQ393" t="s">
        <v>2375</v>
      </c>
      <c r="CR393" t="s">
        <v>1427</v>
      </c>
      <c r="CS393" t="s">
        <v>1391</v>
      </c>
      <c r="CT393" t="s">
        <v>2002</v>
      </c>
      <c r="CU393">
        <v>183458666</v>
      </c>
      <c r="CV393">
        <v>9000</v>
      </c>
    </row>
    <row r="394" spans="1:100" x14ac:dyDescent="0.2">
      <c r="A394" s="12"/>
      <c r="B394" s="10"/>
      <c r="C394" s="10"/>
      <c r="D394" s="14"/>
      <c r="E394" s="14"/>
      <c r="F394" s="14"/>
      <c r="G394" s="14"/>
      <c r="H394" s="14"/>
      <c r="I394" s="13"/>
      <c r="J394" s="13"/>
      <c r="M394" s="5"/>
      <c r="N394" s="14"/>
      <c r="O394" s="14"/>
      <c r="P394" s="14"/>
      <c r="Q394" s="14"/>
      <c r="AL394" t="s">
        <v>418</v>
      </c>
      <c r="AM394" t="s">
        <v>2375</v>
      </c>
      <c r="AN394" s="27">
        <v>0.54765046296296294</v>
      </c>
      <c r="AO394" t="s">
        <v>2012</v>
      </c>
      <c r="AP394">
        <v>1016823762</v>
      </c>
      <c r="AQ394" t="s">
        <v>1414</v>
      </c>
      <c r="AR394" t="s">
        <v>1415</v>
      </c>
      <c r="AS394" t="s">
        <v>1416</v>
      </c>
      <c r="AT394" t="s">
        <v>1346</v>
      </c>
      <c r="AU394" t="s">
        <v>1154</v>
      </c>
      <c r="AV394" s="10">
        <v>140001286049</v>
      </c>
      <c r="AW394" s="10">
        <v>130000579896</v>
      </c>
      <c r="AX394">
        <v>2006962808</v>
      </c>
      <c r="AY394" t="s">
        <v>2366</v>
      </c>
      <c r="AZ394" s="21">
        <v>230692</v>
      </c>
      <c r="BA394">
        <v>9008237172</v>
      </c>
      <c r="BB394" s="21">
        <v>230692</v>
      </c>
      <c r="BC394" t="s">
        <v>2384</v>
      </c>
      <c r="BD394" t="s">
        <v>2385</v>
      </c>
      <c r="BE394" s="21">
        <f t="shared" si="6"/>
        <v>0</v>
      </c>
      <c r="BF394" t="s">
        <v>1417</v>
      </c>
      <c r="BG394" t="s">
        <v>1601</v>
      </c>
      <c r="BH394" t="s">
        <v>2433</v>
      </c>
      <c r="BI394" s="27">
        <v>0.81216435185185187</v>
      </c>
      <c r="BJ394">
        <v>506184</v>
      </c>
      <c r="BK394" t="s">
        <v>1127</v>
      </c>
      <c r="BL394" s="27">
        <v>0</v>
      </c>
      <c r="BN394" s="27">
        <v>0.55152777777777773</v>
      </c>
      <c r="BO394" t="s">
        <v>2013</v>
      </c>
      <c r="BQ394" t="s">
        <v>2014</v>
      </c>
      <c r="BT394">
        <v>30130</v>
      </c>
      <c r="BW394" t="s">
        <v>1421</v>
      </c>
      <c r="BY394" s="28">
        <v>1</v>
      </c>
      <c r="BZ394" t="s">
        <v>2402</v>
      </c>
      <c r="CA394" t="s">
        <v>1422</v>
      </c>
      <c r="CB394" t="s">
        <v>2015</v>
      </c>
      <c r="CC394">
        <v>9000</v>
      </c>
      <c r="CD394" t="s">
        <v>1398</v>
      </c>
      <c r="CE394">
        <v>10</v>
      </c>
      <c r="CF394">
        <v>9000</v>
      </c>
      <c r="CG394" t="s">
        <v>1398</v>
      </c>
      <c r="CH394">
        <v>4018198113</v>
      </c>
      <c r="CI394" t="s">
        <v>1398</v>
      </c>
      <c r="CJ394" s="27">
        <v>0</v>
      </c>
      <c r="CK394" t="s">
        <v>2404</v>
      </c>
      <c r="CL394" t="s">
        <v>1424</v>
      </c>
      <c r="CM394" t="s">
        <v>2016</v>
      </c>
      <c r="CN394" t="s">
        <v>1484</v>
      </c>
      <c r="CO394" s="27">
        <v>0.54782407407407407</v>
      </c>
      <c r="CP394" s="27">
        <v>0</v>
      </c>
      <c r="CQ394" t="s">
        <v>2375</v>
      </c>
      <c r="CR394" t="s">
        <v>1427</v>
      </c>
      <c r="CS394" t="s">
        <v>1398</v>
      </c>
      <c r="CT394" t="s">
        <v>2017</v>
      </c>
      <c r="CU394">
        <v>183459472</v>
      </c>
      <c r="CV394">
        <v>9000</v>
      </c>
    </row>
    <row r="395" spans="1:100" x14ac:dyDescent="0.2">
      <c r="A395" s="12"/>
      <c r="B395" s="10"/>
      <c r="C395" s="10"/>
      <c r="D395" s="14"/>
      <c r="E395" s="14"/>
      <c r="F395" s="14"/>
      <c r="G395" s="14"/>
      <c r="H395" s="14"/>
      <c r="I395" s="13"/>
      <c r="J395" s="13"/>
      <c r="M395" s="5"/>
      <c r="N395" s="14"/>
      <c r="O395" s="14"/>
      <c r="P395" s="14"/>
      <c r="Q395" s="14"/>
      <c r="AL395" t="s">
        <v>418</v>
      </c>
      <c r="AM395" t="s">
        <v>2375</v>
      </c>
      <c r="AN395" s="27">
        <v>0.60976851851851854</v>
      </c>
      <c r="AO395" t="s">
        <v>2012</v>
      </c>
      <c r="AP395">
        <v>1018532101</v>
      </c>
      <c r="AQ395" t="s">
        <v>1414</v>
      </c>
      <c r="AR395" t="s">
        <v>1415</v>
      </c>
      <c r="AS395" t="s">
        <v>1416</v>
      </c>
      <c r="AT395" t="s">
        <v>1346</v>
      </c>
      <c r="AU395" t="s">
        <v>1251</v>
      </c>
      <c r="AV395" s="10">
        <v>140001286653</v>
      </c>
      <c r="AW395" s="10">
        <v>130000602304</v>
      </c>
      <c r="AX395">
        <v>2006963499</v>
      </c>
      <c r="AY395" t="s">
        <v>2366</v>
      </c>
      <c r="AZ395" s="21">
        <v>2193.5</v>
      </c>
      <c r="BA395">
        <v>9008237926</v>
      </c>
      <c r="BB395" s="21">
        <v>2193.5</v>
      </c>
      <c r="BC395" t="s">
        <v>2372</v>
      </c>
      <c r="BD395" t="s">
        <v>2373</v>
      </c>
      <c r="BE395" s="21">
        <f t="shared" si="6"/>
        <v>0</v>
      </c>
      <c r="BF395" t="s">
        <v>1417</v>
      </c>
      <c r="BG395" t="s">
        <v>1601</v>
      </c>
      <c r="BH395" t="s">
        <v>2433</v>
      </c>
      <c r="BI395" s="27">
        <v>0.8118981481481482</v>
      </c>
      <c r="BJ395">
        <v>506184</v>
      </c>
      <c r="BK395" t="s">
        <v>1127</v>
      </c>
      <c r="BL395" s="27">
        <v>0</v>
      </c>
      <c r="BN395" s="27">
        <v>0.61123842592592592</v>
      </c>
      <c r="BO395" t="s">
        <v>1480</v>
      </c>
      <c r="BQ395" t="s">
        <v>2018</v>
      </c>
      <c r="BT395">
        <v>30130</v>
      </c>
      <c r="BW395" t="s">
        <v>1421</v>
      </c>
      <c r="BY395" s="28">
        <v>1</v>
      </c>
      <c r="BZ395" t="s">
        <v>2472</v>
      </c>
      <c r="CA395" t="s">
        <v>1422</v>
      </c>
      <c r="CB395" t="s">
        <v>2015</v>
      </c>
      <c r="CC395">
        <v>9000</v>
      </c>
      <c r="CD395" t="s">
        <v>1398</v>
      </c>
      <c r="CE395">
        <v>10</v>
      </c>
      <c r="CF395">
        <v>9000</v>
      </c>
      <c r="CG395" t="s">
        <v>1398</v>
      </c>
      <c r="CH395">
        <v>4018198113</v>
      </c>
      <c r="CI395" t="s">
        <v>1398</v>
      </c>
      <c r="CJ395" s="27">
        <v>0</v>
      </c>
      <c r="CK395" t="s">
        <v>2472</v>
      </c>
      <c r="CL395" t="s">
        <v>1424</v>
      </c>
      <c r="CM395" t="s">
        <v>2016</v>
      </c>
      <c r="CN395" t="s">
        <v>1484</v>
      </c>
      <c r="CO395" s="27">
        <v>0.60991898148148149</v>
      </c>
      <c r="CP395" s="27">
        <v>0</v>
      </c>
      <c r="CQ395" t="s">
        <v>2375</v>
      </c>
      <c r="CR395" t="s">
        <v>1427</v>
      </c>
      <c r="CS395" t="s">
        <v>1398</v>
      </c>
      <c r="CT395" t="s">
        <v>2017</v>
      </c>
      <c r="CU395">
        <v>183464797</v>
      </c>
      <c r="CV395">
        <v>9000</v>
      </c>
    </row>
    <row r="396" spans="1:100" x14ac:dyDescent="0.2">
      <c r="A396" s="12"/>
      <c r="B396" s="10"/>
      <c r="C396" s="10"/>
      <c r="D396" s="14"/>
      <c r="E396" s="14"/>
      <c r="F396" s="14"/>
      <c r="G396" s="14"/>
      <c r="H396" s="14"/>
      <c r="I396" s="13"/>
      <c r="J396" s="13"/>
      <c r="M396" s="5"/>
      <c r="N396" s="14"/>
      <c r="O396" s="14"/>
      <c r="P396" s="14"/>
      <c r="Q396" s="14"/>
      <c r="AL396" t="s">
        <v>418</v>
      </c>
      <c r="AM396" t="s">
        <v>2375</v>
      </c>
      <c r="AN396" s="27">
        <v>0.71401620370370367</v>
      </c>
      <c r="AO396" t="s">
        <v>2012</v>
      </c>
      <c r="AP396">
        <v>1016892882</v>
      </c>
      <c r="AQ396" t="s">
        <v>1414</v>
      </c>
      <c r="AR396" t="s">
        <v>1415</v>
      </c>
      <c r="AS396" t="s">
        <v>1416</v>
      </c>
      <c r="AT396" t="s">
        <v>1346</v>
      </c>
      <c r="AU396" t="s">
        <v>1249</v>
      </c>
      <c r="AV396" s="10">
        <v>140001287323</v>
      </c>
      <c r="AW396" s="10">
        <v>130000602292</v>
      </c>
      <c r="AX396">
        <v>2006964339</v>
      </c>
      <c r="AY396" t="s">
        <v>2366</v>
      </c>
      <c r="AZ396" s="21">
        <v>146001.5</v>
      </c>
      <c r="BA396">
        <v>9008238903</v>
      </c>
      <c r="BB396" s="21">
        <v>146001.5</v>
      </c>
      <c r="BC396" t="s">
        <v>2379</v>
      </c>
      <c r="BD396" t="s">
        <v>2380</v>
      </c>
      <c r="BE396" s="21">
        <f t="shared" si="6"/>
        <v>0</v>
      </c>
      <c r="BF396" t="s">
        <v>1417</v>
      </c>
      <c r="BG396" t="s">
        <v>1601</v>
      </c>
      <c r="BH396" t="s">
        <v>2433</v>
      </c>
      <c r="BI396" s="27">
        <v>0.81177083333333344</v>
      </c>
      <c r="BJ396">
        <v>506184</v>
      </c>
      <c r="BK396" t="s">
        <v>1127</v>
      </c>
      <c r="BL396" s="27">
        <v>0</v>
      </c>
      <c r="BN396" s="27">
        <v>0.71789351851851846</v>
      </c>
      <c r="BO396" t="s">
        <v>1480</v>
      </c>
      <c r="BQ396" t="s">
        <v>2019</v>
      </c>
      <c r="BT396">
        <v>30130</v>
      </c>
      <c r="BW396" t="s">
        <v>1421</v>
      </c>
      <c r="BY396" s="28">
        <v>1</v>
      </c>
      <c r="BZ396" t="s">
        <v>2430</v>
      </c>
      <c r="CA396" t="s">
        <v>1422</v>
      </c>
      <c r="CB396" t="s">
        <v>2015</v>
      </c>
      <c r="CC396">
        <v>9000</v>
      </c>
      <c r="CD396" t="s">
        <v>1398</v>
      </c>
      <c r="CE396">
        <v>10</v>
      </c>
      <c r="CF396">
        <v>9000</v>
      </c>
      <c r="CG396" t="s">
        <v>1398</v>
      </c>
      <c r="CH396">
        <v>4018198113</v>
      </c>
      <c r="CI396" t="s">
        <v>1398</v>
      </c>
      <c r="CJ396" s="27">
        <v>0</v>
      </c>
      <c r="CK396" t="s">
        <v>2460</v>
      </c>
      <c r="CL396" t="s">
        <v>1424</v>
      </c>
      <c r="CM396" t="s">
        <v>2016</v>
      </c>
      <c r="CN396" t="s">
        <v>1484</v>
      </c>
      <c r="CO396" s="27">
        <v>0.71406249999999993</v>
      </c>
      <c r="CP396" s="27">
        <v>0</v>
      </c>
      <c r="CQ396" t="s">
        <v>2375</v>
      </c>
      <c r="CR396" t="s">
        <v>1427</v>
      </c>
      <c r="CS396" t="s">
        <v>1398</v>
      </c>
      <c r="CT396" t="s">
        <v>2017</v>
      </c>
      <c r="CU396">
        <v>183473864</v>
      </c>
      <c r="CV396">
        <v>9000</v>
      </c>
    </row>
    <row r="397" spans="1:100" x14ac:dyDescent="0.2">
      <c r="A397" s="12"/>
      <c r="B397" s="10"/>
      <c r="C397" s="10"/>
      <c r="D397" s="14"/>
      <c r="E397" s="14"/>
      <c r="F397" s="14"/>
      <c r="G397" s="14"/>
      <c r="H397" s="14"/>
      <c r="I397" s="13"/>
      <c r="J397" s="13"/>
      <c r="M397" s="5"/>
      <c r="N397" s="14"/>
      <c r="O397" s="14"/>
      <c r="P397" s="14"/>
      <c r="Q397" s="14"/>
      <c r="AL397" t="s">
        <v>418</v>
      </c>
      <c r="AM397" t="s">
        <v>2375</v>
      </c>
      <c r="AN397" s="27">
        <v>0.65865740740740741</v>
      </c>
      <c r="AO397" t="s">
        <v>2012</v>
      </c>
      <c r="AP397">
        <v>1016892882</v>
      </c>
      <c r="AQ397" t="s">
        <v>1414</v>
      </c>
      <c r="AR397" t="s">
        <v>1415</v>
      </c>
      <c r="AS397" t="s">
        <v>1416</v>
      </c>
      <c r="AT397" t="s">
        <v>1346</v>
      </c>
      <c r="AU397" t="s">
        <v>1233</v>
      </c>
      <c r="AV397" s="10">
        <v>140001287075</v>
      </c>
      <c r="AW397" s="10">
        <v>130000602296</v>
      </c>
      <c r="AX397">
        <v>2006963997</v>
      </c>
      <c r="AY397" t="s">
        <v>2366</v>
      </c>
      <c r="AZ397" s="21">
        <v>182199.6</v>
      </c>
      <c r="BA397">
        <v>9008238907</v>
      </c>
      <c r="BB397" s="21">
        <v>182199.6</v>
      </c>
      <c r="BC397" t="s">
        <v>2379</v>
      </c>
      <c r="BD397" t="s">
        <v>2380</v>
      </c>
      <c r="BE397" s="21">
        <f t="shared" si="6"/>
        <v>0</v>
      </c>
      <c r="BF397" t="s">
        <v>1417</v>
      </c>
      <c r="BG397" t="s">
        <v>1601</v>
      </c>
      <c r="BH397" t="s">
        <v>2433</v>
      </c>
      <c r="BI397" s="27">
        <v>0.81199074074074085</v>
      </c>
      <c r="BJ397">
        <v>506184</v>
      </c>
      <c r="BK397" t="s">
        <v>1127</v>
      </c>
      <c r="BL397" s="27">
        <v>0</v>
      </c>
      <c r="BN397" s="27">
        <v>0.66016203703703702</v>
      </c>
      <c r="BO397" t="s">
        <v>1480</v>
      </c>
      <c r="BQ397" t="s">
        <v>2020</v>
      </c>
      <c r="BT397">
        <v>30130</v>
      </c>
      <c r="BW397" t="s">
        <v>1421</v>
      </c>
      <c r="BY397" s="28">
        <v>1</v>
      </c>
      <c r="BZ397" t="s">
        <v>2430</v>
      </c>
      <c r="CA397" t="s">
        <v>1422</v>
      </c>
      <c r="CB397" t="s">
        <v>2015</v>
      </c>
      <c r="CC397">
        <v>9000</v>
      </c>
      <c r="CD397" t="s">
        <v>1398</v>
      </c>
      <c r="CE397">
        <v>10</v>
      </c>
      <c r="CF397">
        <v>9000</v>
      </c>
      <c r="CG397" t="s">
        <v>1398</v>
      </c>
      <c r="CH397">
        <v>4018198113</v>
      </c>
      <c r="CI397" t="s">
        <v>1398</v>
      </c>
      <c r="CJ397" s="27">
        <v>0</v>
      </c>
      <c r="CK397" t="s">
        <v>2460</v>
      </c>
      <c r="CL397" t="s">
        <v>1424</v>
      </c>
      <c r="CM397" t="s">
        <v>2016</v>
      </c>
      <c r="CN397" t="s">
        <v>1484</v>
      </c>
      <c r="CO397" s="27">
        <v>0.65870370370370368</v>
      </c>
      <c r="CP397" s="27">
        <v>0</v>
      </c>
      <c r="CQ397" t="s">
        <v>2375</v>
      </c>
      <c r="CR397" t="s">
        <v>1427</v>
      </c>
      <c r="CS397" t="s">
        <v>1398</v>
      </c>
      <c r="CT397" t="s">
        <v>2017</v>
      </c>
      <c r="CU397">
        <v>183469206</v>
      </c>
      <c r="CV397">
        <v>9000</v>
      </c>
    </row>
    <row r="398" spans="1:100" x14ac:dyDescent="0.2">
      <c r="A398" s="12"/>
      <c r="B398" s="10"/>
      <c r="C398" s="10"/>
      <c r="D398" s="14"/>
      <c r="E398" s="14"/>
      <c r="F398" s="14"/>
      <c r="G398" s="14"/>
      <c r="H398" s="14"/>
      <c r="I398" s="13"/>
      <c r="J398" s="13"/>
      <c r="M398" s="5"/>
      <c r="N398" s="14"/>
      <c r="O398" s="14"/>
      <c r="P398" s="14"/>
      <c r="Q398" s="14"/>
      <c r="AL398" t="s">
        <v>418</v>
      </c>
      <c r="AM398" t="s">
        <v>2375</v>
      </c>
      <c r="AN398" s="27">
        <v>0.71012731481481473</v>
      </c>
      <c r="AO398" t="s">
        <v>2012</v>
      </c>
      <c r="AP398">
        <v>1016892882</v>
      </c>
      <c r="AQ398" t="s">
        <v>1414</v>
      </c>
      <c r="AR398" t="s">
        <v>1415</v>
      </c>
      <c r="AS398" t="s">
        <v>1416</v>
      </c>
      <c r="AT398" t="s">
        <v>1346</v>
      </c>
      <c r="AU398" t="s">
        <v>1133</v>
      </c>
      <c r="AV398" s="10">
        <v>140001287316</v>
      </c>
      <c r="AW398" s="10">
        <v>130000579880</v>
      </c>
      <c r="AX398">
        <v>2006964336</v>
      </c>
      <c r="AY398" t="s">
        <v>2366</v>
      </c>
      <c r="AZ398" s="21">
        <v>48112.55</v>
      </c>
      <c r="BA398">
        <v>9008238899</v>
      </c>
      <c r="BB398" s="21">
        <v>48112.55</v>
      </c>
      <c r="BC398" t="s">
        <v>2379</v>
      </c>
      <c r="BD398" t="s">
        <v>2380</v>
      </c>
      <c r="BE398" s="21">
        <f t="shared" si="6"/>
        <v>0</v>
      </c>
      <c r="BF398" t="s">
        <v>1417</v>
      </c>
      <c r="BG398" t="s">
        <v>1601</v>
      </c>
      <c r="BH398" t="s">
        <v>2433</v>
      </c>
      <c r="BI398" s="27">
        <v>0.81207175925925934</v>
      </c>
      <c r="BJ398">
        <v>506184</v>
      </c>
      <c r="BK398" t="s">
        <v>1127</v>
      </c>
      <c r="BL398" s="27">
        <v>0</v>
      </c>
      <c r="BN398" s="27">
        <v>0.7117013888888889</v>
      </c>
      <c r="BO398" t="s">
        <v>1480</v>
      </c>
      <c r="BQ398" t="s">
        <v>2021</v>
      </c>
      <c r="BT398">
        <v>30130</v>
      </c>
      <c r="BW398" t="s">
        <v>1421</v>
      </c>
      <c r="BY398" s="28">
        <v>1</v>
      </c>
      <c r="BZ398" t="s">
        <v>2430</v>
      </c>
      <c r="CA398" t="s">
        <v>1422</v>
      </c>
      <c r="CB398" t="s">
        <v>2015</v>
      </c>
      <c r="CC398">
        <v>9000</v>
      </c>
      <c r="CD398" t="s">
        <v>1398</v>
      </c>
      <c r="CE398">
        <v>10</v>
      </c>
      <c r="CF398">
        <v>9000</v>
      </c>
      <c r="CG398" t="s">
        <v>1398</v>
      </c>
      <c r="CH398">
        <v>4018198113</v>
      </c>
      <c r="CI398" t="s">
        <v>1398</v>
      </c>
      <c r="CJ398" s="27">
        <v>0</v>
      </c>
      <c r="CK398" t="s">
        <v>2460</v>
      </c>
      <c r="CL398" t="s">
        <v>1424</v>
      </c>
      <c r="CM398" t="s">
        <v>2016</v>
      </c>
      <c r="CN398" t="s">
        <v>1484</v>
      </c>
      <c r="CO398" s="27">
        <v>0.71020833333333344</v>
      </c>
      <c r="CP398" s="27">
        <v>0</v>
      </c>
      <c r="CQ398" t="s">
        <v>2375</v>
      </c>
      <c r="CR398" t="s">
        <v>1427</v>
      </c>
      <c r="CS398" t="s">
        <v>1398</v>
      </c>
      <c r="CT398" t="s">
        <v>2017</v>
      </c>
      <c r="CU398">
        <v>183473558</v>
      </c>
      <c r="CV398">
        <v>9000</v>
      </c>
    </row>
    <row r="399" spans="1:100" x14ac:dyDescent="0.2">
      <c r="A399" s="12"/>
      <c r="B399" s="10"/>
      <c r="C399" s="10"/>
      <c r="D399" s="14"/>
      <c r="E399" s="14"/>
      <c r="F399" s="14"/>
      <c r="G399" s="14"/>
      <c r="H399" s="14"/>
      <c r="I399" s="13"/>
      <c r="J399" s="13"/>
      <c r="M399" s="5"/>
      <c r="N399" s="14"/>
      <c r="O399" s="14"/>
      <c r="P399" s="14"/>
      <c r="Q399" s="14"/>
      <c r="AL399" t="s">
        <v>418</v>
      </c>
      <c r="AM399" t="s">
        <v>2375</v>
      </c>
      <c r="AN399" s="27">
        <v>0.59630787037037036</v>
      </c>
      <c r="AO399" t="s">
        <v>2012</v>
      </c>
      <c r="AP399">
        <v>1018532101</v>
      </c>
      <c r="AQ399" t="s">
        <v>1414</v>
      </c>
      <c r="AR399" t="s">
        <v>1415</v>
      </c>
      <c r="AS399" t="s">
        <v>1416</v>
      </c>
      <c r="AT399" t="s">
        <v>1346</v>
      </c>
      <c r="AU399" t="s">
        <v>1145</v>
      </c>
      <c r="AV399" s="10">
        <v>140001286561</v>
      </c>
      <c r="AW399" s="10">
        <v>130000579917</v>
      </c>
      <c r="AX399">
        <v>2006963344</v>
      </c>
      <c r="AY399" t="s">
        <v>2366</v>
      </c>
      <c r="AZ399" s="21">
        <v>264589.59999999998</v>
      </c>
      <c r="BA399">
        <v>9008238129</v>
      </c>
      <c r="BB399" s="21">
        <v>264589.59999999998</v>
      </c>
      <c r="BC399" t="s">
        <v>2372</v>
      </c>
      <c r="BD399" t="s">
        <v>2373</v>
      </c>
      <c r="BE399" s="21">
        <f t="shared" si="6"/>
        <v>0</v>
      </c>
      <c r="BF399" t="s">
        <v>1417</v>
      </c>
      <c r="BG399" t="s">
        <v>1601</v>
      </c>
      <c r="BH399" t="s">
        <v>2433</v>
      </c>
      <c r="BI399" s="27">
        <v>0.81211805555555561</v>
      </c>
      <c r="BJ399">
        <v>506184</v>
      </c>
      <c r="BK399" t="s">
        <v>1127</v>
      </c>
      <c r="BL399" s="27">
        <v>0</v>
      </c>
      <c r="BN399" s="27">
        <v>0.60068287037037038</v>
      </c>
      <c r="BO399" t="s">
        <v>1480</v>
      </c>
      <c r="BQ399" t="s">
        <v>2022</v>
      </c>
      <c r="BT399">
        <v>30130</v>
      </c>
      <c r="BW399" t="s">
        <v>1421</v>
      </c>
      <c r="BY399" s="28">
        <v>1</v>
      </c>
      <c r="BZ399" t="s">
        <v>2454</v>
      </c>
      <c r="CA399" t="s">
        <v>1422</v>
      </c>
      <c r="CB399" t="s">
        <v>2015</v>
      </c>
      <c r="CC399">
        <v>9000</v>
      </c>
      <c r="CD399" t="s">
        <v>1398</v>
      </c>
      <c r="CE399">
        <v>10</v>
      </c>
      <c r="CF399">
        <v>9000</v>
      </c>
      <c r="CG399" t="s">
        <v>1398</v>
      </c>
      <c r="CH399">
        <v>4018198113</v>
      </c>
      <c r="CI399" t="s">
        <v>1398</v>
      </c>
      <c r="CJ399" s="27">
        <v>0</v>
      </c>
      <c r="CK399" t="s">
        <v>2466</v>
      </c>
      <c r="CL399" t="s">
        <v>1424</v>
      </c>
      <c r="CM399" t="s">
        <v>2016</v>
      </c>
      <c r="CN399" t="s">
        <v>1484</v>
      </c>
      <c r="CO399" s="27">
        <v>0.59637731481481482</v>
      </c>
      <c r="CP399" s="27">
        <v>0</v>
      </c>
      <c r="CQ399" t="s">
        <v>2375</v>
      </c>
      <c r="CR399" t="s">
        <v>1427</v>
      </c>
      <c r="CS399" t="s">
        <v>1398</v>
      </c>
      <c r="CT399" t="s">
        <v>2017</v>
      </c>
      <c r="CU399">
        <v>183463743</v>
      </c>
      <c r="CV399">
        <v>9000</v>
      </c>
    </row>
    <row r="400" spans="1:100" x14ac:dyDescent="0.2">
      <c r="A400" s="12"/>
      <c r="B400" s="10"/>
      <c r="C400" s="10"/>
      <c r="D400" s="14"/>
      <c r="E400" s="14"/>
      <c r="F400" s="14"/>
      <c r="G400" s="14"/>
      <c r="H400" s="14"/>
      <c r="I400" s="13"/>
      <c r="J400" s="13"/>
      <c r="M400" s="5"/>
      <c r="N400" s="14"/>
      <c r="O400" s="14"/>
      <c r="P400" s="14"/>
      <c r="Q400" s="14"/>
      <c r="AL400" t="s">
        <v>418</v>
      </c>
      <c r="AM400" t="s">
        <v>2375</v>
      </c>
      <c r="AN400" s="27">
        <v>0.63665509259259256</v>
      </c>
      <c r="AO400" t="s">
        <v>2012</v>
      </c>
      <c r="AP400">
        <v>1017826554</v>
      </c>
      <c r="AQ400" t="s">
        <v>1414</v>
      </c>
      <c r="AR400" t="s">
        <v>1415</v>
      </c>
      <c r="AS400" t="s">
        <v>1416</v>
      </c>
      <c r="AT400" t="s">
        <v>1346</v>
      </c>
      <c r="AU400" t="s">
        <v>1157</v>
      </c>
      <c r="AV400" s="10">
        <v>140001286896</v>
      </c>
      <c r="AW400" s="10">
        <v>130000579920</v>
      </c>
      <c r="AX400">
        <v>2006963766</v>
      </c>
      <c r="AY400" t="s">
        <v>2366</v>
      </c>
      <c r="AZ400" s="21">
        <v>158483.04999999999</v>
      </c>
      <c r="BA400">
        <v>9008238243</v>
      </c>
      <c r="BB400" s="21">
        <v>158483.04999999999</v>
      </c>
      <c r="BC400" t="s">
        <v>2372</v>
      </c>
      <c r="BD400" t="s">
        <v>2376</v>
      </c>
      <c r="BE400" s="21">
        <f t="shared" si="6"/>
        <v>0</v>
      </c>
      <c r="BF400" t="s">
        <v>1417</v>
      </c>
      <c r="BG400" t="s">
        <v>1601</v>
      </c>
      <c r="BH400" t="s">
        <v>2433</v>
      </c>
      <c r="BI400" s="27">
        <v>0.81185185185185194</v>
      </c>
      <c r="BJ400">
        <v>506184</v>
      </c>
      <c r="BK400" t="s">
        <v>1127</v>
      </c>
      <c r="BL400" s="27">
        <v>0</v>
      </c>
      <c r="BN400" s="27">
        <v>0.63912037037037039</v>
      </c>
      <c r="BO400" t="s">
        <v>1480</v>
      </c>
      <c r="BQ400" t="s">
        <v>2023</v>
      </c>
      <c r="BT400">
        <v>30130</v>
      </c>
      <c r="BW400" t="s">
        <v>1421</v>
      </c>
      <c r="BY400" s="28">
        <v>1</v>
      </c>
      <c r="BZ400" t="s">
        <v>2390</v>
      </c>
      <c r="CA400" t="s">
        <v>1422</v>
      </c>
      <c r="CB400" t="s">
        <v>2015</v>
      </c>
      <c r="CC400">
        <v>9000</v>
      </c>
      <c r="CD400" t="s">
        <v>1398</v>
      </c>
      <c r="CE400">
        <v>10</v>
      </c>
      <c r="CF400">
        <v>9000</v>
      </c>
      <c r="CG400" t="s">
        <v>1398</v>
      </c>
      <c r="CH400">
        <v>4018198113</v>
      </c>
      <c r="CI400" t="s">
        <v>1398</v>
      </c>
      <c r="CJ400" s="27">
        <v>0</v>
      </c>
      <c r="CK400" t="s">
        <v>2454</v>
      </c>
      <c r="CL400" t="s">
        <v>1424</v>
      </c>
      <c r="CM400" t="s">
        <v>2016</v>
      </c>
      <c r="CN400" t="s">
        <v>1484</v>
      </c>
      <c r="CO400" s="27">
        <v>0.63702546296296292</v>
      </c>
      <c r="CP400" s="27">
        <v>0</v>
      </c>
      <c r="CQ400" t="s">
        <v>2375</v>
      </c>
      <c r="CR400" t="s">
        <v>1427</v>
      </c>
      <c r="CS400" t="s">
        <v>1398</v>
      </c>
      <c r="CT400" t="s">
        <v>2017</v>
      </c>
      <c r="CU400">
        <v>183467318</v>
      </c>
      <c r="CV400">
        <v>9000</v>
      </c>
    </row>
    <row r="401" spans="1:100" x14ac:dyDescent="0.2">
      <c r="A401" s="12"/>
      <c r="B401" s="10"/>
      <c r="C401" s="10"/>
      <c r="D401" s="14"/>
      <c r="E401" s="14"/>
      <c r="F401" s="14"/>
      <c r="G401" s="14"/>
      <c r="H401" s="14"/>
      <c r="I401" s="13"/>
      <c r="J401" s="13"/>
      <c r="M401" s="5"/>
      <c r="N401" s="14"/>
      <c r="O401" s="14"/>
      <c r="P401" s="14"/>
      <c r="Q401" s="14"/>
      <c r="AL401" t="s">
        <v>418</v>
      </c>
      <c r="AM401" t="s">
        <v>2375</v>
      </c>
      <c r="AN401" s="27">
        <v>0.64224537037037044</v>
      </c>
      <c r="AO401" t="s">
        <v>2012</v>
      </c>
      <c r="AP401">
        <v>1017826554</v>
      </c>
      <c r="AQ401" t="s">
        <v>1414</v>
      </c>
      <c r="AR401" t="s">
        <v>1415</v>
      </c>
      <c r="AS401" t="s">
        <v>1416</v>
      </c>
      <c r="AT401" t="s">
        <v>1346</v>
      </c>
      <c r="AU401" t="s">
        <v>1241</v>
      </c>
      <c r="AV401" s="10">
        <v>140001286935</v>
      </c>
      <c r="AW401" s="10">
        <v>130000602303</v>
      </c>
      <c r="AX401">
        <v>2006963773</v>
      </c>
      <c r="AY401" t="s">
        <v>2366</v>
      </c>
      <c r="AZ401" s="21">
        <v>4387</v>
      </c>
      <c r="BA401">
        <v>9008238249</v>
      </c>
      <c r="BB401" s="21">
        <v>4387</v>
      </c>
      <c r="BC401" t="s">
        <v>2372</v>
      </c>
      <c r="BD401" t="s">
        <v>2376</v>
      </c>
      <c r="BE401" s="21">
        <f t="shared" si="6"/>
        <v>0</v>
      </c>
      <c r="BF401" t="s">
        <v>1417</v>
      </c>
      <c r="BG401" t="s">
        <v>1601</v>
      </c>
      <c r="BH401" t="s">
        <v>2433</v>
      </c>
      <c r="BI401" s="27">
        <v>0.81171296296296302</v>
      </c>
      <c r="BJ401">
        <v>506184</v>
      </c>
      <c r="BK401" t="s">
        <v>1127</v>
      </c>
      <c r="BL401" s="27">
        <v>0</v>
      </c>
      <c r="BN401" s="27">
        <v>0.64331018518518512</v>
      </c>
      <c r="BO401" t="s">
        <v>1480</v>
      </c>
      <c r="BQ401" t="s">
        <v>2024</v>
      </c>
      <c r="BT401">
        <v>30130</v>
      </c>
      <c r="BW401" t="s">
        <v>1421</v>
      </c>
      <c r="BY401" s="28">
        <v>1</v>
      </c>
      <c r="BZ401" t="s">
        <v>2472</v>
      </c>
      <c r="CA401" t="s">
        <v>1422</v>
      </c>
      <c r="CB401" t="s">
        <v>2015</v>
      </c>
      <c r="CC401">
        <v>9000</v>
      </c>
      <c r="CD401" t="s">
        <v>1398</v>
      </c>
      <c r="CE401">
        <v>10</v>
      </c>
      <c r="CF401">
        <v>9000</v>
      </c>
      <c r="CG401" t="s">
        <v>1398</v>
      </c>
      <c r="CH401">
        <v>4018198113</v>
      </c>
      <c r="CI401" t="s">
        <v>1398</v>
      </c>
      <c r="CJ401" s="27">
        <v>0</v>
      </c>
      <c r="CK401" t="s">
        <v>2472</v>
      </c>
      <c r="CL401" t="s">
        <v>1424</v>
      </c>
      <c r="CM401" t="s">
        <v>2016</v>
      </c>
      <c r="CN401" t="s">
        <v>1484</v>
      </c>
      <c r="CO401" s="27">
        <v>0.64229166666666659</v>
      </c>
      <c r="CP401" s="27">
        <v>0</v>
      </c>
      <c r="CQ401" t="s">
        <v>2375</v>
      </c>
      <c r="CR401" t="s">
        <v>1427</v>
      </c>
      <c r="CS401" t="s">
        <v>1398</v>
      </c>
      <c r="CT401" t="s">
        <v>2017</v>
      </c>
      <c r="CU401">
        <v>183467738</v>
      </c>
      <c r="CV401">
        <v>9000</v>
      </c>
    </row>
    <row r="402" spans="1:100" x14ac:dyDescent="0.2">
      <c r="A402" s="12"/>
      <c r="B402" s="10"/>
      <c r="C402" s="10"/>
      <c r="D402" s="14"/>
      <c r="E402" s="14"/>
      <c r="F402" s="14"/>
      <c r="G402" s="14"/>
      <c r="H402" s="14"/>
      <c r="I402" s="13"/>
      <c r="J402" s="13"/>
      <c r="M402" s="5"/>
      <c r="N402" s="14"/>
      <c r="O402" s="14"/>
      <c r="P402" s="14"/>
      <c r="Q402" s="14"/>
      <c r="AL402" t="s">
        <v>418</v>
      </c>
      <c r="AM402" t="s">
        <v>2375</v>
      </c>
      <c r="AN402" s="27">
        <v>0.67606481481481484</v>
      </c>
      <c r="AO402" t="s">
        <v>2012</v>
      </c>
      <c r="AP402">
        <v>1016892928</v>
      </c>
      <c r="AQ402" t="s">
        <v>1414</v>
      </c>
      <c r="AR402" t="s">
        <v>1415</v>
      </c>
      <c r="AS402" t="s">
        <v>1416</v>
      </c>
      <c r="AT402" t="s">
        <v>1346</v>
      </c>
      <c r="AU402" t="s">
        <v>1149</v>
      </c>
      <c r="AV402" s="10">
        <v>140001287198</v>
      </c>
      <c r="AW402" s="10">
        <v>130000579883</v>
      </c>
      <c r="AX402">
        <v>2006964013</v>
      </c>
      <c r="AY402" t="s">
        <v>2366</v>
      </c>
      <c r="AZ402" s="21">
        <v>93865.75</v>
      </c>
      <c r="BA402">
        <v>9008238660</v>
      </c>
      <c r="BB402" s="21">
        <v>93865.75</v>
      </c>
      <c r="BC402" t="s">
        <v>2367</v>
      </c>
      <c r="BD402" t="s">
        <v>2371</v>
      </c>
      <c r="BE402" s="21">
        <f t="shared" si="6"/>
        <v>0</v>
      </c>
      <c r="BF402" t="s">
        <v>1417</v>
      </c>
      <c r="BG402" t="s">
        <v>1601</v>
      </c>
      <c r="BH402" t="s">
        <v>2433</v>
      </c>
      <c r="BI402" s="27">
        <v>0.8118171296296296</v>
      </c>
      <c r="BJ402">
        <v>506184</v>
      </c>
      <c r="BK402" t="s">
        <v>1127</v>
      </c>
      <c r="BL402" s="27">
        <v>0</v>
      </c>
      <c r="BN402" s="27">
        <v>0.6775810185185186</v>
      </c>
      <c r="BO402" t="s">
        <v>1480</v>
      </c>
      <c r="BQ402" t="s">
        <v>2025</v>
      </c>
      <c r="BT402">
        <v>30130</v>
      </c>
      <c r="BW402" t="s">
        <v>1421</v>
      </c>
      <c r="BY402" s="28">
        <v>1</v>
      </c>
      <c r="BZ402" t="s">
        <v>2454</v>
      </c>
      <c r="CA402" t="s">
        <v>1422</v>
      </c>
      <c r="CB402" t="s">
        <v>2015</v>
      </c>
      <c r="CC402">
        <v>9000</v>
      </c>
      <c r="CD402" t="s">
        <v>1398</v>
      </c>
      <c r="CE402">
        <v>10</v>
      </c>
      <c r="CF402">
        <v>9000</v>
      </c>
      <c r="CG402" t="s">
        <v>1398</v>
      </c>
      <c r="CH402">
        <v>4018198113</v>
      </c>
      <c r="CI402" t="s">
        <v>1398</v>
      </c>
      <c r="CJ402" s="27">
        <v>0</v>
      </c>
      <c r="CK402" t="s">
        <v>2466</v>
      </c>
      <c r="CL402" t="s">
        <v>1424</v>
      </c>
      <c r="CM402" t="s">
        <v>2016</v>
      </c>
      <c r="CN402" t="s">
        <v>1484</v>
      </c>
      <c r="CO402" s="27">
        <v>0.67629629629629628</v>
      </c>
      <c r="CP402" s="27">
        <v>0</v>
      </c>
      <c r="CQ402" t="s">
        <v>2375</v>
      </c>
      <c r="CR402" t="s">
        <v>1427</v>
      </c>
      <c r="CS402" t="s">
        <v>1398</v>
      </c>
      <c r="CT402" t="s">
        <v>2017</v>
      </c>
      <c r="CU402">
        <v>183470950</v>
      </c>
      <c r="CV402">
        <v>9000</v>
      </c>
    </row>
    <row r="403" spans="1:100" x14ac:dyDescent="0.2">
      <c r="A403" s="12"/>
      <c r="B403" s="10"/>
      <c r="C403" s="10"/>
      <c r="D403" s="14"/>
      <c r="E403" s="14"/>
      <c r="F403" s="14"/>
      <c r="G403" s="14"/>
      <c r="H403" s="14"/>
      <c r="I403" s="13"/>
      <c r="J403" s="13"/>
      <c r="M403" s="5"/>
      <c r="N403" s="14"/>
      <c r="O403" s="14"/>
      <c r="P403" s="14"/>
      <c r="Q403" s="14"/>
      <c r="AL403" t="s">
        <v>418</v>
      </c>
      <c r="AM403" t="s">
        <v>2375</v>
      </c>
      <c r="AN403" s="27">
        <v>0.68803240740740745</v>
      </c>
      <c r="AO403" t="s">
        <v>2012</v>
      </c>
      <c r="AP403">
        <v>1016892928</v>
      </c>
      <c r="AQ403" t="s">
        <v>1414</v>
      </c>
      <c r="AR403" t="s">
        <v>1415</v>
      </c>
      <c r="AS403" t="s">
        <v>1416</v>
      </c>
      <c r="AT403" t="s">
        <v>1346</v>
      </c>
      <c r="AU403" t="s">
        <v>1332</v>
      </c>
      <c r="AV403" s="10">
        <v>140001287265</v>
      </c>
      <c r="AW403" s="10">
        <v>130000604215</v>
      </c>
      <c r="AX403">
        <v>2006964146</v>
      </c>
      <c r="AY403" t="s">
        <v>2366</v>
      </c>
      <c r="AZ403" s="21">
        <v>107508.25</v>
      </c>
      <c r="BA403">
        <v>9008238890</v>
      </c>
      <c r="BB403" s="21">
        <v>107508.25</v>
      </c>
      <c r="BC403" t="s">
        <v>2367</v>
      </c>
      <c r="BD403" t="s">
        <v>2371</v>
      </c>
      <c r="BE403" s="21">
        <f t="shared" si="6"/>
        <v>0</v>
      </c>
      <c r="BF403" t="s">
        <v>1417</v>
      </c>
      <c r="BG403" t="s">
        <v>1418</v>
      </c>
      <c r="BH403" t="s">
        <v>2442</v>
      </c>
      <c r="BI403" s="27">
        <v>0.53653935185185186</v>
      </c>
      <c r="BJ403">
        <v>506184</v>
      </c>
      <c r="BK403" t="s">
        <v>1127</v>
      </c>
      <c r="BL403" s="27">
        <v>0.53653935185185186</v>
      </c>
      <c r="BM403" t="s">
        <v>2442</v>
      </c>
      <c r="BN403" s="27">
        <v>0.69045138888888891</v>
      </c>
      <c r="BO403" t="s">
        <v>1480</v>
      </c>
      <c r="BQ403" t="s">
        <v>2026</v>
      </c>
      <c r="BT403">
        <v>30130</v>
      </c>
      <c r="BW403" t="s">
        <v>1421</v>
      </c>
      <c r="BY403" s="28">
        <v>1</v>
      </c>
      <c r="BZ403" t="s">
        <v>2454</v>
      </c>
      <c r="CA403" t="s">
        <v>1422</v>
      </c>
      <c r="CB403" t="s">
        <v>2015</v>
      </c>
      <c r="CC403">
        <v>9000</v>
      </c>
      <c r="CD403" t="s">
        <v>1398</v>
      </c>
      <c r="CE403">
        <v>10</v>
      </c>
      <c r="CF403">
        <v>9000</v>
      </c>
      <c r="CG403" t="s">
        <v>1398</v>
      </c>
      <c r="CH403">
        <v>4018198113</v>
      </c>
      <c r="CI403" t="s">
        <v>1398</v>
      </c>
      <c r="CJ403" s="27">
        <v>0</v>
      </c>
      <c r="CK403" t="s">
        <v>2466</v>
      </c>
      <c r="CL403" t="s">
        <v>1424</v>
      </c>
      <c r="CM403" t="s">
        <v>2016</v>
      </c>
      <c r="CN403" t="s">
        <v>1484</v>
      </c>
      <c r="CO403" s="27">
        <v>0.68820601851851848</v>
      </c>
      <c r="CP403" s="27">
        <v>0</v>
      </c>
      <c r="CQ403" t="s">
        <v>2375</v>
      </c>
      <c r="CR403" t="s">
        <v>1427</v>
      </c>
      <c r="CS403" t="s">
        <v>1398</v>
      </c>
      <c r="CT403" t="s">
        <v>2017</v>
      </c>
      <c r="CU403">
        <v>183472517</v>
      </c>
      <c r="CV403">
        <v>9000</v>
      </c>
    </row>
    <row r="404" spans="1:100" x14ac:dyDescent="0.2">
      <c r="A404" s="12"/>
      <c r="B404" s="10"/>
      <c r="C404" s="10"/>
      <c r="D404" s="14"/>
      <c r="E404" s="14"/>
      <c r="F404" s="14"/>
      <c r="G404" s="14"/>
      <c r="H404" s="14"/>
      <c r="I404" s="13"/>
      <c r="J404" s="13"/>
      <c r="M404" s="5"/>
      <c r="N404" s="14"/>
      <c r="O404" s="14"/>
      <c r="P404" s="14"/>
      <c r="Q404" s="14"/>
      <c r="AL404" t="s">
        <v>418</v>
      </c>
      <c r="AM404" t="s">
        <v>2375</v>
      </c>
      <c r="AN404" s="27">
        <v>0.5730439814814815</v>
      </c>
      <c r="AO404" t="s">
        <v>2012</v>
      </c>
      <c r="AP404">
        <v>1016894837</v>
      </c>
      <c r="AQ404" t="s">
        <v>1414</v>
      </c>
      <c r="AR404" t="s">
        <v>1415</v>
      </c>
      <c r="AS404" t="s">
        <v>1416</v>
      </c>
      <c r="AT404" t="s">
        <v>1346</v>
      </c>
      <c r="AU404" t="s">
        <v>1161</v>
      </c>
      <c r="AV404" s="10">
        <v>140001286408</v>
      </c>
      <c r="AW404" s="10">
        <v>130000579923</v>
      </c>
      <c r="AX404">
        <v>2006963129</v>
      </c>
      <c r="AY404" t="s">
        <v>2366</v>
      </c>
      <c r="AZ404" s="21">
        <v>27659.5</v>
      </c>
      <c r="BA404">
        <v>9008238120</v>
      </c>
      <c r="BB404" s="21">
        <v>27659.5</v>
      </c>
      <c r="BC404" t="s">
        <v>2367</v>
      </c>
      <c r="BD404" t="s">
        <v>2368</v>
      </c>
      <c r="BE404" s="21">
        <f t="shared" si="6"/>
        <v>0</v>
      </c>
      <c r="BF404" t="s">
        <v>1417</v>
      </c>
      <c r="BG404" t="s">
        <v>1601</v>
      </c>
      <c r="BH404" t="s">
        <v>2433</v>
      </c>
      <c r="BI404" s="27">
        <v>0.81194444444444447</v>
      </c>
      <c r="BJ404">
        <v>506184</v>
      </c>
      <c r="BK404" t="s">
        <v>1127</v>
      </c>
      <c r="BL404" s="27">
        <v>0</v>
      </c>
      <c r="BN404" s="27">
        <v>0.58576388888888886</v>
      </c>
      <c r="BO404" t="s">
        <v>2013</v>
      </c>
      <c r="BQ404" t="s">
        <v>2027</v>
      </c>
      <c r="BT404">
        <v>30130</v>
      </c>
      <c r="BW404" t="s">
        <v>1421</v>
      </c>
      <c r="BY404" s="28">
        <v>1</v>
      </c>
      <c r="BZ404" t="s">
        <v>2464</v>
      </c>
      <c r="CA404" t="s">
        <v>1422</v>
      </c>
      <c r="CB404" t="s">
        <v>2015</v>
      </c>
      <c r="CC404">
        <v>9000</v>
      </c>
      <c r="CD404" t="s">
        <v>1398</v>
      </c>
      <c r="CE404">
        <v>10</v>
      </c>
      <c r="CF404">
        <v>9000</v>
      </c>
      <c r="CG404" t="s">
        <v>1398</v>
      </c>
      <c r="CH404">
        <v>4018198113</v>
      </c>
      <c r="CI404" t="s">
        <v>1398</v>
      </c>
      <c r="CJ404" s="27">
        <v>0</v>
      </c>
      <c r="CK404" t="s">
        <v>2389</v>
      </c>
      <c r="CL404" t="s">
        <v>1424</v>
      </c>
      <c r="CM404" t="s">
        <v>2016</v>
      </c>
      <c r="CN404" t="s">
        <v>1484</v>
      </c>
      <c r="CO404" s="27">
        <v>0.57322916666666668</v>
      </c>
      <c r="CP404" s="27">
        <v>0</v>
      </c>
      <c r="CQ404" t="s">
        <v>2375</v>
      </c>
      <c r="CR404" t="s">
        <v>1427</v>
      </c>
      <c r="CS404" t="s">
        <v>1398</v>
      </c>
      <c r="CT404" t="s">
        <v>2017</v>
      </c>
      <c r="CU404">
        <v>183462382</v>
      </c>
      <c r="CV404">
        <v>9000</v>
      </c>
    </row>
    <row r="405" spans="1:100" x14ac:dyDescent="0.2">
      <c r="A405" s="12"/>
      <c r="B405" s="10"/>
      <c r="C405" s="10"/>
      <c r="D405" s="14"/>
      <c r="E405" s="14"/>
      <c r="F405" s="14"/>
      <c r="G405" s="14"/>
      <c r="H405" s="14"/>
      <c r="I405" s="13"/>
      <c r="J405" s="13"/>
      <c r="M405" s="5"/>
      <c r="N405" s="14"/>
      <c r="O405" s="14"/>
      <c r="P405" s="14"/>
      <c r="Q405" s="14"/>
      <c r="AL405" t="s">
        <v>418</v>
      </c>
      <c r="AM405" t="s">
        <v>2375</v>
      </c>
      <c r="AN405" s="27">
        <v>0.64716435185185184</v>
      </c>
      <c r="AO405" t="s">
        <v>2012</v>
      </c>
      <c r="AP405">
        <v>1018950475</v>
      </c>
      <c r="AQ405" t="s">
        <v>1414</v>
      </c>
      <c r="AR405" t="s">
        <v>1415</v>
      </c>
      <c r="AS405" t="s">
        <v>1416</v>
      </c>
      <c r="AT405" t="s">
        <v>1346</v>
      </c>
      <c r="AU405" t="s">
        <v>1230</v>
      </c>
      <c r="AV405" s="10">
        <v>140001287010</v>
      </c>
      <c r="AW405" s="10">
        <v>130000602297</v>
      </c>
      <c r="AX405">
        <v>2006963869</v>
      </c>
      <c r="AY405" t="s">
        <v>2366</v>
      </c>
      <c r="AZ405" s="21">
        <v>69796.100000000006</v>
      </c>
      <c r="BA405">
        <v>9008238494</v>
      </c>
      <c r="BB405" s="21">
        <v>69796.100000000006</v>
      </c>
      <c r="BC405" t="s">
        <v>2367</v>
      </c>
      <c r="BD405" t="s">
        <v>2370</v>
      </c>
      <c r="BE405" s="21">
        <f t="shared" si="6"/>
        <v>0</v>
      </c>
      <c r="BF405" t="s">
        <v>1417</v>
      </c>
      <c r="BG405" t="s">
        <v>1418</v>
      </c>
      <c r="BH405" t="s">
        <v>2374</v>
      </c>
      <c r="BI405" s="27">
        <v>0.60807870370370376</v>
      </c>
      <c r="BJ405">
        <v>506184</v>
      </c>
      <c r="BK405" t="s">
        <v>1127</v>
      </c>
      <c r="BL405" s="27">
        <v>0.60810185185185184</v>
      </c>
      <c r="BM405" t="s">
        <v>2374</v>
      </c>
      <c r="BN405" s="27">
        <v>0.6517708333333333</v>
      </c>
      <c r="BO405" t="s">
        <v>1480</v>
      </c>
      <c r="BQ405" t="s">
        <v>2028</v>
      </c>
      <c r="BT405">
        <v>30130</v>
      </c>
      <c r="BW405" t="s">
        <v>1421</v>
      </c>
      <c r="BY405" s="28">
        <v>1</v>
      </c>
      <c r="BZ405" t="s">
        <v>2454</v>
      </c>
      <c r="CA405" t="s">
        <v>1422</v>
      </c>
      <c r="CB405" t="s">
        <v>2015</v>
      </c>
      <c r="CC405">
        <v>9000</v>
      </c>
      <c r="CD405" t="s">
        <v>1398</v>
      </c>
      <c r="CE405">
        <v>10</v>
      </c>
      <c r="CF405">
        <v>9000</v>
      </c>
      <c r="CG405" t="s">
        <v>1398</v>
      </c>
      <c r="CH405">
        <v>4018198113</v>
      </c>
      <c r="CI405" t="s">
        <v>1398</v>
      </c>
      <c r="CJ405" s="27">
        <v>0</v>
      </c>
      <c r="CK405" t="s">
        <v>2466</v>
      </c>
      <c r="CL405" t="s">
        <v>1424</v>
      </c>
      <c r="CM405" t="s">
        <v>2016</v>
      </c>
      <c r="CN405" t="s">
        <v>1484</v>
      </c>
      <c r="CO405" s="27">
        <v>0.65163194444444439</v>
      </c>
      <c r="CP405" s="27">
        <v>0</v>
      </c>
      <c r="CQ405" t="s">
        <v>2375</v>
      </c>
      <c r="CR405" t="s">
        <v>1427</v>
      </c>
      <c r="CS405" t="s">
        <v>1398</v>
      </c>
      <c r="CT405" t="s">
        <v>2017</v>
      </c>
      <c r="CU405">
        <v>183468463</v>
      </c>
      <c r="CV405">
        <v>9000</v>
      </c>
    </row>
    <row r="406" spans="1:100" x14ac:dyDescent="0.2">
      <c r="A406" s="12"/>
      <c r="B406" s="10"/>
      <c r="C406" s="10"/>
      <c r="D406" s="14"/>
      <c r="E406" s="14"/>
      <c r="F406" s="14"/>
      <c r="G406" s="14"/>
      <c r="H406" s="14"/>
      <c r="I406" s="13"/>
      <c r="J406" s="13"/>
      <c r="M406" s="5"/>
      <c r="N406" s="14"/>
      <c r="O406" s="14"/>
      <c r="P406" s="14"/>
      <c r="Q406" s="14"/>
      <c r="AL406" t="s">
        <v>418</v>
      </c>
      <c r="AM406" t="s">
        <v>2375</v>
      </c>
      <c r="AN406" s="27">
        <v>0.70083333333333331</v>
      </c>
      <c r="AO406" t="s">
        <v>2012</v>
      </c>
      <c r="AP406">
        <v>1016892928</v>
      </c>
      <c r="AQ406" t="s">
        <v>1414</v>
      </c>
      <c r="AR406" t="s">
        <v>1415</v>
      </c>
      <c r="AS406" t="s">
        <v>1416</v>
      </c>
      <c r="AT406" t="s">
        <v>1346</v>
      </c>
      <c r="AU406" t="s">
        <v>1334</v>
      </c>
      <c r="AV406" s="10">
        <v>140001287301</v>
      </c>
      <c r="AW406" s="10">
        <v>130000604228</v>
      </c>
      <c r="AX406">
        <v>2006964153</v>
      </c>
      <c r="AY406" t="s">
        <v>2366</v>
      </c>
      <c r="AZ406" s="21">
        <v>163019.85</v>
      </c>
      <c r="BA406">
        <v>9008238896</v>
      </c>
      <c r="BB406" s="21">
        <v>163019.85</v>
      </c>
      <c r="BC406" t="s">
        <v>2367</v>
      </c>
      <c r="BD406" t="s">
        <v>2371</v>
      </c>
      <c r="BE406" s="21">
        <f t="shared" si="6"/>
        <v>0</v>
      </c>
      <c r="BF406" t="s">
        <v>1417</v>
      </c>
      <c r="BG406" t="s">
        <v>1418</v>
      </c>
      <c r="BH406" t="s">
        <v>2442</v>
      </c>
      <c r="BI406" s="27">
        <v>0.5365509259259259</v>
      </c>
      <c r="BJ406">
        <v>506184</v>
      </c>
      <c r="BK406" t="s">
        <v>1127</v>
      </c>
      <c r="BL406" s="27">
        <v>0.5365509259259259</v>
      </c>
      <c r="BM406" t="s">
        <v>2442</v>
      </c>
      <c r="BN406" s="27">
        <v>0.70280092592592591</v>
      </c>
      <c r="BO406" t="s">
        <v>1480</v>
      </c>
      <c r="BQ406" t="s">
        <v>2029</v>
      </c>
      <c r="BT406">
        <v>30130</v>
      </c>
      <c r="BW406" t="s">
        <v>1421</v>
      </c>
      <c r="BY406" s="28">
        <v>1</v>
      </c>
      <c r="BZ406" t="s">
        <v>2454</v>
      </c>
      <c r="CA406" t="s">
        <v>1422</v>
      </c>
      <c r="CB406" t="s">
        <v>2015</v>
      </c>
      <c r="CC406">
        <v>9000</v>
      </c>
      <c r="CD406" t="s">
        <v>1398</v>
      </c>
      <c r="CE406">
        <v>10</v>
      </c>
      <c r="CF406">
        <v>9000</v>
      </c>
      <c r="CG406" t="s">
        <v>1398</v>
      </c>
      <c r="CH406">
        <v>4018198113</v>
      </c>
      <c r="CI406" t="s">
        <v>1398</v>
      </c>
      <c r="CJ406" s="27">
        <v>0</v>
      </c>
      <c r="CK406" t="s">
        <v>2466</v>
      </c>
      <c r="CL406" t="s">
        <v>1424</v>
      </c>
      <c r="CM406" t="s">
        <v>2016</v>
      </c>
      <c r="CN406" t="s">
        <v>1484</v>
      </c>
      <c r="CO406" s="27">
        <v>0.70098379629629637</v>
      </c>
      <c r="CP406" s="27">
        <v>0</v>
      </c>
      <c r="CQ406" t="s">
        <v>2375</v>
      </c>
      <c r="CR406" t="s">
        <v>1427</v>
      </c>
      <c r="CS406" t="s">
        <v>1398</v>
      </c>
      <c r="CT406" t="s">
        <v>2017</v>
      </c>
      <c r="CU406">
        <v>183473132</v>
      </c>
      <c r="CV406">
        <v>9000</v>
      </c>
    </row>
    <row r="407" spans="1:100" x14ac:dyDescent="0.2">
      <c r="A407" s="12"/>
      <c r="B407" s="10"/>
      <c r="C407" s="10"/>
      <c r="D407" s="14"/>
      <c r="E407" s="14"/>
      <c r="F407" s="14"/>
      <c r="G407" s="14"/>
      <c r="H407" s="14"/>
      <c r="I407" s="13"/>
      <c r="J407" s="13"/>
      <c r="M407" s="5"/>
      <c r="N407" s="14"/>
      <c r="O407" s="14"/>
      <c r="P407" s="14"/>
      <c r="Q407" s="14"/>
      <c r="AL407" t="s">
        <v>418</v>
      </c>
      <c r="AM407" t="s">
        <v>2375</v>
      </c>
      <c r="AN407" s="27">
        <v>0.66931712962962964</v>
      </c>
      <c r="AO407" t="s">
        <v>2012</v>
      </c>
      <c r="AP407">
        <v>1016894925</v>
      </c>
      <c r="AQ407" t="s">
        <v>1414</v>
      </c>
      <c r="AR407" t="s">
        <v>1415</v>
      </c>
      <c r="AS407" t="s">
        <v>1416</v>
      </c>
      <c r="AT407" t="s">
        <v>1346</v>
      </c>
      <c r="AU407" t="s">
        <v>1126</v>
      </c>
      <c r="AV407" s="10">
        <v>140001287153</v>
      </c>
      <c r="AW407" s="10">
        <v>130000579928</v>
      </c>
      <c r="AX407">
        <v>2006964006</v>
      </c>
      <c r="AY407" t="s">
        <v>2366</v>
      </c>
      <c r="AZ407" s="21">
        <v>445494.5</v>
      </c>
      <c r="BA407">
        <v>9008238909</v>
      </c>
      <c r="BB407" s="21">
        <v>445494.5</v>
      </c>
      <c r="BC407" t="s">
        <v>2367</v>
      </c>
      <c r="BD407" t="s">
        <v>2383</v>
      </c>
      <c r="BE407" s="21">
        <f t="shared" si="6"/>
        <v>0</v>
      </c>
      <c r="BF407" t="s">
        <v>1417</v>
      </c>
      <c r="BG407" t="s">
        <v>1601</v>
      </c>
      <c r="BH407" t="s">
        <v>2433</v>
      </c>
      <c r="BI407" s="27">
        <v>0.81202546296296296</v>
      </c>
      <c r="BJ407">
        <v>506184</v>
      </c>
      <c r="BK407" t="s">
        <v>1127</v>
      </c>
      <c r="BL407" s="27">
        <v>0</v>
      </c>
      <c r="BN407" s="27">
        <v>0.67048611111111101</v>
      </c>
      <c r="BO407" t="s">
        <v>1480</v>
      </c>
      <c r="BQ407" t="s">
        <v>2030</v>
      </c>
      <c r="BT407">
        <v>30130</v>
      </c>
      <c r="BW407" t="s">
        <v>1421</v>
      </c>
      <c r="BY407" s="28">
        <v>1</v>
      </c>
      <c r="BZ407" t="s">
        <v>2431</v>
      </c>
      <c r="CA407" t="s">
        <v>1422</v>
      </c>
      <c r="CB407" t="s">
        <v>2015</v>
      </c>
      <c r="CC407">
        <v>9000</v>
      </c>
      <c r="CD407" t="s">
        <v>1398</v>
      </c>
      <c r="CE407">
        <v>10</v>
      </c>
      <c r="CF407">
        <v>9000</v>
      </c>
      <c r="CG407" t="s">
        <v>1398</v>
      </c>
      <c r="CH407">
        <v>4018198113</v>
      </c>
      <c r="CI407" t="s">
        <v>1398</v>
      </c>
      <c r="CJ407" s="27">
        <v>0</v>
      </c>
      <c r="CK407" t="s">
        <v>2421</v>
      </c>
      <c r="CL407" t="s">
        <v>1424</v>
      </c>
      <c r="CM407" t="s">
        <v>2016</v>
      </c>
      <c r="CN407" t="s">
        <v>1484</v>
      </c>
      <c r="CO407" s="27">
        <v>0.66947916666666663</v>
      </c>
      <c r="CP407" s="27">
        <v>0</v>
      </c>
      <c r="CQ407" t="s">
        <v>2375</v>
      </c>
      <c r="CR407" t="s">
        <v>1427</v>
      </c>
      <c r="CS407" t="s">
        <v>1398</v>
      </c>
      <c r="CT407" t="s">
        <v>2017</v>
      </c>
      <c r="CU407">
        <v>183470244</v>
      </c>
      <c r="CV407">
        <v>9000</v>
      </c>
    </row>
    <row r="408" spans="1:100" x14ac:dyDescent="0.2">
      <c r="A408" s="12"/>
      <c r="B408" s="10"/>
      <c r="C408" s="10"/>
      <c r="D408" s="14"/>
      <c r="E408" s="14"/>
      <c r="F408" s="14"/>
      <c r="G408" s="14"/>
      <c r="H408" s="14"/>
      <c r="I408" s="13"/>
      <c r="J408" s="13"/>
      <c r="M408" s="5"/>
      <c r="N408" s="14"/>
      <c r="O408" s="14"/>
      <c r="P408" s="14"/>
      <c r="Q408" s="14"/>
      <c r="AL408" t="s">
        <v>401</v>
      </c>
      <c r="AM408" t="s">
        <v>2375</v>
      </c>
      <c r="AN408" s="27">
        <v>0.6169675925925926</v>
      </c>
      <c r="AO408" t="s">
        <v>2031</v>
      </c>
      <c r="AP408">
        <v>1017270176</v>
      </c>
      <c r="AQ408" t="s">
        <v>1414</v>
      </c>
      <c r="AR408" t="s">
        <v>1415</v>
      </c>
      <c r="AS408" t="s">
        <v>1416</v>
      </c>
      <c r="AT408" t="s">
        <v>1346</v>
      </c>
      <c r="AU408" t="s">
        <v>868</v>
      </c>
      <c r="AV408" s="10">
        <v>140001286718</v>
      </c>
      <c r="AW408" s="10">
        <v>130000572639</v>
      </c>
      <c r="AX408">
        <v>2006963513</v>
      </c>
      <c r="AY408" t="s">
        <v>2366</v>
      </c>
      <c r="AZ408" s="21">
        <v>145359.5</v>
      </c>
      <c r="BA408">
        <v>9008238128</v>
      </c>
      <c r="BB408" s="21">
        <v>145359.5</v>
      </c>
      <c r="BC408" t="s">
        <v>2381</v>
      </c>
      <c r="BD408" t="s">
        <v>2382</v>
      </c>
      <c r="BE408" s="21">
        <f t="shared" si="6"/>
        <v>0</v>
      </c>
      <c r="BF408" t="s">
        <v>1417</v>
      </c>
      <c r="BG408" t="s">
        <v>1418</v>
      </c>
      <c r="BH408" t="s">
        <v>2374</v>
      </c>
      <c r="BI408" s="27">
        <v>0.5047800925925926</v>
      </c>
      <c r="BJ408">
        <v>502316</v>
      </c>
      <c r="BK408" t="s">
        <v>73</v>
      </c>
      <c r="BL408" s="27">
        <v>0.50481481481481483</v>
      </c>
      <c r="BM408" t="s">
        <v>2374</v>
      </c>
      <c r="BN408" s="27">
        <v>0.61813657407407407</v>
      </c>
      <c r="BO408" t="s">
        <v>2032</v>
      </c>
      <c r="BQ408" t="s">
        <v>2033</v>
      </c>
      <c r="BT408">
        <v>30140</v>
      </c>
      <c r="BW408" t="s">
        <v>1421</v>
      </c>
      <c r="BY408" s="28">
        <v>1</v>
      </c>
      <c r="BZ408" t="s">
        <v>2449</v>
      </c>
      <c r="CA408" t="s">
        <v>1422</v>
      </c>
      <c r="CB408" t="s">
        <v>2034</v>
      </c>
      <c r="CC408">
        <v>9000</v>
      </c>
      <c r="CD408" t="s">
        <v>1396</v>
      </c>
      <c r="CE408">
        <v>10</v>
      </c>
      <c r="CF408">
        <v>9000</v>
      </c>
      <c r="CG408" t="s">
        <v>1396</v>
      </c>
      <c r="CH408">
        <v>4016316820</v>
      </c>
      <c r="CI408" t="s">
        <v>1396</v>
      </c>
      <c r="CJ408" s="27">
        <v>0</v>
      </c>
      <c r="CK408" t="s">
        <v>2443</v>
      </c>
      <c r="CL408" t="s">
        <v>1424</v>
      </c>
      <c r="CM408">
        <v>502316</v>
      </c>
      <c r="CN408" t="s">
        <v>2035</v>
      </c>
      <c r="CO408" s="27">
        <v>0.61701388888888886</v>
      </c>
      <c r="CP408" s="27">
        <v>0</v>
      </c>
      <c r="CQ408" t="s">
        <v>2375</v>
      </c>
      <c r="CR408" t="s">
        <v>1427</v>
      </c>
      <c r="CS408" t="s">
        <v>1396</v>
      </c>
      <c r="CT408" t="s">
        <v>2036</v>
      </c>
      <c r="CU408">
        <v>183465457</v>
      </c>
      <c r="CV408">
        <v>9000</v>
      </c>
    </row>
    <row r="409" spans="1:100" x14ac:dyDescent="0.2">
      <c r="A409" s="12"/>
      <c r="B409" s="10"/>
      <c r="C409" s="10"/>
      <c r="D409" s="14"/>
      <c r="E409" s="14"/>
      <c r="F409" s="14"/>
      <c r="G409" s="14"/>
      <c r="H409" s="14"/>
      <c r="I409" s="13"/>
      <c r="J409" s="13"/>
      <c r="M409" s="5"/>
      <c r="N409" s="14"/>
      <c r="O409" s="14"/>
      <c r="P409" s="14"/>
      <c r="Q409" s="14"/>
      <c r="AL409" t="s">
        <v>401</v>
      </c>
      <c r="AM409" t="s">
        <v>2375</v>
      </c>
      <c r="AN409" s="27">
        <v>0.56652777777777774</v>
      </c>
      <c r="AO409" t="s">
        <v>2031</v>
      </c>
      <c r="AP409">
        <v>1016894925</v>
      </c>
      <c r="AQ409" t="s">
        <v>1414</v>
      </c>
      <c r="AR409" t="s">
        <v>1415</v>
      </c>
      <c r="AS409" t="s">
        <v>1416</v>
      </c>
      <c r="AT409" t="s">
        <v>1346</v>
      </c>
      <c r="AU409" t="s">
        <v>738</v>
      </c>
      <c r="AV409" s="10">
        <v>140001286249</v>
      </c>
      <c r="AW409" s="10">
        <v>130000572637</v>
      </c>
      <c r="AX409">
        <v>2006963025</v>
      </c>
      <c r="AY409" t="s">
        <v>2366</v>
      </c>
      <c r="AZ409" s="21">
        <v>675186.05</v>
      </c>
      <c r="BA409">
        <v>9008237385</v>
      </c>
      <c r="BB409" s="21">
        <v>675186.05</v>
      </c>
      <c r="BC409" t="s">
        <v>2367</v>
      </c>
      <c r="BD409" t="s">
        <v>2383</v>
      </c>
      <c r="BE409" s="21">
        <f t="shared" si="6"/>
        <v>0</v>
      </c>
      <c r="BF409" t="s">
        <v>1417</v>
      </c>
      <c r="BG409" t="s">
        <v>1418</v>
      </c>
      <c r="BH409" t="s">
        <v>2374</v>
      </c>
      <c r="BI409" s="27">
        <v>0.49473379629629632</v>
      </c>
      <c r="BJ409">
        <v>502316</v>
      </c>
      <c r="BK409" t="s">
        <v>73</v>
      </c>
      <c r="BL409" s="27">
        <v>0.49473379629629632</v>
      </c>
      <c r="BM409" t="s">
        <v>2374</v>
      </c>
      <c r="BN409" s="27">
        <v>0.56988425925925923</v>
      </c>
      <c r="BO409" t="s">
        <v>2032</v>
      </c>
      <c r="BQ409" t="s">
        <v>2037</v>
      </c>
      <c r="BT409">
        <v>30140</v>
      </c>
      <c r="BW409" t="s">
        <v>1421</v>
      </c>
      <c r="BY409" s="28">
        <v>1</v>
      </c>
      <c r="BZ409" t="s">
        <v>2449</v>
      </c>
      <c r="CA409" t="s">
        <v>1422</v>
      </c>
      <c r="CB409" t="s">
        <v>2034</v>
      </c>
      <c r="CC409">
        <v>9000</v>
      </c>
      <c r="CD409" t="s">
        <v>1396</v>
      </c>
      <c r="CE409">
        <v>10</v>
      </c>
      <c r="CF409">
        <v>9000</v>
      </c>
      <c r="CG409" t="s">
        <v>1396</v>
      </c>
      <c r="CH409">
        <v>4016316820</v>
      </c>
      <c r="CI409" t="s">
        <v>1396</v>
      </c>
      <c r="CJ409" s="27">
        <v>0</v>
      </c>
      <c r="CK409" t="s">
        <v>2443</v>
      </c>
      <c r="CL409" t="s">
        <v>1424</v>
      </c>
      <c r="CM409">
        <v>5023165</v>
      </c>
      <c r="CN409" t="s">
        <v>2035</v>
      </c>
      <c r="CO409" s="27">
        <v>0.56741898148148151</v>
      </c>
      <c r="CP409" s="27">
        <v>0</v>
      </c>
      <c r="CQ409" t="s">
        <v>2375</v>
      </c>
      <c r="CR409" t="s">
        <v>1427</v>
      </c>
      <c r="CS409" t="s">
        <v>1396</v>
      </c>
      <c r="CT409" t="s">
        <v>2036</v>
      </c>
      <c r="CU409">
        <v>183460842</v>
      </c>
      <c r="CV409">
        <v>9000</v>
      </c>
    </row>
    <row r="410" spans="1:100" x14ac:dyDescent="0.2">
      <c r="A410" s="12"/>
      <c r="B410" s="10"/>
      <c r="C410" s="10"/>
      <c r="D410" s="14"/>
      <c r="E410" s="14"/>
      <c r="F410" s="14"/>
      <c r="G410" s="14"/>
      <c r="H410" s="14"/>
      <c r="I410" s="13"/>
      <c r="J410" s="13"/>
      <c r="M410" s="5"/>
      <c r="N410" s="14"/>
      <c r="O410" s="14"/>
      <c r="P410" s="14"/>
      <c r="Q410" s="14"/>
      <c r="AL410" t="s">
        <v>401</v>
      </c>
      <c r="AM410" t="s">
        <v>2375</v>
      </c>
      <c r="AN410" s="27">
        <v>0.52947916666666661</v>
      </c>
      <c r="AO410" t="s">
        <v>2031</v>
      </c>
      <c r="AP410">
        <v>1016894837</v>
      </c>
      <c r="AQ410" t="s">
        <v>1414</v>
      </c>
      <c r="AR410" t="s">
        <v>1415</v>
      </c>
      <c r="AS410" t="s">
        <v>1416</v>
      </c>
      <c r="AT410" t="s">
        <v>1346</v>
      </c>
      <c r="AU410" t="s">
        <v>1084</v>
      </c>
      <c r="AV410" s="10">
        <v>140001285922</v>
      </c>
      <c r="AW410" s="10">
        <v>130000572645</v>
      </c>
      <c r="AX410">
        <v>2006962648</v>
      </c>
      <c r="AY410" t="s">
        <v>2366</v>
      </c>
      <c r="AZ410" s="21">
        <v>62734.1</v>
      </c>
      <c r="BA410">
        <v>9008237005</v>
      </c>
      <c r="BB410" s="21">
        <v>62734.1</v>
      </c>
      <c r="BC410" t="s">
        <v>2367</v>
      </c>
      <c r="BD410" t="s">
        <v>2368</v>
      </c>
      <c r="BE410" s="21">
        <f t="shared" si="6"/>
        <v>0</v>
      </c>
      <c r="BF410" t="s">
        <v>1417</v>
      </c>
      <c r="BG410" t="s">
        <v>1418</v>
      </c>
      <c r="BH410" t="s">
        <v>2374</v>
      </c>
      <c r="BI410" s="27">
        <v>0.49276620370370372</v>
      </c>
      <c r="BJ410">
        <v>502316</v>
      </c>
      <c r="BK410" t="s">
        <v>73</v>
      </c>
      <c r="BL410" s="27">
        <v>0.49276620370370372</v>
      </c>
      <c r="BM410" t="s">
        <v>2374</v>
      </c>
      <c r="BN410" s="27">
        <v>0.53568287037037032</v>
      </c>
      <c r="BO410" t="s">
        <v>2032</v>
      </c>
      <c r="BQ410" t="s">
        <v>2038</v>
      </c>
      <c r="BT410">
        <v>30140</v>
      </c>
      <c r="BW410" t="s">
        <v>1421</v>
      </c>
      <c r="BY410" s="28">
        <v>1</v>
      </c>
      <c r="BZ410" t="s">
        <v>2443</v>
      </c>
      <c r="CA410" t="s">
        <v>1422</v>
      </c>
      <c r="CB410" t="s">
        <v>2034</v>
      </c>
      <c r="CC410">
        <v>9000</v>
      </c>
      <c r="CD410" t="s">
        <v>1396</v>
      </c>
      <c r="CE410">
        <v>10</v>
      </c>
      <c r="CF410">
        <v>9000</v>
      </c>
      <c r="CG410" t="s">
        <v>1396</v>
      </c>
      <c r="CH410">
        <v>4016316820</v>
      </c>
      <c r="CI410" t="s">
        <v>1396</v>
      </c>
      <c r="CJ410" s="27">
        <v>0</v>
      </c>
      <c r="CK410" t="s">
        <v>2443</v>
      </c>
      <c r="CL410" t="s">
        <v>1424</v>
      </c>
      <c r="CM410">
        <v>5023165</v>
      </c>
      <c r="CN410" t="s">
        <v>2035</v>
      </c>
      <c r="CO410" s="27">
        <v>0.52987268518518515</v>
      </c>
      <c r="CP410" s="27">
        <v>0</v>
      </c>
      <c r="CQ410" t="s">
        <v>2375</v>
      </c>
      <c r="CR410" t="s">
        <v>1427</v>
      </c>
      <c r="CS410" t="s">
        <v>1396</v>
      </c>
      <c r="CT410" t="s">
        <v>2036</v>
      </c>
      <c r="CU410">
        <v>183458818</v>
      </c>
      <c r="CV410">
        <v>9000</v>
      </c>
    </row>
    <row r="411" spans="1:100" x14ac:dyDescent="0.2">
      <c r="A411" s="12"/>
      <c r="B411" s="10"/>
      <c r="C411" s="10"/>
      <c r="D411" s="14"/>
      <c r="E411" s="14"/>
      <c r="F411" s="14"/>
      <c r="G411" s="14"/>
      <c r="H411" s="14"/>
      <c r="I411" s="13"/>
      <c r="J411" s="13"/>
      <c r="M411" s="5"/>
      <c r="N411" s="14"/>
      <c r="O411" s="14"/>
      <c r="P411" s="14"/>
      <c r="Q411" s="14"/>
      <c r="AL411" t="s">
        <v>401</v>
      </c>
      <c r="AM411" t="s">
        <v>2375</v>
      </c>
      <c r="AN411" s="27">
        <v>0.64734953703703701</v>
      </c>
      <c r="AO411" t="s">
        <v>2031</v>
      </c>
      <c r="AP411">
        <v>1016892928</v>
      </c>
      <c r="AQ411" t="s">
        <v>1414</v>
      </c>
      <c r="AR411" t="s">
        <v>1415</v>
      </c>
      <c r="AS411" t="s">
        <v>1416</v>
      </c>
      <c r="AT411" t="s">
        <v>1346</v>
      </c>
      <c r="AU411" t="s">
        <v>972</v>
      </c>
      <c r="AV411" s="10">
        <v>140001286996</v>
      </c>
      <c r="AW411" s="10">
        <v>130000572634</v>
      </c>
      <c r="AX411">
        <v>2006963848</v>
      </c>
      <c r="AY411" t="s">
        <v>2366</v>
      </c>
      <c r="AZ411" s="21">
        <v>821588.8</v>
      </c>
      <c r="BA411">
        <v>9008238472</v>
      </c>
      <c r="BB411" s="21">
        <v>821588.8</v>
      </c>
      <c r="BC411" t="s">
        <v>2367</v>
      </c>
      <c r="BD411" t="s">
        <v>2371</v>
      </c>
      <c r="BE411" s="21">
        <f t="shared" si="6"/>
        <v>0</v>
      </c>
      <c r="BF411" t="s">
        <v>1417</v>
      </c>
      <c r="BG411" t="s">
        <v>1418</v>
      </c>
      <c r="BH411" t="s">
        <v>2374</v>
      </c>
      <c r="BI411" s="27">
        <v>0.49934027777777779</v>
      </c>
      <c r="BJ411">
        <v>502316</v>
      </c>
      <c r="BK411" t="s">
        <v>73</v>
      </c>
      <c r="BL411" s="27">
        <v>0.49936342592592592</v>
      </c>
      <c r="BM411" t="s">
        <v>2374</v>
      </c>
      <c r="BN411" s="27">
        <v>0.64991898148148153</v>
      </c>
      <c r="BO411" t="s">
        <v>2032</v>
      </c>
      <c r="BQ411" t="s">
        <v>2039</v>
      </c>
      <c r="BT411">
        <v>30140</v>
      </c>
      <c r="BW411" t="s">
        <v>1421</v>
      </c>
      <c r="BY411" s="28">
        <v>1</v>
      </c>
      <c r="BZ411" t="s">
        <v>2449</v>
      </c>
      <c r="CA411" t="s">
        <v>1422</v>
      </c>
      <c r="CB411" t="s">
        <v>2034</v>
      </c>
      <c r="CC411">
        <v>9000</v>
      </c>
      <c r="CD411" t="s">
        <v>1396</v>
      </c>
      <c r="CE411">
        <v>10</v>
      </c>
      <c r="CF411">
        <v>9000</v>
      </c>
      <c r="CG411" t="s">
        <v>1396</v>
      </c>
      <c r="CH411">
        <v>4016316820</v>
      </c>
      <c r="CI411" t="s">
        <v>1396</v>
      </c>
      <c r="CJ411" s="27">
        <v>0</v>
      </c>
      <c r="CK411" t="s">
        <v>2443</v>
      </c>
      <c r="CL411" t="s">
        <v>1424</v>
      </c>
      <c r="CM411">
        <v>502316</v>
      </c>
      <c r="CN411" t="s">
        <v>2035</v>
      </c>
      <c r="CO411" s="27">
        <v>0.64744212962962966</v>
      </c>
      <c r="CP411" s="27">
        <v>0</v>
      </c>
      <c r="CQ411" t="s">
        <v>2375</v>
      </c>
      <c r="CR411" t="s">
        <v>1427</v>
      </c>
      <c r="CS411" t="s">
        <v>1396</v>
      </c>
      <c r="CT411" t="s">
        <v>2036</v>
      </c>
      <c r="CU411">
        <v>183468326</v>
      </c>
      <c r="CV411">
        <v>9000</v>
      </c>
    </row>
    <row r="412" spans="1:100" x14ac:dyDescent="0.2">
      <c r="A412" s="12"/>
      <c r="B412" s="10"/>
      <c r="C412" s="10"/>
      <c r="D412" s="14"/>
      <c r="E412" s="14"/>
      <c r="F412" s="14"/>
      <c r="G412" s="14"/>
      <c r="H412" s="14"/>
      <c r="I412" s="13"/>
      <c r="J412" s="13"/>
      <c r="M412" s="5"/>
      <c r="N412" s="14"/>
      <c r="O412" s="14"/>
      <c r="P412" s="14"/>
      <c r="Q412" s="14"/>
      <c r="AL412" t="s">
        <v>401</v>
      </c>
      <c r="AM412" t="s">
        <v>2375</v>
      </c>
      <c r="AN412" s="27">
        <v>0.63535879629629632</v>
      </c>
      <c r="AO412" t="s">
        <v>2031</v>
      </c>
      <c r="AP412">
        <v>1016892928</v>
      </c>
      <c r="AQ412" t="s">
        <v>1414</v>
      </c>
      <c r="AR412" t="s">
        <v>1415</v>
      </c>
      <c r="AS412" t="s">
        <v>1416</v>
      </c>
      <c r="AT412" t="s">
        <v>1346</v>
      </c>
      <c r="AU412" t="s">
        <v>1338</v>
      </c>
      <c r="AV412" s="10">
        <v>140001286877</v>
      </c>
      <c r="AW412" s="10">
        <v>130000572652</v>
      </c>
      <c r="AX412">
        <v>2006963763</v>
      </c>
      <c r="AY412" t="s">
        <v>2366</v>
      </c>
      <c r="AZ412" s="21">
        <v>42901.65</v>
      </c>
      <c r="BA412">
        <v>9008238241</v>
      </c>
      <c r="BB412" s="21">
        <v>42901.65</v>
      </c>
      <c r="BC412" t="s">
        <v>2367</v>
      </c>
      <c r="BD412" t="s">
        <v>2371</v>
      </c>
      <c r="BE412" s="21">
        <f t="shared" si="6"/>
        <v>0</v>
      </c>
      <c r="BF412" t="s">
        <v>1417</v>
      </c>
      <c r="BG412" t="s">
        <v>1418</v>
      </c>
      <c r="BH412" t="s">
        <v>2374</v>
      </c>
      <c r="BI412" s="27">
        <v>0.50583333333333336</v>
      </c>
      <c r="BJ412">
        <v>502316</v>
      </c>
      <c r="BK412" t="s">
        <v>73</v>
      </c>
      <c r="BL412" s="27">
        <v>0.50586805555555558</v>
      </c>
      <c r="BM412" t="s">
        <v>2374</v>
      </c>
      <c r="BN412" s="27">
        <v>0.6370717592592593</v>
      </c>
      <c r="BO412" t="s">
        <v>2032</v>
      </c>
      <c r="BQ412" t="s">
        <v>2040</v>
      </c>
      <c r="BT412">
        <v>30140</v>
      </c>
      <c r="BW412" t="s">
        <v>1421</v>
      </c>
      <c r="BY412" s="28">
        <v>1</v>
      </c>
      <c r="BZ412" t="s">
        <v>2443</v>
      </c>
      <c r="CA412" t="s">
        <v>1422</v>
      </c>
      <c r="CB412" t="s">
        <v>2034</v>
      </c>
      <c r="CC412">
        <v>9000</v>
      </c>
      <c r="CD412" t="s">
        <v>1396</v>
      </c>
      <c r="CE412">
        <v>10</v>
      </c>
      <c r="CF412">
        <v>9000</v>
      </c>
      <c r="CG412" t="s">
        <v>1396</v>
      </c>
      <c r="CH412">
        <v>4016316820</v>
      </c>
      <c r="CI412" t="s">
        <v>1396</v>
      </c>
      <c r="CJ412" s="27">
        <v>0</v>
      </c>
      <c r="CK412" t="s">
        <v>2443</v>
      </c>
      <c r="CL412" t="s">
        <v>1424</v>
      </c>
      <c r="CM412">
        <v>502316</v>
      </c>
      <c r="CN412" t="s">
        <v>2035</v>
      </c>
      <c r="CO412" s="27">
        <v>0.63543981481481482</v>
      </c>
      <c r="CP412" s="27">
        <v>0</v>
      </c>
      <c r="CQ412" t="s">
        <v>2375</v>
      </c>
      <c r="CR412" t="s">
        <v>1427</v>
      </c>
      <c r="CS412" t="s">
        <v>1396</v>
      </c>
      <c r="CT412" t="s">
        <v>2036</v>
      </c>
      <c r="CU412">
        <v>183467123</v>
      </c>
      <c r="CV412">
        <v>9000</v>
      </c>
    </row>
    <row r="413" spans="1:100" x14ac:dyDescent="0.2">
      <c r="A413" s="12"/>
      <c r="B413" s="10"/>
      <c r="C413" s="10"/>
      <c r="D413" s="14"/>
      <c r="E413" s="14"/>
      <c r="F413" s="14"/>
      <c r="G413" s="14"/>
      <c r="H413" s="14"/>
      <c r="I413" s="13"/>
      <c r="J413" s="13"/>
      <c r="M413" s="5"/>
      <c r="N413" s="14"/>
      <c r="O413" s="14"/>
      <c r="P413" s="14"/>
      <c r="Q413" s="14"/>
      <c r="AL413" t="s">
        <v>401</v>
      </c>
      <c r="AM413" t="s">
        <v>2375</v>
      </c>
      <c r="AN413" s="27">
        <v>0.60802083333333334</v>
      </c>
      <c r="AO413" t="s">
        <v>2031</v>
      </c>
      <c r="AP413">
        <v>1016894824</v>
      </c>
      <c r="AQ413" t="s">
        <v>1414</v>
      </c>
      <c r="AR413" t="s">
        <v>1415</v>
      </c>
      <c r="AS413" t="s">
        <v>1416</v>
      </c>
      <c r="AT413" t="s">
        <v>1346</v>
      </c>
      <c r="AU413" t="s">
        <v>889</v>
      </c>
      <c r="AV413" s="10">
        <v>140001286636</v>
      </c>
      <c r="AW413" s="10">
        <v>130000572642</v>
      </c>
      <c r="AX413">
        <v>2006963451</v>
      </c>
      <c r="AY413" t="s">
        <v>2366</v>
      </c>
      <c r="AZ413" s="21">
        <v>48198.15</v>
      </c>
      <c r="BA413">
        <v>9008316626</v>
      </c>
      <c r="BB413" s="21">
        <v>48198.15</v>
      </c>
      <c r="BC413" t="s">
        <v>2367</v>
      </c>
      <c r="BD413" t="s">
        <v>2388</v>
      </c>
      <c r="BE413" s="21">
        <f t="shared" si="6"/>
        <v>0</v>
      </c>
      <c r="BF413" t="s">
        <v>1417</v>
      </c>
      <c r="BG413" t="s">
        <v>1418</v>
      </c>
      <c r="BH413" t="s">
        <v>2406</v>
      </c>
      <c r="BI413" s="27">
        <v>0.79438657407407398</v>
      </c>
      <c r="BJ413">
        <v>502316</v>
      </c>
      <c r="BK413" t="s">
        <v>73</v>
      </c>
      <c r="BL413" s="27">
        <v>0.79438657407407398</v>
      </c>
      <c r="BM413" t="s">
        <v>2406</v>
      </c>
      <c r="BN413" s="27">
        <v>0.60939814814814819</v>
      </c>
      <c r="BO413" t="s">
        <v>2032</v>
      </c>
      <c r="BQ413" t="s">
        <v>2041</v>
      </c>
      <c r="BT413">
        <v>30140</v>
      </c>
      <c r="BW413" t="s">
        <v>1421</v>
      </c>
      <c r="BY413" s="28">
        <v>1</v>
      </c>
      <c r="BZ413" t="s">
        <v>2449</v>
      </c>
      <c r="CA413" t="s">
        <v>1422</v>
      </c>
      <c r="CB413" t="s">
        <v>2034</v>
      </c>
      <c r="CC413">
        <v>9000</v>
      </c>
      <c r="CD413" t="s">
        <v>1396</v>
      </c>
      <c r="CE413">
        <v>10</v>
      </c>
      <c r="CF413">
        <v>9000</v>
      </c>
      <c r="CG413" t="s">
        <v>1396</v>
      </c>
      <c r="CH413">
        <v>4016316820</v>
      </c>
      <c r="CI413" t="s">
        <v>1396</v>
      </c>
      <c r="CJ413" s="27">
        <v>0</v>
      </c>
      <c r="CK413" t="s">
        <v>2443</v>
      </c>
      <c r="CL413" t="s">
        <v>1424</v>
      </c>
      <c r="CM413">
        <v>502316</v>
      </c>
      <c r="CN413" t="s">
        <v>2035</v>
      </c>
      <c r="CO413" s="27">
        <v>0.60814814814814822</v>
      </c>
      <c r="CP413" s="27">
        <v>0</v>
      </c>
      <c r="CQ413" t="s">
        <v>2375</v>
      </c>
      <c r="CR413" t="s">
        <v>1427</v>
      </c>
      <c r="CS413" t="s">
        <v>1396</v>
      </c>
      <c r="CT413" t="s">
        <v>2036</v>
      </c>
      <c r="CU413">
        <v>183464545</v>
      </c>
      <c r="CV413">
        <v>9000</v>
      </c>
    </row>
    <row r="414" spans="1:100" x14ac:dyDescent="0.2">
      <c r="A414" s="12"/>
      <c r="B414" s="10"/>
      <c r="C414" s="10"/>
      <c r="D414" s="14"/>
      <c r="E414" s="14"/>
      <c r="F414" s="14"/>
      <c r="G414" s="14"/>
      <c r="H414" s="14"/>
      <c r="I414" s="13"/>
      <c r="J414" s="13"/>
      <c r="M414" s="5"/>
      <c r="N414" s="14"/>
      <c r="O414" s="14"/>
      <c r="P414" s="14"/>
      <c r="Q414" s="14"/>
      <c r="AL414" t="s">
        <v>401</v>
      </c>
      <c r="AM414" t="s">
        <v>2375</v>
      </c>
      <c r="AN414" s="27">
        <v>0.6019444444444445</v>
      </c>
      <c r="AO414" t="s">
        <v>2031</v>
      </c>
      <c r="AP414">
        <v>1016823762</v>
      </c>
      <c r="AQ414" t="s">
        <v>1414</v>
      </c>
      <c r="AR414" t="s">
        <v>1415</v>
      </c>
      <c r="AS414" t="s">
        <v>1416</v>
      </c>
      <c r="AT414" t="s">
        <v>1346</v>
      </c>
      <c r="AU414" t="s">
        <v>1205</v>
      </c>
      <c r="AV414" s="10">
        <v>140001286591</v>
      </c>
      <c r="AW414" s="10">
        <v>130000600835</v>
      </c>
      <c r="AX414">
        <v>2006963443</v>
      </c>
      <c r="AY414" t="s">
        <v>2366</v>
      </c>
      <c r="AZ414" s="21">
        <v>525118.55000000005</v>
      </c>
      <c r="BA414">
        <v>9008237891</v>
      </c>
      <c r="BB414" s="21">
        <v>525118.55000000005</v>
      </c>
      <c r="BC414" t="s">
        <v>2412</v>
      </c>
      <c r="BD414" t="s">
        <v>2413</v>
      </c>
      <c r="BE414" s="21">
        <f t="shared" si="6"/>
        <v>0</v>
      </c>
      <c r="BF414" t="s">
        <v>1417</v>
      </c>
      <c r="BG414" t="s">
        <v>1418</v>
      </c>
      <c r="BH414" t="s">
        <v>2374</v>
      </c>
      <c r="BI414" s="27">
        <v>0.50736111111111104</v>
      </c>
      <c r="BJ414">
        <v>502316</v>
      </c>
      <c r="BK414" t="s">
        <v>73</v>
      </c>
      <c r="BL414" s="27">
        <v>0.50738425925925923</v>
      </c>
      <c r="BM414" t="s">
        <v>2374</v>
      </c>
      <c r="BN414" s="27">
        <v>0.60371527777777778</v>
      </c>
      <c r="BO414" t="s">
        <v>2032</v>
      </c>
      <c r="BQ414" t="s">
        <v>2042</v>
      </c>
      <c r="BT414">
        <v>30140</v>
      </c>
      <c r="BU414">
        <v>4</v>
      </c>
      <c r="BW414" t="s">
        <v>1421</v>
      </c>
      <c r="BY414" s="27">
        <v>0.6019444444444445</v>
      </c>
      <c r="BZ414" t="s">
        <v>2418</v>
      </c>
      <c r="CA414" t="s">
        <v>1422</v>
      </c>
      <c r="CB414" t="s">
        <v>2034</v>
      </c>
      <c r="CC414">
        <v>9000</v>
      </c>
      <c r="CD414" t="s">
        <v>1396</v>
      </c>
      <c r="CE414">
        <v>10</v>
      </c>
      <c r="CF414">
        <v>9000</v>
      </c>
      <c r="CG414" t="s">
        <v>1396</v>
      </c>
      <c r="CH414">
        <v>4016316820</v>
      </c>
      <c r="CI414" t="s">
        <v>1396</v>
      </c>
      <c r="CJ414" s="27">
        <v>0.6019444444444445</v>
      </c>
      <c r="CK414" t="s">
        <v>2398</v>
      </c>
      <c r="CL414" t="s">
        <v>1424</v>
      </c>
      <c r="CM414">
        <v>502316</v>
      </c>
      <c r="CN414" t="s">
        <v>2035</v>
      </c>
      <c r="CO414" s="27">
        <v>0.60245370370370377</v>
      </c>
      <c r="CP414" s="27">
        <v>0</v>
      </c>
      <c r="CQ414" t="s">
        <v>2375</v>
      </c>
      <c r="CR414" t="s">
        <v>1427</v>
      </c>
      <c r="CS414" t="s">
        <v>1396</v>
      </c>
      <c r="CT414" t="s">
        <v>2036</v>
      </c>
      <c r="CU414">
        <v>183464030</v>
      </c>
      <c r="CV414">
        <v>9000</v>
      </c>
    </row>
    <row r="415" spans="1:100" x14ac:dyDescent="0.2">
      <c r="A415" s="12"/>
      <c r="B415" s="10"/>
      <c r="C415" s="10"/>
      <c r="D415" s="14"/>
      <c r="E415" s="14"/>
      <c r="F415" s="14"/>
      <c r="G415" s="14"/>
      <c r="H415" s="14"/>
      <c r="I415" s="13"/>
      <c r="J415" s="13"/>
      <c r="M415" s="5"/>
      <c r="N415" s="14"/>
      <c r="O415" s="14"/>
      <c r="P415" s="14"/>
      <c r="Q415" s="14"/>
      <c r="AL415" t="s">
        <v>401</v>
      </c>
      <c r="AM415" t="s">
        <v>2375</v>
      </c>
      <c r="AN415" s="27">
        <v>0.59040509259259266</v>
      </c>
      <c r="AO415" t="s">
        <v>2031</v>
      </c>
      <c r="AP415">
        <v>1018532101</v>
      </c>
      <c r="AQ415" t="s">
        <v>1414</v>
      </c>
      <c r="AR415" t="s">
        <v>1415</v>
      </c>
      <c r="AS415" t="s">
        <v>1416</v>
      </c>
      <c r="AT415" t="s">
        <v>1346</v>
      </c>
      <c r="AU415" t="s">
        <v>922</v>
      </c>
      <c r="AV415" s="10">
        <v>140001286481</v>
      </c>
      <c r="AW415" s="10">
        <v>130000572665</v>
      </c>
      <c r="AX415">
        <v>2006963253</v>
      </c>
      <c r="AY415" t="s">
        <v>2366</v>
      </c>
      <c r="AZ415" s="21">
        <v>294544.25</v>
      </c>
      <c r="BA415">
        <v>9008237722</v>
      </c>
      <c r="BB415" s="21">
        <v>294544.25</v>
      </c>
      <c r="BC415" t="s">
        <v>2372</v>
      </c>
      <c r="BD415" t="s">
        <v>2373</v>
      </c>
      <c r="BE415" s="21">
        <f t="shared" si="6"/>
        <v>0</v>
      </c>
      <c r="BF415" t="s">
        <v>1417</v>
      </c>
      <c r="BG415" t="s">
        <v>1418</v>
      </c>
      <c r="BH415" t="s">
        <v>2374</v>
      </c>
      <c r="BI415" s="27">
        <v>0.50695601851851857</v>
      </c>
      <c r="BJ415">
        <v>502316</v>
      </c>
      <c r="BK415" t="s">
        <v>73</v>
      </c>
      <c r="BL415" s="27">
        <v>0.50697916666666665</v>
      </c>
      <c r="BM415" t="s">
        <v>2374</v>
      </c>
      <c r="BN415" s="27">
        <v>0.59266203703703701</v>
      </c>
      <c r="BO415" t="s">
        <v>2032</v>
      </c>
      <c r="BQ415" t="s">
        <v>2043</v>
      </c>
      <c r="BT415">
        <v>30140</v>
      </c>
      <c r="BW415" t="s">
        <v>1421</v>
      </c>
      <c r="BY415" s="28">
        <v>1</v>
      </c>
      <c r="BZ415" t="s">
        <v>2443</v>
      </c>
      <c r="CA415" t="s">
        <v>1422</v>
      </c>
      <c r="CB415" t="s">
        <v>2034</v>
      </c>
      <c r="CC415">
        <v>9000</v>
      </c>
      <c r="CD415" t="s">
        <v>1396</v>
      </c>
      <c r="CE415">
        <v>10</v>
      </c>
      <c r="CF415">
        <v>9000</v>
      </c>
      <c r="CG415" t="s">
        <v>1396</v>
      </c>
      <c r="CH415">
        <v>4016316820</v>
      </c>
      <c r="CI415" t="s">
        <v>1396</v>
      </c>
      <c r="CJ415" s="27">
        <v>0</v>
      </c>
      <c r="CK415" t="s">
        <v>2443</v>
      </c>
      <c r="CL415" t="s">
        <v>1424</v>
      </c>
      <c r="CM415" t="s">
        <v>2044</v>
      </c>
      <c r="CN415" t="s">
        <v>2035</v>
      </c>
      <c r="CO415" s="27">
        <v>0.59087962962962959</v>
      </c>
      <c r="CP415" s="27">
        <v>0</v>
      </c>
      <c r="CQ415" t="s">
        <v>2375</v>
      </c>
      <c r="CR415" t="s">
        <v>1427</v>
      </c>
      <c r="CS415" t="s">
        <v>1396</v>
      </c>
      <c r="CT415" t="s">
        <v>2036</v>
      </c>
      <c r="CU415">
        <v>183463018</v>
      </c>
      <c r="CV415">
        <v>9000</v>
      </c>
    </row>
    <row r="416" spans="1:100" x14ac:dyDescent="0.2">
      <c r="A416" s="12"/>
      <c r="B416" s="10"/>
      <c r="C416" s="10"/>
      <c r="D416" s="14"/>
      <c r="E416" s="14"/>
      <c r="F416" s="14"/>
      <c r="G416" s="14"/>
      <c r="H416" s="14"/>
      <c r="I416" s="13"/>
      <c r="J416" s="13"/>
      <c r="M416" s="5"/>
      <c r="N416" s="14"/>
      <c r="O416" s="14"/>
      <c r="P416" s="14"/>
      <c r="Q416" s="14"/>
      <c r="AL416" t="s">
        <v>401</v>
      </c>
      <c r="AM416" t="s">
        <v>2375</v>
      </c>
      <c r="AN416" s="27">
        <v>0.66265046296296293</v>
      </c>
      <c r="AO416" t="s">
        <v>2031</v>
      </c>
      <c r="AP416">
        <v>1016892882</v>
      </c>
      <c r="AQ416" t="s">
        <v>1414</v>
      </c>
      <c r="AR416" t="s">
        <v>1415</v>
      </c>
      <c r="AS416" t="s">
        <v>1416</v>
      </c>
      <c r="AT416" t="s">
        <v>1346</v>
      </c>
      <c r="AU416" t="s">
        <v>799</v>
      </c>
      <c r="AV416" s="10">
        <v>140001287108</v>
      </c>
      <c r="AW416" s="10">
        <v>130000572633</v>
      </c>
      <c r="AX416">
        <v>2006963966</v>
      </c>
      <c r="AY416" t="s">
        <v>2366</v>
      </c>
      <c r="AZ416" s="21">
        <v>345840.05</v>
      </c>
      <c r="BA416">
        <v>9008238576</v>
      </c>
      <c r="BB416" s="21">
        <v>345840.05</v>
      </c>
      <c r="BC416" t="s">
        <v>2379</v>
      </c>
      <c r="BD416" t="s">
        <v>2380</v>
      </c>
      <c r="BE416" s="21">
        <f t="shared" si="6"/>
        <v>0</v>
      </c>
      <c r="BF416" t="s">
        <v>1417</v>
      </c>
      <c r="BG416" t="s">
        <v>1418</v>
      </c>
      <c r="BH416" t="s">
        <v>2374</v>
      </c>
      <c r="BI416" s="27">
        <v>0.49857638888888894</v>
      </c>
      <c r="BJ416">
        <v>502316</v>
      </c>
      <c r="BK416" t="s">
        <v>73</v>
      </c>
      <c r="BL416" s="27">
        <v>0.49859953703703702</v>
      </c>
      <c r="BM416" t="s">
        <v>2374</v>
      </c>
      <c r="BN416" s="27">
        <v>0.66430555555555559</v>
      </c>
      <c r="BO416" t="s">
        <v>2032</v>
      </c>
      <c r="BQ416" t="s">
        <v>2045</v>
      </c>
      <c r="BT416">
        <v>30140</v>
      </c>
      <c r="BW416" t="s">
        <v>1421</v>
      </c>
      <c r="BY416" s="28">
        <v>1</v>
      </c>
      <c r="BZ416" t="s">
        <v>2449</v>
      </c>
      <c r="CA416" t="s">
        <v>1422</v>
      </c>
      <c r="CB416" t="s">
        <v>2034</v>
      </c>
      <c r="CC416">
        <v>9000</v>
      </c>
      <c r="CD416" t="s">
        <v>1396</v>
      </c>
      <c r="CE416">
        <v>10</v>
      </c>
      <c r="CF416">
        <v>9000</v>
      </c>
      <c r="CG416" t="s">
        <v>1396</v>
      </c>
      <c r="CH416">
        <v>4016316820</v>
      </c>
      <c r="CI416" t="s">
        <v>1396</v>
      </c>
      <c r="CJ416" s="27">
        <v>0</v>
      </c>
      <c r="CK416" t="s">
        <v>2443</v>
      </c>
      <c r="CL416" t="s">
        <v>1424</v>
      </c>
      <c r="CM416">
        <v>502316</v>
      </c>
      <c r="CN416" t="s">
        <v>2035</v>
      </c>
      <c r="CO416" s="27">
        <v>0.66270833333333334</v>
      </c>
      <c r="CP416" s="27">
        <v>0</v>
      </c>
      <c r="CQ416" t="s">
        <v>2375</v>
      </c>
      <c r="CR416" t="s">
        <v>1427</v>
      </c>
      <c r="CS416" t="s">
        <v>1396</v>
      </c>
      <c r="CT416" t="s">
        <v>2036</v>
      </c>
      <c r="CU416">
        <v>183469616</v>
      </c>
      <c r="CV416">
        <v>9000</v>
      </c>
    </row>
    <row r="417" spans="1:100" x14ac:dyDescent="0.2">
      <c r="A417" s="12"/>
      <c r="B417" s="10"/>
      <c r="C417" s="10"/>
      <c r="D417" s="14"/>
      <c r="E417" s="14"/>
      <c r="F417" s="14"/>
      <c r="G417" s="14"/>
      <c r="H417" s="14"/>
      <c r="I417" s="13"/>
      <c r="J417" s="13"/>
      <c r="M417" s="5"/>
      <c r="N417" s="14"/>
      <c r="O417" s="14"/>
      <c r="P417" s="14"/>
      <c r="Q417" s="14"/>
      <c r="AL417" t="s">
        <v>334</v>
      </c>
      <c r="AM417" t="s">
        <v>2375</v>
      </c>
      <c r="AN417" s="27">
        <v>0.66701388888888891</v>
      </c>
      <c r="AO417" t="s">
        <v>2046</v>
      </c>
      <c r="AP417">
        <v>1018532101</v>
      </c>
      <c r="AQ417" t="s">
        <v>1414</v>
      </c>
      <c r="AR417" t="s">
        <v>1415</v>
      </c>
      <c r="AS417" t="s">
        <v>1416</v>
      </c>
      <c r="AT417" t="s">
        <v>1346</v>
      </c>
      <c r="AU417" t="s">
        <v>925</v>
      </c>
      <c r="AV417" s="10">
        <v>140001287134</v>
      </c>
      <c r="AW417" s="10">
        <v>130000574096</v>
      </c>
      <c r="AX417">
        <v>2006964074</v>
      </c>
      <c r="AY417" t="s">
        <v>2366</v>
      </c>
      <c r="AZ417" s="21">
        <v>231986.7</v>
      </c>
      <c r="BA417">
        <v>9008238602</v>
      </c>
      <c r="BB417" s="21">
        <v>231986.7</v>
      </c>
      <c r="BC417" t="s">
        <v>2372</v>
      </c>
      <c r="BD417" t="s">
        <v>2373</v>
      </c>
      <c r="BE417" s="21">
        <f t="shared" si="6"/>
        <v>0</v>
      </c>
      <c r="BF417" t="s">
        <v>1417</v>
      </c>
      <c r="BG417" t="s">
        <v>1418</v>
      </c>
      <c r="BH417" t="s">
        <v>2374</v>
      </c>
      <c r="BI417" s="27">
        <v>0.62504629629629627</v>
      </c>
      <c r="BJ417">
        <v>403363</v>
      </c>
      <c r="BK417" t="s">
        <v>53</v>
      </c>
      <c r="BL417" s="27">
        <v>0.62511574074074072</v>
      </c>
      <c r="BM417" t="s">
        <v>2374</v>
      </c>
      <c r="BN417" s="27">
        <v>0.66796296296296298</v>
      </c>
      <c r="BO417" t="s">
        <v>2047</v>
      </c>
      <c r="BQ417" t="s">
        <v>2048</v>
      </c>
      <c r="BR417">
        <v>2516</v>
      </c>
      <c r="BT417">
        <v>30170</v>
      </c>
      <c r="BU417">
        <v>3</v>
      </c>
      <c r="BW417" t="s">
        <v>1421</v>
      </c>
      <c r="BY417" s="27">
        <v>0.66701388888888891</v>
      </c>
      <c r="BZ417" t="s">
        <v>2398</v>
      </c>
      <c r="CA417" t="s">
        <v>1422</v>
      </c>
      <c r="CB417" t="s">
        <v>2049</v>
      </c>
      <c r="CC417">
        <v>9000</v>
      </c>
      <c r="CD417" t="s">
        <v>1396</v>
      </c>
      <c r="CE417">
        <v>10</v>
      </c>
      <c r="CF417">
        <v>9000</v>
      </c>
      <c r="CG417" t="s">
        <v>1396</v>
      </c>
      <c r="CH417">
        <v>4016316922</v>
      </c>
      <c r="CI417" t="s">
        <v>1396</v>
      </c>
      <c r="CJ417" s="27">
        <v>0.66701388888888891</v>
      </c>
      <c r="CK417" t="s">
        <v>2374</v>
      </c>
      <c r="CL417" t="s">
        <v>1424</v>
      </c>
      <c r="CM417" t="s">
        <v>2050</v>
      </c>
      <c r="CN417" t="s">
        <v>2051</v>
      </c>
      <c r="CO417" s="27">
        <v>0.66708333333333336</v>
      </c>
      <c r="CP417" s="27">
        <v>0</v>
      </c>
      <c r="CQ417" t="s">
        <v>2375</v>
      </c>
      <c r="CR417" t="s">
        <v>1427</v>
      </c>
      <c r="CS417" t="s">
        <v>1396</v>
      </c>
      <c r="CT417" t="s">
        <v>2052</v>
      </c>
      <c r="CU417">
        <v>183469983</v>
      </c>
      <c r="CV417">
        <v>9000</v>
      </c>
    </row>
    <row r="418" spans="1:100" x14ac:dyDescent="0.2">
      <c r="A418" s="12"/>
      <c r="B418" s="10"/>
      <c r="C418" s="10"/>
      <c r="D418" s="14"/>
      <c r="E418" s="14"/>
      <c r="F418" s="14"/>
      <c r="G418" s="14"/>
      <c r="H418" s="14"/>
      <c r="I418" s="13"/>
      <c r="J418" s="13"/>
      <c r="M418" s="5"/>
      <c r="N418" s="14"/>
      <c r="O418" s="14"/>
      <c r="P418" s="14"/>
      <c r="Q418" s="14"/>
      <c r="AL418" t="s">
        <v>334</v>
      </c>
      <c r="AM418" t="s">
        <v>2375</v>
      </c>
      <c r="AN418" s="27">
        <v>0.57092592592592595</v>
      </c>
      <c r="AO418" t="s">
        <v>2046</v>
      </c>
      <c r="AP418">
        <v>1016823762</v>
      </c>
      <c r="AQ418" t="s">
        <v>1414</v>
      </c>
      <c r="AR418" t="s">
        <v>1415</v>
      </c>
      <c r="AS418" t="s">
        <v>1416</v>
      </c>
      <c r="AT418" t="s">
        <v>1346</v>
      </c>
      <c r="AU418" t="s">
        <v>1015</v>
      </c>
      <c r="AV418" s="10">
        <v>140001286321</v>
      </c>
      <c r="AW418" s="10">
        <v>130000574099</v>
      </c>
      <c r="AX418">
        <v>2006963065</v>
      </c>
      <c r="AY418" t="s">
        <v>2366</v>
      </c>
      <c r="AZ418" s="21">
        <v>154304.70000000001</v>
      </c>
      <c r="BA418">
        <v>9008237554</v>
      </c>
      <c r="BB418" s="21">
        <v>154304.70000000001</v>
      </c>
      <c r="BC418" t="s">
        <v>2384</v>
      </c>
      <c r="BD418" t="s">
        <v>2385</v>
      </c>
      <c r="BE418" s="21">
        <f t="shared" si="6"/>
        <v>0</v>
      </c>
      <c r="BF418" t="s">
        <v>1417</v>
      </c>
      <c r="BG418" t="s">
        <v>1418</v>
      </c>
      <c r="BH418" t="s">
        <v>2374</v>
      </c>
      <c r="BI418" s="27">
        <v>0.62569444444444444</v>
      </c>
      <c r="BJ418">
        <v>403363</v>
      </c>
      <c r="BK418" t="s">
        <v>53</v>
      </c>
      <c r="BL418" s="27">
        <v>0.62571759259259252</v>
      </c>
      <c r="BM418" t="s">
        <v>2374</v>
      </c>
      <c r="BN418" s="27">
        <v>0.57642361111111107</v>
      </c>
      <c r="BO418" t="s">
        <v>2047</v>
      </c>
      <c r="BQ418" t="s">
        <v>2055</v>
      </c>
      <c r="BR418">
        <v>2516</v>
      </c>
      <c r="BT418">
        <v>30170</v>
      </c>
      <c r="BU418">
        <v>3</v>
      </c>
      <c r="BW418" t="s">
        <v>1421</v>
      </c>
      <c r="BY418" s="27">
        <v>0.57092592592592595</v>
      </c>
      <c r="BZ418" t="s">
        <v>2398</v>
      </c>
      <c r="CA418" t="s">
        <v>1422</v>
      </c>
      <c r="CB418" t="s">
        <v>2049</v>
      </c>
      <c r="CC418">
        <v>9000</v>
      </c>
      <c r="CD418" t="s">
        <v>1396</v>
      </c>
      <c r="CE418">
        <v>10</v>
      </c>
      <c r="CF418">
        <v>9000</v>
      </c>
      <c r="CG418" t="s">
        <v>1396</v>
      </c>
      <c r="CH418">
        <v>4016316922</v>
      </c>
      <c r="CI418" t="s">
        <v>1396</v>
      </c>
      <c r="CJ418" s="27">
        <v>0.57092592592592595</v>
      </c>
      <c r="CK418" t="s">
        <v>2374</v>
      </c>
      <c r="CL418" t="s">
        <v>1424</v>
      </c>
      <c r="CM418" t="s">
        <v>2050</v>
      </c>
      <c r="CN418" t="s">
        <v>2051</v>
      </c>
      <c r="CO418" s="27">
        <v>0.57120370370370377</v>
      </c>
      <c r="CP418" s="27">
        <v>0</v>
      </c>
      <c r="CQ418" t="s">
        <v>2375</v>
      </c>
      <c r="CR418" t="s">
        <v>1427</v>
      </c>
      <c r="CS418" t="s">
        <v>1396</v>
      </c>
      <c r="CT418" t="s">
        <v>2052</v>
      </c>
      <c r="CU418">
        <v>183461440</v>
      </c>
      <c r="CV418">
        <v>9000</v>
      </c>
    </row>
    <row r="419" spans="1:100" x14ac:dyDescent="0.2">
      <c r="A419" s="12"/>
      <c r="B419" s="10"/>
      <c r="C419" s="10"/>
      <c r="D419" s="14"/>
      <c r="E419" s="14"/>
      <c r="F419" s="14"/>
      <c r="G419" s="14"/>
      <c r="H419" s="14"/>
      <c r="I419" s="13"/>
      <c r="J419" s="13"/>
      <c r="M419" s="5"/>
      <c r="N419" s="14"/>
      <c r="O419" s="14"/>
      <c r="P419" s="14"/>
      <c r="Q419" s="14"/>
      <c r="AL419" t="s">
        <v>334</v>
      </c>
      <c r="AM419" t="s">
        <v>2375</v>
      </c>
      <c r="AN419" s="27">
        <v>0.60521990740740739</v>
      </c>
      <c r="AO419" t="s">
        <v>2046</v>
      </c>
      <c r="AP419">
        <v>1017079140</v>
      </c>
      <c r="AQ419" t="s">
        <v>1414</v>
      </c>
      <c r="AR419" t="s">
        <v>1415</v>
      </c>
      <c r="AS419" t="s">
        <v>1416</v>
      </c>
      <c r="AT419" t="s">
        <v>1346</v>
      </c>
      <c r="AU419" t="s">
        <v>849</v>
      </c>
      <c r="AV419" s="10">
        <v>140001286618</v>
      </c>
      <c r="AW419" s="10">
        <v>130000574032</v>
      </c>
      <c r="AX419">
        <v>2006963431</v>
      </c>
      <c r="AY419" t="s">
        <v>2366</v>
      </c>
      <c r="AZ419" s="21">
        <v>13712.05</v>
      </c>
      <c r="BA419">
        <v>9008237862</v>
      </c>
      <c r="BB419" s="21">
        <v>13712.05</v>
      </c>
      <c r="BC419" t="s">
        <v>2377</v>
      </c>
      <c r="BD419" t="s">
        <v>2378</v>
      </c>
      <c r="BE419" s="21">
        <f t="shared" si="6"/>
        <v>0</v>
      </c>
      <c r="BF419" t="s">
        <v>1417</v>
      </c>
      <c r="BG419" t="s">
        <v>1418</v>
      </c>
      <c r="BH419" t="s">
        <v>2374</v>
      </c>
      <c r="BI419" s="27">
        <v>0.61922453703703706</v>
      </c>
      <c r="BJ419">
        <v>403363</v>
      </c>
      <c r="BK419" t="s">
        <v>53</v>
      </c>
      <c r="BL419" s="27">
        <v>0.61924768518518525</v>
      </c>
      <c r="BM419" t="s">
        <v>2374</v>
      </c>
      <c r="BN419" s="27">
        <v>0.60743055555555558</v>
      </c>
      <c r="BO419" t="s">
        <v>2047</v>
      </c>
      <c r="BQ419" t="s">
        <v>2056</v>
      </c>
      <c r="BR419">
        <v>2516</v>
      </c>
      <c r="BT419">
        <v>30170</v>
      </c>
      <c r="BU419">
        <v>3</v>
      </c>
      <c r="BW419" t="s">
        <v>1421</v>
      </c>
      <c r="BY419" s="27">
        <v>0.60521990740740739</v>
      </c>
      <c r="BZ419" t="s">
        <v>2398</v>
      </c>
      <c r="CA419" t="s">
        <v>1422</v>
      </c>
      <c r="CB419" t="s">
        <v>2049</v>
      </c>
      <c r="CC419">
        <v>9000</v>
      </c>
      <c r="CD419" t="s">
        <v>1396</v>
      </c>
      <c r="CE419">
        <v>10</v>
      </c>
      <c r="CF419">
        <v>9000</v>
      </c>
      <c r="CG419" t="s">
        <v>1396</v>
      </c>
      <c r="CH419">
        <v>4016316922</v>
      </c>
      <c r="CI419" t="s">
        <v>1396</v>
      </c>
      <c r="CJ419" s="27">
        <v>0.60521990740740739</v>
      </c>
      <c r="CK419" t="s">
        <v>2374</v>
      </c>
      <c r="CL419" t="s">
        <v>1424</v>
      </c>
      <c r="CM419" t="s">
        <v>2050</v>
      </c>
      <c r="CN419" t="s">
        <v>2051</v>
      </c>
      <c r="CO419" s="27">
        <v>0.60548611111111106</v>
      </c>
      <c r="CP419" s="27">
        <v>0</v>
      </c>
      <c r="CQ419" t="s">
        <v>2375</v>
      </c>
      <c r="CR419" t="s">
        <v>1427</v>
      </c>
      <c r="CS419" t="s">
        <v>1396</v>
      </c>
      <c r="CT419" t="s">
        <v>2052</v>
      </c>
      <c r="CU419">
        <v>183464342</v>
      </c>
      <c r="CV419">
        <v>9000</v>
      </c>
    </row>
    <row r="420" spans="1:100" x14ac:dyDescent="0.2">
      <c r="A420" s="12"/>
      <c r="B420" s="10"/>
      <c r="C420" s="10"/>
      <c r="D420" s="14"/>
      <c r="E420" s="14"/>
      <c r="F420" s="14"/>
      <c r="G420" s="14"/>
      <c r="H420" s="14"/>
      <c r="I420" s="13"/>
      <c r="J420" s="13"/>
      <c r="M420" s="5"/>
      <c r="N420" s="14"/>
      <c r="O420" s="14"/>
      <c r="P420" s="14"/>
      <c r="Q420" s="14"/>
      <c r="AL420" t="s">
        <v>334</v>
      </c>
      <c r="AM420" t="s">
        <v>2375</v>
      </c>
      <c r="AN420" s="27">
        <v>0.67575231481481479</v>
      </c>
      <c r="AO420" t="s">
        <v>2046</v>
      </c>
      <c r="AP420">
        <v>1017826554</v>
      </c>
      <c r="AQ420" t="s">
        <v>1414</v>
      </c>
      <c r="AR420" t="s">
        <v>1415</v>
      </c>
      <c r="AS420" t="s">
        <v>1416</v>
      </c>
      <c r="AT420" t="s">
        <v>1346</v>
      </c>
      <c r="AU420" t="s">
        <v>1048</v>
      </c>
      <c r="AV420" s="10">
        <v>140001287197</v>
      </c>
      <c r="AW420" s="10">
        <v>130000574090</v>
      </c>
      <c r="AX420">
        <v>2006964087</v>
      </c>
      <c r="AY420" t="s">
        <v>2366</v>
      </c>
      <c r="AZ420" s="21">
        <v>171312.35</v>
      </c>
      <c r="BA420">
        <v>9008238692</v>
      </c>
      <c r="BB420" s="21">
        <v>171312.35</v>
      </c>
      <c r="BC420" t="s">
        <v>2372</v>
      </c>
      <c r="BD420" t="s">
        <v>2376</v>
      </c>
      <c r="BE420" s="21">
        <f t="shared" si="6"/>
        <v>0</v>
      </c>
      <c r="BF420" t="s">
        <v>1417</v>
      </c>
      <c r="BG420" t="s">
        <v>1418</v>
      </c>
      <c r="BH420" t="s">
        <v>2374</v>
      </c>
      <c r="BI420" s="27">
        <v>0.62443287037037043</v>
      </c>
      <c r="BJ420">
        <v>403363</v>
      </c>
      <c r="BK420" t="s">
        <v>53</v>
      </c>
      <c r="BL420" s="27">
        <v>0.62445601851851851</v>
      </c>
      <c r="BM420" t="s">
        <v>2374</v>
      </c>
      <c r="BN420" s="27">
        <v>0.67737268518518512</v>
      </c>
      <c r="BO420" t="s">
        <v>2047</v>
      </c>
      <c r="BQ420" t="s">
        <v>2057</v>
      </c>
      <c r="BR420">
        <v>2516</v>
      </c>
      <c r="BT420">
        <v>30170</v>
      </c>
      <c r="BU420">
        <v>3</v>
      </c>
      <c r="BW420" t="s">
        <v>1421</v>
      </c>
      <c r="BY420" s="27">
        <v>0.67575231481481479</v>
      </c>
      <c r="BZ420" t="s">
        <v>2398</v>
      </c>
      <c r="CA420" t="s">
        <v>1422</v>
      </c>
      <c r="CB420" t="s">
        <v>2049</v>
      </c>
      <c r="CC420">
        <v>9000</v>
      </c>
      <c r="CD420" t="s">
        <v>1396</v>
      </c>
      <c r="CE420">
        <v>10</v>
      </c>
      <c r="CF420">
        <v>9000</v>
      </c>
      <c r="CG420" t="s">
        <v>1396</v>
      </c>
      <c r="CH420">
        <v>4016316922</v>
      </c>
      <c r="CI420" t="s">
        <v>1396</v>
      </c>
      <c r="CJ420" s="27">
        <v>0.67575231481481479</v>
      </c>
      <c r="CK420" t="s">
        <v>2374</v>
      </c>
      <c r="CL420" t="s">
        <v>1424</v>
      </c>
      <c r="CM420" t="s">
        <v>2050</v>
      </c>
      <c r="CN420" t="s">
        <v>2051</v>
      </c>
      <c r="CO420" s="27">
        <v>0.67582175925925936</v>
      </c>
      <c r="CP420" s="27">
        <v>0</v>
      </c>
      <c r="CQ420" t="s">
        <v>2375</v>
      </c>
      <c r="CR420" t="s">
        <v>1427</v>
      </c>
      <c r="CS420" t="s">
        <v>1396</v>
      </c>
      <c r="CT420" t="s">
        <v>2052</v>
      </c>
      <c r="CU420">
        <v>183470988</v>
      </c>
      <c r="CV420">
        <v>9000</v>
      </c>
    </row>
    <row r="421" spans="1:100" x14ac:dyDescent="0.2">
      <c r="A421" s="12"/>
      <c r="B421" s="10"/>
      <c r="C421" s="10"/>
      <c r="D421" s="14"/>
      <c r="E421" s="14"/>
      <c r="F421" s="14"/>
      <c r="G421" s="14"/>
      <c r="H421" s="14"/>
      <c r="I421" s="13"/>
      <c r="J421" s="13"/>
      <c r="M421" s="5"/>
      <c r="N421" s="14"/>
      <c r="O421" s="14"/>
      <c r="P421" s="14"/>
      <c r="Q421" s="14"/>
      <c r="AL421" t="s">
        <v>334</v>
      </c>
      <c r="AM421" t="s">
        <v>2375</v>
      </c>
      <c r="AN421" s="27">
        <v>0.68885416666666666</v>
      </c>
      <c r="AO421" t="s">
        <v>2046</v>
      </c>
      <c r="AP421">
        <v>1017826554</v>
      </c>
      <c r="AQ421" t="s">
        <v>1414</v>
      </c>
      <c r="AR421" t="s">
        <v>1415</v>
      </c>
      <c r="AS421" t="s">
        <v>1416</v>
      </c>
      <c r="AT421" t="s">
        <v>1346</v>
      </c>
      <c r="AU421" t="s">
        <v>1219</v>
      </c>
      <c r="AV421" s="10">
        <v>140001287260</v>
      </c>
      <c r="AW421" s="10">
        <v>130000601557</v>
      </c>
      <c r="AX421">
        <v>2006964257</v>
      </c>
      <c r="AY421" t="s">
        <v>2366</v>
      </c>
      <c r="AZ421" s="21">
        <v>1316.1</v>
      </c>
      <c r="BA421">
        <v>9008238709</v>
      </c>
      <c r="BB421" s="21">
        <v>1316.1</v>
      </c>
      <c r="BC421" t="s">
        <v>2372</v>
      </c>
      <c r="BD421" t="s">
        <v>2376</v>
      </c>
      <c r="BE421" s="21">
        <f t="shared" si="6"/>
        <v>0</v>
      </c>
      <c r="BF421" t="s">
        <v>1417</v>
      </c>
      <c r="BG421" t="s">
        <v>1418</v>
      </c>
      <c r="BH421" t="s">
        <v>2374</v>
      </c>
      <c r="BI421" s="27">
        <v>0.62890046296296298</v>
      </c>
      <c r="BJ421">
        <v>403363</v>
      </c>
      <c r="BK421" t="s">
        <v>53</v>
      </c>
      <c r="BL421" s="27">
        <v>0.6289583333333334</v>
      </c>
      <c r="BM421" t="s">
        <v>2374</v>
      </c>
      <c r="BN421" s="27">
        <v>0.68998842592592602</v>
      </c>
      <c r="BO421" t="s">
        <v>2047</v>
      </c>
      <c r="BQ421" t="s">
        <v>2058</v>
      </c>
      <c r="BR421">
        <v>2516</v>
      </c>
      <c r="BT421">
        <v>30170</v>
      </c>
      <c r="BW421" t="s">
        <v>1421</v>
      </c>
      <c r="BY421" s="28">
        <v>1</v>
      </c>
      <c r="BZ421" t="s">
        <v>2423</v>
      </c>
      <c r="CA421" t="s">
        <v>1422</v>
      </c>
      <c r="CB421" t="s">
        <v>2049</v>
      </c>
      <c r="CC421">
        <v>9000</v>
      </c>
      <c r="CD421" t="s">
        <v>1396</v>
      </c>
      <c r="CE421">
        <v>10</v>
      </c>
      <c r="CF421">
        <v>9000</v>
      </c>
      <c r="CG421" t="s">
        <v>1396</v>
      </c>
      <c r="CH421">
        <v>4016316922</v>
      </c>
      <c r="CI421" t="s">
        <v>1396</v>
      </c>
      <c r="CJ421" s="27">
        <v>0</v>
      </c>
      <c r="CK421" t="s">
        <v>2423</v>
      </c>
      <c r="CL421" t="s">
        <v>1424</v>
      </c>
      <c r="CM421" t="s">
        <v>2050</v>
      </c>
      <c r="CN421" t="s">
        <v>2051</v>
      </c>
      <c r="CO421" s="27">
        <v>0.68892361111111111</v>
      </c>
      <c r="CP421" s="27">
        <v>0</v>
      </c>
      <c r="CQ421" t="s">
        <v>2375</v>
      </c>
      <c r="CR421" t="s">
        <v>1427</v>
      </c>
      <c r="CS421" t="s">
        <v>1396</v>
      </c>
      <c r="CT421" t="s">
        <v>2052</v>
      </c>
      <c r="CU421">
        <v>183472360</v>
      </c>
      <c r="CV421">
        <v>9000</v>
      </c>
    </row>
    <row r="422" spans="1:100" x14ac:dyDescent="0.2">
      <c r="A422" s="12"/>
      <c r="B422" s="10"/>
      <c r="C422" s="10"/>
      <c r="D422" s="14"/>
      <c r="E422" s="14"/>
      <c r="F422" s="14"/>
      <c r="G422" s="14"/>
      <c r="H422" s="14"/>
      <c r="I422" s="13"/>
      <c r="J422" s="13"/>
      <c r="M422" s="5"/>
      <c r="N422" s="14"/>
      <c r="O422" s="14"/>
      <c r="P422" s="14"/>
      <c r="Q422" s="14"/>
      <c r="AL422" t="s">
        <v>334</v>
      </c>
      <c r="AM422" t="s">
        <v>2375</v>
      </c>
      <c r="AN422" s="27">
        <v>0.63901620370370371</v>
      </c>
      <c r="AO422" t="s">
        <v>2046</v>
      </c>
      <c r="AP422">
        <v>1016892928</v>
      </c>
      <c r="AQ422" t="s">
        <v>1414</v>
      </c>
      <c r="AR422" t="s">
        <v>1415</v>
      </c>
      <c r="AS422" t="s">
        <v>1416</v>
      </c>
      <c r="AT422" t="s">
        <v>1346</v>
      </c>
      <c r="AU422" t="s">
        <v>975</v>
      </c>
      <c r="AV422" s="10">
        <v>140001286904</v>
      </c>
      <c r="AW422" s="10">
        <v>130000573981</v>
      </c>
      <c r="AX422">
        <v>2006963820</v>
      </c>
      <c r="AY422" t="s">
        <v>2366</v>
      </c>
      <c r="AZ422" s="21">
        <v>567196.30000000005</v>
      </c>
      <c r="BA422">
        <v>9008238322</v>
      </c>
      <c r="BB422" s="21">
        <v>567196.30000000005</v>
      </c>
      <c r="BC422" t="s">
        <v>2367</v>
      </c>
      <c r="BD422" t="s">
        <v>2371</v>
      </c>
      <c r="BE422" s="21">
        <f t="shared" si="6"/>
        <v>0</v>
      </c>
      <c r="BF422" t="s">
        <v>1417</v>
      </c>
      <c r="BG422" t="s">
        <v>1418</v>
      </c>
      <c r="BH422" t="s">
        <v>2374</v>
      </c>
      <c r="BI422" s="27">
        <v>0.614375</v>
      </c>
      <c r="BJ422">
        <v>403363</v>
      </c>
      <c r="BK422" t="s">
        <v>53</v>
      </c>
      <c r="BL422" s="27">
        <v>0.614375</v>
      </c>
      <c r="BM422" t="s">
        <v>2374</v>
      </c>
      <c r="BN422" s="27">
        <v>0.64057870370370373</v>
      </c>
      <c r="BO422" t="s">
        <v>2047</v>
      </c>
      <c r="BQ422" t="s">
        <v>2059</v>
      </c>
      <c r="BT422">
        <v>30170</v>
      </c>
      <c r="BU422">
        <v>3</v>
      </c>
      <c r="BW422" t="s">
        <v>1421</v>
      </c>
      <c r="BY422" s="27">
        <v>0.63901620370370371</v>
      </c>
      <c r="BZ422" t="s">
        <v>2398</v>
      </c>
      <c r="CA422" t="s">
        <v>1422</v>
      </c>
      <c r="CB422" t="s">
        <v>2049</v>
      </c>
      <c r="CC422">
        <v>9000</v>
      </c>
      <c r="CD422" t="s">
        <v>1396</v>
      </c>
      <c r="CE422">
        <v>10</v>
      </c>
      <c r="CF422">
        <v>9000</v>
      </c>
      <c r="CG422" t="s">
        <v>1396</v>
      </c>
      <c r="CH422">
        <v>4016316922</v>
      </c>
      <c r="CI422" t="s">
        <v>1396</v>
      </c>
      <c r="CJ422" s="27">
        <v>0.63901620370370371</v>
      </c>
      <c r="CK422" t="s">
        <v>2374</v>
      </c>
      <c r="CL422" t="s">
        <v>1424</v>
      </c>
      <c r="CM422" t="s">
        <v>2050</v>
      </c>
      <c r="CN422" t="s">
        <v>2051</v>
      </c>
      <c r="CO422" s="27">
        <v>0.63907407407407402</v>
      </c>
      <c r="CP422" s="27">
        <v>0</v>
      </c>
      <c r="CQ422" t="s">
        <v>2375</v>
      </c>
      <c r="CR422" t="s">
        <v>1427</v>
      </c>
      <c r="CS422" t="s">
        <v>1396</v>
      </c>
      <c r="CT422" t="s">
        <v>2052</v>
      </c>
      <c r="CU422">
        <v>183467450</v>
      </c>
      <c r="CV422">
        <v>9000</v>
      </c>
    </row>
    <row r="423" spans="1:100" x14ac:dyDescent="0.2">
      <c r="A423" s="12"/>
      <c r="B423" s="10"/>
      <c r="C423" s="10"/>
      <c r="D423" s="14"/>
      <c r="E423" s="14"/>
      <c r="F423" s="14"/>
      <c r="G423" s="14"/>
      <c r="H423" s="14"/>
      <c r="I423" s="13"/>
      <c r="J423" s="13"/>
      <c r="M423" s="5"/>
      <c r="N423" s="14"/>
      <c r="O423" s="14"/>
      <c r="P423" s="14"/>
      <c r="Q423" s="14"/>
      <c r="AL423" t="s">
        <v>334</v>
      </c>
      <c r="AM423" t="s">
        <v>2375</v>
      </c>
      <c r="AN423" s="27">
        <v>0.64967592592592593</v>
      </c>
      <c r="AO423" t="s">
        <v>2046</v>
      </c>
      <c r="AP423">
        <v>1018950475</v>
      </c>
      <c r="AQ423" t="s">
        <v>1414</v>
      </c>
      <c r="AR423" t="s">
        <v>1415</v>
      </c>
      <c r="AS423" t="s">
        <v>1416</v>
      </c>
      <c r="AT423" t="s">
        <v>1346</v>
      </c>
      <c r="AU423" t="s">
        <v>1243</v>
      </c>
      <c r="AV423" s="10">
        <v>140001287011</v>
      </c>
      <c r="AW423" s="10">
        <v>130000574066</v>
      </c>
      <c r="AX423">
        <v>2006963942</v>
      </c>
      <c r="AY423" t="s">
        <v>2366</v>
      </c>
      <c r="AZ423" s="21">
        <v>92688.75</v>
      </c>
      <c r="BA423">
        <v>9008238532</v>
      </c>
      <c r="BB423" s="21">
        <v>92688.75</v>
      </c>
      <c r="BC423" t="s">
        <v>2367</v>
      </c>
      <c r="BD423" t="s">
        <v>2370</v>
      </c>
      <c r="BE423" s="21">
        <f t="shared" si="6"/>
        <v>0</v>
      </c>
      <c r="BF423" t="s">
        <v>1417</v>
      </c>
      <c r="BG423" t="s">
        <v>1418</v>
      </c>
      <c r="BH423" t="s">
        <v>2374</v>
      </c>
      <c r="BI423" s="27">
        <v>0.62302083333333336</v>
      </c>
      <c r="BJ423">
        <v>403363</v>
      </c>
      <c r="BK423" t="s">
        <v>53</v>
      </c>
      <c r="BL423" s="27">
        <v>0.62307870370370366</v>
      </c>
      <c r="BM423" t="s">
        <v>2374</v>
      </c>
      <c r="BN423" s="27">
        <v>0.65188657407407413</v>
      </c>
      <c r="BO423" t="s">
        <v>2047</v>
      </c>
      <c r="BQ423" t="s">
        <v>2060</v>
      </c>
      <c r="BT423">
        <v>30170</v>
      </c>
      <c r="BU423">
        <v>3</v>
      </c>
      <c r="BW423" t="s">
        <v>1421</v>
      </c>
      <c r="BY423" s="27">
        <v>0.64967592592592593</v>
      </c>
      <c r="BZ423" t="s">
        <v>2398</v>
      </c>
      <c r="CA423" t="s">
        <v>1422</v>
      </c>
      <c r="CB423" t="s">
        <v>2049</v>
      </c>
      <c r="CC423">
        <v>9000</v>
      </c>
      <c r="CD423" t="s">
        <v>1396</v>
      </c>
      <c r="CE423">
        <v>10</v>
      </c>
      <c r="CF423">
        <v>9000</v>
      </c>
      <c r="CG423" t="s">
        <v>1396</v>
      </c>
      <c r="CH423">
        <v>4016316922</v>
      </c>
      <c r="CI423" t="s">
        <v>1396</v>
      </c>
      <c r="CJ423" s="27">
        <v>0.64967592592592593</v>
      </c>
      <c r="CK423" t="s">
        <v>2374</v>
      </c>
      <c r="CL423" t="s">
        <v>1424</v>
      </c>
      <c r="CM423" t="s">
        <v>2050</v>
      </c>
      <c r="CN423" t="s">
        <v>2051</v>
      </c>
      <c r="CO423" s="27">
        <v>0.64976851851851858</v>
      </c>
      <c r="CP423" s="27">
        <v>0</v>
      </c>
      <c r="CQ423" t="s">
        <v>2375</v>
      </c>
      <c r="CR423" t="s">
        <v>1427</v>
      </c>
      <c r="CS423" t="s">
        <v>1396</v>
      </c>
      <c r="CT423" t="s">
        <v>2052</v>
      </c>
      <c r="CU423">
        <v>183468472</v>
      </c>
      <c r="CV423">
        <v>9000</v>
      </c>
    </row>
    <row r="424" spans="1:100" x14ac:dyDescent="0.2">
      <c r="A424" s="12"/>
      <c r="B424" s="10"/>
      <c r="C424" s="10"/>
      <c r="D424" s="14"/>
      <c r="E424" s="14"/>
      <c r="F424" s="14"/>
      <c r="G424" s="14"/>
      <c r="H424" s="14"/>
      <c r="I424" s="13"/>
      <c r="J424" s="13"/>
      <c r="M424" s="5"/>
      <c r="N424" s="14"/>
      <c r="O424" s="14"/>
      <c r="P424" s="14"/>
      <c r="Q424" s="14"/>
      <c r="AL424" t="s">
        <v>334</v>
      </c>
      <c r="AM424" t="s">
        <v>2375</v>
      </c>
      <c r="AN424" s="27">
        <v>0.6578356481481481</v>
      </c>
      <c r="AO424" t="s">
        <v>2046</v>
      </c>
      <c r="AP424">
        <v>1016894837</v>
      </c>
      <c r="AQ424" t="s">
        <v>1414</v>
      </c>
      <c r="AR424" t="s">
        <v>1415</v>
      </c>
      <c r="AS424" t="s">
        <v>1416</v>
      </c>
      <c r="AT424" t="s">
        <v>1346</v>
      </c>
      <c r="AU424" t="s">
        <v>1087</v>
      </c>
      <c r="AV424" s="10">
        <v>140001287066</v>
      </c>
      <c r="AW424" s="10">
        <v>130000574112</v>
      </c>
      <c r="AX424">
        <v>2006963979</v>
      </c>
      <c r="AY424" t="s">
        <v>2366</v>
      </c>
      <c r="AZ424" s="21">
        <v>119465.5</v>
      </c>
      <c r="BA424">
        <v>9008238546</v>
      </c>
      <c r="BB424" s="21">
        <v>119465.5</v>
      </c>
      <c r="BC424" t="s">
        <v>2367</v>
      </c>
      <c r="BD424" t="s">
        <v>2368</v>
      </c>
      <c r="BE424" s="21">
        <f t="shared" si="6"/>
        <v>0</v>
      </c>
      <c r="BF424" t="s">
        <v>1417</v>
      </c>
      <c r="BG424" t="s">
        <v>1418</v>
      </c>
      <c r="BH424" t="s">
        <v>2374</v>
      </c>
      <c r="BI424" s="27">
        <v>0.62722222222222224</v>
      </c>
      <c r="BJ424">
        <v>403363</v>
      </c>
      <c r="BK424" t="s">
        <v>53</v>
      </c>
      <c r="BL424" s="27">
        <v>0.62725694444444446</v>
      </c>
      <c r="BM424" t="s">
        <v>2374</v>
      </c>
      <c r="BN424" s="27">
        <v>0.65921296296296295</v>
      </c>
      <c r="BO424" t="s">
        <v>2047</v>
      </c>
      <c r="BQ424" t="s">
        <v>2061</v>
      </c>
      <c r="BR424">
        <v>2516</v>
      </c>
      <c r="BT424">
        <v>30170</v>
      </c>
      <c r="BU424">
        <v>3</v>
      </c>
      <c r="BW424" t="s">
        <v>1421</v>
      </c>
      <c r="BY424" s="27">
        <v>0.6578356481481481</v>
      </c>
      <c r="BZ424" t="s">
        <v>2398</v>
      </c>
      <c r="CA424" t="s">
        <v>1422</v>
      </c>
      <c r="CB424" t="s">
        <v>2049</v>
      </c>
      <c r="CC424">
        <v>9000</v>
      </c>
      <c r="CD424" t="s">
        <v>1396</v>
      </c>
      <c r="CE424">
        <v>10</v>
      </c>
      <c r="CF424">
        <v>9000</v>
      </c>
      <c r="CG424" t="s">
        <v>1396</v>
      </c>
      <c r="CH424">
        <v>4016316922</v>
      </c>
      <c r="CI424" t="s">
        <v>1396</v>
      </c>
      <c r="CJ424" s="27">
        <v>0.6578356481481481</v>
      </c>
      <c r="CK424" t="s">
        <v>2374</v>
      </c>
      <c r="CL424" t="s">
        <v>1424</v>
      </c>
      <c r="CM424" t="s">
        <v>2050</v>
      </c>
      <c r="CN424" t="s">
        <v>2051</v>
      </c>
      <c r="CO424" s="27">
        <v>0.65796296296296297</v>
      </c>
      <c r="CP424" s="27">
        <v>0</v>
      </c>
      <c r="CQ424" t="s">
        <v>2375</v>
      </c>
      <c r="CR424" t="s">
        <v>1427</v>
      </c>
      <c r="CS424" t="s">
        <v>1396</v>
      </c>
      <c r="CT424" t="s">
        <v>2052</v>
      </c>
      <c r="CU424">
        <v>183469065</v>
      </c>
      <c r="CV424">
        <v>9000</v>
      </c>
    </row>
    <row r="425" spans="1:100" x14ac:dyDescent="0.2">
      <c r="A425" s="12"/>
      <c r="B425" s="10"/>
      <c r="C425" s="10"/>
      <c r="D425" s="14"/>
      <c r="E425" s="14"/>
      <c r="F425" s="14"/>
      <c r="G425" s="14"/>
      <c r="H425" s="14"/>
      <c r="I425" s="13"/>
      <c r="J425" s="13"/>
      <c r="M425" s="5"/>
      <c r="N425" s="14"/>
      <c r="O425" s="14"/>
      <c r="P425" s="14"/>
      <c r="Q425" s="14"/>
      <c r="AL425" t="s">
        <v>334</v>
      </c>
      <c r="AM425" t="s">
        <v>2375</v>
      </c>
      <c r="AN425" s="27">
        <v>0.68229166666666663</v>
      </c>
      <c r="AO425" t="s">
        <v>2046</v>
      </c>
      <c r="AP425">
        <v>1017270176</v>
      </c>
      <c r="AQ425" t="s">
        <v>1414</v>
      </c>
      <c r="AR425" t="s">
        <v>1415</v>
      </c>
      <c r="AS425" t="s">
        <v>1416</v>
      </c>
      <c r="AT425" t="s">
        <v>1346</v>
      </c>
      <c r="AU425" t="s">
        <v>1139</v>
      </c>
      <c r="AV425" s="10">
        <v>140001287233</v>
      </c>
      <c r="AW425" s="10">
        <v>130000574087</v>
      </c>
      <c r="AX425">
        <v>2006964093</v>
      </c>
      <c r="AY425" t="s">
        <v>2366</v>
      </c>
      <c r="AZ425" s="21">
        <v>118229.65</v>
      </c>
      <c r="BA425">
        <v>9008238702</v>
      </c>
      <c r="BB425" s="21">
        <v>118229.65</v>
      </c>
      <c r="BC425" t="s">
        <v>2381</v>
      </c>
      <c r="BD425" t="s">
        <v>2382</v>
      </c>
      <c r="BE425" s="21">
        <f t="shared" si="6"/>
        <v>0</v>
      </c>
      <c r="BF425" t="s">
        <v>1417</v>
      </c>
      <c r="BG425" t="s">
        <v>1418</v>
      </c>
      <c r="BH425" t="s">
        <v>2374</v>
      </c>
      <c r="BI425" s="27">
        <v>0.62378472222222225</v>
      </c>
      <c r="BJ425">
        <v>403363</v>
      </c>
      <c r="BK425" t="s">
        <v>53</v>
      </c>
      <c r="BL425" s="27">
        <v>0.62384259259259256</v>
      </c>
      <c r="BM425" t="s">
        <v>2374</v>
      </c>
      <c r="BN425" s="27">
        <v>0.68331018518518516</v>
      </c>
      <c r="BO425" t="s">
        <v>2047</v>
      </c>
      <c r="BQ425" t="s">
        <v>2062</v>
      </c>
      <c r="BR425">
        <v>2516</v>
      </c>
      <c r="BT425">
        <v>30170</v>
      </c>
      <c r="BU425">
        <v>3</v>
      </c>
      <c r="BW425" t="s">
        <v>1421</v>
      </c>
      <c r="BY425" s="27">
        <v>0.68229166666666663</v>
      </c>
      <c r="BZ425" t="s">
        <v>2398</v>
      </c>
      <c r="CA425" t="s">
        <v>1422</v>
      </c>
      <c r="CB425" t="s">
        <v>2049</v>
      </c>
      <c r="CC425">
        <v>9000</v>
      </c>
      <c r="CD425" t="s">
        <v>1396</v>
      </c>
      <c r="CE425">
        <v>10</v>
      </c>
      <c r="CF425">
        <v>9000</v>
      </c>
      <c r="CG425" t="s">
        <v>1396</v>
      </c>
      <c r="CH425">
        <v>4016316922</v>
      </c>
      <c r="CI425" t="s">
        <v>1396</v>
      </c>
      <c r="CJ425" s="27">
        <v>0.68229166666666663</v>
      </c>
      <c r="CK425" t="s">
        <v>2374</v>
      </c>
      <c r="CL425" t="s">
        <v>1424</v>
      </c>
      <c r="CM425" t="s">
        <v>2050</v>
      </c>
      <c r="CN425" t="s">
        <v>2051</v>
      </c>
      <c r="CO425" s="27">
        <v>0.68244212962962969</v>
      </c>
      <c r="CP425" s="27">
        <v>0</v>
      </c>
      <c r="CQ425" t="s">
        <v>2375</v>
      </c>
      <c r="CR425" t="s">
        <v>1427</v>
      </c>
      <c r="CS425" t="s">
        <v>1396</v>
      </c>
      <c r="CT425" t="s">
        <v>2052</v>
      </c>
      <c r="CU425">
        <v>183471380</v>
      </c>
      <c r="CV425">
        <v>9000</v>
      </c>
    </row>
    <row r="426" spans="1:100" x14ac:dyDescent="0.2">
      <c r="A426" s="12"/>
      <c r="B426" s="10"/>
      <c r="C426" s="10"/>
      <c r="D426" s="14"/>
      <c r="E426" s="14"/>
      <c r="F426" s="14"/>
      <c r="G426" s="14"/>
      <c r="H426" s="14"/>
      <c r="I426" s="13"/>
      <c r="J426" s="13"/>
      <c r="M426" s="5"/>
      <c r="N426" s="14"/>
      <c r="O426" s="14"/>
      <c r="P426" s="14"/>
      <c r="Q426" s="14"/>
      <c r="AL426" t="s">
        <v>334</v>
      </c>
      <c r="AM426" t="s">
        <v>2375</v>
      </c>
      <c r="AN426" s="27">
        <v>0.55593749999999997</v>
      </c>
      <c r="AO426" t="s">
        <v>2046</v>
      </c>
      <c r="AP426">
        <v>1016894824</v>
      </c>
      <c r="AQ426" t="s">
        <v>1414</v>
      </c>
      <c r="AR426" t="s">
        <v>1415</v>
      </c>
      <c r="AS426" t="s">
        <v>1416</v>
      </c>
      <c r="AT426" t="s">
        <v>1346</v>
      </c>
      <c r="AU426" t="s">
        <v>890</v>
      </c>
      <c r="AV426" s="10">
        <v>140001286103</v>
      </c>
      <c r="AW426" s="10">
        <v>130000573942</v>
      </c>
      <c r="AX426">
        <v>2006962870</v>
      </c>
      <c r="AY426" t="s">
        <v>2366</v>
      </c>
      <c r="AZ426" s="21">
        <v>59320.800000000003</v>
      </c>
      <c r="BA426">
        <v>9008237235</v>
      </c>
      <c r="BB426" s="21">
        <v>59320.800000000003</v>
      </c>
      <c r="BC426" t="s">
        <v>2367</v>
      </c>
      <c r="BD426" t="s">
        <v>2388</v>
      </c>
      <c r="BE426" s="21">
        <f t="shared" si="6"/>
        <v>0</v>
      </c>
      <c r="BF426" t="s">
        <v>1417</v>
      </c>
      <c r="BG426" t="s">
        <v>1418</v>
      </c>
      <c r="BH426" t="s">
        <v>2374</v>
      </c>
      <c r="BI426" s="27">
        <v>0.61383101851851851</v>
      </c>
      <c r="BJ426">
        <v>403363</v>
      </c>
      <c r="BK426" t="s">
        <v>53</v>
      </c>
      <c r="BL426" s="27">
        <v>0.61383101851851851</v>
      </c>
      <c r="BM426" t="s">
        <v>2374</v>
      </c>
      <c r="BN426" s="27">
        <v>0.55746527777777777</v>
      </c>
      <c r="BO426" t="s">
        <v>2047</v>
      </c>
      <c r="BQ426" t="s">
        <v>2063</v>
      </c>
      <c r="BT426">
        <v>30170</v>
      </c>
      <c r="BW426" t="s">
        <v>1421</v>
      </c>
      <c r="BY426" s="28">
        <v>1</v>
      </c>
      <c r="BZ426" t="s">
        <v>2393</v>
      </c>
      <c r="CA426" t="s">
        <v>1422</v>
      </c>
      <c r="CB426" t="s">
        <v>2049</v>
      </c>
      <c r="CC426">
        <v>9000</v>
      </c>
      <c r="CD426" t="s">
        <v>1396</v>
      </c>
      <c r="CE426">
        <v>10</v>
      </c>
      <c r="CF426">
        <v>9000</v>
      </c>
      <c r="CG426" t="s">
        <v>1396</v>
      </c>
      <c r="CH426">
        <v>4016316922</v>
      </c>
      <c r="CI426" t="s">
        <v>1396</v>
      </c>
      <c r="CJ426" s="27">
        <v>0</v>
      </c>
      <c r="CK426" t="s">
        <v>2393</v>
      </c>
      <c r="CL426" t="s">
        <v>1424</v>
      </c>
      <c r="CM426" t="s">
        <v>2050</v>
      </c>
      <c r="CN426" t="s">
        <v>2051</v>
      </c>
      <c r="CO426" s="27">
        <v>0.5560532407407407</v>
      </c>
      <c r="CP426" s="27">
        <v>0</v>
      </c>
      <c r="CQ426" t="s">
        <v>2375</v>
      </c>
      <c r="CR426" t="s">
        <v>1427</v>
      </c>
      <c r="CS426" t="s">
        <v>1396</v>
      </c>
      <c r="CT426" t="s">
        <v>2052</v>
      </c>
      <c r="CU426">
        <v>183459805</v>
      </c>
      <c r="CV426">
        <v>9000</v>
      </c>
    </row>
    <row r="427" spans="1:100" x14ac:dyDescent="0.2">
      <c r="A427" s="12"/>
      <c r="B427" s="10"/>
      <c r="C427" s="10"/>
      <c r="D427" s="14"/>
      <c r="E427" s="14"/>
      <c r="F427" s="14"/>
      <c r="G427" s="14"/>
      <c r="H427" s="14"/>
      <c r="I427" s="13"/>
      <c r="J427" s="13"/>
      <c r="M427" s="5"/>
      <c r="N427" s="14"/>
      <c r="O427" s="14"/>
      <c r="P427" s="14"/>
      <c r="Q427" s="14"/>
      <c r="AL427" t="s">
        <v>443</v>
      </c>
      <c r="AM427" t="s">
        <v>2375</v>
      </c>
      <c r="AN427" s="27">
        <v>0.5433796296296296</v>
      </c>
      <c r="AO427" t="s">
        <v>2064</v>
      </c>
      <c r="AP427">
        <v>1016892882</v>
      </c>
      <c r="AQ427" t="s">
        <v>1414</v>
      </c>
      <c r="AR427" t="s">
        <v>1415</v>
      </c>
      <c r="AS427" t="s">
        <v>1416</v>
      </c>
      <c r="AT427" t="s">
        <v>1346</v>
      </c>
      <c r="AU427" t="s">
        <v>2473</v>
      </c>
      <c r="AV427" s="10">
        <v>140001286024</v>
      </c>
      <c r="AW427" s="10">
        <v>130000573166</v>
      </c>
      <c r="AX427">
        <v>2006962834</v>
      </c>
      <c r="AY427" t="s">
        <v>2366</v>
      </c>
      <c r="AZ427" s="21">
        <v>116287.6</v>
      </c>
      <c r="BA427">
        <v>9008237120</v>
      </c>
      <c r="BB427" s="21">
        <v>116287.6</v>
      </c>
      <c r="BC427" t="s">
        <v>2379</v>
      </c>
      <c r="BD427" t="s">
        <v>2380</v>
      </c>
      <c r="BE427" s="21">
        <f t="shared" si="6"/>
        <v>0</v>
      </c>
      <c r="BF427" t="s">
        <v>1417</v>
      </c>
      <c r="BG427" t="s">
        <v>1418</v>
      </c>
      <c r="BH427" t="s">
        <v>2375</v>
      </c>
      <c r="BI427" s="27">
        <v>0.68505787037037036</v>
      </c>
      <c r="BJ427">
        <v>506186</v>
      </c>
      <c r="BK427" t="s">
        <v>75</v>
      </c>
      <c r="BL427" s="27">
        <v>0.68505787037037036</v>
      </c>
      <c r="BM427" t="s">
        <v>2375</v>
      </c>
      <c r="BN427" s="27">
        <v>0.54878472222222219</v>
      </c>
      <c r="BO427" t="s">
        <v>2065</v>
      </c>
      <c r="BQ427" t="s">
        <v>2066</v>
      </c>
      <c r="BT427">
        <v>30180</v>
      </c>
      <c r="BU427">
        <v>3</v>
      </c>
      <c r="BW427" t="s">
        <v>1421</v>
      </c>
      <c r="BY427" s="27">
        <v>0.5433796296296296</v>
      </c>
      <c r="BZ427" t="s">
        <v>2398</v>
      </c>
      <c r="CA427" t="s">
        <v>1422</v>
      </c>
      <c r="CB427" t="s">
        <v>2067</v>
      </c>
      <c r="CC427">
        <v>9000</v>
      </c>
      <c r="CD427" t="s">
        <v>1393</v>
      </c>
      <c r="CE427">
        <v>10</v>
      </c>
      <c r="CF427">
        <v>9000</v>
      </c>
      <c r="CG427" t="s">
        <v>1393</v>
      </c>
      <c r="CH427">
        <v>4016316819</v>
      </c>
      <c r="CI427" t="s">
        <v>1393</v>
      </c>
      <c r="CJ427" s="27">
        <v>0.5433796296296296</v>
      </c>
      <c r="CK427" t="s">
        <v>2374</v>
      </c>
      <c r="CL427" t="s">
        <v>1424</v>
      </c>
      <c r="CM427" t="s">
        <v>2068</v>
      </c>
      <c r="CN427" t="s">
        <v>2069</v>
      </c>
      <c r="CO427" s="27">
        <v>0.5435416666666667</v>
      </c>
      <c r="CP427" s="27">
        <v>0</v>
      </c>
      <c r="CQ427" t="s">
        <v>2375</v>
      </c>
      <c r="CR427" t="s">
        <v>1427</v>
      </c>
      <c r="CS427" t="s">
        <v>1393</v>
      </c>
      <c r="CT427" t="s">
        <v>2070</v>
      </c>
      <c r="CU427">
        <v>183459330</v>
      </c>
      <c r="CV427">
        <v>9000</v>
      </c>
    </row>
    <row r="428" spans="1:100" x14ac:dyDescent="0.2">
      <c r="A428" s="12"/>
      <c r="B428" s="10"/>
      <c r="C428" s="10"/>
      <c r="D428" s="14"/>
      <c r="E428" s="14"/>
      <c r="F428" s="14"/>
      <c r="G428" s="14"/>
      <c r="H428" s="14"/>
      <c r="I428" s="13"/>
      <c r="J428" s="13"/>
      <c r="M428" s="5"/>
      <c r="N428" s="14"/>
      <c r="O428" s="14"/>
      <c r="P428" s="14"/>
      <c r="Q428" s="14"/>
      <c r="AL428" t="s">
        <v>443</v>
      </c>
      <c r="AM428" t="s">
        <v>2375</v>
      </c>
      <c r="AN428" s="27">
        <v>0.53651620370370368</v>
      </c>
      <c r="AO428" t="s">
        <v>2064</v>
      </c>
      <c r="AP428">
        <v>1016892882</v>
      </c>
      <c r="AQ428" t="s">
        <v>1414</v>
      </c>
      <c r="AR428" t="s">
        <v>1415</v>
      </c>
      <c r="AS428" t="s">
        <v>1416</v>
      </c>
      <c r="AT428" t="s">
        <v>1346</v>
      </c>
      <c r="AU428" t="s">
        <v>1248</v>
      </c>
      <c r="AV428" s="10">
        <v>140001285947</v>
      </c>
      <c r="AW428" s="10">
        <v>130000602390</v>
      </c>
      <c r="AX428">
        <v>2006962759</v>
      </c>
      <c r="AY428" t="s">
        <v>2366</v>
      </c>
      <c r="AZ428" s="21">
        <v>108401.7</v>
      </c>
      <c r="BA428">
        <v>9008238276</v>
      </c>
      <c r="BB428" s="21">
        <v>108401.7</v>
      </c>
      <c r="BC428" t="s">
        <v>2379</v>
      </c>
      <c r="BD428" t="s">
        <v>2380</v>
      </c>
      <c r="BE428" s="21">
        <f t="shared" si="6"/>
        <v>0</v>
      </c>
      <c r="BF428" t="s">
        <v>1417</v>
      </c>
      <c r="BG428" t="s">
        <v>1418</v>
      </c>
      <c r="BH428" t="s">
        <v>2375</v>
      </c>
      <c r="BI428" s="27">
        <v>0.6909953703703704</v>
      </c>
      <c r="BJ428">
        <v>506186</v>
      </c>
      <c r="BK428" t="s">
        <v>75</v>
      </c>
      <c r="BL428" s="27">
        <v>0.6909953703703704</v>
      </c>
      <c r="BM428" t="s">
        <v>2375</v>
      </c>
      <c r="BN428" s="27">
        <v>0.53976851851851848</v>
      </c>
      <c r="BO428" t="s">
        <v>2065</v>
      </c>
      <c r="BQ428" t="s">
        <v>2071</v>
      </c>
      <c r="BT428">
        <v>30180</v>
      </c>
      <c r="BW428" t="s">
        <v>1421</v>
      </c>
      <c r="BY428" s="28">
        <v>1</v>
      </c>
      <c r="BZ428" t="s">
        <v>2365</v>
      </c>
      <c r="CA428" t="s">
        <v>1422</v>
      </c>
      <c r="CB428" t="s">
        <v>2067</v>
      </c>
      <c r="CC428">
        <v>9000</v>
      </c>
      <c r="CD428" t="s">
        <v>1393</v>
      </c>
      <c r="CE428">
        <v>10</v>
      </c>
      <c r="CF428">
        <v>9000</v>
      </c>
      <c r="CG428" t="s">
        <v>1393</v>
      </c>
      <c r="CH428">
        <v>4016316819</v>
      </c>
      <c r="CI428" t="s">
        <v>1393</v>
      </c>
      <c r="CJ428" s="27">
        <v>0</v>
      </c>
      <c r="CK428" t="s">
        <v>2472</v>
      </c>
      <c r="CL428" t="s">
        <v>1424</v>
      </c>
      <c r="CM428" t="s">
        <v>2068</v>
      </c>
      <c r="CN428" t="s">
        <v>2069</v>
      </c>
      <c r="CO428" s="27">
        <v>0.53667824074074078</v>
      </c>
      <c r="CP428" s="27">
        <v>0</v>
      </c>
      <c r="CQ428" t="s">
        <v>2375</v>
      </c>
      <c r="CR428" t="s">
        <v>1427</v>
      </c>
      <c r="CS428" t="s">
        <v>1393</v>
      </c>
      <c r="CT428" t="s">
        <v>2070</v>
      </c>
      <c r="CU428">
        <v>183458947</v>
      </c>
      <c r="CV428">
        <v>9000</v>
      </c>
    </row>
    <row r="429" spans="1:100" x14ac:dyDescent="0.2">
      <c r="A429" s="12"/>
      <c r="B429" s="10"/>
      <c r="C429" s="10"/>
      <c r="D429" s="14"/>
      <c r="E429" s="14"/>
      <c r="F429" s="14"/>
      <c r="G429" s="14"/>
      <c r="H429" s="14"/>
      <c r="I429" s="13"/>
      <c r="J429" s="13"/>
      <c r="M429" s="5"/>
      <c r="N429" s="14"/>
      <c r="O429" s="14"/>
      <c r="P429" s="14"/>
      <c r="Q429" s="14"/>
      <c r="AL429" t="s">
        <v>443</v>
      </c>
      <c r="AM429" t="s">
        <v>2375</v>
      </c>
      <c r="AN429" s="27">
        <v>0.55410879629629628</v>
      </c>
      <c r="AO429" t="s">
        <v>2064</v>
      </c>
      <c r="AP429">
        <v>1016892882</v>
      </c>
      <c r="AQ429" t="s">
        <v>1414</v>
      </c>
      <c r="AR429" t="s">
        <v>1415</v>
      </c>
      <c r="AS429" t="s">
        <v>1416</v>
      </c>
      <c r="AT429" t="s">
        <v>1346</v>
      </c>
      <c r="AU429" t="s">
        <v>1245</v>
      </c>
      <c r="AV429" s="10">
        <v>140001286090</v>
      </c>
      <c r="AW429" s="10">
        <v>130000602388</v>
      </c>
      <c r="AX429">
        <v>2006962849</v>
      </c>
      <c r="AY429" t="s">
        <v>2366</v>
      </c>
      <c r="AZ429" s="21">
        <v>143652.85</v>
      </c>
      <c r="BA429">
        <v>9008237200</v>
      </c>
      <c r="BB429" s="21">
        <v>143652.85</v>
      </c>
      <c r="BC429" t="s">
        <v>2379</v>
      </c>
      <c r="BD429" t="s">
        <v>2380</v>
      </c>
      <c r="BE429" s="21">
        <f t="shared" si="6"/>
        <v>0</v>
      </c>
      <c r="BF429" t="s">
        <v>1417</v>
      </c>
      <c r="BG429" t="s">
        <v>1418</v>
      </c>
      <c r="BH429" t="s">
        <v>2375</v>
      </c>
      <c r="BI429" s="27">
        <v>0.69079861111111107</v>
      </c>
      <c r="BJ429">
        <v>506186</v>
      </c>
      <c r="BK429" t="s">
        <v>75</v>
      </c>
      <c r="BL429" s="27">
        <v>0.69079861111111107</v>
      </c>
      <c r="BM429" t="s">
        <v>2375</v>
      </c>
      <c r="BN429" s="27">
        <v>0.55640046296296297</v>
      </c>
      <c r="BO429" t="s">
        <v>2065</v>
      </c>
      <c r="BQ429" t="s">
        <v>2072</v>
      </c>
      <c r="BT429">
        <v>30180</v>
      </c>
      <c r="BW429" t="s">
        <v>1421</v>
      </c>
      <c r="BY429" s="28">
        <v>1</v>
      </c>
      <c r="BZ429" t="s">
        <v>2365</v>
      </c>
      <c r="CA429" t="s">
        <v>1422</v>
      </c>
      <c r="CB429" t="s">
        <v>2067</v>
      </c>
      <c r="CC429">
        <v>9000</v>
      </c>
      <c r="CD429" t="s">
        <v>1393</v>
      </c>
      <c r="CE429">
        <v>10</v>
      </c>
      <c r="CF429">
        <v>9000</v>
      </c>
      <c r="CG429" t="s">
        <v>1393</v>
      </c>
      <c r="CH429">
        <v>4016316819</v>
      </c>
      <c r="CI429" t="s">
        <v>1393</v>
      </c>
      <c r="CJ429" s="27">
        <v>0</v>
      </c>
      <c r="CK429" t="s">
        <v>2472</v>
      </c>
      <c r="CL429" t="s">
        <v>1424</v>
      </c>
      <c r="CM429" t="s">
        <v>2068</v>
      </c>
      <c r="CN429" t="s">
        <v>2069</v>
      </c>
      <c r="CO429" s="27">
        <v>0.55424768518518519</v>
      </c>
      <c r="CP429" s="27">
        <v>0</v>
      </c>
      <c r="CQ429" t="s">
        <v>2375</v>
      </c>
      <c r="CR429" t="s">
        <v>1427</v>
      </c>
      <c r="CS429" t="s">
        <v>1393</v>
      </c>
      <c r="CT429" t="s">
        <v>2070</v>
      </c>
      <c r="CU429">
        <v>183459788</v>
      </c>
      <c r="CV429">
        <v>9000</v>
      </c>
    </row>
    <row r="430" spans="1:100" x14ac:dyDescent="0.2">
      <c r="A430" s="12"/>
      <c r="B430" s="10"/>
      <c r="C430" s="10"/>
      <c r="D430" s="14"/>
      <c r="E430" s="14"/>
      <c r="F430" s="14"/>
      <c r="G430" s="14"/>
      <c r="H430" s="14"/>
      <c r="I430" s="13"/>
      <c r="J430" s="13"/>
      <c r="M430" s="5"/>
      <c r="N430" s="14"/>
      <c r="O430" s="14"/>
      <c r="P430" s="14"/>
      <c r="Q430" s="14"/>
      <c r="AL430" t="s">
        <v>443</v>
      </c>
      <c r="AM430" t="s">
        <v>2375</v>
      </c>
      <c r="AN430" s="27">
        <v>0.58324074074074073</v>
      </c>
      <c r="AO430" t="s">
        <v>2064</v>
      </c>
      <c r="AP430">
        <v>1016894824</v>
      </c>
      <c r="AQ430" t="s">
        <v>1414</v>
      </c>
      <c r="AR430" t="s">
        <v>1415</v>
      </c>
      <c r="AS430" t="s">
        <v>1416</v>
      </c>
      <c r="AT430" t="s">
        <v>1346</v>
      </c>
      <c r="AU430" t="s">
        <v>884</v>
      </c>
      <c r="AV430" s="10">
        <v>140001286407</v>
      </c>
      <c r="AW430" s="10">
        <v>130000573251</v>
      </c>
      <c r="AX430">
        <v>2006963192</v>
      </c>
      <c r="AY430" t="s">
        <v>2366</v>
      </c>
      <c r="AZ430" s="21">
        <v>6002.7</v>
      </c>
      <c r="BA430">
        <v>9008237597</v>
      </c>
      <c r="BB430" s="21">
        <v>6002.7</v>
      </c>
      <c r="BC430" t="s">
        <v>2367</v>
      </c>
      <c r="BD430" t="s">
        <v>2388</v>
      </c>
      <c r="BE430" s="21">
        <f t="shared" si="6"/>
        <v>0</v>
      </c>
      <c r="BF430" t="s">
        <v>1417</v>
      </c>
      <c r="BG430" t="s">
        <v>1418</v>
      </c>
      <c r="BH430" t="s">
        <v>2375</v>
      </c>
      <c r="BI430" s="27">
        <v>0.68519675925925927</v>
      </c>
      <c r="BJ430">
        <v>506186</v>
      </c>
      <c r="BK430" t="s">
        <v>75</v>
      </c>
      <c r="BL430" s="27">
        <v>0.68519675925925927</v>
      </c>
      <c r="BM430" t="s">
        <v>2375</v>
      </c>
      <c r="BN430" s="27">
        <v>0.58575231481481482</v>
      </c>
      <c r="BO430" t="s">
        <v>2065</v>
      </c>
      <c r="BQ430" t="s">
        <v>2073</v>
      </c>
      <c r="BT430">
        <v>30180</v>
      </c>
      <c r="BU430">
        <v>3</v>
      </c>
      <c r="BW430" t="s">
        <v>1421</v>
      </c>
      <c r="BY430" s="27">
        <v>0.58324074074074073</v>
      </c>
      <c r="BZ430" t="s">
        <v>2398</v>
      </c>
      <c r="CA430" t="s">
        <v>1422</v>
      </c>
      <c r="CB430" t="s">
        <v>2067</v>
      </c>
      <c r="CC430">
        <v>9000</v>
      </c>
      <c r="CD430" t="s">
        <v>1393</v>
      </c>
      <c r="CE430">
        <v>10</v>
      </c>
      <c r="CF430">
        <v>9000</v>
      </c>
      <c r="CG430" t="s">
        <v>1393</v>
      </c>
      <c r="CH430">
        <v>4016316819</v>
      </c>
      <c r="CI430" t="s">
        <v>1393</v>
      </c>
      <c r="CJ430" s="27">
        <v>0.58324074074074073</v>
      </c>
      <c r="CK430" t="s">
        <v>2374</v>
      </c>
      <c r="CL430" t="s">
        <v>1424</v>
      </c>
      <c r="CM430" t="s">
        <v>2068</v>
      </c>
      <c r="CN430" t="s">
        <v>2069</v>
      </c>
      <c r="CO430" s="27">
        <v>0.58328703703703699</v>
      </c>
      <c r="CP430" s="27">
        <v>0</v>
      </c>
      <c r="CQ430" t="s">
        <v>2375</v>
      </c>
      <c r="CR430" t="s">
        <v>1427</v>
      </c>
      <c r="CS430" t="s">
        <v>1393</v>
      </c>
      <c r="CT430" t="s">
        <v>2070</v>
      </c>
      <c r="CU430">
        <v>183462396</v>
      </c>
      <c r="CV430">
        <v>9000</v>
      </c>
    </row>
    <row r="431" spans="1:100" x14ac:dyDescent="0.2">
      <c r="A431" s="12"/>
      <c r="B431" s="10"/>
      <c r="C431" s="10"/>
      <c r="D431" s="14"/>
      <c r="E431" s="14"/>
      <c r="F431" s="14"/>
      <c r="G431" s="14"/>
      <c r="H431" s="14"/>
      <c r="I431" s="13"/>
      <c r="J431" s="13"/>
      <c r="M431" s="5"/>
      <c r="N431" s="14"/>
      <c r="O431" s="14"/>
      <c r="P431" s="14"/>
      <c r="Q431" s="14"/>
      <c r="AL431" t="s">
        <v>443</v>
      </c>
      <c r="AM431" t="s">
        <v>2375</v>
      </c>
      <c r="AN431" s="27">
        <v>0.59124999999999994</v>
      </c>
      <c r="AO431" t="s">
        <v>2064</v>
      </c>
      <c r="AP431">
        <v>1017826554</v>
      </c>
      <c r="AQ431" t="s">
        <v>1414</v>
      </c>
      <c r="AR431" t="s">
        <v>1415</v>
      </c>
      <c r="AS431" t="s">
        <v>1416</v>
      </c>
      <c r="AT431" t="s">
        <v>1346</v>
      </c>
      <c r="AU431" t="s">
        <v>1036</v>
      </c>
      <c r="AV431" s="10">
        <v>140001286521</v>
      </c>
      <c r="AW431" s="10">
        <v>130000573245</v>
      </c>
      <c r="AX431">
        <v>2006963324</v>
      </c>
      <c r="AY431" t="s">
        <v>2366</v>
      </c>
      <c r="AZ431" s="21">
        <v>155893.65</v>
      </c>
      <c r="BA431">
        <v>9008237729</v>
      </c>
      <c r="BB431" s="21">
        <v>155893.65</v>
      </c>
      <c r="BC431" t="s">
        <v>2372</v>
      </c>
      <c r="BD431" t="s">
        <v>2376</v>
      </c>
      <c r="BE431" s="21">
        <f t="shared" si="6"/>
        <v>0</v>
      </c>
      <c r="BF431" t="s">
        <v>1417</v>
      </c>
      <c r="BG431" t="s">
        <v>1418</v>
      </c>
      <c r="BH431" t="s">
        <v>2375</v>
      </c>
      <c r="BI431" s="27">
        <v>0.68596064814814817</v>
      </c>
      <c r="BJ431">
        <v>506186</v>
      </c>
      <c r="BK431" t="s">
        <v>75</v>
      </c>
      <c r="BL431" s="27">
        <v>0.68596064814814817</v>
      </c>
      <c r="BM431" t="s">
        <v>2375</v>
      </c>
      <c r="BN431" s="27">
        <v>0.59599537037037031</v>
      </c>
      <c r="BO431" t="s">
        <v>2065</v>
      </c>
      <c r="BQ431" t="s">
        <v>2074</v>
      </c>
      <c r="BT431">
        <v>30180</v>
      </c>
      <c r="BU431">
        <v>3</v>
      </c>
      <c r="BW431" t="s">
        <v>1421</v>
      </c>
      <c r="BY431" s="27">
        <v>0.59124999999999994</v>
      </c>
      <c r="BZ431" t="s">
        <v>2398</v>
      </c>
      <c r="CA431" t="s">
        <v>1422</v>
      </c>
      <c r="CB431" t="s">
        <v>2067</v>
      </c>
      <c r="CC431">
        <v>9000</v>
      </c>
      <c r="CD431" t="s">
        <v>1393</v>
      </c>
      <c r="CE431">
        <v>10</v>
      </c>
      <c r="CF431">
        <v>9000</v>
      </c>
      <c r="CG431" t="s">
        <v>1393</v>
      </c>
      <c r="CH431">
        <v>4016316819</v>
      </c>
      <c r="CI431" t="s">
        <v>1393</v>
      </c>
      <c r="CJ431" s="27">
        <v>0.59124999999999994</v>
      </c>
      <c r="CK431" t="s">
        <v>2374</v>
      </c>
      <c r="CL431" t="s">
        <v>1424</v>
      </c>
      <c r="CM431" t="s">
        <v>2068</v>
      </c>
      <c r="CN431" t="s">
        <v>2069</v>
      </c>
      <c r="CO431" s="27">
        <v>0.59574074074074079</v>
      </c>
      <c r="CP431" s="27">
        <v>0</v>
      </c>
      <c r="CQ431" t="s">
        <v>2375</v>
      </c>
      <c r="CR431" t="s">
        <v>1427</v>
      </c>
      <c r="CS431" t="s">
        <v>1393</v>
      </c>
      <c r="CT431" t="s">
        <v>2070</v>
      </c>
      <c r="CU431">
        <v>183463328</v>
      </c>
      <c r="CV431">
        <v>9000</v>
      </c>
    </row>
    <row r="432" spans="1:100" x14ac:dyDescent="0.2">
      <c r="A432" s="12"/>
      <c r="B432" s="10"/>
      <c r="C432" s="10"/>
      <c r="D432" s="14"/>
      <c r="E432" s="14"/>
      <c r="F432" s="14"/>
      <c r="G432" s="14"/>
      <c r="H432" s="14"/>
      <c r="I432" s="13"/>
      <c r="J432" s="13"/>
      <c r="M432" s="5"/>
      <c r="N432" s="14"/>
      <c r="O432" s="14"/>
      <c r="P432" s="14"/>
      <c r="Q432" s="14"/>
      <c r="AL432" t="s">
        <v>443</v>
      </c>
      <c r="AM432" t="s">
        <v>2375</v>
      </c>
      <c r="AN432" s="27">
        <v>0.60028935185185184</v>
      </c>
      <c r="AO432" t="s">
        <v>2064</v>
      </c>
      <c r="AP432">
        <v>1018532101</v>
      </c>
      <c r="AQ432" t="s">
        <v>1414</v>
      </c>
      <c r="AR432" t="s">
        <v>1415</v>
      </c>
      <c r="AS432" t="s">
        <v>1416</v>
      </c>
      <c r="AT432" t="s">
        <v>1346</v>
      </c>
      <c r="AU432" t="s">
        <v>912</v>
      </c>
      <c r="AV432" s="10">
        <v>140001286575</v>
      </c>
      <c r="AW432" s="10">
        <v>130000573242</v>
      </c>
      <c r="AX432">
        <v>2006963436</v>
      </c>
      <c r="AY432" t="s">
        <v>2366</v>
      </c>
      <c r="AZ432" s="21">
        <v>56378.3</v>
      </c>
      <c r="BA432">
        <v>9008237828</v>
      </c>
      <c r="BB432" s="21">
        <v>56378.3</v>
      </c>
      <c r="BC432" t="s">
        <v>2372</v>
      </c>
      <c r="BD432" t="s">
        <v>2373</v>
      </c>
      <c r="BE432" s="21">
        <f t="shared" si="6"/>
        <v>0</v>
      </c>
      <c r="BF432" t="s">
        <v>1417</v>
      </c>
      <c r="BG432" t="s">
        <v>1418</v>
      </c>
      <c r="BH432" t="s">
        <v>2375</v>
      </c>
      <c r="BI432" s="27">
        <v>0.68548611111111113</v>
      </c>
      <c r="BJ432">
        <v>506186</v>
      </c>
      <c r="BK432" t="s">
        <v>75</v>
      </c>
      <c r="BL432" s="27">
        <v>0.68548611111111113</v>
      </c>
      <c r="BM432" t="s">
        <v>2375</v>
      </c>
      <c r="BN432" s="27">
        <v>0.60234953703703698</v>
      </c>
      <c r="BO432" t="s">
        <v>2065</v>
      </c>
      <c r="BQ432" t="s">
        <v>2075</v>
      </c>
      <c r="BT432">
        <v>30180</v>
      </c>
      <c r="BU432">
        <v>3</v>
      </c>
      <c r="BW432" t="s">
        <v>1421</v>
      </c>
      <c r="BY432" s="27">
        <v>0.60028935185185184</v>
      </c>
      <c r="BZ432" t="s">
        <v>2398</v>
      </c>
      <c r="CA432" t="s">
        <v>1422</v>
      </c>
      <c r="CB432" t="s">
        <v>2067</v>
      </c>
      <c r="CC432">
        <v>9000</v>
      </c>
      <c r="CD432" t="s">
        <v>1393</v>
      </c>
      <c r="CE432">
        <v>10</v>
      </c>
      <c r="CF432">
        <v>9000</v>
      </c>
      <c r="CG432" t="s">
        <v>1393</v>
      </c>
      <c r="CH432">
        <v>4016316819</v>
      </c>
      <c r="CI432" t="s">
        <v>1393</v>
      </c>
      <c r="CJ432" s="27">
        <v>0.60028935185185184</v>
      </c>
      <c r="CK432" t="s">
        <v>2374</v>
      </c>
      <c r="CL432" t="s">
        <v>1424</v>
      </c>
      <c r="CM432" t="s">
        <v>2068</v>
      </c>
      <c r="CN432" t="s">
        <v>2069</v>
      </c>
      <c r="CO432" s="27">
        <v>0.60041666666666671</v>
      </c>
      <c r="CP432" s="27">
        <v>0</v>
      </c>
      <c r="CQ432" t="s">
        <v>2375</v>
      </c>
      <c r="CR432" t="s">
        <v>1427</v>
      </c>
      <c r="CS432" t="s">
        <v>1393</v>
      </c>
      <c r="CT432" t="s">
        <v>2070</v>
      </c>
      <c r="CU432">
        <v>183463922</v>
      </c>
      <c r="CV432">
        <v>9000</v>
      </c>
    </row>
    <row r="433" spans="1:100" x14ac:dyDescent="0.2">
      <c r="A433" s="12"/>
      <c r="B433" s="10"/>
      <c r="C433" s="10"/>
      <c r="D433" s="14"/>
      <c r="E433" s="14"/>
      <c r="F433" s="14"/>
      <c r="G433" s="14"/>
      <c r="H433" s="14"/>
      <c r="I433" s="13"/>
      <c r="J433" s="13"/>
      <c r="M433" s="5"/>
      <c r="N433" s="14"/>
      <c r="O433" s="14"/>
      <c r="P433" s="14"/>
      <c r="Q433" s="14"/>
      <c r="AL433" t="s">
        <v>443</v>
      </c>
      <c r="AM433" t="s">
        <v>2375</v>
      </c>
      <c r="AN433" s="27">
        <v>0.57718749999999996</v>
      </c>
      <c r="AO433" t="s">
        <v>2064</v>
      </c>
      <c r="AP433">
        <v>1016894837</v>
      </c>
      <c r="AQ433" t="s">
        <v>1414</v>
      </c>
      <c r="AR433" t="s">
        <v>1415</v>
      </c>
      <c r="AS433" t="s">
        <v>1416</v>
      </c>
      <c r="AT433" t="s">
        <v>1346</v>
      </c>
      <c r="AU433" t="s">
        <v>1072</v>
      </c>
      <c r="AV433" s="10">
        <v>140001286342</v>
      </c>
      <c r="AW433" s="10">
        <v>130000573255</v>
      </c>
      <c r="AX433">
        <v>2006963174</v>
      </c>
      <c r="AY433" t="s">
        <v>2366</v>
      </c>
      <c r="AZ433" s="21">
        <v>84273.2</v>
      </c>
      <c r="BA433">
        <v>9008237467</v>
      </c>
      <c r="BB433" s="21">
        <v>84273.2</v>
      </c>
      <c r="BC433" t="s">
        <v>2367</v>
      </c>
      <c r="BD433" t="s">
        <v>2368</v>
      </c>
      <c r="BE433" s="21">
        <f t="shared" si="6"/>
        <v>0</v>
      </c>
      <c r="BF433" t="s">
        <v>1417</v>
      </c>
      <c r="BG433" t="s">
        <v>1418</v>
      </c>
      <c r="BH433" t="s">
        <v>2375</v>
      </c>
      <c r="BI433" s="27">
        <v>0.68623842592592599</v>
      </c>
      <c r="BJ433">
        <v>506186</v>
      </c>
      <c r="BK433" t="s">
        <v>75</v>
      </c>
      <c r="BL433" s="27">
        <v>0.68623842592592599</v>
      </c>
      <c r="BM433" t="s">
        <v>2375</v>
      </c>
      <c r="BN433" s="27">
        <v>0.57886574074074071</v>
      </c>
      <c r="BO433" t="s">
        <v>2065</v>
      </c>
      <c r="BQ433" t="s">
        <v>2076</v>
      </c>
      <c r="BT433">
        <v>30180</v>
      </c>
      <c r="BU433">
        <v>3</v>
      </c>
      <c r="BW433" t="s">
        <v>1421</v>
      </c>
      <c r="BY433" s="27">
        <v>0.57718749999999996</v>
      </c>
      <c r="BZ433" t="s">
        <v>2398</v>
      </c>
      <c r="CA433" t="s">
        <v>1422</v>
      </c>
      <c r="CB433" t="s">
        <v>2067</v>
      </c>
      <c r="CC433">
        <v>9000</v>
      </c>
      <c r="CD433" t="s">
        <v>1393</v>
      </c>
      <c r="CE433">
        <v>10</v>
      </c>
      <c r="CF433">
        <v>9000</v>
      </c>
      <c r="CG433" t="s">
        <v>1393</v>
      </c>
      <c r="CH433">
        <v>4016316819</v>
      </c>
      <c r="CI433" t="s">
        <v>1393</v>
      </c>
      <c r="CJ433" s="27">
        <v>0.57718749999999996</v>
      </c>
      <c r="CK433" t="s">
        <v>2374</v>
      </c>
      <c r="CL433" t="s">
        <v>1424</v>
      </c>
      <c r="CM433" t="s">
        <v>2068</v>
      </c>
      <c r="CN433" t="s">
        <v>2069</v>
      </c>
      <c r="CO433" s="27">
        <v>0.57725694444444442</v>
      </c>
      <c r="CP433" s="27">
        <v>0</v>
      </c>
      <c r="CQ433" t="s">
        <v>2375</v>
      </c>
      <c r="CR433" t="s">
        <v>1427</v>
      </c>
      <c r="CS433" t="s">
        <v>1393</v>
      </c>
      <c r="CT433" t="s">
        <v>2070</v>
      </c>
      <c r="CU433">
        <v>183461663</v>
      </c>
      <c r="CV433">
        <v>9000</v>
      </c>
    </row>
    <row r="434" spans="1:100" x14ac:dyDescent="0.2">
      <c r="A434" s="12"/>
      <c r="B434" s="10"/>
      <c r="C434" s="10"/>
      <c r="D434" s="14"/>
      <c r="E434" s="14"/>
      <c r="F434" s="14"/>
      <c r="G434" s="14"/>
      <c r="H434" s="14"/>
      <c r="I434" s="13"/>
      <c r="J434" s="13"/>
      <c r="M434" s="5"/>
      <c r="N434" s="14"/>
      <c r="O434" s="14"/>
      <c r="P434" s="14"/>
      <c r="Q434" s="14"/>
      <c r="AL434" t="s">
        <v>443</v>
      </c>
      <c r="AM434" t="s">
        <v>2375</v>
      </c>
      <c r="AN434" s="27">
        <v>0.56817129629629626</v>
      </c>
      <c r="AO434" t="s">
        <v>2064</v>
      </c>
      <c r="AP434">
        <v>1016894925</v>
      </c>
      <c r="AQ434" t="s">
        <v>1414</v>
      </c>
      <c r="AR434" t="s">
        <v>1415</v>
      </c>
      <c r="AS434" t="s">
        <v>1416</v>
      </c>
      <c r="AT434" t="s">
        <v>1346</v>
      </c>
      <c r="AU434" t="s">
        <v>728</v>
      </c>
      <c r="AV434" s="10">
        <v>140001286259</v>
      </c>
      <c r="AW434" s="10">
        <v>130000573259</v>
      </c>
      <c r="AX434">
        <v>2006963029</v>
      </c>
      <c r="AY434" t="s">
        <v>2366</v>
      </c>
      <c r="AZ434" s="21">
        <v>339564.5</v>
      </c>
      <c r="BA434">
        <v>9008237382</v>
      </c>
      <c r="BB434" s="21">
        <v>339564.5</v>
      </c>
      <c r="BC434" t="s">
        <v>2367</v>
      </c>
      <c r="BD434" t="s">
        <v>2383</v>
      </c>
      <c r="BE434" s="21">
        <f t="shared" si="6"/>
        <v>0</v>
      </c>
      <c r="BF434" t="s">
        <v>1417</v>
      </c>
      <c r="BG434" t="s">
        <v>1418</v>
      </c>
      <c r="BH434" t="s">
        <v>2375</v>
      </c>
      <c r="BI434" s="27">
        <v>0.68480324074074073</v>
      </c>
      <c r="BJ434">
        <v>506186</v>
      </c>
      <c r="BK434" t="s">
        <v>75</v>
      </c>
      <c r="BL434" s="27">
        <v>0.68480324074074073</v>
      </c>
      <c r="BM434" t="s">
        <v>2375</v>
      </c>
      <c r="BN434" s="27">
        <v>0.57082175925925926</v>
      </c>
      <c r="BO434" t="s">
        <v>2065</v>
      </c>
      <c r="BQ434" t="s">
        <v>2077</v>
      </c>
      <c r="BT434">
        <v>30180</v>
      </c>
      <c r="BU434">
        <v>3</v>
      </c>
      <c r="BW434" t="s">
        <v>1421</v>
      </c>
      <c r="BY434" s="27">
        <v>0.56817129629629626</v>
      </c>
      <c r="BZ434" t="s">
        <v>2398</v>
      </c>
      <c r="CA434" t="s">
        <v>1422</v>
      </c>
      <c r="CB434" t="s">
        <v>2067</v>
      </c>
      <c r="CC434">
        <v>9000</v>
      </c>
      <c r="CD434" t="s">
        <v>1393</v>
      </c>
      <c r="CE434">
        <v>10</v>
      </c>
      <c r="CF434">
        <v>9000</v>
      </c>
      <c r="CG434" t="s">
        <v>1393</v>
      </c>
      <c r="CH434">
        <v>4016316819</v>
      </c>
      <c r="CI434" t="s">
        <v>1393</v>
      </c>
      <c r="CJ434" s="27">
        <v>0.56817129629629626</v>
      </c>
      <c r="CK434" t="s">
        <v>2374</v>
      </c>
      <c r="CL434" t="s">
        <v>1424</v>
      </c>
      <c r="CM434" t="s">
        <v>2068</v>
      </c>
      <c r="CN434" t="s">
        <v>2069</v>
      </c>
      <c r="CO434" s="27">
        <v>0.56832175925925921</v>
      </c>
      <c r="CP434" s="27">
        <v>0</v>
      </c>
      <c r="CQ434" t="s">
        <v>2375</v>
      </c>
      <c r="CR434" t="s">
        <v>1427</v>
      </c>
      <c r="CS434" t="s">
        <v>1393</v>
      </c>
      <c r="CT434" t="s">
        <v>2070</v>
      </c>
      <c r="CU434">
        <v>183460932</v>
      </c>
      <c r="CV434">
        <v>9000</v>
      </c>
    </row>
    <row r="435" spans="1:100" x14ac:dyDescent="0.2">
      <c r="A435" s="12"/>
      <c r="B435" s="10"/>
      <c r="C435" s="10"/>
      <c r="D435" s="14"/>
      <c r="E435" s="14"/>
      <c r="F435" s="14"/>
      <c r="G435" s="14"/>
      <c r="H435" s="14"/>
      <c r="I435" s="13"/>
      <c r="J435" s="13"/>
      <c r="M435" s="5"/>
      <c r="N435" s="14"/>
      <c r="O435" s="14"/>
      <c r="P435" s="14"/>
      <c r="Q435" s="14"/>
      <c r="AL435" t="s">
        <v>443</v>
      </c>
      <c r="AM435" t="s">
        <v>2375</v>
      </c>
      <c r="AN435" s="27">
        <v>0.56133101851851852</v>
      </c>
      <c r="AO435" t="s">
        <v>2064</v>
      </c>
      <c r="AP435">
        <v>1018950475</v>
      </c>
      <c r="AQ435" t="s">
        <v>1414</v>
      </c>
      <c r="AR435" t="s">
        <v>1415</v>
      </c>
      <c r="AS435" t="s">
        <v>1416</v>
      </c>
      <c r="AT435" t="s">
        <v>1346</v>
      </c>
      <c r="AU435" t="s">
        <v>696</v>
      </c>
      <c r="AV435" s="10">
        <v>140001286186</v>
      </c>
      <c r="AW435" s="10">
        <v>130000573273</v>
      </c>
      <c r="AX435">
        <v>2006962929</v>
      </c>
      <c r="AY435" t="s">
        <v>2366</v>
      </c>
      <c r="AZ435" s="21">
        <v>25128.95</v>
      </c>
      <c r="BA435">
        <v>9008237261</v>
      </c>
      <c r="BB435" s="21">
        <v>25128.95</v>
      </c>
      <c r="BC435" t="s">
        <v>2367</v>
      </c>
      <c r="BD435" t="s">
        <v>2370</v>
      </c>
      <c r="BE435" s="21">
        <f t="shared" si="6"/>
        <v>0</v>
      </c>
      <c r="BF435" t="s">
        <v>1417</v>
      </c>
      <c r="BG435" t="s">
        <v>1418</v>
      </c>
      <c r="BH435" t="s">
        <v>2375</v>
      </c>
      <c r="BI435" s="27">
        <v>0.68458333333333332</v>
      </c>
      <c r="BJ435">
        <v>506186</v>
      </c>
      <c r="BK435" t="s">
        <v>75</v>
      </c>
      <c r="BL435" s="27">
        <v>0.68458333333333332</v>
      </c>
      <c r="BM435" t="s">
        <v>2375</v>
      </c>
      <c r="BN435" s="27">
        <v>0.56425925925925924</v>
      </c>
      <c r="BO435" t="s">
        <v>2065</v>
      </c>
      <c r="BQ435" t="s">
        <v>2078</v>
      </c>
      <c r="BT435">
        <v>30180</v>
      </c>
      <c r="BU435">
        <v>3</v>
      </c>
      <c r="BW435" t="s">
        <v>1421</v>
      </c>
      <c r="BY435" s="27">
        <v>0.56133101851851852</v>
      </c>
      <c r="BZ435" t="s">
        <v>2398</v>
      </c>
      <c r="CA435" t="s">
        <v>1422</v>
      </c>
      <c r="CB435" t="s">
        <v>2067</v>
      </c>
      <c r="CC435">
        <v>9000</v>
      </c>
      <c r="CD435" t="s">
        <v>1393</v>
      </c>
      <c r="CE435">
        <v>10</v>
      </c>
      <c r="CF435">
        <v>9000</v>
      </c>
      <c r="CG435" t="s">
        <v>1393</v>
      </c>
      <c r="CH435">
        <v>4016316819</v>
      </c>
      <c r="CI435" t="s">
        <v>1393</v>
      </c>
      <c r="CJ435" s="27">
        <v>0.56133101851851852</v>
      </c>
      <c r="CK435" t="s">
        <v>2374</v>
      </c>
      <c r="CL435" t="s">
        <v>1424</v>
      </c>
      <c r="CM435" t="s">
        <v>2068</v>
      </c>
      <c r="CN435" t="s">
        <v>2069</v>
      </c>
      <c r="CO435" s="27">
        <v>0.56146990740740743</v>
      </c>
      <c r="CP435" s="27">
        <v>0</v>
      </c>
      <c r="CQ435" t="s">
        <v>2375</v>
      </c>
      <c r="CR435" t="s">
        <v>1427</v>
      </c>
      <c r="CS435" t="s">
        <v>1393</v>
      </c>
      <c r="CT435" t="s">
        <v>2070</v>
      </c>
      <c r="CU435">
        <v>183460373</v>
      </c>
      <c r="CV435">
        <v>9000</v>
      </c>
    </row>
    <row r="436" spans="1:100" x14ac:dyDescent="0.2">
      <c r="A436" s="12"/>
      <c r="B436" s="10"/>
      <c r="C436" s="10"/>
      <c r="D436" s="14"/>
      <c r="E436" s="14"/>
      <c r="F436" s="14"/>
      <c r="G436" s="14"/>
      <c r="H436" s="14"/>
      <c r="I436" s="13"/>
      <c r="J436" s="13"/>
      <c r="M436" s="5"/>
      <c r="N436" s="14"/>
      <c r="O436" s="14"/>
      <c r="P436" s="14"/>
      <c r="Q436" s="14"/>
      <c r="AL436" t="s">
        <v>443</v>
      </c>
      <c r="AM436" t="s">
        <v>2375</v>
      </c>
      <c r="AN436" s="27">
        <v>0.51040509259259259</v>
      </c>
      <c r="AO436" t="s">
        <v>2064</v>
      </c>
      <c r="AP436">
        <v>1014527887</v>
      </c>
      <c r="AQ436" t="s">
        <v>1414</v>
      </c>
      <c r="AR436" t="s">
        <v>1415</v>
      </c>
      <c r="AS436" t="s">
        <v>1416</v>
      </c>
      <c r="AT436" t="s">
        <v>1346</v>
      </c>
      <c r="AU436" t="s">
        <v>1244</v>
      </c>
      <c r="AV436" s="10">
        <v>140001285818</v>
      </c>
      <c r="AW436" s="10">
        <v>130000602395</v>
      </c>
      <c r="AX436">
        <v>2006962570</v>
      </c>
      <c r="AY436" t="s">
        <v>2366</v>
      </c>
      <c r="AZ436" s="21">
        <v>17736.32</v>
      </c>
      <c r="BA436">
        <v>9008236897</v>
      </c>
      <c r="BB436" s="21">
        <v>17736.32</v>
      </c>
      <c r="BC436" t="s">
        <v>2474</v>
      </c>
      <c r="BD436" t="s">
        <v>2475</v>
      </c>
      <c r="BE436" s="21">
        <f t="shared" si="6"/>
        <v>0</v>
      </c>
      <c r="BF436" t="s">
        <v>1417</v>
      </c>
      <c r="BG436" t="s">
        <v>1418</v>
      </c>
      <c r="BH436" t="s">
        <v>2375</v>
      </c>
      <c r="BI436" s="27">
        <v>0.69063657407407408</v>
      </c>
      <c r="BJ436">
        <v>506186</v>
      </c>
      <c r="BK436" t="s">
        <v>75</v>
      </c>
      <c r="BL436" s="27">
        <v>0.69063657407407408</v>
      </c>
      <c r="BM436" t="s">
        <v>2375</v>
      </c>
      <c r="BN436" s="27">
        <v>0.51619212962962957</v>
      </c>
      <c r="BO436" t="s">
        <v>2065</v>
      </c>
      <c r="BQ436" t="s">
        <v>2079</v>
      </c>
      <c r="BT436">
        <v>30180</v>
      </c>
      <c r="BW436" t="s">
        <v>1421</v>
      </c>
      <c r="BY436" s="28">
        <v>1</v>
      </c>
      <c r="BZ436" t="s">
        <v>2472</v>
      </c>
      <c r="CA436" t="s">
        <v>1422</v>
      </c>
      <c r="CB436" t="s">
        <v>2067</v>
      </c>
      <c r="CC436">
        <v>9000</v>
      </c>
      <c r="CD436" t="s">
        <v>1393</v>
      </c>
      <c r="CE436">
        <v>10</v>
      </c>
      <c r="CF436">
        <v>9000</v>
      </c>
      <c r="CG436" t="s">
        <v>1393</v>
      </c>
      <c r="CH436">
        <v>4016316819</v>
      </c>
      <c r="CI436" t="s">
        <v>1393</v>
      </c>
      <c r="CJ436" s="27">
        <v>0</v>
      </c>
      <c r="CK436" t="s">
        <v>2472</v>
      </c>
      <c r="CL436" t="s">
        <v>1424</v>
      </c>
      <c r="CM436" t="s">
        <v>2068</v>
      </c>
      <c r="CN436" t="s">
        <v>2069</v>
      </c>
      <c r="CO436" s="27">
        <v>0.51059027777777777</v>
      </c>
      <c r="CP436" s="27">
        <v>0</v>
      </c>
      <c r="CQ436" t="s">
        <v>2375</v>
      </c>
      <c r="CR436" t="s">
        <v>1427</v>
      </c>
      <c r="CS436" t="s">
        <v>1393</v>
      </c>
      <c r="CT436" t="s">
        <v>2070</v>
      </c>
      <c r="CU436">
        <v>183458327</v>
      </c>
      <c r="CV436">
        <v>9000</v>
      </c>
    </row>
    <row r="437" spans="1:100" x14ac:dyDescent="0.2">
      <c r="A437" s="12"/>
      <c r="B437" s="10"/>
      <c r="C437" s="10"/>
      <c r="D437" s="14"/>
      <c r="E437" s="14"/>
      <c r="F437" s="14"/>
      <c r="G437" s="14"/>
      <c r="H437" s="14"/>
      <c r="I437" s="13"/>
      <c r="J437" s="13"/>
      <c r="M437" s="5"/>
      <c r="N437" s="14"/>
      <c r="O437" s="14"/>
      <c r="P437" s="14"/>
      <c r="Q437" s="14"/>
      <c r="AL437" t="s">
        <v>443</v>
      </c>
      <c r="AM437" t="s">
        <v>2375</v>
      </c>
      <c r="AN437" s="27">
        <v>0.64887731481481481</v>
      </c>
      <c r="AO437" t="s">
        <v>2064</v>
      </c>
      <c r="AP437">
        <v>1016823762</v>
      </c>
      <c r="AQ437" t="s">
        <v>1414</v>
      </c>
      <c r="AR437" t="s">
        <v>1415</v>
      </c>
      <c r="AS437" t="s">
        <v>1416</v>
      </c>
      <c r="AT437" t="s">
        <v>1346</v>
      </c>
      <c r="AU437" t="s">
        <v>2476</v>
      </c>
      <c r="AV437" s="10">
        <v>140001287001</v>
      </c>
      <c r="AW437" s="10">
        <v>130000573232</v>
      </c>
      <c r="AX437">
        <v>2006963851</v>
      </c>
      <c r="AY437" t="s">
        <v>2366</v>
      </c>
      <c r="AZ437" s="21">
        <v>60615.5</v>
      </c>
      <c r="BA437">
        <v>9008238475</v>
      </c>
      <c r="BB437" s="21">
        <v>60615.5</v>
      </c>
      <c r="BC437" t="s">
        <v>2384</v>
      </c>
      <c r="BD437" t="s">
        <v>2385</v>
      </c>
      <c r="BE437" s="21">
        <f t="shared" si="6"/>
        <v>0</v>
      </c>
      <c r="BF437" t="s">
        <v>1417</v>
      </c>
      <c r="BG437" t="s">
        <v>1418</v>
      </c>
      <c r="BH437" t="s">
        <v>2375</v>
      </c>
      <c r="BI437" s="27">
        <v>0.68582175925925926</v>
      </c>
      <c r="BJ437">
        <v>506186</v>
      </c>
      <c r="BK437" t="s">
        <v>75</v>
      </c>
      <c r="BL437" s="27">
        <v>0.68582175925925926</v>
      </c>
      <c r="BM437" t="s">
        <v>2375</v>
      </c>
      <c r="BN437" s="27">
        <v>0.65076388888888892</v>
      </c>
      <c r="BO437" t="s">
        <v>2065</v>
      </c>
      <c r="BQ437" t="s">
        <v>2080</v>
      </c>
      <c r="BT437">
        <v>30180</v>
      </c>
      <c r="BU437">
        <v>3</v>
      </c>
      <c r="BW437" t="s">
        <v>1421</v>
      </c>
      <c r="BY437" s="27">
        <v>0.64887731481481481</v>
      </c>
      <c r="BZ437" t="s">
        <v>2398</v>
      </c>
      <c r="CA437" t="s">
        <v>1422</v>
      </c>
      <c r="CB437" t="s">
        <v>2067</v>
      </c>
      <c r="CC437">
        <v>9000</v>
      </c>
      <c r="CD437" t="s">
        <v>1393</v>
      </c>
      <c r="CE437">
        <v>10</v>
      </c>
      <c r="CF437">
        <v>9000</v>
      </c>
      <c r="CG437" t="s">
        <v>1393</v>
      </c>
      <c r="CH437">
        <v>4016316819</v>
      </c>
      <c r="CI437" t="s">
        <v>1393</v>
      </c>
      <c r="CJ437" s="27">
        <v>0.64887731481481481</v>
      </c>
      <c r="CK437" t="s">
        <v>2374</v>
      </c>
      <c r="CL437" t="s">
        <v>1424</v>
      </c>
      <c r="CM437" t="s">
        <v>2068</v>
      </c>
      <c r="CN437" t="s">
        <v>2069</v>
      </c>
      <c r="CO437" s="27">
        <v>0.64913194444444444</v>
      </c>
      <c r="CP437" s="27">
        <v>0</v>
      </c>
      <c r="CQ437" t="s">
        <v>2375</v>
      </c>
      <c r="CR437" t="s">
        <v>1427</v>
      </c>
      <c r="CS437" t="s">
        <v>1393</v>
      </c>
      <c r="CT437" t="s">
        <v>2070</v>
      </c>
      <c r="CU437">
        <v>183468406</v>
      </c>
      <c r="CV437">
        <v>9000</v>
      </c>
    </row>
    <row r="438" spans="1:100" x14ac:dyDescent="0.2">
      <c r="A438" s="12"/>
      <c r="B438" s="10"/>
      <c r="C438" s="10"/>
      <c r="D438" s="14"/>
      <c r="E438" s="14"/>
      <c r="F438" s="14"/>
      <c r="G438" s="14"/>
      <c r="H438" s="14"/>
      <c r="I438" s="13"/>
      <c r="J438" s="13"/>
      <c r="M438" s="5"/>
      <c r="N438" s="14"/>
      <c r="O438" s="14"/>
      <c r="P438" s="14"/>
      <c r="Q438" s="14"/>
      <c r="AL438" t="s">
        <v>443</v>
      </c>
      <c r="AM438" t="s">
        <v>2375</v>
      </c>
      <c r="AN438" s="27">
        <v>0.60973379629629632</v>
      </c>
      <c r="AO438" t="s">
        <v>2064</v>
      </c>
      <c r="AP438">
        <v>1016892928</v>
      </c>
      <c r="AQ438" t="s">
        <v>1414</v>
      </c>
      <c r="AR438" t="s">
        <v>1415</v>
      </c>
      <c r="AS438" t="s">
        <v>1416</v>
      </c>
      <c r="AT438" t="s">
        <v>1346</v>
      </c>
      <c r="AU438" t="s">
        <v>960</v>
      </c>
      <c r="AV438" s="10">
        <v>140001286675</v>
      </c>
      <c r="AW438" s="10">
        <v>130000573179</v>
      </c>
      <c r="AX438">
        <v>2006963563</v>
      </c>
      <c r="AY438" t="s">
        <v>2366</v>
      </c>
      <c r="AZ438" s="21">
        <v>328891.25</v>
      </c>
      <c r="BA438">
        <v>9008238130</v>
      </c>
      <c r="BB438" s="21">
        <v>328891.25</v>
      </c>
      <c r="BC438" t="s">
        <v>2367</v>
      </c>
      <c r="BD438" t="s">
        <v>2371</v>
      </c>
      <c r="BE438" s="21">
        <f t="shared" si="6"/>
        <v>0</v>
      </c>
      <c r="BF438" t="s">
        <v>1417</v>
      </c>
      <c r="BG438" t="s">
        <v>1418</v>
      </c>
      <c r="BH438" t="s">
        <v>2375</v>
      </c>
      <c r="BI438" s="27">
        <v>0.6856712962962962</v>
      </c>
      <c r="BJ438">
        <v>506186</v>
      </c>
      <c r="BK438" t="s">
        <v>75</v>
      </c>
      <c r="BL438" s="27">
        <v>0.6856712962962962</v>
      </c>
      <c r="BM438" t="s">
        <v>2375</v>
      </c>
      <c r="BN438" s="27">
        <v>0.61340277777777774</v>
      </c>
      <c r="BO438" t="s">
        <v>2065</v>
      </c>
      <c r="BQ438" t="s">
        <v>2081</v>
      </c>
      <c r="BT438">
        <v>30180</v>
      </c>
      <c r="BU438">
        <v>3</v>
      </c>
      <c r="BW438" t="s">
        <v>1421</v>
      </c>
      <c r="BY438" s="27">
        <v>0.60973379629629632</v>
      </c>
      <c r="BZ438" t="s">
        <v>2398</v>
      </c>
      <c r="CA438" t="s">
        <v>1422</v>
      </c>
      <c r="CB438" t="s">
        <v>2067</v>
      </c>
      <c r="CC438">
        <v>9000</v>
      </c>
      <c r="CD438" t="s">
        <v>1393</v>
      </c>
      <c r="CE438">
        <v>10</v>
      </c>
      <c r="CF438">
        <v>9000</v>
      </c>
      <c r="CG438" t="s">
        <v>1393</v>
      </c>
      <c r="CH438">
        <v>4016316819</v>
      </c>
      <c r="CI438" t="s">
        <v>1393</v>
      </c>
      <c r="CJ438" s="27">
        <v>0.60973379629629632</v>
      </c>
      <c r="CK438" t="s">
        <v>2374</v>
      </c>
      <c r="CL438" t="s">
        <v>1424</v>
      </c>
      <c r="CM438" t="s">
        <v>2068</v>
      </c>
      <c r="CN438" t="s">
        <v>2069</v>
      </c>
      <c r="CO438" s="27">
        <v>0.60979166666666662</v>
      </c>
      <c r="CP438" s="27">
        <v>0</v>
      </c>
      <c r="CQ438" t="s">
        <v>2375</v>
      </c>
      <c r="CR438" t="s">
        <v>1427</v>
      </c>
      <c r="CS438" t="s">
        <v>1393</v>
      </c>
      <c r="CT438" t="s">
        <v>2070</v>
      </c>
      <c r="CU438">
        <v>183465004</v>
      </c>
      <c r="CV438">
        <v>9000</v>
      </c>
    </row>
    <row r="439" spans="1:100" x14ac:dyDescent="0.2">
      <c r="A439" s="12"/>
      <c r="B439" s="10"/>
      <c r="C439" s="10"/>
      <c r="D439" s="14"/>
      <c r="E439" s="14"/>
      <c r="F439" s="14"/>
      <c r="G439" s="14"/>
      <c r="H439" s="14"/>
      <c r="I439" s="13"/>
      <c r="J439" s="13"/>
      <c r="M439" s="5"/>
      <c r="N439" s="14"/>
      <c r="O439" s="14"/>
      <c r="P439" s="14"/>
      <c r="Q439" s="14"/>
      <c r="AL439" t="s">
        <v>497</v>
      </c>
      <c r="AM439" t="s">
        <v>2375</v>
      </c>
      <c r="AN439" s="27">
        <v>0.6018634259259259</v>
      </c>
      <c r="AO439" t="s">
        <v>2082</v>
      </c>
      <c r="AP439">
        <v>1016892882</v>
      </c>
      <c r="AQ439" t="s">
        <v>1414</v>
      </c>
      <c r="AR439" t="s">
        <v>1415</v>
      </c>
      <c r="AS439" t="s">
        <v>1416</v>
      </c>
      <c r="AT439" t="s">
        <v>1346</v>
      </c>
      <c r="AU439" t="s">
        <v>778</v>
      </c>
      <c r="AV439" s="10">
        <v>140001286588</v>
      </c>
      <c r="AW439" s="10">
        <v>130000574008</v>
      </c>
      <c r="AX439">
        <v>2006963346</v>
      </c>
      <c r="AY439" t="s">
        <v>2366</v>
      </c>
      <c r="AZ439" s="21">
        <v>230809.7</v>
      </c>
      <c r="BA439">
        <v>9008237843</v>
      </c>
      <c r="BB439" s="21">
        <v>230809.7</v>
      </c>
      <c r="BC439" t="s">
        <v>2379</v>
      </c>
      <c r="BD439" t="s">
        <v>2380</v>
      </c>
      <c r="BE439" s="21">
        <f t="shared" si="6"/>
        <v>0</v>
      </c>
      <c r="BF439" t="s">
        <v>1417</v>
      </c>
      <c r="BG439" t="s">
        <v>1418</v>
      </c>
      <c r="BH439" t="s">
        <v>2375</v>
      </c>
      <c r="BI439" s="27">
        <v>0.67284722222222226</v>
      </c>
      <c r="BJ439">
        <v>330146</v>
      </c>
      <c r="BK439" t="s">
        <v>42</v>
      </c>
      <c r="BL439" s="27">
        <v>0.67284722222222226</v>
      </c>
      <c r="BM439" t="s">
        <v>2375</v>
      </c>
      <c r="BN439" s="27">
        <v>0.60318287037037044</v>
      </c>
      <c r="BO439" t="s">
        <v>2083</v>
      </c>
      <c r="BQ439" t="s">
        <v>2084</v>
      </c>
      <c r="BS439" t="s">
        <v>496</v>
      </c>
      <c r="BT439">
        <v>30260</v>
      </c>
      <c r="BW439" t="s">
        <v>1421</v>
      </c>
      <c r="BY439" s="28">
        <v>1</v>
      </c>
      <c r="BZ439" t="s">
        <v>2394</v>
      </c>
      <c r="CA439" t="s">
        <v>1422</v>
      </c>
      <c r="CB439" t="s">
        <v>2085</v>
      </c>
      <c r="CC439">
        <v>9000</v>
      </c>
      <c r="CD439" t="s">
        <v>1393</v>
      </c>
      <c r="CE439">
        <v>10</v>
      </c>
      <c r="CF439">
        <v>9000</v>
      </c>
      <c r="CG439" t="s">
        <v>1393</v>
      </c>
      <c r="CH439">
        <v>4016316836</v>
      </c>
      <c r="CI439" t="s">
        <v>1393</v>
      </c>
      <c r="CJ439" s="27">
        <v>0</v>
      </c>
      <c r="CK439" t="s">
        <v>2394</v>
      </c>
      <c r="CL439" t="s">
        <v>1424</v>
      </c>
      <c r="CM439" t="s">
        <v>2086</v>
      </c>
      <c r="CN439" t="s">
        <v>2087</v>
      </c>
      <c r="CO439" s="27">
        <v>0.60189814814814813</v>
      </c>
      <c r="CP439" s="27">
        <v>0</v>
      </c>
      <c r="CQ439" t="s">
        <v>2375</v>
      </c>
      <c r="CR439" t="s">
        <v>1427</v>
      </c>
      <c r="CS439" t="s">
        <v>1393</v>
      </c>
      <c r="CT439" t="s">
        <v>2088</v>
      </c>
      <c r="CU439">
        <v>183463971</v>
      </c>
      <c r="CV439">
        <v>9000</v>
      </c>
    </row>
    <row r="440" spans="1:100" x14ac:dyDescent="0.2">
      <c r="A440" s="12"/>
      <c r="B440" s="10"/>
      <c r="C440" s="10"/>
      <c r="D440" s="14"/>
      <c r="E440" s="14"/>
      <c r="F440" s="14"/>
      <c r="G440" s="14"/>
      <c r="H440" s="14"/>
      <c r="I440" s="13"/>
      <c r="J440" s="13"/>
      <c r="M440" s="5"/>
      <c r="N440" s="14"/>
      <c r="O440" s="14"/>
      <c r="P440" s="14"/>
      <c r="Q440" s="14"/>
      <c r="AL440" t="s">
        <v>497</v>
      </c>
      <c r="AM440" t="s">
        <v>2375</v>
      </c>
      <c r="AN440" s="27">
        <v>0.55554398148148143</v>
      </c>
      <c r="AO440" t="s">
        <v>2082</v>
      </c>
      <c r="AP440">
        <v>1016892882</v>
      </c>
      <c r="AQ440" t="s">
        <v>1414</v>
      </c>
      <c r="AR440" t="s">
        <v>1415</v>
      </c>
      <c r="AS440" t="s">
        <v>1416</v>
      </c>
      <c r="AT440" t="s">
        <v>1346</v>
      </c>
      <c r="AU440" t="s">
        <v>748</v>
      </c>
      <c r="AV440" s="10">
        <v>140001286332</v>
      </c>
      <c r="AW440" s="10">
        <v>130000574039</v>
      </c>
      <c r="AX440">
        <v>2006963068</v>
      </c>
      <c r="AY440" t="s">
        <v>2366</v>
      </c>
      <c r="AZ440" s="21">
        <v>104399.9</v>
      </c>
      <c r="BA440">
        <v>9008237441</v>
      </c>
      <c r="BB440" s="21">
        <v>104399.9</v>
      </c>
      <c r="BC440" t="s">
        <v>2379</v>
      </c>
      <c r="BD440" t="s">
        <v>2380</v>
      </c>
      <c r="BE440" s="21">
        <f t="shared" si="6"/>
        <v>0</v>
      </c>
      <c r="BF440" t="s">
        <v>1417</v>
      </c>
      <c r="BG440" t="s">
        <v>1418</v>
      </c>
      <c r="BH440" t="s">
        <v>2375</v>
      </c>
      <c r="BI440" s="27">
        <v>0.67267361111111112</v>
      </c>
      <c r="BJ440">
        <v>330146</v>
      </c>
      <c r="BK440" t="s">
        <v>42</v>
      </c>
      <c r="BL440" s="27">
        <v>0.67267361111111112</v>
      </c>
      <c r="BM440" t="s">
        <v>2375</v>
      </c>
      <c r="BN440" s="27">
        <v>0.57814814814814819</v>
      </c>
      <c r="BO440" t="s">
        <v>2083</v>
      </c>
      <c r="BQ440" t="s">
        <v>2089</v>
      </c>
      <c r="BS440" t="s">
        <v>496</v>
      </c>
      <c r="BT440">
        <v>30260</v>
      </c>
      <c r="BW440" t="s">
        <v>1421</v>
      </c>
      <c r="BY440" s="28">
        <v>1</v>
      </c>
      <c r="BZ440" t="s">
        <v>2394</v>
      </c>
      <c r="CA440" t="s">
        <v>1422</v>
      </c>
      <c r="CB440" t="s">
        <v>2085</v>
      </c>
      <c r="CC440">
        <v>9000</v>
      </c>
      <c r="CD440" t="s">
        <v>1393</v>
      </c>
      <c r="CE440">
        <v>10</v>
      </c>
      <c r="CF440">
        <v>9000</v>
      </c>
      <c r="CG440" t="s">
        <v>1393</v>
      </c>
      <c r="CH440">
        <v>4016316836</v>
      </c>
      <c r="CI440" t="s">
        <v>1393</v>
      </c>
      <c r="CJ440" s="27">
        <v>0</v>
      </c>
      <c r="CK440" t="s">
        <v>2394</v>
      </c>
      <c r="CL440" t="s">
        <v>1424</v>
      </c>
      <c r="CM440" t="s">
        <v>2086</v>
      </c>
      <c r="CN440" t="s">
        <v>2087</v>
      </c>
      <c r="CO440" s="27">
        <v>0.55559027777777781</v>
      </c>
      <c r="CP440" s="27">
        <v>0</v>
      </c>
      <c r="CQ440" t="s">
        <v>2375</v>
      </c>
      <c r="CR440" t="s">
        <v>1427</v>
      </c>
      <c r="CS440" t="s">
        <v>1393</v>
      </c>
      <c r="CT440" t="s">
        <v>2088</v>
      </c>
      <c r="CU440">
        <v>183461591</v>
      </c>
      <c r="CV440">
        <v>9000</v>
      </c>
    </row>
    <row r="441" spans="1:100" x14ac:dyDescent="0.2">
      <c r="A441" s="12"/>
      <c r="B441" s="10"/>
      <c r="C441" s="10"/>
      <c r="D441" s="14"/>
      <c r="E441" s="14"/>
      <c r="F441" s="14"/>
      <c r="G441" s="14"/>
      <c r="H441" s="14"/>
      <c r="I441" s="13"/>
      <c r="J441" s="13"/>
      <c r="M441" s="5"/>
      <c r="N441" s="14"/>
      <c r="O441" s="14"/>
      <c r="P441" s="14"/>
      <c r="Q441" s="14"/>
      <c r="AL441" t="s">
        <v>497</v>
      </c>
      <c r="AM441" t="s">
        <v>2375</v>
      </c>
      <c r="AN441" s="27">
        <v>0.59053240740740742</v>
      </c>
      <c r="AO441" t="s">
        <v>2082</v>
      </c>
      <c r="AP441">
        <v>1016892882</v>
      </c>
      <c r="AQ441" t="s">
        <v>1414</v>
      </c>
      <c r="AR441" t="s">
        <v>1415</v>
      </c>
      <c r="AS441" t="s">
        <v>1416</v>
      </c>
      <c r="AT441" t="s">
        <v>1346</v>
      </c>
      <c r="AU441" t="s">
        <v>808</v>
      </c>
      <c r="AV441" s="10">
        <v>140001286477</v>
      </c>
      <c r="AW441" s="10">
        <v>130000602247</v>
      </c>
      <c r="AX441">
        <v>2006963151</v>
      </c>
      <c r="AY441" t="s">
        <v>2366</v>
      </c>
      <c r="AZ441" s="21">
        <v>168428.7</v>
      </c>
      <c r="BA441">
        <v>9008237618</v>
      </c>
      <c r="BB441" s="21">
        <v>168428.7</v>
      </c>
      <c r="BC441" t="s">
        <v>2379</v>
      </c>
      <c r="BD441" t="s">
        <v>2380</v>
      </c>
      <c r="BE441" s="21">
        <f t="shared" si="6"/>
        <v>0</v>
      </c>
      <c r="BF441" t="s">
        <v>1417</v>
      </c>
      <c r="BG441" t="s">
        <v>1418</v>
      </c>
      <c r="BH441" t="s">
        <v>2375</v>
      </c>
      <c r="BI441" s="27">
        <v>0.67297453703703702</v>
      </c>
      <c r="BJ441">
        <v>330146</v>
      </c>
      <c r="BK441" t="s">
        <v>42</v>
      </c>
      <c r="BL441" s="27">
        <v>0.67297453703703702</v>
      </c>
      <c r="BM441" t="s">
        <v>2375</v>
      </c>
      <c r="BN441" s="27">
        <v>0.59193287037037035</v>
      </c>
      <c r="BO441" t="s">
        <v>2083</v>
      </c>
      <c r="BQ441" t="s">
        <v>2090</v>
      </c>
      <c r="BS441" t="s">
        <v>496</v>
      </c>
      <c r="BT441">
        <v>30260</v>
      </c>
      <c r="BU441">
        <v>3</v>
      </c>
      <c r="BW441" t="s">
        <v>1421</v>
      </c>
      <c r="BY441" s="27">
        <v>0.59053240740740742</v>
      </c>
      <c r="BZ441" t="s">
        <v>2398</v>
      </c>
      <c r="CA441" t="s">
        <v>1422</v>
      </c>
      <c r="CB441" t="s">
        <v>2085</v>
      </c>
      <c r="CC441">
        <v>9000</v>
      </c>
      <c r="CD441" t="s">
        <v>1393</v>
      </c>
      <c r="CE441">
        <v>10</v>
      </c>
      <c r="CF441">
        <v>9000</v>
      </c>
      <c r="CG441" t="s">
        <v>1393</v>
      </c>
      <c r="CH441">
        <v>4016316836</v>
      </c>
      <c r="CI441" t="s">
        <v>1393</v>
      </c>
      <c r="CJ441" s="27">
        <v>0.59053240740740742</v>
      </c>
      <c r="CK441" t="s">
        <v>2374</v>
      </c>
      <c r="CL441" t="s">
        <v>1424</v>
      </c>
      <c r="CM441" t="s">
        <v>2086</v>
      </c>
      <c r="CN441" t="s">
        <v>2087</v>
      </c>
      <c r="CO441" s="27">
        <v>0.59057870370370369</v>
      </c>
      <c r="CP441" s="27">
        <v>0</v>
      </c>
      <c r="CQ441" t="s">
        <v>2375</v>
      </c>
      <c r="CR441" t="s">
        <v>1427</v>
      </c>
      <c r="CS441" t="s">
        <v>1393</v>
      </c>
      <c r="CT441" t="s">
        <v>2088</v>
      </c>
      <c r="CU441">
        <v>183462901</v>
      </c>
      <c r="CV441">
        <v>9000</v>
      </c>
    </row>
    <row r="442" spans="1:100" x14ac:dyDescent="0.2">
      <c r="A442" s="12"/>
      <c r="B442" s="10"/>
      <c r="C442" s="10"/>
      <c r="D442" s="14"/>
      <c r="E442" s="14"/>
      <c r="F442" s="14"/>
      <c r="G442" s="14"/>
      <c r="H442" s="14"/>
      <c r="I442" s="13"/>
      <c r="J442" s="13"/>
      <c r="M442" s="5"/>
      <c r="N442" s="14"/>
      <c r="O442" s="14"/>
      <c r="P442" s="14"/>
      <c r="Q442" s="14"/>
      <c r="AL442" t="s">
        <v>497</v>
      </c>
      <c r="AM442" t="s">
        <v>2375</v>
      </c>
      <c r="AN442" s="27">
        <v>0.62112268518518521</v>
      </c>
      <c r="AO442" t="s">
        <v>2082</v>
      </c>
      <c r="AP442">
        <v>1017079140</v>
      </c>
      <c r="AQ442" t="s">
        <v>1414</v>
      </c>
      <c r="AR442" t="s">
        <v>1415</v>
      </c>
      <c r="AS442" t="s">
        <v>1416</v>
      </c>
      <c r="AT442" t="s">
        <v>1346</v>
      </c>
      <c r="AU442" t="s">
        <v>833</v>
      </c>
      <c r="AV442" s="10">
        <v>140001286754</v>
      </c>
      <c r="AW442" s="10">
        <v>130000574010</v>
      </c>
      <c r="AX442">
        <v>2006963624</v>
      </c>
      <c r="AY442" t="s">
        <v>2366</v>
      </c>
      <c r="AZ442" s="21">
        <v>12358.5</v>
      </c>
      <c r="BA442">
        <v>9008238117</v>
      </c>
      <c r="BB442" s="21">
        <v>12358.5</v>
      </c>
      <c r="BC442" t="s">
        <v>2377</v>
      </c>
      <c r="BD442" t="s">
        <v>2378</v>
      </c>
      <c r="BE442" s="21">
        <f t="shared" si="6"/>
        <v>0</v>
      </c>
      <c r="BF442" t="s">
        <v>1417</v>
      </c>
      <c r="BG442" t="s">
        <v>1418</v>
      </c>
      <c r="BH442" t="s">
        <v>2375</v>
      </c>
      <c r="BI442" s="27">
        <v>0.67310185185185178</v>
      </c>
      <c r="BJ442">
        <v>330146</v>
      </c>
      <c r="BK442" t="s">
        <v>42</v>
      </c>
      <c r="BL442" s="27">
        <v>0.67310185185185178</v>
      </c>
      <c r="BM442" t="s">
        <v>2375</v>
      </c>
      <c r="BN442" s="27">
        <v>0.62246527777777783</v>
      </c>
      <c r="BO442" t="s">
        <v>2083</v>
      </c>
      <c r="BQ442" t="s">
        <v>2091</v>
      </c>
      <c r="BS442" t="s">
        <v>496</v>
      </c>
      <c r="BT442">
        <v>30260</v>
      </c>
      <c r="BW442" t="s">
        <v>1421</v>
      </c>
      <c r="BY442" s="28">
        <v>1</v>
      </c>
      <c r="BZ442" t="s">
        <v>2394</v>
      </c>
      <c r="CA442" t="s">
        <v>1422</v>
      </c>
      <c r="CB442" t="s">
        <v>2085</v>
      </c>
      <c r="CC442">
        <v>9000</v>
      </c>
      <c r="CD442" t="s">
        <v>1393</v>
      </c>
      <c r="CE442">
        <v>10</v>
      </c>
      <c r="CF442">
        <v>9000</v>
      </c>
      <c r="CG442" t="s">
        <v>1393</v>
      </c>
      <c r="CH442">
        <v>4016316836</v>
      </c>
      <c r="CI442" t="s">
        <v>1393</v>
      </c>
      <c r="CJ442" s="27">
        <v>0</v>
      </c>
      <c r="CK442" t="s">
        <v>2394</v>
      </c>
      <c r="CL442" t="s">
        <v>1424</v>
      </c>
      <c r="CM442" t="s">
        <v>2086</v>
      </c>
      <c r="CN442" t="s">
        <v>2087</v>
      </c>
      <c r="CO442" s="27">
        <v>0.62118055555555551</v>
      </c>
      <c r="CP442" s="27">
        <v>0</v>
      </c>
      <c r="CQ442" t="s">
        <v>2375</v>
      </c>
      <c r="CR442" t="s">
        <v>1427</v>
      </c>
      <c r="CS442" t="s">
        <v>1393</v>
      </c>
      <c r="CT442" t="s">
        <v>2088</v>
      </c>
      <c r="CU442">
        <v>183465830</v>
      </c>
      <c r="CV442">
        <v>9000</v>
      </c>
    </row>
    <row r="443" spans="1:100" x14ac:dyDescent="0.2">
      <c r="A443" s="12"/>
      <c r="B443" s="10"/>
      <c r="C443" s="10"/>
      <c r="D443" s="14"/>
      <c r="E443" s="14"/>
      <c r="F443" s="14"/>
      <c r="G443" s="14"/>
      <c r="H443" s="14"/>
      <c r="I443" s="13"/>
      <c r="J443" s="13"/>
      <c r="M443" s="5"/>
      <c r="N443" s="14"/>
      <c r="O443" s="14"/>
      <c r="P443" s="14"/>
      <c r="Q443" s="14"/>
      <c r="AL443" t="s">
        <v>497</v>
      </c>
      <c r="AM443" t="s">
        <v>2375</v>
      </c>
      <c r="AN443" s="27">
        <v>0.62891203703703702</v>
      </c>
      <c r="AO443" t="s">
        <v>2082</v>
      </c>
      <c r="AP443">
        <v>1016894824</v>
      </c>
      <c r="AQ443" t="s">
        <v>1414</v>
      </c>
      <c r="AR443" t="s">
        <v>1415</v>
      </c>
      <c r="AS443" t="s">
        <v>1416</v>
      </c>
      <c r="AT443" t="s">
        <v>1346</v>
      </c>
      <c r="AU443" t="s">
        <v>880</v>
      </c>
      <c r="AV443" s="10">
        <v>140001286822</v>
      </c>
      <c r="AW443" s="10">
        <v>130000574037</v>
      </c>
      <c r="AX443">
        <v>2006963633</v>
      </c>
      <c r="AY443" t="s">
        <v>2366</v>
      </c>
      <c r="AZ443" s="21">
        <v>18420.05</v>
      </c>
      <c r="BA443">
        <v>9008238127</v>
      </c>
      <c r="BB443" s="21">
        <v>18420.05</v>
      </c>
      <c r="BC443" t="s">
        <v>2367</v>
      </c>
      <c r="BD443" t="s">
        <v>2388</v>
      </c>
      <c r="BE443" s="21">
        <f t="shared" si="6"/>
        <v>0</v>
      </c>
      <c r="BF443" t="s">
        <v>1417</v>
      </c>
      <c r="BG443" t="s">
        <v>1418</v>
      </c>
      <c r="BH443" t="s">
        <v>2375</v>
      </c>
      <c r="BI443" s="27">
        <v>0.67328703703703707</v>
      </c>
      <c r="BJ443">
        <v>330146</v>
      </c>
      <c r="BK443" t="s">
        <v>42</v>
      </c>
      <c r="BL443" s="27">
        <v>0.67328703703703707</v>
      </c>
      <c r="BM443" t="s">
        <v>2375</v>
      </c>
      <c r="BN443" s="27">
        <v>0.63025462962962964</v>
      </c>
      <c r="BO443" t="s">
        <v>2083</v>
      </c>
      <c r="BQ443" t="s">
        <v>2092</v>
      </c>
      <c r="BS443" t="s">
        <v>496</v>
      </c>
      <c r="BT443">
        <v>30260</v>
      </c>
      <c r="BW443" t="s">
        <v>1421</v>
      </c>
      <c r="BY443" s="28">
        <v>1</v>
      </c>
      <c r="BZ443" t="s">
        <v>2394</v>
      </c>
      <c r="CA443" t="s">
        <v>1422</v>
      </c>
      <c r="CB443" t="s">
        <v>2085</v>
      </c>
      <c r="CC443">
        <v>9000</v>
      </c>
      <c r="CD443" t="s">
        <v>1393</v>
      </c>
      <c r="CE443">
        <v>10</v>
      </c>
      <c r="CF443">
        <v>9000</v>
      </c>
      <c r="CG443" t="s">
        <v>1393</v>
      </c>
      <c r="CH443">
        <v>4016316836</v>
      </c>
      <c r="CI443" t="s">
        <v>1393</v>
      </c>
      <c r="CJ443" s="27">
        <v>0</v>
      </c>
      <c r="CK443" t="s">
        <v>2394</v>
      </c>
      <c r="CL443" t="s">
        <v>1424</v>
      </c>
      <c r="CM443" t="s">
        <v>2086</v>
      </c>
      <c r="CN443" t="s">
        <v>2087</v>
      </c>
      <c r="CO443" s="27">
        <v>0.6289583333333334</v>
      </c>
      <c r="CP443" s="27">
        <v>0</v>
      </c>
      <c r="CQ443" t="s">
        <v>2375</v>
      </c>
      <c r="CR443" t="s">
        <v>1427</v>
      </c>
      <c r="CS443" t="s">
        <v>1393</v>
      </c>
      <c r="CT443" t="s">
        <v>2088</v>
      </c>
      <c r="CU443">
        <v>183466588</v>
      </c>
      <c r="CV443">
        <v>9000</v>
      </c>
    </row>
    <row r="444" spans="1:100" x14ac:dyDescent="0.2">
      <c r="A444" s="12"/>
      <c r="B444" s="10"/>
      <c r="C444" s="10"/>
      <c r="D444" s="14"/>
      <c r="E444" s="14"/>
      <c r="F444" s="14"/>
      <c r="G444" s="14"/>
      <c r="H444" s="14"/>
      <c r="I444" s="13"/>
      <c r="J444" s="13"/>
      <c r="M444" s="5"/>
      <c r="N444" s="14"/>
      <c r="O444" s="14"/>
      <c r="P444" s="14"/>
      <c r="Q444" s="14"/>
      <c r="AL444" t="s">
        <v>497</v>
      </c>
      <c r="AM444" t="s">
        <v>2375</v>
      </c>
      <c r="AN444" s="27">
        <v>0.64443287037037034</v>
      </c>
      <c r="AO444" t="s">
        <v>2082</v>
      </c>
      <c r="AP444">
        <v>1016823762</v>
      </c>
      <c r="AQ444" t="s">
        <v>1414</v>
      </c>
      <c r="AR444" t="s">
        <v>1415</v>
      </c>
      <c r="AS444" t="s">
        <v>1416</v>
      </c>
      <c r="AT444" t="s">
        <v>1346</v>
      </c>
      <c r="AU444" t="s">
        <v>1240</v>
      </c>
      <c r="AV444" s="10">
        <v>140001286955</v>
      </c>
      <c r="AW444" s="10">
        <v>130000574033</v>
      </c>
      <c r="AX444">
        <v>2006963858</v>
      </c>
      <c r="AY444" t="s">
        <v>2366</v>
      </c>
      <c r="AZ444" s="21">
        <v>204268.35</v>
      </c>
      <c r="BA444">
        <v>9008238393</v>
      </c>
      <c r="BB444" s="21">
        <v>204268.35</v>
      </c>
      <c r="BC444" t="s">
        <v>2384</v>
      </c>
      <c r="BD444" t="s">
        <v>2385</v>
      </c>
      <c r="BE444" s="21">
        <f t="shared" si="6"/>
        <v>0</v>
      </c>
      <c r="BF444" t="s">
        <v>1417</v>
      </c>
      <c r="BG444" t="s">
        <v>1418</v>
      </c>
      <c r="BH444" t="s">
        <v>2375</v>
      </c>
      <c r="BI444" s="27">
        <v>0.67359953703703701</v>
      </c>
      <c r="BJ444">
        <v>330146</v>
      </c>
      <c r="BK444" t="s">
        <v>42</v>
      </c>
      <c r="BL444" s="27">
        <v>0.67359953703703701</v>
      </c>
      <c r="BM444" t="s">
        <v>2375</v>
      </c>
      <c r="BN444" s="27">
        <v>0.64559027777777778</v>
      </c>
      <c r="BO444" t="s">
        <v>2083</v>
      </c>
      <c r="BQ444" t="s">
        <v>2093</v>
      </c>
      <c r="BS444" t="s">
        <v>496</v>
      </c>
      <c r="BT444">
        <v>30260</v>
      </c>
      <c r="BW444" t="s">
        <v>1421</v>
      </c>
      <c r="BY444" s="28">
        <v>1</v>
      </c>
      <c r="BZ444" t="s">
        <v>2394</v>
      </c>
      <c r="CA444" t="s">
        <v>1422</v>
      </c>
      <c r="CB444" t="s">
        <v>2085</v>
      </c>
      <c r="CC444">
        <v>9000</v>
      </c>
      <c r="CD444" t="s">
        <v>1393</v>
      </c>
      <c r="CE444">
        <v>10</v>
      </c>
      <c r="CF444">
        <v>9000</v>
      </c>
      <c r="CG444" t="s">
        <v>1393</v>
      </c>
      <c r="CH444">
        <v>4016316836</v>
      </c>
      <c r="CI444" t="s">
        <v>1393</v>
      </c>
      <c r="CJ444" s="27">
        <v>0</v>
      </c>
      <c r="CK444" t="s">
        <v>2394</v>
      </c>
      <c r="CL444" t="s">
        <v>1424</v>
      </c>
      <c r="CM444" t="s">
        <v>2086</v>
      </c>
      <c r="CN444" t="s">
        <v>2087</v>
      </c>
      <c r="CO444" s="27">
        <v>0.6444791666666666</v>
      </c>
      <c r="CP444" s="27">
        <v>0</v>
      </c>
      <c r="CQ444" t="s">
        <v>2375</v>
      </c>
      <c r="CR444" t="s">
        <v>1427</v>
      </c>
      <c r="CS444" t="s">
        <v>1393</v>
      </c>
      <c r="CT444" t="s">
        <v>2088</v>
      </c>
      <c r="CU444">
        <v>183467966</v>
      </c>
      <c r="CV444">
        <v>9000</v>
      </c>
    </row>
    <row r="445" spans="1:100" x14ac:dyDescent="0.2">
      <c r="A445" s="12"/>
      <c r="B445" s="10"/>
      <c r="C445" s="10"/>
      <c r="D445" s="14"/>
      <c r="E445" s="14"/>
      <c r="F445" s="14"/>
      <c r="G445" s="14"/>
      <c r="H445" s="14"/>
      <c r="I445" s="13"/>
      <c r="J445" s="13"/>
      <c r="M445" s="5"/>
      <c r="N445" s="14"/>
      <c r="O445" s="14"/>
      <c r="P445" s="14"/>
      <c r="Q445" s="14"/>
      <c r="AL445" t="s">
        <v>497</v>
      </c>
      <c r="AM445" t="s">
        <v>2375</v>
      </c>
      <c r="AN445" s="27">
        <v>0.53768518518518515</v>
      </c>
      <c r="AO445" t="s">
        <v>2082</v>
      </c>
      <c r="AP445">
        <v>1018950475</v>
      </c>
      <c r="AQ445" t="s">
        <v>1414</v>
      </c>
      <c r="AR445" t="s">
        <v>1415</v>
      </c>
      <c r="AS445" t="s">
        <v>1416</v>
      </c>
      <c r="AT445" t="s">
        <v>1346</v>
      </c>
      <c r="AU445" t="s">
        <v>1229</v>
      </c>
      <c r="AV445" s="10">
        <v>140001285975</v>
      </c>
      <c r="AW445" s="10">
        <v>130000574025</v>
      </c>
      <c r="AX445">
        <v>2006962782</v>
      </c>
      <c r="AY445" t="s">
        <v>2366</v>
      </c>
      <c r="AZ445" s="21">
        <v>95866.65</v>
      </c>
      <c r="BA445">
        <v>9008237043</v>
      </c>
      <c r="BB445" s="21">
        <v>95866.65</v>
      </c>
      <c r="BC445" t="s">
        <v>2367</v>
      </c>
      <c r="BD445" t="s">
        <v>2370</v>
      </c>
      <c r="BE445" s="21">
        <f t="shared" si="6"/>
        <v>0</v>
      </c>
      <c r="BF445" t="s">
        <v>1417</v>
      </c>
      <c r="BG445" t="s">
        <v>1418</v>
      </c>
      <c r="BH445" t="s">
        <v>2375</v>
      </c>
      <c r="BI445" s="27">
        <v>0.67223379629629632</v>
      </c>
      <c r="BJ445">
        <v>330146</v>
      </c>
      <c r="BK445" t="s">
        <v>42</v>
      </c>
      <c r="BL445" s="27">
        <v>0.67223379629629632</v>
      </c>
      <c r="BM445" t="s">
        <v>2375</v>
      </c>
      <c r="BN445" s="27">
        <v>0.54267361111111112</v>
      </c>
      <c r="BO445" t="s">
        <v>2083</v>
      </c>
      <c r="BQ445" t="s">
        <v>2094</v>
      </c>
      <c r="BS445" t="s">
        <v>496</v>
      </c>
      <c r="BT445">
        <v>30260</v>
      </c>
      <c r="BW445" t="s">
        <v>1421</v>
      </c>
      <c r="BY445" s="28">
        <v>1</v>
      </c>
      <c r="BZ445" t="s">
        <v>2394</v>
      </c>
      <c r="CA445" t="s">
        <v>1422</v>
      </c>
      <c r="CB445" t="s">
        <v>2085</v>
      </c>
      <c r="CC445">
        <v>9000</v>
      </c>
      <c r="CD445" t="s">
        <v>1393</v>
      </c>
      <c r="CE445">
        <v>10</v>
      </c>
      <c r="CF445">
        <v>9000</v>
      </c>
      <c r="CG445" t="s">
        <v>1393</v>
      </c>
      <c r="CH445">
        <v>4016316836</v>
      </c>
      <c r="CI445" t="s">
        <v>1393</v>
      </c>
      <c r="CJ445" s="27">
        <v>0</v>
      </c>
      <c r="CK445" t="s">
        <v>2394</v>
      </c>
      <c r="CL445" t="s">
        <v>1424</v>
      </c>
      <c r="CM445" t="s">
        <v>2086</v>
      </c>
      <c r="CN445" t="s">
        <v>2087</v>
      </c>
      <c r="CO445" s="27">
        <v>0.53783564814814822</v>
      </c>
      <c r="CP445" s="27">
        <v>0</v>
      </c>
      <c r="CQ445" t="s">
        <v>2375</v>
      </c>
      <c r="CR445" t="s">
        <v>1427</v>
      </c>
      <c r="CS445" t="s">
        <v>1393</v>
      </c>
      <c r="CT445" t="s">
        <v>2088</v>
      </c>
      <c r="CU445">
        <v>183459030</v>
      </c>
      <c r="CV445">
        <v>9000</v>
      </c>
    </row>
    <row r="446" spans="1:100" x14ac:dyDescent="0.2">
      <c r="A446" s="12"/>
      <c r="B446" s="10"/>
      <c r="C446" s="10"/>
      <c r="D446" s="14"/>
      <c r="E446" s="14"/>
      <c r="F446" s="14"/>
      <c r="G446" s="14"/>
      <c r="H446" s="14"/>
      <c r="I446" s="13"/>
      <c r="J446" s="13"/>
      <c r="M446" s="5"/>
      <c r="N446" s="14"/>
      <c r="O446" s="14"/>
      <c r="P446" s="14"/>
      <c r="Q446" s="14"/>
      <c r="AL446" t="s">
        <v>497</v>
      </c>
      <c r="AM446" t="s">
        <v>2375</v>
      </c>
      <c r="AN446" s="27">
        <v>0.63700231481481484</v>
      </c>
      <c r="AO446" t="s">
        <v>2082</v>
      </c>
      <c r="AP446">
        <v>1018532101</v>
      </c>
      <c r="AQ446" t="s">
        <v>1414</v>
      </c>
      <c r="AR446" t="s">
        <v>1415</v>
      </c>
      <c r="AS446" t="s">
        <v>1416</v>
      </c>
      <c r="AT446" t="s">
        <v>1346</v>
      </c>
      <c r="AU446" t="s">
        <v>901</v>
      </c>
      <c r="AV446" s="10">
        <v>140001286884</v>
      </c>
      <c r="AW446" s="10">
        <v>130000574045</v>
      </c>
      <c r="AX446">
        <v>2006963764</v>
      </c>
      <c r="AY446" t="s">
        <v>2366</v>
      </c>
      <c r="AZ446" s="21">
        <v>67265.55</v>
      </c>
      <c r="BA446">
        <v>9008238240</v>
      </c>
      <c r="BB446" s="21">
        <v>67265.55</v>
      </c>
      <c r="BC446" t="s">
        <v>2372</v>
      </c>
      <c r="BD446" t="s">
        <v>2373</v>
      </c>
      <c r="BE446" s="21">
        <f t="shared" si="6"/>
        <v>0</v>
      </c>
      <c r="BF446" t="s">
        <v>1417</v>
      </c>
      <c r="BG446" t="s">
        <v>1418</v>
      </c>
      <c r="BH446" t="s">
        <v>2375</v>
      </c>
      <c r="BI446" s="27">
        <v>0.67337962962962961</v>
      </c>
      <c r="BJ446">
        <v>330146</v>
      </c>
      <c r="BK446" t="s">
        <v>42</v>
      </c>
      <c r="BL446" s="27">
        <v>0.67337962962962961</v>
      </c>
      <c r="BM446" t="s">
        <v>2375</v>
      </c>
      <c r="BN446" s="27">
        <v>0.63796296296296295</v>
      </c>
      <c r="BO446" t="s">
        <v>2083</v>
      </c>
      <c r="BQ446" t="s">
        <v>2095</v>
      </c>
      <c r="BS446" t="s">
        <v>496</v>
      </c>
      <c r="BT446">
        <v>30260</v>
      </c>
      <c r="BW446" t="s">
        <v>1421</v>
      </c>
      <c r="BY446" s="28">
        <v>1</v>
      </c>
      <c r="BZ446" t="s">
        <v>2394</v>
      </c>
      <c r="CA446" t="s">
        <v>1422</v>
      </c>
      <c r="CB446" t="s">
        <v>2085</v>
      </c>
      <c r="CC446">
        <v>9000</v>
      </c>
      <c r="CD446" t="s">
        <v>1393</v>
      </c>
      <c r="CE446">
        <v>10</v>
      </c>
      <c r="CF446">
        <v>9000</v>
      </c>
      <c r="CG446" t="s">
        <v>1393</v>
      </c>
      <c r="CH446">
        <v>4016316836</v>
      </c>
      <c r="CI446" t="s">
        <v>1393</v>
      </c>
      <c r="CJ446" s="27">
        <v>0</v>
      </c>
      <c r="CK446" t="s">
        <v>2394</v>
      </c>
      <c r="CL446" t="s">
        <v>1424</v>
      </c>
      <c r="CM446" t="s">
        <v>2086</v>
      </c>
      <c r="CN446" t="s">
        <v>2087</v>
      </c>
      <c r="CO446" s="27">
        <v>0.63704861111111111</v>
      </c>
      <c r="CP446" s="27">
        <v>0</v>
      </c>
      <c r="CQ446" t="s">
        <v>2375</v>
      </c>
      <c r="CR446" t="s">
        <v>1427</v>
      </c>
      <c r="CS446" t="s">
        <v>1393</v>
      </c>
      <c r="CT446" t="s">
        <v>2088</v>
      </c>
      <c r="CU446">
        <v>183467201</v>
      </c>
      <c r="CV446">
        <v>9000</v>
      </c>
    </row>
    <row r="447" spans="1:100" x14ac:dyDescent="0.2">
      <c r="A447" s="12"/>
      <c r="B447" s="10"/>
      <c r="C447" s="10"/>
      <c r="D447" s="14"/>
      <c r="E447" s="14"/>
      <c r="F447" s="14"/>
      <c r="G447" s="14"/>
      <c r="H447" s="14"/>
      <c r="I447" s="13"/>
      <c r="J447" s="13"/>
      <c r="M447" s="5"/>
      <c r="N447" s="14"/>
      <c r="O447" s="14"/>
      <c r="P447" s="14"/>
      <c r="Q447" s="14"/>
      <c r="AL447" t="s">
        <v>497</v>
      </c>
      <c r="AM447" t="s">
        <v>2375</v>
      </c>
      <c r="AN447" s="27">
        <v>0.63987268518518514</v>
      </c>
      <c r="AO447" t="s">
        <v>2082</v>
      </c>
      <c r="AP447">
        <v>1016892928</v>
      </c>
      <c r="AQ447" t="s">
        <v>1414</v>
      </c>
      <c r="AR447" t="s">
        <v>1415</v>
      </c>
      <c r="AS447" t="s">
        <v>1416</v>
      </c>
      <c r="AT447" t="s">
        <v>1346</v>
      </c>
      <c r="AU447" t="s">
        <v>947</v>
      </c>
      <c r="AV447" s="10">
        <v>140001286915</v>
      </c>
      <c r="AW447" s="10">
        <v>130000574003</v>
      </c>
      <c r="AX447">
        <v>2006963768</v>
      </c>
      <c r="AY447" t="s">
        <v>2366</v>
      </c>
      <c r="AZ447" s="21">
        <v>565698.30000000005</v>
      </c>
      <c r="BA447">
        <v>9008238246</v>
      </c>
      <c r="BB447" s="21">
        <v>565698.30000000005</v>
      </c>
      <c r="BC447" t="s">
        <v>2367</v>
      </c>
      <c r="BD447" t="s">
        <v>2371</v>
      </c>
      <c r="BE447" s="21">
        <f t="shared" si="6"/>
        <v>0</v>
      </c>
      <c r="BF447" t="s">
        <v>1417</v>
      </c>
      <c r="BG447" t="s">
        <v>1418</v>
      </c>
      <c r="BH447" t="s">
        <v>2375</v>
      </c>
      <c r="BI447" s="27">
        <v>0.6734837962962964</v>
      </c>
      <c r="BJ447">
        <v>330146</v>
      </c>
      <c r="BK447" t="s">
        <v>42</v>
      </c>
      <c r="BL447" s="27">
        <v>0.6734837962962964</v>
      </c>
      <c r="BM447" t="s">
        <v>2375</v>
      </c>
      <c r="BN447" s="27">
        <v>0.6416087962962963</v>
      </c>
      <c r="BO447" t="s">
        <v>2083</v>
      </c>
      <c r="BQ447" t="s">
        <v>2096</v>
      </c>
      <c r="BS447" t="s">
        <v>496</v>
      </c>
      <c r="BT447">
        <v>30260</v>
      </c>
      <c r="BU447">
        <v>4</v>
      </c>
      <c r="BW447" t="s">
        <v>1421</v>
      </c>
      <c r="BY447" s="27">
        <v>0.63987268518518514</v>
      </c>
      <c r="BZ447" t="s">
        <v>2418</v>
      </c>
      <c r="CA447" t="s">
        <v>1422</v>
      </c>
      <c r="CB447" t="s">
        <v>2085</v>
      </c>
      <c r="CC447">
        <v>9000</v>
      </c>
      <c r="CD447" t="s">
        <v>1393</v>
      </c>
      <c r="CE447">
        <v>10</v>
      </c>
      <c r="CF447">
        <v>9000</v>
      </c>
      <c r="CG447" t="s">
        <v>1393</v>
      </c>
      <c r="CH447">
        <v>4016316836</v>
      </c>
      <c r="CI447" t="s">
        <v>1393</v>
      </c>
      <c r="CJ447" s="27">
        <v>0.63987268518518514</v>
      </c>
      <c r="CK447" t="s">
        <v>2398</v>
      </c>
      <c r="CL447" t="s">
        <v>1424</v>
      </c>
      <c r="CM447" t="s">
        <v>2086</v>
      </c>
      <c r="CN447" t="s">
        <v>2087</v>
      </c>
      <c r="CO447" s="27">
        <v>0.63995370370370364</v>
      </c>
      <c r="CP447" s="27">
        <v>0</v>
      </c>
      <c r="CQ447" t="s">
        <v>2375</v>
      </c>
      <c r="CR447" t="s">
        <v>1427</v>
      </c>
      <c r="CS447" t="s">
        <v>1393</v>
      </c>
      <c r="CT447" t="s">
        <v>2088</v>
      </c>
      <c r="CU447">
        <v>183467542</v>
      </c>
      <c r="CV447">
        <v>9000</v>
      </c>
    </row>
    <row r="448" spans="1:100" x14ac:dyDescent="0.2">
      <c r="A448" s="12"/>
      <c r="B448" s="10"/>
      <c r="C448" s="10"/>
      <c r="D448" s="14"/>
      <c r="E448" s="14"/>
      <c r="F448" s="14"/>
      <c r="G448" s="14"/>
      <c r="H448" s="14"/>
      <c r="I448" s="13"/>
      <c r="J448" s="13"/>
      <c r="M448" s="14"/>
      <c r="N448" s="14"/>
      <c r="O448" s="14"/>
      <c r="P448" s="14"/>
      <c r="Q448" s="14"/>
      <c r="AL448" t="s">
        <v>497</v>
      </c>
      <c r="AM448" t="s">
        <v>2375</v>
      </c>
      <c r="AN448" s="27">
        <v>0.64774305555555556</v>
      </c>
      <c r="AO448" t="s">
        <v>2082</v>
      </c>
      <c r="AP448">
        <v>1017826554</v>
      </c>
      <c r="AQ448" t="s">
        <v>1414</v>
      </c>
      <c r="AR448" t="s">
        <v>1415</v>
      </c>
      <c r="AS448" t="s">
        <v>1416</v>
      </c>
      <c r="AT448" t="s">
        <v>1346</v>
      </c>
      <c r="AU448" t="s">
        <v>1027</v>
      </c>
      <c r="AV448" s="10">
        <v>140001287000</v>
      </c>
      <c r="AW448" s="10">
        <v>130000574035</v>
      </c>
      <c r="AX448">
        <v>2006963867</v>
      </c>
      <c r="AY448" t="s">
        <v>2366</v>
      </c>
      <c r="AZ448" s="21">
        <v>155834.79999999999</v>
      </c>
      <c r="BA448">
        <v>9008238404</v>
      </c>
      <c r="BB448" s="21">
        <v>155834.79999999999</v>
      </c>
      <c r="BC448" t="s">
        <v>2372</v>
      </c>
      <c r="BD448" t="s">
        <v>2376</v>
      </c>
      <c r="BE448" s="21">
        <f t="shared" si="6"/>
        <v>0</v>
      </c>
      <c r="BF448" t="s">
        <v>1417</v>
      </c>
      <c r="BG448" t="s">
        <v>1418</v>
      </c>
      <c r="BH448" t="s">
        <v>2375</v>
      </c>
      <c r="BI448" s="27">
        <v>0.67369212962962965</v>
      </c>
      <c r="BJ448">
        <v>330146</v>
      </c>
      <c r="BK448" t="s">
        <v>42</v>
      </c>
      <c r="BL448" s="27">
        <v>0.67369212962962965</v>
      </c>
      <c r="BM448" t="s">
        <v>2375</v>
      </c>
      <c r="BN448" s="27">
        <v>0.65045138888888887</v>
      </c>
      <c r="BO448" t="s">
        <v>2083</v>
      </c>
      <c r="BQ448" t="s">
        <v>2097</v>
      </c>
      <c r="BS448" t="s">
        <v>496</v>
      </c>
      <c r="BT448">
        <v>30260</v>
      </c>
      <c r="BW448" t="s">
        <v>1421</v>
      </c>
      <c r="BY448" s="28">
        <v>1</v>
      </c>
      <c r="BZ448" t="s">
        <v>2394</v>
      </c>
      <c r="CA448" t="s">
        <v>1422</v>
      </c>
      <c r="CB448" t="s">
        <v>2085</v>
      </c>
      <c r="CC448">
        <v>9000</v>
      </c>
      <c r="CD448" t="s">
        <v>1393</v>
      </c>
      <c r="CE448">
        <v>10</v>
      </c>
      <c r="CF448">
        <v>9000</v>
      </c>
      <c r="CG448" t="s">
        <v>1393</v>
      </c>
      <c r="CH448">
        <v>4016316836</v>
      </c>
      <c r="CI448" t="s">
        <v>1393</v>
      </c>
      <c r="CJ448" s="27">
        <v>0</v>
      </c>
      <c r="CK448" t="s">
        <v>2394</v>
      </c>
      <c r="CL448" t="s">
        <v>1424</v>
      </c>
      <c r="CM448" t="s">
        <v>2086</v>
      </c>
      <c r="CN448" t="s">
        <v>2087</v>
      </c>
      <c r="CO448" s="27">
        <v>0.64777777777777779</v>
      </c>
      <c r="CP448" s="27">
        <v>0</v>
      </c>
      <c r="CQ448" t="s">
        <v>2375</v>
      </c>
      <c r="CR448" t="s">
        <v>1427</v>
      </c>
      <c r="CS448" t="s">
        <v>1393</v>
      </c>
      <c r="CT448" t="s">
        <v>2088</v>
      </c>
      <c r="CU448">
        <v>183468343</v>
      </c>
      <c r="CV448">
        <v>9000</v>
      </c>
    </row>
    <row r="449" spans="1:100" x14ac:dyDescent="0.2">
      <c r="A449" s="12"/>
      <c r="B449" s="10"/>
      <c r="C449" s="10"/>
      <c r="D449" s="14"/>
      <c r="E449" s="14"/>
      <c r="F449" s="14"/>
      <c r="G449" s="14"/>
      <c r="H449" s="14"/>
      <c r="I449" s="13"/>
      <c r="J449" s="13"/>
      <c r="M449" s="14"/>
      <c r="N449" s="14"/>
      <c r="O449" s="14"/>
      <c r="P449" s="14"/>
      <c r="Q449" s="14"/>
      <c r="AL449" t="s">
        <v>497</v>
      </c>
      <c r="AM449" t="s">
        <v>2375</v>
      </c>
      <c r="AN449" s="27">
        <v>0.65642361111111114</v>
      </c>
      <c r="AO449" t="s">
        <v>2082</v>
      </c>
      <c r="AP449">
        <v>1017826554</v>
      </c>
      <c r="AQ449" t="s">
        <v>1414</v>
      </c>
      <c r="AR449" t="s">
        <v>1415</v>
      </c>
      <c r="AS449" t="s">
        <v>1416</v>
      </c>
      <c r="AT449" t="s">
        <v>1346</v>
      </c>
      <c r="AU449" t="s">
        <v>1208</v>
      </c>
      <c r="AV449" s="10">
        <v>140001287064</v>
      </c>
      <c r="AW449" s="10">
        <v>130000600765</v>
      </c>
      <c r="AX449">
        <v>2006963994</v>
      </c>
      <c r="AY449" t="s">
        <v>2366</v>
      </c>
      <c r="AZ449" s="21">
        <v>1316.1</v>
      </c>
      <c r="BA449">
        <v>9008238499</v>
      </c>
      <c r="BB449" s="21">
        <v>1316.1</v>
      </c>
      <c r="BC449" t="s">
        <v>2372</v>
      </c>
      <c r="BD449" t="s">
        <v>2376</v>
      </c>
      <c r="BE449" s="21">
        <f t="shared" si="6"/>
        <v>0</v>
      </c>
      <c r="BF449" t="s">
        <v>1417</v>
      </c>
      <c r="BG449" t="s">
        <v>1418</v>
      </c>
      <c r="BH449" t="s">
        <v>2375</v>
      </c>
      <c r="BI449" s="27">
        <v>0.67391203703703706</v>
      </c>
      <c r="BJ449">
        <v>330146</v>
      </c>
      <c r="BK449" t="s">
        <v>42</v>
      </c>
      <c r="BL449" s="27">
        <v>0.67391203703703706</v>
      </c>
      <c r="BM449" t="s">
        <v>2375</v>
      </c>
      <c r="BN449" s="27">
        <v>0.6587615740740741</v>
      </c>
      <c r="BO449" t="s">
        <v>2083</v>
      </c>
      <c r="BQ449" t="s">
        <v>2098</v>
      </c>
      <c r="BS449" t="s">
        <v>496</v>
      </c>
      <c r="BT449">
        <v>30260</v>
      </c>
      <c r="BU449">
        <v>4</v>
      </c>
      <c r="BW449" t="s">
        <v>1421</v>
      </c>
      <c r="BY449" s="27">
        <v>0.65642361111111114</v>
      </c>
      <c r="BZ449" t="s">
        <v>2418</v>
      </c>
      <c r="CA449" t="s">
        <v>1422</v>
      </c>
      <c r="CB449" t="s">
        <v>2085</v>
      </c>
      <c r="CC449">
        <v>9000</v>
      </c>
      <c r="CD449" t="s">
        <v>1393</v>
      </c>
      <c r="CE449">
        <v>10</v>
      </c>
      <c r="CF449">
        <v>9000</v>
      </c>
      <c r="CG449" t="s">
        <v>1393</v>
      </c>
      <c r="CH449">
        <v>4016316836</v>
      </c>
      <c r="CI449" t="s">
        <v>1393</v>
      </c>
      <c r="CJ449" s="27">
        <v>0.65642361111111114</v>
      </c>
      <c r="CK449" t="s">
        <v>2398</v>
      </c>
      <c r="CL449" t="s">
        <v>1424</v>
      </c>
      <c r="CM449" t="s">
        <v>2086</v>
      </c>
      <c r="CN449" t="s">
        <v>2087</v>
      </c>
      <c r="CO449" s="27">
        <v>0.6564699074074074</v>
      </c>
      <c r="CP449" s="27">
        <v>0</v>
      </c>
      <c r="CQ449" t="s">
        <v>2375</v>
      </c>
      <c r="CR449" t="s">
        <v>1427</v>
      </c>
      <c r="CS449" t="s">
        <v>1393</v>
      </c>
      <c r="CT449" t="s">
        <v>2088</v>
      </c>
      <c r="CU449">
        <v>183469048</v>
      </c>
      <c r="CV449">
        <v>9000</v>
      </c>
    </row>
    <row r="450" spans="1:100" x14ac:dyDescent="0.2">
      <c r="A450" s="12"/>
      <c r="B450" s="10"/>
      <c r="C450" s="10"/>
      <c r="D450" s="14"/>
      <c r="E450" s="14"/>
      <c r="F450" s="14"/>
      <c r="G450" s="14"/>
      <c r="H450" s="14"/>
      <c r="I450" s="13"/>
      <c r="J450" s="13"/>
      <c r="M450" s="5"/>
      <c r="N450" s="14"/>
      <c r="O450" s="14"/>
      <c r="P450" s="14"/>
      <c r="Q450" s="14"/>
      <c r="AL450" t="s">
        <v>497</v>
      </c>
      <c r="AM450" t="s">
        <v>2375</v>
      </c>
      <c r="AN450" s="27">
        <v>0.54749999999999999</v>
      </c>
      <c r="AO450" t="s">
        <v>2082</v>
      </c>
      <c r="AP450">
        <v>1016894925</v>
      </c>
      <c r="AQ450" t="s">
        <v>1414</v>
      </c>
      <c r="AR450" t="s">
        <v>1415</v>
      </c>
      <c r="AS450" t="s">
        <v>1416</v>
      </c>
      <c r="AT450" t="s">
        <v>1346</v>
      </c>
      <c r="AU450" t="s">
        <v>714</v>
      </c>
      <c r="AV450" s="10">
        <v>140001286044</v>
      </c>
      <c r="AW450" s="10">
        <v>130000574021</v>
      </c>
      <c r="AX450">
        <v>2006962858</v>
      </c>
      <c r="AY450" t="s">
        <v>2366</v>
      </c>
      <c r="AZ450" s="21">
        <v>323616.15000000002</v>
      </c>
      <c r="BA450">
        <v>9008237156</v>
      </c>
      <c r="BB450" s="21">
        <v>323616.15000000002</v>
      </c>
      <c r="BC450" t="s">
        <v>2367</v>
      </c>
      <c r="BD450" t="s">
        <v>2383</v>
      </c>
      <c r="BE450" s="21">
        <f t="shared" ref="BE450:BE513" si="7">AZ450-BB450</f>
        <v>0</v>
      </c>
      <c r="BF450" t="s">
        <v>1417</v>
      </c>
      <c r="BG450" t="s">
        <v>1418</v>
      </c>
      <c r="BH450" t="s">
        <v>2375</v>
      </c>
      <c r="BI450" s="27">
        <v>0.67253472222222221</v>
      </c>
      <c r="BJ450">
        <v>330146</v>
      </c>
      <c r="BK450" t="s">
        <v>42</v>
      </c>
      <c r="BL450" s="27">
        <v>0.67253472222222221</v>
      </c>
      <c r="BM450" t="s">
        <v>2375</v>
      </c>
      <c r="BN450" s="27">
        <v>0.5510532407407408</v>
      </c>
      <c r="BO450" t="s">
        <v>2083</v>
      </c>
      <c r="BQ450" t="s">
        <v>2099</v>
      </c>
      <c r="BS450" t="s">
        <v>496</v>
      </c>
      <c r="BT450">
        <v>30260</v>
      </c>
      <c r="BW450" t="s">
        <v>1421</v>
      </c>
      <c r="BY450" s="28">
        <v>1</v>
      </c>
      <c r="BZ450" t="s">
        <v>2394</v>
      </c>
      <c r="CA450" t="s">
        <v>1422</v>
      </c>
      <c r="CB450" t="s">
        <v>2085</v>
      </c>
      <c r="CC450">
        <v>9000</v>
      </c>
      <c r="CD450" t="s">
        <v>1393</v>
      </c>
      <c r="CE450">
        <v>10</v>
      </c>
      <c r="CF450">
        <v>9000</v>
      </c>
      <c r="CG450" t="s">
        <v>1393</v>
      </c>
      <c r="CH450">
        <v>4016316836</v>
      </c>
      <c r="CI450" t="s">
        <v>1393</v>
      </c>
      <c r="CJ450" s="27">
        <v>0</v>
      </c>
      <c r="CK450" t="s">
        <v>2394</v>
      </c>
      <c r="CL450" t="s">
        <v>1424</v>
      </c>
      <c r="CM450" t="s">
        <v>2086</v>
      </c>
      <c r="CN450" t="s">
        <v>2087</v>
      </c>
      <c r="CO450" s="27">
        <v>0.54766203703703698</v>
      </c>
      <c r="CP450" s="27">
        <v>0</v>
      </c>
      <c r="CQ450" t="s">
        <v>2375</v>
      </c>
      <c r="CR450" t="s">
        <v>1427</v>
      </c>
      <c r="CS450" t="s">
        <v>1393</v>
      </c>
      <c r="CT450" t="s">
        <v>2088</v>
      </c>
      <c r="CU450">
        <v>183459421</v>
      </c>
      <c r="CV450">
        <v>9000</v>
      </c>
    </row>
    <row r="451" spans="1:100" x14ac:dyDescent="0.2">
      <c r="A451" s="12"/>
      <c r="B451" s="10"/>
      <c r="C451" s="10"/>
      <c r="D451" s="14"/>
      <c r="E451" s="14"/>
      <c r="F451" s="14"/>
      <c r="G451" s="14"/>
      <c r="H451" s="14"/>
      <c r="I451" s="13"/>
      <c r="J451" s="13"/>
      <c r="M451" s="5"/>
      <c r="N451" s="14"/>
      <c r="O451" s="14"/>
      <c r="P451" s="14"/>
      <c r="Q451" s="14"/>
      <c r="AL451" t="s">
        <v>497</v>
      </c>
      <c r="AM451" t="s">
        <v>2375</v>
      </c>
      <c r="AN451" s="27">
        <v>0.62494212962962969</v>
      </c>
      <c r="AO451" t="s">
        <v>2082</v>
      </c>
      <c r="AP451">
        <v>1017270176</v>
      </c>
      <c r="AQ451" t="s">
        <v>1414</v>
      </c>
      <c r="AR451" t="s">
        <v>1415</v>
      </c>
      <c r="AS451" t="s">
        <v>1416</v>
      </c>
      <c r="AT451" t="s">
        <v>1346</v>
      </c>
      <c r="AU451" t="s">
        <v>1237</v>
      </c>
      <c r="AV451" s="10">
        <v>140001286783</v>
      </c>
      <c r="AW451" s="10">
        <v>130000574042</v>
      </c>
      <c r="AX451">
        <v>2006963628</v>
      </c>
      <c r="AY451" t="s">
        <v>2366</v>
      </c>
      <c r="AZ451" s="21">
        <v>2354</v>
      </c>
      <c r="BA451">
        <v>9008238122</v>
      </c>
      <c r="BB451" s="21">
        <v>2354</v>
      </c>
      <c r="BC451" t="s">
        <v>2381</v>
      </c>
      <c r="BD451" t="s">
        <v>2382</v>
      </c>
      <c r="BE451" s="21">
        <f t="shared" si="7"/>
        <v>0</v>
      </c>
      <c r="BF451" t="s">
        <v>1417</v>
      </c>
      <c r="BG451" t="s">
        <v>1418</v>
      </c>
      <c r="BH451" t="s">
        <v>2375</v>
      </c>
      <c r="BI451" s="27">
        <v>0.67320601851851858</v>
      </c>
      <c r="BJ451">
        <v>330146</v>
      </c>
      <c r="BK451" t="s">
        <v>42</v>
      </c>
      <c r="BL451" s="27">
        <v>0.67320601851851858</v>
      </c>
      <c r="BM451" t="s">
        <v>2375</v>
      </c>
      <c r="BN451" s="27">
        <v>0.6260648148148148</v>
      </c>
      <c r="BO451" t="s">
        <v>2083</v>
      </c>
      <c r="BQ451" t="s">
        <v>2100</v>
      </c>
      <c r="BS451" t="s">
        <v>496</v>
      </c>
      <c r="BT451">
        <v>30260</v>
      </c>
      <c r="BW451" t="s">
        <v>1421</v>
      </c>
      <c r="BY451" s="28">
        <v>1</v>
      </c>
      <c r="BZ451" t="s">
        <v>2394</v>
      </c>
      <c r="CA451" t="s">
        <v>1422</v>
      </c>
      <c r="CB451" t="s">
        <v>2085</v>
      </c>
      <c r="CC451">
        <v>9000</v>
      </c>
      <c r="CD451" t="s">
        <v>1393</v>
      </c>
      <c r="CE451">
        <v>10</v>
      </c>
      <c r="CF451">
        <v>9000</v>
      </c>
      <c r="CG451" t="s">
        <v>1393</v>
      </c>
      <c r="CH451">
        <v>4016316836</v>
      </c>
      <c r="CI451" t="s">
        <v>1393</v>
      </c>
      <c r="CJ451" s="27">
        <v>0</v>
      </c>
      <c r="CK451" t="s">
        <v>2394</v>
      </c>
      <c r="CL451" t="s">
        <v>1424</v>
      </c>
      <c r="CM451" t="s">
        <v>2086</v>
      </c>
      <c r="CN451" t="s">
        <v>2087</v>
      </c>
      <c r="CO451" s="27">
        <v>0.62498842592592596</v>
      </c>
      <c r="CP451" s="27">
        <v>0</v>
      </c>
      <c r="CQ451" t="s">
        <v>2375</v>
      </c>
      <c r="CR451" t="s">
        <v>1427</v>
      </c>
      <c r="CS451" t="s">
        <v>1393</v>
      </c>
      <c r="CT451" t="s">
        <v>2088</v>
      </c>
      <c r="CU451">
        <v>183466142</v>
      </c>
      <c r="CV451">
        <v>9000</v>
      </c>
    </row>
    <row r="452" spans="1:100" x14ac:dyDescent="0.2">
      <c r="A452" s="12"/>
      <c r="B452" s="10"/>
      <c r="C452" s="10"/>
      <c r="D452" s="14"/>
      <c r="E452" s="14"/>
      <c r="F452" s="14"/>
      <c r="G452" s="14"/>
      <c r="H452" s="14"/>
      <c r="I452" s="13"/>
      <c r="J452" s="13"/>
      <c r="M452" s="5"/>
      <c r="N452" s="14"/>
      <c r="O452" s="14"/>
      <c r="P452" s="14"/>
      <c r="Q452" s="14"/>
      <c r="AL452" t="s">
        <v>497</v>
      </c>
      <c r="AM452" t="s">
        <v>2375</v>
      </c>
      <c r="AN452" s="27">
        <v>0.65230324074074075</v>
      </c>
      <c r="AO452" t="s">
        <v>2082</v>
      </c>
      <c r="AP452">
        <v>1016894837</v>
      </c>
      <c r="AQ452" t="s">
        <v>1414</v>
      </c>
      <c r="AR452" t="s">
        <v>1415</v>
      </c>
      <c r="AS452" t="s">
        <v>1416</v>
      </c>
      <c r="AT452" t="s">
        <v>1346</v>
      </c>
      <c r="AU452" t="s">
        <v>1060</v>
      </c>
      <c r="AV452" s="10">
        <v>140001287032</v>
      </c>
      <c r="AW452" s="10">
        <v>130000574030</v>
      </c>
      <c r="AX452">
        <v>2006963872</v>
      </c>
      <c r="AY452" t="s">
        <v>2366</v>
      </c>
      <c r="AZ452" s="21">
        <v>74386.399999999994</v>
      </c>
      <c r="BA452">
        <v>9008238495</v>
      </c>
      <c r="BB452" s="21">
        <v>74386.399999999994</v>
      </c>
      <c r="BC452" t="s">
        <v>2367</v>
      </c>
      <c r="BD452" t="s">
        <v>2368</v>
      </c>
      <c r="BE452" s="21">
        <f t="shared" si="7"/>
        <v>0</v>
      </c>
      <c r="BF452" t="s">
        <v>1417</v>
      </c>
      <c r="BG452" t="s">
        <v>1418</v>
      </c>
      <c r="BH452" t="s">
        <v>2375</v>
      </c>
      <c r="BI452" s="27">
        <v>0.67380787037037038</v>
      </c>
      <c r="BJ452">
        <v>330146</v>
      </c>
      <c r="BK452" t="s">
        <v>42</v>
      </c>
      <c r="BL452" s="27">
        <v>0.67380787037037038</v>
      </c>
      <c r="BM452" t="s">
        <v>2375</v>
      </c>
      <c r="BN452" s="27">
        <v>0.65435185185185185</v>
      </c>
      <c r="BO452" t="s">
        <v>2083</v>
      </c>
      <c r="BQ452" t="s">
        <v>2101</v>
      </c>
      <c r="BS452" t="s">
        <v>496</v>
      </c>
      <c r="BT452">
        <v>30260</v>
      </c>
      <c r="BW452" t="s">
        <v>1421</v>
      </c>
      <c r="BY452" s="28">
        <v>1</v>
      </c>
      <c r="BZ452" t="s">
        <v>2394</v>
      </c>
      <c r="CA452" t="s">
        <v>1422</v>
      </c>
      <c r="CB452" t="s">
        <v>2085</v>
      </c>
      <c r="CC452">
        <v>9000</v>
      </c>
      <c r="CD452" t="s">
        <v>1393</v>
      </c>
      <c r="CE452">
        <v>10</v>
      </c>
      <c r="CF452">
        <v>9000</v>
      </c>
      <c r="CG452" t="s">
        <v>1393</v>
      </c>
      <c r="CH452">
        <v>4016316836</v>
      </c>
      <c r="CI452" t="s">
        <v>1393</v>
      </c>
      <c r="CJ452" s="27">
        <v>0</v>
      </c>
      <c r="CK452" t="s">
        <v>2394</v>
      </c>
      <c r="CL452" t="s">
        <v>1424</v>
      </c>
      <c r="CM452" t="s">
        <v>2086</v>
      </c>
      <c r="CN452" t="s">
        <v>2087</v>
      </c>
      <c r="CO452" s="27">
        <v>0.65236111111111106</v>
      </c>
      <c r="CP452" s="27">
        <v>0</v>
      </c>
      <c r="CQ452" t="s">
        <v>2375</v>
      </c>
      <c r="CR452" t="s">
        <v>1427</v>
      </c>
      <c r="CS452" t="s">
        <v>1393</v>
      </c>
      <c r="CT452" t="s">
        <v>2088</v>
      </c>
      <c r="CU452">
        <v>183468717</v>
      </c>
      <c r="CV452">
        <v>9000</v>
      </c>
    </row>
    <row r="453" spans="1:100" x14ac:dyDescent="0.2">
      <c r="A453" s="12"/>
      <c r="B453" s="10"/>
      <c r="C453" s="10"/>
      <c r="D453" s="14"/>
      <c r="E453" s="14"/>
      <c r="F453" s="14"/>
      <c r="G453" s="14"/>
      <c r="H453" s="14"/>
      <c r="I453" s="13"/>
      <c r="J453" s="13"/>
      <c r="M453" s="5"/>
      <c r="N453" s="14"/>
      <c r="O453" s="14"/>
      <c r="P453" s="14"/>
      <c r="Q453" s="14"/>
      <c r="AL453" t="s">
        <v>529</v>
      </c>
      <c r="AM453" t="s">
        <v>2375</v>
      </c>
      <c r="AN453" s="27">
        <v>0.52877314814814813</v>
      </c>
      <c r="AO453" t="s">
        <v>2102</v>
      </c>
      <c r="AP453">
        <v>1016892882</v>
      </c>
      <c r="AQ453" t="s">
        <v>1414</v>
      </c>
      <c r="AR453" t="s">
        <v>1415</v>
      </c>
      <c r="AS453" t="s">
        <v>1416</v>
      </c>
      <c r="AT453" t="s">
        <v>1346</v>
      </c>
      <c r="AU453" t="s">
        <v>773</v>
      </c>
      <c r="AV453" s="10">
        <v>140001285890</v>
      </c>
      <c r="AW453" s="10">
        <v>130000574651</v>
      </c>
      <c r="AX453">
        <v>2006962644</v>
      </c>
      <c r="AY453" t="s">
        <v>2366</v>
      </c>
      <c r="AZ453" s="21">
        <v>311594.7</v>
      </c>
      <c r="BA453">
        <v>9008236909</v>
      </c>
      <c r="BB453" s="21">
        <v>311594.7</v>
      </c>
      <c r="BC453" t="s">
        <v>2379</v>
      </c>
      <c r="BD453" t="s">
        <v>2380</v>
      </c>
      <c r="BE453" s="21">
        <f t="shared" si="7"/>
        <v>0</v>
      </c>
      <c r="BF453" t="s">
        <v>1417</v>
      </c>
      <c r="BG453" t="s">
        <v>1418</v>
      </c>
      <c r="BH453" t="s">
        <v>2374</v>
      </c>
      <c r="BI453" s="27">
        <v>0.55707175925925922</v>
      </c>
      <c r="BJ453">
        <v>498723</v>
      </c>
      <c r="BK453" t="s">
        <v>97</v>
      </c>
      <c r="BL453" s="27">
        <v>0.55707175925925922</v>
      </c>
      <c r="BM453" t="s">
        <v>2374</v>
      </c>
      <c r="BN453" s="27">
        <v>0.53042824074074069</v>
      </c>
      <c r="BO453" t="s">
        <v>2103</v>
      </c>
      <c r="BQ453" t="s">
        <v>2104</v>
      </c>
      <c r="BT453">
        <v>30190</v>
      </c>
      <c r="BU453">
        <v>3</v>
      </c>
      <c r="BW453" t="s">
        <v>1421</v>
      </c>
      <c r="BY453" s="27">
        <v>0.52877314814814813</v>
      </c>
      <c r="BZ453" t="s">
        <v>2398</v>
      </c>
      <c r="CA453" t="s">
        <v>1422</v>
      </c>
      <c r="CB453" t="s">
        <v>2105</v>
      </c>
      <c r="CC453">
        <v>9000</v>
      </c>
      <c r="CD453" t="s">
        <v>1390</v>
      </c>
      <c r="CE453">
        <v>10</v>
      </c>
      <c r="CF453">
        <v>9000</v>
      </c>
      <c r="CG453" t="s">
        <v>1390</v>
      </c>
      <c r="CH453">
        <v>4016316818</v>
      </c>
      <c r="CI453" t="s">
        <v>1390</v>
      </c>
      <c r="CJ453" s="27">
        <v>0.52877314814814813</v>
      </c>
      <c r="CK453" t="s">
        <v>2374</v>
      </c>
      <c r="CL453" t="s">
        <v>1424</v>
      </c>
      <c r="CM453" t="s">
        <v>2106</v>
      </c>
      <c r="CN453" t="s">
        <v>2107</v>
      </c>
      <c r="CO453" s="27">
        <v>0.52883101851851855</v>
      </c>
      <c r="CP453" s="27">
        <v>0</v>
      </c>
      <c r="CQ453" t="s">
        <v>2375</v>
      </c>
      <c r="CR453" t="s">
        <v>1427</v>
      </c>
      <c r="CS453" t="s">
        <v>1390</v>
      </c>
      <c r="CT453" t="s">
        <v>2108</v>
      </c>
      <c r="CU453">
        <v>183458672</v>
      </c>
      <c r="CV453">
        <v>9000</v>
      </c>
    </row>
    <row r="454" spans="1:100" x14ac:dyDescent="0.2">
      <c r="A454" s="12"/>
      <c r="B454" s="10"/>
      <c r="C454" s="10"/>
      <c r="D454" s="14"/>
      <c r="E454" s="14"/>
      <c r="F454" s="14"/>
      <c r="G454" s="14"/>
      <c r="H454" s="14"/>
      <c r="I454" s="13"/>
      <c r="J454" s="13"/>
      <c r="M454" s="5"/>
      <c r="N454" s="14"/>
      <c r="O454" s="14"/>
      <c r="P454" s="14"/>
      <c r="Q454" s="14"/>
      <c r="AL454" t="s">
        <v>529</v>
      </c>
      <c r="AM454" t="s">
        <v>2375</v>
      </c>
      <c r="AN454" s="27">
        <v>0.5347453703703704</v>
      </c>
      <c r="AO454" t="s">
        <v>2102</v>
      </c>
      <c r="AP454">
        <v>1016892882</v>
      </c>
      <c r="AQ454" t="s">
        <v>1414</v>
      </c>
      <c r="AR454" t="s">
        <v>1415</v>
      </c>
      <c r="AS454" t="s">
        <v>1416</v>
      </c>
      <c r="AT454" t="s">
        <v>1346</v>
      </c>
      <c r="AU454" t="s">
        <v>1094</v>
      </c>
      <c r="AV454" s="10">
        <v>140001285928</v>
      </c>
      <c r="AW454" s="10">
        <v>130000574654</v>
      </c>
      <c r="AX454">
        <v>2006962650</v>
      </c>
      <c r="AY454" t="s">
        <v>2366</v>
      </c>
      <c r="AZ454" s="21">
        <v>1316.1</v>
      </c>
      <c r="BA454">
        <v>9008236994</v>
      </c>
      <c r="BB454" s="21">
        <v>1316.1</v>
      </c>
      <c r="BC454" t="s">
        <v>2379</v>
      </c>
      <c r="BD454" t="s">
        <v>2380</v>
      </c>
      <c r="BE454" s="21">
        <f t="shared" si="7"/>
        <v>0</v>
      </c>
      <c r="BF454" t="s">
        <v>1417</v>
      </c>
      <c r="BG454" t="s">
        <v>1418</v>
      </c>
      <c r="BH454" t="s">
        <v>2374</v>
      </c>
      <c r="BI454" s="27">
        <v>0.55716435185185187</v>
      </c>
      <c r="BJ454">
        <v>498723</v>
      </c>
      <c r="BK454" t="s">
        <v>97</v>
      </c>
      <c r="BL454" s="27">
        <v>0.55716435185185187</v>
      </c>
      <c r="BM454" t="s">
        <v>2374</v>
      </c>
      <c r="BN454" s="27">
        <v>0.5363310185185185</v>
      </c>
      <c r="BO454" t="s">
        <v>2103</v>
      </c>
      <c r="BQ454" t="s">
        <v>2109</v>
      </c>
      <c r="BT454">
        <v>30190</v>
      </c>
      <c r="BU454">
        <v>3</v>
      </c>
      <c r="BW454" t="s">
        <v>1421</v>
      </c>
      <c r="BY454" s="27">
        <v>0.5347453703703704</v>
      </c>
      <c r="BZ454" t="s">
        <v>2398</v>
      </c>
      <c r="CA454" t="s">
        <v>1422</v>
      </c>
      <c r="CB454" t="s">
        <v>2105</v>
      </c>
      <c r="CC454">
        <v>9000</v>
      </c>
      <c r="CD454" t="s">
        <v>1390</v>
      </c>
      <c r="CE454">
        <v>10</v>
      </c>
      <c r="CF454">
        <v>9000</v>
      </c>
      <c r="CG454" t="s">
        <v>1390</v>
      </c>
      <c r="CH454">
        <v>4016316818</v>
      </c>
      <c r="CI454" t="s">
        <v>1390</v>
      </c>
      <c r="CJ454" s="27">
        <v>0.5347453703703704</v>
      </c>
      <c r="CK454" t="s">
        <v>2374</v>
      </c>
      <c r="CL454" t="s">
        <v>1424</v>
      </c>
      <c r="CM454" t="s">
        <v>2106</v>
      </c>
      <c r="CN454" t="s">
        <v>2107</v>
      </c>
      <c r="CO454" s="27">
        <v>0.53482638888888889</v>
      </c>
      <c r="CP454" s="27">
        <v>0</v>
      </c>
      <c r="CQ454" t="s">
        <v>2375</v>
      </c>
      <c r="CR454" t="s">
        <v>1427</v>
      </c>
      <c r="CS454" t="s">
        <v>1390</v>
      </c>
      <c r="CT454" t="s">
        <v>2108</v>
      </c>
      <c r="CU454">
        <v>183458821</v>
      </c>
      <c r="CV454">
        <v>9000</v>
      </c>
    </row>
    <row r="455" spans="1:100" x14ac:dyDescent="0.2">
      <c r="A455" s="12"/>
      <c r="B455" s="10"/>
      <c r="C455" s="10"/>
      <c r="D455" s="14"/>
      <c r="E455" s="14"/>
      <c r="F455" s="14"/>
      <c r="G455" s="14"/>
      <c r="H455" s="14"/>
      <c r="I455" s="13"/>
      <c r="J455" s="13"/>
      <c r="M455" s="5"/>
      <c r="N455" s="14"/>
      <c r="O455" s="14"/>
      <c r="P455" s="14"/>
      <c r="Q455" s="14"/>
      <c r="AL455" t="s">
        <v>529</v>
      </c>
      <c r="AM455" t="s">
        <v>2375</v>
      </c>
      <c r="AN455" s="27">
        <v>0.54020833333333329</v>
      </c>
      <c r="AO455" t="s">
        <v>2102</v>
      </c>
      <c r="AP455">
        <v>1018532101</v>
      </c>
      <c r="AQ455" t="s">
        <v>1414</v>
      </c>
      <c r="AR455" t="s">
        <v>1415</v>
      </c>
      <c r="AS455" t="s">
        <v>1416</v>
      </c>
      <c r="AT455" t="s">
        <v>1346</v>
      </c>
      <c r="AU455" t="s">
        <v>895</v>
      </c>
      <c r="AV455" s="10">
        <v>140001285977</v>
      </c>
      <c r="AW455" s="10">
        <v>130000574664</v>
      </c>
      <c r="AX455">
        <v>2006962763</v>
      </c>
      <c r="AY455" t="s">
        <v>2366</v>
      </c>
      <c r="AZ455" s="21">
        <v>107930.9</v>
      </c>
      <c r="BA455">
        <v>9008237110</v>
      </c>
      <c r="BB455" s="21">
        <v>107930.9</v>
      </c>
      <c r="BC455" t="s">
        <v>2372</v>
      </c>
      <c r="BD455" t="s">
        <v>2373</v>
      </c>
      <c r="BE455" s="21">
        <f t="shared" si="7"/>
        <v>0</v>
      </c>
      <c r="BF455" t="s">
        <v>1417</v>
      </c>
      <c r="BG455" t="s">
        <v>1418</v>
      </c>
      <c r="BH455" t="s">
        <v>2374</v>
      </c>
      <c r="BI455" s="27">
        <v>0.55731481481481482</v>
      </c>
      <c r="BJ455">
        <v>498723</v>
      </c>
      <c r="BK455" t="s">
        <v>97</v>
      </c>
      <c r="BL455" s="27">
        <v>0.55731481481481482</v>
      </c>
      <c r="BM455" t="s">
        <v>2374</v>
      </c>
      <c r="BN455" s="27">
        <v>0.54304398148148147</v>
      </c>
      <c r="BO455" t="s">
        <v>2103</v>
      </c>
      <c r="BQ455" t="s">
        <v>2110</v>
      </c>
      <c r="BT455">
        <v>30190</v>
      </c>
      <c r="BU455">
        <v>3</v>
      </c>
      <c r="BW455" t="s">
        <v>1421</v>
      </c>
      <c r="BY455" s="27">
        <v>0.54020833333333329</v>
      </c>
      <c r="BZ455" t="s">
        <v>2398</v>
      </c>
      <c r="CA455" t="s">
        <v>1422</v>
      </c>
      <c r="CB455" t="s">
        <v>2105</v>
      </c>
      <c r="CC455">
        <v>9000</v>
      </c>
      <c r="CD455" t="s">
        <v>1390</v>
      </c>
      <c r="CE455">
        <v>10</v>
      </c>
      <c r="CF455">
        <v>9000</v>
      </c>
      <c r="CG455" t="s">
        <v>1390</v>
      </c>
      <c r="CH455">
        <v>4016316818</v>
      </c>
      <c r="CI455" t="s">
        <v>1390</v>
      </c>
      <c r="CJ455" s="27">
        <v>0.54020833333333329</v>
      </c>
      <c r="CK455" t="s">
        <v>2374</v>
      </c>
      <c r="CL455" t="s">
        <v>1424</v>
      </c>
      <c r="CM455" t="s">
        <v>2106</v>
      </c>
      <c r="CN455" t="s">
        <v>2107</v>
      </c>
      <c r="CO455" s="27">
        <v>0.54028935185185178</v>
      </c>
      <c r="CP455" s="27">
        <v>0</v>
      </c>
      <c r="CQ455" t="s">
        <v>2375</v>
      </c>
      <c r="CR455" t="s">
        <v>1427</v>
      </c>
      <c r="CS455" t="s">
        <v>1390</v>
      </c>
      <c r="CT455" t="s">
        <v>2108</v>
      </c>
      <c r="CU455">
        <v>183459087</v>
      </c>
      <c r="CV455">
        <v>9000</v>
      </c>
    </row>
    <row r="456" spans="1:100" x14ac:dyDescent="0.2">
      <c r="A456" s="12"/>
      <c r="B456" s="10"/>
      <c r="C456" s="10"/>
      <c r="D456" s="14"/>
      <c r="E456" s="14"/>
      <c r="F456" s="14"/>
      <c r="G456" s="14"/>
      <c r="H456" s="14"/>
      <c r="I456" s="13"/>
      <c r="J456" s="13"/>
      <c r="M456" s="5"/>
      <c r="N456" s="14"/>
      <c r="O456" s="14"/>
      <c r="P456" s="14"/>
      <c r="Q456" s="14"/>
      <c r="AL456" t="s">
        <v>529</v>
      </c>
      <c r="AM456" t="s">
        <v>2375</v>
      </c>
      <c r="AN456" s="27">
        <v>0.55148148148148146</v>
      </c>
      <c r="AO456" t="s">
        <v>2102</v>
      </c>
      <c r="AP456">
        <v>1018532101</v>
      </c>
      <c r="AQ456" t="s">
        <v>1414</v>
      </c>
      <c r="AR456" t="s">
        <v>1415</v>
      </c>
      <c r="AS456" t="s">
        <v>1416</v>
      </c>
      <c r="AT456" t="s">
        <v>1346</v>
      </c>
      <c r="AU456" t="s">
        <v>1100</v>
      </c>
      <c r="AV456" s="10">
        <v>140001286058</v>
      </c>
      <c r="AW456" s="10">
        <v>130000574663</v>
      </c>
      <c r="AX456">
        <v>2006962843</v>
      </c>
      <c r="AY456" t="s">
        <v>2366</v>
      </c>
      <c r="AZ456" s="21">
        <v>11844.9</v>
      </c>
      <c r="BA456">
        <v>9008237191</v>
      </c>
      <c r="BB456" s="21">
        <v>11844.9</v>
      </c>
      <c r="BC456" t="s">
        <v>2372</v>
      </c>
      <c r="BD456" t="s">
        <v>2373</v>
      </c>
      <c r="BE456" s="21">
        <f t="shared" si="7"/>
        <v>0</v>
      </c>
      <c r="BF456" t="s">
        <v>1417</v>
      </c>
      <c r="BG456" t="s">
        <v>1418</v>
      </c>
      <c r="BH456" t="s">
        <v>2374</v>
      </c>
      <c r="BI456" s="27">
        <v>0.55743055555555554</v>
      </c>
      <c r="BJ456">
        <v>498723</v>
      </c>
      <c r="BK456" t="s">
        <v>97</v>
      </c>
      <c r="BL456" s="27">
        <v>0.55743055555555554</v>
      </c>
      <c r="BM456" t="s">
        <v>2374</v>
      </c>
      <c r="BN456" s="27">
        <v>0.5524768518518518</v>
      </c>
      <c r="BO456" t="s">
        <v>2103</v>
      </c>
      <c r="BQ456" t="s">
        <v>2111</v>
      </c>
      <c r="BT456">
        <v>30190</v>
      </c>
      <c r="BU456">
        <v>3</v>
      </c>
      <c r="BW456" t="s">
        <v>1421</v>
      </c>
      <c r="BY456" s="27">
        <v>0.55148148148148146</v>
      </c>
      <c r="BZ456" t="s">
        <v>2398</v>
      </c>
      <c r="CA456" t="s">
        <v>1422</v>
      </c>
      <c r="CB456" t="s">
        <v>2105</v>
      </c>
      <c r="CC456">
        <v>9000</v>
      </c>
      <c r="CD456" t="s">
        <v>1390</v>
      </c>
      <c r="CE456">
        <v>10</v>
      </c>
      <c r="CF456">
        <v>9000</v>
      </c>
      <c r="CG456" t="s">
        <v>1390</v>
      </c>
      <c r="CH456">
        <v>4016316818</v>
      </c>
      <c r="CI456" t="s">
        <v>1390</v>
      </c>
      <c r="CJ456" s="27">
        <v>0.55148148148148146</v>
      </c>
      <c r="CK456" t="s">
        <v>2374</v>
      </c>
      <c r="CL456" t="s">
        <v>1424</v>
      </c>
      <c r="CM456" t="s">
        <v>2106</v>
      </c>
      <c r="CN456" t="s">
        <v>2107</v>
      </c>
      <c r="CO456" s="27">
        <v>0.55159722222222218</v>
      </c>
      <c r="CP456" s="27">
        <v>0</v>
      </c>
      <c r="CQ456" t="s">
        <v>2375</v>
      </c>
      <c r="CR456" t="s">
        <v>1427</v>
      </c>
      <c r="CS456" t="s">
        <v>1390</v>
      </c>
      <c r="CT456" t="s">
        <v>2108</v>
      </c>
      <c r="CU456">
        <v>183459546</v>
      </c>
      <c r="CV456">
        <v>9000</v>
      </c>
    </row>
    <row r="457" spans="1:100" x14ac:dyDescent="0.2">
      <c r="A457" s="12"/>
      <c r="B457" s="10"/>
      <c r="C457" s="10"/>
      <c r="D457" s="14"/>
      <c r="E457" s="14"/>
      <c r="F457" s="14"/>
      <c r="G457" s="14"/>
      <c r="H457" s="14"/>
      <c r="I457" s="13"/>
      <c r="J457" s="13"/>
      <c r="M457" s="5"/>
      <c r="N457" s="14"/>
      <c r="O457" s="14"/>
      <c r="P457" s="14"/>
      <c r="Q457" s="14"/>
      <c r="AL457" t="s">
        <v>529</v>
      </c>
      <c r="AM457" t="s">
        <v>2375</v>
      </c>
      <c r="AN457" s="27">
        <v>0.57269675925925922</v>
      </c>
      <c r="AO457" t="s">
        <v>2102</v>
      </c>
      <c r="AP457">
        <v>1016823762</v>
      </c>
      <c r="AQ457" t="s">
        <v>1414</v>
      </c>
      <c r="AR457" t="s">
        <v>1415</v>
      </c>
      <c r="AS457" t="s">
        <v>1416</v>
      </c>
      <c r="AT457" t="s">
        <v>1346</v>
      </c>
      <c r="AU457" t="s">
        <v>987</v>
      </c>
      <c r="AV457" s="10">
        <v>140001286303</v>
      </c>
      <c r="AW457" s="10">
        <v>130000574667</v>
      </c>
      <c r="AX457">
        <v>2006963083</v>
      </c>
      <c r="AY457" t="s">
        <v>2366</v>
      </c>
      <c r="AZ457" s="21">
        <v>291896</v>
      </c>
      <c r="BA457">
        <v>9008237455</v>
      </c>
      <c r="BB457" s="21">
        <v>291896</v>
      </c>
      <c r="BC457" t="s">
        <v>2384</v>
      </c>
      <c r="BD457" t="s">
        <v>2385</v>
      </c>
      <c r="BE457" s="21">
        <f t="shared" si="7"/>
        <v>0</v>
      </c>
      <c r="BF457" t="s">
        <v>1417</v>
      </c>
      <c r="BG457" t="s">
        <v>1418</v>
      </c>
      <c r="BH457" t="s">
        <v>2374</v>
      </c>
      <c r="BI457" s="27">
        <v>0.55774305555555559</v>
      </c>
      <c r="BJ457">
        <v>498723</v>
      </c>
      <c r="BK457" t="s">
        <v>97</v>
      </c>
      <c r="BL457" s="27">
        <v>0.55774305555555559</v>
      </c>
      <c r="BM457" t="s">
        <v>2374</v>
      </c>
      <c r="BN457" s="27">
        <v>0.57436342592592593</v>
      </c>
      <c r="BO457" t="s">
        <v>2103</v>
      </c>
      <c r="BQ457" t="s">
        <v>2112</v>
      </c>
      <c r="BT457">
        <v>30190</v>
      </c>
      <c r="BU457">
        <v>3</v>
      </c>
      <c r="BW457" t="s">
        <v>1421</v>
      </c>
      <c r="BY457" s="27">
        <v>0.57269675925925922</v>
      </c>
      <c r="BZ457" t="s">
        <v>2398</v>
      </c>
      <c r="CA457" t="s">
        <v>1422</v>
      </c>
      <c r="CB457" t="s">
        <v>2105</v>
      </c>
      <c r="CC457">
        <v>9000</v>
      </c>
      <c r="CD457" t="s">
        <v>1390</v>
      </c>
      <c r="CE457">
        <v>10</v>
      </c>
      <c r="CF457">
        <v>9000</v>
      </c>
      <c r="CG457" t="s">
        <v>1390</v>
      </c>
      <c r="CH457">
        <v>4016316818</v>
      </c>
      <c r="CI457" t="s">
        <v>1390</v>
      </c>
      <c r="CJ457" s="27">
        <v>0.57269675925925922</v>
      </c>
      <c r="CK457" t="s">
        <v>2374</v>
      </c>
      <c r="CL457" t="s">
        <v>1424</v>
      </c>
      <c r="CM457" t="s">
        <v>2106</v>
      </c>
      <c r="CN457" t="s">
        <v>2107</v>
      </c>
      <c r="CO457" s="27">
        <v>0.57275462962962964</v>
      </c>
      <c r="CP457" s="27">
        <v>0</v>
      </c>
      <c r="CQ457" t="s">
        <v>2375</v>
      </c>
      <c r="CR457" t="s">
        <v>1427</v>
      </c>
      <c r="CS457" t="s">
        <v>1390</v>
      </c>
      <c r="CT457" t="s">
        <v>2108</v>
      </c>
      <c r="CU457">
        <v>183461266</v>
      </c>
      <c r="CV457">
        <v>9000</v>
      </c>
    </row>
    <row r="458" spans="1:100" x14ac:dyDescent="0.2">
      <c r="A458" s="12"/>
      <c r="B458" s="10"/>
      <c r="C458" s="10"/>
      <c r="D458" s="14"/>
      <c r="E458" s="14"/>
      <c r="F458" s="14"/>
      <c r="G458" s="14"/>
      <c r="H458" s="14"/>
      <c r="I458" s="13"/>
      <c r="J458" s="13"/>
      <c r="M458" s="5"/>
      <c r="N458" s="14"/>
      <c r="O458" s="14"/>
      <c r="P458" s="14"/>
      <c r="Q458" s="14"/>
      <c r="AL458" t="s">
        <v>529</v>
      </c>
      <c r="AM458" t="s">
        <v>2375</v>
      </c>
      <c r="AN458" s="27">
        <v>0.57961805555555557</v>
      </c>
      <c r="AO458" t="s">
        <v>2102</v>
      </c>
      <c r="AP458">
        <v>1017079140</v>
      </c>
      <c r="AQ458" t="s">
        <v>1414</v>
      </c>
      <c r="AR458" t="s">
        <v>1415</v>
      </c>
      <c r="AS458" t="s">
        <v>1416</v>
      </c>
      <c r="AT458" t="s">
        <v>1346</v>
      </c>
      <c r="AU458" t="s">
        <v>829</v>
      </c>
      <c r="AV458" s="10">
        <v>140001286357</v>
      </c>
      <c r="AW458" s="10">
        <v>130000574672</v>
      </c>
      <c r="AX458">
        <v>2006963179</v>
      </c>
      <c r="AY458" t="s">
        <v>2366</v>
      </c>
      <c r="AZ458" s="21">
        <v>5178.8</v>
      </c>
      <c r="BA458">
        <v>9008237515</v>
      </c>
      <c r="BB458" s="21">
        <v>5178.8</v>
      </c>
      <c r="BC458" t="s">
        <v>2377</v>
      </c>
      <c r="BD458" t="s">
        <v>2378</v>
      </c>
      <c r="BE458" s="21">
        <f t="shared" si="7"/>
        <v>0</v>
      </c>
      <c r="BF458" t="s">
        <v>1417</v>
      </c>
      <c r="BG458" t="s">
        <v>1418</v>
      </c>
      <c r="BH458" t="s">
        <v>2374</v>
      </c>
      <c r="BI458" s="27">
        <v>0.55787037037037035</v>
      </c>
      <c r="BJ458">
        <v>498723</v>
      </c>
      <c r="BK458" t="s">
        <v>97</v>
      </c>
      <c r="BL458" s="27">
        <v>0.55787037037037035</v>
      </c>
      <c r="BM458" t="s">
        <v>2374</v>
      </c>
      <c r="BN458" s="27">
        <v>0.58059027777777772</v>
      </c>
      <c r="BO458" t="s">
        <v>2103</v>
      </c>
      <c r="BQ458" t="s">
        <v>2113</v>
      </c>
      <c r="BT458">
        <v>30190</v>
      </c>
      <c r="BU458">
        <v>3</v>
      </c>
      <c r="BW458" t="s">
        <v>1421</v>
      </c>
      <c r="BY458" s="27">
        <v>0.57961805555555557</v>
      </c>
      <c r="BZ458" t="s">
        <v>2398</v>
      </c>
      <c r="CA458" t="s">
        <v>1422</v>
      </c>
      <c r="CB458" t="s">
        <v>2105</v>
      </c>
      <c r="CC458">
        <v>9000</v>
      </c>
      <c r="CD458" t="s">
        <v>1390</v>
      </c>
      <c r="CE458">
        <v>10</v>
      </c>
      <c r="CF458">
        <v>9000</v>
      </c>
      <c r="CG458" t="s">
        <v>1390</v>
      </c>
      <c r="CH458">
        <v>4016316818</v>
      </c>
      <c r="CI458" t="s">
        <v>1390</v>
      </c>
      <c r="CJ458" s="27">
        <v>0.57961805555555557</v>
      </c>
      <c r="CK458" t="s">
        <v>2374</v>
      </c>
      <c r="CL458" t="s">
        <v>1424</v>
      </c>
      <c r="CM458" t="s">
        <v>2106</v>
      </c>
      <c r="CN458" t="s">
        <v>2107</v>
      </c>
      <c r="CO458" s="27">
        <v>0.57969907407407406</v>
      </c>
      <c r="CP458" s="27">
        <v>0</v>
      </c>
      <c r="CQ458" t="s">
        <v>2375</v>
      </c>
      <c r="CR458" t="s">
        <v>1427</v>
      </c>
      <c r="CS458" t="s">
        <v>1390</v>
      </c>
      <c r="CT458" t="s">
        <v>2108</v>
      </c>
      <c r="CU458">
        <v>183461844</v>
      </c>
      <c r="CV458">
        <v>9000</v>
      </c>
    </row>
    <row r="459" spans="1:100" x14ac:dyDescent="0.2">
      <c r="A459" s="12"/>
      <c r="B459" s="10"/>
      <c r="C459" s="10"/>
      <c r="D459" s="14"/>
      <c r="E459" s="14"/>
      <c r="F459" s="14"/>
      <c r="G459" s="14"/>
      <c r="H459" s="14"/>
      <c r="I459" s="13"/>
      <c r="J459" s="13"/>
      <c r="M459" s="5"/>
      <c r="N459" s="14"/>
      <c r="O459" s="14"/>
      <c r="P459" s="14"/>
      <c r="Q459" s="14"/>
      <c r="AL459" t="s">
        <v>529</v>
      </c>
      <c r="AM459" t="s">
        <v>2375</v>
      </c>
      <c r="AN459" s="27">
        <v>0.59027777777777779</v>
      </c>
      <c r="AO459" t="s">
        <v>2102</v>
      </c>
      <c r="AP459">
        <v>1016894824</v>
      </c>
      <c r="AQ459" t="s">
        <v>1414</v>
      </c>
      <c r="AR459" t="s">
        <v>1415</v>
      </c>
      <c r="AS459" t="s">
        <v>1416</v>
      </c>
      <c r="AT459" t="s">
        <v>1346</v>
      </c>
      <c r="AU459" t="s">
        <v>879</v>
      </c>
      <c r="AV459" s="10">
        <v>140001286470</v>
      </c>
      <c r="AW459" s="10">
        <v>130000574669</v>
      </c>
      <c r="AX459">
        <v>2006963248</v>
      </c>
      <c r="AY459" t="s">
        <v>2366</v>
      </c>
      <c r="AZ459" s="21">
        <v>2707.1</v>
      </c>
      <c r="BA459">
        <v>9008237711</v>
      </c>
      <c r="BB459" s="21">
        <v>2707.1</v>
      </c>
      <c r="BC459" t="s">
        <v>2367</v>
      </c>
      <c r="BD459" t="s">
        <v>2388</v>
      </c>
      <c r="BE459" s="21">
        <f t="shared" si="7"/>
        <v>0</v>
      </c>
      <c r="BF459" t="s">
        <v>1417</v>
      </c>
      <c r="BG459" t="s">
        <v>1418</v>
      </c>
      <c r="BH459" t="s">
        <v>2374</v>
      </c>
      <c r="BI459" s="27">
        <v>0.55811342592592594</v>
      </c>
      <c r="BJ459">
        <v>498723</v>
      </c>
      <c r="BK459" t="s">
        <v>97</v>
      </c>
      <c r="BL459" s="27">
        <v>0.55811342592592594</v>
      </c>
      <c r="BM459" t="s">
        <v>2374</v>
      </c>
      <c r="BN459" s="27">
        <v>0.59146990740740735</v>
      </c>
      <c r="BO459" t="s">
        <v>2103</v>
      </c>
      <c r="BQ459" t="s">
        <v>2114</v>
      </c>
      <c r="BT459">
        <v>30190</v>
      </c>
      <c r="BU459">
        <v>3</v>
      </c>
      <c r="BW459" t="s">
        <v>1421</v>
      </c>
      <c r="BY459" s="27">
        <v>0.59027777777777779</v>
      </c>
      <c r="BZ459" t="s">
        <v>2398</v>
      </c>
      <c r="CA459" t="s">
        <v>1422</v>
      </c>
      <c r="CB459" t="s">
        <v>2105</v>
      </c>
      <c r="CC459">
        <v>9000</v>
      </c>
      <c r="CD459" t="s">
        <v>1390</v>
      </c>
      <c r="CE459">
        <v>10</v>
      </c>
      <c r="CF459">
        <v>9000</v>
      </c>
      <c r="CG459" t="s">
        <v>1390</v>
      </c>
      <c r="CH459">
        <v>4016316818</v>
      </c>
      <c r="CI459" t="s">
        <v>1390</v>
      </c>
      <c r="CJ459" s="27">
        <v>0.59027777777777779</v>
      </c>
      <c r="CK459" t="s">
        <v>2374</v>
      </c>
      <c r="CL459" t="s">
        <v>1424</v>
      </c>
      <c r="CM459" t="s">
        <v>2106</v>
      </c>
      <c r="CN459" t="s">
        <v>2107</v>
      </c>
      <c r="CO459" s="27">
        <v>0.59037037037037032</v>
      </c>
      <c r="CP459" s="27">
        <v>0</v>
      </c>
      <c r="CQ459" t="s">
        <v>2375</v>
      </c>
      <c r="CR459" t="s">
        <v>1427</v>
      </c>
      <c r="CS459" t="s">
        <v>1390</v>
      </c>
      <c r="CT459" t="s">
        <v>2108</v>
      </c>
      <c r="CU459">
        <v>183462865</v>
      </c>
      <c r="CV459">
        <v>9000</v>
      </c>
    </row>
    <row r="460" spans="1:100" x14ac:dyDescent="0.2">
      <c r="A460" s="12"/>
      <c r="B460" s="10"/>
      <c r="C460" s="10"/>
      <c r="D460" s="14"/>
      <c r="E460" s="14"/>
      <c r="F460" s="14"/>
      <c r="G460" s="14"/>
      <c r="H460" s="14"/>
      <c r="I460" s="13"/>
      <c r="J460" s="13"/>
      <c r="M460" s="5"/>
      <c r="N460" s="14"/>
      <c r="O460" s="14"/>
      <c r="P460" s="14"/>
      <c r="Q460" s="14"/>
      <c r="AL460" t="s">
        <v>529</v>
      </c>
      <c r="AM460" t="s">
        <v>2375</v>
      </c>
      <c r="AN460" s="27">
        <v>0.51056712962962958</v>
      </c>
      <c r="AO460" t="s">
        <v>2102</v>
      </c>
      <c r="AP460">
        <v>1016892928</v>
      </c>
      <c r="AQ460" t="s">
        <v>1414</v>
      </c>
      <c r="AR460" t="s">
        <v>1415</v>
      </c>
      <c r="AS460" t="s">
        <v>1416</v>
      </c>
      <c r="AT460" t="s">
        <v>1346</v>
      </c>
      <c r="AU460" t="s">
        <v>941</v>
      </c>
      <c r="AV460" s="10">
        <v>140001285816</v>
      </c>
      <c r="AW460" s="10">
        <v>130000574656</v>
      </c>
      <c r="AX460">
        <v>2006962569</v>
      </c>
      <c r="AY460" t="s">
        <v>2366</v>
      </c>
      <c r="AZ460" s="21">
        <v>593791.15</v>
      </c>
      <c r="BA460">
        <v>9008236899</v>
      </c>
      <c r="BB460" s="21">
        <v>593791.15</v>
      </c>
      <c r="BC460" t="s">
        <v>2367</v>
      </c>
      <c r="BD460" t="s">
        <v>2371</v>
      </c>
      <c r="BE460" s="21">
        <f t="shared" si="7"/>
        <v>0</v>
      </c>
      <c r="BF460" t="s">
        <v>1417</v>
      </c>
      <c r="BG460" t="s">
        <v>1418</v>
      </c>
      <c r="BH460" t="s">
        <v>2374</v>
      </c>
      <c r="BI460" s="27">
        <v>0.5569560185185185</v>
      </c>
      <c r="BJ460">
        <v>498723</v>
      </c>
      <c r="BK460" t="s">
        <v>97</v>
      </c>
      <c r="BL460" s="27">
        <v>0.5569560185185185</v>
      </c>
      <c r="BM460" t="s">
        <v>2374</v>
      </c>
      <c r="BN460" s="27">
        <v>0.51605324074074077</v>
      </c>
      <c r="BO460" t="s">
        <v>2103</v>
      </c>
      <c r="BQ460" t="s">
        <v>2115</v>
      </c>
      <c r="BT460">
        <v>30190</v>
      </c>
      <c r="BU460">
        <v>3</v>
      </c>
      <c r="BW460" t="s">
        <v>1421</v>
      </c>
      <c r="BY460" s="27">
        <v>0.51056712962962958</v>
      </c>
      <c r="BZ460" t="s">
        <v>2398</v>
      </c>
      <c r="CA460" t="s">
        <v>1422</v>
      </c>
      <c r="CB460" t="s">
        <v>2105</v>
      </c>
      <c r="CC460">
        <v>9000</v>
      </c>
      <c r="CD460" t="s">
        <v>1390</v>
      </c>
      <c r="CE460">
        <v>10</v>
      </c>
      <c r="CF460">
        <v>9000</v>
      </c>
      <c r="CG460" t="s">
        <v>1390</v>
      </c>
      <c r="CH460">
        <v>4016316818</v>
      </c>
      <c r="CI460" t="s">
        <v>1390</v>
      </c>
      <c r="CJ460" s="27">
        <v>0.51056712962962958</v>
      </c>
      <c r="CK460" t="s">
        <v>2374</v>
      </c>
      <c r="CL460" t="s">
        <v>1424</v>
      </c>
      <c r="CM460" t="s">
        <v>2106</v>
      </c>
      <c r="CN460" t="s">
        <v>2107</v>
      </c>
      <c r="CO460" s="27">
        <v>0.51116898148148149</v>
      </c>
      <c r="CP460" s="27">
        <v>0</v>
      </c>
      <c r="CQ460" t="s">
        <v>2375</v>
      </c>
      <c r="CR460" t="s">
        <v>1427</v>
      </c>
      <c r="CS460" t="s">
        <v>1390</v>
      </c>
      <c r="CT460" t="s">
        <v>2108</v>
      </c>
      <c r="CU460">
        <v>183458274</v>
      </c>
      <c r="CV460">
        <v>9000</v>
      </c>
    </row>
    <row r="461" spans="1:100" x14ac:dyDescent="0.2">
      <c r="A461" s="12"/>
      <c r="B461" s="10"/>
      <c r="C461" s="10"/>
      <c r="D461" s="14"/>
      <c r="E461" s="14"/>
      <c r="F461" s="14"/>
      <c r="G461" s="14"/>
      <c r="H461" s="14"/>
      <c r="I461" s="13"/>
      <c r="J461" s="13"/>
      <c r="M461" s="5"/>
      <c r="N461" s="14"/>
      <c r="O461" s="14"/>
      <c r="P461" s="14"/>
      <c r="Q461" s="14"/>
      <c r="AL461" t="s">
        <v>529</v>
      </c>
      <c r="AM461" t="s">
        <v>2375</v>
      </c>
      <c r="AN461" s="27">
        <v>0.55969907407407404</v>
      </c>
      <c r="AO461" t="s">
        <v>2102</v>
      </c>
      <c r="AP461">
        <v>1017826554</v>
      </c>
      <c r="AQ461" t="s">
        <v>1414</v>
      </c>
      <c r="AR461" t="s">
        <v>1415</v>
      </c>
      <c r="AS461" t="s">
        <v>1416</v>
      </c>
      <c r="AT461" t="s">
        <v>1346</v>
      </c>
      <c r="AU461" t="s">
        <v>1021</v>
      </c>
      <c r="AV461" s="10">
        <v>140001286150</v>
      </c>
      <c r="AW461" s="10">
        <v>130000574661</v>
      </c>
      <c r="AX461">
        <v>2006962922</v>
      </c>
      <c r="AY461" t="s">
        <v>2366</v>
      </c>
      <c r="AZ461" s="21">
        <v>146065.70000000001</v>
      </c>
      <c r="BA461">
        <v>9008237257</v>
      </c>
      <c r="BB461" s="21">
        <v>146065.70000000001</v>
      </c>
      <c r="BC461" t="s">
        <v>2372</v>
      </c>
      <c r="BD461" t="s">
        <v>2376</v>
      </c>
      <c r="BE461" s="21">
        <f t="shared" si="7"/>
        <v>0</v>
      </c>
      <c r="BF461" t="s">
        <v>1417</v>
      </c>
      <c r="BG461" t="s">
        <v>1418</v>
      </c>
      <c r="BH461" t="s">
        <v>2374</v>
      </c>
      <c r="BI461" s="27">
        <v>0.55753472222222222</v>
      </c>
      <c r="BJ461">
        <v>498723</v>
      </c>
      <c r="BK461" t="s">
        <v>97</v>
      </c>
      <c r="BL461" s="27">
        <v>0.55753472222222222</v>
      </c>
      <c r="BM461" t="s">
        <v>2374</v>
      </c>
      <c r="BN461" s="27">
        <v>0.56094907407407402</v>
      </c>
      <c r="BO461" t="s">
        <v>2103</v>
      </c>
      <c r="BQ461" t="s">
        <v>2116</v>
      </c>
      <c r="BT461">
        <v>30190</v>
      </c>
      <c r="BU461">
        <v>3</v>
      </c>
      <c r="BW461" t="s">
        <v>1421</v>
      </c>
      <c r="BY461" s="27">
        <v>0.55969907407407404</v>
      </c>
      <c r="BZ461" t="s">
        <v>2398</v>
      </c>
      <c r="CA461" t="s">
        <v>1422</v>
      </c>
      <c r="CB461" t="s">
        <v>2105</v>
      </c>
      <c r="CC461">
        <v>9000</v>
      </c>
      <c r="CD461" t="s">
        <v>1390</v>
      </c>
      <c r="CE461">
        <v>10</v>
      </c>
      <c r="CF461">
        <v>9000</v>
      </c>
      <c r="CG461" t="s">
        <v>1390</v>
      </c>
      <c r="CH461">
        <v>4016316818</v>
      </c>
      <c r="CI461" t="s">
        <v>1390</v>
      </c>
      <c r="CJ461" s="27">
        <v>0.55969907407407404</v>
      </c>
      <c r="CK461" t="s">
        <v>2374</v>
      </c>
      <c r="CL461" t="s">
        <v>1424</v>
      </c>
      <c r="CM461" t="s">
        <v>2106</v>
      </c>
      <c r="CN461" t="s">
        <v>2107</v>
      </c>
      <c r="CO461" s="27">
        <v>0.55974537037037042</v>
      </c>
      <c r="CP461" s="27">
        <v>0</v>
      </c>
      <c r="CQ461" t="s">
        <v>2375</v>
      </c>
      <c r="CR461" t="s">
        <v>1427</v>
      </c>
      <c r="CS461" t="s">
        <v>1390</v>
      </c>
      <c r="CT461" t="s">
        <v>2108</v>
      </c>
      <c r="CU461">
        <v>183460073</v>
      </c>
      <c r="CV461">
        <v>9000</v>
      </c>
    </row>
    <row r="462" spans="1:100" x14ac:dyDescent="0.2">
      <c r="A462" s="12"/>
      <c r="B462" s="10"/>
      <c r="C462" s="10"/>
      <c r="D462" s="14"/>
      <c r="E462" s="14"/>
      <c r="F462" s="14"/>
      <c r="G462" s="14"/>
      <c r="H462" s="14"/>
      <c r="I462" s="13"/>
      <c r="J462" s="13"/>
      <c r="M462" s="5"/>
      <c r="N462" s="14"/>
      <c r="O462" s="14"/>
      <c r="P462" s="14"/>
      <c r="Q462" s="14"/>
      <c r="AL462" t="s">
        <v>529</v>
      </c>
      <c r="AM462" t="s">
        <v>2375</v>
      </c>
      <c r="AN462" s="27">
        <v>0.56712962962962965</v>
      </c>
      <c r="AO462" t="s">
        <v>2102</v>
      </c>
      <c r="AP462">
        <v>1016894837</v>
      </c>
      <c r="AQ462" t="s">
        <v>1414</v>
      </c>
      <c r="AR462" t="s">
        <v>1415</v>
      </c>
      <c r="AS462" t="s">
        <v>1416</v>
      </c>
      <c r="AT462" t="s">
        <v>1346</v>
      </c>
      <c r="AU462" t="s">
        <v>1053</v>
      </c>
      <c r="AV462" s="10">
        <v>140001286233</v>
      </c>
      <c r="AW462" s="10">
        <v>130000574670</v>
      </c>
      <c r="AX462">
        <v>2006963022</v>
      </c>
      <c r="AY462" t="s">
        <v>2366</v>
      </c>
      <c r="AZ462" s="21">
        <v>184259.35</v>
      </c>
      <c r="BA462">
        <v>9008237371</v>
      </c>
      <c r="BB462" s="21">
        <v>184259.35</v>
      </c>
      <c r="BC462" t="s">
        <v>2367</v>
      </c>
      <c r="BD462" t="s">
        <v>2368</v>
      </c>
      <c r="BE462" s="21">
        <f t="shared" si="7"/>
        <v>0</v>
      </c>
      <c r="BF462" t="s">
        <v>1417</v>
      </c>
      <c r="BG462" t="s">
        <v>1418</v>
      </c>
      <c r="BH462" t="s">
        <v>2374</v>
      </c>
      <c r="BI462" s="27">
        <v>0.55765046296296295</v>
      </c>
      <c r="BJ462">
        <v>498723</v>
      </c>
      <c r="BK462" t="s">
        <v>97</v>
      </c>
      <c r="BL462" s="27">
        <v>0.55765046296296295</v>
      </c>
      <c r="BM462" t="s">
        <v>2374</v>
      </c>
      <c r="BN462" s="27">
        <v>0.56806712962962969</v>
      </c>
      <c r="BO462" t="s">
        <v>2103</v>
      </c>
      <c r="BQ462" t="s">
        <v>2117</v>
      </c>
      <c r="BT462">
        <v>30190</v>
      </c>
      <c r="BU462">
        <v>3</v>
      </c>
      <c r="BW462" t="s">
        <v>1421</v>
      </c>
      <c r="BY462" s="27">
        <v>0.56712962962962965</v>
      </c>
      <c r="BZ462" t="s">
        <v>2398</v>
      </c>
      <c r="CA462" t="s">
        <v>1422</v>
      </c>
      <c r="CB462" t="s">
        <v>2105</v>
      </c>
      <c r="CC462">
        <v>9000</v>
      </c>
      <c r="CD462" t="s">
        <v>1390</v>
      </c>
      <c r="CE462">
        <v>10</v>
      </c>
      <c r="CF462">
        <v>9000</v>
      </c>
      <c r="CG462" t="s">
        <v>1390</v>
      </c>
      <c r="CH462">
        <v>4016316818</v>
      </c>
      <c r="CI462" t="s">
        <v>1390</v>
      </c>
      <c r="CJ462" s="27">
        <v>0.56712962962962965</v>
      </c>
      <c r="CK462" t="s">
        <v>2374</v>
      </c>
      <c r="CL462" t="s">
        <v>1424</v>
      </c>
      <c r="CM462" t="s">
        <v>2106</v>
      </c>
      <c r="CN462" t="s">
        <v>2107</v>
      </c>
      <c r="CO462" s="27">
        <v>0.56716435185185188</v>
      </c>
      <c r="CP462" s="27">
        <v>0</v>
      </c>
      <c r="CQ462" t="s">
        <v>2375</v>
      </c>
      <c r="CR462" t="s">
        <v>1427</v>
      </c>
      <c r="CS462" t="s">
        <v>1390</v>
      </c>
      <c r="CT462" t="s">
        <v>2108</v>
      </c>
      <c r="CU462">
        <v>183460706</v>
      </c>
      <c r="CV462">
        <v>9000</v>
      </c>
    </row>
    <row r="463" spans="1:100" x14ac:dyDescent="0.2">
      <c r="A463" s="12"/>
      <c r="B463" s="10"/>
      <c r="C463" s="10"/>
      <c r="D463" s="14"/>
      <c r="E463" s="14"/>
      <c r="F463" s="14"/>
      <c r="G463" s="14"/>
      <c r="H463" s="14"/>
      <c r="I463" s="13"/>
      <c r="J463" s="13"/>
      <c r="M463" s="5"/>
      <c r="N463" s="14"/>
      <c r="O463" s="14"/>
      <c r="P463" s="14"/>
      <c r="Q463" s="14"/>
      <c r="AL463" t="s">
        <v>529</v>
      </c>
      <c r="AM463" t="s">
        <v>2375</v>
      </c>
      <c r="AN463" s="27">
        <v>0.59484953703703702</v>
      </c>
      <c r="AO463" t="s">
        <v>2102</v>
      </c>
      <c r="AP463">
        <v>1018950475</v>
      </c>
      <c r="AQ463" t="s">
        <v>1414</v>
      </c>
      <c r="AR463" t="s">
        <v>1415</v>
      </c>
      <c r="AS463" t="s">
        <v>1416</v>
      </c>
      <c r="AT463" t="s">
        <v>1346</v>
      </c>
      <c r="AU463" t="s">
        <v>1213</v>
      </c>
      <c r="AV463" s="10">
        <v>140001286520</v>
      </c>
      <c r="AW463" s="10">
        <v>130000601658</v>
      </c>
      <c r="AX463">
        <v>2006963323</v>
      </c>
      <c r="AY463" t="s">
        <v>2366</v>
      </c>
      <c r="AZ463" s="21">
        <v>27836.05</v>
      </c>
      <c r="BA463">
        <v>9008237812</v>
      </c>
      <c r="BB463" s="21">
        <v>27836.05</v>
      </c>
      <c r="BC463" t="s">
        <v>2367</v>
      </c>
      <c r="BD463" t="s">
        <v>2370</v>
      </c>
      <c r="BE463" s="21">
        <f t="shared" si="7"/>
        <v>0</v>
      </c>
      <c r="BF463" t="s">
        <v>1417</v>
      </c>
      <c r="BG463" t="s">
        <v>1418</v>
      </c>
      <c r="BH463" t="s">
        <v>2374</v>
      </c>
      <c r="BI463" s="27">
        <v>0.55822916666666667</v>
      </c>
      <c r="BJ463">
        <v>498723</v>
      </c>
      <c r="BK463" t="s">
        <v>97</v>
      </c>
      <c r="BL463" s="27">
        <v>0.55822916666666667</v>
      </c>
      <c r="BM463" t="s">
        <v>2374</v>
      </c>
      <c r="BN463" s="27">
        <v>0.59593750000000001</v>
      </c>
      <c r="BO463" t="s">
        <v>2103</v>
      </c>
      <c r="BQ463" t="s">
        <v>2118</v>
      </c>
      <c r="BT463">
        <v>30190</v>
      </c>
      <c r="BW463" t="s">
        <v>1421</v>
      </c>
      <c r="BY463" s="28">
        <v>1</v>
      </c>
      <c r="BZ463" t="s">
        <v>2446</v>
      </c>
      <c r="CA463" t="s">
        <v>1422</v>
      </c>
      <c r="CB463" t="s">
        <v>2105</v>
      </c>
      <c r="CC463">
        <v>9000</v>
      </c>
      <c r="CD463" t="s">
        <v>1390</v>
      </c>
      <c r="CE463">
        <v>10</v>
      </c>
      <c r="CF463">
        <v>9000</v>
      </c>
      <c r="CG463" t="s">
        <v>1390</v>
      </c>
      <c r="CH463">
        <v>4016316818</v>
      </c>
      <c r="CI463" t="s">
        <v>1390</v>
      </c>
      <c r="CJ463" s="27">
        <v>0</v>
      </c>
      <c r="CK463" t="s">
        <v>2446</v>
      </c>
      <c r="CL463" t="s">
        <v>1424</v>
      </c>
      <c r="CM463" t="s">
        <v>2106</v>
      </c>
      <c r="CN463" t="s">
        <v>2107</v>
      </c>
      <c r="CO463" s="27">
        <v>0.59493055555555552</v>
      </c>
      <c r="CP463" s="27">
        <v>0</v>
      </c>
      <c r="CQ463" t="s">
        <v>2375</v>
      </c>
      <c r="CR463" t="s">
        <v>1427</v>
      </c>
      <c r="CS463" t="s">
        <v>1390</v>
      </c>
      <c r="CT463" t="s">
        <v>2108</v>
      </c>
      <c r="CU463">
        <v>183463327</v>
      </c>
      <c r="CV463">
        <v>9000</v>
      </c>
    </row>
    <row r="464" spans="1:100" x14ac:dyDescent="0.2">
      <c r="A464" s="12"/>
      <c r="B464" s="10"/>
      <c r="C464" s="10"/>
      <c r="D464" s="14"/>
      <c r="E464" s="14"/>
      <c r="F464" s="14"/>
      <c r="G464" s="14"/>
      <c r="H464" s="14"/>
      <c r="I464" s="13"/>
      <c r="J464" s="13"/>
      <c r="M464" s="5"/>
      <c r="N464" s="14"/>
      <c r="O464" s="14"/>
      <c r="P464" s="14"/>
      <c r="Q464" s="14"/>
      <c r="AL464" t="s">
        <v>529</v>
      </c>
      <c r="AM464" t="s">
        <v>2375</v>
      </c>
      <c r="AN464" s="27">
        <v>0.58532407407407405</v>
      </c>
      <c r="AO464" t="s">
        <v>2102</v>
      </c>
      <c r="AP464">
        <v>1017270176</v>
      </c>
      <c r="AQ464" t="s">
        <v>1414</v>
      </c>
      <c r="AR464" t="s">
        <v>1415</v>
      </c>
      <c r="AS464" t="s">
        <v>1416</v>
      </c>
      <c r="AT464" t="s">
        <v>1346</v>
      </c>
      <c r="AU464" t="s">
        <v>1216</v>
      </c>
      <c r="AV464" s="10">
        <v>140001286421</v>
      </c>
      <c r="AW464" s="10">
        <v>130000601661</v>
      </c>
      <c r="AX464">
        <v>2006963239</v>
      </c>
      <c r="AY464" t="s">
        <v>2366</v>
      </c>
      <c r="AZ464" s="21">
        <v>48727.8</v>
      </c>
      <c r="BA464">
        <v>9008237598</v>
      </c>
      <c r="BB464" s="21">
        <v>48727.8</v>
      </c>
      <c r="BC464" t="s">
        <v>2381</v>
      </c>
      <c r="BD464" t="s">
        <v>2382</v>
      </c>
      <c r="BE464" s="21">
        <f t="shared" si="7"/>
        <v>0</v>
      </c>
      <c r="BF464" t="s">
        <v>1417</v>
      </c>
      <c r="BG464" t="s">
        <v>1418</v>
      </c>
      <c r="BH464" t="s">
        <v>2374</v>
      </c>
      <c r="BI464" s="27">
        <v>0.55797453703703703</v>
      </c>
      <c r="BJ464">
        <v>498723</v>
      </c>
      <c r="BK464" t="s">
        <v>97</v>
      </c>
      <c r="BL464" s="27">
        <v>0.55797453703703703</v>
      </c>
      <c r="BM464" t="s">
        <v>2374</v>
      </c>
      <c r="BN464" s="27">
        <v>0.58655092592592595</v>
      </c>
      <c r="BO464" t="s">
        <v>2103</v>
      </c>
      <c r="BQ464" t="s">
        <v>2119</v>
      </c>
      <c r="BT464">
        <v>30190</v>
      </c>
      <c r="BW464" t="s">
        <v>1421</v>
      </c>
      <c r="BY464" s="28">
        <v>1</v>
      </c>
      <c r="BZ464" t="s">
        <v>2446</v>
      </c>
      <c r="CA464" t="s">
        <v>1422</v>
      </c>
      <c r="CB464" t="s">
        <v>2105</v>
      </c>
      <c r="CC464">
        <v>9000</v>
      </c>
      <c r="CD464" t="s">
        <v>1390</v>
      </c>
      <c r="CE464">
        <v>10</v>
      </c>
      <c r="CF464">
        <v>9000</v>
      </c>
      <c r="CG464" t="s">
        <v>1390</v>
      </c>
      <c r="CH464">
        <v>4016316818</v>
      </c>
      <c r="CI464" t="s">
        <v>1390</v>
      </c>
      <c r="CJ464" s="27">
        <v>0</v>
      </c>
      <c r="CK464" t="s">
        <v>2446</v>
      </c>
      <c r="CL464" t="s">
        <v>1424</v>
      </c>
      <c r="CM464" t="s">
        <v>2106</v>
      </c>
      <c r="CN464" t="s">
        <v>2107</v>
      </c>
      <c r="CO464" s="27">
        <v>0.58535879629629628</v>
      </c>
      <c r="CP464" s="27">
        <v>0</v>
      </c>
      <c r="CQ464" t="s">
        <v>2375</v>
      </c>
      <c r="CR464" t="s">
        <v>1427</v>
      </c>
      <c r="CS464" t="s">
        <v>1390</v>
      </c>
      <c r="CT464" t="s">
        <v>2108</v>
      </c>
      <c r="CU464">
        <v>183462468</v>
      </c>
      <c r="CV464">
        <v>9000</v>
      </c>
    </row>
    <row r="465" spans="1:100" x14ac:dyDescent="0.2">
      <c r="A465" s="12"/>
      <c r="B465" s="10"/>
      <c r="C465" s="10"/>
      <c r="D465" s="14"/>
      <c r="E465" s="14"/>
      <c r="F465" s="14"/>
      <c r="G465" s="14"/>
      <c r="H465" s="14"/>
      <c r="I465" s="13"/>
      <c r="J465" s="13"/>
      <c r="M465" s="5"/>
      <c r="N465" s="14"/>
      <c r="O465" s="14"/>
      <c r="P465" s="14"/>
      <c r="Q465" s="14"/>
      <c r="AL465" t="s">
        <v>529</v>
      </c>
      <c r="AM465" t="s">
        <v>2375</v>
      </c>
      <c r="AN465" s="27">
        <v>0.62175925925925923</v>
      </c>
      <c r="AO465" t="s">
        <v>2102</v>
      </c>
      <c r="AP465">
        <v>1016894925</v>
      </c>
      <c r="AQ465" t="s">
        <v>1414</v>
      </c>
      <c r="AR465" t="s">
        <v>1415</v>
      </c>
      <c r="AS465" t="s">
        <v>1416</v>
      </c>
      <c r="AT465" t="s">
        <v>1346</v>
      </c>
      <c r="AU465" t="s">
        <v>707</v>
      </c>
      <c r="AV465" s="10">
        <v>140001286755</v>
      </c>
      <c r="AW465" s="10">
        <v>130000574659</v>
      </c>
      <c r="AX465">
        <v>2006963641</v>
      </c>
      <c r="AY465" t="s">
        <v>2366</v>
      </c>
      <c r="AZ465" s="21">
        <v>452850.75</v>
      </c>
      <c r="BA465">
        <v>9008238134</v>
      </c>
      <c r="BB465" s="21">
        <v>452850.75</v>
      </c>
      <c r="BC465" t="s">
        <v>2367</v>
      </c>
      <c r="BD465" t="s">
        <v>2383</v>
      </c>
      <c r="BE465" s="21">
        <f t="shared" si="7"/>
        <v>0</v>
      </c>
      <c r="BF465" t="s">
        <v>1417</v>
      </c>
      <c r="BG465" t="s">
        <v>1418</v>
      </c>
      <c r="BH465" t="s">
        <v>2374</v>
      </c>
      <c r="BI465" s="27">
        <v>0.55833333333333335</v>
      </c>
      <c r="BJ465">
        <v>498723</v>
      </c>
      <c r="BK465" t="s">
        <v>97</v>
      </c>
      <c r="BL465" s="27">
        <v>0.55833333333333335</v>
      </c>
      <c r="BM465" t="s">
        <v>2374</v>
      </c>
      <c r="BN465" s="27">
        <v>0.62270833333333331</v>
      </c>
      <c r="BO465" t="s">
        <v>2103</v>
      </c>
      <c r="BQ465" t="s">
        <v>2120</v>
      </c>
      <c r="BT465">
        <v>30190</v>
      </c>
      <c r="BU465">
        <v>3</v>
      </c>
      <c r="BW465" t="s">
        <v>1421</v>
      </c>
      <c r="BY465" s="27">
        <v>0.62175925925925923</v>
      </c>
      <c r="BZ465" t="s">
        <v>2398</v>
      </c>
      <c r="CA465" t="s">
        <v>1422</v>
      </c>
      <c r="CB465" t="s">
        <v>2105</v>
      </c>
      <c r="CC465">
        <v>9000</v>
      </c>
      <c r="CD465" t="s">
        <v>1390</v>
      </c>
      <c r="CE465">
        <v>10</v>
      </c>
      <c r="CF465">
        <v>9000</v>
      </c>
      <c r="CG465" t="s">
        <v>1390</v>
      </c>
      <c r="CH465">
        <v>4016316818</v>
      </c>
      <c r="CI465" t="s">
        <v>1390</v>
      </c>
      <c r="CJ465" s="27">
        <v>0.62175925925925923</v>
      </c>
      <c r="CK465" t="s">
        <v>2374</v>
      </c>
      <c r="CL465" t="s">
        <v>1424</v>
      </c>
      <c r="CM465" t="s">
        <v>2106</v>
      </c>
      <c r="CN465" t="s">
        <v>2107</v>
      </c>
      <c r="CO465" s="27">
        <v>0.62182870370370369</v>
      </c>
      <c r="CP465" s="27">
        <v>0</v>
      </c>
      <c r="CQ465" t="s">
        <v>2375</v>
      </c>
      <c r="CR465" t="s">
        <v>1427</v>
      </c>
      <c r="CS465" t="s">
        <v>1390</v>
      </c>
      <c r="CT465" t="s">
        <v>2108</v>
      </c>
      <c r="CU465">
        <v>183465910</v>
      </c>
      <c r="CV465">
        <v>9000</v>
      </c>
    </row>
    <row r="466" spans="1:100" x14ac:dyDescent="0.2">
      <c r="A466" s="12"/>
      <c r="B466" s="10"/>
      <c r="C466" s="10"/>
      <c r="D466" s="14"/>
      <c r="E466" s="14"/>
      <c r="F466" s="14"/>
      <c r="G466" s="14"/>
      <c r="H466" s="14"/>
      <c r="I466" s="13"/>
      <c r="J466" s="13"/>
      <c r="M466" s="5"/>
      <c r="N466" s="14"/>
      <c r="O466" s="14"/>
      <c r="P466" s="14"/>
      <c r="Q466" s="14"/>
      <c r="AL466" t="s">
        <v>2121</v>
      </c>
      <c r="AM466" t="s">
        <v>2375</v>
      </c>
      <c r="AN466" s="27">
        <v>0.60481481481481481</v>
      </c>
      <c r="AO466" t="s">
        <v>2122</v>
      </c>
      <c r="AP466">
        <v>1016894925</v>
      </c>
      <c r="AQ466" t="s">
        <v>1414</v>
      </c>
      <c r="AR466" t="s">
        <v>1415</v>
      </c>
      <c r="AS466" t="s">
        <v>1416</v>
      </c>
      <c r="AT466" t="s">
        <v>1346</v>
      </c>
      <c r="AU466" t="s">
        <v>733</v>
      </c>
      <c r="AV466" s="10">
        <v>140001286623</v>
      </c>
      <c r="AW466" s="10">
        <v>130000578543</v>
      </c>
      <c r="AX466">
        <v>2006963393</v>
      </c>
      <c r="AY466" t="s">
        <v>2366</v>
      </c>
      <c r="AZ466" s="21">
        <v>452850.75</v>
      </c>
      <c r="BA466">
        <v>9008237954</v>
      </c>
      <c r="BB466" s="21">
        <v>452850.75</v>
      </c>
      <c r="BC466" t="s">
        <v>2367</v>
      </c>
      <c r="BD466" t="s">
        <v>2383</v>
      </c>
      <c r="BE466" s="21">
        <f t="shared" si="7"/>
        <v>0</v>
      </c>
      <c r="BF466" t="s">
        <v>1417</v>
      </c>
      <c r="BG466" t="s">
        <v>1418</v>
      </c>
      <c r="BH466" t="s">
        <v>2374</v>
      </c>
      <c r="BI466" s="27">
        <v>0.53998842592592589</v>
      </c>
      <c r="BJ466">
        <v>435548</v>
      </c>
      <c r="BK466" t="s">
        <v>2123</v>
      </c>
      <c r="BL466" s="27">
        <v>0.53998842592592589</v>
      </c>
      <c r="BM466" t="s">
        <v>2374</v>
      </c>
      <c r="BN466" s="27">
        <v>0.60763888888888895</v>
      </c>
      <c r="BO466" t="s">
        <v>2124</v>
      </c>
      <c r="BQ466" t="s">
        <v>2125</v>
      </c>
      <c r="BT466">
        <v>30150</v>
      </c>
      <c r="BW466" t="s">
        <v>1421</v>
      </c>
      <c r="BY466" s="28">
        <v>1</v>
      </c>
      <c r="BZ466" t="s">
        <v>2405</v>
      </c>
      <c r="CA466" t="s">
        <v>1422</v>
      </c>
      <c r="CB466" t="s">
        <v>2126</v>
      </c>
      <c r="CC466">
        <v>9000</v>
      </c>
      <c r="CD466" t="s">
        <v>1390</v>
      </c>
      <c r="CE466">
        <v>10</v>
      </c>
      <c r="CF466">
        <v>9000</v>
      </c>
      <c r="CG466" t="s">
        <v>1390</v>
      </c>
      <c r="CH466">
        <v>4016316841</v>
      </c>
      <c r="CI466" t="s">
        <v>1390</v>
      </c>
      <c r="CJ466" s="27">
        <v>0</v>
      </c>
      <c r="CK466" t="s">
        <v>2401</v>
      </c>
      <c r="CL466" t="s">
        <v>1424</v>
      </c>
      <c r="CM466" t="s">
        <v>2127</v>
      </c>
      <c r="CN466" t="s">
        <v>2128</v>
      </c>
      <c r="CO466" s="27">
        <v>0.60491898148148149</v>
      </c>
      <c r="CP466" s="27">
        <v>0</v>
      </c>
      <c r="CQ466" t="s">
        <v>2375</v>
      </c>
      <c r="CR466" t="s">
        <v>1427</v>
      </c>
      <c r="CS466" t="s">
        <v>1390</v>
      </c>
      <c r="CT466" t="s">
        <v>2129</v>
      </c>
      <c r="CU466">
        <v>183464411</v>
      </c>
      <c r="CV466">
        <v>9000</v>
      </c>
    </row>
    <row r="467" spans="1:100" x14ac:dyDescent="0.2">
      <c r="A467" s="12"/>
      <c r="B467" s="10"/>
      <c r="C467" s="10"/>
      <c r="D467" s="14"/>
      <c r="E467" s="14"/>
      <c r="F467" s="14"/>
      <c r="G467" s="14"/>
      <c r="H467" s="14"/>
      <c r="I467" s="13"/>
      <c r="J467" s="13"/>
      <c r="M467" s="5"/>
      <c r="N467" s="14"/>
      <c r="O467" s="14"/>
      <c r="P467" s="14"/>
      <c r="Q467" s="14"/>
      <c r="AL467" t="s">
        <v>2121</v>
      </c>
      <c r="AM467" t="s">
        <v>2375</v>
      </c>
      <c r="AN467" s="27">
        <v>0.58335648148148145</v>
      </c>
      <c r="AO467" t="s">
        <v>2122</v>
      </c>
      <c r="AP467">
        <v>1016894837</v>
      </c>
      <c r="AQ467" t="s">
        <v>1414</v>
      </c>
      <c r="AR467" t="s">
        <v>1415</v>
      </c>
      <c r="AS467" t="s">
        <v>1416</v>
      </c>
      <c r="AT467" t="s">
        <v>1346</v>
      </c>
      <c r="AU467" t="s">
        <v>1078</v>
      </c>
      <c r="AV467" s="10">
        <v>140001286417</v>
      </c>
      <c r="AW467" s="10">
        <v>130000578538</v>
      </c>
      <c r="AX467">
        <v>2006963112</v>
      </c>
      <c r="AY467" t="s">
        <v>2366</v>
      </c>
      <c r="AZ467" s="21">
        <v>84390.9</v>
      </c>
      <c r="BA467">
        <v>9008237588</v>
      </c>
      <c r="BB467" s="21">
        <v>84390.9</v>
      </c>
      <c r="BC467" t="s">
        <v>2367</v>
      </c>
      <c r="BD467" t="s">
        <v>2368</v>
      </c>
      <c r="BE467" s="21">
        <f t="shared" si="7"/>
        <v>0</v>
      </c>
      <c r="BF467" t="s">
        <v>1417</v>
      </c>
      <c r="BG467" t="s">
        <v>1418</v>
      </c>
      <c r="BH467" t="s">
        <v>2374</v>
      </c>
      <c r="BI467" s="27">
        <v>0.54027777777777775</v>
      </c>
      <c r="BJ467">
        <v>435548</v>
      </c>
      <c r="BK467" t="s">
        <v>2123</v>
      </c>
      <c r="BL467" s="27">
        <v>0.54027777777777775</v>
      </c>
      <c r="BM467" t="s">
        <v>2374</v>
      </c>
      <c r="BN467" s="27">
        <v>0.58622685185185186</v>
      </c>
      <c r="BO467" t="s">
        <v>2124</v>
      </c>
      <c r="BQ467" t="s">
        <v>2130</v>
      </c>
      <c r="BT467">
        <v>30150</v>
      </c>
      <c r="BW467" t="s">
        <v>1421</v>
      </c>
      <c r="BY467" s="28">
        <v>1</v>
      </c>
      <c r="BZ467" t="s">
        <v>2431</v>
      </c>
      <c r="CA467" t="s">
        <v>1422</v>
      </c>
      <c r="CB467" t="s">
        <v>2126</v>
      </c>
      <c r="CC467">
        <v>9000</v>
      </c>
      <c r="CD467" t="s">
        <v>1390</v>
      </c>
      <c r="CE467">
        <v>10</v>
      </c>
      <c r="CF467">
        <v>9000</v>
      </c>
      <c r="CG467" t="s">
        <v>1390</v>
      </c>
      <c r="CH467">
        <v>4016316841</v>
      </c>
      <c r="CI467" t="s">
        <v>1390</v>
      </c>
      <c r="CJ467" s="27">
        <v>0</v>
      </c>
      <c r="CK467" t="s">
        <v>2421</v>
      </c>
      <c r="CL467" t="s">
        <v>1424</v>
      </c>
      <c r="CM467" t="s">
        <v>2127</v>
      </c>
      <c r="CN467" t="s">
        <v>2128</v>
      </c>
      <c r="CO467" s="27">
        <v>0.58357638888888885</v>
      </c>
      <c r="CP467" s="27">
        <v>0</v>
      </c>
      <c r="CQ467" t="s">
        <v>2375</v>
      </c>
      <c r="CR467" t="s">
        <v>1427</v>
      </c>
      <c r="CS467" t="s">
        <v>1390</v>
      </c>
      <c r="CT467" t="s">
        <v>2129</v>
      </c>
      <c r="CU467">
        <v>183462449</v>
      </c>
      <c r="CV467">
        <v>9000</v>
      </c>
    </row>
    <row r="468" spans="1:100" x14ac:dyDescent="0.2">
      <c r="A468" s="12"/>
      <c r="B468" s="10"/>
      <c r="C468" s="10"/>
      <c r="D468" s="14"/>
      <c r="E468" s="14"/>
      <c r="F468" s="14"/>
      <c r="G468" s="14"/>
      <c r="H468" s="14"/>
      <c r="I468" s="13"/>
      <c r="J468" s="13"/>
      <c r="M468" s="5"/>
      <c r="N468" s="14"/>
      <c r="O468" s="14"/>
      <c r="P468" s="14"/>
      <c r="Q468" s="14"/>
      <c r="AL468" t="s">
        <v>2121</v>
      </c>
      <c r="AM468" t="s">
        <v>2375</v>
      </c>
      <c r="AN468" s="27">
        <v>0.56956018518518514</v>
      </c>
      <c r="AO468" t="s">
        <v>2122</v>
      </c>
      <c r="AP468">
        <v>1017270176</v>
      </c>
      <c r="AQ468" t="s">
        <v>1414</v>
      </c>
      <c r="AR468" t="s">
        <v>1415</v>
      </c>
      <c r="AS468" t="s">
        <v>1416</v>
      </c>
      <c r="AT468" t="s">
        <v>1346</v>
      </c>
      <c r="AU468" t="s">
        <v>865</v>
      </c>
      <c r="AV468" s="10">
        <v>140001286277</v>
      </c>
      <c r="AW468" s="10">
        <v>130000578539</v>
      </c>
      <c r="AX468">
        <v>2006962969</v>
      </c>
      <c r="AY468" t="s">
        <v>2366</v>
      </c>
      <c r="AZ468" s="21">
        <v>28601.1</v>
      </c>
      <c r="BA468">
        <v>9008237396</v>
      </c>
      <c r="BB468" s="21">
        <v>28601.1</v>
      </c>
      <c r="BC468" t="s">
        <v>2381</v>
      </c>
      <c r="BD468" t="s">
        <v>2382</v>
      </c>
      <c r="BE468" s="21">
        <f t="shared" si="7"/>
        <v>0</v>
      </c>
      <c r="BF468" t="s">
        <v>1417</v>
      </c>
      <c r="BG468" t="s">
        <v>1418</v>
      </c>
      <c r="BH468" t="s">
        <v>2374</v>
      </c>
      <c r="BI468" s="27">
        <v>0.54228009259259258</v>
      </c>
      <c r="BJ468">
        <v>435548</v>
      </c>
      <c r="BK468" t="s">
        <v>71</v>
      </c>
      <c r="BL468" s="27">
        <v>0.54228009259259258</v>
      </c>
      <c r="BM468" t="s">
        <v>2374</v>
      </c>
      <c r="BN468" s="27">
        <v>0.57275462962962964</v>
      </c>
      <c r="BO468" t="s">
        <v>2124</v>
      </c>
      <c r="BQ468" t="s">
        <v>2131</v>
      </c>
      <c r="BT468">
        <v>30150</v>
      </c>
      <c r="BW468" t="s">
        <v>1421</v>
      </c>
      <c r="BY468" s="28">
        <v>1</v>
      </c>
      <c r="BZ468" t="s">
        <v>2403</v>
      </c>
      <c r="CA468" t="s">
        <v>1422</v>
      </c>
      <c r="CB468" t="s">
        <v>2126</v>
      </c>
      <c r="CC468">
        <v>9000</v>
      </c>
      <c r="CD468" t="s">
        <v>1390</v>
      </c>
      <c r="CE468">
        <v>10</v>
      </c>
      <c r="CF468">
        <v>9000</v>
      </c>
      <c r="CG468" t="s">
        <v>1390</v>
      </c>
      <c r="CH468">
        <v>4016316841</v>
      </c>
      <c r="CI468" t="s">
        <v>1390</v>
      </c>
      <c r="CJ468" s="27">
        <v>0</v>
      </c>
      <c r="CK468" t="s">
        <v>2422</v>
      </c>
      <c r="CL468" t="s">
        <v>1424</v>
      </c>
      <c r="CM468" t="s">
        <v>2127</v>
      </c>
      <c r="CN468" t="s">
        <v>2128</v>
      </c>
      <c r="CO468" s="27">
        <v>0.56969907407407405</v>
      </c>
      <c r="CP468" s="27">
        <v>0</v>
      </c>
      <c r="CQ468" t="s">
        <v>2375</v>
      </c>
      <c r="CR468" t="s">
        <v>1427</v>
      </c>
      <c r="CS468" t="s">
        <v>1390</v>
      </c>
      <c r="CT468" t="s">
        <v>2129</v>
      </c>
      <c r="CU468">
        <v>183461074</v>
      </c>
      <c r="CV468">
        <v>9000</v>
      </c>
    </row>
    <row r="469" spans="1:100" x14ac:dyDescent="0.2">
      <c r="A469" s="12"/>
      <c r="B469" s="10"/>
      <c r="C469" s="10"/>
      <c r="D469" s="14"/>
      <c r="E469" s="14"/>
      <c r="F469" s="14"/>
      <c r="G469" s="14"/>
      <c r="H469" s="14"/>
      <c r="I469" s="13"/>
      <c r="J469" s="13"/>
      <c r="M469" s="5"/>
      <c r="N469" s="14"/>
      <c r="O469" s="14"/>
      <c r="P469" s="14"/>
      <c r="Q469" s="14"/>
      <c r="AL469" t="s">
        <v>2121</v>
      </c>
      <c r="AM469" t="s">
        <v>2375</v>
      </c>
      <c r="AN469" s="27">
        <v>0.59418981481481481</v>
      </c>
      <c r="AO469" t="s">
        <v>2122</v>
      </c>
      <c r="AP469">
        <v>1018950475</v>
      </c>
      <c r="AQ469" t="s">
        <v>1414</v>
      </c>
      <c r="AR469" t="s">
        <v>1415</v>
      </c>
      <c r="AS469" t="s">
        <v>1416</v>
      </c>
      <c r="AT469" t="s">
        <v>1346</v>
      </c>
      <c r="AU469" t="s">
        <v>1197</v>
      </c>
      <c r="AV469" s="10">
        <v>140001286534</v>
      </c>
      <c r="AW469" s="10">
        <v>130000579012</v>
      </c>
      <c r="AX469">
        <v>2006963381</v>
      </c>
      <c r="AY469" t="s">
        <v>2366</v>
      </c>
      <c r="AZ469" s="21">
        <v>118465.05</v>
      </c>
      <c r="BA469">
        <v>9008237762</v>
      </c>
      <c r="BB469" s="21">
        <v>118465.05</v>
      </c>
      <c r="BC469" t="s">
        <v>2367</v>
      </c>
      <c r="BD469" t="s">
        <v>2370</v>
      </c>
      <c r="BE469" s="21">
        <f t="shared" si="7"/>
        <v>0</v>
      </c>
      <c r="BF469" t="s">
        <v>1417</v>
      </c>
      <c r="BG469" t="s">
        <v>1418</v>
      </c>
      <c r="BH469" t="s">
        <v>2374</v>
      </c>
      <c r="BI469" s="27">
        <v>0.54082175925925924</v>
      </c>
      <c r="BJ469">
        <v>435548</v>
      </c>
      <c r="BK469" t="s">
        <v>2123</v>
      </c>
      <c r="BL469" s="27">
        <v>0.54082175925925924</v>
      </c>
      <c r="BM469" t="s">
        <v>2374</v>
      </c>
      <c r="BN469" s="27">
        <v>0.5974652777777778</v>
      </c>
      <c r="BO469" t="s">
        <v>2124</v>
      </c>
      <c r="BQ469" t="s">
        <v>2132</v>
      </c>
      <c r="BT469">
        <v>30150</v>
      </c>
      <c r="BW469" t="s">
        <v>1421</v>
      </c>
      <c r="BY469" s="28">
        <v>1</v>
      </c>
      <c r="BZ469" t="s">
        <v>2405</v>
      </c>
      <c r="CA469" t="s">
        <v>1422</v>
      </c>
      <c r="CB469" t="s">
        <v>2126</v>
      </c>
      <c r="CC469">
        <v>9000</v>
      </c>
      <c r="CD469" t="s">
        <v>1390</v>
      </c>
      <c r="CE469">
        <v>10</v>
      </c>
      <c r="CF469">
        <v>9000</v>
      </c>
      <c r="CG469" t="s">
        <v>1390</v>
      </c>
      <c r="CH469">
        <v>4016316841</v>
      </c>
      <c r="CI469" t="s">
        <v>1390</v>
      </c>
      <c r="CJ469" s="27">
        <v>0</v>
      </c>
      <c r="CK469" t="s">
        <v>2401</v>
      </c>
      <c r="CL469" t="s">
        <v>1424</v>
      </c>
      <c r="CM469" t="s">
        <v>2127</v>
      </c>
      <c r="CN469" t="s">
        <v>2128</v>
      </c>
      <c r="CO469" s="27">
        <v>0.59428240740740745</v>
      </c>
      <c r="CP469" s="27">
        <v>0</v>
      </c>
      <c r="CQ469" t="s">
        <v>2375</v>
      </c>
      <c r="CR469" t="s">
        <v>1427</v>
      </c>
      <c r="CS469" t="s">
        <v>1390</v>
      </c>
      <c r="CT469" t="s">
        <v>2129</v>
      </c>
      <c r="CU469">
        <v>183463432</v>
      </c>
      <c r="CV469">
        <v>9000</v>
      </c>
    </row>
    <row r="470" spans="1:100" x14ac:dyDescent="0.2">
      <c r="A470" s="12"/>
      <c r="B470" s="10"/>
      <c r="C470" s="10"/>
      <c r="D470" s="14"/>
      <c r="E470" s="14"/>
      <c r="F470" s="14"/>
      <c r="G470" s="14"/>
      <c r="H470" s="14"/>
      <c r="I470" s="13"/>
      <c r="J470" s="13"/>
      <c r="M470" s="5"/>
      <c r="N470" s="14"/>
      <c r="O470" s="14"/>
      <c r="P470" s="14"/>
      <c r="Q470" s="14"/>
      <c r="AL470" t="s">
        <v>2121</v>
      </c>
      <c r="AM470" t="s">
        <v>2375</v>
      </c>
      <c r="AN470" s="27">
        <v>0.6474537037037037</v>
      </c>
      <c r="AO470" t="s">
        <v>2122</v>
      </c>
      <c r="AP470">
        <v>1017079140</v>
      </c>
      <c r="AQ470" t="s">
        <v>1414</v>
      </c>
      <c r="AR470" t="s">
        <v>1415</v>
      </c>
      <c r="AS470" t="s">
        <v>1416</v>
      </c>
      <c r="AT470" t="s">
        <v>1346</v>
      </c>
      <c r="AU470" t="s">
        <v>841</v>
      </c>
      <c r="AV470" s="10">
        <v>140001286995</v>
      </c>
      <c r="AW470" s="10">
        <v>130000578527</v>
      </c>
      <c r="AX470">
        <v>2006963917</v>
      </c>
      <c r="AY470" t="s">
        <v>2366</v>
      </c>
      <c r="AZ470" s="21">
        <v>3589.85</v>
      </c>
      <c r="BA470">
        <v>9008238386</v>
      </c>
      <c r="BB470" s="21">
        <v>3589.85</v>
      </c>
      <c r="BC470" t="s">
        <v>2377</v>
      </c>
      <c r="BD470" t="s">
        <v>2378</v>
      </c>
      <c r="BE470" s="21">
        <f t="shared" si="7"/>
        <v>0</v>
      </c>
      <c r="BF470" t="s">
        <v>1417</v>
      </c>
      <c r="BG470" t="s">
        <v>1418</v>
      </c>
      <c r="BH470" t="s">
        <v>2374</v>
      </c>
      <c r="BI470" s="27">
        <v>0.53969907407407403</v>
      </c>
      <c r="BJ470">
        <v>435548</v>
      </c>
      <c r="BK470" t="s">
        <v>2123</v>
      </c>
      <c r="BL470" s="27">
        <v>0.53969907407407403</v>
      </c>
      <c r="BM470" t="s">
        <v>2374</v>
      </c>
      <c r="BN470" s="27">
        <v>0.64984953703703707</v>
      </c>
      <c r="BO470" t="s">
        <v>2124</v>
      </c>
      <c r="BQ470" t="s">
        <v>2133</v>
      </c>
      <c r="BT470">
        <v>30150</v>
      </c>
      <c r="BW470" t="s">
        <v>1421</v>
      </c>
      <c r="BY470" s="28">
        <v>1</v>
      </c>
      <c r="BZ470" t="s">
        <v>2477</v>
      </c>
      <c r="CA470" t="s">
        <v>1422</v>
      </c>
      <c r="CB470" t="s">
        <v>2126</v>
      </c>
      <c r="CC470">
        <v>9000</v>
      </c>
      <c r="CD470" t="s">
        <v>1390</v>
      </c>
      <c r="CE470">
        <v>10</v>
      </c>
      <c r="CF470">
        <v>9000</v>
      </c>
      <c r="CG470" t="s">
        <v>1390</v>
      </c>
      <c r="CH470">
        <v>4016316841</v>
      </c>
      <c r="CI470" t="s">
        <v>1390</v>
      </c>
      <c r="CJ470" s="27">
        <v>0</v>
      </c>
      <c r="CK470" t="s">
        <v>2477</v>
      </c>
      <c r="CL470" t="s">
        <v>1424</v>
      </c>
      <c r="CM470" t="s">
        <v>2127</v>
      </c>
      <c r="CN470" t="s">
        <v>2128</v>
      </c>
      <c r="CO470" s="27">
        <v>0.64758101851851857</v>
      </c>
      <c r="CP470" s="27">
        <v>0</v>
      </c>
      <c r="CQ470" t="s">
        <v>2375</v>
      </c>
      <c r="CR470" t="s">
        <v>1427</v>
      </c>
      <c r="CS470" t="s">
        <v>1390</v>
      </c>
      <c r="CT470" t="s">
        <v>2129</v>
      </c>
      <c r="CU470">
        <v>183468318</v>
      </c>
      <c r="CV470">
        <v>9000</v>
      </c>
    </row>
    <row r="471" spans="1:100" x14ac:dyDescent="0.2">
      <c r="A471" s="12"/>
      <c r="B471" s="10"/>
      <c r="C471" s="10"/>
      <c r="D471" s="14"/>
      <c r="E471" s="14"/>
      <c r="F471" s="14"/>
      <c r="G471" s="14"/>
      <c r="H471" s="14"/>
      <c r="I471" s="13"/>
      <c r="J471" s="13"/>
      <c r="M471" s="5"/>
      <c r="N471" s="14"/>
      <c r="O471" s="14"/>
      <c r="P471" s="14"/>
      <c r="Q471" s="14"/>
      <c r="AL471" t="s">
        <v>2121</v>
      </c>
      <c r="AM471" t="s">
        <v>2375</v>
      </c>
      <c r="AN471" s="27">
        <v>0.63706018518518526</v>
      </c>
      <c r="AO471" t="s">
        <v>2122</v>
      </c>
      <c r="AP471">
        <v>1016892882</v>
      </c>
      <c r="AQ471" t="s">
        <v>1414</v>
      </c>
      <c r="AR471" t="s">
        <v>1415</v>
      </c>
      <c r="AS471" t="s">
        <v>1416</v>
      </c>
      <c r="AT471" t="s">
        <v>1346</v>
      </c>
      <c r="AU471" t="s">
        <v>1199</v>
      </c>
      <c r="AV471" s="10">
        <v>140001286897</v>
      </c>
      <c r="AW471" s="10">
        <v>130000600897</v>
      </c>
      <c r="AX471">
        <v>2006963750</v>
      </c>
      <c r="AY471" t="s">
        <v>2366</v>
      </c>
      <c r="AZ471" s="21">
        <v>77387.75</v>
      </c>
      <c r="BA471">
        <v>9008238370</v>
      </c>
      <c r="BB471" s="21">
        <v>77387.75</v>
      </c>
      <c r="BC471" t="s">
        <v>2379</v>
      </c>
      <c r="BD471" t="s">
        <v>2380</v>
      </c>
      <c r="BE471" s="21">
        <f t="shared" si="7"/>
        <v>0</v>
      </c>
      <c r="BF471" t="s">
        <v>1417</v>
      </c>
      <c r="BG471" t="s">
        <v>1418</v>
      </c>
      <c r="BH471" t="s">
        <v>2374</v>
      </c>
      <c r="BI471" s="27">
        <v>0.53913194444444446</v>
      </c>
      <c r="BJ471">
        <v>435548</v>
      </c>
      <c r="BK471" t="s">
        <v>2123</v>
      </c>
      <c r="BL471" s="27">
        <v>0.53913194444444446</v>
      </c>
      <c r="BM471" t="s">
        <v>2374</v>
      </c>
      <c r="BN471" s="27">
        <v>0.63936342592592588</v>
      </c>
      <c r="BO471" t="s">
        <v>2124</v>
      </c>
      <c r="BQ471" t="s">
        <v>2134</v>
      </c>
      <c r="BT471">
        <v>30150</v>
      </c>
      <c r="BW471" t="s">
        <v>1421</v>
      </c>
      <c r="BY471" s="28">
        <v>1</v>
      </c>
      <c r="BZ471" t="s">
        <v>2478</v>
      </c>
      <c r="CA471" t="s">
        <v>1422</v>
      </c>
      <c r="CB471" t="s">
        <v>2126</v>
      </c>
      <c r="CC471">
        <v>9000</v>
      </c>
      <c r="CD471" t="s">
        <v>1390</v>
      </c>
      <c r="CE471">
        <v>10</v>
      </c>
      <c r="CF471">
        <v>9000</v>
      </c>
      <c r="CG471" t="s">
        <v>1390</v>
      </c>
      <c r="CH471">
        <v>4016316841</v>
      </c>
      <c r="CI471" t="s">
        <v>1390</v>
      </c>
      <c r="CJ471" s="27">
        <v>0</v>
      </c>
      <c r="CK471" t="s">
        <v>2478</v>
      </c>
      <c r="CL471" t="s">
        <v>1424</v>
      </c>
      <c r="CM471" t="s">
        <v>2127</v>
      </c>
      <c r="CN471" t="s">
        <v>2128</v>
      </c>
      <c r="CO471" s="27">
        <v>0.63718750000000002</v>
      </c>
      <c r="CP471" s="27">
        <v>0</v>
      </c>
      <c r="CQ471" t="s">
        <v>2375</v>
      </c>
      <c r="CR471" t="s">
        <v>1427</v>
      </c>
      <c r="CS471" t="s">
        <v>1390</v>
      </c>
      <c r="CT471" t="s">
        <v>2129</v>
      </c>
      <c r="CU471">
        <v>183467352</v>
      </c>
      <c r="CV471">
        <v>9000</v>
      </c>
    </row>
    <row r="472" spans="1:100" x14ac:dyDescent="0.2">
      <c r="A472" s="12"/>
      <c r="B472" s="10"/>
      <c r="C472" s="10"/>
      <c r="D472" s="14"/>
      <c r="E472" s="14"/>
      <c r="F472" s="14"/>
      <c r="G472" s="14"/>
      <c r="H472" s="14"/>
      <c r="I472" s="13"/>
      <c r="J472" s="13"/>
      <c r="M472" s="5"/>
      <c r="N472" s="14"/>
      <c r="O472" s="14"/>
      <c r="P472" s="14"/>
      <c r="Q472" s="14"/>
      <c r="AL472" t="s">
        <v>2121</v>
      </c>
      <c r="AM472" t="s">
        <v>2375</v>
      </c>
      <c r="AN472" s="27">
        <v>0.62607638888888884</v>
      </c>
      <c r="AO472" t="s">
        <v>2122</v>
      </c>
      <c r="AP472">
        <v>1016892882</v>
      </c>
      <c r="AQ472" t="s">
        <v>1414</v>
      </c>
      <c r="AR472" t="s">
        <v>1415</v>
      </c>
      <c r="AS472" t="s">
        <v>1416</v>
      </c>
      <c r="AT472" t="s">
        <v>1346</v>
      </c>
      <c r="AU472" t="s">
        <v>1250</v>
      </c>
      <c r="AV472" s="10">
        <v>140001286815</v>
      </c>
      <c r="AW472" s="10">
        <v>130000600899</v>
      </c>
      <c r="AX472">
        <v>2006963734</v>
      </c>
      <c r="AY472" t="s">
        <v>2366</v>
      </c>
      <c r="AZ472" s="21">
        <v>2632.2</v>
      </c>
      <c r="BA472">
        <v>9008238638</v>
      </c>
      <c r="BB472" s="21">
        <v>2632.2</v>
      </c>
      <c r="BC472" t="s">
        <v>2379</v>
      </c>
      <c r="BD472" t="s">
        <v>2380</v>
      </c>
      <c r="BE472" s="21">
        <f t="shared" si="7"/>
        <v>0</v>
      </c>
      <c r="BF472" t="s">
        <v>1417</v>
      </c>
      <c r="BG472" t="s">
        <v>1418</v>
      </c>
      <c r="BH472" t="s">
        <v>2374</v>
      </c>
      <c r="BI472" s="27">
        <v>0.5394444444444445</v>
      </c>
      <c r="BJ472">
        <v>435548</v>
      </c>
      <c r="BK472" t="s">
        <v>2123</v>
      </c>
      <c r="BL472" s="27">
        <v>0.5394444444444445</v>
      </c>
      <c r="BM472" t="s">
        <v>2374</v>
      </c>
      <c r="BN472" s="27">
        <v>0.62907407407407401</v>
      </c>
      <c r="BO472" t="s">
        <v>2124</v>
      </c>
      <c r="BQ472" t="s">
        <v>2135</v>
      </c>
      <c r="BT472">
        <v>30150</v>
      </c>
      <c r="BW472" t="s">
        <v>1421</v>
      </c>
      <c r="BY472" s="28">
        <v>1</v>
      </c>
      <c r="BZ472" t="s">
        <v>2478</v>
      </c>
      <c r="CA472" t="s">
        <v>1422</v>
      </c>
      <c r="CB472" t="s">
        <v>2126</v>
      </c>
      <c r="CC472">
        <v>9000</v>
      </c>
      <c r="CD472" t="s">
        <v>1390</v>
      </c>
      <c r="CE472">
        <v>10</v>
      </c>
      <c r="CF472">
        <v>9000</v>
      </c>
      <c r="CG472" t="s">
        <v>1390</v>
      </c>
      <c r="CH472">
        <v>4016316841</v>
      </c>
      <c r="CI472" t="s">
        <v>1390</v>
      </c>
      <c r="CJ472" s="27">
        <v>0</v>
      </c>
      <c r="CK472" t="s">
        <v>2478</v>
      </c>
      <c r="CL472" t="s">
        <v>1424</v>
      </c>
      <c r="CM472" t="s">
        <v>2127</v>
      </c>
      <c r="CN472" t="s">
        <v>2128</v>
      </c>
      <c r="CO472" s="27">
        <v>0.62618055555555563</v>
      </c>
      <c r="CP472" s="27">
        <v>0</v>
      </c>
      <c r="CQ472" t="s">
        <v>2375</v>
      </c>
      <c r="CR472" t="s">
        <v>1427</v>
      </c>
      <c r="CS472" t="s">
        <v>1390</v>
      </c>
      <c r="CT472" t="s">
        <v>2129</v>
      </c>
      <c r="CU472">
        <v>183466395</v>
      </c>
      <c r="CV472">
        <v>9000</v>
      </c>
    </row>
    <row r="473" spans="1:100" x14ac:dyDescent="0.2">
      <c r="A473" s="12"/>
      <c r="B473" s="10"/>
      <c r="C473" s="10"/>
      <c r="D473" s="14"/>
      <c r="E473" s="14"/>
      <c r="F473" s="14"/>
      <c r="G473" s="14"/>
      <c r="H473" s="14"/>
      <c r="I473" s="13"/>
      <c r="J473" s="13"/>
      <c r="M473" s="5"/>
      <c r="N473" s="14"/>
      <c r="O473" s="14"/>
      <c r="P473" s="14"/>
      <c r="Q473" s="14"/>
      <c r="AL473" t="s">
        <v>2121</v>
      </c>
      <c r="AM473" t="s">
        <v>2375</v>
      </c>
      <c r="AN473" s="27">
        <v>0.55774305555555559</v>
      </c>
      <c r="AO473" t="s">
        <v>2122</v>
      </c>
      <c r="AP473">
        <v>1016823762</v>
      </c>
      <c r="AQ473" t="s">
        <v>1414</v>
      </c>
      <c r="AR473" t="s">
        <v>1415</v>
      </c>
      <c r="AS473" t="s">
        <v>1416</v>
      </c>
      <c r="AT473" t="s">
        <v>1346</v>
      </c>
      <c r="AU473" t="s">
        <v>1007</v>
      </c>
      <c r="AV473" s="10">
        <v>140001286119</v>
      </c>
      <c r="AW473" s="10">
        <v>130000578531</v>
      </c>
      <c r="AX473">
        <v>2006962833</v>
      </c>
      <c r="AY473" t="s">
        <v>2366</v>
      </c>
      <c r="AZ473" s="21">
        <v>306608.5</v>
      </c>
      <c r="BA473">
        <v>9008237146</v>
      </c>
      <c r="BB473" s="21">
        <v>306608.5</v>
      </c>
      <c r="BC473" t="s">
        <v>2384</v>
      </c>
      <c r="BD473" t="s">
        <v>2385</v>
      </c>
      <c r="BE473" s="21">
        <f t="shared" si="7"/>
        <v>0</v>
      </c>
      <c r="BF473" t="s">
        <v>1417</v>
      </c>
      <c r="BG473" t="s">
        <v>1418</v>
      </c>
      <c r="BH473" t="s">
        <v>2374</v>
      </c>
      <c r="BI473" s="27">
        <v>0.54056712962962961</v>
      </c>
      <c r="BJ473">
        <v>435548</v>
      </c>
      <c r="BK473" t="s">
        <v>71</v>
      </c>
      <c r="BL473" s="27">
        <v>0.54056712962962961</v>
      </c>
      <c r="BM473" t="s">
        <v>2374</v>
      </c>
      <c r="BN473" s="27">
        <v>0.55857638888888894</v>
      </c>
      <c r="BO473" t="s">
        <v>2124</v>
      </c>
      <c r="BQ473" t="s">
        <v>2136</v>
      </c>
      <c r="BT473">
        <v>30150</v>
      </c>
      <c r="BW473" t="s">
        <v>1421</v>
      </c>
      <c r="BY473" s="28">
        <v>1</v>
      </c>
      <c r="BZ473" t="s">
        <v>2477</v>
      </c>
      <c r="CA473" t="s">
        <v>1422</v>
      </c>
      <c r="CB473" t="s">
        <v>2126</v>
      </c>
      <c r="CC473">
        <v>9000</v>
      </c>
      <c r="CD473" t="s">
        <v>1390</v>
      </c>
      <c r="CE473">
        <v>10</v>
      </c>
      <c r="CF473">
        <v>9000</v>
      </c>
      <c r="CG473" t="s">
        <v>1390</v>
      </c>
      <c r="CH473">
        <v>4016316841</v>
      </c>
      <c r="CI473" t="s">
        <v>1390</v>
      </c>
      <c r="CJ473" s="27">
        <v>0</v>
      </c>
      <c r="CK473" t="s">
        <v>2477</v>
      </c>
      <c r="CL473" t="s">
        <v>1424</v>
      </c>
      <c r="CM473" t="s">
        <v>2127</v>
      </c>
      <c r="CN473" t="s">
        <v>2128</v>
      </c>
      <c r="CO473" s="27">
        <v>0.55776620370370367</v>
      </c>
      <c r="CP473" s="27">
        <v>0</v>
      </c>
      <c r="CQ473" t="s">
        <v>2375</v>
      </c>
      <c r="CR473" t="s">
        <v>1427</v>
      </c>
      <c r="CS473" t="s">
        <v>1390</v>
      </c>
      <c r="CT473" t="s">
        <v>2129</v>
      </c>
      <c r="CU473">
        <v>183459842</v>
      </c>
      <c r="CV473">
        <v>9000</v>
      </c>
    </row>
    <row r="474" spans="1:100" x14ac:dyDescent="0.2">
      <c r="A474" s="12"/>
      <c r="B474" s="10"/>
      <c r="C474" s="10"/>
      <c r="D474" s="14"/>
      <c r="E474" s="14"/>
      <c r="F474" s="14"/>
      <c r="G474" s="14"/>
      <c r="H474" s="14"/>
      <c r="I474" s="13"/>
      <c r="J474" s="13"/>
      <c r="M474" s="5"/>
      <c r="N474" s="14"/>
      <c r="O474" s="14"/>
      <c r="P474" s="14"/>
      <c r="Q474" s="14"/>
      <c r="AL474" t="s">
        <v>2121</v>
      </c>
      <c r="AM474" t="s">
        <v>2375</v>
      </c>
      <c r="AN474" s="27">
        <v>0.55197916666666669</v>
      </c>
      <c r="AO474" t="s">
        <v>2122</v>
      </c>
      <c r="AP474">
        <v>1016894824</v>
      </c>
      <c r="AQ474" t="s">
        <v>1414</v>
      </c>
      <c r="AR474" t="s">
        <v>1415</v>
      </c>
      <c r="AS474" t="s">
        <v>1416</v>
      </c>
      <c r="AT474" t="s">
        <v>1346</v>
      </c>
      <c r="AU474" t="s">
        <v>888</v>
      </c>
      <c r="AV474" s="10">
        <v>140001286073</v>
      </c>
      <c r="AW474" s="10">
        <v>130000574134</v>
      </c>
      <c r="AX474">
        <v>2006962828</v>
      </c>
      <c r="AY474" t="s">
        <v>2366</v>
      </c>
      <c r="AZ474" s="21">
        <v>55142.45</v>
      </c>
      <c r="BA474">
        <v>9008237141</v>
      </c>
      <c r="BB474" s="21">
        <v>55142.45</v>
      </c>
      <c r="BC474" t="s">
        <v>2367</v>
      </c>
      <c r="BD474" t="s">
        <v>2388</v>
      </c>
      <c r="BE474" s="21">
        <f t="shared" si="7"/>
        <v>0</v>
      </c>
      <c r="BF474" t="s">
        <v>1417</v>
      </c>
      <c r="BG474" t="s">
        <v>1418</v>
      </c>
      <c r="BH474" t="s">
        <v>2374</v>
      </c>
      <c r="BI474" s="27">
        <v>0.54112268518518525</v>
      </c>
      <c r="BJ474">
        <v>435548</v>
      </c>
      <c r="BK474" t="s">
        <v>71</v>
      </c>
      <c r="BL474" s="27">
        <v>0.54112268518518525</v>
      </c>
      <c r="BM474" t="s">
        <v>2374</v>
      </c>
      <c r="BN474" s="27">
        <v>0.55406250000000001</v>
      </c>
      <c r="BO474" t="s">
        <v>2124</v>
      </c>
      <c r="BQ474" t="s">
        <v>2137</v>
      </c>
      <c r="BT474">
        <v>30150</v>
      </c>
      <c r="BW474" t="s">
        <v>1421</v>
      </c>
      <c r="BY474" s="28">
        <v>1</v>
      </c>
      <c r="BZ474" t="s">
        <v>2479</v>
      </c>
      <c r="CA474" t="s">
        <v>1422</v>
      </c>
      <c r="CB474" t="s">
        <v>2126</v>
      </c>
      <c r="CC474">
        <v>9000</v>
      </c>
      <c r="CD474" t="s">
        <v>1390</v>
      </c>
      <c r="CE474">
        <v>10</v>
      </c>
      <c r="CF474">
        <v>9000</v>
      </c>
      <c r="CG474" t="s">
        <v>1390</v>
      </c>
      <c r="CH474">
        <v>4016316841</v>
      </c>
      <c r="CI474" t="s">
        <v>1390</v>
      </c>
      <c r="CJ474" s="27">
        <v>0</v>
      </c>
      <c r="CK474" t="s">
        <v>2479</v>
      </c>
      <c r="CL474" t="s">
        <v>1424</v>
      </c>
      <c r="CM474" t="s">
        <v>2127</v>
      </c>
      <c r="CN474" t="s">
        <v>2128</v>
      </c>
      <c r="CO474" s="27">
        <v>0.55209490740740741</v>
      </c>
      <c r="CP474" s="27">
        <v>0</v>
      </c>
      <c r="CQ474" t="s">
        <v>2375</v>
      </c>
      <c r="CR474" t="s">
        <v>1427</v>
      </c>
      <c r="CS474" t="s">
        <v>1390</v>
      </c>
      <c r="CT474" t="s">
        <v>2129</v>
      </c>
      <c r="CU474">
        <v>183459630</v>
      </c>
      <c r="CV474">
        <v>9000</v>
      </c>
    </row>
    <row r="475" spans="1:100" x14ac:dyDescent="0.2">
      <c r="A475" s="12"/>
      <c r="B475" s="10"/>
      <c r="C475" s="10"/>
      <c r="D475" s="14"/>
      <c r="E475" s="14"/>
      <c r="F475" s="14"/>
      <c r="G475" s="14"/>
      <c r="H475" s="14"/>
      <c r="I475" s="13"/>
      <c r="J475" s="13"/>
      <c r="M475" s="5"/>
      <c r="N475" s="14"/>
      <c r="O475" s="14"/>
      <c r="P475" s="14"/>
      <c r="Q475" s="14"/>
      <c r="AL475" t="s">
        <v>2121</v>
      </c>
      <c r="AM475" t="s">
        <v>2375</v>
      </c>
      <c r="AN475" s="27">
        <v>0.66149305555555549</v>
      </c>
      <c r="AO475" t="s">
        <v>2122</v>
      </c>
      <c r="AP475">
        <v>1016892882</v>
      </c>
      <c r="AQ475" t="s">
        <v>1414</v>
      </c>
      <c r="AR475" t="s">
        <v>1415</v>
      </c>
      <c r="AS475" t="s">
        <v>1416</v>
      </c>
      <c r="AT475" t="s">
        <v>1346</v>
      </c>
      <c r="AU475" t="s">
        <v>793</v>
      </c>
      <c r="AV475" s="10">
        <v>140001287112</v>
      </c>
      <c r="AW475" s="10">
        <v>130000578518</v>
      </c>
      <c r="AX475">
        <v>2006963931</v>
      </c>
      <c r="AY475" t="s">
        <v>2366</v>
      </c>
      <c r="AZ475" s="21">
        <v>477391.2</v>
      </c>
      <c r="BA475">
        <v>9008238631</v>
      </c>
      <c r="BB475" s="21">
        <v>477391.2</v>
      </c>
      <c r="BC475" t="s">
        <v>2379</v>
      </c>
      <c r="BD475" t="s">
        <v>2380</v>
      </c>
      <c r="BE475" s="21">
        <f t="shared" si="7"/>
        <v>0</v>
      </c>
      <c r="BF475" t="s">
        <v>1417</v>
      </c>
      <c r="BG475" t="s">
        <v>1418</v>
      </c>
      <c r="BH475" t="s">
        <v>2480</v>
      </c>
      <c r="BI475" s="27">
        <v>0.71045138888888892</v>
      </c>
      <c r="BJ475">
        <v>435548</v>
      </c>
      <c r="BK475" t="s">
        <v>2123</v>
      </c>
      <c r="BL475" s="27">
        <v>0.71045138888888892</v>
      </c>
      <c r="BM475" t="s">
        <v>2480</v>
      </c>
      <c r="BN475" s="27">
        <v>0.664525462962963</v>
      </c>
      <c r="BO475" t="s">
        <v>2124</v>
      </c>
      <c r="BQ475" t="s">
        <v>2138</v>
      </c>
      <c r="BT475">
        <v>30150</v>
      </c>
      <c r="BW475" t="s">
        <v>1421</v>
      </c>
      <c r="BY475" s="28">
        <v>1</v>
      </c>
      <c r="BZ475" t="s">
        <v>2431</v>
      </c>
      <c r="CA475" t="s">
        <v>1422</v>
      </c>
      <c r="CB475" t="s">
        <v>2126</v>
      </c>
      <c r="CC475">
        <v>9000</v>
      </c>
      <c r="CD475" t="s">
        <v>1390</v>
      </c>
      <c r="CE475">
        <v>10</v>
      </c>
      <c r="CF475">
        <v>9000</v>
      </c>
      <c r="CG475" t="s">
        <v>1390</v>
      </c>
      <c r="CH475">
        <v>4016316841</v>
      </c>
      <c r="CI475" t="s">
        <v>1390</v>
      </c>
      <c r="CJ475" s="27">
        <v>0</v>
      </c>
      <c r="CK475" t="s">
        <v>2421</v>
      </c>
      <c r="CL475" t="s">
        <v>1424</v>
      </c>
      <c r="CM475" t="s">
        <v>2127</v>
      </c>
      <c r="CN475" t="s">
        <v>2128</v>
      </c>
      <c r="CO475" s="27">
        <v>0.66159722222222228</v>
      </c>
      <c r="CP475" s="27">
        <v>0</v>
      </c>
      <c r="CQ475" t="s">
        <v>2375</v>
      </c>
      <c r="CR475" t="s">
        <v>1427</v>
      </c>
      <c r="CS475" t="s">
        <v>1390</v>
      </c>
      <c r="CT475" t="s">
        <v>2129</v>
      </c>
      <c r="CU475">
        <v>183469627</v>
      </c>
      <c r="CV475">
        <v>9000</v>
      </c>
    </row>
    <row r="476" spans="1:100" x14ac:dyDescent="0.2">
      <c r="A476" s="12"/>
      <c r="B476" s="10"/>
      <c r="C476" s="10"/>
      <c r="D476" s="14"/>
      <c r="E476" s="14"/>
      <c r="F476" s="14"/>
      <c r="G476" s="14"/>
      <c r="H476" s="14"/>
      <c r="I476" s="13"/>
      <c r="J476" s="13"/>
      <c r="M476" s="5"/>
      <c r="N476" s="14"/>
      <c r="O476" s="14"/>
      <c r="P476" s="14"/>
      <c r="Q476" s="14"/>
      <c r="AL476" t="s">
        <v>499</v>
      </c>
      <c r="AM476" t="s">
        <v>2375</v>
      </c>
      <c r="AN476" s="27">
        <v>0.68332175925925931</v>
      </c>
      <c r="AO476" t="s">
        <v>2139</v>
      </c>
      <c r="AP476">
        <v>1014094248</v>
      </c>
      <c r="AQ476" t="s">
        <v>1414</v>
      </c>
      <c r="AR476" t="s">
        <v>1415</v>
      </c>
      <c r="AS476" t="s">
        <v>1416</v>
      </c>
      <c r="AT476" t="s">
        <v>1346</v>
      </c>
      <c r="AU476" t="s">
        <v>1217</v>
      </c>
      <c r="AV476" s="10">
        <v>140001287247</v>
      </c>
      <c r="AW476" s="10">
        <v>130000601594</v>
      </c>
      <c r="AX476">
        <v>2006964143</v>
      </c>
      <c r="AY476" t="s">
        <v>2366</v>
      </c>
      <c r="AZ476" s="21">
        <v>15031.36</v>
      </c>
      <c r="BA476">
        <v>9008238667</v>
      </c>
      <c r="BB476" s="21">
        <v>15031.36</v>
      </c>
      <c r="BC476" t="s">
        <v>2481</v>
      </c>
      <c r="BD476" t="s">
        <v>2482</v>
      </c>
      <c r="BE476" s="21">
        <f t="shared" si="7"/>
        <v>0</v>
      </c>
      <c r="BF476" t="s">
        <v>1417</v>
      </c>
      <c r="BG476" t="s">
        <v>1418</v>
      </c>
      <c r="BH476" t="s">
        <v>2483</v>
      </c>
      <c r="BI476" s="27">
        <v>0.62329861111111107</v>
      </c>
      <c r="BJ476">
        <v>500491</v>
      </c>
      <c r="BK476" t="s">
        <v>78</v>
      </c>
      <c r="BL476" s="27">
        <v>0.62329861111111107</v>
      </c>
      <c r="BM476" t="s">
        <v>2483</v>
      </c>
      <c r="BN476" s="27">
        <v>0.68652777777777774</v>
      </c>
      <c r="BO476" t="s">
        <v>2140</v>
      </c>
      <c r="BQ476" t="s">
        <v>2141</v>
      </c>
      <c r="BT476">
        <v>30250</v>
      </c>
      <c r="BW476" t="s">
        <v>1421</v>
      </c>
      <c r="BY476" s="28">
        <v>1</v>
      </c>
      <c r="BZ476" t="s">
        <v>2446</v>
      </c>
      <c r="CA476" t="s">
        <v>1422</v>
      </c>
      <c r="CB476" t="s">
        <v>2142</v>
      </c>
      <c r="CC476">
        <v>9000</v>
      </c>
      <c r="CD476" t="s">
        <v>1390</v>
      </c>
      <c r="CE476">
        <v>10</v>
      </c>
      <c r="CF476">
        <v>9000</v>
      </c>
      <c r="CG476" t="s">
        <v>1390</v>
      </c>
      <c r="CH476">
        <v>4016316861</v>
      </c>
      <c r="CI476" t="s">
        <v>1390</v>
      </c>
      <c r="CJ476" s="27">
        <v>0</v>
      </c>
      <c r="CK476" t="s">
        <v>2446</v>
      </c>
      <c r="CL476" t="s">
        <v>1424</v>
      </c>
      <c r="CM476" t="s">
        <v>2143</v>
      </c>
      <c r="CN476" t="s">
        <v>2144</v>
      </c>
      <c r="CO476" s="27">
        <v>0.68368055555555562</v>
      </c>
      <c r="CP476" s="27">
        <v>0</v>
      </c>
      <c r="CQ476" t="s">
        <v>2375</v>
      </c>
      <c r="CR476" t="s">
        <v>1427</v>
      </c>
      <c r="CS476" t="s">
        <v>1390</v>
      </c>
      <c r="CT476" t="s">
        <v>2145</v>
      </c>
      <c r="CU476">
        <v>183471581</v>
      </c>
      <c r="CV476">
        <v>9000</v>
      </c>
    </row>
    <row r="477" spans="1:100" x14ac:dyDescent="0.2">
      <c r="A477" s="12"/>
      <c r="B477" s="10"/>
      <c r="C477" s="10"/>
      <c r="D477" s="14"/>
      <c r="E477" s="14"/>
      <c r="F477" s="14"/>
      <c r="G477" s="14"/>
      <c r="H477" s="14"/>
      <c r="I477" s="13"/>
      <c r="J477" s="13"/>
      <c r="M477" s="5"/>
      <c r="N477" s="14"/>
      <c r="O477" s="14"/>
      <c r="P477" s="14"/>
      <c r="Q477" s="14"/>
      <c r="AL477" t="s">
        <v>499</v>
      </c>
      <c r="AM477" t="s">
        <v>2375</v>
      </c>
      <c r="AN477" s="27">
        <v>0.67499999999999993</v>
      </c>
      <c r="AO477" t="s">
        <v>2139</v>
      </c>
      <c r="AP477">
        <v>1016894837</v>
      </c>
      <c r="AQ477" t="s">
        <v>1414</v>
      </c>
      <c r="AR477" t="s">
        <v>1415</v>
      </c>
      <c r="AS477" t="s">
        <v>1416</v>
      </c>
      <c r="AT477" t="s">
        <v>1346</v>
      </c>
      <c r="AU477" t="s">
        <v>1059</v>
      </c>
      <c r="AV477" s="10">
        <v>140001287189</v>
      </c>
      <c r="AW477" s="10">
        <v>130000579632</v>
      </c>
      <c r="AX477">
        <v>2006964010</v>
      </c>
      <c r="AY477" t="s">
        <v>2366</v>
      </c>
      <c r="AZ477" s="21">
        <v>73385.95</v>
      </c>
      <c r="BA477">
        <v>9008238656</v>
      </c>
      <c r="BB477" s="21">
        <v>73385.95</v>
      </c>
      <c r="BC477" t="s">
        <v>2367</v>
      </c>
      <c r="BD477" t="s">
        <v>2368</v>
      </c>
      <c r="BE477" s="21">
        <f t="shared" si="7"/>
        <v>0</v>
      </c>
      <c r="BF477" t="s">
        <v>1417</v>
      </c>
      <c r="BG477" t="s">
        <v>1418</v>
      </c>
      <c r="BH477" t="s">
        <v>2483</v>
      </c>
      <c r="BI477" s="27">
        <v>0.62292824074074071</v>
      </c>
      <c r="BJ477">
        <v>500491</v>
      </c>
      <c r="BK477" t="s">
        <v>78</v>
      </c>
      <c r="BL477" s="27">
        <v>0.62292824074074071</v>
      </c>
      <c r="BM477" t="s">
        <v>2483</v>
      </c>
      <c r="BN477" s="27">
        <v>0.67615740740740737</v>
      </c>
      <c r="BO477" t="s">
        <v>2140</v>
      </c>
      <c r="BQ477" t="s">
        <v>2146</v>
      </c>
      <c r="BT477">
        <v>30250</v>
      </c>
      <c r="BW477" t="s">
        <v>1421</v>
      </c>
      <c r="BY477" s="28">
        <v>1</v>
      </c>
      <c r="BZ477" t="s">
        <v>2400</v>
      </c>
      <c r="CA477" t="s">
        <v>1422</v>
      </c>
      <c r="CB477" t="s">
        <v>2142</v>
      </c>
      <c r="CC477">
        <v>9000</v>
      </c>
      <c r="CD477" t="s">
        <v>1390</v>
      </c>
      <c r="CE477">
        <v>10</v>
      </c>
      <c r="CF477">
        <v>9000</v>
      </c>
      <c r="CG477" t="s">
        <v>1390</v>
      </c>
      <c r="CH477">
        <v>4016316861</v>
      </c>
      <c r="CI477" t="s">
        <v>1390</v>
      </c>
      <c r="CJ477" s="27">
        <v>0</v>
      </c>
      <c r="CK477" t="s">
        <v>2400</v>
      </c>
      <c r="CL477" t="s">
        <v>1424</v>
      </c>
      <c r="CM477" t="s">
        <v>2147</v>
      </c>
      <c r="CN477" t="s">
        <v>2144</v>
      </c>
      <c r="CO477" s="27">
        <v>0.67503472222222216</v>
      </c>
      <c r="CP477" s="27">
        <v>0</v>
      </c>
      <c r="CQ477" t="s">
        <v>2375</v>
      </c>
      <c r="CR477" t="s">
        <v>1427</v>
      </c>
      <c r="CS477" t="s">
        <v>1390</v>
      </c>
      <c r="CT477" t="s">
        <v>2145</v>
      </c>
      <c r="CU477">
        <v>183470842</v>
      </c>
      <c r="CV477">
        <v>9000</v>
      </c>
    </row>
    <row r="478" spans="1:100" x14ac:dyDescent="0.2">
      <c r="A478" s="12"/>
      <c r="B478" s="10"/>
      <c r="C478" s="10"/>
      <c r="D478" s="14"/>
      <c r="E478" s="14"/>
      <c r="F478" s="14"/>
      <c r="G478" s="14"/>
      <c r="H478" s="14"/>
      <c r="I478" s="13"/>
      <c r="J478" s="13"/>
      <c r="M478" s="5"/>
      <c r="N478" s="14"/>
      <c r="O478" s="14"/>
      <c r="P478" s="14"/>
      <c r="Q478" s="14"/>
      <c r="AL478" t="s">
        <v>499</v>
      </c>
      <c r="AM478" t="s">
        <v>2375</v>
      </c>
      <c r="AN478" s="27">
        <v>0.64037037037037037</v>
      </c>
      <c r="AO478" t="s">
        <v>2139</v>
      </c>
      <c r="AP478">
        <v>1016894925</v>
      </c>
      <c r="AQ478" t="s">
        <v>1414</v>
      </c>
      <c r="AR478" t="s">
        <v>1415</v>
      </c>
      <c r="AS478" t="s">
        <v>1416</v>
      </c>
      <c r="AT478" t="s">
        <v>1346</v>
      </c>
      <c r="AU478" t="s">
        <v>713</v>
      </c>
      <c r="AV478" s="10">
        <v>140001286950</v>
      </c>
      <c r="AW478" s="10">
        <v>130000579629</v>
      </c>
      <c r="AX478">
        <v>2006963855</v>
      </c>
      <c r="AY478" t="s">
        <v>2366</v>
      </c>
      <c r="AZ478" s="21">
        <v>365281.95</v>
      </c>
      <c r="BA478">
        <v>9008238409</v>
      </c>
      <c r="BB478" s="21">
        <v>365281.95</v>
      </c>
      <c r="BC478" t="s">
        <v>2367</v>
      </c>
      <c r="BD478" t="s">
        <v>2383</v>
      </c>
      <c r="BE478" s="21">
        <f t="shared" si="7"/>
        <v>0</v>
      </c>
      <c r="BF478" t="s">
        <v>1417</v>
      </c>
      <c r="BG478" t="s">
        <v>1418</v>
      </c>
      <c r="BH478" t="s">
        <v>2483</v>
      </c>
      <c r="BI478" s="27">
        <v>0.62284722222222222</v>
      </c>
      <c r="BJ478">
        <v>500491</v>
      </c>
      <c r="BK478" t="s">
        <v>78</v>
      </c>
      <c r="BL478" s="27">
        <v>0.62284722222222222</v>
      </c>
      <c r="BM478" t="s">
        <v>2483</v>
      </c>
      <c r="BN478" s="27">
        <v>0.6448842592592593</v>
      </c>
      <c r="BO478" t="s">
        <v>2140</v>
      </c>
      <c r="BQ478" t="s">
        <v>2148</v>
      </c>
      <c r="BT478">
        <v>30250</v>
      </c>
      <c r="BW478" t="s">
        <v>1421</v>
      </c>
      <c r="BY478" s="28">
        <v>1</v>
      </c>
      <c r="BZ478" t="s">
        <v>2400</v>
      </c>
      <c r="CA478" t="s">
        <v>1422</v>
      </c>
      <c r="CB478" t="s">
        <v>2142</v>
      </c>
      <c r="CC478">
        <v>9000</v>
      </c>
      <c r="CD478" t="s">
        <v>1390</v>
      </c>
      <c r="CE478">
        <v>10</v>
      </c>
      <c r="CF478">
        <v>9000</v>
      </c>
      <c r="CG478" t="s">
        <v>1390</v>
      </c>
      <c r="CH478">
        <v>4016316861</v>
      </c>
      <c r="CI478" t="s">
        <v>1390</v>
      </c>
      <c r="CJ478" s="27">
        <v>0</v>
      </c>
      <c r="CK478" t="s">
        <v>2400</v>
      </c>
      <c r="CL478" t="s">
        <v>1424</v>
      </c>
      <c r="CM478" t="s">
        <v>2147</v>
      </c>
      <c r="CN478" t="s">
        <v>2144</v>
      </c>
      <c r="CO478" s="27">
        <v>0.64059027777777777</v>
      </c>
      <c r="CP478" s="27">
        <v>0</v>
      </c>
      <c r="CQ478" t="s">
        <v>2375</v>
      </c>
      <c r="CR478" t="s">
        <v>1427</v>
      </c>
      <c r="CS478" t="s">
        <v>1390</v>
      </c>
      <c r="CT478" t="s">
        <v>2145</v>
      </c>
      <c r="CU478">
        <v>183467899</v>
      </c>
      <c r="CV478">
        <v>9000</v>
      </c>
    </row>
    <row r="479" spans="1:100" x14ac:dyDescent="0.2">
      <c r="A479" s="12"/>
      <c r="B479" s="10"/>
      <c r="C479" s="10"/>
      <c r="D479" s="14"/>
      <c r="E479" s="14"/>
      <c r="F479" s="14"/>
      <c r="G479" s="14"/>
      <c r="H479" s="14"/>
      <c r="I479" s="13"/>
      <c r="J479" s="13"/>
      <c r="M479" s="5"/>
      <c r="N479" s="14"/>
      <c r="O479" s="14"/>
      <c r="P479" s="14"/>
      <c r="Q479" s="14"/>
      <c r="AL479" t="s">
        <v>499</v>
      </c>
      <c r="AM479" t="s">
        <v>2375</v>
      </c>
      <c r="AN479" s="27">
        <v>0.66768518518518516</v>
      </c>
      <c r="AO479" t="s">
        <v>2139</v>
      </c>
      <c r="AP479">
        <v>1016823762</v>
      </c>
      <c r="AQ479" t="s">
        <v>1414</v>
      </c>
      <c r="AR479" t="s">
        <v>1415</v>
      </c>
      <c r="AS479" t="s">
        <v>1416</v>
      </c>
      <c r="AT479" t="s">
        <v>1346</v>
      </c>
      <c r="AU479" t="s">
        <v>992</v>
      </c>
      <c r="AV479" s="10">
        <v>140001287144</v>
      </c>
      <c r="AW479" s="10">
        <v>130000579144</v>
      </c>
      <c r="AX479">
        <v>2006964005</v>
      </c>
      <c r="AY479" t="s">
        <v>2366</v>
      </c>
      <c r="AZ479" s="21">
        <v>1172527.3999999999</v>
      </c>
      <c r="BA479">
        <v>9008238651</v>
      </c>
      <c r="BB479" s="21">
        <v>1172527.3999999999</v>
      </c>
      <c r="BC479" t="s">
        <v>2384</v>
      </c>
      <c r="BD479" t="s">
        <v>2385</v>
      </c>
      <c r="BE479" s="21">
        <f t="shared" si="7"/>
        <v>0</v>
      </c>
      <c r="BF479" t="s">
        <v>1417</v>
      </c>
      <c r="BG479" t="s">
        <v>1418</v>
      </c>
      <c r="BH479" t="s">
        <v>2483</v>
      </c>
      <c r="BI479" s="27">
        <v>0.62238425925925933</v>
      </c>
      <c r="BJ479">
        <v>500491</v>
      </c>
      <c r="BK479" t="s">
        <v>78</v>
      </c>
      <c r="BL479" s="27">
        <v>0.62238425925925933</v>
      </c>
      <c r="BM479" t="s">
        <v>2483</v>
      </c>
      <c r="BN479" s="27">
        <v>0.66925925925925922</v>
      </c>
      <c r="BO479" t="s">
        <v>2140</v>
      </c>
      <c r="BQ479" t="s">
        <v>2149</v>
      </c>
      <c r="BT479">
        <v>30250</v>
      </c>
      <c r="BW479" t="s">
        <v>1421</v>
      </c>
      <c r="BY479" s="28">
        <v>1</v>
      </c>
      <c r="BZ479" t="s">
        <v>2484</v>
      </c>
      <c r="CA479" t="s">
        <v>1422</v>
      </c>
      <c r="CB479" t="s">
        <v>2142</v>
      </c>
      <c r="CC479">
        <v>9000</v>
      </c>
      <c r="CD479" t="s">
        <v>1390</v>
      </c>
      <c r="CE479">
        <v>10</v>
      </c>
      <c r="CF479">
        <v>9000</v>
      </c>
      <c r="CG479" t="s">
        <v>1390</v>
      </c>
      <c r="CH479">
        <v>4016316861</v>
      </c>
      <c r="CI479" t="s">
        <v>1390</v>
      </c>
      <c r="CJ479" s="27">
        <v>0</v>
      </c>
      <c r="CK479" t="s">
        <v>2484</v>
      </c>
      <c r="CL479" t="s">
        <v>1424</v>
      </c>
      <c r="CM479" t="s">
        <v>2147</v>
      </c>
      <c r="CN479" t="s">
        <v>2144</v>
      </c>
      <c r="CO479" s="27">
        <v>0.66771990740740739</v>
      </c>
      <c r="CP479" s="27">
        <v>0</v>
      </c>
      <c r="CQ479" t="s">
        <v>2375</v>
      </c>
      <c r="CR479" t="s">
        <v>1427</v>
      </c>
      <c r="CS479" t="s">
        <v>1390</v>
      </c>
      <c r="CT479" t="s">
        <v>2145</v>
      </c>
      <c r="CU479">
        <v>183470178</v>
      </c>
      <c r="CV479">
        <v>9000</v>
      </c>
    </row>
    <row r="480" spans="1:100" x14ac:dyDescent="0.2">
      <c r="A480" s="12"/>
      <c r="B480" s="10"/>
      <c r="C480" s="10"/>
      <c r="D480" s="14"/>
      <c r="E480" s="14"/>
      <c r="F480" s="14"/>
      <c r="G480" s="14"/>
      <c r="H480" s="14"/>
      <c r="I480" s="13"/>
      <c r="J480" s="13"/>
      <c r="M480" s="5"/>
      <c r="N480" s="14"/>
      <c r="O480" s="14"/>
      <c r="P480" s="14"/>
      <c r="Q480" s="14"/>
      <c r="AL480" t="s">
        <v>499</v>
      </c>
      <c r="AM480" t="s">
        <v>2375</v>
      </c>
      <c r="AN480" s="27">
        <v>0.51612268518518511</v>
      </c>
      <c r="AO480" t="s">
        <v>2139</v>
      </c>
      <c r="AP480">
        <v>1017079140</v>
      </c>
      <c r="AQ480" t="s">
        <v>1414</v>
      </c>
      <c r="AR480" t="s">
        <v>1415</v>
      </c>
      <c r="AS480" t="s">
        <v>1416</v>
      </c>
      <c r="AT480" t="s">
        <v>1346</v>
      </c>
      <c r="AU480" t="s">
        <v>832</v>
      </c>
      <c r="AV480" s="10">
        <v>140001285856</v>
      </c>
      <c r="AW480" s="10">
        <v>130000579143</v>
      </c>
      <c r="AX480">
        <v>2006962675</v>
      </c>
      <c r="AY480" t="s">
        <v>2366</v>
      </c>
      <c r="AZ480" s="21">
        <v>35486.550000000003</v>
      </c>
      <c r="BA480">
        <v>9008236887</v>
      </c>
      <c r="BB480" s="21">
        <v>35486.550000000003</v>
      </c>
      <c r="BC480" t="s">
        <v>2377</v>
      </c>
      <c r="BD480" t="s">
        <v>2378</v>
      </c>
      <c r="BE480" s="21">
        <f t="shared" si="7"/>
        <v>0</v>
      </c>
      <c r="BF480" t="s">
        <v>1417</v>
      </c>
      <c r="BG480" t="s">
        <v>1418</v>
      </c>
      <c r="BH480" t="s">
        <v>2483</v>
      </c>
      <c r="BI480" s="27">
        <v>0.6222685185185185</v>
      </c>
      <c r="BJ480">
        <v>500491</v>
      </c>
      <c r="BK480" t="s">
        <v>78</v>
      </c>
      <c r="BL480" s="27">
        <v>0.6222685185185185</v>
      </c>
      <c r="BM480" t="s">
        <v>2483</v>
      </c>
      <c r="BN480" s="27">
        <v>0.52489583333333334</v>
      </c>
      <c r="BO480" t="s">
        <v>2140</v>
      </c>
      <c r="BQ480" t="s">
        <v>2150</v>
      </c>
      <c r="BT480">
        <v>30250</v>
      </c>
      <c r="BW480" t="s">
        <v>1421</v>
      </c>
      <c r="BY480" s="28">
        <v>1</v>
      </c>
      <c r="BZ480" t="s">
        <v>2484</v>
      </c>
      <c r="CA480" t="s">
        <v>1422</v>
      </c>
      <c r="CB480" t="s">
        <v>2142</v>
      </c>
      <c r="CC480">
        <v>9000</v>
      </c>
      <c r="CD480" t="s">
        <v>1390</v>
      </c>
      <c r="CE480">
        <v>10</v>
      </c>
      <c r="CF480">
        <v>9000</v>
      </c>
      <c r="CG480" t="s">
        <v>1390</v>
      </c>
      <c r="CH480">
        <v>4016316861</v>
      </c>
      <c r="CI480" t="s">
        <v>1390</v>
      </c>
      <c r="CJ480" s="27">
        <v>0</v>
      </c>
      <c r="CK480" t="s">
        <v>2484</v>
      </c>
      <c r="CL480" t="s">
        <v>1424</v>
      </c>
      <c r="CM480" t="s">
        <v>2143</v>
      </c>
      <c r="CN480" t="s">
        <v>2144</v>
      </c>
      <c r="CO480" s="27">
        <v>0.51687499999999997</v>
      </c>
      <c r="CP480" s="27">
        <v>0</v>
      </c>
      <c r="CQ480" t="s">
        <v>2375</v>
      </c>
      <c r="CR480" t="s">
        <v>1427</v>
      </c>
      <c r="CS480" t="s">
        <v>1390</v>
      </c>
      <c r="CT480" t="s">
        <v>2145</v>
      </c>
      <c r="CU480">
        <v>183458556</v>
      </c>
      <c r="CV480">
        <v>9000</v>
      </c>
    </row>
    <row r="481" spans="1:100" x14ac:dyDescent="0.2">
      <c r="A481" s="12"/>
      <c r="B481" s="10"/>
      <c r="C481" s="10"/>
      <c r="D481" s="14"/>
      <c r="E481" s="14"/>
      <c r="F481" s="14"/>
      <c r="G481" s="14"/>
      <c r="H481" s="14"/>
      <c r="I481" s="13"/>
      <c r="J481" s="13"/>
      <c r="M481" s="5"/>
      <c r="N481" s="14"/>
      <c r="O481" s="14"/>
      <c r="P481" s="14"/>
      <c r="Q481" s="14"/>
      <c r="AL481" t="s">
        <v>467</v>
      </c>
      <c r="AM481" t="s">
        <v>2375</v>
      </c>
      <c r="AN481" s="27">
        <v>0.68009259259259258</v>
      </c>
      <c r="AO481" t="s">
        <v>2151</v>
      </c>
      <c r="AP481">
        <v>1018950475</v>
      </c>
      <c r="AQ481" t="s">
        <v>1414</v>
      </c>
      <c r="AR481" t="s">
        <v>1415</v>
      </c>
      <c r="AS481" t="s">
        <v>1416</v>
      </c>
      <c r="AT481" t="s">
        <v>1346</v>
      </c>
      <c r="AU481" t="s">
        <v>1242</v>
      </c>
      <c r="AV481" s="10">
        <v>140001287218</v>
      </c>
      <c r="AW481" s="10">
        <v>130000602691</v>
      </c>
      <c r="AX481">
        <v>2006964154</v>
      </c>
      <c r="AY481" t="s">
        <v>2366</v>
      </c>
      <c r="AZ481" s="21">
        <v>38311.35</v>
      </c>
      <c r="BA481">
        <v>9008238711</v>
      </c>
      <c r="BB481" s="21">
        <v>38311.35</v>
      </c>
      <c r="BC481" t="s">
        <v>2367</v>
      </c>
      <c r="BD481" t="s">
        <v>2370</v>
      </c>
      <c r="BE481" s="21">
        <f t="shared" si="7"/>
        <v>0</v>
      </c>
      <c r="BF481" t="s">
        <v>1417</v>
      </c>
      <c r="BG481" t="s">
        <v>1418</v>
      </c>
      <c r="BH481" t="s">
        <v>2474</v>
      </c>
      <c r="BI481" s="27">
        <v>0.57498842592592592</v>
      </c>
      <c r="BJ481">
        <v>501827</v>
      </c>
      <c r="BK481" t="s">
        <v>103</v>
      </c>
      <c r="BL481" s="27">
        <v>0.57498842592592592</v>
      </c>
      <c r="BM481" t="s">
        <v>2474</v>
      </c>
      <c r="BN481" s="27">
        <v>0.68096064814814816</v>
      </c>
      <c r="BO481" t="s">
        <v>2152</v>
      </c>
      <c r="BQ481" t="s">
        <v>2153</v>
      </c>
      <c r="BT481">
        <v>30410</v>
      </c>
      <c r="BW481" t="s">
        <v>1421</v>
      </c>
      <c r="BY481" s="28">
        <v>1</v>
      </c>
      <c r="BZ481" t="s">
        <v>2485</v>
      </c>
      <c r="CA481" t="s">
        <v>1422</v>
      </c>
      <c r="CB481" t="s">
        <v>2154</v>
      </c>
      <c r="CC481">
        <v>9000</v>
      </c>
      <c r="CD481" t="s">
        <v>1390</v>
      </c>
      <c r="CE481">
        <v>10</v>
      </c>
      <c r="CF481">
        <v>9000</v>
      </c>
      <c r="CG481" t="s">
        <v>1390</v>
      </c>
      <c r="CH481">
        <v>4018198107</v>
      </c>
      <c r="CI481" t="s">
        <v>1390</v>
      </c>
      <c r="CJ481" s="27">
        <v>0</v>
      </c>
      <c r="CK481" t="s">
        <v>2485</v>
      </c>
      <c r="CL481" t="s">
        <v>1424</v>
      </c>
      <c r="CM481" t="s">
        <v>2155</v>
      </c>
      <c r="CN481" t="s">
        <v>2156</v>
      </c>
      <c r="CO481" s="27">
        <v>0.68012731481481481</v>
      </c>
      <c r="CP481" s="27">
        <v>0</v>
      </c>
      <c r="CQ481" t="s">
        <v>2375</v>
      </c>
      <c r="CR481" t="s">
        <v>1427</v>
      </c>
      <c r="CS481" t="s">
        <v>1390</v>
      </c>
      <c r="CT481" t="s">
        <v>2157</v>
      </c>
      <c r="CU481">
        <v>183471233</v>
      </c>
      <c r="CV481">
        <v>9000</v>
      </c>
    </row>
    <row r="482" spans="1:100" x14ac:dyDescent="0.2">
      <c r="A482" s="12"/>
      <c r="B482" s="10"/>
      <c r="C482" s="10"/>
      <c r="D482" s="14"/>
      <c r="E482" s="14"/>
      <c r="F482" s="14"/>
      <c r="G482" s="14"/>
      <c r="H482" s="14"/>
      <c r="I482" s="13"/>
      <c r="J482" s="13"/>
      <c r="M482" s="5"/>
      <c r="N482" s="14"/>
      <c r="O482" s="14"/>
      <c r="P482" s="14"/>
      <c r="Q482" s="14"/>
      <c r="AL482" t="s">
        <v>467</v>
      </c>
      <c r="AM482" t="s">
        <v>2375</v>
      </c>
      <c r="AN482" s="27">
        <v>0.64388888888888884</v>
      </c>
      <c r="AO482" t="s">
        <v>2151</v>
      </c>
      <c r="AP482">
        <v>1016894925</v>
      </c>
      <c r="AQ482" t="s">
        <v>1414</v>
      </c>
      <c r="AR482" t="s">
        <v>1415</v>
      </c>
      <c r="AS482" t="s">
        <v>1416</v>
      </c>
      <c r="AT482" t="s">
        <v>1346</v>
      </c>
      <c r="AU482" t="s">
        <v>721</v>
      </c>
      <c r="AV482" s="10">
        <v>140001286954</v>
      </c>
      <c r="AW482" s="10">
        <v>130000576920</v>
      </c>
      <c r="AX482">
        <v>2006963875</v>
      </c>
      <c r="AY482" t="s">
        <v>2366</v>
      </c>
      <c r="AZ482" s="21">
        <v>260823.2</v>
      </c>
      <c r="BA482">
        <v>9008238412</v>
      </c>
      <c r="BB482" s="21">
        <v>260823.2</v>
      </c>
      <c r="BC482" t="s">
        <v>2367</v>
      </c>
      <c r="BD482" t="s">
        <v>2383</v>
      </c>
      <c r="BE482" s="21">
        <f t="shared" si="7"/>
        <v>0</v>
      </c>
      <c r="BF482" t="s">
        <v>1417</v>
      </c>
      <c r="BG482" t="s">
        <v>1418</v>
      </c>
      <c r="BH482" t="s">
        <v>2474</v>
      </c>
      <c r="BI482" s="27">
        <v>0.56451388888888887</v>
      </c>
      <c r="BJ482">
        <v>501827</v>
      </c>
      <c r="BK482" t="s">
        <v>103</v>
      </c>
      <c r="BL482" s="27">
        <v>0.56451388888888887</v>
      </c>
      <c r="BM482" t="s">
        <v>2474</v>
      </c>
      <c r="BN482" s="27">
        <v>0.64547453703703705</v>
      </c>
      <c r="BO482" t="s">
        <v>2152</v>
      </c>
      <c r="BQ482" t="s">
        <v>2158</v>
      </c>
      <c r="BT482">
        <v>30410</v>
      </c>
      <c r="BW482" t="s">
        <v>1421</v>
      </c>
      <c r="BY482" s="28">
        <v>1</v>
      </c>
      <c r="BZ482" t="s">
        <v>2451</v>
      </c>
      <c r="CA482" t="s">
        <v>1422</v>
      </c>
      <c r="CB482" t="s">
        <v>2154</v>
      </c>
      <c r="CC482">
        <v>9000</v>
      </c>
      <c r="CD482" t="s">
        <v>1390</v>
      </c>
      <c r="CE482">
        <v>10</v>
      </c>
      <c r="CF482">
        <v>9000</v>
      </c>
      <c r="CG482" t="s">
        <v>1390</v>
      </c>
      <c r="CH482">
        <v>4018198107</v>
      </c>
      <c r="CI482" t="s">
        <v>1390</v>
      </c>
      <c r="CJ482" s="27">
        <v>0</v>
      </c>
      <c r="CK482" t="s">
        <v>2451</v>
      </c>
      <c r="CL482" t="s">
        <v>1424</v>
      </c>
      <c r="CM482" t="s">
        <v>2155</v>
      </c>
      <c r="CN482" t="s">
        <v>2156</v>
      </c>
      <c r="CO482" s="27">
        <v>0.6439583333333333</v>
      </c>
      <c r="CP482" s="27">
        <v>0</v>
      </c>
      <c r="CQ482" t="s">
        <v>2375</v>
      </c>
      <c r="CR482" t="s">
        <v>1427</v>
      </c>
      <c r="CS482" t="s">
        <v>1390</v>
      </c>
      <c r="CT482" t="s">
        <v>2157</v>
      </c>
      <c r="CU482">
        <v>183467929</v>
      </c>
      <c r="CV482">
        <v>9000</v>
      </c>
    </row>
    <row r="483" spans="1:100" x14ac:dyDescent="0.2">
      <c r="A483" s="12"/>
      <c r="B483" s="10"/>
      <c r="C483" s="10"/>
      <c r="D483" s="14"/>
      <c r="E483" s="14"/>
      <c r="F483" s="14"/>
      <c r="G483" s="14"/>
      <c r="H483" s="14"/>
      <c r="I483" s="13"/>
      <c r="J483" s="13"/>
      <c r="M483" s="5"/>
      <c r="N483" s="14"/>
      <c r="O483" s="14"/>
      <c r="P483" s="14"/>
      <c r="Q483" s="14"/>
      <c r="AL483" t="s">
        <v>467</v>
      </c>
      <c r="AM483" t="s">
        <v>2375</v>
      </c>
      <c r="AN483" s="27">
        <v>0.54248842592592594</v>
      </c>
      <c r="AO483" t="s">
        <v>2151</v>
      </c>
      <c r="AP483">
        <v>1016894837</v>
      </c>
      <c r="AQ483" t="s">
        <v>1414</v>
      </c>
      <c r="AR483" t="s">
        <v>1415</v>
      </c>
      <c r="AS483" t="s">
        <v>1416</v>
      </c>
      <c r="AT483" t="s">
        <v>1346</v>
      </c>
      <c r="AU483" t="s">
        <v>1067</v>
      </c>
      <c r="AV483" s="10">
        <v>140001285990</v>
      </c>
      <c r="AW483" s="10">
        <v>130000576549</v>
      </c>
      <c r="AX483">
        <v>2006962797</v>
      </c>
      <c r="AY483" t="s">
        <v>2366</v>
      </c>
      <c r="AZ483" s="21">
        <v>28483.4</v>
      </c>
      <c r="BA483">
        <v>9008237080</v>
      </c>
      <c r="BB483" s="21">
        <v>28483.4</v>
      </c>
      <c r="BC483" t="s">
        <v>2367</v>
      </c>
      <c r="BD483" t="s">
        <v>2368</v>
      </c>
      <c r="BE483" s="21">
        <f t="shared" si="7"/>
        <v>0</v>
      </c>
      <c r="BF483" t="s">
        <v>1417</v>
      </c>
      <c r="BG483" t="s">
        <v>1418</v>
      </c>
      <c r="BH483" t="s">
        <v>2474</v>
      </c>
      <c r="BI483" s="27">
        <v>0.56202546296296296</v>
      </c>
      <c r="BJ483">
        <v>501827</v>
      </c>
      <c r="BK483" t="s">
        <v>103</v>
      </c>
      <c r="BL483" s="27">
        <v>0.56202546296296296</v>
      </c>
      <c r="BM483" t="s">
        <v>2474</v>
      </c>
      <c r="BN483" s="27">
        <v>0.54468749999999999</v>
      </c>
      <c r="BO483" t="s">
        <v>2152</v>
      </c>
      <c r="BQ483" t="s">
        <v>2159</v>
      </c>
      <c r="BT483">
        <v>30410</v>
      </c>
      <c r="BW483" t="s">
        <v>1421</v>
      </c>
      <c r="BY483" s="28">
        <v>1</v>
      </c>
      <c r="BZ483" t="s">
        <v>2452</v>
      </c>
      <c r="CA483" t="s">
        <v>1422</v>
      </c>
      <c r="CB483" t="s">
        <v>2154</v>
      </c>
      <c r="CC483">
        <v>9000</v>
      </c>
      <c r="CD483" t="s">
        <v>1390</v>
      </c>
      <c r="CE483">
        <v>10</v>
      </c>
      <c r="CF483">
        <v>9000</v>
      </c>
      <c r="CG483" t="s">
        <v>1390</v>
      </c>
      <c r="CH483">
        <v>4018198107</v>
      </c>
      <c r="CI483" t="s">
        <v>1390</v>
      </c>
      <c r="CJ483" s="27">
        <v>0</v>
      </c>
      <c r="CK483" t="s">
        <v>2452</v>
      </c>
      <c r="CL483" t="s">
        <v>1424</v>
      </c>
      <c r="CM483" t="s">
        <v>2155</v>
      </c>
      <c r="CN483" t="s">
        <v>2156</v>
      </c>
      <c r="CO483" s="27">
        <v>0.54260416666666667</v>
      </c>
      <c r="CP483" s="27">
        <v>0</v>
      </c>
      <c r="CQ483" t="s">
        <v>2375</v>
      </c>
      <c r="CR483" t="s">
        <v>1427</v>
      </c>
      <c r="CS483" t="s">
        <v>1390</v>
      </c>
      <c r="CT483" t="s">
        <v>2157</v>
      </c>
      <c r="CU483">
        <v>183459159</v>
      </c>
      <c r="CV483">
        <v>9000</v>
      </c>
    </row>
    <row r="484" spans="1:100" x14ac:dyDescent="0.2">
      <c r="A484" s="12"/>
      <c r="B484" s="10"/>
      <c r="C484" s="10"/>
      <c r="D484" s="14"/>
      <c r="E484" s="14"/>
      <c r="F484" s="14"/>
      <c r="G484" s="14"/>
      <c r="H484" s="14"/>
      <c r="I484" s="13"/>
      <c r="J484" s="13"/>
      <c r="M484" s="5"/>
      <c r="N484" s="14"/>
      <c r="O484" s="14"/>
      <c r="P484" s="14"/>
      <c r="Q484" s="14"/>
      <c r="AL484" t="s">
        <v>467</v>
      </c>
      <c r="AM484" t="s">
        <v>2375</v>
      </c>
      <c r="AN484" s="27">
        <v>0.65998842592592599</v>
      </c>
      <c r="AO484" t="s">
        <v>2151</v>
      </c>
      <c r="AP484">
        <v>1017826554</v>
      </c>
      <c r="AQ484" t="s">
        <v>1414</v>
      </c>
      <c r="AR484" t="s">
        <v>1415</v>
      </c>
      <c r="AS484" t="s">
        <v>1416</v>
      </c>
      <c r="AT484" t="s">
        <v>1346</v>
      </c>
      <c r="AU484" t="s">
        <v>1111</v>
      </c>
      <c r="AV484" s="10">
        <v>140001287086</v>
      </c>
      <c r="AW484" s="10">
        <v>130000576795</v>
      </c>
      <c r="AX484">
        <v>2006963891</v>
      </c>
      <c r="AY484" t="s">
        <v>2366</v>
      </c>
      <c r="AZ484" s="21">
        <v>8774</v>
      </c>
      <c r="BA484">
        <v>9008238426</v>
      </c>
      <c r="BB484" s="21">
        <v>8774</v>
      </c>
      <c r="BC484" t="s">
        <v>2372</v>
      </c>
      <c r="BD484" t="s">
        <v>2376</v>
      </c>
      <c r="BE484" s="21">
        <f t="shared" si="7"/>
        <v>0</v>
      </c>
      <c r="BF484" t="s">
        <v>1417</v>
      </c>
      <c r="BG484" t="s">
        <v>1418</v>
      </c>
      <c r="BH484" t="s">
        <v>2474</v>
      </c>
      <c r="BI484" s="27">
        <v>0.56836805555555558</v>
      </c>
      <c r="BJ484">
        <v>501827</v>
      </c>
      <c r="BK484" t="s">
        <v>103</v>
      </c>
      <c r="BL484" s="27">
        <v>0.56836805555555558</v>
      </c>
      <c r="BM484" t="s">
        <v>2474</v>
      </c>
      <c r="BN484" s="27">
        <v>0.66136574074074073</v>
      </c>
      <c r="BO484" t="s">
        <v>2152</v>
      </c>
      <c r="BQ484" t="s">
        <v>2160</v>
      </c>
      <c r="BT484">
        <v>30410</v>
      </c>
      <c r="BW484" t="s">
        <v>1421</v>
      </c>
      <c r="BY484" s="28">
        <v>1</v>
      </c>
      <c r="BZ484" t="s">
        <v>2452</v>
      </c>
      <c r="CA484" t="s">
        <v>1422</v>
      </c>
      <c r="CB484" t="s">
        <v>2154</v>
      </c>
      <c r="CC484">
        <v>9000</v>
      </c>
      <c r="CD484" t="s">
        <v>1390</v>
      </c>
      <c r="CE484">
        <v>10</v>
      </c>
      <c r="CF484">
        <v>9000</v>
      </c>
      <c r="CG484" t="s">
        <v>1390</v>
      </c>
      <c r="CH484">
        <v>4018198107</v>
      </c>
      <c r="CI484" t="s">
        <v>1390</v>
      </c>
      <c r="CJ484" s="27">
        <v>0</v>
      </c>
      <c r="CK484" t="s">
        <v>2452</v>
      </c>
      <c r="CL484" t="s">
        <v>1424</v>
      </c>
      <c r="CM484" t="s">
        <v>2155</v>
      </c>
      <c r="CN484" t="s">
        <v>2156</v>
      </c>
      <c r="CO484" s="27">
        <v>0.66003472222222226</v>
      </c>
      <c r="CP484" s="27">
        <v>0</v>
      </c>
      <c r="CQ484" t="s">
        <v>2375</v>
      </c>
      <c r="CR484" t="s">
        <v>1427</v>
      </c>
      <c r="CS484" t="s">
        <v>1390</v>
      </c>
      <c r="CT484" t="s">
        <v>2157</v>
      </c>
      <c r="CU484">
        <v>183469304</v>
      </c>
      <c r="CV484">
        <v>9000</v>
      </c>
    </row>
    <row r="485" spans="1:100" x14ac:dyDescent="0.2">
      <c r="A485" s="12"/>
      <c r="B485" s="10"/>
      <c r="C485" s="10"/>
      <c r="D485" s="14"/>
      <c r="E485" s="14"/>
      <c r="F485" s="14"/>
      <c r="G485" s="14"/>
      <c r="H485" s="14"/>
      <c r="I485" s="13"/>
      <c r="J485" s="13"/>
      <c r="M485" s="5"/>
      <c r="N485" s="14"/>
      <c r="O485" s="14"/>
      <c r="P485" s="14"/>
      <c r="Q485" s="14"/>
      <c r="AL485" t="s">
        <v>467</v>
      </c>
      <c r="AM485" t="s">
        <v>2375</v>
      </c>
      <c r="AN485" s="27">
        <v>0.6847685185185185</v>
      </c>
      <c r="AO485" t="s">
        <v>2151</v>
      </c>
      <c r="AP485">
        <v>1016892928</v>
      </c>
      <c r="AQ485" t="s">
        <v>1414</v>
      </c>
      <c r="AR485" t="s">
        <v>1415</v>
      </c>
      <c r="AS485" t="s">
        <v>1416</v>
      </c>
      <c r="AT485" t="s">
        <v>1346</v>
      </c>
      <c r="AU485" t="s">
        <v>954</v>
      </c>
      <c r="AV485" s="10">
        <v>140001287242</v>
      </c>
      <c r="AW485" s="10">
        <v>130000576791</v>
      </c>
      <c r="AX485">
        <v>2006964157</v>
      </c>
      <c r="AY485" t="s">
        <v>2366</v>
      </c>
      <c r="AZ485" s="21">
        <v>238481.6</v>
      </c>
      <c r="BA485">
        <v>9008238715</v>
      </c>
      <c r="BB485" s="21">
        <v>238481.6</v>
      </c>
      <c r="BC485" t="s">
        <v>2367</v>
      </c>
      <c r="BD485" t="s">
        <v>2371</v>
      </c>
      <c r="BE485" s="21">
        <f t="shared" si="7"/>
        <v>0</v>
      </c>
      <c r="BF485" t="s">
        <v>1417</v>
      </c>
      <c r="BG485" t="s">
        <v>1418</v>
      </c>
      <c r="BH485" t="s">
        <v>2474</v>
      </c>
      <c r="BI485" s="27">
        <v>0.5763773148148148</v>
      </c>
      <c r="BJ485">
        <v>501827</v>
      </c>
      <c r="BK485" t="s">
        <v>103</v>
      </c>
      <c r="BL485" s="27">
        <v>0.5763773148148148</v>
      </c>
      <c r="BM485" t="s">
        <v>2474</v>
      </c>
      <c r="BN485" s="27">
        <v>0.68576388888888884</v>
      </c>
      <c r="BO485" t="s">
        <v>2152</v>
      </c>
      <c r="BQ485" t="s">
        <v>2161</v>
      </c>
      <c r="BT485">
        <v>30410</v>
      </c>
      <c r="BW485" t="s">
        <v>1421</v>
      </c>
      <c r="BY485" s="28">
        <v>1</v>
      </c>
      <c r="BZ485" t="s">
        <v>2452</v>
      </c>
      <c r="CA485" t="s">
        <v>1422</v>
      </c>
      <c r="CB485" t="s">
        <v>2154</v>
      </c>
      <c r="CC485">
        <v>9000</v>
      </c>
      <c r="CD485" t="s">
        <v>1390</v>
      </c>
      <c r="CE485">
        <v>10</v>
      </c>
      <c r="CF485">
        <v>9000</v>
      </c>
      <c r="CG485" t="s">
        <v>1390</v>
      </c>
      <c r="CH485">
        <v>4018198107</v>
      </c>
      <c r="CI485" t="s">
        <v>1390</v>
      </c>
      <c r="CJ485" s="27">
        <v>0</v>
      </c>
      <c r="CK485" t="s">
        <v>2452</v>
      </c>
      <c r="CL485" t="s">
        <v>1424</v>
      </c>
      <c r="CM485" t="s">
        <v>2155</v>
      </c>
      <c r="CN485" t="s">
        <v>2156</v>
      </c>
      <c r="CO485" s="27">
        <v>0.68481481481481488</v>
      </c>
      <c r="CP485" s="27">
        <v>0</v>
      </c>
      <c r="CQ485" t="s">
        <v>2375</v>
      </c>
      <c r="CR485" t="s">
        <v>1427</v>
      </c>
      <c r="CS485" t="s">
        <v>1390</v>
      </c>
      <c r="CT485" t="s">
        <v>2157</v>
      </c>
      <c r="CU485">
        <v>183471617</v>
      </c>
      <c r="CV485">
        <v>9000</v>
      </c>
    </row>
    <row r="486" spans="1:100" x14ac:dyDescent="0.2">
      <c r="A486" s="12"/>
      <c r="B486" s="10"/>
      <c r="C486" s="10"/>
      <c r="D486" s="14"/>
      <c r="E486" s="14"/>
      <c r="F486" s="14"/>
      <c r="G486" s="14"/>
      <c r="H486" s="14"/>
      <c r="I486" s="13"/>
      <c r="J486" s="13"/>
      <c r="M486" s="5"/>
      <c r="N486" s="14"/>
      <c r="O486" s="14"/>
      <c r="P486" s="14"/>
      <c r="Q486" s="14"/>
      <c r="AL486" t="s">
        <v>467</v>
      </c>
      <c r="AM486" t="s">
        <v>2375</v>
      </c>
      <c r="AN486" s="27">
        <v>0.65079861111111115</v>
      </c>
      <c r="AO486" t="s">
        <v>2151</v>
      </c>
      <c r="AP486">
        <v>1017826554</v>
      </c>
      <c r="AQ486" t="s">
        <v>1414</v>
      </c>
      <c r="AR486" t="s">
        <v>1415</v>
      </c>
      <c r="AS486" t="s">
        <v>1416</v>
      </c>
      <c r="AT486" t="s">
        <v>1346</v>
      </c>
      <c r="AU486" t="s">
        <v>1111</v>
      </c>
      <c r="AV486" s="10">
        <v>140001287017</v>
      </c>
      <c r="AW486" s="10">
        <v>130000576797</v>
      </c>
      <c r="AX486">
        <v>2006963882</v>
      </c>
      <c r="AY486" t="s">
        <v>2366</v>
      </c>
      <c r="AZ486" s="21">
        <v>154764.79999999999</v>
      </c>
      <c r="BA486">
        <v>9008238419</v>
      </c>
      <c r="BB486" s="21">
        <v>154764.79999999999</v>
      </c>
      <c r="BC486" t="s">
        <v>2372</v>
      </c>
      <c r="BD486" t="s">
        <v>2376</v>
      </c>
      <c r="BE486" s="21">
        <f t="shared" si="7"/>
        <v>0</v>
      </c>
      <c r="BF486" t="s">
        <v>1417</v>
      </c>
      <c r="BG486" t="s">
        <v>1418</v>
      </c>
      <c r="BH486" t="s">
        <v>2474</v>
      </c>
      <c r="BI486" s="27">
        <v>0.56540509259259253</v>
      </c>
      <c r="BJ486">
        <v>501827</v>
      </c>
      <c r="BK486" t="s">
        <v>103</v>
      </c>
      <c r="BL486" s="27">
        <v>0.56540509259259253</v>
      </c>
      <c r="BM486" t="s">
        <v>2474</v>
      </c>
      <c r="BN486" s="27">
        <v>0.65280092592592587</v>
      </c>
      <c r="BO486" t="s">
        <v>2152</v>
      </c>
      <c r="BQ486" t="s">
        <v>2162</v>
      </c>
      <c r="BT486">
        <v>30410</v>
      </c>
      <c r="BW486" t="s">
        <v>1421</v>
      </c>
      <c r="BY486" s="28">
        <v>1</v>
      </c>
      <c r="BZ486" t="s">
        <v>2452</v>
      </c>
      <c r="CA486" t="s">
        <v>1422</v>
      </c>
      <c r="CB486" t="s">
        <v>2154</v>
      </c>
      <c r="CC486">
        <v>9000</v>
      </c>
      <c r="CD486" t="s">
        <v>1390</v>
      </c>
      <c r="CE486">
        <v>10</v>
      </c>
      <c r="CF486">
        <v>9000</v>
      </c>
      <c r="CG486" t="s">
        <v>1390</v>
      </c>
      <c r="CH486">
        <v>4018198107</v>
      </c>
      <c r="CI486" t="s">
        <v>1390</v>
      </c>
      <c r="CJ486" s="27">
        <v>0</v>
      </c>
      <c r="CK486" t="s">
        <v>2452</v>
      </c>
      <c r="CL486" t="s">
        <v>1424</v>
      </c>
      <c r="CM486" t="s">
        <v>2155</v>
      </c>
      <c r="CN486" t="s">
        <v>2156</v>
      </c>
      <c r="CO486" s="27">
        <v>0.65084490740740741</v>
      </c>
      <c r="CP486" s="27">
        <v>0</v>
      </c>
      <c r="CQ486" t="s">
        <v>2375</v>
      </c>
      <c r="CR486" t="s">
        <v>1427</v>
      </c>
      <c r="CS486" t="s">
        <v>1390</v>
      </c>
      <c r="CT486" t="s">
        <v>2157</v>
      </c>
      <c r="CU486">
        <v>183468540</v>
      </c>
      <c r="CV486">
        <v>9000</v>
      </c>
    </row>
    <row r="487" spans="1:100" x14ac:dyDescent="0.2">
      <c r="A487" s="12"/>
      <c r="B487" s="10"/>
      <c r="C487" s="10"/>
      <c r="D487" s="14"/>
      <c r="E487" s="14"/>
      <c r="F487" s="14"/>
      <c r="G487" s="14"/>
      <c r="H487" s="14"/>
      <c r="I487" s="13"/>
      <c r="J487" s="13"/>
      <c r="M487" s="5"/>
      <c r="N487" s="14"/>
      <c r="O487" s="14"/>
      <c r="P487" s="14"/>
      <c r="Q487" s="14"/>
      <c r="AL487" t="s">
        <v>467</v>
      </c>
      <c r="AM487" t="s">
        <v>2375</v>
      </c>
      <c r="AN487" s="27">
        <v>0.63531250000000006</v>
      </c>
      <c r="AO487" t="s">
        <v>2151</v>
      </c>
      <c r="AP487">
        <v>1016823762</v>
      </c>
      <c r="AQ487" t="s">
        <v>1414</v>
      </c>
      <c r="AR487" t="s">
        <v>1415</v>
      </c>
      <c r="AS487" t="s">
        <v>1416</v>
      </c>
      <c r="AT487" t="s">
        <v>1346</v>
      </c>
      <c r="AU487" t="s">
        <v>998</v>
      </c>
      <c r="AV487" s="10">
        <v>140001286874</v>
      </c>
      <c r="AW487" s="10">
        <v>130000576552</v>
      </c>
      <c r="AX487">
        <v>2006963726</v>
      </c>
      <c r="AY487" t="s">
        <v>2366</v>
      </c>
      <c r="AZ487" s="21">
        <v>240108</v>
      </c>
      <c r="BA487">
        <v>9008238222</v>
      </c>
      <c r="BB487" s="21">
        <v>240108</v>
      </c>
      <c r="BC487" t="s">
        <v>2412</v>
      </c>
      <c r="BD487" t="s">
        <v>2413</v>
      </c>
      <c r="BE487" s="21">
        <f t="shared" si="7"/>
        <v>0</v>
      </c>
      <c r="BF487" t="s">
        <v>1417</v>
      </c>
      <c r="BG487" t="s">
        <v>1418</v>
      </c>
      <c r="BH487" t="s">
        <v>2474</v>
      </c>
      <c r="BI487" s="27">
        <v>0.56263888888888891</v>
      </c>
      <c r="BJ487">
        <v>501827</v>
      </c>
      <c r="BK487" t="s">
        <v>103</v>
      </c>
      <c r="BL487" s="27">
        <v>0.56263888888888891</v>
      </c>
      <c r="BM487" t="s">
        <v>2474</v>
      </c>
      <c r="BN487" s="27">
        <v>0.6367708333333334</v>
      </c>
      <c r="BO487" t="s">
        <v>2152</v>
      </c>
      <c r="BQ487" t="s">
        <v>2163</v>
      </c>
      <c r="BT487">
        <v>30410</v>
      </c>
      <c r="BW487" t="s">
        <v>1421</v>
      </c>
      <c r="BY487" s="28">
        <v>1</v>
      </c>
      <c r="BZ487" t="s">
        <v>2452</v>
      </c>
      <c r="CA487" t="s">
        <v>1422</v>
      </c>
      <c r="CB487" t="s">
        <v>2154</v>
      </c>
      <c r="CC487">
        <v>9000</v>
      </c>
      <c r="CD487" t="s">
        <v>1390</v>
      </c>
      <c r="CE487">
        <v>10</v>
      </c>
      <c r="CF487">
        <v>9000</v>
      </c>
      <c r="CG487" t="s">
        <v>1390</v>
      </c>
      <c r="CH487">
        <v>4018198107</v>
      </c>
      <c r="CI487" t="s">
        <v>1390</v>
      </c>
      <c r="CJ487" s="27">
        <v>0</v>
      </c>
      <c r="CK487" t="s">
        <v>2452</v>
      </c>
      <c r="CL487" t="s">
        <v>1424</v>
      </c>
      <c r="CM487" t="s">
        <v>2155</v>
      </c>
      <c r="CN487" t="s">
        <v>2156</v>
      </c>
      <c r="CO487" s="27">
        <v>0.63539351851851855</v>
      </c>
      <c r="CP487" s="27">
        <v>0</v>
      </c>
      <c r="CQ487" t="s">
        <v>2375</v>
      </c>
      <c r="CR487" t="s">
        <v>1427</v>
      </c>
      <c r="CS487" t="s">
        <v>1390</v>
      </c>
      <c r="CT487" t="s">
        <v>2157</v>
      </c>
      <c r="CU487">
        <v>183467128</v>
      </c>
      <c r="CV487">
        <v>9000</v>
      </c>
    </row>
    <row r="488" spans="1:100" x14ac:dyDescent="0.2">
      <c r="A488" s="12"/>
      <c r="B488" s="10"/>
      <c r="C488" s="10"/>
      <c r="D488" s="14"/>
      <c r="E488" s="14"/>
      <c r="F488" s="14"/>
      <c r="G488" s="14"/>
      <c r="H488" s="14"/>
      <c r="I488" s="13"/>
      <c r="J488" s="13"/>
      <c r="M488" s="5"/>
      <c r="N488" s="14"/>
      <c r="O488" s="14"/>
      <c r="P488" s="14"/>
      <c r="Q488" s="14"/>
      <c r="AL488" t="s">
        <v>467</v>
      </c>
      <c r="AM488" t="s">
        <v>2375</v>
      </c>
      <c r="AN488" s="27">
        <v>0.52486111111111111</v>
      </c>
      <c r="AO488" t="s">
        <v>2151</v>
      </c>
      <c r="AP488">
        <v>1018532101</v>
      </c>
      <c r="AQ488" t="s">
        <v>1414</v>
      </c>
      <c r="AR488" t="s">
        <v>1415</v>
      </c>
      <c r="AS488" t="s">
        <v>1416</v>
      </c>
      <c r="AT488" t="s">
        <v>1346</v>
      </c>
      <c r="AU488" t="s">
        <v>2164</v>
      </c>
      <c r="AV488" s="10">
        <v>140001285888</v>
      </c>
      <c r="AW488" s="10">
        <v>130000576802</v>
      </c>
      <c r="AX488">
        <v>2006962664</v>
      </c>
      <c r="AY488" t="s">
        <v>2366</v>
      </c>
      <c r="AZ488" s="21">
        <v>106930.45</v>
      </c>
      <c r="BA488">
        <v>9008236944</v>
      </c>
      <c r="BB488" s="21">
        <v>106930.45</v>
      </c>
      <c r="BC488" t="s">
        <v>2372</v>
      </c>
      <c r="BD488" t="s">
        <v>2373</v>
      </c>
      <c r="BE488" s="21">
        <f t="shared" si="7"/>
        <v>0</v>
      </c>
      <c r="BF488" t="s">
        <v>1417</v>
      </c>
      <c r="BG488" t="s">
        <v>1418</v>
      </c>
      <c r="BH488" t="s">
        <v>2474</v>
      </c>
      <c r="BI488" s="27">
        <v>0.56021990740740735</v>
      </c>
      <c r="BJ488">
        <v>501827</v>
      </c>
      <c r="BK488" t="s">
        <v>103</v>
      </c>
      <c r="BL488" s="27">
        <v>0.56021990740740735</v>
      </c>
      <c r="BM488" t="s">
        <v>2474</v>
      </c>
      <c r="BN488" s="27">
        <v>0.52997685185185184</v>
      </c>
      <c r="BO488" t="s">
        <v>2152</v>
      </c>
      <c r="BQ488" t="s">
        <v>2165</v>
      </c>
      <c r="BT488">
        <v>30410</v>
      </c>
      <c r="BW488" t="s">
        <v>1421</v>
      </c>
      <c r="BY488" s="28">
        <v>1</v>
      </c>
      <c r="BZ488" t="s">
        <v>2452</v>
      </c>
      <c r="CA488" t="s">
        <v>1422</v>
      </c>
      <c r="CB488" t="s">
        <v>2154</v>
      </c>
      <c r="CC488">
        <v>9000</v>
      </c>
      <c r="CD488" t="s">
        <v>1390</v>
      </c>
      <c r="CE488">
        <v>10</v>
      </c>
      <c r="CF488">
        <v>9000</v>
      </c>
      <c r="CG488" t="s">
        <v>1390</v>
      </c>
      <c r="CH488">
        <v>4018198107</v>
      </c>
      <c r="CI488" t="s">
        <v>1390</v>
      </c>
      <c r="CJ488" s="27">
        <v>0</v>
      </c>
      <c r="CK488" t="s">
        <v>2452</v>
      </c>
      <c r="CL488" t="s">
        <v>1424</v>
      </c>
      <c r="CM488" t="s">
        <v>2155</v>
      </c>
      <c r="CN488" t="s">
        <v>2156</v>
      </c>
      <c r="CO488" s="27">
        <v>0.52516203703703701</v>
      </c>
      <c r="CP488" s="27">
        <v>0</v>
      </c>
      <c r="CQ488" t="s">
        <v>2375</v>
      </c>
      <c r="CR488" t="s">
        <v>1427</v>
      </c>
      <c r="CS488" t="s">
        <v>1390</v>
      </c>
      <c r="CT488" t="s">
        <v>2157</v>
      </c>
      <c r="CU488">
        <v>183458629</v>
      </c>
      <c r="CV488">
        <v>9000</v>
      </c>
    </row>
    <row r="489" spans="1:100" x14ac:dyDescent="0.2">
      <c r="A489" s="12"/>
      <c r="B489" s="10"/>
      <c r="C489" s="10"/>
      <c r="D489" s="14"/>
      <c r="E489" s="14"/>
      <c r="F489" s="14"/>
      <c r="G489" s="14"/>
      <c r="H489" s="14"/>
      <c r="I489" s="13"/>
      <c r="J489" s="13"/>
      <c r="M489" s="5"/>
      <c r="N489" s="14"/>
      <c r="O489" s="14"/>
      <c r="P489" s="14"/>
      <c r="Q489" s="14"/>
      <c r="AL489" t="s">
        <v>467</v>
      </c>
      <c r="AM489" t="s">
        <v>2375</v>
      </c>
      <c r="AN489" s="27">
        <v>0.67079861111111105</v>
      </c>
      <c r="AO489" t="s">
        <v>2151</v>
      </c>
      <c r="AP489">
        <v>1016892882</v>
      </c>
      <c r="AQ489" t="s">
        <v>1414</v>
      </c>
      <c r="AR489" t="s">
        <v>1415</v>
      </c>
      <c r="AS489" t="s">
        <v>1416</v>
      </c>
      <c r="AT489" t="s">
        <v>1346</v>
      </c>
      <c r="AU489" t="s">
        <v>1246</v>
      </c>
      <c r="AV489" s="10">
        <v>140001287164</v>
      </c>
      <c r="AW489" s="10">
        <v>130000602688</v>
      </c>
      <c r="AX489">
        <v>2006964044</v>
      </c>
      <c r="AY489" t="s">
        <v>2366</v>
      </c>
      <c r="AZ489" s="21">
        <v>202647.3</v>
      </c>
      <c r="BA489">
        <v>9008238623</v>
      </c>
      <c r="BB489" s="21">
        <v>202647.3</v>
      </c>
      <c r="BC489" t="s">
        <v>2379</v>
      </c>
      <c r="BD489" t="s">
        <v>2380</v>
      </c>
      <c r="BE489" s="21">
        <f t="shared" si="7"/>
        <v>0</v>
      </c>
      <c r="BF489" t="s">
        <v>1417</v>
      </c>
      <c r="BG489" t="s">
        <v>1418</v>
      </c>
      <c r="BH489" t="s">
        <v>2474</v>
      </c>
      <c r="BI489" s="27">
        <v>0.57003472222222229</v>
      </c>
      <c r="BJ489">
        <v>501827</v>
      </c>
      <c r="BK489" t="s">
        <v>103</v>
      </c>
      <c r="BL489" s="27">
        <v>0.57003472222222229</v>
      </c>
      <c r="BM489" t="s">
        <v>2474</v>
      </c>
      <c r="BN489" s="27">
        <v>0.67274305555555547</v>
      </c>
      <c r="BO489" t="s">
        <v>2152</v>
      </c>
      <c r="BQ489" t="s">
        <v>2166</v>
      </c>
      <c r="BT489">
        <v>30410</v>
      </c>
      <c r="BW489" t="s">
        <v>1421</v>
      </c>
      <c r="BY489" s="28">
        <v>1</v>
      </c>
      <c r="BZ489" t="s">
        <v>2485</v>
      </c>
      <c r="CA489" t="s">
        <v>1422</v>
      </c>
      <c r="CB489" t="s">
        <v>2154</v>
      </c>
      <c r="CC489">
        <v>9000</v>
      </c>
      <c r="CD489" t="s">
        <v>1390</v>
      </c>
      <c r="CE489">
        <v>10</v>
      </c>
      <c r="CF489">
        <v>9000</v>
      </c>
      <c r="CG489" t="s">
        <v>1390</v>
      </c>
      <c r="CH489">
        <v>4018198107</v>
      </c>
      <c r="CI489" t="s">
        <v>1390</v>
      </c>
      <c r="CJ489" s="27">
        <v>0</v>
      </c>
      <c r="CK489" t="s">
        <v>2485</v>
      </c>
      <c r="CL489" t="s">
        <v>1424</v>
      </c>
      <c r="CM489" t="s">
        <v>2155</v>
      </c>
      <c r="CN489" t="s">
        <v>2156</v>
      </c>
      <c r="CO489" s="27">
        <v>0.67086805555555562</v>
      </c>
      <c r="CP489" s="27">
        <v>0</v>
      </c>
      <c r="CQ489" t="s">
        <v>2375</v>
      </c>
      <c r="CR489" t="s">
        <v>1427</v>
      </c>
      <c r="CS489" t="s">
        <v>1390</v>
      </c>
      <c r="CT489" t="s">
        <v>2157</v>
      </c>
      <c r="CU489">
        <v>183470450</v>
      </c>
      <c r="CV489">
        <v>9000</v>
      </c>
    </row>
    <row r="490" spans="1:100" x14ac:dyDescent="0.2">
      <c r="A490" s="12"/>
      <c r="B490" s="10"/>
      <c r="C490" s="10"/>
      <c r="D490" s="14"/>
      <c r="E490" s="14"/>
      <c r="F490" s="14"/>
      <c r="G490" s="14"/>
      <c r="H490" s="14"/>
      <c r="I490" s="13"/>
      <c r="J490" s="13"/>
      <c r="M490" s="5"/>
      <c r="N490" s="14"/>
      <c r="O490" s="14"/>
      <c r="P490" s="14"/>
      <c r="Q490" s="14"/>
      <c r="AL490" t="s">
        <v>467</v>
      </c>
      <c r="AM490" t="s">
        <v>2375</v>
      </c>
      <c r="AN490" s="27">
        <v>0.66668981481481471</v>
      </c>
      <c r="AO490" t="s">
        <v>2151</v>
      </c>
      <c r="AP490">
        <v>1016892882</v>
      </c>
      <c r="AQ490" t="s">
        <v>1414</v>
      </c>
      <c r="AR490" t="s">
        <v>1415</v>
      </c>
      <c r="AS490" t="s">
        <v>1416</v>
      </c>
      <c r="AT490" t="s">
        <v>1346</v>
      </c>
      <c r="AU490" t="s">
        <v>1095</v>
      </c>
      <c r="AV490" s="10">
        <v>140001287129</v>
      </c>
      <c r="AW490" s="10">
        <v>130000576787</v>
      </c>
      <c r="AX490">
        <v>2006964038</v>
      </c>
      <c r="AY490" t="s">
        <v>2366</v>
      </c>
      <c r="AZ490" s="21">
        <v>3070.9</v>
      </c>
      <c r="BA490">
        <v>9008238613</v>
      </c>
      <c r="BB490" s="21">
        <v>3070.9</v>
      </c>
      <c r="BC490" t="s">
        <v>2379</v>
      </c>
      <c r="BD490" t="s">
        <v>2380</v>
      </c>
      <c r="BE490" s="21">
        <f t="shared" si="7"/>
        <v>0</v>
      </c>
      <c r="BF490" t="s">
        <v>1417</v>
      </c>
      <c r="BG490" t="s">
        <v>1418</v>
      </c>
      <c r="BH490" t="s">
        <v>2474</v>
      </c>
      <c r="BI490" s="27">
        <v>0.56936342592592593</v>
      </c>
      <c r="BJ490">
        <v>501827</v>
      </c>
      <c r="BK490" t="s">
        <v>103</v>
      </c>
      <c r="BL490" s="27">
        <v>0.56936342592592593</v>
      </c>
      <c r="BM490" t="s">
        <v>2474</v>
      </c>
      <c r="BN490" s="27">
        <v>0.66748842592592583</v>
      </c>
      <c r="BO490" t="s">
        <v>2152</v>
      </c>
      <c r="BQ490" t="s">
        <v>2167</v>
      </c>
      <c r="BT490">
        <v>30410</v>
      </c>
      <c r="BW490" t="s">
        <v>1421</v>
      </c>
      <c r="BY490" s="28">
        <v>1</v>
      </c>
      <c r="BZ490" t="s">
        <v>2452</v>
      </c>
      <c r="CA490" t="s">
        <v>1422</v>
      </c>
      <c r="CB490" t="s">
        <v>2154</v>
      </c>
      <c r="CC490">
        <v>9000</v>
      </c>
      <c r="CD490" t="s">
        <v>1390</v>
      </c>
      <c r="CE490">
        <v>10</v>
      </c>
      <c r="CF490">
        <v>9000</v>
      </c>
      <c r="CG490" t="s">
        <v>1390</v>
      </c>
      <c r="CH490">
        <v>4018198107</v>
      </c>
      <c r="CI490" t="s">
        <v>1390</v>
      </c>
      <c r="CJ490" s="27">
        <v>0</v>
      </c>
      <c r="CK490" t="s">
        <v>2452</v>
      </c>
      <c r="CL490" t="s">
        <v>1424</v>
      </c>
      <c r="CM490" t="s">
        <v>2155</v>
      </c>
      <c r="CN490" t="s">
        <v>2156</v>
      </c>
      <c r="CO490" s="27">
        <v>0.66674768518518512</v>
      </c>
      <c r="CP490" s="27">
        <v>0</v>
      </c>
      <c r="CQ490" t="s">
        <v>2375</v>
      </c>
      <c r="CR490" t="s">
        <v>1427</v>
      </c>
      <c r="CS490" t="s">
        <v>1390</v>
      </c>
      <c r="CT490" t="s">
        <v>2157</v>
      </c>
      <c r="CU490">
        <v>183469913</v>
      </c>
      <c r="CV490">
        <v>9000</v>
      </c>
    </row>
    <row r="491" spans="1:100" x14ac:dyDescent="0.2">
      <c r="A491" s="12"/>
      <c r="B491" s="10"/>
      <c r="C491" s="10"/>
      <c r="D491" s="14"/>
      <c r="E491" s="14"/>
      <c r="F491" s="14"/>
      <c r="G491" s="14"/>
      <c r="H491" s="14"/>
      <c r="I491" s="13"/>
      <c r="J491" s="13"/>
      <c r="M491" s="5"/>
      <c r="N491" s="14"/>
      <c r="O491" s="14"/>
      <c r="P491" s="14"/>
      <c r="Q491" s="14"/>
      <c r="AL491" t="s">
        <v>399</v>
      </c>
      <c r="AM491" t="s">
        <v>2375</v>
      </c>
      <c r="AN491" s="27">
        <v>0.67054398148148142</v>
      </c>
      <c r="AO491" t="s">
        <v>2168</v>
      </c>
      <c r="AP491">
        <v>1016894925</v>
      </c>
      <c r="AQ491" t="s">
        <v>1414</v>
      </c>
      <c r="AR491" t="s">
        <v>1415</v>
      </c>
      <c r="AS491" t="s">
        <v>1416</v>
      </c>
      <c r="AT491" t="s">
        <v>1346</v>
      </c>
      <c r="AU491" t="s">
        <v>739</v>
      </c>
      <c r="AV491" s="10">
        <v>140001287186</v>
      </c>
      <c r="AW491" s="10">
        <v>130000577573</v>
      </c>
      <c r="AX491">
        <v>2006964084</v>
      </c>
      <c r="AY491" t="s">
        <v>2366</v>
      </c>
      <c r="AZ491" s="21">
        <v>176844.25</v>
      </c>
      <c r="BA491">
        <v>9008238697</v>
      </c>
      <c r="BB491" s="21">
        <v>176844.25</v>
      </c>
      <c r="BC491" t="s">
        <v>2367</v>
      </c>
      <c r="BD491" t="s">
        <v>2383</v>
      </c>
      <c r="BE491" s="21">
        <f t="shared" si="7"/>
        <v>0</v>
      </c>
      <c r="BF491" t="s">
        <v>1417</v>
      </c>
      <c r="BG491" t="s">
        <v>1418</v>
      </c>
      <c r="BH491" t="s">
        <v>2486</v>
      </c>
      <c r="BI491" s="27">
        <v>0.4027662037037037</v>
      </c>
      <c r="BJ491">
        <v>267513</v>
      </c>
      <c r="BK491" t="s">
        <v>95</v>
      </c>
      <c r="BL491" s="27">
        <v>0.4027662037037037</v>
      </c>
      <c r="BM491" t="s">
        <v>2486</v>
      </c>
      <c r="BN491" s="27">
        <v>0.6756712962962963</v>
      </c>
      <c r="BO491" t="s">
        <v>2169</v>
      </c>
      <c r="BQ491" t="s">
        <v>2170</v>
      </c>
      <c r="BT491">
        <v>30330</v>
      </c>
      <c r="BW491" t="s">
        <v>1421</v>
      </c>
      <c r="BY491" s="28">
        <v>1</v>
      </c>
      <c r="BZ491" t="s">
        <v>2487</v>
      </c>
      <c r="CA491" t="s">
        <v>1422</v>
      </c>
      <c r="CB491" t="s">
        <v>2171</v>
      </c>
      <c r="CC491">
        <v>9000</v>
      </c>
      <c r="CD491" t="s">
        <v>1390</v>
      </c>
      <c r="CE491">
        <v>10</v>
      </c>
      <c r="CF491">
        <v>9000</v>
      </c>
      <c r="CG491" t="s">
        <v>1390</v>
      </c>
      <c r="CH491">
        <v>4018198109</v>
      </c>
      <c r="CI491" t="s">
        <v>1390</v>
      </c>
      <c r="CJ491" s="27">
        <v>0</v>
      </c>
      <c r="CK491" t="s">
        <v>2487</v>
      </c>
      <c r="CL491" t="s">
        <v>1424</v>
      </c>
      <c r="CM491" t="s">
        <v>2172</v>
      </c>
      <c r="CN491" t="s">
        <v>2173</v>
      </c>
      <c r="CO491" s="27">
        <v>0.67067129629629629</v>
      </c>
      <c r="CP491" s="27">
        <v>0</v>
      </c>
      <c r="CQ491" t="s">
        <v>2375</v>
      </c>
      <c r="CR491" t="s">
        <v>1427</v>
      </c>
      <c r="CS491" t="s">
        <v>1390</v>
      </c>
      <c r="CT491" t="s">
        <v>2174</v>
      </c>
      <c r="CU491">
        <v>183470769</v>
      </c>
      <c r="CV491">
        <v>9000</v>
      </c>
    </row>
    <row r="492" spans="1:100" x14ac:dyDescent="0.2">
      <c r="A492" s="12"/>
      <c r="B492" s="10"/>
      <c r="C492" s="10"/>
      <c r="D492" s="14"/>
      <c r="E492" s="14"/>
      <c r="F492" s="14"/>
      <c r="G492" s="14"/>
      <c r="H492" s="14"/>
      <c r="I492" s="13"/>
      <c r="J492" s="13"/>
      <c r="M492" s="5"/>
      <c r="N492" s="14"/>
      <c r="O492" s="14"/>
      <c r="P492" s="14"/>
      <c r="Q492" s="14"/>
      <c r="AL492" t="s">
        <v>399</v>
      </c>
      <c r="AM492" t="s">
        <v>2375</v>
      </c>
      <c r="AN492" s="27">
        <v>0.6494212962962963</v>
      </c>
      <c r="AO492" t="s">
        <v>2168</v>
      </c>
      <c r="AP492">
        <v>1016894837</v>
      </c>
      <c r="AQ492" t="s">
        <v>1414</v>
      </c>
      <c r="AR492" t="s">
        <v>1415</v>
      </c>
      <c r="AS492" t="s">
        <v>1416</v>
      </c>
      <c r="AT492" t="s">
        <v>1346</v>
      </c>
      <c r="AU492" t="s">
        <v>1085</v>
      </c>
      <c r="AV492" s="10">
        <v>140001287019</v>
      </c>
      <c r="AW492" s="10">
        <v>130000577537</v>
      </c>
      <c r="AX492">
        <v>2006963944</v>
      </c>
      <c r="AY492" t="s">
        <v>2366</v>
      </c>
      <c r="AZ492" s="21">
        <v>26364.799999999999</v>
      </c>
      <c r="BA492">
        <v>9008238530</v>
      </c>
      <c r="BB492" s="21">
        <v>26364.799999999999</v>
      </c>
      <c r="BC492" t="s">
        <v>2367</v>
      </c>
      <c r="BD492" t="s">
        <v>2368</v>
      </c>
      <c r="BE492" s="21">
        <f t="shared" si="7"/>
        <v>0</v>
      </c>
      <c r="BF492" t="s">
        <v>1417</v>
      </c>
      <c r="BG492" t="s">
        <v>1418</v>
      </c>
      <c r="BH492" t="s">
        <v>2486</v>
      </c>
      <c r="BI492" s="27">
        <v>0.41660879629629632</v>
      </c>
      <c r="BJ492">
        <v>267513</v>
      </c>
      <c r="BK492" t="s">
        <v>95</v>
      </c>
      <c r="BL492" s="27">
        <v>0.41660879629629632</v>
      </c>
      <c r="BM492" t="s">
        <v>2486</v>
      </c>
      <c r="BN492" s="27">
        <v>0.65311342592592592</v>
      </c>
      <c r="BO492" t="s">
        <v>2169</v>
      </c>
      <c r="BQ492" t="s">
        <v>2175</v>
      </c>
      <c r="BT492">
        <v>30330</v>
      </c>
      <c r="BW492" t="s">
        <v>1421</v>
      </c>
      <c r="BY492" s="28">
        <v>1</v>
      </c>
      <c r="BZ492" t="s">
        <v>2487</v>
      </c>
      <c r="CA492" t="s">
        <v>1422</v>
      </c>
      <c r="CB492" t="s">
        <v>2171</v>
      </c>
      <c r="CC492">
        <v>9000</v>
      </c>
      <c r="CD492" t="s">
        <v>1390</v>
      </c>
      <c r="CE492">
        <v>10</v>
      </c>
      <c r="CF492">
        <v>9000</v>
      </c>
      <c r="CG492" t="s">
        <v>1390</v>
      </c>
      <c r="CH492">
        <v>4018198109</v>
      </c>
      <c r="CI492" t="s">
        <v>1390</v>
      </c>
      <c r="CJ492" s="27">
        <v>0</v>
      </c>
      <c r="CK492" t="s">
        <v>2487</v>
      </c>
      <c r="CL492" t="s">
        <v>1424</v>
      </c>
      <c r="CM492" t="s">
        <v>2172</v>
      </c>
      <c r="CN492" t="s">
        <v>2173</v>
      </c>
      <c r="CO492" s="27">
        <v>0.64949074074074076</v>
      </c>
      <c r="CP492" s="27">
        <v>0</v>
      </c>
      <c r="CQ492" t="s">
        <v>2375</v>
      </c>
      <c r="CR492" t="s">
        <v>1427</v>
      </c>
      <c r="CS492" t="s">
        <v>1390</v>
      </c>
      <c r="CT492" t="s">
        <v>2174</v>
      </c>
      <c r="CU492">
        <v>183468555</v>
      </c>
      <c r="CV492">
        <v>9000</v>
      </c>
    </row>
    <row r="493" spans="1:100" x14ac:dyDescent="0.2">
      <c r="A493" s="12"/>
      <c r="B493" s="10"/>
      <c r="C493" s="10"/>
      <c r="D493" s="14"/>
      <c r="E493" s="14"/>
      <c r="F493" s="14"/>
      <c r="G493" s="14"/>
      <c r="H493" s="14"/>
      <c r="I493" s="13"/>
      <c r="J493" s="13"/>
      <c r="M493" s="5"/>
      <c r="N493" s="14"/>
      <c r="O493" s="14"/>
      <c r="P493" s="14"/>
      <c r="Q493" s="14"/>
      <c r="AL493" t="s">
        <v>399</v>
      </c>
      <c r="AM493" t="s">
        <v>2375</v>
      </c>
      <c r="AN493" s="27">
        <v>0.66268518518518515</v>
      </c>
      <c r="AO493" t="s">
        <v>2168</v>
      </c>
      <c r="AP493">
        <v>1018532101</v>
      </c>
      <c r="AQ493" t="s">
        <v>1414</v>
      </c>
      <c r="AR493" t="s">
        <v>1415</v>
      </c>
      <c r="AS493" t="s">
        <v>1416</v>
      </c>
      <c r="AT493" t="s">
        <v>1346</v>
      </c>
      <c r="AU493" t="s">
        <v>923</v>
      </c>
      <c r="AV493" s="10">
        <v>140001287106</v>
      </c>
      <c r="AW493" s="10">
        <v>130000577558</v>
      </c>
      <c r="AX493">
        <v>2006963989</v>
      </c>
      <c r="AY493" t="s">
        <v>2366</v>
      </c>
      <c r="AZ493" s="21">
        <v>74562.95</v>
      </c>
      <c r="BA493">
        <v>9008238595</v>
      </c>
      <c r="BB493" s="21">
        <v>74562.95</v>
      </c>
      <c r="BC493" t="s">
        <v>2372</v>
      </c>
      <c r="BD493" t="s">
        <v>2373</v>
      </c>
      <c r="BE493" s="21">
        <f t="shared" si="7"/>
        <v>0</v>
      </c>
      <c r="BF493" t="s">
        <v>1417</v>
      </c>
      <c r="BG493" t="s">
        <v>1418</v>
      </c>
      <c r="BH493" t="s">
        <v>2486</v>
      </c>
      <c r="BI493" s="27">
        <v>0.41365740740740736</v>
      </c>
      <c r="BJ493">
        <v>267513</v>
      </c>
      <c r="BK493" t="s">
        <v>95</v>
      </c>
      <c r="BL493" s="27">
        <v>0.41365740740740736</v>
      </c>
      <c r="BM493" t="s">
        <v>2486</v>
      </c>
      <c r="BN493" s="27">
        <v>0.66400462962962969</v>
      </c>
      <c r="BO493" t="s">
        <v>2169</v>
      </c>
      <c r="BQ493" t="s">
        <v>2176</v>
      </c>
      <c r="BT493">
        <v>30330</v>
      </c>
      <c r="BW493" t="s">
        <v>1421</v>
      </c>
      <c r="BY493" s="28">
        <v>1</v>
      </c>
      <c r="BZ493" t="s">
        <v>2487</v>
      </c>
      <c r="CA493" t="s">
        <v>1422</v>
      </c>
      <c r="CB493" t="s">
        <v>2171</v>
      </c>
      <c r="CC493">
        <v>9000</v>
      </c>
      <c r="CD493" t="s">
        <v>1390</v>
      </c>
      <c r="CE493">
        <v>10</v>
      </c>
      <c r="CF493">
        <v>9000</v>
      </c>
      <c r="CG493" t="s">
        <v>1390</v>
      </c>
      <c r="CH493">
        <v>4018198109</v>
      </c>
      <c r="CI493" t="s">
        <v>1390</v>
      </c>
      <c r="CJ493" s="27">
        <v>0</v>
      </c>
      <c r="CK493" t="s">
        <v>2487</v>
      </c>
      <c r="CL493" t="s">
        <v>1424</v>
      </c>
      <c r="CM493" t="s">
        <v>2172</v>
      </c>
      <c r="CN493" t="s">
        <v>2173</v>
      </c>
      <c r="CO493" s="27">
        <v>0.66276620370370376</v>
      </c>
      <c r="CP493" s="27">
        <v>0</v>
      </c>
      <c r="CQ493" t="s">
        <v>2375</v>
      </c>
      <c r="CR493" t="s">
        <v>1427</v>
      </c>
      <c r="CS493" t="s">
        <v>1390</v>
      </c>
      <c r="CT493" t="s">
        <v>2174</v>
      </c>
      <c r="CU493">
        <v>183469571</v>
      </c>
      <c r="CV493">
        <v>9000</v>
      </c>
    </row>
    <row r="494" spans="1:100" x14ac:dyDescent="0.2">
      <c r="A494" s="12"/>
      <c r="B494" s="10"/>
      <c r="C494" s="10"/>
      <c r="D494" s="14"/>
      <c r="E494" s="14"/>
      <c r="F494" s="14"/>
      <c r="G494" s="14"/>
      <c r="H494" s="14"/>
      <c r="I494" s="13"/>
      <c r="J494" s="13"/>
      <c r="M494" s="5"/>
      <c r="N494" s="14"/>
      <c r="O494" s="14"/>
      <c r="P494" s="14"/>
      <c r="Q494" s="14"/>
      <c r="AL494" t="s">
        <v>399</v>
      </c>
      <c r="AM494" t="s">
        <v>2375</v>
      </c>
      <c r="AN494" s="27">
        <v>0.585474537037037</v>
      </c>
      <c r="AO494" t="s">
        <v>2168</v>
      </c>
      <c r="AP494">
        <v>1016823762</v>
      </c>
      <c r="AQ494" t="s">
        <v>1414</v>
      </c>
      <c r="AR494" t="s">
        <v>1415</v>
      </c>
      <c r="AS494" t="s">
        <v>1416</v>
      </c>
      <c r="AT494" t="s">
        <v>1346</v>
      </c>
      <c r="AU494" t="s">
        <v>1013</v>
      </c>
      <c r="AV494" s="10">
        <v>140001286471</v>
      </c>
      <c r="AW494" s="10">
        <v>130000577543</v>
      </c>
      <c r="AX494">
        <v>2006963294</v>
      </c>
      <c r="AY494" t="s">
        <v>2366</v>
      </c>
      <c r="AZ494" s="21">
        <v>186907.6</v>
      </c>
      <c r="BA494">
        <v>9008237703</v>
      </c>
      <c r="BB494" s="21">
        <v>186907.6</v>
      </c>
      <c r="BC494" t="s">
        <v>2384</v>
      </c>
      <c r="BD494" t="s">
        <v>2385</v>
      </c>
      <c r="BE494" s="21">
        <f t="shared" si="7"/>
        <v>0</v>
      </c>
      <c r="BF494" t="s">
        <v>1417</v>
      </c>
      <c r="BG494" t="s">
        <v>1418</v>
      </c>
      <c r="BH494" t="s">
        <v>2486</v>
      </c>
      <c r="BI494" s="27">
        <v>0.41586805555555556</v>
      </c>
      <c r="BJ494">
        <v>267513</v>
      </c>
      <c r="BK494" t="s">
        <v>95</v>
      </c>
      <c r="BL494" s="27">
        <v>0.41586805555555556</v>
      </c>
      <c r="BM494" t="s">
        <v>2486</v>
      </c>
      <c r="BN494" s="27">
        <v>0.5915393518518518</v>
      </c>
      <c r="BO494" t="s">
        <v>2140</v>
      </c>
      <c r="BQ494" t="s">
        <v>2177</v>
      </c>
      <c r="BT494">
        <v>30330</v>
      </c>
      <c r="BW494" t="s">
        <v>1421</v>
      </c>
      <c r="BY494" s="28">
        <v>1</v>
      </c>
      <c r="BZ494" t="s">
        <v>2487</v>
      </c>
      <c r="CA494" t="s">
        <v>1422</v>
      </c>
      <c r="CB494" t="s">
        <v>2171</v>
      </c>
      <c r="CC494">
        <v>9000</v>
      </c>
      <c r="CD494" t="s">
        <v>1390</v>
      </c>
      <c r="CE494">
        <v>10</v>
      </c>
      <c r="CF494">
        <v>9000</v>
      </c>
      <c r="CG494" t="s">
        <v>1390</v>
      </c>
      <c r="CH494">
        <v>4018198109</v>
      </c>
      <c r="CI494" t="s">
        <v>1390</v>
      </c>
      <c r="CJ494" s="27">
        <v>0</v>
      </c>
      <c r="CK494" t="s">
        <v>2487</v>
      </c>
      <c r="CL494" t="s">
        <v>1424</v>
      </c>
      <c r="CM494" t="s">
        <v>2172</v>
      </c>
      <c r="CN494" t="s">
        <v>2173</v>
      </c>
      <c r="CO494" s="27">
        <v>0.58660879629629636</v>
      </c>
      <c r="CP494" s="27">
        <v>0</v>
      </c>
      <c r="CQ494" t="s">
        <v>2375</v>
      </c>
      <c r="CR494" t="s">
        <v>1427</v>
      </c>
      <c r="CS494" t="s">
        <v>1390</v>
      </c>
      <c r="CT494" t="s">
        <v>2174</v>
      </c>
      <c r="CU494">
        <v>183462908</v>
      </c>
      <c r="CV494">
        <v>9000</v>
      </c>
    </row>
    <row r="495" spans="1:100" x14ac:dyDescent="0.2">
      <c r="A495" s="12"/>
      <c r="B495" s="10"/>
      <c r="C495" s="10"/>
      <c r="D495" s="14"/>
      <c r="E495" s="14"/>
      <c r="F495" s="14"/>
      <c r="G495" s="14"/>
      <c r="H495" s="14"/>
      <c r="I495" s="13"/>
      <c r="J495" s="13"/>
      <c r="M495" s="5"/>
      <c r="N495" s="14"/>
      <c r="O495" s="14"/>
      <c r="P495" s="14"/>
      <c r="Q495" s="14"/>
      <c r="AL495" t="s">
        <v>399</v>
      </c>
      <c r="AM495" t="s">
        <v>2375</v>
      </c>
      <c r="AN495" s="27">
        <v>0.55608796296296303</v>
      </c>
      <c r="AO495" t="s">
        <v>2168</v>
      </c>
      <c r="AP495">
        <v>1017079140</v>
      </c>
      <c r="AQ495" t="s">
        <v>1414</v>
      </c>
      <c r="AR495" t="s">
        <v>1415</v>
      </c>
      <c r="AS495" t="s">
        <v>1416</v>
      </c>
      <c r="AT495" t="s">
        <v>1346</v>
      </c>
      <c r="AU495" t="s">
        <v>847</v>
      </c>
      <c r="AV495" s="10">
        <v>140001286157</v>
      </c>
      <c r="AW495" s="10">
        <v>130000577519</v>
      </c>
      <c r="AX495">
        <v>2006962979</v>
      </c>
      <c r="AY495" t="s">
        <v>2366</v>
      </c>
      <c r="AZ495" s="21">
        <v>23010.35</v>
      </c>
      <c r="BA495">
        <v>9008237310</v>
      </c>
      <c r="BB495" s="21">
        <v>23010.35</v>
      </c>
      <c r="BC495" t="s">
        <v>2377</v>
      </c>
      <c r="BD495" t="s">
        <v>2378</v>
      </c>
      <c r="BE495" s="21">
        <f t="shared" si="7"/>
        <v>0</v>
      </c>
      <c r="BF495" t="s">
        <v>1417</v>
      </c>
      <c r="BG495" t="s">
        <v>1418</v>
      </c>
      <c r="BH495" t="s">
        <v>2486</v>
      </c>
      <c r="BI495" s="27">
        <v>0.41163194444444445</v>
      </c>
      <c r="BJ495">
        <v>267513</v>
      </c>
      <c r="BK495" t="s">
        <v>95</v>
      </c>
      <c r="BL495" s="27">
        <v>0.41163194444444445</v>
      </c>
      <c r="BM495" t="s">
        <v>2486</v>
      </c>
      <c r="BN495" s="27">
        <v>0.56140046296296298</v>
      </c>
      <c r="BO495" t="s">
        <v>2140</v>
      </c>
      <c r="BQ495" t="s">
        <v>2178</v>
      </c>
      <c r="BT495">
        <v>30330</v>
      </c>
      <c r="BW495" t="s">
        <v>1421</v>
      </c>
      <c r="BY495" s="28">
        <v>1</v>
      </c>
      <c r="BZ495" t="s">
        <v>2487</v>
      </c>
      <c r="CA495" t="s">
        <v>1422</v>
      </c>
      <c r="CB495" t="s">
        <v>2171</v>
      </c>
      <c r="CC495">
        <v>9000</v>
      </c>
      <c r="CD495" t="s">
        <v>1390</v>
      </c>
      <c r="CE495">
        <v>10</v>
      </c>
      <c r="CF495">
        <v>9000</v>
      </c>
      <c r="CG495" t="s">
        <v>1390</v>
      </c>
      <c r="CH495">
        <v>4018198109</v>
      </c>
      <c r="CI495" t="s">
        <v>1390</v>
      </c>
      <c r="CJ495" s="27">
        <v>0</v>
      </c>
      <c r="CK495" t="s">
        <v>2487</v>
      </c>
      <c r="CL495" t="s">
        <v>1424</v>
      </c>
      <c r="CM495" t="s">
        <v>2172</v>
      </c>
      <c r="CN495" t="s">
        <v>2173</v>
      </c>
      <c r="CO495" s="27">
        <v>0.5564930555555555</v>
      </c>
      <c r="CP495" s="27">
        <v>0</v>
      </c>
      <c r="CQ495" t="s">
        <v>2375</v>
      </c>
      <c r="CR495" t="s">
        <v>1427</v>
      </c>
      <c r="CS495" t="s">
        <v>1390</v>
      </c>
      <c r="CT495" t="s">
        <v>2174</v>
      </c>
      <c r="CU495">
        <v>183460146</v>
      </c>
      <c r="CV495">
        <v>9000</v>
      </c>
    </row>
    <row r="496" spans="1:100" x14ac:dyDescent="0.2">
      <c r="A496" s="12"/>
      <c r="B496" s="10"/>
      <c r="C496" s="10"/>
      <c r="D496" s="14"/>
      <c r="E496" s="14"/>
      <c r="F496" s="14"/>
      <c r="G496" s="14"/>
      <c r="H496" s="14"/>
      <c r="I496" s="13"/>
      <c r="J496" s="13"/>
      <c r="M496" s="5"/>
      <c r="N496" s="14"/>
      <c r="O496" s="14"/>
      <c r="P496" s="14"/>
      <c r="Q496" s="14"/>
      <c r="AL496" t="s">
        <v>388</v>
      </c>
      <c r="AM496" t="s">
        <v>2375</v>
      </c>
      <c r="AN496" s="27">
        <v>0.64423611111111112</v>
      </c>
      <c r="AO496" t="s">
        <v>2179</v>
      </c>
      <c r="AP496">
        <v>1016892882</v>
      </c>
      <c r="AQ496" t="s">
        <v>1414</v>
      </c>
      <c r="AR496" t="s">
        <v>1415</v>
      </c>
      <c r="AS496" t="s">
        <v>1416</v>
      </c>
      <c r="AT496" t="s">
        <v>1346</v>
      </c>
      <c r="AU496" t="s">
        <v>823</v>
      </c>
      <c r="AV496" s="10">
        <v>140001286964</v>
      </c>
      <c r="AW496" s="10">
        <v>130000574029</v>
      </c>
      <c r="AX496">
        <v>2006963914</v>
      </c>
      <c r="AY496" t="s">
        <v>2366</v>
      </c>
      <c r="AZ496" s="21">
        <v>233811.05</v>
      </c>
      <c r="BA496">
        <v>9008238527</v>
      </c>
      <c r="BB496" s="21">
        <v>233811.05</v>
      </c>
      <c r="BC496" t="s">
        <v>2379</v>
      </c>
      <c r="BD496" t="s">
        <v>2380</v>
      </c>
      <c r="BE496" s="21">
        <f t="shared" si="7"/>
        <v>0</v>
      </c>
      <c r="BF496" t="s">
        <v>1417</v>
      </c>
      <c r="BG496" t="s">
        <v>1418</v>
      </c>
      <c r="BH496" t="s">
        <v>2374</v>
      </c>
      <c r="BI496" s="27">
        <v>0.56005787037037036</v>
      </c>
      <c r="BJ496">
        <v>319637</v>
      </c>
      <c r="BK496" t="s">
        <v>67</v>
      </c>
      <c r="BL496" s="27">
        <v>0.56005787037037036</v>
      </c>
      <c r="BM496" t="s">
        <v>2374</v>
      </c>
      <c r="BN496" s="27">
        <v>0.64660879629629631</v>
      </c>
      <c r="BO496" t="s">
        <v>2180</v>
      </c>
      <c r="BQ496" t="s">
        <v>2181</v>
      </c>
      <c r="BT496">
        <v>30370</v>
      </c>
      <c r="BW496" t="s">
        <v>1421</v>
      </c>
      <c r="BY496" s="28">
        <v>1</v>
      </c>
      <c r="BZ496" t="s">
        <v>2464</v>
      </c>
      <c r="CA496" t="s">
        <v>1422</v>
      </c>
      <c r="CB496" t="s">
        <v>2182</v>
      </c>
      <c r="CC496">
        <v>9000</v>
      </c>
      <c r="CD496" t="s">
        <v>1390</v>
      </c>
      <c r="CE496">
        <v>10</v>
      </c>
      <c r="CF496">
        <v>9000</v>
      </c>
      <c r="CG496" t="s">
        <v>1390</v>
      </c>
      <c r="CH496">
        <v>4018201845</v>
      </c>
      <c r="CI496" t="s">
        <v>1390</v>
      </c>
      <c r="CJ496" s="27">
        <v>0</v>
      </c>
      <c r="CK496" t="s">
        <v>2389</v>
      </c>
      <c r="CL496" t="s">
        <v>1424</v>
      </c>
      <c r="CM496" t="s">
        <v>2183</v>
      </c>
      <c r="CN496" t="s">
        <v>2184</v>
      </c>
      <c r="CO496" s="27">
        <v>0.6443402777777778</v>
      </c>
      <c r="CP496" s="27">
        <v>0</v>
      </c>
      <c r="CQ496" t="s">
        <v>2375</v>
      </c>
      <c r="CR496" t="s">
        <v>1427</v>
      </c>
      <c r="CS496" t="s">
        <v>1390</v>
      </c>
      <c r="CT496" t="s">
        <v>2185</v>
      </c>
      <c r="CU496">
        <v>183468016</v>
      </c>
      <c r="CV496">
        <v>9000</v>
      </c>
    </row>
    <row r="497" spans="1:100" x14ac:dyDescent="0.2">
      <c r="A497" s="12"/>
      <c r="B497" s="10"/>
      <c r="C497" s="10"/>
      <c r="D497" s="14"/>
      <c r="E497" s="14"/>
      <c r="F497" s="14"/>
      <c r="G497" s="14"/>
      <c r="H497" s="14"/>
      <c r="I497" s="13"/>
      <c r="J497" s="13"/>
      <c r="M497" s="5"/>
      <c r="N497" s="14"/>
      <c r="O497" s="14"/>
      <c r="P497" s="14"/>
      <c r="Q497" s="14"/>
      <c r="AL497" t="s">
        <v>388</v>
      </c>
      <c r="AM497" t="s">
        <v>2375</v>
      </c>
      <c r="AN497" s="27">
        <v>0.53259259259259262</v>
      </c>
      <c r="AO497" t="s">
        <v>2179</v>
      </c>
      <c r="AP497">
        <v>1016894824</v>
      </c>
      <c r="AQ497" t="s">
        <v>1414</v>
      </c>
      <c r="AR497" t="s">
        <v>1415</v>
      </c>
      <c r="AS497" t="s">
        <v>1416</v>
      </c>
      <c r="AT497" t="s">
        <v>1346</v>
      </c>
      <c r="AU497" t="s">
        <v>891</v>
      </c>
      <c r="AV497" s="10">
        <v>140001285972</v>
      </c>
      <c r="AW497" s="10">
        <v>130000573952</v>
      </c>
      <c r="AX497">
        <v>2006962732</v>
      </c>
      <c r="AY497" t="s">
        <v>2366</v>
      </c>
      <c r="AZ497" s="21">
        <v>57967.25</v>
      </c>
      <c r="BA497">
        <v>9008237028</v>
      </c>
      <c r="BB497" s="21">
        <v>57967.25</v>
      </c>
      <c r="BC497" t="s">
        <v>2367</v>
      </c>
      <c r="BD497" t="s">
        <v>2388</v>
      </c>
      <c r="BE497" s="21">
        <f t="shared" si="7"/>
        <v>0</v>
      </c>
      <c r="BF497" t="s">
        <v>1417</v>
      </c>
      <c r="BG497" t="s">
        <v>1418</v>
      </c>
      <c r="BH497" t="s">
        <v>2374</v>
      </c>
      <c r="BI497" s="27">
        <v>0.55334490740740738</v>
      </c>
      <c r="BJ497">
        <v>319637</v>
      </c>
      <c r="BK497" t="s">
        <v>67</v>
      </c>
      <c r="BL497" s="27">
        <v>0.55334490740740738</v>
      </c>
      <c r="BM497" t="s">
        <v>2374</v>
      </c>
      <c r="BN497" s="27">
        <v>0.54237268518518522</v>
      </c>
      <c r="BO497" t="s">
        <v>2180</v>
      </c>
      <c r="BQ497" t="s">
        <v>2186</v>
      </c>
      <c r="BT497">
        <v>30370</v>
      </c>
      <c r="BW497" t="s">
        <v>1421</v>
      </c>
      <c r="BY497" s="28">
        <v>1</v>
      </c>
      <c r="BZ497" t="s">
        <v>2394</v>
      </c>
      <c r="CA497" t="s">
        <v>1422</v>
      </c>
      <c r="CB497" t="s">
        <v>2182</v>
      </c>
      <c r="CC497">
        <v>9000</v>
      </c>
      <c r="CD497" t="s">
        <v>1390</v>
      </c>
      <c r="CE497">
        <v>10</v>
      </c>
      <c r="CF497">
        <v>9000</v>
      </c>
      <c r="CG497" t="s">
        <v>1390</v>
      </c>
      <c r="CH497">
        <v>4018201845</v>
      </c>
      <c r="CI497" t="s">
        <v>1390</v>
      </c>
      <c r="CJ497" s="27">
        <v>0</v>
      </c>
      <c r="CK497" t="s">
        <v>2394</v>
      </c>
      <c r="CL497" t="s">
        <v>1424</v>
      </c>
      <c r="CM497" t="s">
        <v>2183</v>
      </c>
      <c r="CN497" t="s">
        <v>2184</v>
      </c>
      <c r="CO497" s="27">
        <v>0.53310185185185188</v>
      </c>
      <c r="CP497" s="27">
        <v>0</v>
      </c>
      <c r="CQ497" t="s">
        <v>2375</v>
      </c>
      <c r="CR497" t="s">
        <v>1427</v>
      </c>
      <c r="CS497" t="s">
        <v>1390</v>
      </c>
      <c r="CT497" t="s">
        <v>2185</v>
      </c>
      <c r="CU497">
        <v>183459067</v>
      </c>
      <c r="CV497">
        <v>9000</v>
      </c>
    </row>
    <row r="498" spans="1:100" x14ac:dyDescent="0.2">
      <c r="A498" s="12"/>
      <c r="B498" s="10"/>
      <c r="C498" s="10"/>
      <c r="D498" s="14"/>
      <c r="E498" s="14"/>
      <c r="F498" s="14"/>
      <c r="G498" s="14"/>
      <c r="H498" s="14"/>
      <c r="I498" s="13"/>
      <c r="J498" s="13"/>
      <c r="M498" s="5"/>
      <c r="N498" s="14"/>
      <c r="O498" s="14"/>
      <c r="P498" s="14"/>
      <c r="Q498" s="14"/>
      <c r="AL498" t="s">
        <v>388</v>
      </c>
      <c r="AM498" t="s">
        <v>2375</v>
      </c>
      <c r="AN498" s="27">
        <v>0.56388888888888888</v>
      </c>
      <c r="AO498" t="s">
        <v>2179</v>
      </c>
      <c r="AP498">
        <v>1017079140</v>
      </c>
      <c r="AQ498" t="s">
        <v>1414</v>
      </c>
      <c r="AR498" t="s">
        <v>1415</v>
      </c>
      <c r="AS498" t="s">
        <v>1416</v>
      </c>
      <c r="AT498" t="s">
        <v>1346</v>
      </c>
      <c r="AU498" t="s">
        <v>851</v>
      </c>
      <c r="AV498" s="10">
        <v>140001286215</v>
      </c>
      <c r="AW498" s="10">
        <v>130000574041</v>
      </c>
      <c r="AX498">
        <v>2006962962</v>
      </c>
      <c r="AY498" t="s">
        <v>2366</v>
      </c>
      <c r="AZ498" s="21">
        <v>19302.8</v>
      </c>
      <c r="BA498">
        <v>9008237758</v>
      </c>
      <c r="BB498" s="21">
        <v>19302.8</v>
      </c>
      <c r="BC498" t="s">
        <v>2377</v>
      </c>
      <c r="BD498" t="s">
        <v>2378</v>
      </c>
      <c r="BE498" s="21">
        <f t="shared" si="7"/>
        <v>0</v>
      </c>
      <c r="BF498" t="s">
        <v>1417</v>
      </c>
      <c r="BG498" t="s">
        <v>1418</v>
      </c>
      <c r="BH498" t="s">
        <v>2374</v>
      </c>
      <c r="BI498" s="27">
        <v>0.55819444444444444</v>
      </c>
      <c r="BJ498">
        <v>319637</v>
      </c>
      <c r="BK498" t="s">
        <v>67</v>
      </c>
      <c r="BL498" s="27">
        <v>0.55819444444444444</v>
      </c>
      <c r="BM498" t="s">
        <v>2374</v>
      </c>
      <c r="BN498" s="27">
        <v>0.56670138888888888</v>
      </c>
      <c r="BO498" t="s">
        <v>2180</v>
      </c>
      <c r="BQ498" t="s">
        <v>2187</v>
      </c>
      <c r="BT498">
        <v>30370</v>
      </c>
      <c r="BW498" t="s">
        <v>1421</v>
      </c>
      <c r="BY498" s="28">
        <v>1</v>
      </c>
      <c r="BZ498" t="s">
        <v>2464</v>
      </c>
      <c r="CA498" t="s">
        <v>1422</v>
      </c>
      <c r="CB498" t="s">
        <v>2182</v>
      </c>
      <c r="CC498">
        <v>9000</v>
      </c>
      <c r="CD498" t="s">
        <v>1390</v>
      </c>
      <c r="CE498">
        <v>10</v>
      </c>
      <c r="CF498">
        <v>9000</v>
      </c>
      <c r="CG498" t="s">
        <v>1390</v>
      </c>
      <c r="CH498">
        <v>4018201845</v>
      </c>
      <c r="CI498" t="s">
        <v>1390</v>
      </c>
      <c r="CJ498" s="27">
        <v>0</v>
      </c>
      <c r="CK498" t="s">
        <v>2389</v>
      </c>
      <c r="CL498" t="s">
        <v>1424</v>
      </c>
      <c r="CM498" t="s">
        <v>2183</v>
      </c>
      <c r="CN498" t="s">
        <v>2184</v>
      </c>
      <c r="CO498" s="27">
        <v>0.56420138888888893</v>
      </c>
      <c r="CP498" s="27">
        <v>0</v>
      </c>
      <c r="CQ498" t="s">
        <v>2375</v>
      </c>
      <c r="CR498" t="s">
        <v>1427</v>
      </c>
      <c r="CS498" t="s">
        <v>1390</v>
      </c>
      <c r="CT498" t="s">
        <v>2185</v>
      </c>
      <c r="CU498">
        <v>183460521</v>
      </c>
      <c r="CV498">
        <v>9000</v>
      </c>
    </row>
    <row r="499" spans="1:100" x14ac:dyDescent="0.2">
      <c r="A499" s="12"/>
      <c r="B499" s="10"/>
      <c r="C499" s="10"/>
      <c r="D499" s="14"/>
      <c r="E499" s="14"/>
      <c r="F499" s="14"/>
      <c r="G499" s="14"/>
      <c r="H499" s="14"/>
      <c r="I499" s="13"/>
      <c r="J499" s="13"/>
      <c r="M499" s="5"/>
      <c r="N499" s="14"/>
      <c r="O499" s="14"/>
      <c r="P499" s="14"/>
      <c r="Q499" s="14"/>
      <c r="AL499" t="s">
        <v>388</v>
      </c>
      <c r="AM499" t="s">
        <v>2375</v>
      </c>
      <c r="AN499" s="27">
        <v>0.58762731481481478</v>
      </c>
      <c r="AO499" t="s">
        <v>2179</v>
      </c>
      <c r="AP499">
        <v>1016823762</v>
      </c>
      <c r="AQ499" t="s">
        <v>1414</v>
      </c>
      <c r="AR499" t="s">
        <v>1415</v>
      </c>
      <c r="AS499" t="s">
        <v>1416</v>
      </c>
      <c r="AT499" t="s">
        <v>1346</v>
      </c>
      <c r="AU499" t="s">
        <v>1224</v>
      </c>
      <c r="AV499" s="10">
        <v>140001286474</v>
      </c>
      <c r="AW499" s="10">
        <v>130000574047</v>
      </c>
      <c r="AX499">
        <v>2006963264</v>
      </c>
      <c r="AY499" t="s">
        <v>2366</v>
      </c>
      <c r="AZ499" s="21">
        <v>108637.1</v>
      </c>
      <c r="BA499">
        <v>9008237683</v>
      </c>
      <c r="BB499" s="21">
        <v>108637.1</v>
      </c>
      <c r="BC499" t="s">
        <v>2412</v>
      </c>
      <c r="BD499" t="s">
        <v>2413</v>
      </c>
      <c r="BE499" s="21">
        <f t="shared" si="7"/>
        <v>0</v>
      </c>
      <c r="BF499" t="s">
        <v>1417</v>
      </c>
      <c r="BG499" t="s">
        <v>1418</v>
      </c>
      <c r="BH499" t="s">
        <v>2374</v>
      </c>
      <c r="BI499" s="27">
        <v>0.55846064814814811</v>
      </c>
      <c r="BJ499">
        <v>319637</v>
      </c>
      <c r="BK499" t="s">
        <v>67</v>
      </c>
      <c r="BL499" s="27">
        <v>0.55846064814814811</v>
      </c>
      <c r="BM499" t="s">
        <v>2374</v>
      </c>
      <c r="BN499" s="27">
        <v>0.59179398148148155</v>
      </c>
      <c r="BO499" t="s">
        <v>2180</v>
      </c>
      <c r="BQ499" t="s">
        <v>2188</v>
      </c>
      <c r="BT499">
        <v>30370</v>
      </c>
      <c r="BW499" t="s">
        <v>1421</v>
      </c>
      <c r="BY499" s="28">
        <v>1</v>
      </c>
      <c r="BZ499" t="s">
        <v>2488</v>
      </c>
      <c r="CA499" t="s">
        <v>1422</v>
      </c>
      <c r="CB499" t="s">
        <v>2182</v>
      </c>
      <c r="CC499">
        <v>9000</v>
      </c>
      <c r="CD499" t="s">
        <v>1390</v>
      </c>
      <c r="CE499">
        <v>10</v>
      </c>
      <c r="CF499">
        <v>9000</v>
      </c>
      <c r="CG499" t="s">
        <v>1390</v>
      </c>
      <c r="CH499">
        <v>4018201845</v>
      </c>
      <c r="CI499" t="s">
        <v>1390</v>
      </c>
      <c r="CJ499" s="27">
        <v>0</v>
      </c>
      <c r="CK499" t="s">
        <v>2470</v>
      </c>
      <c r="CL499" t="s">
        <v>1424</v>
      </c>
      <c r="CM499" t="s">
        <v>2183</v>
      </c>
      <c r="CN499" t="s">
        <v>2184</v>
      </c>
      <c r="CO499" s="27">
        <v>0.58850694444444451</v>
      </c>
      <c r="CP499" s="27">
        <v>0</v>
      </c>
      <c r="CQ499" t="s">
        <v>2375</v>
      </c>
      <c r="CR499" t="s">
        <v>1427</v>
      </c>
      <c r="CS499" t="s">
        <v>1390</v>
      </c>
      <c r="CT499" t="s">
        <v>2185</v>
      </c>
      <c r="CU499">
        <v>183462940</v>
      </c>
      <c r="CV499">
        <v>9000</v>
      </c>
    </row>
    <row r="500" spans="1:100" x14ac:dyDescent="0.2">
      <c r="A500" s="12"/>
      <c r="B500" s="10"/>
      <c r="C500" s="10"/>
      <c r="D500" s="14"/>
      <c r="E500" s="14"/>
      <c r="F500" s="14"/>
      <c r="G500" s="14"/>
      <c r="H500" s="14"/>
      <c r="I500" s="13"/>
      <c r="J500" s="13"/>
      <c r="M500" s="5"/>
      <c r="N500" s="14"/>
      <c r="O500" s="14"/>
      <c r="P500" s="14"/>
      <c r="Q500" s="14"/>
      <c r="AL500" t="s">
        <v>388</v>
      </c>
      <c r="AM500" t="s">
        <v>2375</v>
      </c>
      <c r="AN500" s="27">
        <v>0.65385416666666674</v>
      </c>
      <c r="AO500" t="s">
        <v>2179</v>
      </c>
      <c r="AP500">
        <v>1016892882</v>
      </c>
      <c r="AQ500" t="s">
        <v>1414</v>
      </c>
      <c r="AR500" t="s">
        <v>1415</v>
      </c>
      <c r="AS500" t="s">
        <v>1416</v>
      </c>
      <c r="AT500" t="s">
        <v>1346</v>
      </c>
      <c r="AU500" t="s">
        <v>768</v>
      </c>
      <c r="AV500" s="10">
        <v>140001287051</v>
      </c>
      <c r="AW500" s="10">
        <v>130000574036</v>
      </c>
      <c r="AX500">
        <v>2006963923</v>
      </c>
      <c r="AY500" t="s">
        <v>2366</v>
      </c>
      <c r="AZ500" s="21">
        <v>111579.6</v>
      </c>
      <c r="BA500">
        <v>9008238521</v>
      </c>
      <c r="BB500" s="21">
        <v>111579.6</v>
      </c>
      <c r="BC500" t="s">
        <v>2379</v>
      </c>
      <c r="BD500" t="s">
        <v>2380</v>
      </c>
      <c r="BE500" s="21">
        <f t="shared" si="7"/>
        <v>0</v>
      </c>
      <c r="BF500" t="s">
        <v>1417</v>
      </c>
      <c r="BG500" t="s">
        <v>1418</v>
      </c>
      <c r="BH500" t="s">
        <v>2374</v>
      </c>
      <c r="BI500" s="27">
        <v>0.55936342592592592</v>
      </c>
      <c r="BJ500">
        <v>319637</v>
      </c>
      <c r="BK500" t="s">
        <v>67</v>
      </c>
      <c r="BL500" s="27">
        <v>0.55936342592592592</v>
      </c>
      <c r="BM500" t="s">
        <v>2374</v>
      </c>
      <c r="BN500" s="27">
        <v>0.6565509259259259</v>
      </c>
      <c r="BO500" t="s">
        <v>2180</v>
      </c>
      <c r="BQ500" t="s">
        <v>2189</v>
      </c>
      <c r="BT500">
        <v>30370</v>
      </c>
      <c r="BW500" t="s">
        <v>1421</v>
      </c>
      <c r="BY500" s="28">
        <v>1</v>
      </c>
      <c r="BZ500" t="s">
        <v>2464</v>
      </c>
      <c r="CA500" t="s">
        <v>1422</v>
      </c>
      <c r="CB500" t="s">
        <v>2182</v>
      </c>
      <c r="CC500">
        <v>9000</v>
      </c>
      <c r="CD500" t="s">
        <v>1390</v>
      </c>
      <c r="CE500">
        <v>10</v>
      </c>
      <c r="CF500">
        <v>9000</v>
      </c>
      <c r="CG500" t="s">
        <v>1390</v>
      </c>
      <c r="CH500">
        <v>4018201845</v>
      </c>
      <c r="CI500" t="s">
        <v>1390</v>
      </c>
      <c r="CJ500" s="27">
        <v>0</v>
      </c>
      <c r="CK500" t="s">
        <v>2389</v>
      </c>
      <c r="CL500" t="s">
        <v>1424</v>
      </c>
      <c r="CM500" t="s">
        <v>2183</v>
      </c>
      <c r="CN500" t="s">
        <v>2184</v>
      </c>
      <c r="CO500" s="27">
        <v>0.65402777777777776</v>
      </c>
      <c r="CP500" s="27">
        <v>0</v>
      </c>
      <c r="CQ500" t="s">
        <v>2375</v>
      </c>
      <c r="CR500" t="s">
        <v>1427</v>
      </c>
      <c r="CS500" t="s">
        <v>1390</v>
      </c>
      <c r="CT500" t="s">
        <v>2185</v>
      </c>
      <c r="CU500">
        <v>183468829</v>
      </c>
      <c r="CV500">
        <v>9000</v>
      </c>
    </row>
    <row r="501" spans="1:100" x14ac:dyDescent="0.2">
      <c r="A501" s="12"/>
      <c r="B501" s="10"/>
      <c r="C501" s="10"/>
      <c r="D501" s="14"/>
      <c r="E501" s="14"/>
      <c r="F501" s="14"/>
      <c r="G501" s="14"/>
      <c r="H501" s="14"/>
      <c r="I501" s="13"/>
      <c r="J501" s="13"/>
      <c r="M501" s="5"/>
      <c r="N501" s="14"/>
      <c r="O501" s="14"/>
      <c r="P501" s="14"/>
      <c r="Q501" s="14"/>
      <c r="AL501" t="s">
        <v>388</v>
      </c>
      <c r="AM501" t="s">
        <v>2375</v>
      </c>
      <c r="AN501" s="27">
        <v>0.66758101851851848</v>
      </c>
      <c r="AO501" t="s">
        <v>2179</v>
      </c>
      <c r="AP501">
        <v>1016892882</v>
      </c>
      <c r="AQ501" t="s">
        <v>1414</v>
      </c>
      <c r="AR501" t="s">
        <v>1415</v>
      </c>
      <c r="AS501" t="s">
        <v>1416</v>
      </c>
      <c r="AT501" t="s">
        <v>1346</v>
      </c>
      <c r="AU501" t="s">
        <v>1269</v>
      </c>
      <c r="AV501" s="10">
        <v>140001287149</v>
      </c>
      <c r="AW501" s="10">
        <v>130000603277</v>
      </c>
      <c r="AX501">
        <v>2006964057</v>
      </c>
      <c r="AY501" t="s">
        <v>2366</v>
      </c>
      <c r="AZ501" s="21">
        <v>6580.5</v>
      </c>
      <c r="BA501">
        <v>9008238640</v>
      </c>
      <c r="BB501" s="21">
        <v>6580.5</v>
      </c>
      <c r="BC501" t="s">
        <v>2379</v>
      </c>
      <c r="BD501" t="s">
        <v>2380</v>
      </c>
      <c r="BE501" s="21">
        <f t="shared" si="7"/>
        <v>0</v>
      </c>
      <c r="BF501" t="s">
        <v>1417</v>
      </c>
      <c r="BG501" t="s">
        <v>1418</v>
      </c>
      <c r="BH501" t="s">
        <v>2374</v>
      </c>
      <c r="BI501" s="27">
        <v>0.55958333333333332</v>
      </c>
      <c r="BJ501">
        <v>319637</v>
      </c>
      <c r="BK501" t="s">
        <v>67</v>
      </c>
      <c r="BL501" s="27">
        <v>0.55958333333333332</v>
      </c>
      <c r="BM501" t="s">
        <v>2374</v>
      </c>
      <c r="BN501" s="27">
        <v>0.67025462962962967</v>
      </c>
      <c r="BO501" t="s">
        <v>2180</v>
      </c>
      <c r="BQ501" t="s">
        <v>2190</v>
      </c>
      <c r="BT501">
        <v>30370</v>
      </c>
      <c r="BW501" t="s">
        <v>1421</v>
      </c>
      <c r="BY501" s="28">
        <v>1</v>
      </c>
      <c r="BZ501" t="s">
        <v>2365</v>
      </c>
      <c r="CA501" t="s">
        <v>1422</v>
      </c>
      <c r="CB501" t="s">
        <v>2182</v>
      </c>
      <c r="CC501">
        <v>9000</v>
      </c>
      <c r="CD501" t="s">
        <v>1390</v>
      </c>
      <c r="CE501">
        <v>10</v>
      </c>
      <c r="CF501">
        <v>9000</v>
      </c>
      <c r="CG501" t="s">
        <v>1390</v>
      </c>
      <c r="CH501">
        <v>4018201845</v>
      </c>
      <c r="CI501" t="s">
        <v>1390</v>
      </c>
      <c r="CJ501" s="27">
        <v>0</v>
      </c>
      <c r="CK501" t="s">
        <v>2365</v>
      </c>
      <c r="CL501" t="s">
        <v>1424</v>
      </c>
      <c r="CM501" t="s">
        <v>2183</v>
      </c>
      <c r="CN501" t="s">
        <v>2184</v>
      </c>
      <c r="CO501" s="27">
        <v>0.66859953703703701</v>
      </c>
      <c r="CP501" s="27">
        <v>0</v>
      </c>
      <c r="CQ501" t="s">
        <v>2375</v>
      </c>
      <c r="CR501" t="s">
        <v>1427</v>
      </c>
      <c r="CS501" t="s">
        <v>1390</v>
      </c>
      <c r="CT501" t="s">
        <v>2185</v>
      </c>
      <c r="CU501">
        <v>183470270</v>
      </c>
      <c r="CV501">
        <v>9000</v>
      </c>
    </row>
    <row r="502" spans="1:100" x14ac:dyDescent="0.2">
      <c r="A502" s="12"/>
      <c r="B502" s="10"/>
      <c r="C502" s="10"/>
      <c r="D502" s="14"/>
      <c r="E502" s="14"/>
      <c r="F502" s="14"/>
      <c r="G502" s="14"/>
      <c r="H502" s="14"/>
      <c r="I502" s="13"/>
      <c r="J502" s="13"/>
      <c r="M502" s="5"/>
      <c r="N502" s="14"/>
      <c r="O502" s="14"/>
      <c r="P502" s="14"/>
      <c r="Q502" s="14"/>
      <c r="AL502" t="s">
        <v>388</v>
      </c>
      <c r="AM502" t="s">
        <v>2375</v>
      </c>
      <c r="AN502" s="27">
        <v>0.60833333333333328</v>
      </c>
      <c r="AO502" t="s">
        <v>2179</v>
      </c>
      <c r="AP502">
        <v>1016892928</v>
      </c>
      <c r="AQ502" t="s">
        <v>1414</v>
      </c>
      <c r="AR502" t="s">
        <v>1415</v>
      </c>
      <c r="AS502" t="s">
        <v>1416</v>
      </c>
      <c r="AT502" t="s">
        <v>1346</v>
      </c>
      <c r="AU502" t="s">
        <v>982</v>
      </c>
      <c r="AV502" s="10">
        <v>140001286649</v>
      </c>
      <c r="AW502" s="10">
        <v>130000574002</v>
      </c>
      <c r="AX502">
        <v>2006963477</v>
      </c>
      <c r="AY502" t="s">
        <v>2366</v>
      </c>
      <c r="AZ502" s="21">
        <v>211506.9</v>
      </c>
      <c r="BA502">
        <v>9008237956</v>
      </c>
      <c r="BB502" s="21">
        <v>211506.9</v>
      </c>
      <c r="BC502" t="s">
        <v>2367</v>
      </c>
      <c r="BD502" t="s">
        <v>2371</v>
      </c>
      <c r="BE502" s="21">
        <f t="shared" si="7"/>
        <v>0</v>
      </c>
      <c r="BF502" t="s">
        <v>1417</v>
      </c>
      <c r="BG502" t="s">
        <v>1418</v>
      </c>
      <c r="BH502" t="s">
        <v>2374</v>
      </c>
      <c r="BI502" s="27">
        <v>0.55869212962962966</v>
      </c>
      <c r="BJ502">
        <v>319637</v>
      </c>
      <c r="BK502" t="s">
        <v>67</v>
      </c>
      <c r="BL502" s="27">
        <v>0.55869212962962966</v>
      </c>
      <c r="BM502" t="s">
        <v>2374</v>
      </c>
      <c r="BN502" s="27">
        <v>0.61086805555555557</v>
      </c>
      <c r="BO502" t="s">
        <v>2180</v>
      </c>
      <c r="BQ502" t="s">
        <v>2191</v>
      </c>
      <c r="BT502">
        <v>30370</v>
      </c>
      <c r="BW502" t="s">
        <v>1421</v>
      </c>
      <c r="BY502" s="28">
        <v>1</v>
      </c>
      <c r="BZ502" t="s">
        <v>2400</v>
      </c>
      <c r="CA502" t="s">
        <v>1422</v>
      </c>
      <c r="CB502" t="s">
        <v>2182</v>
      </c>
      <c r="CC502">
        <v>9000</v>
      </c>
      <c r="CD502" t="s">
        <v>1390</v>
      </c>
      <c r="CE502">
        <v>10</v>
      </c>
      <c r="CF502">
        <v>9000</v>
      </c>
      <c r="CG502" t="s">
        <v>1390</v>
      </c>
      <c r="CH502">
        <v>4018201845</v>
      </c>
      <c r="CI502" t="s">
        <v>1390</v>
      </c>
      <c r="CJ502" s="27">
        <v>0</v>
      </c>
      <c r="CK502" t="s">
        <v>2423</v>
      </c>
      <c r="CL502" t="s">
        <v>1424</v>
      </c>
      <c r="CM502" t="s">
        <v>2183</v>
      </c>
      <c r="CN502" t="s">
        <v>2184</v>
      </c>
      <c r="CO502" s="27">
        <v>0.60862268518518514</v>
      </c>
      <c r="CP502" s="27">
        <v>0</v>
      </c>
      <c r="CQ502" t="s">
        <v>2375</v>
      </c>
      <c r="CR502" t="s">
        <v>1427</v>
      </c>
      <c r="CS502" t="s">
        <v>1390</v>
      </c>
      <c r="CT502" t="s">
        <v>2185</v>
      </c>
      <c r="CU502">
        <v>183464739</v>
      </c>
      <c r="CV502">
        <v>9000</v>
      </c>
    </row>
    <row r="503" spans="1:100" x14ac:dyDescent="0.2">
      <c r="A503" s="12"/>
      <c r="B503" s="10"/>
      <c r="C503" s="10"/>
      <c r="D503" s="14"/>
      <c r="E503" s="14"/>
      <c r="F503" s="14"/>
      <c r="G503" s="14"/>
      <c r="H503" s="14"/>
      <c r="I503" s="13"/>
      <c r="J503" s="13"/>
      <c r="M503" s="5"/>
      <c r="N503" s="14"/>
      <c r="O503" s="14"/>
      <c r="P503" s="14"/>
      <c r="Q503" s="14"/>
      <c r="AL503" t="s">
        <v>388</v>
      </c>
      <c r="AM503" t="s">
        <v>2375</v>
      </c>
      <c r="AN503" s="27">
        <v>0.61641203703703706</v>
      </c>
      <c r="AO503" t="s">
        <v>2179</v>
      </c>
      <c r="AP503">
        <v>1018950475</v>
      </c>
      <c r="AQ503" t="s">
        <v>1414</v>
      </c>
      <c r="AR503" t="s">
        <v>1415</v>
      </c>
      <c r="AS503" t="s">
        <v>1416</v>
      </c>
      <c r="AT503" t="s">
        <v>1346</v>
      </c>
      <c r="AU503" t="s">
        <v>1270</v>
      </c>
      <c r="AV503" s="10">
        <v>140001286785</v>
      </c>
      <c r="AW503" s="10">
        <v>130000603268</v>
      </c>
      <c r="AX503">
        <v>2006963488</v>
      </c>
      <c r="AY503" t="s">
        <v>2366</v>
      </c>
      <c r="AZ503" s="21">
        <v>50434.45</v>
      </c>
      <c r="BA503">
        <v>9008238179</v>
      </c>
      <c r="BB503" s="21">
        <v>50434.45</v>
      </c>
      <c r="BC503" t="s">
        <v>2367</v>
      </c>
      <c r="BD503" t="s">
        <v>2370</v>
      </c>
      <c r="BE503" s="21">
        <f t="shared" si="7"/>
        <v>0</v>
      </c>
      <c r="BF503" t="s">
        <v>1417</v>
      </c>
      <c r="BG503" t="s">
        <v>1418</v>
      </c>
      <c r="BH503" t="s">
        <v>2374</v>
      </c>
      <c r="BI503" s="27">
        <v>0.55891203703703707</v>
      </c>
      <c r="BJ503">
        <v>319637</v>
      </c>
      <c r="BK503" t="s">
        <v>67</v>
      </c>
      <c r="BL503" s="27">
        <v>0.55891203703703707</v>
      </c>
      <c r="BM503" t="s">
        <v>2374</v>
      </c>
      <c r="BN503" s="27">
        <v>0.62621527777777775</v>
      </c>
      <c r="BO503" t="s">
        <v>2180</v>
      </c>
      <c r="BQ503" t="s">
        <v>2192</v>
      </c>
      <c r="BT503">
        <v>30370</v>
      </c>
      <c r="BW503" t="s">
        <v>1421</v>
      </c>
      <c r="BY503" s="28">
        <v>1</v>
      </c>
      <c r="BZ503" t="s">
        <v>2365</v>
      </c>
      <c r="CA503" t="s">
        <v>1422</v>
      </c>
      <c r="CB503" t="s">
        <v>2182</v>
      </c>
      <c r="CC503">
        <v>9000</v>
      </c>
      <c r="CD503" t="s">
        <v>1390</v>
      </c>
      <c r="CE503">
        <v>10</v>
      </c>
      <c r="CF503">
        <v>9000</v>
      </c>
      <c r="CG503" t="s">
        <v>1390</v>
      </c>
      <c r="CH503">
        <v>4018201845</v>
      </c>
      <c r="CI503" t="s">
        <v>1390</v>
      </c>
      <c r="CJ503" s="27">
        <v>0</v>
      </c>
      <c r="CK503" t="s">
        <v>2365</v>
      </c>
      <c r="CL503" t="s">
        <v>1424</v>
      </c>
      <c r="CM503" t="s">
        <v>2183</v>
      </c>
      <c r="CN503" t="s">
        <v>2184</v>
      </c>
      <c r="CO503" s="27">
        <v>0.62222222222222223</v>
      </c>
      <c r="CP503" s="27">
        <v>0</v>
      </c>
      <c r="CQ503" t="s">
        <v>2375</v>
      </c>
      <c r="CR503" t="s">
        <v>1427</v>
      </c>
      <c r="CS503" t="s">
        <v>1390</v>
      </c>
      <c r="CT503" t="s">
        <v>2185</v>
      </c>
      <c r="CU503">
        <v>183466220</v>
      </c>
      <c r="CV503">
        <v>9000</v>
      </c>
    </row>
    <row r="504" spans="1:100" x14ac:dyDescent="0.2">
      <c r="A504" s="12"/>
      <c r="B504" s="10"/>
      <c r="C504" s="10"/>
      <c r="D504" s="14"/>
      <c r="E504" s="14"/>
      <c r="F504" s="14"/>
      <c r="G504" s="14"/>
      <c r="H504" s="14"/>
      <c r="I504" s="13"/>
      <c r="J504" s="13"/>
      <c r="M504" s="5"/>
      <c r="N504" s="14"/>
      <c r="O504" s="14"/>
      <c r="P504" s="14"/>
      <c r="Q504" s="14"/>
      <c r="AL504" t="s">
        <v>388</v>
      </c>
      <c r="AM504" t="s">
        <v>2375</v>
      </c>
      <c r="AN504" s="27">
        <v>0.63450231481481478</v>
      </c>
      <c r="AO504" t="s">
        <v>2179</v>
      </c>
      <c r="AP504">
        <v>1016894925</v>
      </c>
      <c r="AQ504" t="s">
        <v>1414</v>
      </c>
      <c r="AR504" t="s">
        <v>1415</v>
      </c>
      <c r="AS504" t="s">
        <v>1416</v>
      </c>
      <c r="AT504" t="s">
        <v>1346</v>
      </c>
      <c r="AU504" t="s">
        <v>741</v>
      </c>
      <c r="AV504" s="10">
        <v>140001286870</v>
      </c>
      <c r="AW504" s="10">
        <v>130000574013</v>
      </c>
      <c r="AX504">
        <v>2006963743</v>
      </c>
      <c r="AY504" t="s">
        <v>2366</v>
      </c>
      <c r="AZ504" s="21">
        <v>355748.25</v>
      </c>
      <c r="BA504">
        <v>9008238305</v>
      </c>
      <c r="BB504" s="21">
        <v>355748.25</v>
      </c>
      <c r="BC504" t="s">
        <v>2367</v>
      </c>
      <c r="BD504" t="s">
        <v>2383</v>
      </c>
      <c r="BE504" s="21">
        <f t="shared" si="7"/>
        <v>0</v>
      </c>
      <c r="BF504" t="s">
        <v>1417</v>
      </c>
      <c r="BG504" t="s">
        <v>1418</v>
      </c>
      <c r="BH504" t="s">
        <v>2374</v>
      </c>
      <c r="BI504" s="27">
        <v>0.55915509259259266</v>
      </c>
      <c r="BJ504">
        <v>319637</v>
      </c>
      <c r="BK504" t="s">
        <v>67</v>
      </c>
      <c r="BL504" s="27">
        <v>0.55915509259259266</v>
      </c>
      <c r="BM504" t="s">
        <v>2374</v>
      </c>
      <c r="BN504" s="27">
        <v>0.63631944444444444</v>
      </c>
      <c r="BO504" t="s">
        <v>2180</v>
      </c>
      <c r="BQ504" t="s">
        <v>2193</v>
      </c>
      <c r="BT504">
        <v>30370</v>
      </c>
      <c r="BW504" t="s">
        <v>1421</v>
      </c>
      <c r="BY504" s="28">
        <v>1</v>
      </c>
      <c r="BZ504" t="s">
        <v>2400</v>
      </c>
      <c r="CA504" t="s">
        <v>1422</v>
      </c>
      <c r="CB504" t="s">
        <v>2182</v>
      </c>
      <c r="CC504">
        <v>9000</v>
      </c>
      <c r="CD504" t="s">
        <v>1390</v>
      </c>
      <c r="CE504">
        <v>10</v>
      </c>
      <c r="CF504">
        <v>9000</v>
      </c>
      <c r="CG504" t="s">
        <v>1390</v>
      </c>
      <c r="CH504">
        <v>4018201845</v>
      </c>
      <c r="CI504" t="s">
        <v>1390</v>
      </c>
      <c r="CJ504" s="27">
        <v>0</v>
      </c>
      <c r="CK504" t="s">
        <v>2423</v>
      </c>
      <c r="CL504" t="s">
        <v>1424</v>
      </c>
      <c r="CM504" t="s">
        <v>2183</v>
      </c>
      <c r="CN504" t="s">
        <v>2184</v>
      </c>
      <c r="CO504" s="27">
        <v>0.63472222222222219</v>
      </c>
      <c r="CP504" s="27">
        <v>0</v>
      </c>
      <c r="CQ504" t="s">
        <v>2375</v>
      </c>
      <c r="CR504" t="s">
        <v>1427</v>
      </c>
      <c r="CS504" t="s">
        <v>1390</v>
      </c>
      <c r="CT504" t="s">
        <v>2185</v>
      </c>
      <c r="CU504">
        <v>183467079</v>
      </c>
      <c r="CV504">
        <v>9000</v>
      </c>
    </row>
    <row r="505" spans="1:100" x14ac:dyDescent="0.2">
      <c r="A505" s="12"/>
      <c r="B505" s="10"/>
      <c r="C505" s="10"/>
      <c r="D505" s="14"/>
      <c r="E505" s="14"/>
      <c r="F505" s="14"/>
      <c r="G505" s="14"/>
      <c r="H505" s="14"/>
      <c r="I505" s="13"/>
      <c r="J505" s="13"/>
      <c r="M505" s="5"/>
      <c r="N505" s="14"/>
      <c r="O505" s="14"/>
      <c r="P505" s="14"/>
      <c r="Q505" s="14"/>
      <c r="AL505" t="s">
        <v>388</v>
      </c>
      <c r="AM505" t="s">
        <v>2375</v>
      </c>
      <c r="AN505" s="27">
        <v>0.67658564814814814</v>
      </c>
      <c r="AO505" t="s">
        <v>2179</v>
      </c>
      <c r="AP505">
        <v>1017826554</v>
      </c>
      <c r="AQ505" t="s">
        <v>1414</v>
      </c>
      <c r="AR505" t="s">
        <v>1415</v>
      </c>
      <c r="AS505" t="s">
        <v>1416</v>
      </c>
      <c r="AT505" t="s">
        <v>1346</v>
      </c>
      <c r="AU505" t="s">
        <v>1223</v>
      </c>
      <c r="AV505" s="10">
        <v>140001287202</v>
      </c>
      <c r="AW505" s="10">
        <v>130000574044</v>
      </c>
      <c r="AX505">
        <v>2006964064</v>
      </c>
      <c r="AY505" t="s">
        <v>2366</v>
      </c>
      <c r="AZ505" s="21">
        <v>175961.5</v>
      </c>
      <c r="BA505">
        <v>9008238649</v>
      </c>
      <c r="BB505" s="21">
        <v>175961.5</v>
      </c>
      <c r="BC505" t="s">
        <v>2372</v>
      </c>
      <c r="BD505" t="s">
        <v>2376</v>
      </c>
      <c r="BE505" s="21">
        <f t="shared" si="7"/>
        <v>0</v>
      </c>
      <c r="BF505" t="s">
        <v>1417</v>
      </c>
      <c r="BG505" t="s">
        <v>1418</v>
      </c>
      <c r="BH505" t="s">
        <v>2374</v>
      </c>
      <c r="BI505" s="27">
        <v>0.55973379629629627</v>
      </c>
      <c r="BJ505">
        <v>319637</v>
      </c>
      <c r="BK505" t="s">
        <v>67</v>
      </c>
      <c r="BL505" s="27">
        <v>0.55973379629629627</v>
      </c>
      <c r="BM505" t="s">
        <v>2374</v>
      </c>
      <c r="BN505" s="27">
        <v>0.67865740740740732</v>
      </c>
      <c r="BO505" t="s">
        <v>2180</v>
      </c>
      <c r="BQ505" t="s">
        <v>2194</v>
      </c>
      <c r="BT505">
        <v>30370</v>
      </c>
      <c r="BW505" t="s">
        <v>1421</v>
      </c>
      <c r="BY505" s="28">
        <v>1</v>
      </c>
      <c r="BZ505" t="s">
        <v>2430</v>
      </c>
      <c r="CA505" t="s">
        <v>1422</v>
      </c>
      <c r="CB505" t="s">
        <v>2182</v>
      </c>
      <c r="CC505">
        <v>9000</v>
      </c>
      <c r="CD505" t="s">
        <v>1390</v>
      </c>
      <c r="CE505">
        <v>10</v>
      </c>
      <c r="CF505">
        <v>9000</v>
      </c>
      <c r="CG505" t="s">
        <v>1390</v>
      </c>
      <c r="CH505">
        <v>4018201845</v>
      </c>
      <c r="CI505" t="s">
        <v>1390</v>
      </c>
      <c r="CJ505" s="27">
        <v>0</v>
      </c>
      <c r="CK505" t="s">
        <v>2460</v>
      </c>
      <c r="CL505" t="s">
        <v>1424</v>
      </c>
      <c r="CM505" t="s">
        <v>2183</v>
      </c>
      <c r="CN505" t="s">
        <v>2184</v>
      </c>
      <c r="CO505" s="27">
        <v>0.67834490740740738</v>
      </c>
      <c r="CP505" s="27">
        <v>0</v>
      </c>
      <c r="CQ505" t="s">
        <v>2375</v>
      </c>
      <c r="CR505" t="s">
        <v>1427</v>
      </c>
      <c r="CS505" t="s">
        <v>1390</v>
      </c>
      <c r="CT505" t="s">
        <v>2185</v>
      </c>
      <c r="CU505">
        <v>183471035</v>
      </c>
      <c r="CV505">
        <v>9000</v>
      </c>
    </row>
    <row r="506" spans="1:100" x14ac:dyDescent="0.2">
      <c r="A506" s="12"/>
      <c r="B506" s="10"/>
      <c r="C506" s="10"/>
      <c r="D506" s="14"/>
      <c r="E506" s="14"/>
      <c r="F506" s="14"/>
      <c r="G506" s="14"/>
      <c r="H506" s="14"/>
      <c r="I506" s="13"/>
      <c r="J506" s="13"/>
      <c r="M506" s="5"/>
      <c r="N506" s="14"/>
      <c r="O506" s="14"/>
      <c r="P506" s="14"/>
      <c r="Q506" s="14"/>
      <c r="AL506" t="s">
        <v>388</v>
      </c>
      <c r="AM506" t="s">
        <v>2375</v>
      </c>
      <c r="AN506" s="27">
        <v>0.68247685185185192</v>
      </c>
      <c r="AO506" t="s">
        <v>2179</v>
      </c>
      <c r="AP506">
        <v>1017826554</v>
      </c>
      <c r="AQ506" t="s">
        <v>1414</v>
      </c>
      <c r="AR506" t="s">
        <v>1415</v>
      </c>
      <c r="AS506" t="s">
        <v>1416</v>
      </c>
      <c r="AT506" t="s">
        <v>1346</v>
      </c>
      <c r="AU506" t="s">
        <v>1272</v>
      </c>
      <c r="AV506" s="10">
        <v>140001287236</v>
      </c>
      <c r="AW506" s="10">
        <v>130000603291</v>
      </c>
      <c r="AX506">
        <v>2006964069</v>
      </c>
      <c r="AY506" t="s">
        <v>2366</v>
      </c>
      <c r="AZ506" s="21">
        <v>24128.5</v>
      </c>
      <c r="BA506">
        <v>9008238739</v>
      </c>
      <c r="BB506" s="21">
        <v>24128.5</v>
      </c>
      <c r="BC506" t="s">
        <v>2372</v>
      </c>
      <c r="BD506" t="s">
        <v>2376</v>
      </c>
      <c r="BE506" s="21">
        <f t="shared" si="7"/>
        <v>0</v>
      </c>
      <c r="BF506" t="s">
        <v>1417</v>
      </c>
      <c r="BG506" t="s">
        <v>1418</v>
      </c>
      <c r="BH506" t="s">
        <v>2374</v>
      </c>
      <c r="BI506" s="27">
        <v>0.55988425925925933</v>
      </c>
      <c r="BJ506">
        <v>319637</v>
      </c>
      <c r="BK506" t="s">
        <v>67</v>
      </c>
      <c r="BL506" s="27">
        <v>0.55988425925925933</v>
      </c>
      <c r="BM506" t="s">
        <v>2374</v>
      </c>
      <c r="BN506" s="27">
        <v>0.6837037037037037</v>
      </c>
      <c r="BO506" t="s">
        <v>2180</v>
      </c>
      <c r="BQ506" t="s">
        <v>2195</v>
      </c>
      <c r="BT506">
        <v>30370</v>
      </c>
      <c r="BW506" t="s">
        <v>1421</v>
      </c>
      <c r="BY506" s="28">
        <v>1</v>
      </c>
      <c r="BZ506" t="s">
        <v>2365</v>
      </c>
      <c r="CA506" t="s">
        <v>1422</v>
      </c>
      <c r="CB506" t="s">
        <v>2182</v>
      </c>
      <c r="CC506">
        <v>9000</v>
      </c>
      <c r="CD506" t="s">
        <v>1390</v>
      </c>
      <c r="CE506">
        <v>10</v>
      </c>
      <c r="CF506">
        <v>9000</v>
      </c>
      <c r="CG506" t="s">
        <v>1390</v>
      </c>
      <c r="CH506">
        <v>4018201845</v>
      </c>
      <c r="CI506" t="s">
        <v>1390</v>
      </c>
      <c r="CJ506" s="27">
        <v>0</v>
      </c>
      <c r="CK506" t="s">
        <v>2365</v>
      </c>
      <c r="CL506" t="s">
        <v>1424</v>
      </c>
      <c r="CM506" t="s">
        <v>2183</v>
      </c>
      <c r="CN506" t="s">
        <v>2184</v>
      </c>
      <c r="CO506" s="27">
        <v>0.68260416666666668</v>
      </c>
      <c r="CP506" s="27">
        <v>0</v>
      </c>
      <c r="CQ506" t="s">
        <v>2375</v>
      </c>
      <c r="CR506" t="s">
        <v>1427</v>
      </c>
      <c r="CS506" t="s">
        <v>1390</v>
      </c>
      <c r="CT506" t="s">
        <v>2185</v>
      </c>
      <c r="CU506">
        <v>183471453</v>
      </c>
      <c r="CV506">
        <v>9000</v>
      </c>
    </row>
    <row r="507" spans="1:100" x14ac:dyDescent="0.2">
      <c r="A507" s="12"/>
      <c r="B507" s="10"/>
      <c r="C507" s="10"/>
      <c r="D507" s="14"/>
      <c r="E507" s="14"/>
      <c r="F507" s="14"/>
      <c r="G507" s="14"/>
      <c r="H507" s="14"/>
      <c r="I507" s="13"/>
      <c r="J507" s="13"/>
      <c r="M507" s="5"/>
      <c r="N507" s="14"/>
      <c r="O507" s="14"/>
      <c r="P507" s="14"/>
      <c r="Q507" s="14"/>
      <c r="AL507" t="s">
        <v>523</v>
      </c>
      <c r="AM507" t="s">
        <v>2375</v>
      </c>
      <c r="AN507" s="27">
        <v>0.6177083333333333</v>
      </c>
      <c r="AO507" t="s">
        <v>2196</v>
      </c>
      <c r="AP507">
        <v>1016894925</v>
      </c>
      <c r="AQ507" t="s">
        <v>1414</v>
      </c>
      <c r="AR507" t="s">
        <v>1415</v>
      </c>
      <c r="AS507" t="s">
        <v>1416</v>
      </c>
      <c r="AT507" t="s">
        <v>1346</v>
      </c>
      <c r="AU507" t="s">
        <v>708</v>
      </c>
      <c r="AV507" s="10">
        <v>140001286745</v>
      </c>
      <c r="AW507" s="10">
        <v>130000573143</v>
      </c>
      <c r="AX507">
        <v>2006963663</v>
      </c>
      <c r="AY507" t="s">
        <v>2366</v>
      </c>
      <c r="AZ507" s="21">
        <v>401886.65</v>
      </c>
      <c r="BA507">
        <v>9008238083</v>
      </c>
      <c r="BB507" s="21">
        <v>401886.65</v>
      </c>
      <c r="BC507" t="s">
        <v>2367</v>
      </c>
      <c r="BD507" t="s">
        <v>2383</v>
      </c>
      <c r="BE507" s="21">
        <f t="shared" si="7"/>
        <v>0</v>
      </c>
      <c r="BF507" t="s">
        <v>1417</v>
      </c>
      <c r="BG507" t="s">
        <v>1418</v>
      </c>
      <c r="BH507" t="s">
        <v>2374</v>
      </c>
      <c r="BI507" s="27">
        <v>0.59574074074074079</v>
      </c>
      <c r="BJ507">
        <v>506189</v>
      </c>
      <c r="BK507" t="s">
        <v>85</v>
      </c>
      <c r="BL507" s="27">
        <v>0.59574074074074079</v>
      </c>
      <c r="BM507" t="s">
        <v>2374</v>
      </c>
      <c r="BN507" s="27">
        <v>0.62093750000000003</v>
      </c>
      <c r="BO507" t="s">
        <v>2197</v>
      </c>
      <c r="BQ507" t="s">
        <v>2198</v>
      </c>
      <c r="BT507">
        <v>30270</v>
      </c>
      <c r="BW507" t="s">
        <v>1421</v>
      </c>
      <c r="BY507" s="28">
        <v>1</v>
      </c>
      <c r="BZ507" t="s">
        <v>2399</v>
      </c>
      <c r="CA507" t="s">
        <v>1422</v>
      </c>
      <c r="CB507" t="s">
        <v>2199</v>
      </c>
      <c r="CC507">
        <v>9000</v>
      </c>
      <c r="CD507" t="s">
        <v>1395</v>
      </c>
      <c r="CE507">
        <v>10</v>
      </c>
      <c r="CF507">
        <v>9000</v>
      </c>
      <c r="CG507" t="s">
        <v>1395</v>
      </c>
      <c r="CH507">
        <v>4016316787</v>
      </c>
      <c r="CI507" t="s">
        <v>1395</v>
      </c>
      <c r="CJ507" s="27">
        <v>0</v>
      </c>
      <c r="CK507" t="s">
        <v>2424</v>
      </c>
      <c r="CL507" t="s">
        <v>1424</v>
      </c>
      <c r="CM507" t="s">
        <v>2200</v>
      </c>
      <c r="CN507" t="s">
        <v>2201</v>
      </c>
      <c r="CO507" s="27">
        <v>0.61776620370370372</v>
      </c>
      <c r="CP507" s="27">
        <v>0</v>
      </c>
      <c r="CQ507" t="s">
        <v>2375</v>
      </c>
      <c r="CR507" t="s">
        <v>1427</v>
      </c>
      <c r="CS507" t="s">
        <v>1395</v>
      </c>
      <c r="CT507" t="s">
        <v>2202</v>
      </c>
      <c r="CU507">
        <v>183465717</v>
      </c>
      <c r="CV507">
        <v>9000</v>
      </c>
    </row>
    <row r="508" spans="1:100" x14ac:dyDescent="0.2">
      <c r="A508" s="12"/>
      <c r="B508" s="10"/>
      <c r="C508" s="10"/>
      <c r="D508" s="14"/>
      <c r="E508" s="14"/>
      <c r="F508" s="14"/>
      <c r="G508" s="14"/>
      <c r="H508" s="14"/>
      <c r="I508" s="13"/>
      <c r="J508" s="13"/>
      <c r="M508" s="5"/>
      <c r="N508" s="14"/>
      <c r="O508" s="14"/>
      <c r="P508" s="14"/>
      <c r="Q508" s="14"/>
      <c r="AL508" t="s">
        <v>523</v>
      </c>
      <c r="AM508" t="s">
        <v>2375</v>
      </c>
      <c r="AN508" s="27">
        <v>0.59343749999999995</v>
      </c>
      <c r="AO508" t="s">
        <v>2196</v>
      </c>
      <c r="AP508">
        <v>1016894837</v>
      </c>
      <c r="AQ508" t="s">
        <v>1414</v>
      </c>
      <c r="AR508" t="s">
        <v>1415</v>
      </c>
      <c r="AS508" t="s">
        <v>1416</v>
      </c>
      <c r="AT508" t="s">
        <v>1346</v>
      </c>
      <c r="AU508" t="s">
        <v>1054</v>
      </c>
      <c r="AV508" s="10">
        <v>140001286519</v>
      </c>
      <c r="AW508" s="10">
        <v>130000573134</v>
      </c>
      <c r="AX508">
        <v>2006963302</v>
      </c>
      <c r="AY508" t="s">
        <v>2366</v>
      </c>
      <c r="AZ508" s="21">
        <v>12005.4</v>
      </c>
      <c r="BA508">
        <v>9008237796</v>
      </c>
      <c r="BB508" s="21">
        <v>12005.4</v>
      </c>
      <c r="BC508" t="s">
        <v>2367</v>
      </c>
      <c r="BD508" t="s">
        <v>2368</v>
      </c>
      <c r="BE508" s="21">
        <f t="shared" si="7"/>
        <v>0</v>
      </c>
      <c r="BF508" t="s">
        <v>1417</v>
      </c>
      <c r="BG508" t="s">
        <v>1418</v>
      </c>
      <c r="BH508" t="s">
        <v>2374</v>
      </c>
      <c r="BI508" s="27">
        <v>0.61937500000000001</v>
      </c>
      <c r="BJ508">
        <v>506189</v>
      </c>
      <c r="BK508" t="s">
        <v>85</v>
      </c>
      <c r="BL508" s="27">
        <v>0.61937500000000001</v>
      </c>
      <c r="BM508" t="s">
        <v>2374</v>
      </c>
      <c r="BN508" s="27">
        <v>0.59593750000000001</v>
      </c>
      <c r="BO508" t="s">
        <v>2197</v>
      </c>
      <c r="BQ508" t="s">
        <v>2203</v>
      </c>
      <c r="BT508">
        <v>30270</v>
      </c>
      <c r="BW508" t="s">
        <v>1421</v>
      </c>
      <c r="BY508" s="28">
        <v>1</v>
      </c>
      <c r="BZ508" t="s">
        <v>2426</v>
      </c>
      <c r="CA508" t="s">
        <v>1422</v>
      </c>
      <c r="CB508" t="s">
        <v>2199</v>
      </c>
      <c r="CC508">
        <v>9000</v>
      </c>
      <c r="CD508" t="s">
        <v>1395</v>
      </c>
      <c r="CE508">
        <v>10</v>
      </c>
      <c r="CF508">
        <v>9000</v>
      </c>
      <c r="CG508" t="s">
        <v>1395</v>
      </c>
      <c r="CH508">
        <v>4016316787</v>
      </c>
      <c r="CI508" t="s">
        <v>1395</v>
      </c>
      <c r="CJ508" s="27">
        <v>0</v>
      </c>
      <c r="CK508" t="s">
        <v>2489</v>
      </c>
      <c r="CL508" t="s">
        <v>1424</v>
      </c>
      <c r="CM508" t="s">
        <v>2200</v>
      </c>
      <c r="CN508" t="s">
        <v>2201</v>
      </c>
      <c r="CO508" s="27">
        <v>0.59356481481481482</v>
      </c>
      <c r="CP508" s="27">
        <v>0</v>
      </c>
      <c r="CQ508" t="s">
        <v>2375</v>
      </c>
      <c r="CR508" t="s">
        <v>1427</v>
      </c>
      <c r="CS508" t="s">
        <v>1395</v>
      </c>
      <c r="CT508" t="s">
        <v>2202</v>
      </c>
      <c r="CU508">
        <v>183463324</v>
      </c>
      <c r="CV508">
        <v>9000</v>
      </c>
    </row>
    <row r="509" spans="1:100" x14ac:dyDescent="0.2">
      <c r="A509" s="12"/>
      <c r="B509" s="10"/>
      <c r="C509" s="10"/>
      <c r="D509" s="14"/>
      <c r="E509" s="14"/>
      <c r="F509" s="14"/>
      <c r="G509" s="14"/>
      <c r="H509" s="14"/>
      <c r="I509" s="13"/>
      <c r="J509" s="13"/>
      <c r="M509" s="5"/>
      <c r="N509" s="14"/>
      <c r="O509" s="14"/>
      <c r="P509" s="14"/>
      <c r="Q509" s="14"/>
      <c r="AL509" t="s">
        <v>523</v>
      </c>
      <c r="AM509" t="s">
        <v>2375</v>
      </c>
      <c r="AN509" s="27">
        <v>0.61024305555555558</v>
      </c>
      <c r="AO509" t="s">
        <v>2196</v>
      </c>
      <c r="AP509">
        <v>1018532101</v>
      </c>
      <c r="AQ509" t="s">
        <v>1414</v>
      </c>
      <c r="AR509" t="s">
        <v>1415</v>
      </c>
      <c r="AS509" t="s">
        <v>1416</v>
      </c>
      <c r="AT509" t="s">
        <v>1346</v>
      </c>
      <c r="AU509" t="s">
        <v>896</v>
      </c>
      <c r="AV509" s="10">
        <v>140001286662</v>
      </c>
      <c r="AW509" s="10">
        <v>130000573100</v>
      </c>
      <c r="AX509">
        <v>2006963520</v>
      </c>
      <c r="AY509" t="s">
        <v>2366</v>
      </c>
      <c r="AZ509" s="21">
        <v>26953.3</v>
      </c>
      <c r="BA509">
        <v>9008237991</v>
      </c>
      <c r="BB509" s="21">
        <v>26953.3</v>
      </c>
      <c r="BC509" t="s">
        <v>2372</v>
      </c>
      <c r="BD509" t="s">
        <v>2373</v>
      </c>
      <c r="BE509" s="21">
        <f t="shared" si="7"/>
        <v>0</v>
      </c>
      <c r="BF509" t="s">
        <v>1417</v>
      </c>
      <c r="BG509" t="s">
        <v>1418</v>
      </c>
      <c r="BH509" t="s">
        <v>2374</v>
      </c>
      <c r="BI509" s="27">
        <v>0.59303240740740748</v>
      </c>
      <c r="BJ509">
        <v>506189</v>
      </c>
      <c r="BK509" t="s">
        <v>85</v>
      </c>
      <c r="BL509" s="27">
        <v>0.59303240740740748</v>
      </c>
      <c r="BM509" t="s">
        <v>2374</v>
      </c>
      <c r="BN509" s="27">
        <v>0.61202546296296301</v>
      </c>
      <c r="BO509" t="s">
        <v>2197</v>
      </c>
      <c r="BQ509" t="s">
        <v>2204</v>
      </c>
      <c r="BT509">
        <v>30270</v>
      </c>
      <c r="BW509" t="s">
        <v>1421</v>
      </c>
      <c r="BY509" s="28">
        <v>1</v>
      </c>
      <c r="BZ509" t="s">
        <v>2488</v>
      </c>
      <c r="CA509" t="s">
        <v>1422</v>
      </c>
      <c r="CB509" t="s">
        <v>2199</v>
      </c>
      <c r="CC509">
        <v>9000</v>
      </c>
      <c r="CD509" t="s">
        <v>1395</v>
      </c>
      <c r="CE509">
        <v>10</v>
      </c>
      <c r="CF509">
        <v>9000</v>
      </c>
      <c r="CG509" t="s">
        <v>1395</v>
      </c>
      <c r="CH509">
        <v>4016316787</v>
      </c>
      <c r="CI509" t="s">
        <v>1395</v>
      </c>
      <c r="CJ509" s="27">
        <v>0</v>
      </c>
      <c r="CK509" t="s">
        <v>2471</v>
      </c>
      <c r="CL509" t="s">
        <v>1424</v>
      </c>
      <c r="CM509" t="s">
        <v>2200</v>
      </c>
      <c r="CN509" t="s">
        <v>2201</v>
      </c>
      <c r="CO509" s="27">
        <v>0.61041666666666672</v>
      </c>
      <c r="CP509" s="27">
        <v>0</v>
      </c>
      <c r="CQ509" t="s">
        <v>2375</v>
      </c>
      <c r="CR509" t="s">
        <v>1427</v>
      </c>
      <c r="CS509" t="s">
        <v>1395</v>
      </c>
      <c r="CT509" t="s">
        <v>2202</v>
      </c>
      <c r="CU509">
        <v>183464927</v>
      </c>
      <c r="CV509">
        <v>9000</v>
      </c>
    </row>
    <row r="510" spans="1:100" x14ac:dyDescent="0.2">
      <c r="A510" s="12"/>
      <c r="B510" s="10"/>
      <c r="C510" s="10"/>
      <c r="D510" s="14"/>
      <c r="E510" s="14"/>
      <c r="F510" s="14"/>
      <c r="G510" s="14"/>
      <c r="H510" s="14"/>
      <c r="I510" s="13"/>
      <c r="J510" s="13"/>
      <c r="M510" s="5"/>
      <c r="N510" s="14"/>
      <c r="O510" s="14"/>
      <c r="P510" s="14"/>
      <c r="Q510" s="14"/>
      <c r="AL510" t="s">
        <v>523</v>
      </c>
      <c r="AM510" t="s">
        <v>2375</v>
      </c>
      <c r="AN510" s="27">
        <v>0.60289351851851858</v>
      </c>
      <c r="AO510" t="s">
        <v>2196</v>
      </c>
      <c r="AP510">
        <v>1017826554</v>
      </c>
      <c r="AQ510" t="s">
        <v>1414</v>
      </c>
      <c r="AR510" t="s">
        <v>1415</v>
      </c>
      <c r="AS510" t="s">
        <v>1416</v>
      </c>
      <c r="AT510" t="s">
        <v>1346</v>
      </c>
      <c r="AU510" t="s">
        <v>1022</v>
      </c>
      <c r="AV510" s="10">
        <v>140001286606</v>
      </c>
      <c r="AW510" s="10">
        <v>130000573106</v>
      </c>
      <c r="AX510">
        <v>2006963429</v>
      </c>
      <c r="AY510" t="s">
        <v>2366</v>
      </c>
      <c r="AZ510" s="21">
        <v>303901.40000000002</v>
      </c>
      <c r="BA510">
        <v>9008237859</v>
      </c>
      <c r="BB510" s="21">
        <v>303901.40000000002</v>
      </c>
      <c r="BC510" t="s">
        <v>2372</v>
      </c>
      <c r="BD510" t="s">
        <v>2376</v>
      </c>
      <c r="BE510" s="21">
        <f t="shared" si="7"/>
        <v>0</v>
      </c>
      <c r="BF510" t="s">
        <v>1417</v>
      </c>
      <c r="BG510" t="s">
        <v>1418</v>
      </c>
      <c r="BH510" t="s">
        <v>2374</v>
      </c>
      <c r="BI510" s="27">
        <v>0.61965277777777772</v>
      </c>
      <c r="BJ510">
        <v>506189</v>
      </c>
      <c r="BK510" t="s">
        <v>85</v>
      </c>
      <c r="BL510" s="27">
        <v>0.61965277777777772</v>
      </c>
      <c r="BM510" t="s">
        <v>2374</v>
      </c>
      <c r="BN510" s="27">
        <v>0.60569444444444442</v>
      </c>
      <c r="BO510" t="s">
        <v>2197</v>
      </c>
      <c r="BQ510" t="s">
        <v>2205</v>
      </c>
      <c r="BT510">
        <v>30270</v>
      </c>
      <c r="BW510" t="s">
        <v>1421</v>
      </c>
      <c r="BY510" s="28">
        <v>1</v>
      </c>
      <c r="BZ510" t="s">
        <v>2488</v>
      </c>
      <c r="CA510" t="s">
        <v>1422</v>
      </c>
      <c r="CB510" t="s">
        <v>2199</v>
      </c>
      <c r="CC510">
        <v>9000</v>
      </c>
      <c r="CD510" t="s">
        <v>1395</v>
      </c>
      <c r="CE510">
        <v>10</v>
      </c>
      <c r="CF510">
        <v>9000</v>
      </c>
      <c r="CG510" t="s">
        <v>1395</v>
      </c>
      <c r="CH510">
        <v>4016316787</v>
      </c>
      <c r="CI510" t="s">
        <v>1395</v>
      </c>
      <c r="CJ510" s="27">
        <v>0</v>
      </c>
      <c r="CK510" t="s">
        <v>2471</v>
      </c>
      <c r="CL510" t="s">
        <v>1424</v>
      </c>
      <c r="CM510" t="s">
        <v>2200</v>
      </c>
      <c r="CN510" t="s">
        <v>2201</v>
      </c>
      <c r="CO510" s="27">
        <v>0.60333333333333339</v>
      </c>
      <c r="CP510" s="27">
        <v>0</v>
      </c>
      <c r="CQ510" t="s">
        <v>2375</v>
      </c>
      <c r="CR510" t="s">
        <v>1427</v>
      </c>
      <c r="CS510" t="s">
        <v>1395</v>
      </c>
      <c r="CT510" t="s">
        <v>2202</v>
      </c>
      <c r="CU510">
        <v>183464240</v>
      </c>
      <c r="CV510">
        <v>9000</v>
      </c>
    </row>
    <row r="511" spans="1:100" x14ac:dyDescent="0.2">
      <c r="A511" s="12"/>
      <c r="B511" s="10"/>
      <c r="C511" s="10"/>
      <c r="D511" s="14"/>
      <c r="E511" s="14"/>
      <c r="F511" s="14"/>
      <c r="G511" s="14"/>
      <c r="H511" s="14"/>
      <c r="I511" s="13"/>
      <c r="J511" s="13"/>
      <c r="M511" s="5"/>
      <c r="N511" s="14"/>
      <c r="O511" s="14"/>
      <c r="P511" s="14"/>
      <c r="Q511" s="14"/>
      <c r="AL511" t="s">
        <v>523</v>
      </c>
      <c r="AM511" t="s">
        <v>2375</v>
      </c>
      <c r="AN511" s="27">
        <v>0.58452546296296293</v>
      </c>
      <c r="AO511" t="s">
        <v>2196</v>
      </c>
      <c r="AP511">
        <v>1016892882</v>
      </c>
      <c r="AQ511" t="s">
        <v>1414</v>
      </c>
      <c r="AR511" t="s">
        <v>1415</v>
      </c>
      <c r="AS511" t="s">
        <v>1416</v>
      </c>
      <c r="AT511" t="s">
        <v>1346</v>
      </c>
      <c r="AU511" t="s">
        <v>774</v>
      </c>
      <c r="AV511" s="10">
        <v>140001286430</v>
      </c>
      <c r="AW511" s="10">
        <v>130000572983</v>
      </c>
      <c r="AX511">
        <v>2006963204</v>
      </c>
      <c r="AY511" t="s">
        <v>2366</v>
      </c>
      <c r="AZ511" s="21">
        <v>507228.15</v>
      </c>
      <c r="BA511">
        <v>9008237693</v>
      </c>
      <c r="BB511" s="21">
        <v>507228.15</v>
      </c>
      <c r="BC511" t="s">
        <v>2379</v>
      </c>
      <c r="BD511" t="s">
        <v>2380</v>
      </c>
      <c r="BE511" s="21">
        <f t="shared" si="7"/>
        <v>0</v>
      </c>
      <c r="BF511" t="s">
        <v>1417</v>
      </c>
      <c r="BG511" t="s">
        <v>1418</v>
      </c>
      <c r="BH511" t="s">
        <v>2374</v>
      </c>
      <c r="BI511" s="27">
        <v>0.59584490740740736</v>
      </c>
      <c r="BJ511">
        <v>506189</v>
      </c>
      <c r="BK511" t="s">
        <v>85</v>
      </c>
      <c r="BL511" s="27">
        <v>0.59584490740740736</v>
      </c>
      <c r="BM511" t="s">
        <v>2374</v>
      </c>
      <c r="BN511" s="27">
        <v>0.58725694444444443</v>
      </c>
      <c r="BO511" t="s">
        <v>2197</v>
      </c>
      <c r="BQ511" t="s">
        <v>2206</v>
      </c>
      <c r="BT511">
        <v>30270</v>
      </c>
      <c r="BW511" t="s">
        <v>1421</v>
      </c>
      <c r="BY511" s="28">
        <v>1</v>
      </c>
      <c r="BZ511" t="s">
        <v>2426</v>
      </c>
      <c r="CA511" t="s">
        <v>1422</v>
      </c>
      <c r="CB511" t="s">
        <v>2199</v>
      </c>
      <c r="CC511">
        <v>9000</v>
      </c>
      <c r="CD511" t="s">
        <v>1395</v>
      </c>
      <c r="CE511">
        <v>10</v>
      </c>
      <c r="CF511">
        <v>9000</v>
      </c>
      <c r="CG511" t="s">
        <v>1395</v>
      </c>
      <c r="CH511">
        <v>4016316787</v>
      </c>
      <c r="CI511" t="s">
        <v>1395</v>
      </c>
      <c r="CJ511" s="27">
        <v>0</v>
      </c>
      <c r="CK511" t="s">
        <v>2489</v>
      </c>
      <c r="CL511" t="s">
        <v>1424</v>
      </c>
      <c r="CM511" t="s">
        <v>2200</v>
      </c>
      <c r="CN511" t="s">
        <v>2201</v>
      </c>
      <c r="CO511" s="27">
        <v>0.58486111111111116</v>
      </c>
      <c r="CP511" s="27">
        <v>0</v>
      </c>
      <c r="CQ511" t="s">
        <v>2375</v>
      </c>
      <c r="CR511" t="s">
        <v>1427</v>
      </c>
      <c r="CS511" t="s">
        <v>1395</v>
      </c>
      <c r="CT511" t="s">
        <v>2202</v>
      </c>
      <c r="CU511">
        <v>183462532</v>
      </c>
      <c r="CV511">
        <v>9000</v>
      </c>
    </row>
    <row r="512" spans="1:100" x14ac:dyDescent="0.2">
      <c r="A512" s="12"/>
      <c r="B512" s="10"/>
      <c r="C512" s="10"/>
      <c r="D512" s="14"/>
      <c r="E512" s="14"/>
      <c r="F512" s="14"/>
      <c r="G512" s="14"/>
      <c r="H512" s="14"/>
      <c r="I512" s="13"/>
      <c r="J512" s="13"/>
      <c r="M512" s="5"/>
      <c r="N512" s="14"/>
      <c r="O512" s="14"/>
      <c r="P512" s="14"/>
      <c r="Q512" s="14"/>
      <c r="AL512" t="s">
        <v>523</v>
      </c>
      <c r="AM512" t="s">
        <v>2375</v>
      </c>
      <c r="AN512" s="27">
        <v>0.55746527777777777</v>
      </c>
      <c r="AO512" t="s">
        <v>2196</v>
      </c>
      <c r="AP512">
        <v>1016892928</v>
      </c>
      <c r="AQ512" t="s">
        <v>1414</v>
      </c>
      <c r="AR512" t="s">
        <v>1415</v>
      </c>
      <c r="AS512" t="s">
        <v>1416</v>
      </c>
      <c r="AT512" t="s">
        <v>1346</v>
      </c>
      <c r="AU512" t="s">
        <v>942</v>
      </c>
      <c r="AV512" s="10">
        <v>140001286195</v>
      </c>
      <c r="AW512" s="10">
        <v>130000573004</v>
      </c>
      <c r="AX512">
        <v>2006962987</v>
      </c>
      <c r="AY512" t="s">
        <v>2366</v>
      </c>
      <c r="AZ512" s="21">
        <v>522459.6</v>
      </c>
      <c r="BA512">
        <v>9008237324</v>
      </c>
      <c r="BB512" s="21">
        <v>522459.6</v>
      </c>
      <c r="BC512" t="s">
        <v>2367</v>
      </c>
      <c r="BD512" t="s">
        <v>2371</v>
      </c>
      <c r="BE512" s="21">
        <f t="shared" si="7"/>
        <v>0</v>
      </c>
      <c r="BF512" t="s">
        <v>1417</v>
      </c>
      <c r="BG512" t="s">
        <v>1418</v>
      </c>
      <c r="BH512" t="s">
        <v>2374</v>
      </c>
      <c r="BI512" s="27">
        <v>0.5953356481481481</v>
      </c>
      <c r="BJ512">
        <v>506189</v>
      </c>
      <c r="BK512" t="s">
        <v>85</v>
      </c>
      <c r="BL512" s="27">
        <v>0.59537037037037044</v>
      </c>
      <c r="BM512" t="s">
        <v>2374</v>
      </c>
      <c r="BN512" s="27">
        <v>0.56519675925925927</v>
      </c>
      <c r="BO512" t="s">
        <v>2197</v>
      </c>
      <c r="BQ512" t="s">
        <v>2207</v>
      </c>
      <c r="BT512">
        <v>30270</v>
      </c>
      <c r="BW512" t="s">
        <v>1421</v>
      </c>
      <c r="BY512" s="28">
        <v>1</v>
      </c>
      <c r="BZ512" t="s">
        <v>2399</v>
      </c>
      <c r="CA512" t="s">
        <v>1422</v>
      </c>
      <c r="CB512" t="s">
        <v>2199</v>
      </c>
      <c r="CC512">
        <v>9000</v>
      </c>
      <c r="CD512" t="s">
        <v>1395</v>
      </c>
      <c r="CE512">
        <v>10</v>
      </c>
      <c r="CF512">
        <v>9000</v>
      </c>
      <c r="CG512" t="s">
        <v>1395</v>
      </c>
      <c r="CH512">
        <v>4016316787</v>
      </c>
      <c r="CI512" t="s">
        <v>1395</v>
      </c>
      <c r="CJ512" s="27">
        <v>0</v>
      </c>
      <c r="CK512" t="s">
        <v>2424</v>
      </c>
      <c r="CL512" t="s">
        <v>1424</v>
      </c>
      <c r="CM512" t="s">
        <v>2200</v>
      </c>
      <c r="CN512" t="s">
        <v>2201</v>
      </c>
      <c r="CO512" s="27">
        <v>0.56013888888888885</v>
      </c>
      <c r="CP512" s="27">
        <v>0</v>
      </c>
      <c r="CQ512" t="s">
        <v>2375</v>
      </c>
      <c r="CR512" t="s">
        <v>1427</v>
      </c>
      <c r="CS512" t="s">
        <v>1395</v>
      </c>
      <c r="CT512" t="s">
        <v>2202</v>
      </c>
      <c r="CU512">
        <v>183460415</v>
      </c>
      <c r="CV512">
        <v>9000</v>
      </c>
    </row>
    <row r="513" spans="1:100" x14ac:dyDescent="0.2">
      <c r="A513" s="12"/>
      <c r="B513" s="10"/>
      <c r="C513" s="10"/>
      <c r="D513" s="14"/>
      <c r="E513" s="14"/>
      <c r="F513" s="14"/>
      <c r="G513" s="14"/>
      <c r="H513" s="14"/>
      <c r="I513" s="13"/>
      <c r="J513" s="13"/>
      <c r="M513" s="5"/>
      <c r="N513" s="14"/>
      <c r="O513" s="14"/>
      <c r="P513" s="14"/>
      <c r="Q513" s="14"/>
      <c r="AL513" t="s">
        <v>523</v>
      </c>
      <c r="AM513" t="s">
        <v>2375</v>
      </c>
      <c r="AN513" s="27">
        <v>0.54005787037037034</v>
      </c>
      <c r="AO513" t="s">
        <v>2196</v>
      </c>
      <c r="AP513">
        <v>1016823762</v>
      </c>
      <c r="AQ513" t="s">
        <v>1414</v>
      </c>
      <c r="AR513" t="s">
        <v>1415</v>
      </c>
      <c r="AS513" t="s">
        <v>1416</v>
      </c>
      <c r="AT513" t="s">
        <v>1346</v>
      </c>
      <c r="AU513" t="s">
        <v>988</v>
      </c>
      <c r="AV513" s="10">
        <v>140001285988</v>
      </c>
      <c r="AW513" s="10">
        <v>130000573093</v>
      </c>
      <c r="AX513">
        <v>2006962787</v>
      </c>
      <c r="AY513" t="s">
        <v>2366</v>
      </c>
      <c r="AZ513" s="21">
        <v>314729.8</v>
      </c>
      <c r="BA513">
        <v>9008237155</v>
      </c>
      <c r="BB513" s="21">
        <v>314729.8</v>
      </c>
      <c r="BC513" t="s">
        <v>2384</v>
      </c>
      <c r="BD513" t="s">
        <v>2385</v>
      </c>
      <c r="BE513" s="21">
        <f t="shared" si="7"/>
        <v>0</v>
      </c>
      <c r="BF513" t="s">
        <v>1417</v>
      </c>
      <c r="BG513" t="s">
        <v>1418</v>
      </c>
      <c r="BH513" t="s">
        <v>2374</v>
      </c>
      <c r="BI513" s="27">
        <v>0.5939699074074074</v>
      </c>
      <c r="BJ513">
        <v>506189</v>
      </c>
      <c r="BK513" t="s">
        <v>85</v>
      </c>
      <c r="BL513" s="27">
        <v>0.5939699074074074</v>
      </c>
      <c r="BM513" t="s">
        <v>2374</v>
      </c>
      <c r="BN513" s="27">
        <v>0.5446064814814815</v>
      </c>
      <c r="BO513" t="s">
        <v>2197</v>
      </c>
      <c r="BQ513" t="s">
        <v>2208</v>
      </c>
      <c r="BT513">
        <v>30270</v>
      </c>
      <c r="BW513" t="s">
        <v>1421</v>
      </c>
      <c r="BY513" s="28">
        <v>1</v>
      </c>
      <c r="BZ513" t="s">
        <v>2400</v>
      </c>
      <c r="CA513" t="s">
        <v>1422</v>
      </c>
      <c r="CB513" t="s">
        <v>2199</v>
      </c>
      <c r="CC513">
        <v>9000</v>
      </c>
      <c r="CD513" t="s">
        <v>1395</v>
      </c>
      <c r="CE513">
        <v>10</v>
      </c>
      <c r="CF513">
        <v>9000</v>
      </c>
      <c r="CG513" t="s">
        <v>1395</v>
      </c>
      <c r="CH513">
        <v>4016316787</v>
      </c>
      <c r="CI513" t="s">
        <v>1395</v>
      </c>
      <c r="CJ513" s="27">
        <v>0</v>
      </c>
      <c r="CK513" t="s">
        <v>2484</v>
      </c>
      <c r="CL513" t="s">
        <v>1424</v>
      </c>
      <c r="CM513" t="s">
        <v>2200</v>
      </c>
      <c r="CN513" t="s">
        <v>2201</v>
      </c>
      <c r="CO513" s="27">
        <v>0.54041666666666666</v>
      </c>
      <c r="CP513" s="27">
        <v>0</v>
      </c>
      <c r="CQ513" t="s">
        <v>2375</v>
      </c>
      <c r="CR513" t="s">
        <v>1427</v>
      </c>
      <c r="CS513" t="s">
        <v>1395</v>
      </c>
      <c r="CT513" t="s">
        <v>2202</v>
      </c>
      <c r="CU513">
        <v>183459139</v>
      </c>
      <c r="CV513">
        <v>9000</v>
      </c>
    </row>
    <row r="514" spans="1:100" x14ac:dyDescent="0.2">
      <c r="A514" s="12"/>
      <c r="B514" s="10"/>
      <c r="C514" s="10"/>
      <c r="D514" s="14"/>
      <c r="E514" s="14"/>
      <c r="F514" s="14"/>
      <c r="G514" s="14"/>
      <c r="H514" s="14"/>
      <c r="I514" s="13"/>
      <c r="J514" s="13"/>
      <c r="M514" s="5"/>
      <c r="N514" s="14"/>
      <c r="O514" s="14"/>
      <c r="P514" s="14"/>
      <c r="Q514" s="14"/>
      <c r="AL514" t="s">
        <v>523</v>
      </c>
      <c r="AM514" t="s">
        <v>2375</v>
      </c>
      <c r="AN514" s="27">
        <v>0.6256828703703704</v>
      </c>
      <c r="AO514" t="s">
        <v>2196</v>
      </c>
      <c r="AP514">
        <v>1018950475</v>
      </c>
      <c r="AQ514" t="s">
        <v>1414</v>
      </c>
      <c r="AR514" t="s">
        <v>1415</v>
      </c>
      <c r="AS514" t="s">
        <v>1416</v>
      </c>
      <c r="AT514" t="s">
        <v>1346</v>
      </c>
      <c r="AU514" t="s">
        <v>683</v>
      </c>
      <c r="AV514" s="10">
        <v>140001286803</v>
      </c>
      <c r="AW514" s="10">
        <v>130000573149</v>
      </c>
      <c r="AX514">
        <v>2006963683</v>
      </c>
      <c r="AY514" t="s">
        <v>2366</v>
      </c>
      <c r="AZ514" s="21">
        <v>117170.35</v>
      </c>
      <c r="BA514">
        <v>9008238204</v>
      </c>
      <c r="BB514" s="21">
        <v>117170.35</v>
      </c>
      <c r="BC514" t="s">
        <v>2367</v>
      </c>
      <c r="BD514" t="s">
        <v>2370</v>
      </c>
      <c r="BE514" s="21">
        <f t="shared" ref="BE514:BE577" si="8">AZ514-BB514</f>
        <v>0</v>
      </c>
      <c r="BF514" t="s">
        <v>1417</v>
      </c>
      <c r="BG514" t="s">
        <v>1418</v>
      </c>
      <c r="BH514" t="s">
        <v>2374</v>
      </c>
      <c r="BI514" s="27">
        <v>0.59556712962962965</v>
      </c>
      <c r="BJ514">
        <v>506189</v>
      </c>
      <c r="BK514" t="s">
        <v>85</v>
      </c>
      <c r="BL514" s="27">
        <v>0.59556712962962965</v>
      </c>
      <c r="BM514" t="s">
        <v>2374</v>
      </c>
      <c r="BN514" s="27">
        <v>0.62763888888888886</v>
      </c>
      <c r="BO514" t="s">
        <v>2197</v>
      </c>
      <c r="BQ514" t="s">
        <v>2209</v>
      </c>
      <c r="BT514">
        <v>30270</v>
      </c>
      <c r="BW514" t="s">
        <v>1421</v>
      </c>
      <c r="BY514" s="28">
        <v>1</v>
      </c>
      <c r="BZ514" t="s">
        <v>2399</v>
      </c>
      <c r="CA514" t="s">
        <v>1422</v>
      </c>
      <c r="CB514" t="s">
        <v>2199</v>
      </c>
      <c r="CC514">
        <v>9000</v>
      </c>
      <c r="CD514" t="s">
        <v>1395</v>
      </c>
      <c r="CE514">
        <v>10</v>
      </c>
      <c r="CF514">
        <v>9000</v>
      </c>
      <c r="CG514" t="s">
        <v>1395</v>
      </c>
      <c r="CH514">
        <v>4016316787</v>
      </c>
      <c r="CI514" t="s">
        <v>1395</v>
      </c>
      <c r="CJ514" s="27">
        <v>0</v>
      </c>
      <c r="CK514" t="s">
        <v>2424</v>
      </c>
      <c r="CL514" t="s">
        <v>1424</v>
      </c>
      <c r="CM514" t="s">
        <v>2200</v>
      </c>
      <c r="CN514" t="s">
        <v>2201</v>
      </c>
      <c r="CO514" s="27">
        <v>0.62574074074074071</v>
      </c>
      <c r="CP514" s="27">
        <v>0</v>
      </c>
      <c r="CQ514" t="s">
        <v>2375</v>
      </c>
      <c r="CR514" t="s">
        <v>1427</v>
      </c>
      <c r="CS514" t="s">
        <v>1395</v>
      </c>
      <c r="CT514" t="s">
        <v>2202</v>
      </c>
      <c r="CU514">
        <v>183466340</v>
      </c>
      <c r="CV514">
        <v>9000</v>
      </c>
    </row>
    <row r="515" spans="1:100" x14ac:dyDescent="0.2">
      <c r="A515" s="12"/>
      <c r="B515" s="10"/>
      <c r="C515" s="10"/>
      <c r="D515" s="14"/>
      <c r="E515" s="14"/>
      <c r="F515" s="14"/>
      <c r="G515" s="14"/>
      <c r="H515" s="14"/>
      <c r="I515" s="13"/>
      <c r="J515" s="13"/>
      <c r="M515" s="5"/>
      <c r="N515" s="14"/>
      <c r="O515" s="14"/>
      <c r="P515" s="14"/>
      <c r="Q515" s="14"/>
      <c r="AL515" t="s">
        <v>431</v>
      </c>
      <c r="AM515" t="s">
        <v>2375</v>
      </c>
      <c r="AN515" s="27">
        <v>0.54593749999999996</v>
      </c>
      <c r="AO515" t="s">
        <v>1413</v>
      </c>
      <c r="AP515">
        <v>1016892882</v>
      </c>
      <c r="AQ515" t="s">
        <v>1414</v>
      </c>
      <c r="AR515" t="s">
        <v>1415</v>
      </c>
      <c r="AS515" t="s">
        <v>1416</v>
      </c>
      <c r="AT515" t="s">
        <v>1346</v>
      </c>
      <c r="AU515" t="s">
        <v>790</v>
      </c>
      <c r="AV515" s="10">
        <v>140001286052</v>
      </c>
      <c r="AW515" s="10">
        <v>130000572670</v>
      </c>
      <c r="AX515">
        <v>2006962841</v>
      </c>
      <c r="AY515" t="s">
        <v>2366</v>
      </c>
      <c r="AZ515" s="21">
        <v>443370.55</v>
      </c>
      <c r="BA515">
        <v>9008237193</v>
      </c>
      <c r="BB515" s="21">
        <v>443370.55</v>
      </c>
      <c r="BC515" t="s">
        <v>2379</v>
      </c>
      <c r="BD515" t="s">
        <v>2380</v>
      </c>
      <c r="BE515" s="21">
        <f t="shared" si="8"/>
        <v>0</v>
      </c>
      <c r="BF515" t="s">
        <v>1417</v>
      </c>
      <c r="BG515" t="s">
        <v>1418</v>
      </c>
      <c r="BH515" t="s">
        <v>2374</v>
      </c>
      <c r="BI515" s="27">
        <v>0.60504629629629625</v>
      </c>
      <c r="BJ515">
        <v>502330</v>
      </c>
      <c r="BK515" t="s">
        <v>33</v>
      </c>
      <c r="BL515" s="27">
        <v>0.60504629629629625</v>
      </c>
      <c r="BM515" t="s">
        <v>2374</v>
      </c>
      <c r="BN515" s="27">
        <v>0.55196759259259254</v>
      </c>
      <c r="BO515" t="s">
        <v>2210</v>
      </c>
      <c r="BQ515" t="s">
        <v>2211</v>
      </c>
      <c r="BS515" t="s">
        <v>2212</v>
      </c>
      <c r="BT515">
        <v>30110</v>
      </c>
      <c r="BU515">
        <v>4</v>
      </c>
      <c r="BW515" t="s">
        <v>1421</v>
      </c>
      <c r="BY515" s="27">
        <v>0.54593749999999996</v>
      </c>
      <c r="BZ515" t="s">
        <v>2418</v>
      </c>
      <c r="CA515" t="s">
        <v>1422</v>
      </c>
      <c r="CB515" t="s">
        <v>2213</v>
      </c>
      <c r="CC515">
        <v>9000</v>
      </c>
      <c r="CD515" t="s">
        <v>1395</v>
      </c>
      <c r="CE515">
        <v>10</v>
      </c>
      <c r="CF515">
        <v>9000</v>
      </c>
      <c r="CG515" t="s">
        <v>1395</v>
      </c>
      <c r="CH515">
        <v>4016317310</v>
      </c>
      <c r="CI515" t="s">
        <v>1395</v>
      </c>
      <c r="CJ515" s="27">
        <v>0.54593749999999996</v>
      </c>
      <c r="CK515" t="s">
        <v>2398</v>
      </c>
      <c r="CL515" t="s">
        <v>1424</v>
      </c>
      <c r="CM515" t="s">
        <v>2214</v>
      </c>
      <c r="CN515" t="s">
        <v>2215</v>
      </c>
      <c r="CO515" s="27">
        <v>0.54623842592592597</v>
      </c>
      <c r="CP515" s="27">
        <v>0</v>
      </c>
      <c r="CQ515" t="s">
        <v>2375</v>
      </c>
      <c r="CR515" t="s">
        <v>1427</v>
      </c>
      <c r="CS515" t="s">
        <v>1395</v>
      </c>
      <c r="CT515" t="s">
        <v>2216</v>
      </c>
      <c r="CU515">
        <v>183459489</v>
      </c>
      <c r="CV515">
        <v>9000</v>
      </c>
    </row>
    <row r="516" spans="1:100" x14ac:dyDescent="0.2">
      <c r="A516" s="12"/>
      <c r="B516" s="10"/>
      <c r="C516" s="10"/>
      <c r="D516" s="14"/>
      <c r="E516" s="14"/>
      <c r="F516" s="14"/>
      <c r="G516" s="14"/>
      <c r="H516" s="14"/>
      <c r="I516" s="13"/>
      <c r="J516" s="13"/>
      <c r="M516" s="5"/>
      <c r="N516" s="14"/>
      <c r="O516" s="14"/>
      <c r="P516" s="14"/>
      <c r="Q516" s="14"/>
      <c r="AL516" t="s">
        <v>431</v>
      </c>
      <c r="AM516" t="s">
        <v>2375</v>
      </c>
      <c r="AN516" s="27">
        <v>0.65656250000000005</v>
      </c>
      <c r="AO516" t="s">
        <v>1413</v>
      </c>
      <c r="AP516">
        <v>1015793472</v>
      </c>
      <c r="AQ516" t="s">
        <v>1414</v>
      </c>
      <c r="AR516" t="s">
        <v>1415</v>
      </c>
      <c r="AS516" t="s">
        <v>1416</v>
      </c>
      <c r="AT516" t="s">
        <v>1346</v>
      </c>
      <c r="AU516" t="s">
        <v>1201</v>
      </c>
      <c r="AV516" s="10">
        <v>140001287056</v>
      </c>
      <c r="AW516" s="10">
        <v>130000601229</v>
      </c>
      <c r="AX516">
        <v>2006963961</v>
      </c>
      <c r="AY516" t="s">
        <v>2366</v>
      </c>
      <c r="AZ516">
        <v>294.25</v>
      </c>
      <c r="BA516">
        <v>9008242259</v>
      </c>
      <c r="BB516">
        <v>294.25</v>
      </c>
      <c r="BC516" t="s">
        <v>2406</v>
      </c>
      <c r="BD516" t="s">
        <v>2490</v>
      </c>
      <c r="BE516" s="21">
        <f t="shared" si="8"/>
        <v>0</v>
      </c>
      <c r="BF516" t="s">
        <v>1417</v>
      </c>
      <c r="BG516" t="s">
        <v>1418</v>
      </c>
      <c r="BH516" t="s">
        <v>2374</v>
      </c>
      <c r="BI516" s="27">
        <v>0.60659722222222223</v>
      </c>
      <c r="BJ516">
        <v>448711</v>
      </c>
      <c r="BK516" t="s">
        <v>33</v>
      </c>
      <c r="BL516" s="27">
        <v>0.60659722222222223</v>
      </c>
      <c r="BM516" t="s">
        <v>2374</v>
      </c>
      <c r="BN516" s="27">
        <v>0.65756944444444443</v>
      </c>
      <c r="BO516" t="s">
        <v>2210</v>
      </c>
      <c r="BQ516" t="s">
        <v>2217</v>
      </c>
      <c r="BS516" t="s">
        <v>2212</v>
      </c>
      <c r="BT516">
        <v>30110</v>
      </c>
      <c r="BU516">
        <v>4</v>
      </c>
      <c r="BW516" t="s">
        <v>1421</v>
      </c>
      <c r="BY516" s="27">
        <v>0.65656250000000005</v>
      </c>
      <c r="BZ516" t="s">
        <v>2418</v>
      </c>
      <c r="CA516" t="s">
        <v>1422</v>
      </c>
      <c r="CB516" t="s">
        <v>2213</v>
      </c>
      <c r="CC516">
        <v>9000</v>
      </c>
      <c r="CD516" t="s">
        <v>1395</v>
      </c>
      <c r="CE516">
        <v>10</v>
      </c>
      <c r="CF516">
        <v>9000</v>
      </c>
      <c r="CG516" t="s">
        <v>1395</v>
      </c>
      <c r="CH516">
        <v>4016317310</v>
      </c>
      <c r="CI516" t="s">
        <v>1395</v>
      </c>
      <c r="CJ516" s="27">
        <v>0.65656250000000005</v>
      </c>
      <c r="CK516" t="s">
        <v>2398</v>
      </c>
      <c r="CL516" t="s">
        <v>1424</v>
      </c>
      <c r="CM516" t="s">
        <v>2218</v>
      </c>
      <c r="CN516" t="s">
        <v>2215</v>
      </c>
      <c r="CO516" s="27">
        <v>0.65666666666666662</v>
      </c>
      <c r="CP516" s="27">
        <v>0</v>
      </c>
      <c r="CQ516" t="s">
        <v>2375</v>
      </c>
      <c r="CR516" t="s">
        <v>1427</v>
      </c>
      <c r="CS516" t="s">
        <v>1395</v>
      </c>
      <c r="CT516" t="s">
        <v>2219</v>
      </c>
      <c r="CU516">
        <v>183468915</v>
      </c>
      <c r="CV516">
        <v>9000</v>
      </c>
    </row>
    <row r="517" spans="1:100" x14ac:dyDescent="0.2">
      <c r="A517" s="12"/>
      <c r="B517" s="10"/>
      <c r="C517" s="10"/>
      <c r="D517" s="14"/>
      <c r="E517" s="14"/>
      <c r="F517" s="14"/>
      <c r="G517" s="14"/>
      <c r="H517" s="14"/>
      <c r="I517" s="13"/>
      <c r="J517" s="13"/>
      <c r="M517" s="5"/>
      <c r="N517" s="14"/>
      <c r="O517" s="14"/>
      <c r="P517" s="14"/>
      <c r="Q517" s="14"/>
      <c r="AL517" t="s">
        <v>431</v>
      </c>
      <c r="AM517" t="s">
        <v>2375</v>
      </c>
      <c r="AN517" s="27">
        <v>0.59539351851851852</v>
      </c>
      <c r="AO517" t="s">
        <v>1413</v>
      </c>
      <c r="AP517">
        <v>1016823762</v>
      </c>
      <c r="AQ517" t="s">
        <v>1414</v>
      </c>
      <c r="AR517" t="s">
        <v>1415</v>
      </c>
      <c r="AS517" t="s">
        <v>1416</v>
      </c>
      <c r="AT517" t="s">
        <v>1346</v>
      </c>
      <c r="AU517" t="s">
        <v>1005</v>
      </c>
      <c r="AV517" s="10">
        <v>140001286532</v>
      </c>
      <c r="AW517" s="10">
        <v>130000572679</v>
      </c>
      <c r="AX517">
        <v>2006963327</v>
      </c>
      <c r="AY517" t="s">
        <v>2366</v>
      </c>
      <c r="AZ517" s="21">
        <v>582673.85</v>
      </c>
      <c r="BA517">
        <v>9008237810</v>
      </c>
      <c r="BB517" s="21">
        <v>582673.85</v>
      </c>
      <c r="BC517" t="s">
        <v>2384</v>
      </c>
      <c r="BD517" t="s">
        <v>2385</v>
      </c>
      <c r="BE517" s="21">
        <f t="shared" si="8"/>
        <v>0</v>
      </c>
      <c r="BF517" t="s">
        <v>1417</v>
      </c>
      <c r="BG517" t="s">
        <v>1418</v>
      </c>
      <c r="BH517" t="s">
        <v>2374</v>
      </c>
      <c r="BI517" s="27">
        <v>0.60532407407407407</v>
      </c>
      <c r="BJ517">
        <v>502330</v>
      </c>
      <c r="BK517" t="s">
        <v>33</v>
      </c>
      <c r="BL517" s="27">
        <v>0.60532407407407407</v>
      </c>
      <c r="BM517" t="s">
        <v>2374</v>
      </c>
      <c r="BN517" s="27">
        <v>0.59719907407407413</v>
      </c>
      <c r="BO517" t="s">
        <v>2210</v>
      </c>
      <c r="BQ517" t="s">
        <v>2220</v>
      </c>
      <c r="BS517" t="s">
        <v>2212</v>
      </c>
      <c r="BT517">
        <v>30110</v>
      </c>
      <c r="BU517">
        <v>4</v>
      </c>
      <c r="BW517" t="s">
        <v>1421</v>
      </c>
      <c r="BY517" s="27">
        <v>0.59539351851851852</v>
      </c>
      <c r="BZ517" t="s">
        <v>2418</v>
      </c>
      <c r="CA517" t="s">
        <v>1422</v>
      </c>
      <c r="CB517" t="s">
        <v>2213</v>
      </c>
      <c r="CC517">
        <v>9000</v>
      </c>
      <c r="CD517" t="s">
        <v>1395</v>
      </c>
      <c r="CE517">
        <v>10</v>
      </c>
      <c r="CF517">
        <v>9000</v>
      </c>
      <c r="CG517" t="s">
        <v>1395</v>
      </c>
      <c r="CH517">
        <v>4016317310</v>
      </c>
      <c r="CI517" t="s">
        <v>1395</v>
      </c>
      <c r="CJ517" s="27">
        <v>0.59539351851851852</v>
      </c>
      <c r="CK517" t="s">
        <v>2398</v>
      </c>
      <c r="CL517" t="s">
        <v>1424</v>
      </c>
      <c r="CM517" t="s">
        <v>2214</v>
      </c>
      <c r="CN517" t="s">
        <v>2215</v>
      </c>
      <c r="CO517" s="27">
        <v>0.59547453703703701</v>
      </c>
      <c r="CP517" s="27">
        <v>0</v>
      </c>
      <c r="CQ517" t="s">
        <v>2375</v>
      </c>
      <c r="CR517" t="s">
        <v>1427</v>
      </c>
      <c r="CS517" t="s">
        <v>1395</v>
      </c>
      <c r="CT517" t="s">
        <v>2216</v>
      </c>
      <c r="CU517">
        <v>183463438</v>
      </c>
      <c r="CV517">
        <v>9000</v>
      </c>
    </row>
    <row r="518" spans="1:100" x14ac:dyDescent="0.2">
      <c r="A518" s="12"/>
      <c r="B518" s="10"/>
      <c r="C518" s="10"/>
      <c r="D518" s="14"/>
      <c r="E518" s="14"/>
      <c r="F518" s="14"/>
      <c r="G518" s="14"/>
      <c r="H518" s="14"/>
      <c r="I518" s="13"/>
      <c r="J518" s="13"/>
      <c r="M518" s="5"/>
      <c r="N518" s="14"/>
      <c r="O518" s="14"/>
      <c r="P518" s="14"/>
      <c r="Q518" s="14"/>
      <c r="AL518" t="s">
        <v>431</v>
      </c>
      <c r="AM518" t="s">
        <v>2375</v>
      </c>
      <c r="AN518" s="27">
        <v>0.6178703703703704</v>
      </c>
      <c r="AO518" t="s">
        <v>1413</v>
      </c>
      <c r="AP518">
        <v>1016894824</v>
      </c>
      <c r="AQ518" t="s">
        <v>1414</v>
      </c>
      <c r="AR518" t="s">
        <v>1415</v>
      </c>
      <c r="AS518" t="s">
        <v>1416</v>
      </c>
      <c r="AT518" t="s">
        <v>1346</v>
      </c>
      <c r="AU518" t="s">
        <v>886</v>
      </c>
      <c r="AV518" s="10">
        <v>140001286736</v>
      </c>
      <c r="AW518" s="10">
        <v>130000572700</v>
      </c>
      <c r="AX518">
        <v>2006963635</v>
      </c>
      <c r="AY518" t="s">
        <v>2366</v>
      </c>
      <c r="AZ518" s="21">
        <v>18596.599999999999</v>
      </c>
      <c r="BA518">
        <v>9008238024</v>
      </c>
      <c r="BB518" s="21">
        <v>18596.599999999999</v>
      </c>
      <c r="BC518" t="s">
        <v>2367</v>
      </c>
      <c r="BD518" t="s">
        <v>2388</v>
      </c>
      <c r="BE518" s="21">
        <f t="shared" si="8"/>
        <v>0</v>
      </c>
      <c r="BF518" t="s">
        <v>1417</v>
      </c>
      <c r="BG518" t="s">
        <v>1418</v>
      </c>
      <c r="BH518" t="s">
        <v>2374</v>
      </c>
      <c r="BI518" s="27">
        <v>0.60564814814814816</v>
      </c>
      <c r="BJ518">
        <v>448711</v>
      </c>
      <c r="BK518" t="s">
        <v>33</v>
      </c>
      <c r="BL518" s="27">
        <v>0.60564814814814816</v>
      </c>
      <c r="BM518" t="s">
        <v>2374</v>
      </c>
      <c r="BN518" s="27">
        <v>0.62003472222222222</v>
      </c>
      <c r="BO518" t="s">
        <v>2210</v>
      </c>
      <c r="BQ518" t="s">
        <v>2221</v>
      </c>
      <c r="BS518" t="s">
        <v>2212</v>
      </c>
      <c r="BT518">
        <v>30110</v>
      </c>
      <c r="BU518">
        <v>4</v>
      </c>
      <c r="BW518" t="s">
        <v>1421</v>
      </c>
      <c r="BY518" s="27">
        <v>0.6178703703703704</v>
      </c>
      <c r="BZ518" t="s">
        <v>2418</v>
      </c>
      <c r="CA518" t="s">
        <v>1422</v>
      </c>
      <c r="CB518" t="s">
        <v>2213</v>
      </c>
      <c r="CC518">
        <v>9000</v>
      </c>
      <c r="CD518" t="s">
        <v>1395</v>
      </c>
      <c r="CE518">
        <v>10</v>
      </c>
      <c r="CF518">
        <v>9000</v>
      </c>
      <c r="CG518" t="s">
        <v>1395</v>
      </c>
      <c r="CH518">
        <v>4016317310</v>
      </c>
      <c r="CI518" t="s">
        <v>1395</v>
      </c>
      <c r="CJ518" s="27">
        <v>0.6178703703703704</v>
      </c>
      <c r="CK518" t="s">
        <v>2398</v>
      </c>
      <c r="CL518" t="s">
        <v>1424</v>
      </c>
      <c r="CM518" t="s">
        <v>2218</v>
      </c>
      <c r="CN518" t="s">
        <v>2215</v>
      </c>
      <c r="CO518" s="27">
        <v>0.61819444444444438</v>
      </c>
      <c r="CP518" s="27">
        <v>0</v>
      </c>
      <c r="CQ518" t="s">
        <v>2375</v>
      </c>
      <c r="CR518" t="s">
        <v>1427</v>
      </c>
      <c r="CS518" t="s">
        <v>1395</v>
      </c>
      <c r="CT518" t="s">
        <v>2219</v>
      </c>
      <c r="CU518">
        <v>183465610</v>
      </c>
      <c r="CV518">
        <v>9000</v>
      </c>
    </row>
    <row r="519" spans="1:100" x14ac:dyDescent="0.2">
      <c r="A519" s="12"/>
      <c r="B519" s="10"/>
      <c r="C519" s="10"/>
      <c r="D519" s="14"/>
      <c r="E519" s="14"/>
      <c r="F519" s="14"/>
      <c r="G519" s="14"/>
      <c r="H519" s="14"/>
      <c r="I519" s="13"/>
      <c r="J519" s="13"/>
      <c r="M519" s="5"/>
      <c r="N519" s="14"/>
      <c r="O519" s="14"/>
      <c r="P519" s="14"/>
      <c r="Q519" s="14"/>
      <c r="AL519" t="s">
        <v>431</v>
      </c>
      <c r="AM519" t="s">
        <v>2375</v>
      </c>
      <c r="AN519" s="27">
        <v>0.63356481481481486</v>
      </c>
      <c r="AO519" t="s">
        <v>1413</v>
      </c>
      <c r="AP519">
        <v>1018532101</v>
      </c>
      <c r="AQ519" t="s">
        <v>1414</v>
      </c>
      <c r="AR519" t="s">
        <v>1415</v>
      </c>
      <c r="AS519" t="s">
        <v>1416</v>
      </c>
      <c r="AT519" t="s">
        <v>1346</v>
      </c>
      <c r="AU519" t="s">
        <v>1105</v>
      </c>
      <c r="AV519" s="10">
        <v>140001286876</v>
      </c>
      <c r="AW519" s="10">
        <v>130000572742</v>
      </c>
      <c r="AX519">
        <v>2006963783</v>
      </c>
      <c r="AY519" t="s">
        <v>2366</v>
      </c>
      <c r="AZ519">
        <v>877.4</v>
      </c>
      <c r="BA519">
        <v>9008238278</v>
      </c>
      <c r="BB519">
        <v>877.4</v>
      </c>
      <c r="BC519" t="s">
        <v>2372</v>
      </c>
      <c r="BD519" t="s">
        <v>2373</v>
      </c>
      <c r="BE519" s="21">
        <f t="shared" si="8"/>
        <v>0</v>
      </c>
      <c r="BF519" t="s">
        <v>1417</v>
      </c>
      <c r="BG519" t="s">
        <v>1418</v>
      </c>
      <c r="BH519" t="s">
        <v>2374</v>
      </c>
      <c r="BI519" s="27">
        <v>0.60611111111111116</v>
      </c>
      <c r="BJ519">
        <v>502330</v>
      </c>
      <c r="BK519" t="s">
        <v>33</v>
      </c>
      <c r="BL519" s="27">
        <v>0.60611111111111116</v>
      </c>
      <c r="BM519" t="s">
        <v>2374</v>
      </c>
      <c r="BN519" s="27">
        <v>0.63701388888888888</v>
      </c>
      <c r="BO519" t="s">
        <v>2210</v>
      </c>
      <c r="BQ519" t="s">
        <v>2222</v>
      </c>
      <c r="BS519" t="s">
        <v>2212</v>
      </c>
      <c r="BT519">
        <v>30110</v>
      </c>
      <c r="BU519">
        <v>4</v>
      </c>
      <c r="BW519" t="s">
        <v>1421</v>
      </c>
      <c r="BY519" s="27">
        <v>0.63356481481481486</v>
      </c>
      <c r="BZ519" t="s">
        <v>2418</v>
      </c>
      <c r="CA519" t="s">
        <v>1422</v>
      </c>
      <c r="CB519" t="s">
        <v>2213</v>
      </c>
      <c r="CC519">
        <v>9000</v>
      </c>
      <c r="CD519" t="s">
        <v>1395</v>
      </c>
      <c r="CE519">
        <v>10</v>
      </c>
      <c r="CF519">
        <v>9000</v>
      </c>
      <c r="CG519" t="s">
        <v>1395</v>
      </c>
      <c r="CH519">
        <v>4016317310</v>
      </c>
      <c r="CI519" t="s">
        <v>1395</v>
      </c>
      <c r="CJ519" s="27">
        <v>0.63356481481481486</v>
      </c>
      <c r="CK519" t="s">
        <v>2398</v>
      </c>
      <c r="CL519" t="s">
        <v>1424</v>
      </c>
      <c r="CM519" t="s">
        <v>2214</v>
      </c>
      <c r="CN519" t="s">
        <v>2215</v>
      </c>
      <c r="CO519" s="27">
        <v>0.63363425925925931</v>
      </c>
      <c r="CP519" s="27">
        <v>0</v>
      </c>
      <c r="CQ519" t="s">
        <v>2375</v>
      </c>
      <c r="CR519" t="s">
        <v>1427</v>
      </c>
      <c r="CS519" t="s">
        <v>1395</v>
      </c>
      <c r="CT519" t="s">
        <v>2216</v>
      </c>
      <c r="CU519">
        <v>183467156</v>
      </c>
      <c r="CV519">
        <v>9000</v>
      </c>
    </row>
    <row r="520" spans="1:100" x14ac:dyDescent="0.2">
      <c r="A520" s="12"/>
      <c r="B520" s="10"/>
      <c r="C520" s="10"/>
      <c r="D520" s="14"/>
      <c r="E520" s="14"/>
      <c r="F520" s="14"/>
      <c r="G520" s="14"/>
      <c r="H520" s="14"/>
      <c r="I520" s="13"/>
      <c r="J520" s="13"/>
      <c r="M520" s="5"/>
      <c r="N520" s="14"/>
      <c r="O520" s="14"/>
      <c r="P520" s="14"/>
      <c r="Q520" s="14"/>
      <c r="AL520" t="s">
        <v>431</v>
      </c>
      <c r="AM520" t="s">
        <v>2375</v>
      </c>
      <c r="AN520" s="27">
        <v>0.64182870370370371</v>
      </c>
      <c r="AO520" t="s">
        <v>1413</v>
      </c>
      <c r="AP520">
        <v>1018532101</v>
      </c>
      <c r="AQ520" t="s">
        <v>1414</v>
      </c>
      <c r="AR520" t="s">
        <v>1415</v>
      </c>
      <c r="AS520" t="s">
        <v>1416</v>
      </c>
      <c r="AT520" t="s">
        <v>1346</v>
      </c>
      <c r="AU520" t="s">
        <v>915</v>
      </c>
      <c r="AV520" s="10">
        <v>140001286930</v>
      </c>
      <c r="AW520" s="10">
        <v>130000572732</v>
      </c>
      <c r="AX520">
        <v>2006963835</v>
      </c>
      <c r="AY520" t="s">
        <v>2366</v>
      </c>
      <c r="AZ520" s="21">
        <v>250406.75</v>
      </c>
      <c r="BA520">
        <v>9008238352</v>
      </c>
      <c r="BB520" s="21">
        <v>250406.75</v>
      </c>
      <c r="BC520" t="s">
        <v>2372</v>
      </c>
      <c r="BD520" t="s">
        <v>2373</v>
      </c>
      <c r="BE520" s="21">
        <f t="shared" si="8"/>
        <v>0</v>
      </c>
      <c r="BF520" t="s">
        <v>1417</v>
      </c>
      <c r="BG520" t="s">
        <v>1418</v>
      </c>
      <c r="BH520" t="s">
        <v>2374</v>
      </c>
      <c r="BI520" s="27">
        <v>0.6057407407407408</v>
      </c>
      <c r="BJ520">
        <v>502330</v>
      </c>
      <c r="BK520" t="s">
        <v>33</v>
      </c>
      <c r="BL520" s="27">
        <v>0.6057407407407408</v>
      </c>
      <c r="BM520" t="s">
        <v>2374</v>
      </c>
      <c r="BN520" s="27">
        <v>0.64291666666666669</v>
      </c>
      <c r="BO520" t="s">
        <v>2210</v>
      </c>
      <c r="BQ520" t="s">
        <v>2223</v>
      </c>
      <c r="BS520" t="s">
        <v>2212</v>
      </c>
      <c r="BT520">
        <v>30110</v>
      </c>
      <c r="BU520">
        <v>4</v>
      </c>
      <c r="BW520" t="s">
        <v>1421</v>
      </c>
      <c r="BY520" s="27">
        <v>0.64182870370370371</v>
      </c>
      <c r="BZ520" t="s">
        <v>2418</v>
      </c>
      <c r="CA520" t="s">
        <v>1422</v>
      </c>
      <c r="CB520" t="s">
        <v>2213</v>
      </c>
      <c r="CC520">
        <v>9000</v>
      </c>
      <c r="CD520" t="s">
        <v>1395</v>
      </c>
      <c r="CE520">
        <v>10</v>
      </c>
      <c r="CF520">
        <v>9000</v>
      </c>
      <c r="CG520" t="s">
        <v>1395</v>
      </c>
      <c r="CH520">
        <v>4016317310</v>
      </c>
      <c r="CI520" t="s">
        <v>1395</v>
      </c>
      <c r="CJ520" s="27">
        <v>0.64182870370370371</v>
      </c>
      <c r="CK520" t="s">
        <v>2398</v>
      </c>
      <c r="CL520" t="s">
        <v>1424</v>
      </c>
      <c r="CM520" t="s">
        <v>2214</v>
      </c>
      <c r="CN520" t="s">
        <v>2215</v>
      </c>
      <c r="CO520" s="27">
        <v>0.64193287037037039</v>
      </c>
      <c r="CP520" s="27">
        <v>0</v>
      </c>
      <c r="CQ520" t="s">
        <v>2375</v>
      </c>
      <c r="CR520" t="s">
        <v>1427</v>
      </c>
      <c r="CS520" t="s">
        <v>1395</v>
      </c>
      <c r="CT520" t="s">
        <v>2216</v>
      </c>
      <c r="CU520">
        <v>183467679</v>
      </c>
      <c r="CV520">
        <v>9000</v>
      </c>
    </row>
    <row r="521" spans="1:100" x14ac:dyDescent="0.2">
      <c r="A521" s="12"/>
      <c r="B521" s="10"/>
      <c r="C521" s="10"/>
      <c r="D521" s="14"/>
      <c r="E521" s="14"/>
      <c r="F521" s="14"/>
      <c r="G521" s="14"/>
      <c r="H521" s="14"/>
      <c r="I521" s="13"/>
      <c r="J521" s="13"/>
      <c r="M521" s="5"/>
      <c r="N521" s="14"/>
      <c r="O521" s="14"/>
      <c r="P521" s="14"/>
      <c r="Q521" s="14"/>
      <c r="AL521" t="s">
        <v>431</v>
      </c>
      <c r="AM521" t="s">
        <v>2375</v>
      </c>
      <c r="AN521" s="27">
        <v>0.64728009259259256</v>
      </c>
      <c r="AO521" t="s">
        <v>1413</v>
      </c>
      <c r="AP521">
        <v>1017826554</v>
      </c>
      <c r="AQ521" t="s">
        <v>1414</v>
      </c>
      <c r="AR521" t="s">
        <v>1415</v>
      </c>
      <c r="AS521" t="s">
        <v>1416</v>
      </c>
      <c r="AT521" t="s">
        <v>1346</v>
      </c>
      <c r="AU521" t="s">
        <v>1039</v>
      </c>
      <c r="AV521" s="10">
        <v>140001286986</v>
      </c>
      <c r="AW521" s="10">
        <v>130000572734</v>
      </c>
      <c r="AX521">
        <v>2006963847</v>
      </c>
      <c r="AY521" t="s">
        <v>2366</v>
      </c>
      <c r="AZ521" s="21">
        <v>236282.75</v>
      </c>
      <c r="BA521">
        <v>9008238470</v>
      </c>
      <c r="BB521" s="21">
        <v>236282.75</v>
      </c>
      <c r="BC521" t="s">
        <v>2372</v>
      </c>
      <c r="BD521" t="s">
        <v>2376</v>
      </c>
      <c r="BE521" s="21">
        <f t="shared" si="8"/>
        <v>0</v>
      </c>
      <c r="BF521" t="s">
        <v>1417</v>
      </c>
      <c r="BG521" t="s">
        <v>1418</v>
      </c>
      <c r="BH521" t="s">
        <v>2374</v>
      </c>
      <c r="BI521" s="27">
        <v>0.6058796296296296</v>
      </c>
      <c r="BJ521">
        <v>502330</v>
      </c>
      <c r="BK521" t="s">
        <v>33</v>
      </c>
      <c r="BL521" s="27">
        <v>0.6058796296296296</v>
      </c>
      <c r="BM521" t="s">
        <v>2374</v>
      </c>
      <c r="BN521" s="27">
        <v>0.64909722222222221</v>
      </c>
      <c r="BO521" t="s">
        <v>2210</v>
      </c>
      <c r="BQ521" t="s">
        <v>2224</v>
      </c>
      <c r="BS521" t="s">
        <v>2212</v>
      </c>
      <c r="BT521">
        <v>30110</v>
      </c>
      <c r="BU521">
        <v>4</v>
      </c>
      <c r="BW521" t="s">
        <v>1421</v>
      </c>
      <c r="BY521" s="27">
        <v>0.64728009259259256</v>
      </c>
      <c r="BZ521" t="s">
        <v>2418</v>
      </c>
      <c r="CA521" t="s">
        <v>1422</v>
      </c>
      <c r="CB521" t="s">
        <v>2213</v>
      </c>
      <c r="CC521">
        <v>9000</v>
      </c>
      <c r="CD521" t="s">
        <v>1395</v>
      </c>
      <c r="CE521">
        <v>10</v>
      </c>
      <c r="CF521">
        <v>9000</v>
      </c>
      <c r="CG521" t="s">
        <v>1395</v>
      </c>
      <c r="CH521">
        <v>4016317310</v>
      </c>
      <c r="CI521" t="s">
        <v>1395</v>
      </c>
      <c r="CJ521" s="27">
        <v>0.64728009259259256</v>
      </c>
      <c r="CK521" t="s">
        <v>2398</v>
      </c>
      <c r="CL521" t="s">
        <v>1424</v>
      </c>
      <c r="CM521" t="s">
        <v>2214</v>
      </c>
      <c r="CN521" t="s">
        <v>2215</v>
      </c>
      <c r="CO521" s="27">
        <v>0.64738425925925924</v>
      </c>
      <c r="CP521" s="27">
        <v>0</v>
      </c>
      <c r="CQ521" t="s">
        <v>2375</v>
      </c>
      <c r="CR521" t="s">
        <v>1427</v>
      </c>
      <c r="CS521" t="s">
        <v>1395</v>
      </c>
      <c r="CT521" t="s">
        <v>2216</v>
      </c>
      <c r="CU521">
        <v>183468165</v>
      </c>
      <c r="CV521">
        <v>9000</v>
      </c>
    </row>
    <row r="522" spans="1:100" x14ac:dyDescent="0.2">
      <c r="A522" s="12"/>
      <c r="B522" s="10"/>
      <c r="C522" s="10"/>
      <c r="D522" s="14"/>
      <c r="E522" s="14"/>
      <c r="F522" s="14"/>
      <c r="G522" s="14"/>
      <c r="H522" s="14"/>
      <c r="I522" s="13"/>
      <c r="J522" s="13"/>
      <c r="M522" s="5"/>
      <c r="N522" s="14"/>
      <c r="O522" s="14"/>
      <c r="P522" s="14"/>
      <c r="Q522" s="14"/>
      <c r="AL522" t="s">
        <v>431</v>
      </c>
      <c r="AM522" t="s">
        <v>2375</v>
      </c>
      <c r="AN522" s="27">
        <v>0.5695486111111111</v>
      </c>
      <c r="AO522" t="s">
        <v>1413</v>
      </c>
      <c r="AP522">
        <v>1016894837</v>
      </c>
      <c r="AQ522" t="s">
        <v>1414</v>
      </c>
      <c r="AR522" t="s">
        <v>1415</v>
      </c>
      <c r="AS522" t="s">
        <v>1416</v>
      </c>
      <c r="AT522" t="s">
        <v>1346</v>
      </c>
      <c r="AU522" t="s">
        <v>1075</v>
      </c>
      <c r="AV522" s="10">
        <v>140001286262</v>
      </c>
      <c r="AW522" s="10">
        <v>130000572693</v>
      </c>
      <c r="AX522">
        <v>2006963031</v>
      </c>
      <c r="AY522" t="s">
        <v>2366</v>
      </c>
      <c r="AZ522" s="21">
        <v>41724.65</v>
      </c>
      <c r="BA522">
        <v>9008237379</v>
      </c>
      <c r="BB522" s="21">
        <v>41724.65</v>
      </c>
      <c r="BC522" t="s">
        <v>2367</v>
      </c>
      <c r="BD522" t="s">
        <v>2368</v>
      </c>
      <c r="BE522" s="21">
        <f t="shared" si="8"/>
        <v>0</v>
      </c>
      <c r="BF522" t="s">
        <v>1417</v>
      </c>
      <c r="BG522" t="s">
        <v>1418</v>
      </c>
      <c r="BH522" t="s">
        <v>2374</v>
      </c>
      <c r="BI522" s="27">
        <v>0.6055787037037037</v>
      </c>
      <c r="BJ522">
        <v>502330</v>
      </c>
      <c r="BK522" t="s">
        <v>33</v>
      </c>
      <c r="BL522" s="27">
        <v>0.6055787037037037</v>
      </c>
      <c r="BM522" t="s">
        <v>2374</v>
      </c>
      <c r="BN522" s="27">
        <v>0.57121527777777781</v>
      </c>
      <c r="BO522" t="s">
        <v>2210</v>
      </c>
      <c r="BQ522" t="s">
        <v>2225</v>
      </c>
      <c r="BS522" t="s">
        <v>2212</v>
      </c>
      <c r="BT522">
        <v>30110</v>
      </c>
      <c r="BU522">
        <v>4</v>
      </c>
      <c r="BW522" t="s">
        <v>1421</v>
      </c>
      <c r="BY522" s="27">
        <v>0.5695486111111111</v>
      </c>
      <c r="BZ522" t="s">
        <v>2418</v>
      </c>
      <c r="CA522" t="s">
        <v>1422</v>
      </c>
      <c r="CB522" t="s">
        <v>2213</v>
      </c>
      <c r="CC522">
        <v>9000</v>
      </c>
      <c r="CD522" t="s">
        <v>1395</v>
      </c>
      <c r="CE522">
        <v>10</v>
      </c>
      <c r="CF522">
        <v>9000</v>
      </c>
      <c r="CG522" t="s">
        <v>1395</v>
      </c>
      <c r="CH522">
        <v>4016317310</v>
      </c>
      <c r="CI522" t="s">
        <v>1395</v>
      </c>
      <c r="CJ522" s="27">
        <v>0.5695486111111111</v>
      </c>
      <c r="CK522" t="s">
        <v>2398</v>
      </c>
      <c r="CL522" t="s">
        <v>1424</v>
      </c>
      <c r="CM522" t="s">
        <v>2214</v>
      </c>
      <c r="CN522" t="s">
        <v>2215</v>
      </c>
      <c r="CO522" s="27">
        <v>0.56964120370370364</v>
      </c>
      <c r="CP522" s="27">
        <v>0</v>
      </c>
      <c r="CQ522" t="s">
        <v>2375</v>
      </c>
      <c r="CR522" t="s">
        <v>1427</v>
      </c>
      <c r="CS522" t="s">
        <v>1395</v>
      </c>
      <c r="CT522" t="s">
        <v>2216</v>
      </c>
      <c r="CU522">
        <v>183460968</v>
      </c>
      <c r="CV522">
        <v>9000</v>
      </c>
    </row>
    <row r="523" spans="1:100" x14ac:dyDescent="0.2">
      <c r="A523" s="12"/>
      <c r="B523" s="10"/>
      <c r="C523" s="10"/>
      <c r="D523" s="14"/>
      <c r="E523" s="14"/>
      <c r="F523" s="14"/>
      <c r="G523" s="14"/>
      <c r="H523" s="14"/>
      <c r="I523" s="13"/>
      <c r="J523" s="13"/>
      <c r="M523" s="5"/>
      <c r="N523" s="14"/>
      <c r="O523" s="14"/>
      <c r="P523" s="14"/>
      <c r="Q523" s="14"/>
      <c r="AL523" t="s">
        <v>431</v>
      </c>
      <c r="AM523" t="s">
        <v>2375</v>
      </c>
      <c r="AN523" s="27">
        <v>0.58554398148148146</v>
      </c>
      <c r="AO523" t="s">
        <v>1413</v>
      </c>
      <c r="AP523">
        <v>1016892928</v>
      </c>
      <c r="AQ523" t="s">
        <v>1414</v>
      </c>
      <c r="AR523" t="s">
        <v>1415</v>
      </c>
      <c r="AS523" t="s">
        <v>1416</v>
      </c>
      <c r="AT523" t="s">
        <v>1346</v>
      </c>
      <c r="AU523" t="s">
        <v>963</v>
      </c>
      <c r="AV523" s="10">
        <v>140001286436</v>
      </c>
      <c r="AW523" s="10">
        <v>130000572683</v>
      </c>
      <c r="AX523">
        <v>2006963240</v>
      </c>
      <c r="AY523" t="s">
        <v>2366</v>
      </c>
      <c r="AZ523" s="21">
        <v>1000765.65</v>
      </c>
      <c r="BA523">
        <v>9008237599</v>
      </c>
      <c r="BB523" s="21">
        <v>1000765.65</v>
      </c>
      <c r="BC523" t="s">
        <v>2367</v>
      </c>
      <c r="BD523" t="s">
        <v>2371</v>
      </c>
      <c r="BE523" s="21">
        <f t="shared" si="8"/>
        <v>0</v>
      </c>
      <c r="BF523" t="s">
        <v>1417</v>
      </c>
      <c r="BG523" t="s">
        <v>1418</v>
      </c>
      <c r="BH523" t="s">
        <v>2374</v>
      </c>
      <c r="BI523" s="27">
        <v>0.60548611111111106</v>
      </c>
      <c r="BJ523">
        <v>502330</v>
      </c>
      <c r="BK523" t="s">
        <v>33</v>
      </c>
      <c r="BL523" s="27">
        <v>0.60548611111111106</v>
      </c>
      <c r="BM523" t="s">
        <v>2374</v>
      </c>
      <c r="BN523" s="27">
        <v>0.58832175925925922</v>
      </c>
      <c r="BO523" t="s">
        <v>2210</v>
      </c>
      <c r="BQ523" t="s">
        <v>2226</v>
      </c>
      <c r="BS523" t="s">
        <v>2212</v>
      </c>
      <c r="BT523">
        <v>30110</v>
      </c>
      <c r="BU523">
        <v>4</v>
      </c>
      <c r="BW523" t="s">
        <v>1421</v>
      </c>
      <c r="BY523" s="27">
        <v>0.58554398148148146</v>
      </c>
      <c r="BZ523" t="s">
        <v>2418</v>
      </c>
      <c r="CA523" t="s">
        <v>1422</v>
      </c>
      <c r="CB523" t="s">
        <v>2213</v>
      </c>
      <c r="CC523">
        <v>9000</v>
      </c>
      <c r="CD523" t="s">
        <v>1395</v>
      </c>
      <c r="CE523">
        <v>10</v>
      </c>
      <c r="CF523">
        <v>9000</v>
      </c>
      <c r="CG523" t="s">
        <v>1395</v>
      </c>
      <c r="CH523">
        <v>4016317310</v>
      </c>
      <c r="CI523" t="s">
        <v>1395</v>
      </c>
      <c r="CJ523" s="27">
        <v>0.58554398148148146</v>
      </c>
      <c r="CK523" t="s">
        <v>2398</v>
      </c>
      <c r="CL523" t="s">
        <v>1424</v>
      </c>
      <c r="CM523" t="s">
        <v>2214</v>
      </c>
      <c r="CN523" t="s">
        <v>2215</v>
      </c>
      <c r="CO523" s="27">
        <v>0.58562499999999995</v>
      </c>
      <c r="CP523" s="27">
        <v>0</v>
      </c>
      <c r="CQ523" t="s">
        <v>2375</v>
      </c>
      <c r="CR523" t="s">
        <v>1427</v>
      </c>
      <c r="CS523" t="s">
        <v>1395</v>
      </c>
      <c r="CT523" t="s">
        <v>2216</v>
      </c>
      <c r="CU523">
        <v>183462620</v>
      </c>
      <c r="CV523">
        <v>9000</v>
      </c>
    </row>
    <row r="524" spans="1:100" x14ac:dyDescent="0.2">
      <c r="A524" s="12"/>
      <c r="B524" s="10"/>
      <c r="C524" s="10"/>
      <c r="D524" s="14"/>
      <c r="E524" s="14"/>
      <c r="F524" s="14"/>
      <c r="G524" s="14"/>
      <c r="H524" s="14"/>
      <c r="I524" s="13"/>
      <c r="J524" s="13"/>
      <c r="M524" s="5"/>
      <c r="N524" s="14"/>
      <c r="O524" s="14"/>
      <c r="P524" s="14"/>
      <c r="Q524" s="14"/>
      <c r="AL524" t="s">
        <v>431</v>
      </c>
      <c r="AM524" t="s">
        <v>2375</v>
      </c>
      <c r="AN524" s="27">
        <v>0.60863425925925929</v>
      </c>
      <c r="AO524" t="s">
        <v>1413</v>
      </c>
      <c r="AP524">
        <v>1017270176</v>
      </c>
      <c r="AQ524" t="s">
        <v>1414</v>
      </c>
      <c r="AR524" t="s">
        <v>1415</v>
      </c>
      <c r="AS524" t="s">
        <v>1416</v>
      </c>
      <c r="AT524" t="s">
        <v>1346</v>
      </c>
      <c r="AU524" t="s">
        <v>864</v>
      </c>
      <c r="AV524" s="10">
        <v>140001286639</v>
      </c>
      <c r="AW524" s="10">
        <v>130000572735</v>
      </c>
      <c r="AX524">
        <v>2006963555</v>
      </c>
      <c r="AY524" t="s">
        <v>2366</v>
      </c>
      <c r="AZ524" s="21">
        <v>33132.550000000003</v>
      </c>
      <c r="BA524">
        <v>9008237904</v>
      </c>
      <c r="BB524" s="21">
        <v>33132.550000000003</v>
      </c>
      <c r="BC524" t="s">
        <v>2381</v>
      </c>
      <c r="BD524" t="s">
        <v>2382</v>
      </c>
      <c r="BE524" s="21">
        <f t="shared" si="8"/>
        <v>0</v>
      </c>
      <c r="BF524" t="s">
        <v>1417</v>
      </c>
      <c r="BG524" t="s">
        <v>1418</v>
      </c>
      <c r="BH524" t="s">
        <v>2374</v>
      </c>
      <c r="BI524" s="27">
        <v>0.60594907407407406</v>
      </c>
      <c r="BJ524">
        <v>502330</v>
      </c>
      <c r="BK524" t="s">
        <v>33</v>
      </c>
      <c r="BL524" s="27">
        <v>0.60594907407407406</v>
      </c>
      <c r="BM524" t="s">
        <v>2374</v>
      </c>
      <c r="BN524" s="27">
        <v>0.61037037037037034</v>
      </c>
      <c r="BO524" t="s">
        <v>2210</v>
      </c>
      <c r="BQ524" t="s">
        <v>2227</v>
      </c>
      <c r="BS524" t="s">
        <v>2212</v>
      </c>
      <c r="BT524">
        <v>30110</v>
      </c>
      <c r="BU524">
        <v>4</v>
      </c>
      <c r="BW524" t="s">
        <v>1421</v>
      </c>
      <c r="BY524" s="27">
        <v>0.60863425925925929</v>
      </c>
      <c r="BZ524" t="s">
        <v>2418</v>
      </c>
      <c r="CA524" t="s">
        <v>1422</v>
      </c>
      <c r="CB524" t="s">
        <v>2213</v>
      </c>
      <c r="CC524">
        <v>9000</v>
      </c>
      <c r="CD524" t="s">
        <v>1395</v>
      </c>
      <c r="CE524">
        <v>10</v>
      </c>
      <c r="CF524">
        <v>9000</v>
      </c>
      <c r="CG524" t="s">
        <v>1395</v>
      </c>
      <c r="CH524">
        <v>4016317310</v>
      </c>
      <c r="CI524" t="s">
        <v>1395</v>
      </c>
      <c r="CJ524" s="27">
        <v>0.60863425925925929</v>
      </c>
      <c r="CK524" t="s">
        <v>2398</v>
      </c>
      <c r="CL524" t="s">
        <v>1424</v>
      </c>
      <c r="CM524" t="s">
        <v>2214</v>
      </c>
      <c r="CN524" t="s">
        <v>2215</v>
      </c>
      <c r="CO524" s="27">
        <v>0.60876157407407405</v>
      </c>
      <c r="CP524" s="27">
        <v>0</v>
      </c>
      <c r="CQ524" t="s">
        <v>2375</v>
      </c>
      <c r="CR524" t="s">
        <v>1427</v>
      </c>
      <c r="CS524" t="s">
        <v>1395</v>
      </c>
      <c r="CT524" t="s">
        <v>2216</v>
      </c>
      <c r="CU524">
        <v>183464696</v>
      </c>
      <c r="CV524">
        <v>9000</v>
      </c>
    </row>
    <row r="525" spans="1:100" x14ac:dyDescent="0.2">
      <c r="A525" s="12"/>
      <c r="B525" s="10"/>
      <c r="C525" s="10"/>
      <c r="D525" s="14"/>
      <c r="E525" s="14"/>
      <c r="F525" s="14"/>
      <c r="G525" s="14"/>
      <c r="H525" s="14"/>
      <c r="I525" s="13"/>
      <c r="J525" s="13"/>
      <c r="M525" s="5"/>
      <c r="N525" s="14"/>
      <c r="O525" s="14"/>
      <c r="P525" s="14"/>
      <c r="Q525" s="14"/>
      <c r="AL525" t="s">
        <v>431</v>
      </c>
      <c r="AM525" t="s">
        <v>2375</v>
      </c>
      <c r="AN525" s="27">
        <v>0.6242361111111111</v>
      </c>
      <c r="AO525" t="s">
        <v>1413</v>
      </c>
      <c r="AP525">
        <v>1016894925</v>
      </c>
      <c r="AQ525" t="s">
        <v>1414</v>
      </c>
      <c r="AR525" t="s">
        <v>1415</v>
      </c>
      <c r="AS525" t="s">
        <v>1416</v>
      </c>
      <c r="AT525" t="s">
        <v>1346</v>
      </c>
      <c r="AU525" t="s">
        <v>731</v>
      </c>
      <c r="AV525" s="10">
        <v>140001286791</v>
      </c>
      <c r="AW525" s="10">
        <v>130000572745</v>
      </c>
      <c r="AX525">
        <v>2006963648</v>
      </c>
      <c r="AY525" t="s">
        <v>2366</v>
      </c>
      <c r="AZ525" s="21">
        <v>506051.15</v>
      </c>
      <c r="BA525">
        <v>9008238139</v>
      </c>
      <c r="BB525" s="21">
        <v>506051.15</v>
      </c>
      <c r="BC525" t="s">
        <v>2367</v>
      </c>
      <c r="BD525" t="s">
        <v>2383</v>
      </c>
      <c r="BE525" s="21">
        <f t="shared" si="8"/>
        <v>0</v>
      </c>
      <c r="BF525" t="s">
        <v>1417</v>
      </c>
      <c r="BG525" t="s">
        <v>1418</v>
      </c>
      <c r="BH525" t="s">
        <v>2374</v>
      </c>
      <c r="BI525" s="27">
        <v>0.60618055555555561</v>
      </c>
      <c r="BJ525">
        <v>448711</v>
      </c>
      <c r="BK525" t="s">
        <v>33</v>
      </c>
      <c r="BL525" s="27">
        <v>0.60618055555555561</v>
      </c>
      <c r="BM525" t="s">
        <v>2374</v>
      </c>
      <c r="BN525" s="27">
        <v>0.62657407407407406</v>
      </c>
      <c r="BO525" t="s">
        <v>2210</v>
      </c>
      <c r="BQ525" t="s">
        <v>2228</v>
      </c>
      <c r="BS525" t="s">
        <v>2212</v>
      </c>
      <c r="BT525">
        <v>30110</v>
      </c>
      <c r="BU525">
        <v>4</v>
      </c>
      <c r="BW525" t="s">
        <v>1421</v>
      </c>
      <c r="BY525" s="27">
        <v>0.6242361111111111</v>
      </c>
      <c r="BZ525" t="s">
        <v>2418</v>
      </c>
      <c r="CA525" t="s">
        <v>1422</v>
      </c>
      <c r="CB525" t="s">
        <v>2213</v>
      </c>
      <c r="CC525">
        <v>9000</v>
      </c>
      <c r="CD525" t="s">
        <v>1395</v>
      </c>
      <c r="CE525">
        <v>10</v>
      </c>
      <c r="CF525">
        <v>9000</v>
      </c>
      <c r="CG525" t="s">
        <v>1395</v>
      </c>
      <c r="CH525">
        <v>4016317310</v>
      </c>
      <c r="CI525" t="s">
        <v>1395</v>
      </c>
      <c r="CJ525" s="27">
        <v>0.6242361111111111</v>
      </c>
      <c r="CK525" t="s">
        <v>2398</v>
      </c>
      <c r="CL525" t="s">
        <v>1424</v>
      </c>
      <c r="CM525" t="s">
        <v>2218</v>
      </c>
      <c r="CN525" t="s">
        <v>2215</v>
      </c>
      <c r="CO525" s="27">
        <v>0.62435185185185182</v>
      </c>
      <c r="CP525" s="27">
        <v>0</v>
      </c>
      <c r="CQ525" t="s">
        <v>2375</v>
      </c>
      <c r="CR525" t="s">
        <v>1427</v>
      </c>
      <c r="CS525" t="s">
        <v>1395</v>
      </c>
      <c r="CT525" t="s">
        <v>2219</v>
      </c>
      <c r="CU525">
        <v>183466266</v>
      </c>
      <c r="CV525">
        <v>9000</v>
      </c>
    </row>
    <row r="526" spans="1:100" x14ac:dyDescent="0.2">
      <c r="A526" s="12"/>
      <c r="B526" s="10"/>
      <c r="C526" s="10"/>
      <c r="D526" s="14"/>
      <c r="E526" s="14"/>
      <c r="F526" s="14"/>
      <c r="G526" s="14"/>
      <c r="H526" s="14"/>
      <c r="I526" s="13"/>
      <c r="J526" s="13"/>
      <c r="M526" s="5"/>
      <c r="N526" s="14"/>
      <c r="O526" s="14"/>
      <c r="P526" s="14"/>
      <c r="Q526" s="14"/>
      <c r="AL526" t="s">
        <v>431</v>
      </c>
      <c r="AM526" t="s">
        <v>2375</v>
      </c>
      <c r="AN526" s="27">
        <v>0.65186342592592594</v>
      </c>
      <c r="AO526" t="s">
        <v>1413</v>
      </c>
      <c r="AP526">
        <v>1014230568</v>
      </c>
      <c r="AQ526" t="s">
        <v>1414</v>
      </c>
      <c r="AR526" t="s">
        <v>1415</v>
      </c>
      <c r="AS526" t="s">
        <v>1416</v>
      </c>
      <c r="AT526" t="s">
        <v>1346</v>
      </c>
      <c r="AU526" t="s">
        <v>871</v>
      </c>
      <c r="AV526" s="10">
        <v>140001287029</v>
      </c>
      <c r="AW526" s="10">
        <v>130000591014</v>
      </c>
      <c r="AX526">
        <v>2006963957</v>
      </c>
      <c r="AY526" t="s">
        <v>2366</v>
      </c>
      <c r="AZ526" s="21">
        <v>28453.439999999999</v>
      </c>
      <c r="BA526">
        <v>9008238480</v>
      </c>
      <c r="BB526" s="21">
        <v>28453.439999999999</v>
      </c>
      <c r="BC526" t="s">
        <v>2491</v>
      </c>
      <c r="BD526" t="s">
        <v>2492</v>
      </c>
      <c r="BE526" s="21">
        <f t="shared" si="8"/>
        <v>0</v>
      </c>
      <c r="BF526" t="s">
        <v>1417</v>
      </c>
      <c r="BG526" t="s">
        <v>1418</v>
      </c>
      <c r="BH526" t="s">
        <v>2374</v>
      </c>
      <c r="BI526" s="27">
        <v>0.60650462962962959</v>
      </c>
      <c r="BJ526">
        <v>448711</v>
      </c>
      <c r="BK526" t="s">
        <v>33</v>
      </c>
      <c r="BL526" s="27">
        <v>0.60650462962962959</v>
      </c>
      <c r="BM526" t="s">
        <v>2374</v>
      </c>
      <c r="BN526" s="27">
        <v>0.65387731481481481</v>
      </c>
      <c r="BO526" t="s">
        <v>2210</v>
      </c>
      <c r="BQ526" t="s">
        <v>2229</v>
      </c>
      <c r="BS526" t="s">
        <v>2212</v>
      </c>
      <c r="BT526">
        <v>30110</v>
      </c>
      <c r="BU526">
        <v>4</v>
      </c>
      <c r="BW526" t="s">
        <v>1421</v>
      </c>
      <c r="BY526" s="27">
        <v>0.65186342592592594</v>
      </c>
      <c r="BZ526" t="s">
        <v>2418</v>
      </c>
      <c r="CA526" t="s">
        <v>1422</v>
      </c>
      <c r="CB526" t="s">
        <v>2213</v>
      </c>
      <c r="CC526">
        <v>9000</v>
      </c>
      <c r="CD526" t="s">
        <v>1395</v>
      </c>
      <c r="CE526">
        <v>10</v>
      </c>
      <c r="CF526">
        <v>9000</v>
      </c>
      <c r="CG526" t="s">
        <v>1395</v>
      </c>
      <c r="CH526">
        <v>4016317310</v>
      </c>
      <c r="CI526" t="s">
        <v>1395</v>
      </c>
      <c r="CJ526" s="27">
        <v>0.65186342592592594</v>
      </c>
      <c r="CK526" t="s">
        <v>2398</v>
      </c>
      <c r="CL526" t="s">
        <v>1424</v>
      </c>
      <c r="CM526" t="s">
        <v>2218</v>
      </c>
      <c r="CN526" t="s">
        <v>2215</v>
      </c>
      <c r="CO526" s="27">
        <v>0.65194444444444444</v>
      </c>
      <c r="CP526" s="27">
        <v>0</v>
      </c>
      <c r="CQ526" t="s">
        <v>2375</v>
      </c>
      <c r="CR526" t="s">
        <v>1427</v>
      </c>
      <c r="CS526" t="s">
        <v>1395</v>
      </c>
      <c r="CT526" t="s">
        <v>2219</v>
      </c>
      <c r="CU526">
        <v>183468634</v>
      </c>
      <c r="CV526">
        <v>9000</v>
      </c>
    </row>
    <row r="527" spans="1:100" x14ac:dyDescent="0.2">
      <c r="A527" s="12"/>
      <c r="B527" s="10"/>
      <c r="C527" s="10"/>
      <c r="D527" s="14"/>
      <c r="E527" s="14"/>
      <c r="F527" s="14"/>
      <c r="G527" s="14"/>
      <c r="H527" s="14"/>
      <c r="I527" s="13"/>
      <c r="J527" s="13"/>
      <c r="M527" s="5"/>
      <c r="N527" s="14"/>
      <c r="O527" s="14"/>
      <c r="P527" s="14"/>
      <c r="Q527" s="14"/>
      <c r="AL527" t="s">
        <v>451</v>
      </c>
      <c r="AM527" t="s">
        <v>2374</v>
      </c>
      <c r="AN527" s="27">
        <v>0.55844907407407407</v>
      </c>
      <c r="AO527" t="s">
        <v>1593</v>
      </c>
      <c r="AP527">
        <v>1018950475</v>
      </c>
      <c r="AQ527" t="s">
        <v>1414</v>
      </c>
      <c r="AR527" t="s">
        <v>1415</v>
      </c>
      <c r="AS527" t="s">
        <v>1416</v>
      </c>
      <c r="AT527" t="s">
        <v>1346</v>
      </c>
      <c r="AU527" t="s">
        <v>1211</v>
      </c>
      <c r="AV527" s="10">
        <v>140001288627</v>
      </c>
      <c r="AW527" s="10">
        <v>130000601535</v>
      </c>
      <c r="AX527">
        <v>2006968031</v>
      </c>
      <c r="AY527" t="s">
        <v>2366</v>
      </c>
      <c r="AZ527" s="21">
        <v>49728.25</v>
      </c>
      <c r="BA527">
        <v>9008243698</v>
      </c>
      <c r="BB527" s="21">
        <v>49728.25</v>
      </c>
      <c r="BC527" t="s">
        <v>2367</v>
      </c>
      <c r="BD527" t="s">
        <v>2370</v>
      </c>
      <c r="BE527" s="21">
        <f t="shared" si="8"/>
        <v>0</v>
      </c>
      <c r="BF527" t="s">
        <v>1417</v>
      </c>
      <c r="BG527" t="s">
        <v>1418</v>
      </c>
      <c r="BH527" t="s">
        <v>2374</v>
      </c>
      <c r="BI527" s="27">
        <v>0.61854166666666666</v>
      </c>
      <c r="BJ527">
        <v>246541</v>
      </c>
      <c r="BK527" t="s">
        <v>81</v>
      </c>
      <c r="BL527" s="27">
        <v>0.61856481481481485</v>
      </c>
      <c r="BM527" t="s">
        <v>2374</v>
      </c>
      <c r="BN527" s="27">
        <v>0.5628819444444445</v>
      </c>
      <c r="BO527" t="s">
        <v>1594</v>
      </c>
      <c r="BQ527" t="s">
        <v>2230</v>
      </c>
      <c r="BT527">
        <v>30220</v>
      </c>
      <c r="BW527" t="s">
        <v>1421</v>
      </c>
      <c r="BY527" s="28">
        <v>1</v>
      </c>
      <c r="BZ527" t="s">
        <v>2446</v>
      </c>
      <c r="CA527" t="s">
        <v>1422</v>
      </c>
      <c r="CB527" t="s">
        <v>1596</v>
      </c>
      <c r="CC527">
        <v>9000</v>
      </c>
      <c r="CD527" t="s">
        <v>1394</v>
      </c>
      <c r="CE527">
        <v>10</v>
      </c>
      <c r="CF527">
        <v>9000</v>
      </c>
      <c r="CG527" t="s">
        <v>1394</v>
      </c>
      <c r="CH527">
        <v>4016317361</v>
      </c>
      <c r="CI527" t="s">
        <v>1394</v>
      </c>
      <c r="CJ527" s="27">
        <v>0</v>
      </c>
      <c r="CK527" t="s">
        <v>2446</v>
      </c>
      <c r="CL527" t="s">
        <v>1424</v>
      </c>
      <c r="CM527" t="s">
        <v>1597</v>
      </c>
      <c r="CN527" t="s">
        <v>1598</v>
      </c>
      <c r="CO527" s="27">
        <v>0.55850694444444449</v>
      </c>
      <c r="CP527" s="27">
        <v>0</v>
      </c>
      <c r="CQ527" t="s">
        <v>2374</v>
      </c>
      <c r="CR527" t="s">
        <v>1427</v>
      </c>
      <c r="CS527" t="s">
        <v>1394</v>
      </c>
      <c r="CT527" t="s">
        <v>1599</v>
      </c>
      <c r="CU527">
        <v>183515752</v>
      </c>
      <c r="CV527">
        <v>9000</v>
      </c>
    </row>
    <row r="528" spans="1:100" x14ac:dyDescent="0.2">
      <c r="A528" s="12"/>
      <c r="B528" s="10"/>
      <c r="C528" s="10"/>
      <c r="D528" s="14"/>
      <c r="E528" s="14"/>
      <c r="F528" s="14"/>
      <c r="G528" s="14"/>
      <c r="H528" s="14"/>
      <c r="I528" s="13"/>
      <c r="J528" s="13"/>
      <c r="M528" s="5"/>
      <c r="N528" s="14"/>
      <c r="O528" s="14"/>
      <c r="P528" s="14"/>
      <c r="Q528" s="14"/>
      <c r="AL528" t="s">
        <v>447</v>
      </c>
      <c r="AM528" t="s">
        <v>2374</v>
      </c>
      <c r="AN528" s="27">
        <v>0.42380787037037032</v>
      </c>
      <c r="AO528" t="s">
        <v>1413</v>
      </c>
      <c r="AP528">
        <v>1017826554</v>
      </c>
      <c r="AQ528" t="s">
        <v>1414</v>
      </c>
      <c r="AR528" t="s">
        <v>1415</v>
      </c>
      <c r="AS528" t="s">
        <v>1416</v>
      </c>
      <c r="AT528" t="s">
        <v>1346</v>
      </c>
      <c r="AU528" t="s">
        <v>1112</v>
      </c>
      <c r="AV528" s="10">
        <v>140001287854</v>
      </c>
      <c r="AW528" s="10">
        <v>130000577068</v>
      </c>
      <c r="AX528">
        <v>2006967178</v>
      </c>
      <c r="AY528" t="s">
        <v>2366</v>
      </c>
      <c r="AZ528" s="21">
        <v>17109.3</v>
      </c>
      <c r="BA528">
        <v>9008241975</v>
      </c>
      <c r="BB528" s="21">
        <v>17109.3</v>
      </c>
      <c r="BC528" t="s">
        <v>2372</v>
      </c>
      <c r="BD528" t="s">
        <v>2376</v>
      </c>
      <c r="BE528" s="21">
        <f t="shared" si="8"/>
        <v>0</v>
      </c>
      <c r="BF528" t="s">
        <v>1417</v>
      </c>
      <c r="BG528" t="s">
        <v>1418</v>
      </c>
      <c r="BH528" t="s">
        <v>2374</v>
      </c>
      <c r="BI528" s="27">
        <v>0.65871527777777772</v>
      </c>
      <c r="BJ528">
        <v>464369</v>
      </c>
      <c r="BK528" t="s">
        <v>105</v>
      </c>
      <c r="BL528" s="27">
        <v>0.65871527777777772</v>
      </c>
      <c r="BM528" t="s">
        <v>2374</v>
      </c>
      <c r="BN528" s="27">
        <v>0.43133101851851857</v>
      </c>
      <c r="BO528" t="s">
        <v>1608</v>
      </c>
      <c r="BQ528" t="s">
        <v>2231</v>
      </c>
      <c r="BT528">
        <v>30000</v>
      </c>
      <c r="BW528" t="s">
        <v>1421</v>
      </c>
      <c r="BY528" s="28">
        <v>1</v>
      </c>
      <c r="BZ528" t="s">
        <v>2404</v>
      </c>
      <c r="CA528" t="s">
        <v>1422</v>
      </c>
      <c r="CB528" t="s">
        <v>1610</v>
      </c>
      <c r="CC528">
        <v>9000</v>
      </c>
      <c r="CD528" t="s">
        <v>1394</v>
      </c>
      <c r="CE528">
        <v>10</v>
      </c>
      <c r="CF528">
        <v>9000</v>
      </c>
      <c r="CG528" t="s">
        <v>1394</v>
      </c>
      <c r="CH528">
        <v>4016317417</v>
      </c>
      <c r="CI528" t="s">
        <v>1394</v>
      </c>
      <c r="CJ528" s="27">
        <v>0</v>
      </c>
      <c r="CK528" t="s">
        <v>2422</v>
      </c>
      <c r="CL528" t="s">
        <v>1424</v>
      </c>
      <c r="CM528" t="s">
        <v>1611</v>
      </c>
      <c r="CN528" t="s">
        <v>1560</v>
      </c>
      <c r="CO528" s="27">
        <v>0.42398148148148151</v>
      </c>
      <c r="CP528" s="27">
        <v>0</v>
      </c>
      <c r="CQ528" t="s">
        <v>2374</v>
      </c>
      <c r="CR528" t="s">
        <v>1427</v>
      </c>
      <c r="CS528" t="s">
        <v>1394</v>
      </c>
      <c r="CT528" t="s">
        <v>1612</v>
      </c>
      <c r="CU528">
        <v>183507139</v>
      </c>
      <c r="CV528">
        <v>9000</v>
      </c>
    </row>
    <row r="529" spans="1:100" x14ac:dyDescent="0.2">
      <c r="A529" s="12"/>
      <c r="B529" s="10"/>
      <c r="C529" s="10"/>
      <c r="D529" s="14"/>
      <c r="E529" s="14"/>
      <c r="F529" s="14"/>
      <c r="G529" s="14"/>
      <c r="H529" s="14"/>
      <c r="I529" s="13"/>
      <c r="J529" s="13"/>
      <c r="M529" s="5"/>
      <c r="N529" s="14"/>
      <c r="O529" s="14"/>
      <c r="P529" s="14"/>
      <c r="Q529" s="14"/>
      <c r="AL529" t="s">
        <v>447</v>
      </c>
      <c r="AM529" t="s">
        <v>2374</v>
      </c>
      <c r="AN529" s="27">
        <v>0.40605324074074073</v>
      </c>
      <c r="AO529" t="s">
        <v>1413</v>
      </c>
      <c r="AP529">
        <v>1017826554</v>
      </c>
      <c r="AQ529" t="s">
        <v>1414</v>
      </c>
      <c r="AR529" t="s">
        <v>1415</v>
      </c>
      <c r="AS529" t="s">
        <v>1416</v>
      </c>
      <c r="AT529" t="s">
        <v>1346</v>
      </c>
      <c r="AU529" t="s">
        <v>1035</v>
      </c>
      <c r="AV529" s="10">
        <v>140001287711</v>
      </c>
      <c r="AW529" s="10">
        <v>130000577064</v>
      </c>
      <c r="AX529">
        <v>2006966929</v>
      </c>
      <c r="AY529" t="s">
        <v>2366</v>
      </c>
      <c r="AZ529" s="21">
        <v>219569.35</v>
      </c>
      <c r="BA529">
        <v>9008241738</v>
      </c>
      <c r="BB529" s="21">
        <v>219569.35</v>
      </c>
      <c r="BC529" t="s">
        <v>2372</v>
      </c>
      <c r="BD529" t="s">
        <v>2376</v>
      </c>
      <c r="BE529" s="21">
        <f t="shared" si="8"/>
        <v>0</v>
      </c>
      <c r="BF529" t="s">
        <v>1417</v>
      </c>
      <c r="BG529" t="s">
        <v>1418</v>
      </c>
      <c r="BH529" t="s">
        <v>2374</v>
      </c>
      <c r="BI529" s="27">
        <v>0.64900462962962957</v>
      </c>
      <c r="BJ529">
        <v>464369</v>
      </c>
      <c r="BK529" t="s">
        <v>105</v>
      </c>
      <c r="BL529" s="27">
        <v>0.64900462962962957</v>
      </c>
      <c r="BM529" t="s">
        <v>2374</v>
      </c>
      <c r="BN529" s="27">
        <v>0.41106481481481483</v>
      </c>
      <c r="BO529" t="s">
        <v>1608</v>
      </c>
      <c r="BQ529" t="s">
        <v>2232</v>
      </c>
      <c r="BT529">
        <v>30000</v>
      </c>
      <c r="BW529" t="s">
        <v>1421</v>
      </c>
      <c r="BY529" s="28">
        <v>1</v>
      </c>
      <c r="BZ529" t="s">
        <v>2404</v>
      </c>
      <c r="CA529" t="s">
        <v>1422</v>
      </c>
      <c r="CB529" t="s">
        <v>1610</v>
      </c>
      <c r="CC529">
        <v>9000</v>
      </c>
      <c r="CD529" t="s">
        <v>1394</v>
      </c>
      <c r="CE529">
        <v>10</v>
      </c>
      <c r="CF529">
        <v>9000</v>
      </c>
      <c r="CG529" t="s">
        <v>1394</v>
      </c>
      <c r="CH529">
        <v>4016317417</v>
      </c>
      <c r="CI529" t="s">
        <v>1394</v>
      </c>
      <c r="CJ529" s="27">
        <v>0</v>
      </c>
      <c r="CK529" t="s">
        <v>2422</v>
      </c>
      <c r="CL529" t="s">
        <v>1424</v>
      </c>
      <c r="CM529" t="s">
        <v>1611</v>
      </c>
      <c r="CN529" t="s">
        <v>1560</v>
      </c>
      <c r="CO529" s="27">
        <v>0.40631944444444446</v>
      </c>
      <c r="CP529" s="27">
        <v>0</v>
      </c>
      <c r="CQ529" t="s">
        <v>2374</v>
      </c>
      <c r="CR529" t="s">
        <v>1427</v>
      </c>
      <c r="CS529" t="s">
        <v>1394</v>
      </c>
      <c r="CT529" t="s">
        <v>1612</v>
      </c>
      <c r="CU529">
        <v>183504592</v>
      </c>
      <c r="CV529">
        <v>9000</v>
      </c>
    </row>
    <row r="530" spans="1:100" x14ac:dyDescent="0.2">
      <c r="A530" s="12"/>
      <c r="B530" s="10"/>
      <c r="C530" s="10"/>
      <c r="D530" s="14"/>
      <c r="E530" s="14"/>
      <c r="F530" s="14"/>
      <c r="G530" s="14"/>
      <c r="H530" s="14"/>
      <c r="I530" s="13"/>
      <c r="J530" s="13"/>
      <c r="M530" s="5"/>
      <c r="N530" s="14"/>
      <c r="O530" s="14"/>
      <c r="P530" s="14"/>
      <c r="Q530" s="14"/>
      <c r="AL530" t="s">
        <v>447</v>
      </c>
      <c r="AM530" t="s">
        <v>2374</v>
      </c>
      <c r="AN530" s="27">
        <v>0.50383101851851853</v>
      </c>
      <c r="AO530" t="s">
        <v>1413</v>
      </c>
      <c r="AP530">
        <v>1016823762</v>
      </c>
      <c r="AQ530" t="s">
        <v>1414</v>
      </c>
      <c r="AR530" t="s">
        <v>1415</v>
      </c>
      <c r="AS530" t="s">
        <v>1416</v>
      </c>
      <c r="AT530" t="s">
        <v>1346</v>
      </c>
      <c r="AU530" t="s">
        <v>1002</v>
      </c>
      <c r="AV530" s="10">
        <v>140001288412</v>
      </c>
      <c r="AW530" s="10">
        <v>130000577091</v>
      </c>
      <c r="AX530">
        <v>2006967802</v>
      </c>
      <c r="AY530" t="s">
        <v>2366</v>
      </c>
      <c r="AZ530" s="21">
        <v>457499.9</v>
      </c>
      <c r="BA530">
        <v>9008242628</v>
      </c>
      <c r="BB530" s="21">
        <v>457499.9</v>
      </c>
      <c r="BC530" t="s">
        <v>2412</v>
      </c>
      <c r="BD530" t="s">
        <v>2413</v>
      </c>
      <c r="BE530" s="21">
        <f t="shared" si="8"/>
        <v>0</v>
      </c>
      <c r="BF530" t="s">
        <v>1417</v>
      </c>
      <c r="BG530" t="s">
        <v>1418</v>
      </c>
      <c r="BH530" t="s">
        <v>2374</v>
      </c>
      <c r="BI530" s="27">
        <v>0.65836805555555555</v>
      </c>
      <c r="BJ530">
        <v>464369</v>
      </c>
      <c r="BK530" t="s">
        <v>105</v>
      </c>
      <c r="BL530" s="27">
        <v>0.65836805555555555</v>
      </c>
      <c r="BM530" t="s">
        <v>2374</v>
      </c>
      <c r="BN530" s="27">
        <v>0.50535879629629632</v>
      </c>
      <c r="BO530" t="s">
        <v>1608</v>
      </c>
      <c r="BQ530" t="s">
        <v>2234</v>
      </c>
      <c r="BT530">
        <v>30000</v>
      </c>
      <c r="BW530" t="s">
        <v>1421</v>
      </c>
      <c r="BY530" s="28">
        <v>1</v>
      </c>
      <c r="BZ530" t="s">
        <v>2389</v>
      </c>
      <c r="CA530" t="s">
        <v>1422</v>
      </c>
      <c r="CB530" t="s">
        <v>1610</v>
      </c>
      <c r="CC530">
        <v>9000</v>
      </c>
      <c r="CD530" t="s">
        <v>1394</v>
      </c>
      <c r="CE530">
        <v>10</v>
      </c>
      <c r="CF530">
        <v>9000</v>
      </c>
      <c r="CG530" t="s">
        <v>1394</v>
      </c>
      <c r="CH530">
        <v>4016317417</v>
      </c>
      <c r="CI530" t="s">
        <v>1394</v>
      </c>
      <c r="CJ530" s="27">
        <v>0</v>
      </c>
      <c r="CK530" t="s">
        <v>2390</v>
      </c>
      <c r="CL530" t="s">
        <v>1424</v>
      </c>
      <c r="CM530" t="s">
        <v>1611</v>
      </c>
      <c r="CN530" t="s">
        <v>1560</v>
      </c>
      <c r="CO530" s="27">
        <v>0.50393518518518521</v>
      </c>
      <c r="CP530" s="27">
        <v>0</v>
      </c>
      <c r="CQ530" t="s">
        <v>2374</v>
      </c>
      <c r="CR530" t="s">
        <v>1427</v>
      </c>
      <c r="CS530" t="s">
        <v>1394</v>
      </c>
      <c r="CT530" t="s">
        <v>1612</v>
      </c>
      <c r="CU530">
        <v>183513611</v>
      </c>
      <c r="CV530">
        <v>9000</v>
      </c>
    </row>
    <row r="531" spans="1:100" x14ac:dyDescent="0.2">
      <c r="A531" s="12"/>
      <c r="B531" s="10"/>
      <c r="C531" s="10"/>
      <c r="D531" s="14"/>
      <c r="E531" s="14"/>
      <c r="F531" s="14"/>
      <c r="G531" s="14"/>
      <c r="H531" s="14"/>
      <c r="I531" s="13"/>
      <c r="J531" s="13"/>
      <c r="M531" s="5"/>
      <c r="N531" s="14"/>
      <c r="O531" s="14"/>
      <c r="P531" s="14"/>
      <c r="Q531" s="14"/>
      <c r="AL531" t="s">
        <v>447</v>
      </c>
      <c r="AM531" t="s">
        <v>2374</v>
      </c>
      <c r="AN531" s="27">
        <v>0.49243055555555554</v>
      </c>
      <c r="AO531" t="s">
        <v>1413</v>
      </c>
      <c r="AP531">
        <v>1017079140</v>
      </c>
      <c r="AQ531" t="s">
        <v>1414</v>
      </c>
      <c r="AR531" t="s">
        <v>1415</v>
      </c>
      <c r="AS531" t="s">
        <v>1416</v>
      </c>
      <c r="AT531" t="s">
        <v>1346</v>
      </c>
      <c r="AU531" t="s">
        <v>1285</v>
      </c>
      <c r="AV531" s="10">
        <v>140001288340</v>
      </c>
      <c r="AW531" s="10">
        <v>130000603935</v>
      </c>
      <c r="AX531">
        <v>2006967633</v>
      </c>
      <c r="AY531" t="s">
        <v>2366</v>
      </c>
      <c r="AZ531" s="21">
        <v>4387</v>
      </c>
      <c r="BA531">
        <v>9008242615</v>
      </c>
      <c r="BB531" s="21">
        <v>4387</v>
      </c>
      <c r="BC531" t="s">
        <v>2377</v>
      </c>
      <c r="BD531" t="s">
        <v>2378</v>
      </c>
      <c r="BE531" s="21">
        <f t="shared" si="8"/>
        <v>0</v>
      </c>
      <c r="BF531" t="s">
        <v>1417</v>
      </c>
      <c r="BG531" t="s">
        <v>1418</v>
      </c>
      <c r="BH531" t="s">
        <v>2374</v>
      </c>
      <c r="BI531" s="27">
        <v>0.64809027777777783</v>
      </c>
      <c r="BJ531">
        <v>464369</v>
      </c>
      <c r="BK531" t="s">
        <v>105</v>
      </c>
      <c r="BL531" s="27">
        <v>0.64809027777777783</v>
      </c>
      <c r="BM531" t="s">
        <v>2374</v>
      </c>
      <c r="BN531" s="27">
        <v>0.49482638888888886</v>
      </c>
      <c r="BO531" t="s">
        <v>1608</v>
      </c>
      <c r="BQ531" t="s">
        <v>2236</v>
      </c>
      <c r="BT531">
        <v>30000</v>
      </c>
      <c r="BW531" t="s">
        <v>1421</v>
      </c>
      <c r="BY531" s="28">
        <v>1</v>
      </c>
      <c r="BZ531" t="s">
        <v>2394</v>
      </c>
      <c r="CA531" t="s">
        <v>1422</v>
      </c>
      <c r="CB531" t="s">
        <v>1610</v>
      </c>
      <c r="CC531">
        <v>9000</v>
      </c>
      <c r="CD531" t="s">
        <v>1394</v>
      </c>
      <c r="CE531">
        <v>10</v>
      </c>
      <c r="CF531">
        <v>9000</v>
      </c>
      <c r="CG531" t="s">
        <v>1394</v>
      </c>
      <c r="CH531">
        <v>4016317417</v>
      </c>
      <c r="CI531" t="s">
        <v>1394</v>
      </c>
      <c r="CJ531" s="27">
        <v>0</v>
      </c>
      <c r="CK531" t="s">
        <v>2394</v>
      </c>
      <c r="CL531" t="s">
        <v>1424</v>
      </c>
      <c r="CM531" t="s">
        <v>1611</v>
      </c>
      <c r="CN531" t="s">
        <v>1560</v>
      </c>
      <c r="CO531" s="27">
        <v>0.49255787037037035</v>
      </c>
      <c r="CP531" s="27">
        <v>0</v>
      </c>
      <c r="CQ531" t="s">
        <v>2374</v>
      </c>
      <c r="CR531" t="s">
        <v>1427</v>
      </c>
      <c r="CS531" t="s">
        <v>1394</v>
      </c>
      <c r="CT531" t="s">
        <v>1612</v>
      </c>
      <c r="CU531">
        <v>183513074</v>
      </c>
      <c r="CV531">
        <v>9000</v>
      </c>
    </row>
    <row r="532" spans="1:100" x14ac:dyDescent="0.2">
      <c r="A532" s="12"/>
      <c r="B532" s="10"/>
      <c r="C532" s="10"/>
      <c r="D532" s="14"/>
      <c r="E532" s="14"/>
      <c r="F532" s="14"/>
      <c r="G532" s="14"/>
      <c r="H532" s="14"/>
      <c r="I532" s="13"/>
      <c r="J532" s="13"/>
      <c r="M532" s="5"/>
      <c r="N532" s="14"/>
      <c r="O532" s="14"/>
      <c r="P532" s="14"/>
      <c r="Q532" s="14"/>
      <c r="AL532" t="s">
        <v>447</v>
      </c>
      <c r="AM532" t="s">
        <v>2374</v>
      </c>
      <c r="AN532" s="27">
        <v>0.4856712962962963</v>
      </c>
      <c r="AO532" t="s">
        <v>1413</v>
      </c>
      <c r="AP532">
        <v>1017079140</v>
      </c>
      <c r="AQ532" t="s">
        <v>1414</v>
      </c>
      <c r="AR532" t="s">
        <v>1415</v>
      </c>
      <c r="AS532" t="s">
        <v>1416</v>
      </c>
      <c r="AT532" t="s">
        <v>1346</v>
      </c>
      <c r="AU532" t="s">
        <v>838</v>
      </c>
      <c r="AV532" s="10">
        <v>140001288289</v>
      </c>
      <c r="AW532" s="10">
        <v>130000577055</v>
      </c>
      <c r="AX532">
        <v>2006967628</v>
      </c>
      <c r="AY532" t="s">
        <v>2366</v>
      </c>
      <c r="AZ532" s="21">
        <v>39900.300000000003</v>
      </c>
      <c r="BA532">
        <v>9008242589</v>
      </c>
      <c r="BB532" s="21">
        <v>39900.300000000003</v>
      </c>
      <c r="BC532" t="s">
        <v>2377</v>
      </c>
      <c r="BD532" t="s">
        <v>2378</v>
      </c>
      <c r="BE532" s="21">
        <f t="shared" si="8"/>
        <v>0</v>
      </c>
      <c r="BF532" t="s">
        <v>1417</v>
      </c>
      <c r="BG532" t="s">
        <v>1418</v>
      </c>
      <c r="BH532" t="s">
        <v>2374</v>
      </c>
      <c r="BI532" s="27">
        <v>0.65568287037037043</v>
      </c>
      <c r="BJ532">
        <v>464369</v>
      </c>
      <c r="BK532" t="s">
        <v>105</v>
      </c>
      <c r="BL532" s="27">
        <v>0.65568287037037043</v>
      </c>
      <c r="BM532" t="s">
        <v>2374</v>
      </c>
      <c r="BN532" s="27">
        <v>0.48762731481481486</v>
      </c>
      <c r="BO532" t="s">
        <v>1608</v>
      </c>
      <c r="BQ532" t="s">
        <v>2237</v>
      </c>
      <c r="BT532">
        <v>30000</v>
      </c>
      <c r="BW532" t="s">
        <v>1421</v>
      </c>
      <c r="BY532" s="28">
        <v>1</v>
      </c>
      <c r="BZ532" t="s">
        <v>2393</v>
      </c>
      <c r="CA532" t="s">
        <v>1422</v>
      </c>
      <c r="CB532" t="s">
        <v>1610</v>
      </c>
      <c r="CC532">
        <v>9000</v>
      </c>
      <c r="CD532" t="s">
        <v>1394</v>
      </c>
      <c r="CE532">
        <v>10</v>
      </c>
      <c r="CF532">
        <v>9000</v>
      </c>
      <c r="CG532" t="s">
        <v>1394</v>
      </c>
      <c r="CH532">
        <v>4016317417</v>
      </c>
      <c r="CI532" t="s">
        <v>1394</v>
      </c>
      <c r="CJ532" s="27">
        <v>0</v>
      </c>
      <c r="CK532" t="s">
        <v>2394</v>
      </c>
      <c r="CL532" t="s">
        <v>1424</v>
      </c>
      <c r="CM532" t="s">
        <v>1611</v>
      </c>
      <c r="CN532" t="s">
        <v>1560</v>
      </c>
      <c r="CO532" s="27">
        <v>0.48590277777777779</v>
      </c>
      <c r="CP532" s="27">
        <v>0</v>
      </c>
      <c r="CQ532" t="s">
        <v>2374</v>
      </c>
      <c r="CR532" t="s">
        <v>1427</v>
      </c>
      <c r="CS532" t="s">
        <v>1394</v>
      </c>
      <c r="CT532" t="s">
        <v>1612</v>
      </c>
      <c r="CU532">
        <v>183512594</v>
      </c>
      <c r="CV532">
        <v>9000</v>
      </c>
    </row>
    <row r="533" spans="1:100" x14ac:dyDescent="0.2">
      <c r="A533" s="12"/>
      <c r="B533" s="10"/>
      <c r="C533" s="10"/>
      <c r="D533" s="14"/>
      <c r="E533" s="14"/>
      <c r="F533" s="14"/>
      <c r="G533" s="14"/>
      <c r="H533" s="14"/>
      <c r="I533" s="13"/>
      <c r="J533" s="13"/>
      <c r="M533" s="5"/>
      <c r="N533" s="14"/>
      <c r="O533" s="14"/>
      <c r="P533" s="14"/>
      <c r="Q533" s="14"/>
      <c r="AL533" t="s">
        <v>447</v>
      </c>
      <c r="AM533" t="s">
        <v>2374</v>
      </c>
      <c r="AN533" s="27">
        <v>0.53873842592592591</v>
      </c>
      <c r="AO533" t="s">
        <v>1413</v>
      </c>
      <c r="AP533">
        <v>1016894824</v>
      </c>
      <c r="AQ533" t="s">
        <v>1414</v>
      </c>
      <c r="AR533" t="s">
        <v>1415</v>
      </c>
      <c r="AS533" t="s">
        <v>1416</v>
      </c>
      <c r="AT533" t="s">
        <v>1346</v>
      </c>
      <c r="AU533" t="s">
        <v>883</v>
      </c>
      <c r="AV533" s="10">
        <v>140001288498</v>
      </c>
      <c r="AW533" s="10">
        <v>130000577126</v>
      </c>
      <c r="AX533">
        <v>2006967901</v>
      </c>
      <c r="AY533" t="s">
        <v>2366</v>
      </c>
      <c r="AZ533" s="21">
        <v>248111.6</v>
      </c>
      <c r="BA533">
        <v>9008242990</v>
      </c>
      <c r="BB533" s="21">
        <v>248111.6</v>
      </c>
      <c r="BC533" t="s">
        <v>2367</v>
      </c>
      <c r="BD533" t="s">
        <v>2388</v>
      </c>
      <c r="BE533" s="21">
        <f t="shared" si="8"/>
        <v>0</v>
      </c>
      <c r="BF533" t="s">
        <v>1417</v>
      </c>
      <c r="BG533" t="s">
        <v>1418</v>
      </c>
      <c r="BH533" t="s">
        <v>2374</v>
      </c>
      <c r="BI533" s="27">
        <v>0.64704861111111112</v>
      </c>
      <c r="BJ533">
        <v>464369</v>
      </c>
      <c r="BK533" t="s">
        <v>105</v>
      </c>
      <c r="BL533" s="27">
        <v>0.64704861111111112</v>
      </c>
      <c r="BM533" t="s">
        <v>2374</v>
      </c>
      <c r="BN533" s="27">
        <v>0.53991898148148143</v>
      </c>
      <c r="BO533" t="s">
        <v>1608</v>
      </c>
      <c r="BQ533" t="s">
        <v>2239</v>
      </c>
      <c r="BT533">
        <v>30000</v>
      </c>
      <c r="BW533" t="s">
        <v>1421</v>
      </c>
      <c r="BY533" s="28">
        <v>1</v>
      </c>
      <c r="BZ533" t="s">
        <v>2423</v>
      </c>
      <c r="CA533" t="s">
        <v>1422</v>
      </c>
      <c r="CB533" t="s">
        <v>1610</v>
      </c>
      <c r="CC533">
        <v>9000</v>
      </c>
      <c r="CD533" t="s">
        <v>1394</v>
      </c>
      <c r="CE533">
        <v>10</v>
      </c>
      <c r="CF533">
        <v>9000</v>
      </c>
      <c r="CG533" t="s">
        <v>1394</v>
      </c>
      <c r="CH533">
        <v>4016317417</v>
      </c>
      <c r="CI533" t="s">
        <v>1394</v>
      </c>
      <c r="CJ533" s="27">
        <v>0</v>
      </c>
      <c r="CK533" t="s">
        <v>2484</v>
      </c>
      <c r="CL533" t="s">
        <v>1424</v>
      </c>
      <c r="CM533" t="s">
        <v>1611</v>
      </c>
      <c r="CN533" t="s">
        <v>1560</v>
      </c>
      <c r="CO533" s="27">
        <v>0.53878472222222229</v>
      </c>
      <c r="CP533" s="27">
        <v>0</v>
      </c>
      <c r="CQ533" t="s">
        <v>2374</v>
      </c>
      <c r="CR533" t="s">
        <v>1427</v>
      </c>
      <c r="CS533" t="s">
        <v>1394</v>
      </c>
      <c r="CT533" t="s">
        <v>1612</v>
      </c>
      <c r="CU533">
        <v>183514496</v>
      </c>
      <c r="CV533">
        <v>9000</v>
      </c>
    </row>
    <row r="534" spans="1:100" x14ac:dyDescent="0.2">
      <c r="A534" s="12"/>
      <c r="B534" s="10"/>
      <c r="C534" s="10"/>
      <c r="D534" s="14"/>
      <c r="E534" s="14"/>
      <c r="F534" s="14"/>
      <c r="G534" s="14"/>
      <c r="H534" s="14"/>
      <c r="I534" s="13"/>
      <c r="J534" s="13"/>
      <c r="M534" s="5"/>
      <c r="N534" s="14"/>
      <c r="O534" s="14"/>
      <c r="P534" s="14"/>
      <c r="Q534" s="14"/>
      <c r="AL534" t="s">
        <v>447</v>
      </c>
      <c r="AM534" t="s">
        <v>2374</v>
      </c>
      <c r="AN534" s="27">
        <v>0.62407407407407411</v>
      </c>
      <c r="AO534" t="s">
        <v>1413</v>
      </c>
      <c r="AP534">
        <v>1016892882</v>
      </c>
      <c r="AQ534" t="s">
        <v>1414</v>
      </c>
      <c r="AR534" t="s">
        <v>1415</v>
      </c>
      <c r="AS534" t="s">
        <v>1416</v>
      </c>
      <c r="AT534" t="s">
        <v>1346</v>
      </c>
      <c r="AU534" t="s">
        <v>787</v>
      </c>
      <c r="AV534" s="10">
        <v>140001289087</v>
      </c>
      <c r="AW534" s="10">
        <v>130000577100</v>
      </c>
      <c r="AX534">
        <v>2006968588</v>
      </c>
      <c r="AY534" t="s">
        <v>2366</v>
      </c>
      <c r="AZ534" s="21">
        <v>1014627.5</v>
      </c>
      <c r="BA534">
        <v>9008243827</v>
      </c>
      <c r="BB534" s="21">
        <v>1014627.5</v>
      </c>
      <c r="BC534" t="s">
        <v>2379</v>
      </c>
      <c r="BD534" t="s">
        <v>2380</v>
      </c>
      <c r="BE534" s="21">
        <f t="shared" si="8"/>
        <v>0</v>
      </c>
      <c r="BF534" t="s">
        <v>1417</v>
      </c>
      <c r="BG534" t="s">
        <v>1418</v>
      </c>
      <c r="BH534" t="s">
        <v>2374</v>
      </c>
      <c r="BI534" s="27">
        <v>0.64561342592592597</v>
      </c>
      <c r="BJ534">
        <v>464369</v>
      </c>
      <c r="BK534" t="s">
        <v>105</v>
      </c>
      <c r="BL534" s="27">
        <v>0.64561342592592597</v>
      </c>
      <c r="BM534" t="s">
        <v>2374</v>
      </c>
      <c r="BN534" s="27">
        <v>0.62730324074074073</v>
      </c>
      <c r="BO534" t="s">
        <v>1608</v>
      </c>
      <c r="BQ534" t="s">
        <v>2240</v>
      </c>
      <c r="BT534">
        <v>30000</v>
      </c>
      <c r="BW534" t="s">
        <v>1421</v>
      </c>
      <c r="BY534" s="28">
        <v>1</v>
      </c>
      <c r="BZ534" t="s">
        <v>2393</v>
      </c>
      <c r="CA534" t="s">
        <v>1422</v>
      </c>
      <c r="CB534" t="s">
        <v>1610</v>
      </c>
      <c r="CC534">
        <v>9000</v>
      </c>
      <c r="CD534" t="s">
        <v>1394</v>
      </c>
      <c r="CE534">
        <v>10</v>
      </c>
      <c r="CF534">
        <v>9000</v>
      </c>
      <c r="CG534" t="s">
        <v>1394</v>
      </c>
      <c r="CH534">
        <v>4016317417</v>
      </c>
      <c r="CI534" t="s">
        <v>1394</v>
      </c>
      <c r="CJ534" s="27">
        <v>0</v>
      </c>
      <c r="CK534" t="s">
        <v>2394</v>
      </c>
      <c r="CL534" t="s">
        <v>1424</v>
      </c>
      <c r="CM534" t="s">
        <v>1611</v>
      </c>
      <c r="CN534" t="s">
        <v>1560</v>
      </c>
      <c r="CO534" s="27">
        <v>0.62416666666666665</v>
      </c>
      <c r="CP534" s="27">
        <v>0</v>
      </c>
      <c r="CQ534" t="s">
        <v>2374</v>
      </c>
      <c r="CR534" t="s">
        <v>1427</v>
      </c>
      <c r="CS534" t="s">
        <v>1394</v>
      </c>
      <c r="CT534" t="s">
        <v>1612</v>
      </c>
      <c r="CU534">
        <v>183521135</v>
      </c>
      <c r="CV534">
        <v>9000</v>
      </c>
    </row>
    <row r="535" spans="1:100" x14ac:dyDescent="0.2">
      <c r="A535" s="12"/>
      <c r="B535" s="10"/>
      <c r="C535" s="10"/>
      <c r="D535" s="14"/>
      <c r="E535" s="14"/>
      <c r="F535" s="14"/>
      <c r="G535" s="14"/>
      <c r="H535" s="14"/>
      <c r="I535" s="13"/>
      <c r="J535" s="13"/>
      <c r="M535" s="5"/>
      <c r="N535" s="14"/>
      <c r="O535" s="14"/>
      <c r="P535" s="14"/>
      <c r="Q535" s="14"/>
      <c r="AL535" t="s">
        <v>447</v>
      </c>
      <c r="AM535" t="s">
        <v>2374</v>
      </c>
      <c r="AN535" s="27">
        <v>0.51398148148148148</v>
      </c>
      <c r="AO535" t="s">
        <v>1413</v>
      </c>
      <c r="AP535">
        <v>1016794675</v>
      </c>
      <c r="AQ535" t="s">
        <v>1414</v>
      </c>
      <c r="AR535" t="s">
        <v>1415</v>
      </c>
      <c r="AS535" t="s">
        <v>1416</v>
      </c>
      <c r="AT535" t="s">
        <v>1346</v>
      </c>
      <c r="AU535" t="s">
        <v>1098</v>
      </c>
      <c r="AV535" s="10">
        <v>140001288442</v>
      </c>
      <c r="AW535" s="10">
        <v>130000577076</v>
      </c>
      <c r="AX535">
        <v>2006967811</v>
      </c>
      <c r="AY535" t="s">
        <v>2366</v>
      </c>
      <c r="AZ535" s="21">
        <v>1316.1</v>
      </c>
      <c r="BA535">
        <v>9008242836</v>
      </c>
      <c r="BB535" s="21">
        <v>1316.1</v>
      </c>
      <c r="BC535" t="s">
        <v>2410</v>
      </c>
      <c r="BD535" t="s">
        <v>2411</v>
      </c>
      <c r="BE535" s="21">
        <f t="shared" si="8"/>
        <v>0</v>
      </c>
      <c r="BF535" t="s">
        <v>1417</v>
      </c>
      <c r="BG535" t="s">
        <v>1418</v>
      </c>
      <c r="BH535" t="s">
        <v>2374</v>
      </c>
      <c r="BI535" s="27">
        <v>0.65348379629629627</v>
      </c>
      <c r="BJ535">
        <v>464369</v>
      </c>
      <c r="BK535" t="s">
        <v>105</v>
      </c>
      <c r="BL535" s="27">
        <v>0.65348379629629627</v>
      </c>
      <c r="BM535" t="s">
        <v>2374</v>
      </c>
      <c r="BN535" s="27">
        <v>0.51506944444444447</v>
      </c>
      <c r="BO535" t="s">
        <v>1608</v>
      </c>
      <c r="BQ535" t="s">
        <v>2241</v>
      </c>
      <c r="BT535">
        <v>30000</v>
      </c>
      <c r="BW535" t="s">
        <v>1421</v>
      </c>
      <c r="BY535" s="28">
        <v>1</v>
      </c>
      <c r="BZ535" t="s">
        <v>2454</v>
      </c>
      <c r="CA535" t="s">
        <v>1422</v>
      </c>
      <c r="CB535" t="s">
        <v>1610</v>
      </c>
      <c r="CC535">
        <v>9000</v>
      </c>
      <c r="CD535" t="s">
        <v>1394</v>
      </c>
      <c r="CE535">
        <v>10</v>
      </c>
      <c r="CF535">
        <v>9000</v>
      </c>
      <c r="CG535" t="s">
        <v>1394</v>
      </c>
      <c r="CH535">
        <v>4016317417</v>
      </c>
      <c r="CI535" t="s">
        <v>1394</v>
      </c>
      <c r="CJ535" s="27">
        <v>0</v>
      </c>
      <c r="CK535" t="s">
        <v>2405</v>
      </c>
      <c r="CL535" t="s">
        <v>1424</v>
      </c>
      <c r="CM535" t="s">
        <v>1611</v>
      </c>
      <c r="CN535" t="s">
        <v>1560</v>
      </c>
      <c r="CO535" s="27">
        <v>0.51406249999999998</v>
      </c>
      <c r="CP535" s="27">
        <v>0</v>
      </c>
      <c r="CQ535" t="s">
        <v>2374</v>
      </c>
      <c r="CR535" t="s">
        <v>1427</v>
      </c>
      <c r="CS535" t="s">
        <v>1394</v>
      </c>
      <c r="CT535" t="s">
        <v>1612</v>
      </c>
      <c r="CU535">
        <v>183513906</v>
      </c>
      <c r="CV535">
        <v>9000</v>
      </c>
    </row>
    <row r="536" spans="1:100" x14ac:dyDescent="0.2">
      <c r="A536" s="12"/>
      <c r="B536" s="10"/>
      <c r="C536" s="10"/>
      <c r="D536" s="14"/>
      <c r="E536" s="14"/>
      <c r="F536" s="14"/>
      <c r="G536" s="14"/>
      <c r="H536" s="14"/>
      <c r="I536" s="13"/>
      <c r="J536" s="13"/>
      <c r="M536" s="5"/>
      <c r="N536" s="14"/>
      <c r="O536" s="14"/>
      <c r="P536" s="14"/>
      <c r="Q536" s="14"/>
      <c r="AL536" t="s">
        <v>447</v>
      </c>
      <c r="AM536" t="s">
        <v>2374</v>
      </c>
      <c r="AN536" s="27">
        <v>0.51049768518518512</v>
      </c>
      <c r="AO536" t="s">
        <v>1413</v>
      </c>
      <c r="AP536">
        <v>1016794675</v>
      </c>
      <c r="AQ536" t="s">
        <v>1414</v>
      </c>
      <c r="AR536" t="s">
        <v>1415</v>
      </c>
      <c r="AS536" t="s">
        <v>1416</v>
      </c>
      <c r="AT536" t="s">
        <v>1346</v>
      </c>
      <c r="AU536" t="s">
        <v>875</v>
      </c>
      <c r="AV536" s="10">
        <v>140001288432</v>
      </c>
      <c r="AW536" s="10">
        <v>130000577072</v>
      </c>
      <c r="AX536">
        <v>2006967807</v>
      </c>
      <c r="AY536" t="s">
        <v>2366</v>
      </c>
      <c r="AZ536" s="21">
        <v>378935.15</v>
      </c>
      <c r="BA536">
        <v>9008242833</v>
      </c>
      <c r="BB536" s="21">
        <v>378935.15</v>
      </c>
      <c r="BC536" t="s">
        <v>2410</v>
      </c>
      <c r="BD536" t="s">
        <v>2411</v>
      </c>
      <c r="BE536" s="21">
        <f t="shared" si="8"/>
        <v>0</v>
      </c>
      <c r="BF536" t="s">
        <v>1417</v>
      </c>
      <c r="BG536" t="s">
        <v>1418</v>
      </c>
      <c r="BH536" t="s">
        <v>2374</v>
      </c>
      <c r="BI536" s="27">
        <v>0.65384259259259259</v>
      </c>
      <c r="BJ536">
        <v>464369</v>
      </c>
      <c r="BK536" t="s">
        <v>105</v>
      </c>
      <c r="BL536" s="27">
        <v>0.65384259259259259</v>
      </c>
      <c r="BM536" t="s">
        <v>2374</v>
      </c>
      <c r="BN536" s="27">
        <v>0.51157407407407407</v>
      </c>
      <c r="BO536" t="s">
        <v>1608</v>
      </c>
      <c r="BQ536" t="s">
        <v>2242</v>
      </c>
      <c r="BT536">
        <v>30000</v>
      </c>
      <c r="BW536" t="s">
        <v>1421</v>
      </c>
      <c r="BY536" s="28">
        <v>1</v>
      </c>
      <c r="BZ536" t="s">
        <v>2454</v>
      </c>
      <c r="CA536" t="s">
        <v>1422</v>
      </c>
      <c r="CB536" t="s">
        <v>1610</v>
      </c>
      <c r="CC536">
        <v>9000</v>
      </c>
      <c r="CD536" t="s">
        <v>1394</v>
      </c>
      <c r="CE536">
        <v>10</v>
      </c>
      <c r="CF536">
        <v>9000</v>
      </c>
      <c r="CG536" t="s">
        <v>1394</v>
      </c>
      <c r="CH536">
        <v>4016317417</v>
      </c>
      <c r="CI536" t="s">
        <v>1394</v>
      </c>
      <c r="CJ536" s="27">
        <v>0</v>
      </c>
      <c r="CK536" t="s">
        <v>2405</v>
      </c>
      <c r="CL536" t="s">
        <v>1424</v>
      </c>
      <c r="CM536" t="s">
        <v>1611</v>
      </c>
      <c r="CN536" t="s">
        <v>1560</v>
      </c>
      <c r="CO536" s="27">
        <v>0.51061342592592596</v>
      </c>
      <c r="CP536" s="27">
        <v>0</v>
      </c>
      <c r="CQ536" t="s">
        <v>2374</v>
      </c>
      <c r="CR536" t="s">
        <v>1427</v>
      </c>
      <c r="CS536" t="s">
        <v>1394</v>
      </c>
      <c r="CT536" t="s">
        <v>1612</v>
      </c>
      <c r="CU536">
        <v>183513735</v>
      </c>
      <c r="CV536">
        <v>9000</v>
      </c>
    </row>
    <row r="537" spans="1:100" x14ac:dyDescent="0.2">
      <c r="A537" s="12"/>
      <c r="B537" s="10"/>
      <c r="C537" s="10"/>
      <c r="D537" s="14"/>
      <c r="E537" s="14"/>
      <c r="F537" s="14"/>
      <c r="G537" s="14"/>
      <c r="H537" s="14"/>
      <c r="I537" s="13"/>
      <c r="J537" s="13"/>
      <c r="M537" s="5"/>
      <c r="N537" s="14"/>
      <c r="O537" s="14"/>
      <c r="P537" s="14"/>
      <c r="Q537" s="14"/>
      <c r="AL537" t="s">
        <v>447</v>
      </c>
      <c r="AM537" t="s">
        <v>2374</v>
      </c>
      <c r="AN537" s="27">
        <v>0.60687499999999994</v>
      </c>
      <c r="AO537" t="s">
        <v>1413</v>
      </c>
      <c r="AP537">
        <v>1015057218</v>
      </c>
      <c r="AQ537" t="s">
        <v>1414</v>
      </c>
      <c r="AR537" t="s">
        <v>1415</v>
      </c>
      <c r="AS537" t="s">
        <v>1416</v>
      </c>
      <c r="AT537" t="s">
        <v>1346</v>
      </c>
      <c r="AU537" t="s">
        <v>1184</v>
      </c>
      <c r="AV537" s="10">
        <v>140001288955</v>
      </c>
      <c r="AW537" s="10">
        <v>130000577162</v>
      </c>
      <c r="AX537">
        <v>2006968450</v>
      </c>
      <c r="AY537" t="s">
        <v>2366</v>
      </c>
      <c r="AZ537">
        <v>706.2</v>
      </c>
      <c r="BA537">
        <v>9008243693</v>
      </c>
      <c r="BB537">
        <v>706.2</v>
      </c>
      <c r="BC537" t="s">
        <v>2436</v>
      </c>
      <c r="BD537" t="s">
        <v>2494</v>
      </c>
      <c r="BE537" s="21">
        <f t="shared" si="8"/>
        <v>0</v>
      </c>
      <c r="BF537" t="s">
        <v>1417</v>
      </c>
      <c r="BG537" t="s">
        <v>1418</v>
      </c>
      <c r="BH537" t="s">
        <v>2374</v>
      </c>
      <c r="BI537" s="27">
        <v>0.65728009259259257</v>
      </c>
      <c r="BJ537">
        <v>464369</v>
      </c>
      <c r="BK537" t="s">
        <v>105</v>
      </c>
      <c r="BL537" s="27">
        <v>0.65728009259259257</v>
      </c>
      <c r="BM537" t="s">
        <v>2374</v>
      </c>
      <c r="BN537" s="27">
        <v>0.60815972222222225</v>
      </c>
      <c r="BO537" t="s">
        <v>1608</v>
      </c>
      <c r="BQ537" t="s">
        <v>2243</v>
      </c>
      <c r="BT537">
        <v>30000</v>
      </c>
      <c r="BW537" t="s">
        <v>1421</v>
      </c>
      <c r="BY537" s="28">
        <v>1</v>
      </c>
      <c r="BZ537" t="s">
        <v>2469</v>
      </c>
      <c r="CA537" t="s">
        <v>1422</v>
      </c>
      <c r="CB537" t="s">
        <v>1610</v>
      </c>
      <c r="CC537">
        <v>9000</v>
      </c>
      <c r="CD537" t="s">
        <v>1394</v>
      </c>
      <c r="CE537">
        <v>10</v>
      </c>
      <c r="CF537">
        <v>9000</v>
      </c>
      <c r="CG537" t="s">
        <v>1394</v>
      </c>
      <c r="CH537">
        <v>4016317417</v>
      </c>
      <c r="CI537" t="s">
        <v>1394</v>
      </c>
      <c r="CJ537" s="27">
        <v>0</v>
      </c>
      <c r="CK537" t="s">
        <v>2469</v>
      </c>
      <c r="CL537" t="s">
        <v>1424</v>
      </c>
      <c r="CM537" t="s">
        <v>1611</v>
      </c>
      <c r="CN537" t="s">
        <v>1560</v>
      </c>
      <c r="CO537" s="27">
        <v>0.60692129629629632</v>
      </c>
      <c r="CP537" s="27">
        <v>0</v>
      </c>
      <c r="CQ537" t="s">
        <v>2374</v>
      </c>
      <c r="CR537" t="s">
        <v>1427</v>
      </c>
      <c r="CS537" t="s">
        <v>1394</v>
      </c>
      <c r="CT537" t="s">
        <v>1612</v>
      </c>
      <c r="CU537">
        <v>183519416</v>
      </c>
      <c r="CV537">
        <v>9000</v>
      </c>
    </row>
    <row r="538" spans="1:100" x14ac:dyDescent="0.2">
      <c r="A538" s="12"/>
      <c r="B538" s="10"/>
      <c r="C538" s="10"/>
      <c r="D538" s="14"/>
      <c r="E538" s="14"/>
      <c r="F538" s="14"/>
      <c r="G538" s="14"/>
      <c r="H538" s="14"/>
      <c r="I538" s="13"/>
      <c r="J538" s="13"/>
      <c r="M538" s="5"/>
      <c r="N538" s="14"/>
      <c r="O538" s="14"/>
      <c r="P538" s="14"/>
      <c r="Q538" s="14"/>
      <c r="AL538" t="s">
        <v>447</v>
      </c>
      <c r="AM538" t="s">
        <v>2374</v>
      </c>
      <c r="AN538" s="27">
        <v>0.57195601851851852</v>
      </c>
      <c r="AO538" t="s">
        <v>1413</v>
      </c>
      <c r="AP538">
        <v>1015125674</v>
      </c>
      <c r="AQ538" t="s">
        <v>1414</v>
      </c>
      <c r="AR538" t="s">
        <v>1415</v>
      </c>
      <c r="AS538" t="s">
        <v>1416</v>
      </c>
      <c r="AT538" t="s">
        <v>1346</v>
      </c>
      <c r="AU538" t="s">
        <v>1175</v>
      </c>
      <c r="AV538" s="10">
        <v>140001288923</v>
      </c>
      <c r="AW538" s="10">
        <v>130000577156</v>
      </c>
      <c r="AX538">
        <v>2006968441</v>
      </c>
      <c r="AY538" t="s">
        <v>2366</v>
      </c>
      <c r="AZ538" s="21">
        <v>20133.12</v>
      </c>
      <c r="BA538">
        <v>9008243521</v>
      </c>
      <c r="BB538" s="21">
        <v>20133.12</v>
      </c>
      <c r="BC538" t="s">
        <v>2415</v>
      </c>
      <c r="BD538" t="s">
        <v>2495</v>
      </c>
      <c r="BE538" s="21">
        <f t="shared" si="8"/>
        <v>0</v>
      </c>
      <c r="BF538" t="s">
        <v>1417</v>
      </c>
      <c r="BG538" t="s">
        <v>1418</v>
      </c>
      <c r="BH538" t="s">
        <v>2374</v>
      </c>
      <c r="BI538" s="27">
        <v>0.64651620370370366</v>
      </c>
      <c r="BJ538">
        <v>464369</v>
      </c>
      <c r="BK538" t="s">
        <v>105</v>
      </c>
      <c r="BL538" s="27">
        <v>0.64651620370370366</v>
      </c>
      <c r="BM538" t="s">
        <v>2374</v>
      </c>
      <c r="BN538" s="27">
        <v>0.602025462962963</v>
      </c>
      <c r="BO538" t="s">
        <v>1608</v>
      </c>
      <c r="BQ538" t="s">
        <v>2244</v>
      </c>
      <c r="BT538">
        <v>30000</v>
      </c>
      <c r="BW538" t="s">
        <v>1421</v>
      </c>
      <c r="BY538" s="28">
        <v>1</v>
      </c>
      <c r="BZ538" t="s">
        <v>2425</v>
      </c>
      <c r="CA538" t="s">
        <v>1422</v>
      </c>
      <c r="CB538" t="s">
        <v>1610</v>
      </c>
      <c r="CC538">
        <v>9000</v>
      </c>
      <c r="CD538" t="s">
        <v>1394</v>
      </c>
      <c r="CE538">
        <v>10</v>
      </c>
      <c r="CF538">
        <v>9000</v>
      </c>
      <c r="CG538" t="s">
        <v>1394</v>
      </c>
      <c r="CH538">
        <v>4016317417</v>
      </c>
      <c r="CI538" t="s">
        <v>1394</v>
      </c>
      <c r="CJ538" s="27">
        <v>0</v>
      </c>
      <c r="CK538" t="s">
        <v>2425</v>
      </c>
      <c r="CL538" t="s">
        <v>1424</v>
      </c>
      <c r="CM538" t="s">
        <v>1611</v>
      </c>
      <c r="CN538" t="s">
        <v>1560</v>
      </c>
      <c r="CO538" s="27">
        <v>0.57201388888888893</v>
      </c>
      <c r="CP538" s="27">
        <v>0</v>
      </c>
      <c r="CQ538" t="s">
        <v>2374</v>
      </c>
      <c r="CR538" t="s">
        <v>1427</v>
      </c>
      <c r="CS538" t="s">
        <v>1394</v>
      </c>
      <c r="CT538" t="s">
        <v>1612</v>
      </c>
      <c r="CU538">
        <v>183518947</v>
      </c>
      <c r="CV538">
        <v>9000</v>
      </c>
    </row>
    <row r="539" spans="1:100" x14ac:dyDescent="0.2">
      <c r="A539" s="12"/>
      <c r="B539" s="10"/>
      <c r="C539" s="10"/>
      <c r="D539" s="14"/>
      <c r="E539" s="14"/>
      <c r="F539" s="14"/>
      <c r="G539" s="14"/>
      <c r="H539" s="14"/>
      <c r="I539" s="13"/>
      <c r="J539" s="13"/>
      <c r="M539" s="5"/>
      <c r="N539" s="14"/>
      <c r="O539" s="14"/>
      <c r="P539" s="14"/>
      <c r="Q539" s="14"/>
      <c r="AL539" t="s">
        <v>447</v>
      </c>
      <c r="AM539" t="s">
        <v>2374</v>
      </c>
      <c r="AN539" s="27">
        <v>0.61812500000000004</v>
      </c>
      <c r="AO539" t="s">
        <v>1413</v>
      </c>
      <c r="AP539">
        <v>1018950475</v>
      </c>
      <c r="AQ539" t="s">
        <v>1414</v>
      </c>
      <c r="AR539" t="s">
        <v>1415</v>
      </c>
      <c r="AS539" t="s">
        <v>1416</v>
      </c>
      <c r="AT539" t="s">
        <v>1346</v>
      </c>
      <c r="AU539" t="s">
        <v>695</v>
      </c>
      <c r="AV539" s="10">
        <v>140001289037</v>
      </c>
      <c r="AW539" s="10">
        <v>130000577112</v>
      </c>
      <c r="AX539">
        <v>2006968581</v>
      </c>
      <c r="AY539" t="s">
        <v>2366</v>
      </c>
      <c r="AZ539" s="21">
        <v>87745.35</v>
      </c>
      <c r="BA539">
        <v>9008243709</v>
      </c>
      <c r="BB539" s="21">
        <v>87745.35</v>
      </c>
      <c r="BC539" t="s">
        <v>2367</v>
      </c>
      <c r="BD539" t="s">
        <v>2370</v>
      </c>
      <c r="BE539" s="21">
        <f t="shared" si="8"/>
        <v>0</v>
      </c>
      <c r="BF539" t="s">
        <v>1417</v>
      </c>
      <c r="BG539" t="s">
        <v>1418</v>
      </c>
      <c r="BH539" t="s">
        <v>2374</v>
      </c>
      <c r="BI539" s="27">
        <v>0.65687499999999999</v>
      </c>
      <c r="BJ539">
        <v>464369</v>
      </c>
      <c r="BK539" t="s">
        <v>105</v>
      </c>
      <c r="BL539" s="27">
        <v>0.65687499999999999</v>
      </c>
      <c r="BM539" t="s">
        <v>2374</v>
      </c>
      <c r="BN539" s="27">
        <v>0.61989583333333331</v>
      </c>
      <c r="BO539" t="s">
        <v>1608</v>
      </c>
      <c r="BQ539" t="s">
        <v>2245</v>
      </c>
      <c r="BT539">
        <v>30000</v>
      </c>
      <c r="BW539" t="s">
        <v>1421</v>
      </c>
      <c r="BY539" s="28">
        <v>1</v>
      </c>
      <c r="BZ539" t="s">
        <v>2456</v>
      </c>
      <c r="CA539" t="s">
        <v>1422</v>
      </c>
      <c r="CB539" t="s">
        <v>1610</v>
      </c>
      <c r="CC539">
        <v>9000</v>
      </c>
      <c r="CD539" t="s">
        <v>1394</v>
      </c>
      <c r="CE539">
        <v>10</v>
      </c>
      <c r="CF539">
        <v>9000</v>
      </c>
      <c r="CG539" t="s">
        <v>1394</v>
      </c>
      <c r="CH539">
        <v>4016317417</v>
      </c>
      <c r="CI539" t="s">
        <v>1394</v>
      </c>
      <c r="CJ539" s="27">
        <v>0</v>
      </c>
      <c r="CK539" t="s">
        <v>2453</v>
      </c>
      <c r="CL539" t="s">
        <v>1424</v>
      </c>
      <c r="CM539" t="s">
        <v>1611</v>
      </c>
      <c r="CN539" t="s">
        <v>1560</v>
      </c>
      <c r="CO539" s="27">
        <v>0.61829861111111117</v>
      </c>
      <c r="CP539" s="27">
        <v>0</v>
      </c>
      <c r="CQ539" t="s">
        <v>2374</v>
      </c>
      <c r="CR539" t="s">
        <v>1427</v>
      </c>
      <c r="CS539" t="s">
        <v>1394</v>
      </c>
      <c r="CT539" t="s">
        <v>1612</v>
      </c>
      <c r="CU539">
        <v>183520537</v>
      </c>
      <c r="CV539">
        <v>9000</v>
      </c>
    </row>
    <row r="540" spans="1:100" x14ac:dyDescent="0.2">
      <c r="A540" s="12"/>
      <c r="B540" s="10"/>
      <c r="C540" s="10"/>
      <c r="D540" s="14"/>
      <c r="E540" s="14"/>
      <c r="F540" s="14"/>
      <c r="G540" s="14"/>
      <c r="H540" s="14"/>
      <c r="I540" s="13"/>
      <c r="J540" s="13"/>
      <c r="M540" s="5"/>
      <c r="N540" s="14"/>
      <c r="O540" s="14"/>
      <c r="P540" s="14"/>
      <c r="Q540" s="14"/>
      <c r="AL540" t="s">
        <v>447</v>
      </c>
      <c r="AM540" t="s">
        <v>2374</v>
      </c>
      <c r="AN540" s="27">
        <v>0.53537037037037039</v>
      </c>
      <c r="AO540" t="s">
        <v>1413</v>
      </c>
      <c r="AP540">
        <v>1016894837</v>
      </c>
      <c r="AQ540" t="s">
        <v>1414</v>
      </c>
      <c r="AR540" t="s">
        <v>1415</v>
      </c>
      <c r="AS540" t="s">
        <v>1416</v>
      </c>
      <c r="AT540" t="s">
        <v>1346</v>
      </c>
      <c r="AU540" t="s">
        <v>1071</v>
      </c>
      <c r="AV540" s="10">
        <v>140001288493</v>
      </c>
      <c r="AW540" s="10">
        <v>130000577120</v>
      </c>
      <c r="AX540">
        <v>2006967900</v>
      </c>
      <c r="AY540" t="s">
        <v>2366</v>
      </c>
      <c r="AZ540" s="21">
        <v>414892.5</v>
      </c>
      <c r="BA540">
        <v>9008242848</v>
      </c>
      <c r="BB540" s="21">
        <v>414892.5</v>
      </c>
      <c r="BC540" t="s">
        <v>2367</v>
      </c>
      <c r="BD540" t="s">
        <v>2368</v>
      </c>
      <c r="BE540" s="21">
        <f t="shared" si="8"/>
        <v>0</v>
      </c>
      <c r="BF540" t="s">
        <v>1417</v>
      </c>
      <c r="BG540" t="s">
        <v>1418</v>
      </c>
      <c r="BH540" t="s">
        <v>2374</v>
      </c>
      <c r="BI540" s="27">
        <v>0.64765046296296302</v>
      </c>
      <c r="BJ540">
        <v>464369</v>
      </c>
      <c r="BK540" t="s">
        <v>105</v>
      </c>
      <c r="BL540" s="27">
        <v>0.64765046296296302</v>
      </c>
      <c r="BM540" t="s">
        <v>2374</v>
      </c>
      <c r="BN540" s="27">
        <v>0.53651620370370368</v>
      </c>
      <c r="BO540" t="s">
        <v>1608</v>
      </c>
      <c r="BQ540" t="s">
        <v>2246</v>
      </c>
      <c r="BT540">
        <v>30000</v>
      </c>
      <c r="BW540" t="s">
        <v>1421</v>
      </c>
      <c r="BY540" s="28">
        <v>1</v>
      </c>
      <c r="BZ540" t="s">
        <v>2451</v>
      </c>
      <c r="CA540" t="s">
        <v>1422</v>
      </c>
      <c r="CB540" t="s">
        <v>1610</v>
      </c>
      <c r="CC540">
        <v>9000</v>
      </c>
      <c r="CD540" t="s">
        <v>1394</v>
      </c>
      <c r="CE540">
        <v>10</v>
      </c>
      <c r="CF540">
        <v>9000</v>
      </c>
      <c r="CG540" t="s">
        <v>1394</v>
      </c>
      <c r="CH540">
        <v>4016317417</v>
      </c>
      <c r="CI540" t="s">
        <v>1394</v>
      </c>
      <c r="CJ540" s="27">
        <v>0</v>
      </c>
      <c r="CK540" t="s">
        <v>2451</v>
      </c>
      <c r="CL540" t="s">
        <v>1424</v>
      </c>
      <c r="CM540" t="s">
        <v>1611</v>
      </c>
      <c r="CN540" t="s">
        <v>1560</v>
      </c>
      <c r="CO540" s="27">
        <v>0.53543981481481484</v>
      </c>
      <c r="CP540" s="27">
        <v>0</v>
      </c>
      <c r="CQ540" t="s">
        <v>2374</v>
      </c>
      <c r="CR540" t="s">
        <v>1427</v>
      </c>
      <c r="CS540" t="s">
        <v>1394</v>
      </c>
      <c r="CT540" t="s">
        <v>1612</v>
      </c>
      <c r="CU540">
        <v>183514379</v>
      </c>
      <c r="CV540">
        <v>9000</v>
      </c>
    </row>
    <row r="541" spans="1:100" x14ac:dyDescent="0.2">
      <c r="A541" s="12"/>
      <c r="B541" s="10"/>
      <c r="C541" s="10"/>
      <c r="D541" s="14"/>
      <c r="E541" s="14"/>
      <c r="F541" s="14"/>
      <c r="G541" s="14"/>
      <c r="H541" s="14"/>
      <c r="I541" s="13"/>
      <c r="J541" s="13"/>
      <c r="M541" s="5"/>
      <c r="N541" s="14"/>
      <c r="O541" s="14"/>
      <c r="P541" s="14"/>
      <c r="Q541" s="14"/>
      <c r="AL541" t="s">
        <v>447</v>
      </c>
      <c r="AM541" t="s">
        <v>2374</v>
      </c>
      <c r="AN541" s="27">
        <v>0.52809027777777773</v>
      </c>
      <c r="AO541" t="s">
        <v>1413</v>
      </c>
      <c r="AP541">
        <v>1016894925</v>
      </c>
      <c r="AQ541" t="s">
        <v>1414</v>
      </c>
      <c r="AR541" t="s">
        <v>1415</v>
      </c>
      <c r="AS541" t="s">
        <v>1416</v>
      </c>
      <c r="AT541" t="s">
        <v>1346</v>
      </c>
      <c r="AU541" t="s">
        <v>1091</v>
      </c>
      <c r="AV541" s="10">
        <v>140001288478</v>
      </c>
      <c r="AW541" s="10">
        <v>130000577106</v>
      </c>
      <c r="AX541">
        <v>2006967895</v>
      </c>
      <c r="AY541" t="s">
        <v>2366</v>
      </c>
      <c r="AZ541" s="21">
        <v>3070.9</v>
      </c>
      <c r="BA541">
        <v>9008242844</v>
      </c>
      <c r="BB541" s="21">
        <v>3070.9</v>
      </c>
      <c r="BC541" t="s">
        <v>2367</v>
      </c>
      <c r="BD541" t="s">
        <v>2383</v>
      </c>
      <c r="BE541" s="21">
        <f t="shared" si="8"/>
        <v>0</v>
      </c>
      <c r="BF541" t="s">
        <v>1417</v>
      </c>
      <c r="BG541" t="s">
        <v>1418</v>
      </c>
      <c r="BH541" t="s">
        <v>2374</v>
      </c>
      <c r="BI541" s="27">
        <v>0.65303240740740742</v>
      </c>
      <c r="BJ541">
        <v>464369</v>
      </c>
      <c r="BK541" t="s">
        <v>105</v>
      </c>
      <c r="BL541" s="27">
        <v>0.65303240740740742</v>
      </c>
      <c r="BM541" t="s">
        <v>2374</v>
      </c>
      <c r="BN541" s="27">
        <v>0.52938657407407408</v>
      </c>
      <c r="BO541" t="s">
        <v>1608</v>
      </c>
      <c r="BQ541" t="s">
        <v>2247</v>
      </c>
      <c r="BT541">
        <v>30000</v>
      </c>
      <c r="BW541" t="s">
        <v>1421</v>
      </c>
      <c r="BY541" s="28">
        <v>1</v>
      </c>
      <c r="BZ541" t="s">
        <v>2456</v>
      </c>
      <c r="CA541" t="s">
        <v>1422</v>
      </c>
      <c r="CB541" t="s">
        <v>1610</v>
      </c>
      <c r="CC541">
        <v>9000</v>
      </c>
      <c r="CD541" t="s">
        <v>1394</v>
      </c>
      <c r="CE541">
        <v>10</v>
      </c>
      <c r="CF541">
        <v>9000</v>
      </c>
      <c r="CG541" t="s">
        <v>1394</v>
      </c>
      <c r="CH541">
        <v>4016317417</v>
      </c>
      <c r="CI541" t="s">
        <v>1394</v>
      </c>
      <c r="CJ541" s="27">
        <v>0</v>
      </c>
      <c r="CK541" t="s">
        <v>2453</v>
      </c>
      <c r="CL541" t="s">
        <v>1424</v>
      </c>
      <c r="CM541" t="s">
        <v>1611</v>
      </c>
      <c r="CN541" t="s">
        <v>1560</v>
      </c>
      <c r="CO541" s="27">
        <v>0.52825231481481483</v>
      </c>
      <c r="CP541" s="27">
        <v>0</v>
      </c>
      <c r="CQ541" t="s">
        <v>2374</v>
      </c>
      <c r="CR541" t="s">
        <v>1427</v>
      </c>
      <c r="CS541" t="s">
        <v>1394</v>
      </c>
      <c r="CT541" t="s">
        <v>1612</v>
      </c>
      <c r="CU541">
        <v>183514185</v>
      </c>
      <c r="CV541">
        <v>9000</v>
      </c>
    </row>
    <row r="542" spans="1:100" x14ac:dyDescent="0.2">
      <c r="A542" s="12"/>
      <c r="B542" s="10"/>
      <c r="C542" s="10"/>
      <c r="D542" s="14"/>
      <c r="E542" s="14"/>
      <c r="F542" s="14"/>
      <c r="G542" s="14"/>
      <c r="H542" s="14"/>
      <c r="I542" s="13"/>
      <c r="J542" s="13"/>
      <c r="M542" s="5"/>
      <c r="N542" s="14"/>
      <c r="O542" s="14"/>
      <c r="P542" s="14"/>
      <c r="Q542" s="14"/>
      <c r="AL542" t="s">
        <v>447</v>
      </c>
      <c r="AM542" t="s">
        <v>2374</v>
      </c>
      <c r="AN542" s="27">
        <v>0.52055555555555555</v>
      </c>
      <c r="AO542" t="s">
        <v>1413</v>
      </c>
      <c r="AP542">
        <v>1016894925</v>
      </c>
      <c r="AQ542" t="s">
        <v>1414</v>
      </c>
      <c r="AR542" t="s">
        <v>1415</v>
      </c>
      <c r="AS542" t="s">
        <v>1416</v>
      </c>
      <c r="AT542" t="s">
        <v>1346</v>
      </c>
      <c r="AU542" t="s">
        <v>727</v>
      </c>
      <c r="AV542" s="10">
        <v>140001288457</v>
      </c>
      <c r="AW542" s="10">
        <v>130000577102</v>
      </c>
      <c r="AX542">
        <v>2006967813</v>
      </c>
      <c r="AY542" t="s">
        <v>2366</v>
      </c>
      <c r="AZ542" s="21">
        <v>1491670.95</v>
      </c>
      <c r="BA542">
        <v>9008242840</v>
      </c>
      <c r="BB542" s="21">
        <v>1491670.95</v>
      </c>
      <c r="BC542" t="s">
        <v>2367</v>
      </c>
      <c r="BD542" t="s">
        <v>2383</v>
      </c>
      <c r="BE542" s="21">
        <f t="shared" si="8"/>
        <v>0</v>
      </c>
      <c r="BF542" t="s">
        <v>1417</v>
      </c>
      <c r="BG542" t="s">
        <v>1418</v>
      </c>
      <c r="BH542" t="s">
        <v>2374</v>
      </c>
      <c r="BI542" s="27">
        <v>0.65769675925925919</v>
      </c>
      <c r="BJ542">
        <v>464369</v>
      </c>
      <c r="BK542" t="s">
        <v>105</v>
      </c>
      <c r="BL542" s="27">
        <v>0.65769675925925919</v>
      </c>
      <c r="BM542" t="s">
        <v>2374</v>
      </c>
      <c r="BN542" s="27">
        <v>0.5221527777777778</v>
      </c>
      <c r="BO542" t="s">
        <v>1608</v>
      </c>
      <c r="BQ542" t="s">
        <v>2248</v>
      </c>
      <c r="BT542">
        <v>30000</v>
      </c>
      <c r="BW542" t="s">
        <v>1421</v>
      </c>
      <c r="BY542" s="28">
        <v>1</v>
      </c>
      <c r="BZ542" t="s">
        <v>2456</v>
      </c>
      <c r="CA542" t="s">
        <v>1422</v>
      </c>
      <c r="CB542" t="s">
        <v>1610</v>
      </c>
      <c r="CC542">
        <v>9000</v>
      </c>
      <c r="CD542" t="s">
        <v>1394</v>
      </c>
      <c r="CE542">
        <v>10</v>
      </c>
      <c r="CF542">
        <v>9000</v>
      </c>
      <c r="CG542" t="s">
        <v>1394</v>
      </c>
      <c r="CH542">
        <v>4016317417</v>
      </c>
      <c r="CI542" t="s">
        <v>1394</v>
      </c>
      <c r="CJ542" s="27">
        <v>0</v>
      </c>
      <c r="CK542" t="s">
        <v>2453</v>
      </c>
      <c r="CL542" t="s">
        <v>1424</v>
      </c>
      <c r="CM542" t="s">
        <v>1611</v>
      </c>
      <c r="CN542" t="s">
        <v>1560</v>
      </c>
      <c r="CO542" s="27">
        <v>0.52076388888888892</v>
      </c>
      <c r="CP542" s="27">
        <v>0</v>
      </c>
      <c r="CQ542" t="s">
        <v>2374</v>
      </c>
      <c r="CR542" t="s">
        <v>1427</v>
      </c>
      <c r="CS542" t="s">
        <v>1394</v>
      </c>
      <c r="CT542" t="s">
        <v>1612</v>
      </c>
      <c r="CU542">
        <v>183514041</v>
      </c>
      <c r="CV542">
        <v>9000</v>
      </c>
    </row>
    <row r="543" spans="1:100" x14ac:dyDescent="0.2">
      <c r="A543" s="12"/>
      <c r="B543" s="10"/>
      <c r="C543" s="10"/>
      <c r="D543" s="14"/>
      <c r="E543" s="14"/>
      <c r="F543" s="14"/>
      <c r="G543" s="14"/>
      <c r="H543" s="14"/>
      <c r="I543" s="13"/>
      <c r="J543" s="13"/>
      <c r="M543" s="5"/>
      <c r="N543" s="14"/>
      <c r="O543" s="14"/>
      <c r="P543" s="14"/>
      <c r="Q543" s="14"/>
      <c r="AL543" t="s">
        <v>447</v>
      </c>
      <c r="AM543" t="s">
        <v>2374</v>
      </c>
      <c r="AN543" s="27">
        <v>0.47756944444444444</v>
      </c>
      <c r="AO543" t="s">
        <v>1413</v>
      </c>
      <c r="AP543">
        <v>1018532101</v>
      </c>
      <c r="AQ543" t="s">
        <v>1414</v>
      </c>
      <c r="AR543" t="s">
        <v>1415</v>
      </c>
      <c r="AS543" t="s">
        <v>1416</v>
      </c>
      <c r="AT543" t="s">
        <v>1346</v>
      </c>
      <c r="AU543" t="s">
        <v>1103</v>
      </c>
      <c r="AV543" s="10">
        <v>140001288232</v>
      </c>
      <c r="AW543" s="10">
        <v>130000577086</v>
      </c>
      <c r="AX543">
        <v>2006967619</v>
      </c>
      <c r="AY543" t="s">
        <v>2366</v>
      </c>
      <c r="AZ543" s="21">
        <v>966456.1</v>
      </c>
      <c r="BA543">
        <v>9008242572</v>
      </c>
      <c r="BB543" s="21">
        <v>966456.1</v>
      </c>
      <c r="BC543" t="s">
        <v>2372</v>
      </c>
      <c r="BD543" t="s">
        <v>2373</v>
      </c>
      <c r="BE543" s="21">
        <f t="shared" si="8"/>
        <v>0</v>
      </c>
      <c r="BF543" t="s">
        <v>1417</v>
      </c>
      <c r="BG543" t="s">
        <v>1418</v>
      </c>
      <c r="BH543" t="s">
        <v>2374</v>
      </c>
      <c r="BI543" s="27">
        <v>0.65614583333333332</v>
      </c>
      <c r="BJ543">
        <v>464369</v>
      </c>
      <c r="BK543" t="s">
        <v>105</v>
      </c>
      <c r="BL543" s="27">
        <v>0.65614583333333332</v>
      </c>
      <c r="BM543" t="s">
        <v>2374</v>
      </c>
      <c r="BN543" s="27">
        <v>0.48070601851851852</v>
      </c>
      <c r="BO543" t="s">
        <v>1608</v>
      </c>
      <c r="BQ543" t="s">
        <v>2249</v>
      </c>
      <c r="BT543">
        <v>30000</v>
      </c>
      <c r="BW543" t="s">
        <v>1421</v>
      </c>
      <c r="BY543" s="28">
        <v>1</v>
      </c>
      <c r="BZ543" t="s">
        <v>2404</v>
      </c>
      <c r="CA543" t="s">
        <v>1422</v>
      </c>
      <c r="CB543" t="s">
        <v>1610</v>
      </c>
      <c r="CC543">
        <v>9000</v>
      </c>
      <c r="CD543" t="s">
        <v>1394</v>
      </c>
      <c r="CE543">
        <v>10</v>
      </c>
      <c r="CF543">
        <v>9000</v>
      </c>
      <c r="CG543" t="s">
        <v>1394</v>
      </c>
      <c r="CH543">
        <v>4016317417</v>
      </c>
      <c r="CI543" t="s">
        <v>1394</v>
      </c>
      <c r="CJ543" s="27">
        <v>0</v>
      </c>
      <c r="CK543" t="s">
        <v>2422</v>
      </c>
      <c r="CL543" t="s">
        <v>1424</v>
      </c>
      <c r="CM543" t="s">
        <v>1611</v>
      </c>
      <c r="CN543" t="s">
        <v>1560</v>
      </c>
      <c r="CO543" s="27">
        <v>0.47789351851851852</v>
      </c>
      <c r="CP543" s="27">
        <v>0</v>
      </c>
      <c r="CQ543" t="s">
        <v>2374</v>
      </c>
      <c r="CR543" t="s">
        <v>1427</v>
      </c>
      <c r="CS543" t="s">
        <v>1394</v>
      </c>
      <c r="CT543" t="s">
        <v>1612</v>
      </c>
      <c r="CU543">
        <v>183512071</v>
      </c>
      <c r="CV543">
        <v>9000</v>
      </c>
    </row>
    <row r="544" spans="1:100" x14ac:dyDescent="0.2">
      <c r="A544" s="12"/>
      <c r="B544" s="10"/>
      <c r="C544" s="10"/>
      <c r="D544" s="14"/>
      <c r="E544" s="14"/>
      <c r="F544" s="14"/>
      <c r="G544" s="14"/>
      <c r="H544" s="14"/>
      <c r="I544" s="13"/>
      <c r="J544" s="13"/>
      <c r="M544" s="5"/>
      <c r="N544" s="14"/>
      <c r="O544" s="14"/>
      <c r="P544" s="14"/>
      <c r="Q544" s="14"/>
      <c r="AL544" t="s">
        <v>447</v>
      </c>
      <c r="AM544" t="s">
        <v>2374</v>
      </c>
      <c r="AN544" s="27">
        <v>0.63621527777777775</v>
      </c>
      <c r="AO544" t="s">
        <v>1413</v>
      </c>
      <c r="AP544">
        <v>1016892928</v>
      </c>
      <c r="AQ544" t="s">
        <v>1414</v>
      </c>
      <c r="AR544" t="s">
        <v>1415</v>
      </c>
      <c r="AS544" t="s">
        <v>1416</v>
      </c>
      <c r="AT544" t="s">
        <v>1346</v>
      </c>
      <c r="AU544" t="s">
        <v>959</v>
      </c>
      <c r="AV544" s="10">
        <v>140001289143</v>
      </c>
      <c r="AW544" s="10">
        <v>130000577118</v>
      </c>
      <c r="AX544">
        <v>2006968716</v>
      </c>
      <c r="AY544" t="s">
        <v>2366</v>
      </c>
      <c r="AZ544" s="21">
        <v>2430965.1</v>
      </c>
      <c r="BA544">
        <v>9008243955</v>
      </c>
      <c r="BB544" s="21">
        <v>2430965.1</v>
      </c>
      <c r="BC544" t="s">
        <v>2367</v>
      </c>
      <c r="BD544" t="s">
        <v>2371</v>
      </c>
      <c r="BE544" s="21">
        <f t="shared" si="8"/>
        <v>0</v>
      </c>
      <c r="BF544" t="s">
        <v>1417</v>
      </c>
      <c r="BG544" t="s">
        <v>1418</v>
      </c>
      <c r="BH544" t="s">
        <v>2374</v>
      </c>
      <c r="BI544" s="27">
        <v>0.65652777777777771</v>
      </c>
      <c r="BJ544">
        <v>464369</v>
      </c>
      <c r="BK544" t="s">
        <v>105</v>
      </c>
      <c r="BL544" s="27">
        <v>0.65652777777777771</v>
      </c>
      <c r="BM544" t="s">
        <v>2374</v>
      </c>
      <c r="BN544" s="27">
        <v>0.6383564814814815</v>
      </c>
      <c r="BO544" t="s">
        <v>1608</v>
      </c>
      <c r="BQ544" t="s">
        <v>2250</v>
      </c>
      <c r="BT544">
        <v>30000</v>
      </c>
      <c r="BW544" t="s">
        <v>1421</v>
      </c>
      <c r="BY544" s="28">
        <v>1</v>
      </c>
      <c r="BZ544" t="s">
        <v>2456</v>
      </c>
      <c r="CA544" t="s">
        <v>1422</v>
      </c>
      <c r="CB544" t="s">
        <v>1610</v>
      </c>
      <c r="CC544">
        <v>9000</v>
      </c>
      <c r="CD544" t="s">
        <v>1394</v>
      </c>
      <c r="CE544">
        <v>10</v>
      </c>
      <c r="CF544">
        <v>9000</v>
      </c>
      <c r="CG544" t="s">
        <v>1394</v>
      </c>
      <c r="CH544">
        <v>4016317417</v>
      </c>
      <c r="CI544" t="s">
        <v>1394</v>
      </c>
      <c r="CJ544" s="27">
        <v>0</v>
      </c>
      <c r="CK544" t="s">
        <v>2453</v>
      </c>
      <c r="CL544" t="s">
        <v>1424</v>
      </c>
      <c r="CM544" t="s">
        <v>1611</v>
      </c>
      <c r="CN544" t="s">
        <v>1560</v>
      </c>
      <c r="CO544" s="27">
        <v>0.63627314814814817</v>
      </c>
      <c r="CP544" s="27">
        <v>0</v>
      </c>
      <c r="CQ544" t="s">
        <v>2374</v>
      </c>
      <c r="CR544" t="s">
        <v>1427</v>
      </c>
      <c r="CS544" t="s">
        <v>1394</v>
      </c>
      <c r="CT544" t="s">
        <v>1612</v>
      </c>
      <c r="CU544">
        <v>183522140</v>
      </c>
      <c r="CV544">
        <v>9000</v>
      </c>
    </row>
    <row r="545" spans="1:100" x14ac:dyDescent="0.2">
      <c r="A545" s="12"/>
      <c r="B545" s="10"/>
      <c r="C545" s="10"/>
      <c r="D545" s="14"/>
      <c r="E545" s="14"/>
      <c r="F545" s="14"/>
      <c r="G545" s="14"/>
      <c r="H545" s="14"/>
      <c r="I545" s="13"/>
      <c r="J545" s="13"/>
      <c r="M545" s="5"/>
      <c r="N545" s="14"/>
      <c r="O545" s="14"/>
      <c r="P545" s="14"/>
      <c r="Q545" s="14"/>
      <c r="AL545" t="s">
        <v>447</v>
      </c>
      <c r="AM545" t="s">
        <v>2374</v>
      </c>
      <c r="AN545" s="27">
        <v>0.46137731481481481</v>
      </c>
      <c r="AO545" t="s">
        <v>1413</v>
      </c>
      <c r="AP545">
        <v>1018532101</v>
      </c>
      <c r="AQ545" t="s">
        <v>1414</v>
      </c>
      <c r="AR545" t="s">
        <v>1415</v>
      </c>
      <c r="AS545" t="s">
        <v>1416</v>
      </c>
      <c r="AT545" t="s">
        <v>1346</v>
      </c>
      <c r="AU545" t="s">
        <v>911</v>
      </c>
      <c r="AV545" s="10">
        <v>140001288151</v>
      </c>
      <c r="AW545" s="10">
        <v>130000577083</v>
      </c>
      <c r="AX545">
        <v>2006967483</v>
      </c>
      <c r="AY545" t="s">
        <v>2366</v>
      </c>
      <c r="AZ545" s="21">
        <v>2752173.75</v>
      </c>
      <c r="BA545">
        <v>9008242451</v>
      </c>
      <c r="BB545" s="21">
        <v>2752173.75</v>
      </c>
      <c r="BC545" t="s">
        <v>2372</v>
      </c>
      <c r="BD545" t="s">
        <v>2373</v>
      </c>
      <c r="BE545" s="21">
        <f t="shared" si="8"/>
        <v>0</v>
      </c>
      <c r="BF545" t="s">
        <v>1417</v>
      </c>
      <c r="BG545" t="s">
        <v>1418</v>
      </c>
      <c r="BH545" t="s">
        <v>2374</v>
      </c>
      <c r="BI545" s="27">
        <v>0.64847222222222223</v>
      </c>
      <c r="BJ545">
        <v>464369</v>
      </c>
      <c r="BK545" t="s">
        <v>105</v>
      </c>
      <c r="BL545" s="27">
        <v>0.64847222222222223</v>
      </c>
      <c r="BM545" t="s">
        <v>2374</v>
      </c>
      <c r="BN545" s="27">
        <v>0.46894675925925927</v>
      </c>
      <c r="BO545" t="s">
        <v>1608</v>
      </c>
      <c r="BQ545" t="s">
        <v>2251</v>
      </c>
      <c r="BT545">
        <v>30000</v>
      </c>
      <c r="BW545" t="s">
        <v>1421</v>
      </c>
      <c r="BY545" s="28">
        <v>1</v>
      </c>
      <c r="BZ545" t="s">
        <v>2404</v>
      </c>
      <c r="CA545" t="s">
        <v>1422</v>
      </c>
      <c r="CB545" t="s">
        <v>1610</v>
      </c>
      <c r="CC545">
        <v>9000</v>
      </c>
      <c r="CD545" t="s">
        <v>1394</v>
      </c>
      <c r="CE545">
        <v>10</v>
      </c>
      <c r="CF545">
        <v>9000</v>
      </c>
      <c r="CG545" t="s">
        <v>1394</v>
      </c>
      <c r="CH545">
        <v>4016317417</v>
      </c>
      <c r="CI545" t="s">
        <v>1394</v>
      </c>
      <c r="CJ545" s="27">
        <v>0</v>
      </c>
      <c r="CK545" t="s">
        <v>2422</v>
      </c>
      <c r="CL545" t="s">
        <v>1424</v>
      </c>
      <c r="CM545" t="s">
        <v>1611</v>
      </c>
      <c r="CN545" t="s">
        <v>1560</v>
      </c>
      <c r="CO545" s="27">
        <v>0.46171296296296299</v>
      </c>
      <c r="CP545" s="27">
        <v>0</v>
      </c>
      <c r="CQ545" t="s">
        <v>2374</v>
      </c>
      <c r="CR545" t="s">
        <v>1427</v>
      </c>
      <c r="CS545" t="s">
        <v>1394</v>
      </c>
      <c r="CT545" t="s">
        <v>1612</v>
      </c>
      <c r="CU545">
        <v>183511072</v>
      </c>
      <c r="CV545">
        <v>9000</v>
      </c>
    </row>
    <row r="546" spans="1:100" x14ac:dyDescent="0.2">
      <c r="A546" s="12"/>
      <c r="B546" s="10"/>
      <c r="C546" s="10"/>
      <c r="D546" s="14"/>
      <c r="E546" s="14"/>
      <c r="F546" s="14"/>
      <c r="G546" s="14"/>
      <c r="H546" s="14"/>
      <c r="I546" s="13"/>
      <c r="J546" s="13"/>
      <c r="M546" s="5"/>
      <c r="N546" s="14"/>
      <c r="O546" s="14"/>
      <c r="P546" s="14"/>
      <c r="Q546" s="14"/>
      <c r="AL546" t="s">
        <v>469</v>
      </c>
      <c r="AM546" t="s">
        <v>2374</v>
      </c>
      <c r="AN546" s="27">
        <v>0.46835648148148151</v>
      </c>
      <c r="AO546" t="s">
        <v>1658</v>
      </c>
      <c r="AP546">
        <v>1017826554</v>
      </c>
      <c r="AQ546" t="s">
        <v>1414</v>
      </c>
      <c r="AR546" t="s">
        <v>1415</v>
      </c>
      <c r="AS546" t="s">
        <v>1416</v>
      </c>
      <c r="AT546" t="s">
        <v>1346</v>
      </c>
      <c r="AU546" t="s">
        <v>1344</v>
      </c>
      <c r="AV546" s="10">
        <v>140001288167</v>
      </c>
      <c r="AW546" s="10">
        <v>130000604577</v>
      </c>
      <c r="AX546">
        <v>2006967541</v>
      </c>
      <c r="AY546" t="s">
        <v>2366</v>
      </c>
      <c r="AZ546">
        <v>438.7</v>
      </c>
      <c r="BA546">
        <v>9008242362</v>
      </c>
      <c r="BB546">
        <v>438.7</v>
      </c>
      <c r="BC546" t="s">
        <v>2372</v>
      </c>
      <c r="BD546" t="s">
        <v>2376</v>
      </c>
      <c r="BE546" s="21">
        <f t="shared" si="8"/>
        <v>0</v>
      </c>
      <c r="BF546" t="s">
        <v>1417</v>
      </c>
      <c r="BG546" t="s">
        <v>1418</v>
      </c>
      <c r="BH546" t="s">
        <v>2374</v>
      </c>
      <c r="BI546" s="27">
        <v>0.53431712962962963</v>
      </c>
      <c r="BJ546">
        <v>496803</v>
      </c>
      <c r="BK546" t="s">
        <v>692</v>
      </c>
      <c r="BL546" s="27">
        <v>0.53434027777777782</v>
      </c>
      <c r="BM546" t="s">
        <v>2374</v>
      </c>
      <c r="BN546" s="27">
        <v>0.47035879629629629</v>
      </c>
      <c r="BO546" t="s">
        <v>1659</v>
      </c>
      <c r="BQ546" t="s">
        <v>2252</v>
      </c>
      <c r="BT546">
        <v>36210</v>
      </c>
      <c r="BW546" t="s">
        <v>1421</v>
      </c>
      <c r="BY546" s="28">
        <v>1</v>
      </c>
      <c r="BZ546" t="s">
        <v>2374</v>
      </c>
      <c r="CA546" t="s">
        <v>1422</v>
      </c>
      <c r="CB546" t="s">
        <v>1661</v>
      </c>
      <c r="CC546">
        <v>9000</v>
      </c>
      <c r="CD546" t="s">
        <v>1392</v>
      </c>
      <c r="CE546">
        <v>10</v>
      </c>
      <c r="CF546">
        <v>9000</v>
      </c>
      <c r="CG546" t="s">
        <v>1392</v>
      </c>
      <c r="CH546">
        <v>4016316806</v>
      </c>
      <c r="CI546" t="s">
        <v>1392</v>
      </c>
      <c r="CJ546" s="27">
        <v>0</v>
      </c>
      <c r="CK546" t="s">
        <v>2374</v>
      </c>
      <c r="CL546" t="s">
        <v>1424</v>
      </c>
      <c r="CM546" t="s">
        <v>1662</v>
      </c>
      <c r="CN546" t="s">
        <v>1663</v>
      </c>
      <c r="CO546" s="27">
        <v>0.46843750000000001</v>
      </c>
      <c r="CP546" s="27">
        <v>0</v>
      </c>
      <c r="CQ546" t="s">
        <v>2374</v>
      </c>
      <c r="CR546" t="s">
        <v>1427</v>
      </c>
      <c r="CS546" t="s">
        <v>1392</v>
      </c>
      <c r="CT546" t="s">
        <v>1664</v>
      </c>
      <c r="CU546">
        <v>183511236</v>
      </c>
      <c r="CV546">
        <v>9000</v>
      </c>
    </row>
    <row r="547" spans="1:100" x14ac:dyDescent="0.2">
      <c r="A547" s="12"/>
      <c r="B547" s="10"/>
      <c r="C547" s="10"/>
      <c r="D547" s="14"/>
      <c r="E547" s="14"/>
      <c r="F547" s="14"/>
      <c r="G547" s="14"/>
      <c r="H547" s="14"/>
      <c r="I547" s="13"/>
      <c r="J547" s="13"/>
      <c r="M547" s="5"/>
      <c r="N547" s="14"/>
      <c r="O547" s="14"/>
      <c r="P547" s="14"/>
      <c r="Q547" s="14"/>
      <c r="AL547" t="s">
        <v>427</v>
      </c>
      <c r="AM547" t="s">
        <v>2374</v>
      </c>
      <c r="AN547" s="27">
        <v>0.38484953703703706</v>
      </c>
      <c r="AO547" t="s">
        <v>1676</v>
      </c>
      <c r="AP547">
        <v>1016892928</v>
      </c>
      <c r="AQ547" t="s">
        <v>1414</v>
      </c>
      <c r="AR547" t="s">
        <v>1415</v>
      </c>
      <c r="AS547" t="s">
        <v>1416</v>
      </c>
      <c r="AT547" t="s">
        <v>1346</v>
      </c>
      <c r="AU547" t="s">
        <v>981</v>
      </c>
      <c r="AV547" s="10">
        <v>140001287577</v>
      </c>
      <c r="AW547" s="10">
        <v>130000573233</v>
      </c>
      <c r="AX547">
        <v>2006966807</v>
      </c>
      <c r="AY547" t="s">
        <v>2366</v>
      </c>
      <c r="AZ547" s="21">
        <v>192514.4</v>
      </c>
      <c r="BA547">
        <v>9008241499</v>
      </c>
      <c r="BB547" s="21">
        <v>192514.4</v>
      </c>
      <c r="BC547" t="s">
        <v>2367</v>
      </c>
      <c r="BD547" t="s">
        <v>2371</v>
      </c>
      <c r="BE547" s="21">
        <f t="shared" si="8"/>
        <v>0</v>
      </c>
      <c r="BF547" t="s">
        <v>1417</v>
      </c>
      <c r="BG547" t="s">
        <v>1418</v>
      </c>
      <c r="BH547" t="s">
        <v>2398</v>
      </c>
      <c r="BI547" s="27">
        <v>0.44405092592592593</v>
      </c>
      <c r="BJ547">
        <v>503813</v>
      </c>
      <c r="BK547" t="s">
        <v>93</v>
      </c>
      <c r="BL547" s="27">
        <v>0.44407407407407407</v>
      </c>
      <c r="BM547" t="s">
        <v>2398</v>
      </c>
      <c r="BN547" s="27">
        <v>0.38858796296296294</v>
      </c>
      <c r="BO547" t="s">
        <v>1677</v>
      </c>
      <c r="BQ547" t="s">
        <v>2253</v>
      </c>
      <c r="BT547">
        <v>36110</v>
      </c>
      <c r="BW547" t="s">
        <v>1421</v>
      </c>
      <c r="BY547" s="28">
        <v>1</v>
      </c>
      <c r="BZ547" t="s">
        <v>2386</v>
      </c>
      <c r="CA547" t="s">
        <v>1422</v>
      </c>
      <c r="CB547" t="s">
        <v>1679</v>
      </c>
      <c r="CC547">
        <v>9000</v>
      </c>
      <c r="CD547" t="s">
        <v>1392</v>
      </c>
      <c r="CE547">
        <v>10</v>
      </c>
      <c r="CF547">
        <v>9000</v>
      </c>
      <c r="CG547" t="s">
        <v>1392</v>
      </c>
      <c r="CH547">
        <v>4016316821</v>
      </c>
      <c r="CI547" t="s">
        <v>1392</v>
      </c>
      <c r="CJ547" s="27">
        <v>0</v>
      </c>
      <c r="CK547" t="s">
        <v>2430</v>
      </c>
      <c r="CL547" t="s">
        <v>1424</v>
      </c>
      <c r="CM547" t="s">
        <v>1680</v>
      </c>
      <c r="CN547" t="s">
        <v>1681</v>
      </c>
      <c r="CO547" s="27">
        <v>0.38502314814814814</v>
      </c>
      <c r="CP547" s="27">
        <v>0</v>
      </c>
      <c r="CQ547" t="s">
        <v>2374</v>
      </c>
      <c r="CR547" t="s">
        <v>1427</v>
      </c>
      <c r="CS547" t="s">
        <v>1392</v>
      </c>
      <c r="CT547" t="s">
        <v>1682</v>
      </c>
      <c r="CU547">
        <v>183502890</v>
      </c>
      <c r="CV547">
        <v>9000</v>
      </c>
    </row>
    <row r="548" spans="1:100" x14ac:dyDescent="0.2">
      <c r="A548" s="12"/>
      <c r="B548" s="10"/>
      <c r="C548" s="10"/>
      <c r="D548" s="14"/>
      <c r="E548" s="14"/>
      <c r="F548" s="14"/>
      <c r="G548" s="14"/>
      <c r="H548" s="14"/>
      <c r="I548" s="13"/>
      <c r="J548" s="13"/>
      <c r="M548" s="5"/>
      <c r="N548" s="14"/>
      <c r="O548" s="14"/>
      <c r="P548" s="14"/>
      <c r="Q548" s="14"/>
      <c r="AL548" t="s">
        <v>427</v>
      </c>
      <c r="AM548" t="s">
        <v>2374</v>
      </c>
      <c r="AN548" s="27">
        <v>0.39600694444444445</v>
      </c>
      <c r="AO548" t="s">
        <v>1676</v>
      </c>
      <c r="AP548">
        <v>1016892928</v>
      </c>
      <c r="AQ548" t="s">
        <v>1414</v>
      </c>
      <c r="AR548" t="s">
        <v>1415</v>
      </c>
      <c r="AS548" t="s">
        <v>1416</v>
      </c>
      <c r="AT548" t="s">
        <v>1346</v>
      </c>
      <c r="AU548" t="s">
        <v>934</v>
      </c>
      <c r="AV548" s="10">
        <v>140001287638</v>
      </c>
      <c r="AW548" s="10">
        <v>130000573225</v>
      </c>
      <c r="AX548">
        <v>2006966945</v>
      </c>
      <c r="AY548" t="s">
        <v>2366</v>
      </c>
      <c r="AZ548" s="21">
        <v>490685.95</v>
      </c>
      <c r="BA548">
        <v>9008241582</v>
      </c>
      <c r="BB548" s="21">
        <v>490685.95</v>
      </c>
      <c r="BC548" t="s">
        <v>2367</v>
      </c>
      <c r="BD548" t="s">
        <v>2371</v>
      </c>
      <c r="BE548" s="21">
        <f t="shared" si="8"/>
        <v>0</v>
      </c>
      <c r="BF548" t="s">
        <v>1417</v>
      </c>
      <c r="BG548" t="s">
        <v>1418</v>
      </c>
      <c r="BH548" t="s">
        <v>2398</v>
      </c>
      <c r="BI548" s="27">
        <v>0.44081018518518517</v>
      </c>
      <c r="BJ548">
        <v>503813</v>
      </c>
      <c r="BK548" t="s">
        <v>93</v>
      </c>
      <c r="BL548" s="27">
        <v>0.44085648148148149</v>
      </c>
      <c r="BM548" t="s">
        <v>2398</v>
      </c>
      <c r="BN548" s="27">
        <v>0.39934027777777775</v>
      </c>
      <c r="BO548" t="s">
        <v>1677</v>
      </c>
      <c r="BQ548" t="s">
        <v>2254</v>
      </c>
      <c r="BT548">
        <v>36110</v>
      </c>
      <c r="BW548" t="s">
        <v>1421</v>
      </c>
      <c r="BY548" s="28">
        <v>1</v>
      </c>
      <c r="BZ548" t="s">
        <v>2386</v>
      </c>
      <c r="CA548" t="s">
        <v>1422</v>
      </c>
      <c r="CB548" t="s">
        <v>1679</v>
      </c>
      <c r="CC548">
        <v>9000</v>
      </c>
      <c r="CD548" t="s">
        <v>1392</v>
      </c>
      <c r="CE548">
        <v>10</v>
      </c>
      <c r="CF548">
        <v>9000</v>
      </c>
      <c r="CG548" t="s">
        <v>1392</v>
      </c>
      <c r="CH548">
        <v>4016316821</v>
      </c>
      <c r="CI548" t="s">
        <v>1392</v>
      </c>
      <c r="CJ548" s="27">
        <v>0</v>
      </c>
      <c r="CK548" t="s">
        <v>2430</v>
      </c>
      <c r="CL548" t="s">
        <v>1424</v>
      </c>
      <c r="CM548" t="s">
        <v>1680</v>
      </c>
      <c r="CN548" t="s">
        <v>1681</v>
      </c>
      <c r="CO548" s="27">
        <v>0.39607638888888891</v>
      </c>
      <c r="CP548" s="27">
        <v>0</v>
      </c>
      <c r="CQ548" t="s">
        <v>2374</v>
      </c>
      <c r="CR548" t="s">
        <v>1427</v>
      </c>
      <c r="CS548" t="s">
        <v>1392</v>
      </c>
      <c r="CT548" t="s">
        <v>1682</v>
      </c>
      <c r="CU548">
        <v>183503726</v>
      </c>
      <c r="CV548">
        <v>9000</v>
      </c>
    </row>
    <row r="549" spans="1:100" x14ac:dyDescent="0.2">
      <c r="A549" s="12"/>
      <c r="B549" s="10"/>
      <c r="C549" s="10"/>
      <c r="D549" s="14"/>
      <c r="E549" s="14"/>
      <c r="F549" s="14"/>
      <c r="G549" s="14"/>
      <c r="H549" s="14"/>
      <c r="I549" s="13"/>
      <c r="J549" s="13"/>
      <c r="M549" s="5"/>
      <c r="N549" s="14"/>
      <c r="O549" s="14"/>
      <c r="P549" s="14"/>
      <c r="Q549" s="14"/>
      <c r="AL549" t="s">
        <v>507</v>
      </c>
      <c r="AM549" t="s">
        <v>2374</v>
      </c>
      <c r="AN549" s="27">
        <v>0.36021990740740745</v>
      </c>
      <c r="AO549" t="s">
        <v>1695</v>
      </c>
      <c r="AP549">
        <v>1017270176</v>
      </c>
      <c r="AQ549" t="s">
        <v>1414</v>
      </c>
      <c r="AR549" t="s">
        <v>1415</v>
      </c>
      <c r="AS549" t="s">
        <v>1416</v>
      </c>
      <c r="AT549" t="s">
        <v>1346</v>
      </c>
      <c r="AU549" t="s">
        <v>857</v>
      </c>
      <c r="AV549" s="10">
        <v>140001287466</v>
      </c>
      <c r="AW549" s="10">
        <v>130000574074</v>
      </c>
      <c r="AX549">
        <v>2006964531</v>
      </c>
      <c r="AY549" t="s">
        <v>2366</v>
      </c>
      <c r="AZ549" s="21">
        <v>97808.7</v>
      </c>
      <c r="BA549">
        <v>9008241354</v>
      </c>
      <c r="BB549" s="21">
        <v>97808.7</v>
      </c>
      <c r="BC549" t="s">
        <v>2381</v>
      </c>
      <c r="BD549" t="s">
        <v>2382</v>
      </c>
      <c r="BE549" s="21">
        <f t="shared" si="8"/>
        <v>0</v>
      </c>
      <c r="BF549" t="s">
        <v>1417</v>
      </c>
      <c r="BG549" t="s">
        <v>1418</v>
      </c>
      <c r="BH549" t="s">
        <v>2374</v>
      </c>
      <c r="BI549" s="27">
        <v>0.43608796296296298</v>
      </c>
      <c r="BJ549">
        <v>438643</v>
      </c>
      <c r="BK549" t="s">
        <v>688</v>
      </c>
      <c r="BL549" s="27">
        <v>0.43608796296296298</v>
      </c>
      <c r="BM549" t="s">
        <v>2374</v>
      </c>
      <c r="BN549" s="27">
        <v>0.36260416666666667</v>
      </c>
      <c r="BO549" t="s">
        <v>1696</v>
      </c>
      <c r="BQ549" t="s">
        <v>2255</v>
      </c>
      <c r="BT549">
        <v>36150</v>
      </c>
      <c r="BW549" t="s">
        <v>1421</v>
      </c>
      <c r="BY549" s="28">
        <v>1</v>
      </c>
      <c r="BZ549" t="s">
        <v>2426</v>
      </c>
      <c r="CA549" t="s">
        <v>1422</v>
      </c>
      <c r="CB549" t="s">
        <v>1698</v>
      </c>
      <c r="CC549">
        <v>9000</v>
      </c>
      <c r="CD549" t="s">
        <v>1392</v>
      </c>
      <c r="CE549">
        <v>10</v>
      </c>
      <c r="CF549">
        <v>9000</v>
      </c>
      <c r="CG549" t="s">
        <v>1392</v>
      </c>
      <c r="CH549">
        <v>4016316885</v>
      </c>
      <c r="CI549" t="s">
        <v>1392</v>
      </c>
      <c r="CJ549" s="27">
        <v>0</v>
      </c>
      <c r="CK549" t="s">
        <v>2423</v>
      </c>
      <c r="CL549" t="s">
        <v>1424</v>
      </c>
      <c r="CM549" t="s">
        <v>1699</v>
      </c>
      <c r="CN549" t="s">
        <v>1700</v>
      </c>
      <c r="CO549" s="27">
        <v>0.36032407407407407</v>
      </c>
      <c r="CP549" s="27">
        <v>0</v>
      </c>
      <c r="CQ549" t="s">
        <v>2374</v>
      </c>
      <c r="CR549" t="s">
        <v>1427</v>
      </c>
      <c r="CS549" t="s">
        <v>1392</v>
      </c>
      <c r="CT549" t="s">
        <v>1701</v>
      </c>
      <c r="CU549">
        <v>183501429</v>
      </c>
      <c r="CV549">
        <v>9000</v>
      </c>
    </row>
    <row r="550" spans="1:100" x14ac:dyDescent="0.2">
      <c r="A550" s="12"/>
      <c r="B550" s="10"/>
      <c r="C550" s="10"/>
      <c r="D550" s="14"/>
      <c r="E550" s="14"/>
      <c r="F550" s="14"/>
      <c r="G550" s="14"/>
      <c r="H550" s="14"/>
      <c r="I550" s="13"/>
      <c r="J550" s="13"/>
      <c r="M550" s="5"/>
      <c r="N550" s="14"/>
      <c r="O550" s="14"/>
      <c r="P550" s="14"/>
      <c r="Q550" s="14"/>
      <c r="AL550" t="s">
        <v>507</v>
      </c>
      <c r="AM550" t="s">
        <v>2374</v>
      </c>
      <c r="AN550" s="27">
        <v>0.36636574074074074</v>
      </c>
      <c r="AO550" t="s">
        <v>1695</v>
      </c>
      <c r="AP550">
        <v>1016894837</v>
      </c>
      <c r="AQ550" t="s">
        <v>1414</v>
      </c>
      <c r="AR550" t="s">
        <v>1415</v>
      </c>
      <c r="AS550" t="s">
        <v>1416</v>
      </c>
      <c r="AT550" t="s">
        <v>1346</v>
      </c>
      <c r="AU550" t="s">
        <v>1058</v>
      </c>
      <c r="AV550" s="10">
        <v>140001287493</v>
      </c>
      <c r="AW550" s="10">
        <v>130000574076</v>
      </c>
      <c r="AX550">
        <v>2006966794</v>
      </c>
      <c r="AY550" t="s">
        <v>2366</v>
      </c>
      <c r="AZ550" s="21">
        <v>61498.25</v>
      </c>
      <c r="BA550">
        <v>9008241358</v>
      </c>
      <c r="BB550" s="21">
        <v>61498.25</v>
      </c>
      <c r="BC550" t="s">
        <v>2367</v>
      </c>
      <c r="BD550" t="s">
        <v>2368</v>
      </c>
      <c r="BE550" s="21">
        <f t="shared" si="8"/>
        <v>0</v>
      </c>
      <c r="BF550" t="s">
        <v>1417</v>
      </c>
      <c r="BG550" t="s">
        <v>1418</v>
      </c>
      <c r="BH550" t="s">
        <v>2374</v>
      </c>
      <c r="BI550" s="27">
        <v>0.43608796296296298</v>
      </c>
      <c r="BJ550">
        <v>438643</v>
      </c>
      <c r="BK550" t="s">
        <v>688</v>
      </c>
      <c r="BL550" s="27">
        <v>0.43608796296296298</v>
      </c>
      <c r="BM550" t="s">
        <v>2374</v>
      </c>
      <c r="BN550" s="27">
        <v>0.36898148148148152</v>
      </c>
      <c r="BO550" t="s">
        <v>1696</v>
      </c>
      <c r="BQ550" t="s">
        <v>2256</v>
      </c>
      <c r="BT550">
        <v>36150</v>
      </c>
      <c r="BW550" t="s">
        <v>1421</v>
      </c>
      <c r="BY550" s="28">
        <v>1</v>
      </c>
      <c r="BZ550" t="s">
        <v>2426</v>
      </c>
      <c r="CA550" t="s">
        <v>1422</v>
      </c>
      <c r="CB550" t="s">
        <v>1698</v>
      </c>
      <c r="CC550">
        <v>9000</v>
      </c>
      <c r="CD550" t="s">
        <v>1392</v>
      </c>
      <c r="CE550">
        <v>10</v>
      </c>
      <c r="CF550">
        <v>9000</v>
      </c>
      <c r="CG550" t="s">
        <v>1392</v>
      </c>
      <c r="CH550">
        <v>4016316885</v>
      </c>
      <c r="CI550" t="s">
        <v>1392</v>
      </c>
      <c r="CJ550" s="27">
        <v>0</v>
      </c>
      <c r="CK550" t="s">
        <v>2423</v>
      </c>
      <c r="CL550" t="s">
        <v>1424</v>
      </c>
      <c r="CM550" t="s">
        <v>1699</v>
      </c>
      <c r="CN550" t="s">
        <v>1700</v>
      </c>
      <c r="CO550" s="27">
        <v>0.3668865740740741</v>
      </c>
      <c r="CP550" s="27">
        <v>0</v>
      </c>
      <c r="CQ550" t="s">
        <v>2374</v>
      </c>
      <c r="CR550" t="s">
        <v>1427</v>
      </c>
      <c r="CS550" t="s">
        <v>1392</v>
      </c>
      <c r="CT550" t="s">
        <v>1701</v>
      </c>
      <c r="CU550">
        <v>183501652</v>
      </c>
      <c r="CV550">
        <v>9000</v>
      </c>
    </row>
    <row r="551" spans="1:100" x14ac:dyDescent="0.2">
      <c r="A551" s="12"/>
      <c r="B551" s="10"/>
      <c r="C551" s="10"/>
      <c r="D551" s="14"/>
      <c r="E551" s="14"/>
      <c r="F551" s="14"/>
      <c r="G551" s="14"/>
      <c r="H551" s="14"/>
      <c r="I551" s="13"/>
      <c r="J551" s="13"/>
      <c r="M551" s="14"/>
      <c r="N551" s="14"/>
      <c r="O551" s="14"/>
      <c r="P551" s="14"/>
      <c r="Q551" s="14"/>
      <c r="AL551" t="s">
        <v>491</v>
      </c>
      <c r="AM551" t="s">
        <v>2374</v>
      </c>
      <c r="AN551" s="27">
        <v>0.53887731481481482</v>
      </c>
      <c r="AO551" t="s">
        <v>1730</v>
      </c>
      <c r="AP551">
        <v>1016892882</v>
      </c>
      <c r="AQ551" t="s">
        <v>1414</v>
      </c>
      <c r="AR551" t="s">
        <v>1415</v>
      </c>
      <c r="AS551" t="s">
        <v>1416</v>
      </c>
      <c r="AT551" t="s">
        <v>1346</v>
      </c>
      <c r="AU551" t="s">
        <v>810</v>
      </c>
      <c r="AV551" s="10">
        <v>140001288499</v>
      </c>
      <c r="AW551" s="10">
        <v>130000572583</v>
      </c>
      <c r="AX551">
        <v>2006967941</v>
      </c>
      <c r="AY551" t="s">
        <v>2366</v>
      </c>
      <c r="AZ551" s="21">
        <v>153480.79999999999</v>
      </c>
      <c r="BA551">
        <v>9008242913</v>
      </c>
      <c r="BB551" s="21">
        <v>153480.79999999999</v>
      </c>
      <c r="BC551" t="s">
        <v>2379</v>
      </c>
      <c r="BD551" t="s">
        <v>2380</v>
      </c>
      <c r="BE551" s="21">
        <f t="shared" si="8"/>
        <v>0</v>
      </c>
      <c r="BF551" t="s">
        <v>1417</v>
      </c>
      <c r="BG551" t="s">
        <v>1418</v>
      </c>
      <c r="BH551" t="s">
        <v>2442</v>
      </c>
      <c r="BI551" s="27">
        <v>0.46105324074074078</v>
      </c>
      <c r="BJ551">
        <v>501125</v>
      </c>
      <c r="BK551" t="s">
        <v>48</v>
      </c>
      <c r="BL551" s="27">
        <v>0.46105324074074078</v>
      </c>
      <c r="BM551" t="s">
        <v>2442</v>
      </c>
      <c r="BN551" s="27">
        <v>0.54018518518518521</v>
      </c>
      <c r="BO551" t="s">
        <v>1731</v>
      </c>
      <c r="BQ551" t="s">
        <v>2257</v>
      </c>
      <c r="BS551" t="s">
        <v>490</v>
      </c>
      <c r="BT551">
        <v>36120</v>
      </c>
      <c r="BW551" t="s">
        <v>1421</v>
      </c>
      <c r="BY551" s="28">
        <v>1</v>
      </c>
      <c r="BZ551" t="s">
        <v>2393</v>
      </c>
      <c r="CA551" t="s">
        <v>1422</v>
      </c>
      <c r="CB551" t="s">
        <v>1733</v>
      </c>
      <c r="CC551">
        <v>9000</v>
      </c>
      <c r="CD551" t="s">
        <v>1392</v>
      </c>
      <c r="CE551">
        <v>10</v>
      </c>
      <c r="CF551">
        <v>9000</v>
      </c>
      <c r="CG551" t="s">
        <v>1392</v>
      </c>
      <c r="CH551">
        <v>4016317081</v>
      </c>
      <c r="CI551" t="s">
        <v>1392</v>
      </c>
      <c r="CJ551" s="27">
        <v>0</v>
      </c>
      <c r="CK551" t="s">
        <v>2443</v>
      </c>
      <c r="CL551" t="s">
        <v>1424</v>
      </c>
      <c r="CM551" t="s">
        <v>1734</v>
      </c>
      <c r="CN551" t="s">
        <v>1735</v>
      </c>
      <c r="CO551" s="27">
        <v>0.53892361111111109</v>
      </c>
      <c r="CP551" s="27">
        <v>0</v>
      </c>
      <c r="CQ551" t="s">
        <v>2374</v>
      </c>
      <c r="CR551" t="s">
        <v>1427</v>
      </c>
      <c r="CS551" t="s">
        <v>1392</v>
      </c>
      <c r="CT551" t="s">
        <v>1736</v>
      </c>
      <c r="CU551">
        <v>183514494</v>
      </c>
      <c r="CV551">
        <v>9000</v>
      </c>
    </row>
    <row r="552" spans="1:100" x14ac:dyDescent="0.2">
      <c r="A552" s="12"/>
      <c r="B552" s="10"/>
      <c r="C552" s="10"/>
      <c r="D552" s="14"/>
      <c r="E552" s="14"/>
      <c r="F552" s="14"/>
      <c r="G552" s="14"/>
      <c r="H552" s="14"/>
      <c r="I552" s="13"/>
      <c r="J552" s="13"/>
      <c r="M552" s="5"/>
      <c r="N552" s="14"/>
      <c r="O552" s="14"/>
      <c r="P552" s="14"/>
      <c r="Q552" s="14"/>
      <c r="AL552" t="s">
        <v>491</v>
      </c>
      <c r="AM552" t="s">
        <v>2374</v>
      </c>
      <c r="AN552" s="27">
        <v>0.56024305555555554</v>
      </c>
      <c r="AO552" t="s">
        <v>1730</v>
      </c>
      <c r="AP552">
        <v>1017079140</v>
      </c>
      <c r="AQ552" t="s">
        <v>1414</v>
      </c>
      <c r="AR552" t="s">
        <v>1415</v>
      </c>
      <c r="AS552" t="s">
        <v>1416</v>
      </c>
      <c r="AT552" t="s">
        <v>1346</v>
      </c>
      <c r="AU552" t="s">
        <v>834</v>
      </c>
      <c r="AV552" s="10">
        <v>140001288612</v>
      </c>
      <c r="AW552" s="10">
        <v>130000572592</v>
      </c>
      <c r="AX552">
        <v>2006967953</v>
      </c>
      <c r="AY552" t="s">
        <v>2366</v>
      </c>
      <c r="AZ552" s="21">
        <v>54083.15</v>
      </c>
      <c r="BA552">
        <v>9008242926</v>
      </c>
      <c r="BB552" s="21">
        <v>54083.15</v>
      </c>
      <c r="BC552" t="s">
        <v>2377</v>
      </c>
      <c r="BD552" t="s">
        <v>2378</v>
      </c>
      <c r="BE552" s="21">
        <f t="shared" si="8"/>
        <v>0</v>
      </c>
      <c r="BF552" t="s">
        <v>1417</v>
      </c>
      <c r="BG552" t="s">
        <v>1418</v>
      </c>
      <c r="BH552" t="s">
        <v>2442</v>
      </c>
      <c r="BI552" s="27">
        <v>0.46106481481481482</v>
      </c>
      <c r="BJ552">
        <v>501125</v>
      </c>
      <c r="BK552" t="s">
        <v>48</v>
      </c>
      <c r="BL552" s="27">
        <v>0.46106481481481482</v>
      </c>
      <c r="BM552" t="s">
        <v>2442</v>
      </c>
      <c r="BN552" s="27">
        <v>0.56148148148148147</v>
      </c>
      <c r="BO552" t="s">
        <v>1731</v>
      </c>
      <c r="BQ552" t="s">
        <v>2258</v>
      </c>
      <c r="BS552" t="s">
        <v>490</v>
      </c>
      <c r="BT552">
        <v>36120</v>
      </c>
      <c r="BW552" t="s">
        <v>1421</v>
      </c>
      <c r="BY552" s="28">
        <v>1</v>
      </c>
      <c r="BZ552" t="s">
        <v>2393</v>
      </c>
      <c r="CA552" t="s">
        <v>1422</v>
      </c>
      <c r="CB552" t="s">
        <v>1733</v>
      </c>
      <c r="CC552">
        <v>9000</v>
      </c>
      <c r="CD552" t="s">
        <v>1392</v>
      </c>
      <c r="CE552">
        <v>10</v>
      </c>
      <c r="CF552">
        <v>9000</v>
      </c>
      <c r="CG552" t="s">
        <v>1392</v>
      </c>
      <c r="CH552">
        <v>4016317081</v>
      </c>
      <c r="CI552" t="s">
        <v>1392</v>
      </c>
      <c r="CJ552" s="27">
        <v>0</v>
      </c>
      <c r="CK552" t="s">
        <v>2443</v>
      </c>
      <c r="CL552" t="s">
        <v>1424</v>
      </c>
      <c r="CM552" t="s">
        <v>1734</v>
      </c>
      <c r="CN552" t="s">
        <v>1735</v>
      </c>
      <c r="CO552" s="27">
        <v>0.5602893518518518</v>
      </c>
      <c r="CP552" s="27">
        <v>0</v>
      </c>
      <c r="CQ552" t="s">
        <v>2374</v>
      </c>
      <c r="CR552" t="s">
        <v>1427</v>
      </c>
      <c r="CS552" t="s">
        <v>1392</v>
      </c>
      <c r="CT552" t="s">
        <v>1736</v>
      </c>
      <c r="CU552">
        <v>183515624</v>
      </c>
      <c r="CV552">
        <v>9000</v>
      </c>
    </row>
    <row r="553" spans="1:100" x14ac:dyDescent="0.2">
      <c r="A553" s="12"/>
      <c r="B553" s="10"/>
      <c r="C553" s="10"/>
      <c r="D553" s="14"/>
      <c r="E553" s="14"/>
      <c r="F553" s="14"/>
      <c r="G553" s="14"/>
      <c r="H553" s="14"/>
      <c r="I553" s="13"/>
      <c r="J553" s="13"/>
      <c r="M553" s="5"/>
      <c r="N553" s="14"/>
      <c r="O553" s="14"/>
      <c r="P553" s="14"/>
      <c r="Q553" s="14"/>
      <c r="AL553" t="s">
        <v>491</v>
      </c>
      <c r="AM553" t="s">
        <v>2374</v>
      </c>
      <c r="AN553" s="27">
        <v>0.53317129629629634</v>
      </c>
      <c r="AO553" t="s">
        <v>1730</v>
      </c>
      <c r="AP553">
        <v>1018532101</v>
      </c>
      <c r="AQ553" t="s">
        <v>1414</v>
      </c>
      <c r="AR553" t="s">
        <v>1415</v>
      </c>
      <c r="AS553" t="s">
        <v>1416</v>
      </c>
      <c r="AT553" t="s">
        <v>1346</v>
      </c>
      <c r="AU553" t="s">
        <v>903</v>
      </c>
      <c r="AV553" s="10">
        <v>140001288488</v>
      </c>
      <c r="AW553" s="10">
        <v>130000572612</v>
      </c>
      <c r="AX553">
        <v>2006967939</v>
      </c>
      <c r="AY553" t="s">
        <v>2366</v>
      </c>
      <c r="AZ553" s="21">
        <v>162955.65</v>
      </c>
      <c r="BA553">
        <v>9008242910</v>
      </c>
      <c r="BB553" s="21">
        <v>162955.65</v>
      </c>
      <c r="BC553" t="s">
        <v>2372</v>
      </c>
      <c r="BD553" t="s">
        <v>2373</v>
      </c>
      <c r="BE553" s="21">
        <f t="shared" si="8"/>
        <v>0</v>
      </c>
      <c r="BF553" t="s">
        <v>1417</v>
      </c>
      <c r="BG553" t="s">
        <v>1418</v>
      </c>
      <c r="BH553" t="s">
        <v>2442</v>
      </c>
      <c r="BI553" s="27">
        <v>0.46107638888888891</v>
      </c>
      <c r="BJ553">
        <v>501125</v>
      </c>
      <c r="BK553" t="s">
        <v>48</v>
      </c>
      <c r="BL553" s="27">
        <v>0.46107638888888891</v>
      </c>
      <c r="BM553" t="s">
        <v>2442</v>
      </c>
      <c r="BN553" s="27">
        <v>0.53424768518518517</v>
      </c>
      <c r="BO553" t="s">
        <v>1731</v>
      </c>
      <c r="BQ553" t="s">
        <v>2259</v>
      </c>
      <c r="BS553" t="s">
        <v>490</v>
      </c>
      <c r="BT553">
        <v>36120</v>
      </c>
      <c r="BW553" t="s">
        <v>1421</v>
      </c>
      <c r="BY553" s="28">
        <v>1</v>
      </c>
      <c r="BZ553" t="s">
        <v>2393</v>
      </c>
      <c r="CA553" t="s">
        <v>1422</v>
      </c>
      <c r="CB553" t="s">
        <v>1733</v>
      </c>
      <c r="CC553">
        <v>9000</v>
      </c>
      <c r="CD553" t="s">
        <v>1392</v>
      </c>
      <c r="CE553">
        <v>10</v>
      </c>
      <c r="CF553">
        <v>9000</v>
      </c>
      <c r="CG553" t="s">
        <v>1392</v>
      </c>
      <c r="CH553">
        <v>4016317081</v>
      </c>
      <c r="CI553" t="s">
        <v>1392</v>
      </c>
      <c r="CJ553" s="27">
        <v>0</v>
      </c>
      <c r="CK553" t="s">
        <v>2443</v>
      </c>
      <c r="CL553" t="s">
        <v>1424</v>
      </c>
      <c r="CM553" t="s">
        <v>1734</v>
      </c>
      <c r="CN553" t="s">
        <v>1735</v>
      </c>
      <c r="CO553" s="27">
        <v>0.53322916666666664</v>
      </c>
      <c r="CP553" s="27">
        <v>0</v>
      </c>
      <c r="CQ553" t="s">
        <v>2374</v>
      </c>
      <c r="CR553" t="s">
        <v>1427</v>
      </c>
      <c r="CS553" t="s">
        <v>1392</v>
      </c>
      <c r="CT553" t="s">
        <v>1736</v>
      </c>
      <c r="CU553">
        <v>183514320</v>
      </c>
      <c r="CV553">
        <v>9000</v>
      </c>
    </row>
    <row r="554" spans="1:100" x14ac:dyDescent="0.2">
      <c r="A554" s="12"/>
      <c r="B554" s="10"/>
      <c r="C554" s="10"/>
      <c r="D554" s="14"/>
      <c r="E554" s="14"/>
      <c r="F554" s="14"/>
      <c r="G554" s="14"/>
      <c r="H554" s="14"/>
      <c r="I554" s="13"/>
      <c r="J554" s="13"/>
      <c r="M554" s="5"/>
      <c r="N554" s="14"/>
      <c r="O554" s="14"/>
      <c r="P554" s="14"/>
      <c r="Q554" s="14"/>
      <c r="AL554" t="s">
        <v>491</v>
      </c>
      <c r="AM554" t="s">
        <v>2374</v>
      </c>
      <c r="AN554" s="27">
        <v>0.52824074074074068</v>
      </c>
      <c r="AO554" t="s">
        <v>1730</v>
      </c>
      <c r="AP554">
        <v>1017826554</v>
      </c>
      <c r="AQ554" t="s">
        <v>1414</v>
      </c>
      <c r="AR554" t="s">
        <v>1415</v>
      </c>
      <c r="AS554" t="s">
        <v>1416</v>
      </c>
      <c r="AT554" t="s">
        <v>1346</v>
      </c>
      <c r="AU554" t="s">
        <v>1342</v>
      </c>
      <c r="AV554" s="10">
        <v>140001288479</v>
      </c>
      <c r="AW554" s="10">
        <v>130000604659</v>
      </c>
      <c r="AX554">
        <v>2006967934</v>
      </c>
      <c r="AY554" t="s">
        <v>2366</v>
      </c>
      <c r="AZ554" s="21">
        <v>240814.2</v>
      </c>
      <c r="BA554">
        <v>9008242865</v>
      </c>
      <c r="BB554" s="21">
        <v>240814.2</v>
      </c>
      <c r="BC554" t="s">
        <v>2372</v>
      </c>
      <c r="BD554" t="s">
        <v>2376</v>
      </c>
      <c r="BE554" s="21">
        <f t="shared" si="8"/>
        <v>0</v>
      </c>
      <c r="BF554" t="s">
        <v>1417</v>
      </c>
      <c r="BG554" t="s">
        <v>1418</v>
      </c>
      <c r="BH554" t="s">
        <v>2442</v>
      </c>
      <c r="BI554" s="27">
        <v>0.46119212962962958</v>
      </c>
      <c r="BJ554">
        <v>501125</v>
      </c>
      <c r="BK554" t="s">
        <v>48</v>
      </c>
      <c r="BL554" s="27">
        <v>0.46119212962962958</v>
      </c>
      <c r="BM554" t="s">
        <v>2442</v>
      </c>
      <c r="BN554" s="27">
        <v>0.52960648148148148</v>
      </c>
      <c r="BO554" t="s">
        <v>1731</v>
      </c>
      <c r="BQ554" t="s">
        <v>2260</v>
      </c>
      <c r="BS554" t="s">
        <v>490</v>
      </c>
      <c r="BT554">
        <v>36120</v>
      </c>
      <c r="BW554" t="s">
        <v>1421</v>
      </c>
      <c r="BY554" s="28">
        <v>1</v>
      </c>
      <c r="BZ554" t="s">
        <v>2374</v>
      </c>
      <c r="CA554" t="s">
        <v>1422</v>
      </c>
      <c r="CB554" t="s">
        <v>1733</v>
      </c>
      <c r="CC554">
        <v>9000</v>
      </c>
      <c r="CD554" t="s">
        <v>1392</v>
      </c>
      <c r="CE554">
        <v>10</v>
      </c>
      <c r="CF554">
        <v>9000</v>
      </c>
      <c r="CG554" t="s">
        <v>1392</v>
      </c>
      <c r="CH554">
        <v>4016317081</v>
      </c>
      <c r="CI554" t="s">
        <v>1392</v>
      </c>
      <c r="CJ554" s="27">
        <v>0</v>
      </c>
      <c r="CK554" t="s">
        <v>2374</v>
      </c>
      <c r="CL554" t="s">
        <v>1424</v>
      </c>
      <c r="CM554" t="s">
        <v>1734</v>
      </c>
      <c r="CN554" t="s">
        <v>1735</v>
      </c>
      <c r="CO554" s="27">
        <v>0.52832175925925928</v>
      </c>
      <c r="CP554" s="27">
        <v>0</v>
      </c>
      <c r="CQ554" t="s">
        <v>2374</v>
      </c>
      <c r="CR554" t="s">
        <v>1427</v>
      </c>
      <c r="CS554" t="s">
        <v>1392</v>
      </c>
      <c r="CT554" t="s">
        <v>1736</v>
      </c>
      <c r="CU554">
        <v>183514193</v>
      </c>
      <c r="CV554">
        <v>9000</v>
      </c>
    </row>
    <row r="555" spans="1:100" x14ac:dyDescent="0.2">
      <c r="A555" s="12"/>
      <c r="B555" s="10"/>
      <c r="C555" s="10"/>
      <c r="D555" s="14"/>
      <c r="E555" s="14"/>
      <c r="F555" s="14"/>
      <c r="G555" s="14"/>
      <c r="H555" s="14"/>
      <c r="I555" s="13"/>
      <c r="J555" s="13"/>
      <c r="M555" s="5"/>
      <c r="N555" s="14"/>
      <c r="O555" s="14"/>
      <c r="P555" s="14"/>
      <c r="Q555" s="14"/>
      <c r="AL555" t="s">
        <v>491</v>
      </c>
      <c r="AM555" t="s">
        <v>2374</v>
      </c>
      <c r="AN555" s="27">
        <v>0.4917361111111111</v>
      </c>
      <c r="AO555" t="s">
        <v>1730</v>
      </c>
      <c r="AP555">
        <v>1016892882</v>
      </c>
      <c r="AQ555" t="s">
        <v>1414</v>
      </c>
      <c r="AR555" t="s">
        <v>1415</v>
      </c>
      <c r="AS555" t="s">
        <v>1416</v>
      </c>
      <c r="AT555" t="s">
        <v>1346</v>
      </c>
      <c r="AU555" t="s">
        <v>750</v>
      </c>
      <c r="AV555" s="10">
        <v>140001288323</v>
      </c>
      <c r="AW555" s="10">
        <v>130000572579</v>
      </c>
      <c r="AX555">
        <v>2006967737</v>
      </c>
      <c r="AY555" t="s">
        <v>2366</v>
      </c>
      <c r="AZ555" s="21">
        <v>241285</v>
      </c>
      <c r="BA555">
        <v>9008242674</v>
      </c>
      <c r="BB555" s="21">
        <v>241285</v>
      </c>
      <c r="BC555" t="s">
        <v>2379</v>
      </c>
      <c r="BD555" t="s">
        <v>2380</v>
      </c>
      <c r="BE555" s="21">
        <f t="shared" si="8"/>
        <v>0</v>
      </c>
      <c r="BF555" t="s">
        <v>1417</v>
      </c>
      <c r="BG555" t="s">
        <v>1418</v>
      </c>
      <c r="BH555" t="s">
        <v>2442</v>
      </c>
      <c r="BI555" s="27">
        <v>0.46103009259259259</v>
      </c>
      <c r="BJ555">
        <v>501125</v>
      </c>
      <c r="BK555" t="s">
        <v>48</v>
      </c>
      <c r="BL555" s="27">
        <v>0.46105324074074078</v>
      </c>
      <c r="BM555" t="s">
        <v>2442</v>
      </c>
      <c r="BN555" s="27">
        <v>0.49321759259259257</v>
      </c>
      <c r="BO555" t="s">
        <v>1731</v>
      </c>
      <c r="BQ555" t="s">
        <v>2261</v>
      </c>
      <c r="BS555" t="s">
        <v>490</v>
      </c>
      <c r="BT555">
        <v>36120</v>
      </c>
      <c r="BW555" t="s">
        <v>1421</v>
      </c>
      <c r="BY555" s="28">
        <v>1</v>
      </c>
      <c r="BZ555" t="s">
        <v>2393</v>
      </c>
      <c r="CA555" t="s">
        <v>1422</v>
      </c>
      <c r="CB555" t="s">
        <v>1733</v>
      </c>
      <c r="CC555">
        <v>9000</v>
      </c>
      <c r="CD555" t="s">
        <v>1392</v>
      </c>
      <c r="CE555">
        <v>10</v>
      </c>
      <c r="CF555">
        <v>9000</v>
      </c>
      <c r="CG555" t="s">
        <v>1392</v>
      </c>
      <c r="CH555">
        <v>4016317081</v>
      </c>
      <c r="CI555" t="s">
        <v>1392</v>
      </c>
      <c r="CJ555" s="27">
        <v>0</v>
      </c>
      <c r="CK555" t="s">
        <v>2443</v>
      </c>
      <c r="CL555" t="s">
        <v>1424</v>
      </c>
      <c r="CM555" t="s">
        <v>1734</v>
      </c>
      <c r="CN555" t="s">
        <v>1735</v>
      </c>
      <c r="CO555" s="27">
        <v>0.49177083333333332</v>
      </c>
      <c r="CP555" s="27">
        <v>0</v>
      </c>
      <c r="CQ555" t="s">
        <v>2374</v>
      </c>
      <c r="CR555" t="s">
        <v>1427</v>
      </c>
      <c r="CS555" t="s">
        <v>1392</v>
      </c>
      <c r="CT555" t="s">
        <v>1736</v>
      </c>
      <c r="CU555">
        <v>183512963</v>
      </c>
      <c r="CV555">
        <v>9000</v>
      </c>
    </row>
    <row r="556" spans="1:100" x14ac:dyDescent="0.2">
      <c r="A556" s="12"/>
      <c r="B556" s="10"/>
      <c r="C556" s="10"/>
      <c r="D556" s="14"/>
      <c r="E556" s="14"/>
      <c r="F556" s="14"/>
      <c r="G556" s="14"/>
      <c r="H556" s="14"/>
      <c r="I556" s="13"/>
      <c r="J556" s="13"/>
      <c r="M556" s="5"/>
      <c r="N556" s="14"/>
      <c r="O556" s="14"/>
      <c r="P556" s="14"/>
      <c r="Q556" s="14"/>
      <c r="AL556" t="s">
        <v>507</v>
      </c>
      <c r="AM556" t="s">
        <v>2374</v>
      </c>
      <c r="AN556" s="27">
        <v>0.37884259259259262</v>
      </c>
      <c r="AO556" t="s">
        <v>1695</v>
      </c>
      <c r="AP556">
        <v>1014970058</v>
      </c>
      <c r="AQ556" t="s">
        <v>1414</v>
      </c>
      <c r="AR556" t="s">
        <v>1415</v>
      </c>
      <c r="AS556" t="s">
        <v>1416</v>
      </c>
      <c r="AT556" t="s">
        <v>1346</v>
      </c>
      <c r="AU556" t="s">
        <v>1225</v>
      </c>
      <c r="AV556" s="10">
        <v>140001287536</v>
      </c>
      <c r="AW556" s="10">
        <v>130000601942</v>
      </c>
      <c r="AX556">
        <v>2006966802</v>
      </c>
      <c r="AY556" t="s">
        <v>2366</v>
      </c>
      <c r="AZ556">
        <v>176.55</v>
      </c>
      <c r="BA556">
        <v>9008241503</v>
      </c>
      <c r="BB556">
        <v>176.55</v>
      </c>
      <c r="BC556" t="s">
        <v>2496</v>
      </c>
      <c r="BD556" t="s">
        <v>2497</v>
      </c>
      <c r="BE556" s="21">
        <f t="shared" si="8"/>
        <v>0</v>
      </c>
      <c r="BF556" t="s">
        <v>1417</v>
      </c>
      <c r="BG556" t="s">
        <v>1418</v>
      </c>
      <c r="BH556" t="s">
        <v>2374</v>
      </c>
      <c r="BI556" s="27">
        <v>0.43609953703703702</v>
      </c>
      <c r="BJ556">
        <v>438643</v>
      </c>
      <c r="BK556" t="s">
        <v>688</v>
      </c>
      <c r="BL556" s="27">
        <v>0.43609953703703702</v>
      </c>
      <c r="BM556" t="s">
        <v>2374</v>
      </c>
      <c r="BN556" s="27">
        <v>0.38016203703703705</v>
      </c>
      <c r="BO556" t="s">
        <v>1696</v>
      </c>
      <c r="BQ556" t="s">
        <v>2262</v>
      </c>
      <c r="BT556">
        <v>36150</v>
      </c>
      <c r="BW556" t="s">
        <v>1421</v>
      </c>
      <c r="BY556" s="28">
        <v>1</v>
      </c>
      <c r="BZ556" t="s">
        <v>2426</v>
      </c>
      <c r="CA556" t="s">
        <v>1422</v>
      </c>
      <c r="CB556" t="s">
        <v>1698</v>
      </c>
      <c r="CC556">
        <v>9000</v>
      </c>
      <c r="CD556" t="s">
        <v>1392</v>
      </c>
      <c r="CE556">
        <v>10</v>
      </c>
      <c r="CF556">
        <v>9000</v>
      </c>
      <c r="CG556" t="s">
        <v>1392</v>
      </c>
      <c r="CH556">
        <v>4016369910</v>
      </c>
      <c r="CI556" t="s">
        <v>1392</v>
      </c>
      <c r="CJ556" s="27">
        <v>0</v>
      </c>
      <c r="CK556" t="s">
        <v>2423</v>
      </c>
      <c r="CL556" t="s">
        <v>1424</v>
      </c>
      <c r="CM556" t="s">
        <v>1699</v>
      </c>
      <c r="CN556" t="s">
        <v>1700</v>
      </c>
      <c r="CO556" s="27">
        <v>0.3790162037037037</v>
      </c>
      <c r="CP556" s="27">
        <v>0</v>
      </c>
      <c r="CQ556" t="s">
        <v>2374</v>
      </c>
      <c r="CR556" t="s">
        <v>1427</v>
      </c>
      <c r="CS556" t="s">
        <v>1392</v>
      </c>
      <c r="CT556" t="s">
        <v>1701</v>
      </c>
      <c r="CU556">
        <v>183502357</v>
      </c>
      <c r="CV556">
        <v>9000</v>
      </c>
    </row>
    <row r="557" spans="1:100" x14ac:dyDescent="0.2">
      <c r="A557" s="12"/>
      <c r="B557" s="10"/>
      <c r="C557" s="10"/>
      <c r="D557" s="14"/>
      <c r="E557" s="14"/>
      <c r="F557" s="14"/>
      <c r="G557" s="14"/>
      <c r="H557" s="14"/>
      <c r="I557" s="13"/>
      <c r="J557" s="13"/>
      <c r="M557" s="5"/>
      <c r="N557" s="14"/>
      <c r="O557" s="14"/>
      <c r="P557" s="14"/>
      <c r="Q557" s="14"/>
      <c r="AL557" t="s">
        <v>507</v>
      </c>
      <c r="AM557" t="s">
        <v>2374</v>
      </c>
      <c r="AN557" s="27">
        <v>0.39324074074074072</v>
      </c>
      <c r="AO557" t="s">
        <v>2263</v>
      </c>
      <c r="AP557">
        <v>1014294742</v>
      </c>
      <c r="AQ557" t="s">
        <v>1414</v>
      </c>
      <c r="AR557" t="s">
        <v>1415</v>
      </c>
      <c r="AS557" t="s">
        <v>1416</v>
      </c>
      <c r="AT557" t="s">
        <v>1346</v>
      </c>
      <c r="AU557" t="s">
        <v>1225</v>
      </c>
      <c r="AV557" s="10">
        <v>140001287625</v>
      </c>
      <c r="AW557" s="10">
        <v>130000601950</v>
      </c>
      <c r="AX557">
        <v>2006966941</v>
      </c>
      <c r="AY557" t="s">
        <v>2366</v>
      </c>
      <c r="AZ557" s="21">
        <v>1647.8</v>
      </c>
      <c r="BA557">
        <v>9008241580</v>
      </c>
      <c r="BB557" s="21">
        <v>1647.8</v>
      </c>
      <c r="BC557" t="s">
        <v>2406</v>
      </c>
      <c r="BD557" t="s">
        <v>2498</v>
      </c>
      <c r="BE557" s="21">
        <f t="shared" si="8"/>
        <v>0</v>
      </c>
      <c r="BF557" t="s">
        <v>1417</v>
      </c>
      <c r="BG557" t="s">
        <v>1418</v>
      </c>
      <c r="BH557" t="s">
        <v>2374</v>
      </c>
      <c r="BI557" s="27">
        <v>0.43611111111111112</v>
      </c>
      <c r="BJ557">
        <v>438643</v>
      </c>
      <c r="BK557" t="s">
        <v>688</v>
      </c>
      <c r="BL557" s="27">
        <v>0.43611111111111112</v>
      </c>
      <c r="BM557" t="s">
        <v>2374</v>
      </c>
      <c r="BN557" s="27">
        <v>0.39776620370370369</v>
      </c>
      <c r="BO557" t="s">
        <v>1696</v>
      </c>
      <c r="BQ557" t="s">
        <v>2264</v>
      </c>
      <c r="BT557">
        <v>36150</v>
      </c>
      <c r="BW557" t="s">
        <v>1421</v>
      </c>
      <c r="BY557" s="28">
        <v>1</v>
      </c>
      <c r="BZ557" t="s">
        <v>2426</v>
      </c>
      <c r="CA557" t="s">
        <v>1422</v>
      </c>
      <c r="CB557" t="s">
        <v>1698</v>
      </c>
      <c r="CC557">
        <v>9000</v>
      </c>
      <c r="CD557" t="s">
        <v>1392</v>
      </c>
      <c r="CE557">
        <v>10</v>
      </c>
      <c r="CF557">
        <v>9000</v>
      </c>
      <c r="CG557" t="s">
        <v>1392</v>
      </c>
      <c r="CH557">
        <v>4016370013</v>
      </c>
      <c r="CI557" t="s">
        <v>1392</v>
      </c>
      <c r="CJ557" s="27">
        <v>0</v>
      </c>
      <c r="CK557" t="s">
        <v>2423</v>
      </c>
      <c r="CL557" t="s">
        <v>1424</v>
      </c>
      <c r="CM557" t="s">
        <v>1699</v>
      </c>
      <c r="CN557" t="s">
        <v>1700</v>
      </c>
      <c r="CO557" s="27">
        <v>0.39335648148148145</v>
      </c>
      <c r="CP557" s="27">
        <v>0</v>
      </c>
      <c r="CQ557" t="s">
        <v>2374</v>
      </c>
      <c r="CR557" t="s">
        <v>1427</v>
      </c>
      <c r="CS557" t="s">
        <v>1392</v>
      </c>
      <c r="CT557" t="s">
        <v>1701</v>
      </c>
      <c r="CU557">
        <v>183503530</v>
      </c>
      <c r="CV557">
        <v>9000</v>
      </c>
    </row>
    <row r="558" spans="1:100" x14ac:dyDescent="0.2">
      <c r="A558" s="12"/>
      <c r="B558" s="10"/>
      <c r="C558" s="10"/>
      <c r="D558" s="14"/>
      <c r="E558" s="14"/>
      <c r="F558" s="14"/>
      <c r="G558" s="14"/>
      <c r="H558" s="14"/>
      <c r="I558" s="13"/>
      <c r="J558" s="13"/>
      <c r="M558" s="5"/>
      <c r="N558" s="14"/>
      <c r="O558" s="14"/>
      <c r="P558" s="14"/>
      <c r="Q558" s="14"/>
      <c r="AL558" t="s">
        <v>507</v>
      </c>
      <c r="AM558" t="s">
        <v>2374</v>
      </c>
      <c r="AN558" s="27">
        <v>0.40137731481481481</v>
      </c>
      <c r="AO558" t="s">
        <v>2263</v>
      </c>
      <c r="AP558">
        <v>1014620969</v>
      </c>
      <c r="AQ558" t="s">
        <v>1414</v>
      </c>
      <c r="AR558" t="s">
        <v>1415</v>
      </c>
      <c r="AS558" t="s">
        <v>1416</v>
      </c>
      <c r="AT558" t="s">
        <v>1346</v>
      </c>
      <c r="AU558" t="s">
        <v>1225</v>
      </c>
      <c r="AV558" s="10">
        <v>140001287667</v>
      </c>
      <c r="AW558" s="10">
        <v>130000601954</v>
      </c>
      <c r="AX558">
        <v>2006966953</v>
      </c>
      <c r="AY558" t="s">
        <v>2366</v>
      </c>
      <c r="AZ558">
        <v>353.1</v>
      </c>
      <c r="BA558">
        <v>9008241676</v>
      </c>
      <c r="BB558">
        <v>353.1</v>
      </c>
      <c r="BC558" t="s">
        <v>2499</v>
      </c>
      <c r="BD558" t="s">
        <v>2500</v>
      </c>
      <c r="BE558" s="21">
        <f t="shared" si="8"/>
        <v>0</v>
      </c>
      <c r="BF558" t="s">
        <v>1417</v>
      </c>
      <c r="BG558" t="s">
        <v>1418</v>
      </c>
      <c r="BH558" t="s">
        <v>2374</v>
      </c>
      <c r="BI558" s="27">
        <v>0.43611111111111112</v>
      </c>
      <c r="BJ558">
        <v>438643</v>
      </c>
      <c r="BK558" t="s">
        <v>688</v>
      </c>
      <c r="BL558" s="27">
        <v>0.43611111111111112</v>
      </c>
      <c r="BM558" t="s">
        <v>2374</v>
      </c>
      <c r="BN558" s="27">
        <v>0.40414351851851849</v>
      </c>
      <c r="BO558" t="s">
        <v>1696</v>
      </c>
      <c r="BQ558" t="s">
        <v>2265</v>
      </c>
      <c r="BT558">
        <v>36150</v>
      </c>
      <c r="BW558" t="s">
        <v>1421</v>
      </c>
      <c r="BY558" s="28">
        <v>1</v>
      </c>
      <c r="BZ558" t="s">
        <v>2426</v>
      </c>
      <c r="CA558" t="s">
        <v>1422</v>
      </c>
      <c r="CB558" t="s">
        <v>1698</v>
      </c>
      <c r="CC558">
        <v>9000</v>
      </c>
      <c r="CD558" t="s">
        <v>1392</v>
      </c>
      <c r="CE558">
        <v>10</v>
      </c>
      <c r="CF558">
        <v>9000</v>
      </c>
      <c r="CG558" t="s">
        <v>1392</v>
      </c>
      <c r="CH558">
        <v>4016370104</v>
      </c>
      <c r="CI558" t="s">
        <v>1392</v>
      </c>
      <c r="CJ558" s="27">
        <v>0</v>
      </c>
      <c r="CK558" t="s">
        <v>2423</v>
      </c>
      <c r="CL558" t="s">
        <v>1424</v>
      </c>
      <c r="CM558" t="s">
        <v>1699</v>
      </c>
      <c r="CN558" t="s">
        <v>1700</v>
      </c>
      <c r="CO558" s="27">
        <v>0.40150462962962963</v>
      </c>
      <c r="CP558" s="27">
        <v>0</v>
      </c>
      <c r="CQ558" t="s">
        <v>2374</v>
      </c>
      <c r="CR558" t="s">
        <v>1427</v>
      </c>
      <c r="CS558" t="s">
        <v>1392</v>
      </c>
      <c r="CT558" t="s">
        <v>1701</v>
      </c>
      <c r="CU558">
        <v>183504088</v>
      </c>
      <c r="CV558">
        <v>9000</v>
      </c>
    </row>
    <row r="559" spans="1:100" x14ac:dyDescent="0.2">
      <c r="A559" s="12"/>
      <c r="B559" s="10"/>
      <c r="C559" s="10"/>
      <c r="D559" s="14"/>
      <c r="E559" s="14"/>
      <c r="F559" s="14"/>
      <c r="G559" s="14"/>
      <c r="H559" s="14"/>
      <c r="I559" s="13"/>
      <c r="J559" s="13"/>
      <c r="M559" s="5"/>
      <c r="N559" s="14"/>
      <c r="O559" s="14"/>
      <c r="P559" s="14"/>
      <c r="Q559" s="14"/>
      <c r="AL559" t="s">
        <v>507</v>
      </c>
      <c r="AM559" t="s">
        <v>2374</v>
      </c>
      <c r="AN559" s="27">
        <v>0.40729166666666666</v>
      </c>
      <c r="AO559" t="s">
        <v>2263</v>
      </c>
      <c r="AP559">
        <v>1014283220</v>
      </c>
      <c r="AQ559" t="s">
        <v>1414</v>
      </c>
      <c r="AR559" t="s">
        <v>1415</v>
      </c>
      <c r="AS559" t="s">
        <v>1416</v>
      </c>
      <c r="AT559" t="s">
        <v>1346</v>
      </c>
      <c r="AU559" t="s">
        <v>1225</v>
      </c>
      <c r="AV559" s="10">
        <v>140001287707</v>
      </c>
      <c r="AW559" s="10">
        <v>130000601946</v>
      </c>
      <c r="AX559">
        <v>2006967021</v>
      </c>
      <c r="AY559" t="s">
        <v>2366</v>
      </c>
      <c r="AZ559" s="21">
        <v>2236.3000000000002</v>
      </c>
      <c r="BA559">
        <v>9008241689</v>
      </c>
      <c r="BB559" s="21">
        <v>2236.3000000000002</v>
      </c>
      <c r="BC559" t="s">
        <v>2445</v>
      </c>
      <c r="BD559" t="s">
        <v>2501</v>
      </c>
      <c r="BE559" s="21">
        <f t="shared" si="8"/>
        <v>0</v>
      </c>
      <c r="BF559" t="s">
        <v>1417</v>
      </c>
      <c r="BG559" t="s">
        <v>1418</v>
      </c>
      <c r="BH559" t="s">
        <v>2374</v>
      </c>
      <c r="BI559" s="27">
        <v>0.43609953703703702</v>
      </c>
      <c r="BJ559">
        <v>438643</v>
      </c>
      <c r="BK559" t="s">
        <v>688</v>
      </c>
      <c r="BL559" s="27">
        <v>0.43609953703703702</v>
      </c>
      <c r="BM559" t="s">
        <v>2374</v>
      </c>
      <c r="BN559" s="27">
        <v>0.41043981481481479</v>
      </c>
      <c r="BO559" t="s">
        <v>1696</v>
      </c>
      <c r="BQ559" t="s">
        <v>2266</v>
      </c>
      <c r="BT559">
        <v>36150</v>
      </c>
      <c r="BW559" t="s">
        <v>1421</v>
      </c>
      <c r="BY559" s="28">
        <v>1</v>
      </c>
      <c r="BZ559" t="s">
        <v>2426</v>
      </c>
      <c r="CA559" t="s">
        <v>1422</v>
      </c>
      <c r="CB559" t="s">
        <v>1698</v>
      </c>
      <c r="CC559">
        <v>9000</v>
      </c>
      <c r="CD559" t="s">
        <v>1392</v>
      </c>
      <c r="CE559">
        <v>10</v>
      </c>
      <c r="CF559">
        <v>9000</v>
      </c>
      <c r="CG559" t="s">
        <v>1392</v>
      </c>
      <c r="CH559">
        <v>4016370173</v>
      </c>
      <c r="CI559" t="s">
        <v>1392</v>
      </c>
      <c r="CJ559" s="27">
        <v>0</v>
      </c>
      <c r="CK559" t="s">
        <v>2423</v>
      </c>
      <c r="CL559" t="s">
        <v>1424</v>
      </c>
      <c r="CM559" t="s">
        <v>1699</v>
      </c>
      <c r="CN559" t="s">
        <v>1700</v>
      </c>
      <c r="CO559" s="27">
        <v>0.40738425925925931</v>
      </c>
      <c r="CP559" s="27">
        <v>0</v>
      </c>
      <c r="CQ559" t="s">
        <v>2374</v>
      </c>
      <c r="CR559" t="s">
        <v>1427</v>
      </c>
      <c r="CS559" t="s">
        <v>1392</v>
      </c>
      <c r="CT559" t="s">
        <v>1701</v>
      </c>
      <c r="CU559">
        <v>183504602</v>
      </c>
      <c r="CV559">
        <v>9000</v>
      </c>
    </row>
    <row r="560" spans="1:100" x14ac:dyDescent="0.2">
      <c r="A560" s="12"/>
      <c r="B560" s="10"/>
      <c r="C560" s="10"/>
      <c r="D560" s="14"/>
      <c r="E560" s="14"/>
      <c r="F560" s="14"/>
      <c r="G560" s="14"/>
      <c r="H560" s="14"/>
      <c r="I560" s="13"/>
      <c r="J560" s="13"/>
      <c r="M560" s="5"/>
      <c r="N560" s="14"/>
      <c r="O560" s="14"/>
      <c r="P560" s="14"/>
      <c r="Q560" s="14"/>
      <c r="AL560" t="s">
        <v>537</v>
      </c>
      <c r="AM560" t="s">
        <v>2374</v>
      </c>
      <c r="AN560" s="27">
        <v>0.61230324074074072</v>
      </c>
      <c r="AO560" t="s">
        <v>1413</v>
      </c>
      <c r="AP560">
        <v>1016892882</v>
      </c>
      <c r="AQ560" t="s">
        <v>1414</v>
      </c>
      <c r="AR560" t="s">
        <v>1415</v>
      </c>
      <c r="AS560" t="s">
        <v>1416</v>
      </c>
      <c r="AT560" t="s">
        <v>1346</v>
      </c>
      <c r="AU560" t="s">
        <v>1337</v>
      </c>
      <c r="AV560" s="10">
        <v>140001288995</v>
      </c>
      <c r="AW560" s="10">
        <v>130000604459</v>
      </c>
      <c r="AX560">
        <v>2006968537</v>
      </c>
      <c r="AY560" t="s">
        <v>2366</v>
      </c>
      <c r="AZ560" s="21">
        <v>63558</v>
      </c>
      <c r="BA560">
        <v>9008243644</v>
      </c>
      <c r="BB560" s="21">
        <v>63558</v>
      </c>
      <c r="BC560" t="s">
        <v>2379</v>
      </c>
      <c r="BD560" t="s">
        <v>2380</v>
      </c>
      <c r="BE560" s="21">
        <f t="shared" si="8"/>
        <v>0</v>
      </c>
      <c r="BF560" t="s">
        <v>1417</v>
      </c>
      <c r="BG560" t="s">
        <v>1418</v>
      </c>
      <c r="BH560" t="s">
        <v>2442</v>
      </c>
      <c r="BI560" s="27">
        <v>0.53188657407407403</v>
      </c>
      <c r="BJ560">
        <v>304836</v>
      </c>
      <c r="BK560" t="s">
        <v>55</v>
      </c>
      <c r="BL560" s="27">
        <v>0.53188657407407403</v>
      </c>
      <c r="BM560" t="s">
        <v>2442</v>
      </c>
      <c r="BN560" s="27">
        <v>0.61386574074074074</v>
      </c>
      <c r="BO560" t="s">
        <v>1801</v>
      </c>
      <c r="BQ560" t="s">
        <v>2267</v>
      </c>
      <c r="BT560">
        <v>31000</v>
      </c>
      <c r="BU560">
        <v>3</v>
      </c>
      <c r="BW560" t="s">
        <v>1421</v>
      </c>
      <c r="BY560" s="27">
        <v>0.61230324074074072</v>
      </c>
      <c r="BZ560" t="s">
        <v>2433</v>
      </c>
      <c r="CA560" t="s">
        <v>1422</v>
      </c>
      <c r="CB560" t="s">
        <v>1803</v>
      </c>
      <c r="CC560">
        <v>9000</v>
      </c>
      <c r="CD560" t="s">
        <v>1397</v>
      </c>
      <c r="CE560">
        <v>10</v>
      </c>
      <c r="CF560">
        <v>9000</v>
      </c>
      <c r="CG560" t="s">
        <v>1397</v>
      </c>
      <c r="CH560">
        <v>4016316790</v>
      </c>
      <c r="CI560" t="s">
        <v>1397</v>
      </c>
      <c r="CJ560" s="27">
        <v>0.61230324074074072</v>
      </c>
      <c r="CK560" t="s">
        <v>2398</v>
      </c>
      <c r="CL560" t="s">
        <v>1424</v>
      </c>
      <c r="CM560" t="s">
        <v>1804</v>
      </c>
      <c r="CN560" t="s">
        <v>1805</v>
      </c>
      <c r="CO560" s="27">
        <v>0.61243055555555559</v>
      </c>
      <c r="CP560" s="27">
        <v>0</v>
      </c>
      <c r="CQ560" t="s">
        <v>2374</v>
      </c>
      <c r="CR560" t="s">
        <v>1427</v>
      </c>
      <c r="CS560" t="s">
        <v>1397</v>
      </c>
      <c r="CT560" t="s">
        <v>1806</v>
      </c>
      <c r="CU560">
        <v>183519862</v>
      </c>
      <c r="CV560">
        <v>9000</v>
      </c>
    </row>
    <row r="561" spans="1:100" x14ac:dyDescent="0.2">
      <c r="A561" s="12"/>
      <c r="B561" s="10"/>
      <c r="C561" s="10"/>
      <c r="D561" s="14"/>
      <c r="E561" s="14"/>
      <c r="F561" s="14"/>
      <c r="G561" s="14"/>
      <c r="H561" s="14"/>
      <c r="I561" s="13"/>
      <c r="J561" s="13"/>
      <c r="M561" s="5"/>
      <c r="N561" s="14"/>
      <c r="O561" s="14"/>
      <c r="P561" s="14"/>
      <c r="Q561" s="14"/>
      <c r="AL561" t="s">
        <v>537</v>
      </c>
      <c r="AM561" t="s">
        <v>2374</v>
      </c>
      <c r="AN561" s="27">
        <v>0.60380787037037031</v>
      </c>
      <c r="AO561" t="s">
        <v>1413</v>
      </c>
      <c r="AP561">
        <v>1016892882</v>
      </c>
      <c r="AQ561" t="s">
        <v>1414</v>
      </c>
      <c r="AR561" t="s">
        <v>1415</v>
      </c>
      <c r="AS561" t="s">
        <v>1416</v>
      </c>
      <c r="AT561" t="s">
        <v>1346</v>
      </c>
      <c r="AU561" t="s">
        <v>1351</v>
      </c>
      <c r="AV561" s="10">
        <v>140001288936</v>
      </c>
      <c r="AW561" s="10">
        <v>130000604450</v>
      </c>
      <c r="AX561">
        <v>2006968455</v>
      </c>
      <c r="AY561" t="s">
        <v>2366</v>
      </c>
      <c r="AZ561" s="21">
        <v>243285.9</v>
      </c>
      <c r="BA561">
        <v>9008243587</v>
      </c>
      <c r="BB561" s="21">
        <v>243285.9</v>
      </c>
      <c r="BC561" t="s">
        <v>2379</v>
      </c>
      <c r="BD561" t="s">
        <v>2380</v>
      </c>
      <c r="BE561" s="21">
        <f t="shared" si="8"/>
        <v>0</v>
      </c>
      <c r="BF561" t="s">
        <v>1417</v>
      </c>
      <c r="BG561" t="s">
        <v>1418</v>
      </c>
      <c r="BH561" t="s">
        <v>2442</v>
      </c>
      <c r="BI561" s="27">
        <v>0.53189814814814818</v>
      </c>
      <c r="BJ561">
        <v>304836</v>
      </c>
      <c r="BK561" t="s">
        <v>55</v>
      </c>
      <c r="BL561" s="27">
        <v>0.53189814814814818</v>
      </c>
      <c r="BM561" t="s">
        <v>2442</v>
      </c>
      <c r="BN561" s="27">
        <v>0.60513888888888889</v>
      </c>
      <c r="BO561" t="s">
        <v>1801</v>
      </c>
      <c r="BQ561" t="s">
        <v>2268</v>
      </c>
      <c r="BT561">
        <v>31000</v>
      </c>
      <c r="BU561">
        <v>3</v>
      </c>
      <c r="BW561" t="s">
        <v>1421</v>
      </c>
      <c r="BY561" s="27">
        <v>0.60380787037037031</v>
      </c>
      <c r="BZ561" t="s">
        <v>2433</v>
      </c>
      <c r="CA561" t="s">
        <v>1422</v>
      </c>
      <c r="CB561" t="s">
        <v>1803</v>
      </c>
      <c r="CC561">
        <v>9000</v>
      </c>
      <c r="CD561" t="s">
        <v>1397</v>
      </c>
      <c r="CE561">
        <v>10</v>
      </c>
      <c r="CF561">
        <v>9000</v>
      </c>
      <c r="CG561" t="s">
        <v>1397</v>
      </c>
      <c r="CH561">
        <v>4016316790</v>
      </c>
      <c r="CI561" t="s">
        <v>1397</v>
      </c>
      <c r="CJ561" s="27">
        <v>0.60380787037037031</v>
      </c>
      <c r="CK561" t="s">
        <v>2398</v>
      </c>
      <c r="CL561" t="s">
        <v>1424</v>
      </c>
      <c r="CM561" t="s">
        <v>1804</v>
      </c>
      <c r="CN561" t="s">
        <v>1805</v>
      </c>
      <c r="CO561" s="27">
        <v>0.60393518518518519</v>
      </c>
      <c r="CP561" s="27">
        <v>0</v>
      </c>
      <c r="CQ561" t="s">
        <v>2374</v>
      </c>
      <c r="CR561" t="s">
        <v>1427</v>
      </c>
      <c r="CS561" t="s">
        <v>1397</v>
      </c>
      <c r="CT561" t="s">
        <v>1806</v>
      </c>
      <c r="CU561">
        <v>183519125</v>
      </c>
      <c r="CV561">
        <v>9000</v>
      </c>
    </row>
    <row r="562" spans="1:100" x14ac:dyDescent="0.2">
      <c r="A562" s="12"/>
      <c r="B562" s="10"/>
      <c r="C562" s="10"/>
      <c r="D562" s="14"/>
      <c r="E562" s="14"/>
      <c r="F562" s="14"/>
      <c r="G562" s="14"/>
      <c r="H562" s="14"/>
      <c r="I562" s="13"/>
      <c r="J562" s="13"/>
      <c r="M562" s="5"/>
      <c r="N562" s="14"/>
      <c r="O562" s="14"/>
      <c r="P562" s="14"/>
      <c r="Q562" s="14"/>
      <c r="AL562" t="s">
        <v>537</v>
      </c>
      <c r="AM562" t="s">
        <v>2374</v>
      </c>
      <c r="AN562" s="27">
        <v>0.49761574074074072</v>
      </c>
      <c r="AO562" t="s">
        <v>1413</v>
      </c>
      <c r="AP562">
        <v>1016894837</v>
      </c>
      <c r="AQ562" t="s">
        <v>1414</v>
      </c>
      <c r="AR562" t="s">
        <v>1415</v>
      </c>
      <c r="AS562" t="s">
        <v>1416</v>
      </c>
      <c r="AT562" t="s">
        <v>1346</v>
      </c>
      <c r="AU562" t="s">
        <v>1115</v>
      </c>
      <c r="AV562" s="10">
        <v>140001288367</v>
      </c>
      <c r="AW562" s="10">
        <v>130000604144</v>
      </c>
      <c r="AX562">
        <v>2006967729</v>
      </c>
      <c r="AY562" t="s">
        <v>2366</v>
      </c>
      <c r="AZ562">
        <v>438.7</v>
      </c>
      <c r="BA562">
        <v>9008242736</v>
      </c>
      <c r="BB562">
        <v>438.7</v>
      </c>
      <c r="BC562" t="s">
        <v>2367</v>
      </c>
      <c r="BD562" t="s">
        <v>2368</v>
      </c>
      <c r="BE562" s="21">
        <f t="shared" si="8"/>
        <v>0</v>
      </c>
      <c r="BF562" t="s">
        <v>1417</v>
      </c>
      <c r="BG562" t="s">
        <v>1418</v>
      </c>
      <c r="BH562" t="s">
        <v>2398</v>
      </c>
      <c r="BI562" s="27">
        <v>0.37384259259259256</v>
      </c>
      <c r="BJ562">
        <v>304836</v>
      </c>
      <c r="BK562" t="s">
        <v>55</v>
      </c>
      <c r="BL562" s="27">
        <v>0.37384259259259256</v>
      </c>
      <c r="BM562" t="s">
        <v>2398</v>
      </c>
      <c r="BN562" s="27">
        <v>0.49906249999999996</v>
      </c>
      <c r="BO562" t="s">
        <v>2269</v>
      </c>
      <c r="BQ562" t="s">
        <v>2270</v>
      </c>
      <c r="BT562">
        <v>31000</v>
      </c>
      <c r="BU562">
        <v>3</v>
      </c>
      <c r="BW562" t="s">
        <v>1421</v>
      </c>
      <c r="BY562" s="27">
        <v>0.49761574074074072</v>
      </c>
      <c r="BZ562" t="s">
        <v>2433</v>
      </c>
      <c r="CA562" t="s">
        <v>1422</v>
      </c>
      <c r="CB562" t="s">
        <v>1803</v>
      </c>
      <c r="CC562">
        <v>9000</v>
      </c>
      <c r="CD562" t="s">
        <v>1397</v>
      </c>
      <c r="CE562">
        <v>10</v>
      </c>
      <c r="CF562">
        <v>9000</v>
      </c>
      <c r="CG562" t="s">
        <v>1397</v>
      </c>
      <c r="CH562">
        <v>4016316790</v>
      </c>
      <c r="CI562" t="s">
        <v>1397</v>
      </c>
      <c r="CJ562" s="27">
        <v>0.49761574074074072</v>
      </c>
      <c r="CK562" t="s">
        <v>2398</v>
      </c>
      <c r="CL562" t="s">
        <v>1424</v>
      </c>
      <c r="CM562" t="s">
        <v>1804</v>
      </c>
      <c r="CN562" t="s">
        <v>1805</v>
      </c>
      <c r="CO562" s="27">
        <v>0.49769675925925921</v>
      </c>
      <c r="CP562" s="27">
        <v>0</v>
      </c>
      <c r="CQ562" t="s">
        <v>2374</v>
      </c>
      <c r="CR562" t="s">
        <v>1427</v>
      </c>
      <c r="CS562" t="s">
        <v>1397</v>
      </c>
      <c r="CT562" t="s">
        <v>1806</v>
      </c>
      <c r="CU562">
        <v>183513302</v>
      </c>
      <c r="CV562">
        <v>9000</v>
      </c>
    </row>
    <row r="563" spans="1:100" x14ac:dyDescent="0.2">
      <c r="A563" s="12"/>
      <c r="B563" s="10"/>
      <c r="C563" s="10"/>
      <c r="D563" s="14"/>
      <c r="E563" s="14"/>
      <c r="F563" s="14"/>
      <c r="G563" s="14"/>
      <c r="H563" s="14"/>
      <c r="I563" s="13"/>
      <c r="J563" s="13"/>
      <c r="M563" s="5"/>
      <c r="N563" s="14"/>
      <c r="O563" s="14"/>
      <c r="P563" s="14"/>
      <c r="Q563" s="14"/>
      <c r="AL563" t="s">
        <v>537</v>
      </c>
      <c r="AM563" t="s">
        <v>2374</v>
      </c>
      <c r="AN563" s="27">
        <v>0.486875</v>
      </c>
      <c r="AO563" t="s">
        <v>1413</v>
      </c>
      <c r="AP563">
        <v>1016892928</v>
      </c>
      <c r="AQ563" t="s">
        <v>1414</v>
      </c>
      <c r="AR563" t="s">
        <v>1415</v>
      </c>
      <c r="AS563" t="s">
        <v>1416</v>
      </c>
      <c r="AT563" t="s">
        <v>1346</v>
      </c>
      <c r="AU563" t="s">
        <v>939</v>
      </c>
      <c r="AV563" s="10">
        <v>140001288297</v>
      </c>
      <c r="AW563" s="10">
        <v>130000574280</v>
      </c>
      <c r="AX563">
        <v>2006967715</v>
      </c>
      <c r="AY563" t="s">
        <v>2366</v>
      </c>
      <c r="AZ563" s="21">
        <v>1718318.35</v>
      </c>
      <c r="BA563">
        <v>9008242526</v>
      </c>
      <c r="BB563" s="21">
        <v>1718318.35</v>
      </c>
      <c r="BC563" t="s">
        <v>2367</v>
      </c>
      <c r="BD563" t="s">
        <v>2371</v>
      </c>
      <c r="BE563" s="21">
        <f t="shared" si="8"/>
        <v>0</v>
      </c>
      <c r="BF563" t="s">
        <v>1417</v>
      </c>
      <c r="BG563" t="s">
        <v>1418</v>
      </c>
      <c r="BH563" t="s">
        <v>2418</v>
      </c>
      <c r="BI563" s="27">
        <v>0.7567476851851852</v>
      </c>
      <c r="BJ563">
        <v>304836</v>
      </c>
      <c r="BK563" t="s">
        <v>55</v>
      </c>
      <c r="BL563" s="27">
        <v>0.75677083333333339</v>
      </c>
      <c r="BM563" t="s">
        <v>2418</v>
      </c>
      <c r="BN563" s="27">
        <v>0.48849537037037033</v>
      </c>
      <c r="BO563" t="s">
        <v>2269</v>
      </c>
      <c r="BQ563" t="s">
        <v>2271</v>
      </c>
      <c r="BT563">
        <v>31000</v>
      </c>
      <c r="BW563" t="s">
        <v>1421</v>
      </c>
      <c r="BY563" s="28">
        <v>1</v>
      </c>
      <c r="BZ563" t="s">
        <v>2439</v>
      </c>
      <c r="CA563" t="s">
        <v>1422</v>
      </c>
      <c r="CB563" t="s">
        <v>1803</v>
      </c>
      <c r="CC563">
        <v>9000</v>
      </c>
      <c r="CD563" t="s">
        <v>1397</v>
      </c>
      <c r="CE563">
        <v>10</v>
      </c>
      <c r="CF563">
        <v>9000</v>
      </c>
      <c r="CG563" t="s">
        <v>1397</v>
      </c>
      <c r="CH563">
        <v>4016316790</v>
      </c>
      <c r="CI563" t="s">
        <v>1397</v>
      </c>
      <c r="CJ563" s="27">
        <v>0</v>
      </c>
      <c r="CK563" t="s">
        <v>2394</v>
      </c>
      <c r="CL563" t="s">
        <v>1424</v>
      </c>
      <c r="CM563" t="s">
        <v>1804</v>
      </c>
      <c r="CN563" t="s">
        <v>1805</v>
      </c>
      <c r="CO563" s="27">
        <v>0.48694444444444446</v>
      </c>
      <c r="CP563" s="27">
        <v>0</v>
      </c>
      <c r="CQ563" t="s">
        <v>2374</v>
      </c>
      <c r="CR563" t="s">
        <v>1427</v>
      </c>
      <c r="CS563" t="s">
        <v>1397</v>
      </c>
      <c r="CT563" t="s">
        <v>1806</v>
      </c>
      <c r="CU563">
        <v>183512678</v>
      </c>
      <c r="CV563">
        <v>9000</v>
      </c>
    </row>
    <row r="564" spans="1:100" x14ac:dyDescent="0.2">
      <c r="A564" s="12"/>
      <c r="B564" s="10"/>
      <c r="C564" s="10"/>
      <c r="D564" s="14"/>
      <c r="E564" s="14"/>
      <c r="F564" s="14"/>
      <c r="G564" s="14"/>
      <c r="H564" s="14"/>
      <c r="I564" s="13"/>
      <c r="J564" s="13"/>
      <c r="M564" s="5"/>
      <c r="N564" s="14"/>
      <c r="O564" s="14"/>
      <c r="P564" s="14"/>
      <c r="Q564" s="14"/>
      <c r="AL564" t="s">
        <v>416</v>
      </c>
      <c r="AM564" t="s">
        <v>2374</v>
      </c>
      <c r="AN564" s="27">
        <v>0.40399305555555554</v>
      </c>
      <c r="AO564" t="s">
        <v>1832</v>
      </c>
      <c r="AP564">
        <v>1018950475</v>
      </c>
      <c r="AQ564" t="s">
        <v>1414</v>
      </c>
      <c r="AR564" t="s">
        <v>1415</v>
      </c>
      <c r="AS564" t="s">
        <v>1416</v>
      </c>
      <c r="AT564" t="s">
        <v>1346</v>
      </c>
      <c r="AU564" t="s">
        <v>700</v>
      </c>
      <c r="AV564" s="10">
        <v>140001287935</v>
      </c>
      <c r="AW564" s="10">
        <v>130000584377</v>
      </c>
      <c r="AX564">
        <v>2006967245</v>
      </c>
      <c r="AY564" t="s">
        <v>2366</v>
      </c>
      <c r="AZ564" s="21">
        <v>4001.8</v>
      </c>
      <c r="BA564">
        <v>9008242256</v>
      </c>
      <c r="BB564" s="21">
        <v>4001.8</v>
      </c>
      <c r="BC564" t="s">
        <v>2367</v>
      </c>
      <c r="BD564" t="s">
        <v>2370</v>
      </c>
      <c r="BE564" s="21">
        <f t="shared" si="8"/>
        <v>0</v>
      </c>
      <c r="BF564" t="s">
        <v>1417</v>
      </c>
      <c r="BG564" t="s">
        <v>1601</v>
      </c>
      <c r="BH564" t="s">
        <v>2433</v>
      </c>
      <c r="BI564" s="27">
        <v>0.81376157407407401</v>
      </c>
      <c r="BJ564">
        <v>499811</v>
      </c>
      <c r="BK564" t="s">
        <v>91</v>
      </c>
      <c r="BL564" s="27">
        <v>0</v>
      </c>
      <c r="BN564" s="27">
        <v>0.44084490740740739</v>
      </c>
      <c r="BO564" t="s">
        <v>1833</v>
      </c>
      <c r="BQ564" t="s">
        <v>2274</v>
      </c>
      <c r="BS564" t="s">
        <v>1835</v>
      </c>
      <c r="BT564">
        <v>31120</v>
      </c>
      <c r="BU564">
        <v>4</v>
      </c>
      <c r="BW564" t="s">
        <v>1421</v>
      </c>
      <c r="BY564" s="27">
        <v>0.40399305555555554</v>
      </c>
      <c r="BZ564" t="s">
        <v>2480</v>
      </c>
      <c r="CA564" t="s">
        <v>1422</v>
      </c>
      <c r="CB564" t="s">
        <v>1836</v>
      </c>
      <c r="CC564">
        <v>9000</v>
      </c>
      <c r="CD564" t="s">
        <v>1397</v>
      </c>
      <c r="CE564">
        <v>10</v>
      </c>
      <c r="CF564">
        <v>9000</v>
      </c>
      <c r="CG564" t="s">
        <v>1397</v>
      </c>
      <c r="CH564">
        <v>4016316915</v>
      </c>
      <c r="CI564" t="s">
        <v>1397</v>
      </c>
      <c r="CJ564" s="27">
        <v>0.40399305555555554</v>
      </c>
      <c r="CK564" t="s">
        <v>2433</v>
      </c>
      <c r="CL564" t="s">
        <v>1424</v>
      </c>
      <c r="CM564" t="s">
        <v>1837</v>
      </c>
      <c r="CN564" t="s">
        <v>1838</v>
      </c>
      <c r="CO564" s="27">
        <v>0.40406249999999999</v>
      </c>
      <c r="CP564" s="27">
        <v>0</v>
      </c>
      <c r="CQ564" t="s">
        <v>2374</v>
      </c>
      <c r="CR564" t="s">
        <v>1427</v>
      </c>
      <c r="CS564" t="s">
        <v>1397</v>
      </c>
      <c r="CT564" t="s">
        <v>1839</v>
      </c>
      <c r="CU564">
        <v>183507878</v>
      </c>
      <c r="CV564">
        <v>9000</v>
      </c>
    </row>
    <row r="565" spans="1:100" x14ac:dyDescent="0.2">
      <c r="A565" s="12"/>
      <c r="B565" s="10"/>
      <c r="C565" s="10"/>
      <c r="D565" s="14"/>
      <c r="E565" s="14"/>
      <c r="F565" s="14"/>
      <c r="G565" s="14"/>
      <c r="H565" s="14"/>
      <c r="I565" s="13"/>
      <c r="J565" s="13"/>
      <c r="M565" s="5"/>
      <c r="N565" s="14"/>
      <c r="O565" s="14"/>
      <c r="P565" s="14"/>
      <c r="Q565" s="14"/>
      <c r="AL565" t="s">
        <v>412</v>
      </c>
      <c r="AM565" t="s">
        <v>2374</v>
      </c>
      <c r="AN565" s="27">
        <v>0.57291666666666663</v>
      </c>
      <c r="AO565" t="s">
        <v>1871</v>
      </c>
      <c r="AP565">
        <v>1018950475</v>
      </c>
      <c r="AQ565" t="s">
        <v>1414</v>
      </c>
      <c r="AR565" t="s">
        <v>1415</v>
      </c>
      <c r="AS565" t="s">
        <v>1416</v>
      </c>
      <c r="AT565" t="s">
        <v>1346</v>
      </c>
      <c r="AU565" t="s">
        <v>1163</v>
      </c>
      <c r="AV565" s="10">
        <v>140001288729</v>
      </c>
      <c r="AW565" s="10">
        <v>130000572517</v>
      </c>
      <c r="AX565">
        <v>2006968104</v>
      </c>
      <c r="AY565" t="s">
        <v>2366</v>
      </c>
      <c r="AZ565" s="21">
        <v>182258.45</v>
      </c>
      <c r="BA565">
        <v>9008243158</v>
      </c>
      <c r="BB565" s="21">
        <v>182258.45</v>
      </c>
      <c r="BC565" t="s">
        <v>2367</v>
      </c>
      <c r="BD565" t="s">
        <v>2370</v>
      </c>
      <c r="BE565" s="21">
        <f t="shared" si="8"/>
        <v>0</v>
      </c>
      <c r="BF565" t="s">
        <v>1417</v>
      </c>
      <c r="BG565" t="s">
        <v>1418</v>
      </c>
      <c r="BH565" t="s">
        <v>2374</v>
      </c>
      <c r="BI565" s="27">
        <v>0.60819444444444437</v>
      </c>
      <c r="BJ565">
        <v>496653</v>
      </c>
      <c r="BK565" t="s">
        <v>63</v>
      </c>
      <c r="BL565" s="27">
        <v>0.60819444444444437</v>
      </c>
      <c r="BM565" t="s">
        <v>2374</v>
      </c>
      <c r="BN565" s="27">
        <v>0.57478009259259266</v>
      </c>
      <c r="BO565" t="s">
        <v>1872</v>
      </c>
      <c r="BQ565" t="s">
        <v>2275</v>
      </c>
      <c r="BT565">
        <v>32110</v>
      </c>
      <c r="BW565" t="s">
        <v>1421</v>
      </c>
      <c r="BY565" s="28">
        <v>1</v>
      </c>
      <c r="BZ565" t="s">
        <v>2469</v>
      </c>
      <c r="CA565" t="s">
        <v>1422</v>
      </c>
      <c r="CB565" t="s">
        <v>1874</v>
      </c>
      <c r="CC565">
        <v>9000</v>
      </c>
      <c r="CD565" t="s">
        <v>1399</v>
      </c>
      <c r="CE565">
        <v>10</v>
      </c>
      <c r="CF565">
        <v>9000</v>
      </c>
      <c r="CG565" t="s">
        <v>1399</v>
      </c>
      <c r="CH565">
        <v>4016316842</v>
      </c>
      <c r="CI565" t="s">
        <v>1399</v>
      </c>
      <c r="CJ565" s="27">
        <v>0</v>
      </c>
      <c r="CK565" t="s">
        <v>2469</v>
      </c>
      <c r="CL565" t="s">
        <v>1424</v>
      </c>
      <c r="CM565" t="s">
        <v>1875</v>
      </c>
      <c r="CN565" t="s">
        <v>1876</v>
      </c>
      <c r="CO565" s="27">
        <v>0.57297453703703705</v>
      </c>
      <c r="CP565" s="27">
        <v>0</v>
      </c>
      <c r="CQ565" t="s">
        <v>2374</v>
      </c>
      <c r="CR565" t="s">
        <v>1427</v>
      </c>
      <c r="CS565" t="s">
        <v>1399</v>
      </c>
      <c r="CT565" t="s">
        <v>1877</v>
      </c>
      <c r="CU565">
        <v>183516555</v>
      </c>
      <c r="CV565">
        <v>9000</v>
      </c>
    </row>
    <row r="566" spans="1:100" x14ac:dyDescent="0.2">
      <c r="A566" s="12"/>
      <c r="B566" s="10"/>
      <c r="C566" s="10"/>
      <c r="D566" s="14"/>
      <c r="E566" s="14"/>
      <c r="F566" s="14"/>
      <c r="G566" s="14"/>
      <c r="H566" s="14"/>
      <c r="I566" s="13"/>
      <c r="J566" s="13"/>
      <c r="M566" s="5"/>
      <c r="N566" s="14"/>
      <c r="O566" s="14"/>
      <c r="P566" s="14"/>
      <c r="Q566" s="14"/>
      <c r="AL566" t="s">
        <v>334</v>
      </c>
      <c r="AM566" t="s">
        <v>2374</v>
      </c>
      <c r="AN566" s="27">
        <v>0.45476851851851857</v>
      </c>
      <c r="AO566" t="s">
        <v>2046</v>
      </c>
      <c r="AP566">
        <v>1016892882</v>
      </c>
      <c r="AQ566" t="s">
        <v>1414</v>
      </c>
      <c r="AR566" t="s">
        <v>1415</v>
      </c>
      <c r="AS566" t="s">
        <v>1416</v>
      </c>
      <c r="AT566" t="s">
        <v>1346</v>
      </c>
      <c r="AU566" t="s">
        <v>802</v>
      </c>
      <c r="AV566" s="10">
        <v>140001288068</v>
      </c>
      <c r="AW566" s="10">
        <v>130000573993</v>
      </c>
      <c r="AX566">
        <v>2006967352</v>
      </c>
      <c r="AY566" t="s">
        <v>2366</v>
      </c>
      <c r="AZ566" s="21">
        <v>255232.45</v>
      </c>
      <c r="BA566">
        <v>9008242298</v>
      </c>
      <c r="BB566" s="21">
        <v>255232.45</v>
      </c>
      <c r="BC566" t="s">
        <v>2379</v>
      </c>
      <c r="BD566" t="s">
        <v>2380</v>
      </c>
      <c r="BE566" s="21">
        <f t="shared" si="8"/>
        <v>0</v>
      </c>
      <c r="BF566" t="s">
        <v>1417</v>
      </c>
      <c r="BG566" t="s">
        <v>1418</v>
      </c>
      <c r="BH566" t="s">
        <v>2374</v>
      </c>
      <c r="BI566" s="27">
        <v>0.61621527777777774</v>
      </c>
      <c r="BJ566">
        <v>403363</v>
      </c>
      <c r="BK566" t="s">
        <v>53</v>
      </c>
      <c r="BL566" s="27">
        <v>0.61621527777777774</v>
      </c>
      <c r="BM566" t="s">
        <v>2374</v>
      </c>
      <c r="BN566" s="27">
        <v>0.45704861111111111</v>
      </c>
      <c r="BO566" t="s">
        <v>2047</v>
      </c>
      <c r="BQ566" t="s">
        <v>2277</v>
      </c>
      <c r="BR566">
        <v>2516</v>
      </c>
      <c r="BT566">
        <v>30170</v>
      </c>
      <c r="BU566">
        <v>3</v>
      </c>
      <c r="BW566" t="s">
        <v>1421</v>
      </c>
      <c r="BY566" s="27">
        <v>0.45476851851851857</v>
      </c>
      <c r="BZ566" t="s">
        <v>2433</v>
      </c>
      <c r="CA566" t="s">
        <v>1422</v>
      </c>
      <c r="CB566" t="s">
        <v>2049</v>
      </c>
      <c r="CC566">
        <v>9000</v>
      </c>
      <c r="CD566" t="s">
        <v>1396</v>
      </c>
      <c r="CE566">
        <v>10</v>
      </c>
      <c r="CF566">
        <v>9000</v>
      </c>
      <c r="CG566" t="s">
        <v>1396</v>
      </c>
      <c r="CH566">
        <v>4016316922</v>
      </c>
      <c r="CI566" t="s">
        <v>1396</v>
      </c>
      <c r="CJ566" s="27">
        <v>0.45476851851851857</v>
      </c>
      <c r="CK566" t="s">
        <v>2398</v>
      </c>
      <c r="CL566" t="s">
        <v>1424</v>
      </c>
      <c r="CM566" t="s">
        <v>2050</v>
      </c>
      <c r="CN566" t="s">
        <v>2051</v>
      </c>
      <c r="CO566" s="27">
        <v>0.4548726851851852</v>
      </c>
      <c r="CP566" s="27">
        <v>0</v>
      </c>
      <c r="CQ566" t="s">
        <v>2374</v>
      </c>
      <c r="CR566" t="s">
        <v>1427</v>
      </c>
      <c r="CS566" t="s">
        <v>1396</v>
      </c>
      <c r="CT566" t="s">
        <v>2052</v>
      </c>
      <c r="CU566">
        <v>183509362</v>
      </c>
      <c r="CV566">
        <v>9000</v>
      </c>
    </row>
    <row r="567" spans="1:100" x14ac:dyDescent="0.2">
      <c r="A567" s="12"/>
      <c r="B567" s="10"/>
      <c r="C567" s="10"/>
      <c r="D567" s="14"/>
      <c r="E567" s="14"/>
      <c r="F567" s="14"/>
      <c r="G567" s="14"/>
      <c r="H567" s="14"/>
      <c r="I567" s="13"/>
      <c r="J567" s="13"/>
      <c r="M567" s="5"/>
      <c r="N567" s="14"/>
      <c r="O567" s="14"/>
      <c r="P567" s="14"/>
      <c r="Q567" s="14"/>
      <c r="AL567" t="s">
        <v>334</v>
      </c>
      <c r="AM567" t="s">
        <v>2374</v>
      </c>
      <c r="AN567" s="27">
        <v>0.4424305555555556</v>
      </c>
      <c r="AO567" t="s">
        <v>2046</v>
      </c>
      <c r="AP567">
        <v>1016892882</v>
      </c>
      <c r="AQ567" t="s">
        <v>1414</v>
      </c>
      <c r="AR567" t="s">
        <v>1415</v>
      </c>
      <c r="AS567" t="s">
        <v>1416</v>
      </c>
      <c r="AT567" t="s">
        <v>1346</v>
      </c>
      <c r="AU567" t="s">
        <v>766</v>
      </c>
      <c r="AV567" s="10">
        <v>140001287984</v>
      </c>
      <c r="AW567" s="10">
        <v>130000574052</v>
      </c>
      <c r="AX567">
        <v>2006967337</v>
      </c>
      <c r="AY567" t="s">
        <v>2366</v>
      </c>
      <c r="AZ567" s="21">
        <v>29778.1</v>
      </c>
      <c r="BA567">
        <v>9008242176</v>
      </c>
      <c r="BB567" s="21">
        <v>29778.1</v>
      </c>
      <c r="BC567" t="s">
        <v>2379</v>
      </c>
      <c r="BD567" t="s">
        <v>2380</v>
      </c>
      <c r="BE567" s="21">
        <f t="shared" si="8"/>
        <v>0</v>
      </c>
      <c r="BF567" t="s">
        <v>1417</v>
      </c>
      <c r="BG567" t="s">
        <v>1418</v>
      </c>
      <c r="BH567" t="s">
        <v>2374</v>
      </c>
      <c r="BI567" s="27">
        <v>0.61868055555555557</v>
      </c>
      <c r="BJ567">
        <v>403363</v>
      </c>
      <c r="BK567" t="s">
        <v>53</v>
      </c>
      <c r="BL567" s="27">
        <v>0.61868055555555557</v>
      </c>
      <c r="BM567" t="s">
        <v>2374</v>
      </c>
      <c r="BN567" s="27">
        <v>0.44608796296296299</v>
      </c>
      <c r="BO567" t="s">
        <v>2047</v>
      </c>
      <c r="BQ567" t="s">
        <v>2278</v>
      </c>
      <c r="BR567">
        <v>2516</v>
      </c>
      <c r="BT567">
        <v>30170</v>
      </c>
      <c r="BU567">
        <v>3</v>
      </c>
      <c r="BW567" t="s">
        <v>1421</v>
      </c>
      <c r="BY567" s="27">
        <v>0.4424305555555556</v>
      </c>
      <c r="BZ567" t="s">
        <v>2433</v>
      </c>
      <c r="CA567" t="s">
        <v>1422</v>
      </c>
      <c r="CB567" t="s">
        <v>2049</v>
      </c>
      <c r="CC567">
        <v>9000</v>
      </c>
      <c r="CD567" t="s">
        <v>1396</v>
      </c>
      <c r="CE567">
        <v>10</v>
      </c>
      <c r="CF567">
        <v>9000</v>
      </c>
      <c r="CG567" t="s">
        <v>1396</v>
      </c>
      <c r="CH567">
        <v>4016316922</v>
      </c>
      <c r="CI567" t="s">
        <v>1396</v>
      </c>
      <c r="CJ567" s="27">
        <v>0.4424305555555556</v>
      </c>
      <c r="CK567" t="s">
        <v>2398</v>
      </c>
      <c r="CL567" t="s">
        <v>1424</v>
      </c>
      <c r="CM567" t="s">
        <v>2050</v>
      </c>
      <c r="CN567" t="s">
        <v>2051</v>
      </c>
      <c r="CO567" s="27">
        <v>0.44271990740740735</v>
      </c>
      <c r="CP567" s="27">
        <v>0</v>
      </c>
      <c r="CQ567" t="s">
        <v>2374</v>
      </c>
      <c r="CR567" t="s">
        <v>1427</v>
      </c>
      <c r="CS567" t="s">
        <v>1396</v>
      </c>
      <c r="CT567" t="s">
        <v>2052</v>
      </c>
      <c r="CU567">
        <v>183508364</v>
      </c>
      <c r="CV567">
        <v>9000</v>
      </c>
    </row>
    <row r="568" spans="1:100" x14ac:dyDescent="0.2">
      <c r="A568" s="12"/>
      <c r="B568" s="10"/>
      <c r="C568" s="10"/>
      <c r="D568" s="14"/>
      <c r="E568" s="14"/>
      <c r="F568" s="14"/>
      <c r="G568" s="14"/>
      <c r="H568" s="14"/>
      <c r="I568" s="13"/>
      <c r="J568" s="13"/>
      <c r="M568" s="5"/>
      <c r="N568" s="14"/>
      <c r="O568" s="14"/>
      <c r="P568" s="14"/>
      <c r="Q568" s="14"/>
      <c r="AL568" t="s">
        <v>334</v>
      </c>
      <c r="AM568" t="s">
        <v>2374</v>
      </c>
      <c r="AN568" s="27">
        <v>0.43464120370370374</v>
      </c>
      <c r="AO568" t="s">
        <v>2046</v>
      </c>
      <c r="AP568">
        <v>1016892882</v>
      </c>
      <c r="AQ568" t="s">
        <v>1414</v>
      </c>
      <c r="AR568" t="s">
        <v>1415</v>
      </c>
      <c r="AS568" t="s">
        <v>1416</v>
      </c>
      <c r="AT568" t="s">
        <v>1346</v>
      </c>
      <c r="AU568" t="s">
        <v>766</v>
      </c>
      <c r="AV568" s="10">
        <v>140001287906</v>
      </c>
      <c r="AW568" s="10">
        <v>130000574057</v>
      </c>
      <c r="AX568">
        <v>2006967185</v>
      </c>
      <c r="AY568" t="s">
        <v>2366</v>
      </c>
      <c r="AZ568" s="21">
        <v>138591.75</v>
      </c>
      <c r="BA568">
        <v>9008241976</v>
      </c>
      <c r="BB568" s="21">
        <v>138591.75</v>
      </c>
      <c r="BC568" t="s">
        <v>2379</v>
      </c>
      <c r="BD568" t="s">
        <v>2380</v>
      </c>
      <c r="BE568" s="21">
        <f t="shared" si="8"/>
        <v>0</v>
      </c>
      <c r="BF568" t="s">
        <v>1417</v>
      </c>
      <c r="BG568" t="s">
        <v>1418</v>
      </c>
      <c r="BH568" t="s">
        <v>2374</v>
      </c>
      <c r="BI568" s="27">
        <v>0.62157407407407406</v>
      </c>
      <c r="BJ568">
        <v>403363</v>
      </c>
      <c r="BK568" t="s">
        <v>53</v>
      </c>
      <c r="BL568" s="27">
        <v>0.62164351851851851</v>
      </c>
      <c r="BM568" t="s">
        <v>2374</v>
      </c>
      <c r="BN568" s="27">
        <v>0.43675925925925929</v>
      </c>
      <c r="BO568" t="s">
        <v>2047</v>
      </c>
      <c r="BQ568" t="s">
        <v>2279</v>
      </c>
      <c r="BR568">
        <v>2516</v>
      </c>
      <c r="BT568">
        <v>30170</v>
      </c>
      <c r="BU568">
        <v>3</v>
      </c>
      <c r="BW568" t="s">
        <v>1421</v>
      </c>
      <c r="BY568" s="27">
        <v>0.43464120370370374</v>
      </c>
      <c r="BZ568" t="s">
        <v>2433</v>
      </c>
      <c r="CA568" t="s">
        <v>1422</v>
      </c>
      <c r="CB568" t="s">
        <v>2049</v>
      </c>
      <c r="CC568">
        <v>9000</v>
      </c>
      <c r="CD568" t="s">
        <v>1396</v>
      </c>
      <c r="CE568">
        <v>10</v>
      </c>
      <c r="CF568">
        <v>9000</v>
      </c>
      <c r="CG568" t="s">
        <v>1396</v>
      </c>
      <c r="CH568">
        <v>4016316922</v>
      </c>
      <c r="CI568" t="s">
        <v>1396</v>
      </c>
      <c r="CJ568" s="27">
        <v>0.43464120370370374</v>
      </c>
      <c r="CK568" t="s">
        <v>2398</v>
      </c>
      <c r="CL568" t="s">
        <v>1424</v>
      </c>
      <c r="CM568" t="s">
        <v>2050</v>
      </c>
      <c r="CN568" t="s">
        <v>2051</v>
      </c>
      <c r="CO568" s="27">
        <v>0.43480324074074073</v>
      </c>
      <c r="CP568" s="27">
        <v>0</v>
      </c>
      <c r="CQ568" t="s">
        <v>2374</v>
      </c>
      <c r="CR568" t="s">
        <v>1427</v>
      </c>
      <c r="CS568" t="s">
        <v>1396</v>
      </c>
      <c r="CT568" t="s">
        <v>2052</v>
      </c>
      <c r="CU568">
        <v>183507549</v>
      </c>
      <c r="CV568">
        <v>9000</v>
      </c>
    </row>
    <row r="569" spans="1:100" x14ac:dyDescent="0.2">
      <c r="A569" s="12"/>
      <c r="B569" s="10"/>
      <c r="C569" s="10"/>
      <c r="D569" s="14"/>
      <c r="E569" s="14"/>
      <c r="F569" s="14"/>
      <c r="G569" s="14"/>
      <c r="H569" s="14"/>
      <c r="I569" s="13"/>
      <c r="J569" s="13"/>
      <c r="M569" s="5"/>
      <c r="N569" s="14"/>
      <c r="O569" s="14"/>
      <c r="P569" s="14"/>
      <c r="Q569" s="14"/>
      <c r="AL569" t="s">
        <v>334</v>
      </c>
      <c r="AM569" t="s">
        <v>2374</v>
      </c>
      <c r="AN569" s="27">
        <v>0.49473379629629632</v>
      </c>
      <c r="AO569" t="s">
        <v>2046</v>
      </c>
      <c r="AP569">
        <v>1016894925</v>
      </c>
      <c r="AQ569" t="s">
        <v>1414</v>
      </c>
      <c r="AR569" t="s">
        <v>1415</v>
      </c>
      <c r="AS569" t="s">
        <v>1416</v>
      </c>
      <c r="AT569" t="s">
        <v>1346</v>
      </c>
      <c r="AU569" t="s">
        <v>1327</v>
      </c>
      <c r="AV569" s="10">
        <v>140001288360</v>
      </c>
      <c r="AW569" s="10">
        <v>130000574063</v>
      </c>
      <c r="AX569">
        <v>2006967727</v>
      </c>
      <c r="AY569" t="s">
        <v>2366</v>
      </c>
      <c r="AZ569" s="21">
        <v>594914.65</v>
      </c>
      <c r="BA569">
        <v>9008242732</v>
      </c>
      <c r="BB569" s="21">
        <v>594914.65</v>
      </c>
      <c r="BC569" t="s">
        <v>2367</v>
      </c>
      <c r="BD569" t="s">
        <v>2383</v>
      </c>
      <c r="BE569" s="21">
        <f t="shared" si="8"/>
        <v>0</v>
      </c>
      <c r="BF569" t="s">
        <v>1417</v>
      </c>
      <c r="BG569" t="s">
        <v>1418</v>
      </c>
      <c r="BH569" t="s">
        <v>2374</v>
      </c>
      <c r="BI569" s="27">
        <v>0.62230324074074073</v>
      </c>
      <c r="BJ569">
        <v>403363</v>
      </c>
      <c r="BK569" t="s">
        <v>53</v>
      </c>
      <c r="BL569" s="27">
        <v>0.62237268518518518</v>
      </c>
      <c r="BM569" t="s">
        <v>2374</v>
      </c>
      <c r="BN569" s="27">
        <v>0.49765046296296295</v>
      </c>
      <c r="BO569" t="s">
        <v>2047</v>
      </c>
      <c r="BQ569" t="s">
        <v>2280</v>
      </c>
      <c r="BR569">
        <v>2516</v>
      </c>
      <c r="BT569">
        <v>30170</v>
      </c>
      <c r="BU569">
        <v>3</v>
      </c>
      <c r="BW569" t="s">
        <v>1421</v>
      </c>
      <c r="BY569" s="27">
        <v>0.49473379629629632</v>
      </c>
      <c r="BZ569" t="s">
        <v>2433</v>
      </c>
      <c r="CA569" t="s">
        <v>1422</v>
      </c>
      <c r="CB569" t="s">
        <v>2049</v>
      </c>
      <c r="CC569">
        <v>9000</v>
      </c>
      <c r="CD569" t="s">
        <v>1396</v>
      </c>
      <c r="CE569">
        <v>10</v>
      </c>
      <c r="CF569">
        <v>9000</v>
      </c>
      <c r="CG569" t="s">
        <v>1396</v>
      </c>
      <c r="CH569">
        <v>4016316922</v>
      </c>
      <c r="CI569" t="s">
        <v>1396</v>
      </c>
      <c r="CJ569" s="27">
        <v>0.49473379629629632</v>
      </c>
      <c r="CK569" t="s">
        <v>2398</v>
      </c>
      <c r="CL569" t="s">
        <v>1424</v>
      </c>
      <c r="CM569" t="s">
        <v>2050</v>
      </c>
      <c r="CN569" t="s">
        <v>2051</v>
      </c>
      <c r="CO569" s="27">
        <v>0.49526620370370367</v>
      </c>
      <c r="CP569" s="27">
        <v>0</v>
      </c>
      <c r="CQ569" t="s">
        <v>2374</v>
      </c>
      <c r="CR569" t="s">
        <v>1427</v>
      </c>
      <c r="CS569" t="s">
        <v>1396</v>
      </c>
      <c r="CT569" t="s">
        <v>2052</v>
      </c>
      <c r="CU569">
        <v>183513251</v>
      </c>
      <c r="CV569">
        <v>9000</v>
      </c>
    </row>
    <row r="570" spans="1:100" x14ac:dyDescent="0.2">
      <c r="A570" s="12"/>
      <c r="B570" s="10"/>
      <c r="C570" s="10"/>
      <c r="D570" s="14"/>
      <c r="E570" s="14"/>
      <c r="F570" s="14"/>
      <c r="G570" s="14"/>
      <c r="H570" s="14"/>
      <c r="I570" s="13"/>
      <c r="J570" s="13"/>
      <c r="M570" s="5"/>
      <c r="N570" s="14"/>
      <c r="O570" s="14"/>
      <c r="P570" s="14"/>
      <c r="Q570" s="14"/>
      <c r="AL570" t="s">
        <v>334</v>
      </c>
      <c r="AM570" t="s">
        <v>2374</v>
      </c>
      <c r="AN570" s="27">
        <v>0.42151620370370368</v>
      </c>
      <c r="AO570" t="s">
        <v>2046</v>
      </c>
      <c r="AP570">
        <v>1016892882</v>
      </c>
      <c r="AQ570" t="s">
        <v>1414</v>
      </c>
      <c r="AR570" t="s">
        <v>1415</v>
      </c>
      <c r="AS570" t="s">
        <v>1416</v>
      </c>
      <c r="AT570" t="s">
        <v>1346</v>
      </c>
      <c r="AU570" t="s">
        <v>802</v>
      </c>
      <c r="AV570" s="10">
        <v>140001287821</v>
      </c>
      <c r="AW570" s="10">
        <v>130000574056</v>
      </c>
      <c r="AX570">
        <v>2006967090</v>
      </c>
      <c r="AY570" t="s">
        <v>2366</v>
      </c>
      <c r="AZ570" s="21">
        <v>137168.65</v>
      </c>
      <c r="BA570">
        <v>9008241863</v>
      </c>
      <c r="BB570" s="21">
        <v>137168.65</v>
      </c>
      <c r="BC570" t="s">
        <v>2379</v>
      </c>
      <c r="BD570" t="s">
        <v>2380</v>
      </c>
      <c r="BE570" s="21">
        <f t="shared" si="8"/>
        <v>0</v>
      </c>
      <c r="BF570" t="s">
        <v>1417</v>
      </c>
      <c r="BG570" t="s">
        <v>1418</v>
      </c>
      <c r="BH570" t="s">
        <v>2374</v>
      </c>
      <c r="BI570" s="27">
        <v>0.62043981481481481</v>
      </c>
      <c r="BJ570">
        <v>403363</v>
      </c>
      <c r="BK570" t="s">
        <v>53</v>
      </c>
      <c r="BL570" s="27">
        <v>0.62054398148148149</v>
      </c>
      <c r="BM570" t="s">
        <v>2374</v>
      </c>
      <c r="BN570" s="27">
        <v>0.42571759259259262</v>
      </c>
      <c r="BO570" t="s">
        <v>2047</v>
      </c>
      <c r="BQ570" t="s">
        <v>2282</v>
      </c>
      <c r="BR570">
        <v>2516</v>
      </c>
      <c r="BT570">
        <v>30170</v>
      </c>
      <c r="BU570">
        <v>3</v>
      </c>
      <c r="BW570" t="s">
        <v>1421</v>
      </c>
      <c r="BY570" s="27">
        <v>0.42151620370370368</v>
      </c>
      <c r="BZ570" t="s">
        <v>2433</v>
      </c>
      <c r="CA570" t="s">
        <v>1422</v>
      </c>
      <c r="CB570" t="s">
        <v>2049</v>
      </c>
      <c r="CC570">
        <v>9000</v>
      </c>
      <c r="CD570" t="s">
        <v>1396</v>
      </c>
      <c r="CE570">
        <v>10</v>
      </c>
      <c r="CF570">
        <v>9000</v>
      </c>
      <c r="CG570" t="s">
        <v>1396</v>
      </c>
      <c r="CH570">
        <v>4016316922</v>
      </c>
      <c r="CI570" t="s">
        <v>1396</v>
      </c>
      <c r="CJ570" s="27">
        <v>0.42151620370370368</v>
      </c>
      <c r="CK570" t="s">
        <v>2398</v>
      </c>
      <c r="CL570" t="s">
        <v>1424</v>
      </c>
      <c r="CM570" t="s">
        <v>2050</v>
      </c>
      <c r="CN570" t="s">
        <v>2051</v>
      </c>
      <c r="CO570" s="27">
        <v>0.42160879629629627</v>
      </c>
      <c r="CP570" s="27">
        <v>0</v>
      </c>
      <c r="CQ570" t="s">
        <v>2374</v>
      </c>
      <c r="CR570" t="s">
        <v>1427</v>
      </c>
      <c r="CS570" t="s">
        <v>1396</v>
      </c>
      <c r="CT570" t="s">
        <v>2052</v>
      </c>
      <c r="CU570">
        <v>183506706</v>
      </c>
      <c r="CV570">
        <v>9000</v>
      </c>
    </row>
    <row r="571" spans="1:100" x14ac:dyDescent="0.2">
      <c r="A571" s="12"/>
      <c r="B571" s="10"/>
      <c r="C571" s="10"/>
      <c r="D571" s="14"/>
      <c r="E571" s="14"/>
      <c r="F571" s="14"/>
      <c r="G571" s="14"/>
      <c r="H571" s="14"/>
      <c r="I571" s="13"/>
      <c r="J571" s="13"/>
      <c r="M571" s="5"/>
      <c r="N571" s="14"/>
      <c r="O571" s="14"/>
      <c r="P571" s="14"/>
      <c r="Q571" s="14"/>
      <c r="AL571" t="s">
        <v>2121</v>
      </c>
      <c r="AM571" t="s">
        <v>2374</v>
      </c>
      <c r="AN571" s="27">
        <v>0.41834490740740743</v>
      </c>
      <c r="AO571" t="s">
        <v>2122</v>
      </c>
      <c r="AP571">
        <v>1015748391</v>
      </c>
      <c r="AQ571" t="s">
        <v>1414</v>
      </c>
      <c r="AR571" t="s">
        <v>1415</v>
      </c>
      <c r="AS571" t="s">
        <v>1416</v>
      </c>
      <c r="AT571" t="s">
        <v>1346</v>
      </c>
      <c r="AU571" t="s">
        <v>1162</v>
      </c>
      <c r="AV571" s="10">
        <v>140001287782</v>
      </c>
      <c r="AW571" s="10">
        <v>130000578970</v>
      </c>
      <c r="AX571">
        <v>2006967106</v>
      </c>
      <c r="AY571" t="s">
        <v>2366</v>
      </c>
      <c r="AZ571" s="21">
        <v>14106.88</v>
      </c>
      <c r="BA571">
        <v>9008241822</v>
      </c>
      <c r="BB571" s="21">
        <v>14106.88</v>
      </c>
      <c r="BC571" t="s">
        <v>2415</v>
      </c>
      <c r="BD571" t="s">
        <v>2503</v>
      </c>
      <c r="BE571" s="21">
        <f t="shared" si="8"/>
        <v>0</v>
      </c>
      <c r="BF571" t="s">
        <v>1417</v>
      </c>
      <c r="BG571" t="s">
        <v>1418</v>
      </c>
      <c r="BH571" t="s">
        <v>2374</v>
      </c>
      <c r="BI571" s="27">
        <v>0.56497685185185187</v>
      </c>
      <c r="BJ571">
        <v>435548</v>
      </c>
      <c r="BK571" t="s">
        <v>2123</v>
      </c>
      <c r="BL571" s="27">
        <v>0.56497685185185187</v>
      </c>
      <c r="BM571" t="s">
        <v>2374</v>
      </c>
      <c r="BN571" s="27">
        <v>0.42034722222222221</v>
      </c>
      <c r="BO571" t="s">
        <v>2124</v>
      </c>
      <c r="BQ571" t="s">
        <v>2283</v>
      </c>
      <c r="BT571">
        <v>30150</v>
      </c>
      <c r="BW571" t="s">
        <v>1421</v>
      </c>
      <c r="BY571" s="28">
        <v>1</v>
      </c>
      <c r="BZ571" t="s">
        <v>2484</v>
      </c>
      <c r="CA571" t="s">
        <v>1422</v>
      </c>
      <c r="CB571" t="s">
        <v>2126</v>
      </c>
      <c r="CC571">
        <v>9000</v>
      </c>
      <c r="CD571" t="s">
        <v>1390</v>
      </c>
      <c r="CE571">
        <v>10</v>
      </c>
      <c r="CF571">
        <v>9000</v>
      </c>
      <c r="CG571" t="s">
        <v>1390</v>
      </c>
      <c r="CH571">
        <v>4016316841</v>
      </c>
      <c r="CI571" t="s">
        <v>1390</v>
      </c>
      <c r="CJ571" s="27">
        <v>0</v>
      </c>
      <c r="CK571" t="s">
        <v>2484</v>
      </c>
      <c r="CL571" t="s">
        <v>1424</v>
      </c>
      <c r="CM571" t="s">
        <v>2127</v>
      </c>
      <c r="CN571" t="s">
        <v>2128</v>
      </c>
      <c r="CO571" s="27">
        <v>0.41842592592592592</v>
      </c>
      <c r="CP571" s="27">
        <v>0</v>
      </c>
      <c r="CQ571" t="s">
        <v>2374</v>
      </c>
      <c r="CR571" t="s">
        <v>1427</v>
      </c>
      <c r="CS571" t="s">
        <v>1390</v>
      </c>
      <c r="CT571" t="s">
        <v>2129</v>
      </c>
      <c r="CU571">
        <v>183505672</v>
      </c>
      <c r="CV571">
        <v>9000</v>
      </c>
    </row>
    <row r="572" spans="1:100" x14ac:dyDescent="0.2">
      <c r="A572" s="12"/>
      <c r="B572" s="10"/>
      <c r="C572" s="10"/>
      <c r="D572" s="14"/>
      <c r="E572" s="14"/>
      <c r="F572" s="14"/>
      <c r="G572" s="14"/>
      <c r="H572" s="14"/>
      <c r="I572" s="13"/>
      <c r="J572" s="13"/>
      <c r="M572" s="5"/>
      <c r="N572" s="14"/>
      <c r="O572" s="14"/>
      <c r="P572" s="14"/>
      <c r="Q572" s="14"/>
      <c r="AL572" t="s">
        <v>2121</v>
      </c>
      <c r="AM572" t="s">
        <v>2374</v>
      </c>
      <c r="AN572" s="27">
        <v>0.40023148148148152</v>
      </c>
      <c r="AO572" t="s">
        <v>2122</v>
      </c>
      <c r="AP572">
        <v>1018532101</v>
      </c>
      <c r="AQ572" t="s">
        <v>1414</v>
      </c>
      <c r="AR572" t="s">
        <v>1415</v>
      </c>
      <c r="AS572" t="s">
        <v>1416</v>
      </c>
      <c r="AT572" t="s">
        <v>1346</v>
      </c>
      <c r="AU572" t="s">
        <v>1204</v>
      </c>
      <c r="AV572" s="10">
        <v>140001287653</v>
      </c>
      <c r="AW572" s="10">
        <v>130000579007</v>
      </c>
      <c r="AX572">
        <v>2006966998</v>
      </c>
      <c r="AY572" t="s">
        <v>2366</v>
      </c>
      <c r="AZ572" s="21">
        <v>191439.05</v>
      </c>
      <c r="BA572">
        <v>9008241641</v>
      </c>
      <c r="BB572" s="21">
        <v>191439.05</v>
      </c>
      <c r="BC572" t="s">
        <v>2372</v>
      </c>
      <c r="BD572" t="s">
        <v>2373</v>
      </c>
      <c r="BE572" s="21">
        <f t="shared" si="8"/>
        <v>0</v>
      </c>
      <c r="BF572" t="s">
        <v>1417</v>
      </c>
      <c r="BG572" t="s">
        <v>1418</v>
      </c>
      <c r="BH572" t="s">
        <v>2374</v>
      </c>
      <c r="BI572" s="27">
        <v>0.54170138888888886</v>
      </c>
      <c r="BJ572">
        <v>435548</v>
      </c>
      <c r="BK572" t="s">
        <v>2123</v>
      </c>
      <c r="BL572" s="27">
        <v>0.54170138888888886</v>
      </c>
      <c r="BM572" t="s">
        <v>2374</v>
      </c>
      <c r="BN572" s="27">
        <v>0.40225694444444443</v>
      </c>
      <c r="BO572" t="s">
        <v>2124</v>
      </c>
      <c r="BQ572" t="s">
        <v>2284</v>
      </c>
      <c r="BT572">
        <v>30150</v>
      </c>
      <c r="BW572" t="s">
        <v>1421</v>
      </c>
      <c r="BY572" s="28">
        <v>1</v>
      </c>
      <c r="BZ572" t="s">
        <v>2455</v>
      </c>
      <c r="CA572" t="s">
        <v>1422</v>
      </c>
      <c r="CB572" t="s">
        <v>2126</v>
      </c>
      <c r="CC572">
        <v>9000</v>
      </c>
      <c r="CD572" t="s">
        <v>1390</v>
      </c>
      <c r="CE572">
        <v>10</v>
      </c>
      <c r="CF572">
        <v>9000</v>
      </c>
      <c r="CG572" t="s">
        <v>1390</v>
      </c>
      <c r="CH572">
        <v>4016316841</v>
      </c>
      <c r="CI572" t="s">
        <v>1390</v>
      </c>
      <c r="CJ572" s="27">
        <v>0</v>
      </c>
      <c r="CK572" t="s">
        <v>2387</v>
      </c>
      <c r="CL572" t="s">
        <v>1424</v>
      </c>
      <c r="CM572" t="s">
        <v>2127</v>
      </c>
      <c r="CN572" t="s">
        <v>2128</v>
      </c>
      <c r="CO572" s="27">
        <v>0.40035879629629628</v>
      </c>
      <c r="CP572" s="27">
        <v>0</v>
      </c>
      <c r="CQ572" t="s">
        <v>2374</v>
      </c>
      <c r="CR572" t="s">
        <v>1427</v>
      </c>
      <c r="CS572" t="s">
        <v>1390</v>
      </c>
      <c r="CT572" t="s">
        <v>2129</v>
      </c>
      <c r="CU572">
        <v>183503939</v>
      </c>
      <c r="CV572">
        <v>9000</v>
      </c>
    </row>
    <row r="573" spans="1:100" x14ac:dyDescent="0.2">
      <c r="A573" s="12"/>
      <c r="B573" s="10"/>
      <c r="C573" s="10"/>
      <c r="D573" s="14"/>
      <c r="E573" s="14"/>
      <c r="F573" s="14"/>
      <c r="G573" s="14"/>
      <c r="H573" s="14"/>
      <c r="I573" s="13"/>
      <c r="J573" s="13"/>
      <c r="M573" s="5"/>
      <c r="N573" s="14"/>
      <c r="O573" s="14"/>
      <c r="P573" s="14"/>
      <c r="Q573" s="14"/>
      <c r="AL573" t="s">
        <v>2121</v>
      </c>
      <c r="AM573" t="s">
        <v>2374</v>
      </c>
      <c r="AN573" s="27">
        <v>0.39343750000000005</v>
      </c>
      <c r="AO573" t="s">
        <v>2122</v>
      </c>
      <c r="AP573">
        <v>1017826554</v>
      </c>
      <c r="AQ573" t="s">
        <v>1414</v>
      </c>
      <c r="AR573" t="s">
        <v>1415</v>
      </c>
      <c r="AS573" t="s">
        <v>1416</v>
      </c>
      <c r="AT573" t="s">
        <v>1346</v>
      </c>
      <c r="AU573" t="s">
        <v>1042</v>
      </c>
      <c r="AV573" s="10">
        <v>140001287612</v>
      </c>
      <c r="AW573" s="10">
        <v>130000578536</v>
      </c>
      <c r="AX573">
        <v>2006966868</v>
      </c>
      <c r="AY573" t="s">
        <v>2366</v>
      </c>
      <c r="AZ573" s="21">
        <v>122643.4</v>
      </c>
      <c r="BA573">
        <v>9008314867</v>
      </c>
      <c r="BB573" s="21">
        <v>122643.4</v>
      </c>
      <c r="BC573" t="s">
        <v>2372</v>
      </c>
      <c r="BD573" t="s">
        <v>2376</v>
      </c>
      <c r="BE573" s="21">
        <f t="shared" si="8"/>
        <v>0</v>
      </c>
      <c r="BF573" t="s">
        <v>1417</v>
      </c>
      <c r="BG573" t="s">
        <v>1418</v>
      </c>
      <c r="BH573" t="s">
        <v>2406</v>
      </c>
      <c r="BI573" s="27">
        <v>0.45931712962962962</v>
      </c>
      <c r="BJ573">
        <v>435548</v>
      </c>
      <c r="BK573" t="s">
        <v>2123</v>
      </c>
      <c r="BL573" s="27">
        <v>0.45931712962962962</v>
      </c>
      <c r="BM573" t="s">
        <v>2406</v>
      </c>
      <c r="BN573" s="27">
        <v>0.39540509259259254</v>
      </c>
      <c r="BO573" t="s">
        <v>2124</v>
      </c>
      <c r="BQ573" t="s">
        <v>2285</v>
      </c>
      <c r="BT573">
        <v>30150</v>
      </c>
      <c r="BW573" t="s">
        <v>1421</v>
      </c>
      <c r="BY573" s="28">
        <v>1</v>
      </c>
      <c r="BZ573" t="s">
        <v>2455</v>
      </c>
      <c r="CA573" t="s">
        <v>1422</v>
      </c>
      <c r="CB573" t="s">
        <v>2126</v>
      </c>
      <c r="CC573">
        <v>9000</v>
      </c>
      <c r="CD573" t="s">
        <v>1390</v>
      </c>
      <c r="CE573">
        <v>10</v>
      </c>
      <c r="CF573">
        <v>9000</v>
      </c>
      <c r="CG573" t="s">
        <v>1390</v>
      </c>
      <c r="CH573">
        <v>4016316841</v>
      </c>
      <c r="CI573" t="s">
        <v>1390</v>
      </c>
      <c r="CJ573" s="27">
        <v>0</v>
      </c>
      <c r="CK573" t="s">
        <v>2387</v>
      </c>
      <c r="CL573" t="s">
        <v>1424</v>
      </c>
      <c r="CM573" t="s">
        <v>2127</v>
      </c>
      <c r="CN573" t="s">
        <v>2128</v>
      </c>
      <c r="CO573" s="27">
        <v>0.39361111111111113</v>
      </c>
      <c r="CP573" s="27">
        <v>0</v>
      </c>
      <c r="CQ573" t="s">
        <v>2374</v>
      </c>
      <c r="CR573" t="s">
        <v>1427</v>
      </c>
      <c r="CS573" t="s">
        <v>1390</v>
      </c>
      <c r="CT573" t="s">
        <v>2129</v>
      </c>
      <c r="CU573">
        <v>183503337</v>
      </c>
      <c r="CV573">
        <v>9000</v>
      </c>
    </row>
    <row r="574" spans="1:100" x14ac:dyDescent="0.2">
      <c r="A574" s="12"/>
      <c r="B574" s="10"/>
      <c r="C574" s="10"/>
      <c r="D574" s="14"/>
      <c r="E574" s="14"/>
      <c r="F574" s="14"/>
      <c r="G574" s="14"/>
      <c r="H574" s="14"/>
      <c r="I574" s="13"/>
      <c r="J574" s="13"/>
      <c r="M574" s="5"/>
      <c r="N574" s="14"/>
      <c r="O574" s="14"/>
      <c r="P574" s="14"/>
      <c r="Q574" s="14"/>
      <c r="AL574" t="s">
        <v>2121</v>
      </c>
      <c r="AM574" t="s">
        <v>2374</v>
      </c>
      <c r="AN574" s="27">
        <v>0.41098379629629633</v>
      </c>
      <c r="AO574" t="s">
        <v>2122</v>
      </c>
      <c r="AP574">
        <v>1018532101</v>
      </c>
      <c r="AQ574" t="s">
        <v>1414</v>
      </c>
      <c r="AR574" t="s">
        <v>1415</v>
      </c>
      <c r="AS574" t="s">
        <v>1416</v>
      </c>
      <c r="AT574" t="s">
        <v>1346</v>
      </c>
      <c r="AU574" t="s">
        <v>1209</v>
      </c>
      <c r="AV574" s="10">
        <v>140001287728</v>
      </c>
      <c r="AW574" s="10">
        <v>130000600882</v>
      </c>
      <c r="AX574">
        <v>2006967094</v>
      </c>
      <c r="AY574" t="s">
        <v>2366</v>
      </c>
      <c r="AZ574" s="21">
        <v>1754.8</v>
      </c>
      <c r="BA574">
        <v>9008241810</v>
      </c>
      <c r="BB574" s="21">
        <v>1754.8</v>
      </c>
      <c r="BC574" t="s">
        <v>2372</v>
      </c>
      <c r="BD574" t="s">
        <v>2373</v>
      </c>
      <c r="BE574" s="21">
        <f t="shared" si="8"/>
        <v>0</v>
      </c>
      <c r="BF574" t="s">
        <v>1417</v>
      </c>
      <c r="BG574" t="s">
        <v>1418</v>
      </c>
      <c r="BH574" t="s">
        <v>2374</v>
      </c>
      <c r="BI574" s="27">
        <v>0.54202546296296295</v>
      </c>
      <c r="BJ574">
        <v>435548</v>
      </c>
      <c r="BK574" t="s">
        <v>2123</v>
      </c>
      <c r="BL574" s="27">
        <v>0.54202546296296295</v>
      </c>
      <c r="BM574" t="s">
        <v>2374</v>
      </c>
      <c r="BN574" s="27">
        <v>0.41340277777777779</v>
      </c>
      <c r="BO574" t="s">
        <v>2124</v>
      </c>
      <c r="BQ574" t="s">
        <v>2286</v>
      </c>
      <c r="BT574">
        <v>30150</v>
      </c>
      <c r="BW574" t="s">
        <v>1421</v>
      </c>
      <c r="BY574" s="28">
        <v>1</v>
      </c>
      <c r="BZ574" t="s">
        <v>2478</v>
      </c>
      <c r="CA574" t="s">
        <v>1422</v>
      </c>
      <c r="CB574" t="s">
        <v>2126</v>
      </c>
      <c r="CC574">
        <v>9000</v>
      </c>
      <c r="CD574" t="s">
        <v>1390</v>
      </c>
      <c r="CE574">
        <v>10</v>
      </c>
      <c r="CF574">
        <v>9000</v>
      </c>
      <c r="CG574" t="s">
        <v>1390</v>
      </c>
      <c r="CH574">
        <v>4016316841</v>
      </c>
      <c r="CI574" t="s">
        <v>1390</v>
      </c>
      <c r="CJ574" s="27">
        <v>0</v>
      </c>
      <c r="CK574" t="s">
        <v>2478</v>
      </c>
      <c r="CL574" t="s">
        <v>1424</v>
      </c>
      <c r="CM574" t="s">
        <v>2127</v>
      </c>
      <c r="CN574" t="s">
        <v>2128</v>
      </c>
      <c r="CO574" s="27">
        <v>0.41107638888888887</v>
      </c>
      <c r="CP574" s="27">
        <v>0</v>
      </c>
      <c r="CQ574" t="s">
        <v>2374</v>
      </c>
      <c r="CR574" t="s">
        <v>1427</v>
      </c>
      <c r="CS574" t="s">
        <v>1390</v>
      </c>
      <c r="CT574" t="s">
        <v>2129</v>
      </c>
      <c r="CU574">
        <v>183504811</v>
      </c>
      <c r="CV574">
        <v>9000</v>
      </c>
    </row>
    <row r="575" spans="1:100" x14ac:dyDescent="0.2">
      <c r="A575" s="12"/>
      <c r="B575" s="10"/>
      <c r="C575" s="10"/>
      <c r="D575" s="14"/>
      <c r="E575" s="14"/>
      <c r="F575" s="14"/>
      <c r="G575" s="14"/>
      <c r="H575" s="14"/>
      <c r="I575" s="13"/>
      <c r="J575" s="13"/>
      <c r="M575" s="5"/>
      <c r="N575" s="14"/>
      <c r="O575" s="14"/>
      <c r="P575" s="14"/>
      <c r="Q575" s="14"/>
      <c r="AL575" t="s">
        <v>2121</v>
      </c>
      <c r="AM575" t="s">
        <v>2374</v>
      </c>
      <c r="AN575" s="27">
        <v>0.3818981481481481</v>
      </c>
      <c r="AO575" t="s">
        <v>2122</v>
      </c>
      <c r="AP575">
        <v>1016892928</v>
      </c>
      <c r="AQ575" t="s">
        <v>1414</v>
      </c>
      <c r="AR575" t="s">
        <v>1415</v>
      </c>
      <c r="AS575" t="s">
        <v>1416</v>
      </c>
      <c r="AT575" t="s">
        <v>1346</v>
      </c>
      <c r="AU575" t="s">
        <v>966</v>
      </c>
      <c r="AV575" s="10">
        <v>140001287556</v>
      </c>
      <c r="AW575" s="10">
        <v>130000578513</v>
      </c>
      <c r="AX575">
        <v>2006966855</v>
      </c>
      <c r="AY575" t="s">
        <v>2366</v>
      </c>
      <c r="AZ575" s="21">
        <v>723876.4</v>
      </c>
      <c r="BA575">
        <v>9008241552</v>
      </c>
      <c r="BB575" s="21">
        <v>723876.4</v>
      </c>
      <c r="BC575" t="s">
        <v>2367</v>
      </c>
      <c r="BD575" t="s">
        <v>2371</v>
      </c>
      <c r="BE575" s="21">
        <f t="shared" si="8"/>
        <v>0</v>
      </c>
      <c r="BF575" t="s">
        <v>1417</v>
      </c>
      <c r="BG575" t="s">
        <v>1418</v>
      </c>
      <c r="BH575" t="s">
        <v>2374</v>
      </c>
      <c r="BI575" s="27">
        <v>0.53832175925925929</v>
      </c>
      <c r="BJ575">
        <v>435548</v>
      </c>
      <c r="BK575" t="s">
        <v>71</v>
      </c>
      <c r="BL575" s="27">
        <v>0.53832175925925929</v>
      </c>
      <c r="BM575" t="s">
        <v>2374</v>
      </c>
      <c r="BN575" s="27">
        <v>0.38462962962962965</v>
      </c>
      <c r="BO575" t="s">
        <v>2124</v>
      </c>
      <c r="BQ575" t="s">
        <v>2287</v>
      </c>
      <c r="BT575">
        <v>30150</v>
      </c>
      <c r="BW575" t="s">
        <v>1421</v>
      </c>
      <c r="BY575" s="28">
        <v>1</v>
      </c>
      <c r="BZ575" t="s">
        <v>2405</v>
      </c>
      <c r="CA575" t="s">
        <v>1422</v>
      </c>
      <c r="CB575" t="s">
        <v>2126</v>
      </c>
      <c r="CC575">
        <v>9000</v>
      </c>
      <c r="CD575" t="s">
        <v>1390</v>
      </c>
      <c r="CE575">
        <v>10</v>
      </c>
      <c r="CF575">
        <v>9000</v>
      </c>
      <c r="CG575" t="s">
        <v>1390</v>
      </c>
      <c r="CH575">
        <v>4016316841</v>
      </c>
      <c r="CI575" t="s">
        <v>1390</v>
      </c>
      <c r="CJ575" s="27">
        <v>0</v>
      </c>
      <c r="CK575" t="s">
        <v>2401</v>
      </c>
      <c r="CL575" t="s">
        <v>1424</v>
      </c>
      <c r="CM575" t="s">
        <v>2127</v>
      </c>
      <c r="CN575" t="s">
        <v>2128</v>
      </c>
      <c r="CO575" s="27">
        <v>0.38200231481481484</v>
      </c>
      <c r="CP575" s="27">
        <v>0</v>
      </c>
      <c r="CQ575" t="s">
        <v>2374</v>
      </c>
      <c r="CR575" t="s">
        <v>1427</v>
      </c>
      <c r="CS575" t="s">
        <v>1390</v>
      </c>
      <c r="CT575" t="s">
        <v>2129</v>
      </c>
      <c r="CU575">
        <v>183502646</v>
      </c>
      <c r="CV575">
        <v>9000</v>
      </c>
    </row>
    <row r="576" spans="1:100" x14ac:dyDescent="0.2">
      <c r="A576" s="12"/>
      <c r="B576" s="10"/>
      <c r="C576" s="10"/>
      <c r="D576" s="14"/>
      <c r="E576" s="14"/>
      <c r="F576" s="14"/>
      <c r="G576" s="14"/>
      <c r="H576" s="14"/>
      <c r="I576" s="13"/>
      <c r="J576" s="13"/>
      <c r="M576" s="5"/>
      <c r="N576" s="14"/>
      <c r="O576" s="14"/>
      <c r="P576" s="14"/>
      <c r="Q576" s="14"/>
      <c r="AL576" t="s">
        <v>499</v>
      </c>
      <c r="AM576" t="s">
        <v>2374</v>
      </c>
      <c r="AN576" s="27">
        <v>0.44496527777777778</v>
      </c>
      <c r="AO576" t="s">
        <v>2139</v>
      </c>
      <c r="AP576">
        <v>1018532101</v>
      </c>
      <c r="AQ576" t="s">
        <v>1414</v>
      </c>
      <c r="AR576" t="s">
        <v>1415</v>
      </c>
      <c r="AS576" t="s">
        <v>1416</v>
      </c>
      <c r="AT576" t="s">
        <v>1346</v>
      </c>
      <c r="AU576" t="s">
        <v>1222</v>
      </c>
      <c r="AV576" s="10">
        <v>140001287975</v>
      </c>
      <c r="AW576" s="10">
        <v>130000604529</v>
      </c>
      <c r="AX576">
        <v>2006967304</v>
      </c>
      <c r="AY576" t="s">
        <v>2366</v>
      </c>
      <c r="AZ576" s="21">
        <v>1316.1</v>
      </c>
      <c r="BA576">
        <v>9008242138</v>
      </c>
      <c r="BB576" s="21">
        <v>1316.1</v>
      </c>
      <c r="BC576" t="s">
        <v>2372</v>
      </c>
      <c r="BD576" t="s">
        <v>2373</v>
      </c>
      <c r="BE576" s="21">
        <f t="shared" si="8"/>
        <v>0</v>
      </c>
      <c r="BF576" t="s">
        <v>1417</v>
      </c>
      <c r="BG576" t="s">
        <v>1418</v>
      </c>
      <c r="BH576" t="s">
        <v>2483</v>
      </c>
      <c r="BI576" s="27">
        <v>0.62354166666666666</v>
      </c>
      <c r="BJ576">
        <v>500491</v>
      </c>
      <c r="BK576" t="s">
        <v>78</v>
      </c>
      <c r="BL576" s="27">
        <v>0.62354166666666666</v>
      </c>
      <c r="BM576" t="s">
        <v>2483</v>
      </c>
      <c r="BN576" s="27">
        <v>0.4456134259259259</v>
      </c>
      <c r="BO576" t="s">
        <v>2140</v>
      </c>
      <c r="BQ576" t="s">
        <v>2288</v>
      </c>
      <c r="BT576">
        <v>30250</v>
      </c>
      <c r="BW576" t="s">
        <v>1421</v>
      </c>
      <c r="BY576" s="28">
        <v>1</v>
      </c>
      <c r="BZ576" t="s">
        <v>2374</v>
      </c>
      <c r="CA576" t="s">
        <v>1422</v>
      </c>
      <c r="CB576" t="s">
        <v>2142</v>
      </c>
      <c r="CC576">
        <v>9000</v>
      </c>
      <c r="CD576" t="s">
        <v>1390</v>
      </c>
      <c r="CE576">
        <v>10</v>
      </c>
      <c r="CF576">
        <v>9000</v>
      </c>
      <c r="CG576" t="s">
        <v>1390</v>
      </c>
      <c r="CH576">
        <v>4016316861</v>
      </c>
      <c r="CI576" t="s">
        <v>1390</v>
      </c>
      <c r="CJ576" s="27">
        <v>0</v>
      </c>
      <c r="CK576" t="s">
        <v>2374</v>
      </c>
      <c r="CL576" t="s">
        <v>1424</v>
      </c>
      <c r="CM576" t="s">
        <v>2143</v>
      </c>
      <c r="CN576" t="s">
        <v>2144</v>
      </c>
      <c r="CO576" s="27">
        <v>0.44500000000000001</v>
      </c>
      <c r="CP576" s="27">
        <v>0</v>
      </c>
      <c r="CQ576" t="s">
        <v>2374</v>
      </c>
      <c r="CR576" t="s">
        <v>1427</v>
      </c>
      <c r="CS576" t="s">
        <v>1390</v>
      </c>
      <c r="CT576" t="s">
        <v>2145</v>
      </c>
      <c r="CU576">
        <v>183508285</v>
      </c>
      <c r="CV576">
        <v>9000</v>
      </c>
    </row>
    <row r="577" spans="1:100" x14ac:dyDescent="0.2">
      <c r="A577" s="12"/>
      <c r="B577" s="10"/>
      <c r="C577" s="10"/>
      <c r="D577" s="14"/>
      <c r="E577" s="14"/>
      <c r="F577" s="14"/>
      <c r="G577" s="14"/>
      <c r="H577" s="14"/>
      <c r="I577" s="13"/>
      <c r="J577" s="13"/>
      <c r="M577" s="5"/>
      <c r="N577" s="14"/>
      <c r="O577" s="14"/>
      <c r="P577" s="14"/>
      <c r="Q577" s="14"/>
      <c r="AL577" t="s">
        <v>499</v>
      </c>
      <c r="AM577" t="s">
        <v>2374</v>
      </c>
      <c r="AN577" s="27">
        <v>0.48521990740740745</v>
      </c>
      <c r="AO577" t="s">
        <v>2139</v>
      </c>
      <c r="AP577">
        <v>1018950475</v>
      </c>
      <c r="AQ577" t="s">
        <v>1414</v>
      </c>
      <c r="AR577" t="s">
        <v>1415</v>
      </c>
      <c r="AS577" t="s">
        <v>1416</v>
      </c>
      <c r="AT577" t="s">
        <v>1346</v>
      </c>
      <c r="AU577" t="s">
        <v>1220</v>
      </c>
      <c r="AV577" s="10">
        <v>140001288281</v>
      </c>
      <c r="AW577" s="10">
        <v>130000601619</v>
      </c>
      <c r="AX577">
        <v>2006967679</v>
      </c>
      <c r="AY577" t="s">
        <v>2366</v>
      </c>
      <c r="AZ577" s="21">
        <v>61262.85</v>
      </c>
      <c r="BA577">
        <v>9008242543</v>
      </c>
      <c r="BB577" s="21">
        <v>61262.85</v>
      </c>
      <c r="BC577" t="s">
        <v>2367</v>
      </c>
      <c r="BD577" t="s">
        <v>2370</v>
      </c>
      <c r="BE577" s="21">
        <f t="shared" si="8"/>
        <v>0</v>
      </c>
      <c r="BF577" t="s">
        <v>1417</v>
      </c>
      <c r="BG577" t="s">
        <v>1418</v>
      </c>
      <c r="BH577" t="s">
        <v>2483</v>
      </c>
      <c r="BI577" s="27">
        <v>0.62346064814814817</v>
      </c>
      <c r="BJ577">
        <v>500491</v>
      </c>
      <c r="BK577" t="s">
        <v>78</v>
      </c>
      <c r="BL577" s="27">
        <v>0.62346064814814817</v>
      </c>
      <c r="BM577" t="s">
        <v>2483</v>
      </c>
      <c r="BN577" s="27">
        <v>0.48667824074074079</v>
      </c>
      <c r="BO577" t="s">
        <v>2140</v>
      </c>
      <c r="BQ577" t="s">
        <v>2289</v>
      </c>
      <c r="BT577">
        <v>30250</v>
      </c>
      <c r="BW577" t="s">
        <v>1421</v>
      </c>
      <c r="BY577" s="28">
        <v>1</v>
      </c>
      <c r="BZ577" t="s">
        <v>2446</v>
      </c>
      <c r="CA577" t="s">
        <v>1422</v>
      </c>
      <c r="CB577" t="s">
        <v>2142</v>
      </c>
      <c r="CC577">
        <v>9000</v>
      </c>
      <c r="CD577" t="s">
        <v>1390</v>
      </c>
      <c r="CE577">
        <v>10</v>
      </c>
      <c r="CF577">
        <v>9000</v>
      </c>
      <c r="CG577" t="s">
        <v>1390</v>
      </c>
      <c r="CH577">
        <v>4016316861</v>
      </c>
      <c r="CI577" t="s">
        <v>1390</v>
      </c>
      <c r="CJ577" s="27">
        <v>0</v>
      </c>
      <c r="CK577" t="s">
        <v>2446</v>
      </c>
      <c r="CL577" t="s">
        <v>1424</v>
      </c>
      <c r="CM577" t="s">
        <v>2143</v>
      </c>
      <c r="CN577" t="s">
        <v>2144</v>
      </c>
      <c r="CO577" s="27">
        <v>0.48525462962962962</v>
      </c>
      <c r="CP577" s="27">
        <v>0</v>
      </c>
      <c r="CQ577" t="s">
        <v>2374</v>
      </c>
      <c r="CR577" t="s">
        <v>1427</v>
      </c>
      <c r="CS577" t="s">
        <v>1390</v>
      </c>
      <c r="CT577" t="s">
        <v>2145</v>
      </c>
      <c r="CU577">
        <v>183512549</v>
      </c>
      <c r="CV577">
        <v>9000</v>
      </c>
    </row>
    <row r="578" spans="1:100" x14ac:dyDescent="0.2">
      <c r="A578" s="12"/>
      <c r="B578" s="10"/>
      <c r="C578" s="10"/>
      <c r="D578" s="14"/>
      <c r="E578" s="14"/>
      <c r="F578" s="14"/>
      <c r="G578" s="14"/>
      <c r="H578" s="14"/>
      <c r="I578" s="13"/>
      <c r="J578" s="13"/>
      <c r="M578" s="5"/>
      <c r="N578" s="14"/>
      <c r="O578" s="14"/>
      <c r="P578" s="14"/>
      <c r="Q578" s="14"/>
      <c r="AL578" t="s">
        <v>499</v>
      </c>
      <c r="AM578" t="s">
        <v>2374</v>
      </c>
      <c r="AN578" s="27">
        <v>0.515162037037037</v>
      </c>
      <c r="AO578" t="s">
        <v>2139</v>
      </c>
      <c r="AP578">
        <v>1016892928</v>
      </c>
      <c r="AQ578" t="s">
        <v>1414</v>
      </c>
      <c r="AR578" t="s">
        <v>1415</v>
      </c>
      <c r="AS578" t="s">
        <v>1416</v>
      </c>
      <c r="AT578" t="s">
        <v>1346</v>
      </c>
      <c r="AU578" t="s">
        <v>946</v>
      </c>
      <c r="AV578" s="10">
        <v>140001288449</v>
      </c>
      <c r="AW578" s="10">
        <v>130000579140</v>
      </c>
      <c r="AX578">
        <v>2006967788</v>
      </c>
      <c r="AY578" t="s">
        <v>2366</v>
      </c>
      <c r="AZ578" s="21">
        <v>716193.8</v>
      </c>
      <c r="BA578">
        <v>9008242897</v>
      </c>
      <c r="BB578" s="21">
        <v>716193.8</v>
      </c>
      <c r="BC578" t="s">
        <v>2367</v>
      </c>
      <c r="BD578" t="s">
        <v>2371</v>
      </c>
      <c r="BE578" s="21">
        <f t="shared" ref="BE578:BE601" si="9">AZ578-BB578</f>
        <v>0</v>
      </c>
      <c r="BF578" t="s">
        <v>1417</v>
      </c>
      <c r="BG578" t="s">
        <v>1418</v>
      </c>
      <c r="BH578" t="s">
        <v>2483</v>
      </c>
      <c r="BI578" s="27">
        <v>0.62215277777777778</v>
      </c>
      <c r="BJ578">
        <v>500491</v>
      </c>
      <c r="BK578" t="s">
        <v>78</v>
      </c>
      <c r="BL578" s="27">
        <v>0.62215277777777778</v>
      </c>
      <c r="BM578" t="s">
        <v>2483</v>
      </c>
      <c r="BN578" s="27">
        <v>0.51702546296296303</v>
      </c>
      <c r="BO578" t="s">
        <v>2140</v>
      </c>
      <c r="BQ578" t="s">
        <v>2290</v>
      </c>
      <c r="BT578">
        <v>30250</v>
      </c>
      <c r="BW578" t="s">
        <v>1421</v>
      </c>
      <c r="BY578" s="28">
        <v>1</v>
      </c>
      <c r="BZ578" t="s">
        <v>2484</v>
      </c>
      <c r="CA578" t="s">
        <v>1422</v>
      </c>
      <c r="CB578" t="s">
        <v>2142</v>
      </c>
      <c r="CC578">
        <v>9000</v>
      </c>
      <c r="CD578" t="s">
        <v>1390</v>
      </c>
      <c r="CE578">
        <v>10</v>
      </c>
      <c r="CF578">
        <v>9000</v>
      </c>
      <c r="CG578" t="s">
        <v>1390</v>
      </c>
      <c r="CH578">
        <v>4016316861</v>
      </c>
      <c r="CI578" t="s">
        <v>1390</v>
      </c>
      <c r="CJ578" s="27">
        <v>0</v>
      </c>
      <c r="CK578" t="s">
        <v>2484</v>
      </c>
      <c r="CL578" t="s">
        <v>1424</v>
      </c>
      <c r="CM578" t="s">
        <v>2143</v>
      </c>
      <c r="CN578" t="s">
        <v>2144</v>
      </c>
      <c r="CO578" s="27">
        <v>0.51519675925925923</v>
      </c>
      <c r="CP578" s="27">
        <v>0</v>
      </c>
      <c r="CQ578" t="s">
        <v>2374</v>
      </c>
      <c r="CR578" t="s">
        <v>1427</v>
      </c>
      <c r="CS578" t="s">
        <v>1390</v>
      </c>
      <c r="CT578" t="s">
        <v>2145</v>
      </c>
      <c r="CU578">
        <v>183513923</v>
      </c>
      <c r="CV578">
        <v>9000</v>
      </c>
    </row>
    <row r="579" spans="1:100" x14ac:dyDescent="0.2">
      <c r="A579" s="12"/>
      <c r="B579" s="10"/>
      <c r="C579" s="10"/>
      <c r="D579" s="14"/>
      <c r="E579" s="14"/>
      <c r="F579" s="14"/>
      <c r="G579" s="14"/>
      <c r="H579" s="14"/>
      <c r="I579" s="13"/>
      <c r="J579" s="13"/>
      <c r="M579" s="5"/>
      <c r="N579" s="14"/>
      <c r="O579" s="14"/>
      <c r="P579" s="14"/>
      <c r="Q579" s="14"/>
      <c r="AL579" t="s">
        <v>499</v>
      </c>
      <c r="AM579" t="s">
        <v>2374</v>
      </c>
      <c r="AN579" s="27">
        <v>0.43447916666666669</v>
      </c>
      <c r="AO579" t="s">
        <v>2139</v>
      </c>
      <c r="AP579">
        <v>1018532101</v>
      </c>
      <c r="AQ579" t="s">
        <v>1414</v>
      </c>
      <c r="AR579" t="s">
        <v>1415</v>
      </c>
      <c r="AS579" t="s">
        <v>1416</v>
      </c>
      <c r="AT579" t="s">
        <v>1346</v>
      </c>
      <c r="AU579" t="s">
        <v>1222</v>
      </c>
      <c r="AV579" s="10">
        <v>140001287898</v>
      </c>
      <c r="AW579" s="10">
        <v>130000601617</v>
      </c>
      <c r="AX579">
        <v>2006967229</v>
      </c>
      <c r="AY579" t="s">
        <v>2366</v>
      </c>
      <c r="AZ579" s="21">
        <v>262588.7</v>
      </c>
      <c r="BA579">
        <v>9008242036</v>
      </c>
      <c r="BB579" s="21">
        <v>262588.7</v>
      </c>
      <c r="BC579" t="s">
        <v>2372</v>
      </c>
      <c r="BD579" t="s">
        <v>2373</v>
      </c>
      <c r="BE579" s="21">
        <f t="shared" si="9"/>
        <v>0</v>
      </c>
      <c r="BF579" t="s">
        <v>1417</v>
      </c>
      <c r="BG579" t="s">
        <v>1418</v>
      </c>
      <c r="BH579" t="s">
        <v>2483</v>
      </c>
      <c r="BI579" s="27">
        <v>0.6234143518518519</v>
      </c>
      <c r="BJ579">
        <v>500491</v>
      </c>
      <c r="BK579" t="s">
        <v>78</v>
      </c>
      <c r="BL579" s="27">
        <v>0.6234143518518519</v>
      </c>
      <c r="BM579" t="s">
        <v>2483</v>
      </c>
      <c r="BN579" s="27">
        <v>0.43538194444444445</v>
      </c>
      <c r="BO579" t="s">
        <v>2140</v>
      </c>
      <c r="BQ579" t="s">
        <v>2291</v>
      </c>
      <c r="BT579">
        <v>30250</v>
      </c>
      <c r="BW579" t="s">
        <v>1421</v>
      </c>
      <c r="BY579" s="28">
        <v>1</v>
      </c>
      <c r="BZ579" t="s">
        <v>2446</v>
      </c>
      <c r="CA579" t="s">
        <v>1422</v>
      </c>
      <c r="CB579" t="s">
        <v>2142</v>
      </c>
      <c r="CC579">
        <v>9000</v>
      </c>
      <c r="CD579" t="s">
        <v>1390</v>
      </c>
      <c r="CE579">
        <v>10</v>
      </c>
      <c r="CF579">
        <v>9000</v>
      </c>
      <c r="CG579" t="s">
        <v>1390</v>
      </c>
      <c r="CH579">
        <v>4016316861</v>
      </c>
      <c r="CI579" t="s">
        <v>1390</v>
      </c>
      <c r="CJ579" s="27">
        <v>0</v>
      </c>
      <c r="CK579" t="s">
        <v>2446</v>
      </c>
      <c r="CL579" t="s">
        <v>1424</v>
      </c>
      <c r="CM579" t="s">
        <v>2143</v>
      </c>
      <c r="CN579" t="s">
        <v>2144</v>
      </c>
      <c r="CO579" s="27">
        <v>0.43452546296296296</v>
      </c>
      <c r="CP579" s="27">
        <v>0</v>
      </c>
      <c r="CQ579" t="s">
        <v>2374</v>
      </c>
      <c r="CR579" t="s">
        <v>1427</v>
      </c>
      <c r="CS579" t="s">
        <v>1390</v>
      </c>
      <c r="CT579" t="s">
        <v>2145</v>
      </c>
      <c r="CU579">
        <v>183507413</v>
      </c>
      <c r="CV579">
        <v>9000</v>
      </c>
    </row>
    <row r="580" spans="1:100" x14ac:dyDescent="0.2">
      <c r="A580" s="12"/>
      <c r="B580" s="10"/>
      <c r="C580" s="10"/>
      <c r="D580" s="14"/>
      <c r="E580" s="14"/>
      <c r="F580" s="14"/>
      <c r="G580" s="14"/>
      <c r="H580" s="14"/>
      <c r="I580" s="13"/>
      <c r="J580" s="13"/>
      <c r="M580" s="5"/>
      <c r="N580" s="14"/>
      <c r="O580" s="14"/>
      <c r="P580" s="14"/>
      <c r="Q580" s="14"/>
      <c r="AL580" t="s">
        <v>499</v>
      </c>
      <c r="AM580" t="s">
        <v>2374</v>
      </c>
      <c r="AN580" s="27">
        <v>0.42689814814814814</v>
      </c>
      <c r="AO580" t="s">
        <v>2139</v>
      </c>
      <c r="AP580">
        <v>1017826554</v>
      </c>
      <c r="AQ580" t="s">
        <v>1414</v>
      </c>
      <c r="AR580" t="s">
        <v>1415</v>
      </c>
      <c r="AS580" t="s">
        <v>1416</v>
      </c>
      <c r="AT580" t="s">
        <v>1346</v>
      </c>
      <c r="AU580" t="s">
        <v>1339</v>
      </c>
      <c r="AV580" s="10">
        <v>140001287843</v>
      </c>
      <c r="AW580" s="10">
        <v>130000579145</v>
      </c>
      <c r="AX580">
        <v>2006967221</v>
      </c>
      <c r="AY580" t="s">
        <v>2366</v>
      </c>
      <c r="AZ580" s="21">
        <v>134531.1</v>
      </c>
      <c r="BA580">
        <v>9008241964</v>
      </c>
      <c r="BB580" s="21">
        <v>134531.1</v>
      </c>
      <c r="BC580" t="s">
        <v>2372</v>
      </c>
      <c r="BD580" t="s">
        <v>2376</v>
      </c>
      <c r="BE580" s="21">
        <f t="shared" si="9"/>
        <v>0</v>
      </c>
      <c r="BF580" t="s">
        <v>1417</v>
      </c>
      <c r="BG580" t="s">
        <v>1418</v>
      </c>
      <c r="BH580" t="s">
        <v>2483</v>
      </c>
      <c r="BI580" s="27">
        <v>0.62245370370370368</v>
      </c>
      <c r="BJ580">
        <v>500491</v>
      </c>
      <c r="BK580" t="s">
        <v>78</v>
      </c>
      <c r="BL580" s="27">
        <v>0.62245370370370368</v>
      </c>
      <c r="BM580" t="s">
        <v>2483</v>
      </c>
      <c r="BN580" s="27">
        <v>0.42971064814814813</v>
      </c>
      <c r="BO580" t="s">
        <v>2140</v>
      </c>
      <c r="BQ580" t="s">
        <v>2292</v>
      </c>
      <c r="BT580">
        <v>30250</v>
      </c>
      <c r="BW580" t="s">
        <v>1421</v>
      </c>
      <c r="BY580" s="28">
        <v>1</v>
      </c>
      <c r="BZ580" t="s">
        <v>2484</v>
      </c>
      <c r="CA580" t="s">
        <v>1422</v>
      </c>
      <c r="CB580" t="s">
        <v>2142</v>
      </c>
      <c r="CC580">
        <v>9000</v>
      </c>
      <c r="CD580" t="s">
        <v>1390</v>
      </c>
      <c r="CE580">
        <v>10</v>
      </c>
      <c r="CF580">
        <v>9000</v>
      </c>
      <c r="CG580" t="s">
        <v>1390</v>
      </c>
      <c r="CH580">
        <v>4016316861</v>
      </c>
      <c r="CI580" t="s">
        <v>1390</v>
      </c>
      <c r="CJ580" s="27">
        <v>0</v>
      </c>
      <c r="CK580" t="s">
        <v>2484</v>
      </c>
      <c r="CL580" t="s">
        <v>1424</v>
      </c>
      <c r="CM580" t="s">
        <v>2143</v>
      </c>
      <c r="CN580" t="s">
        <v>2144</v>
      </c>
      <c r="CO580" s="27">
        <v>0.42745370370370367</v>
      </c>
      <c r="CP580" s="27">
        <v>0</v>
      </c>
      <c r="CQ580" t="s">
        <v>2374</v>
      </c>
      <c r="CR580" t="s">
        <v>1427</v>
      </c>
      <c r="CS580" t="s">
        <v>1390</v>
      </c>
      <c r="CT580" t="s">
        <v>2145</v>
      </c>
      <c r="CU580">
        <v>183507019</v>
      </c>
      <c r="CV580">
        <v>9000</v>
      </c>
    </row>
    <row r="581" spans="1:100" x14ac:dyDescent="0.2">
      <c r="A581" s="12"/>
      <c r="B581" s="10"/>
      <c r="C581" s="10"/>
      <c r="D581" s="14"/>
      <c r="E581" s="14"/>
      <c r="F581" s="14"/>
      <c r="G581" s="14"/>
      <c r="H581" s="14"/>
      <c r="I581" s="13"/>
      <c r="J581" s="13"/>
      <c r="M581" s="5"/>
      <c r="N581" s="14"/>
      <c r="O581" s="14"/>
      <c r="P581" s="14"/>
      <c r="Q581" s="14"/>
      <c r="AL581" t="s">
        <v>499</v>
      </c>
      <c r="AM581" t="s">
        <v>2374</v>
      </c>
      <c r="AN581" s="27">
        <v>0.47851851851851851</v>
      </c>
      <c r="AO581" t="s">
        <v>2139</v>
      </c>
      <c r="AP581">
        <v>1016892882</v>
      </c>
      <c r="AQ581" t="s">
        <v>1414</v>
      </c>
      <c r="AR581" t="s">
        <v>1415</v>
      </c>
      <c r="AS581" t="s">
        <v>1416</v>
      </c>
      <c r="AT581" t="s">
        <v>1346</v>
      </c>
      <c r="AU581" t="s">
        <v>1218</v>
      </c>
      <c r="AV581" s="10">
        <v>140001288224</v>
      </c>
      <c r="AW581" s="10">
        <v>130000575153</v>
      </c>
      <c r="AX581">
        <v>2006967588</v>
      </c>
      <c r="AY581" t="s">
        <v>2366</v>
      </c>
      <c r="AZ581" s="21">
        <v>3509.6</v>
      </c>
      <c r="BA581">
        <v>9008242485</v>
      </c>
      <c r="BB581" s="21">
        <v>3509.6</v>
      </c>
      <c r="BC581" t="s">
        <v>2379</v>
      </c>
      <c r="BD581" t="s">
        <v>2380</v>
      </c>
      <c r="BE581" s="21">
        <f t="shared" si="9"/>
        <v>0</v>
      </c>
      <c r="BF581" t="s">
        <v>1417</v>
      </c>
      <c r="BG581" t="s">
        <v>1418</v>
      </c>
      <c r="BH581" t="s">
        <v>2483</v>
      </c>
      <c r="BI581" s="27">
        <v>0.62206018518518513</v>
      </c>
      <c r="BJ581">
        <v>500491</v>
      </c>
      <c r="BK581" t="s">
        <v>78</v>
      </c>
      <c r="BL581" s="27">
        <v>0.62206018518518513</v>
      </c>
      <c r="BM581" t="s">
        <v>2483</v>
      </c>
      <c r="BN581" s="27">
        <v>0.47918981481481482</v>
      </c>
      <c r="BO581" t="s">
        <v>2140</v>
      </c>
      <c r="BQ581" t="s">
        <v>2293</v>
      </c>
      <c r="BT581">
        <v>30250</v>
      </c>
      <c r="BW581" t="s">
        <v>1421</v>
      </c>
      <c r="BY581" s="28">
        <v>1</v>
      </c>
      <c r="BZ581" t="s">
        <v>2393</v>
      </c>
      <c r="CA581" t="s">
        <v>1422</v>
      </c>
      <c r="CB581" t="s">
        <v>2142</v>
      </c>
      <c r="CC581">
        <v>9000</v>
      </c>
      <c r="CD581" t="s">
        <v>1390</v>
      </c>
      <c r="CE581">
        <v>10</v>
      </c>
      <c r="CF581">
        <v>9000</v>
      </c>
      <c r="CG581" t="s">
        <v>1390</v>
      </c>
      <c r="CH581">
        <v>4016316861</v>
      </c>
      <c r="CI581" t="s">
        <v>1390</v>
      </c>
      <c r="CJ581" s="27">
        <v>0</v>
      </c>
      <c r="CK581" t="s">
        <v>2393</v>
      </c>
      <c r="CL581" t="s">
        <v>1424</v>
      </c>
      <c r="CM581" t="s">
        <v>2143</v>
      </c>
      <c r="CN581" t="s">
        <v>2144</v>
      </c>
      <c r="CO581" s="27">
        <v>0.47858796296296297</v>
      </c>
      <c r="CP581" s="27">
        <v>0</v>
      </c>
      <c r="CQ581" t="s">
        <v>2374</v>
      </c>
      <c r="CR581" t="s">
        <v>1427</v>
      </c>
      <c r="CS581" t="s">
        <v>1390</v>
      </c>
      <c r="CT581" t="s">
        <v>2145</v>
      </c>
      <c r="CU581">
        <v>183511987</v>
      </c>
      <c r="CV581">
        <v>9000</v>
      </c>
    </row>
    <row r="582" spans="1:100" x14ac:dyDescent="0.2">
      <c r="A582" s="12"/>
      <c r="B582" s="10"/>
      <c r="C582" s="10"/>
      <c r="D582" s="14"/>
      <c r="E582" s="14"/>
      <c r="F582" s="14"/>
      <c r="G582" s="14"/>
      <c r="H582" s="14"/>
      <c r="I582" s="13"/>
      <c r="J582" s="13"/>
      <c r="M582" s="5"/>
      <c r="N582" s="14"/>
      <c r="O582" s="14"/>
      <c r="P582" s="14"/>
      <c r="Q582" s="14"/>
      <c r="AL582" t="s">
        <v>499</v>
      </c>
      <c r="AM582" t="s">
        <v>2374</v>
      </c>
      <c r="AN582" s="27">
        <v>0.46994212962962961</v>
      </c>
      <c r="AO582" t="s">
        <v>2139</v>
      </c>
      <c r="AP582">
        <v>1016892882</v>
      </c>
      <c r="AQ582" t="s">
        <v>1414</v>
      </c>
      <c r="AR582" t="s">
        <v>1415</v>
      </c>
      <c r="AS582" t="s">
        <v>1416</v>
      </c>
      <c r="AT582" t="s">
        <v>1346</v>
      </c>
      <c r="AU582" t="s">
        <v>1347</v>
      </c>
      <c r="AV582" s="10">
        <v>140001288173</v>
      </c>
      <c r="AW582" s="10">
        <v>130000601613</v>
      </c>
      <c r="AX582">
        <v>2006967576</v>
      </c>
      <c r="AY582" t="s">
        <v>2366</v>
      </c>
      <c r="AZ582" s="21">
        <v>818630.25</v>
      </c>
      <c r="BA582">
        <v>9008242388</v>
      </c>
      <c r="BB582" s="21">
        <v>818630.25</v>
      </c>
      <c r="BC582" t="s">
        <v>2379</v>
      </c>
      <c r="BD582" t="s">
        <v>2380</v>
      </c>
      <c r="BE582" s="21">
        <f t="shared" si="9"/>
        <v>0</v>
      </c>
      <c r="BF582" t="s">
        <v>1417</v>
      </c>
      <c r="BG582" t="s">
        <v>1418</v>
      </c>
      <c r="BH582" t="s">
        <v>2483</v>
      </c>
      <c r="BI582" s="27">
        <v>0.62335648148148148</v>
      </c>
      <c r="BJ582">
        <v>500491</v>
      </c>
      <c r="BK582" t="s">
        <v>78</v>
      </c>
      <c r="BL582" s="27">
        <v>0.62335648148148148</v>
      </c>
      <c r="BM582" t="s">
        <v>2483</v>
      </c>
      <c r="BN582" s="27">
        <v>0.47104166666666664</v>
      </c>
      <c r="BO582" t="s">
        <v>2140</v>
      </c>
      <c r="BQ582" t="s">
        <v>2294</v>
      </c>
      <c r="BT582">
        <v>30250</v>
      </c>
      <c r="BW582" t="s">
        <v>1421</v>
      </c>
      <c r="BY582" s="28">
        <v>1</v>
      </c>
      <c r="BZ582" t="s">
        <v>2446</v>
      </c>
      <c r="CA582" t="s">
        <v>1422</v>
      </c>
      <c r="CB582" t="s">
        <v>2142</v>
      </c>
      <c r="CC582">
        <v>9000</v>
      </c>
      <c r="CD582" t="s">
        <v>1390</v>
      </c>
      <c r="CE582">
        <v>10</v>
      </c>
      <c r="CF582">
        <v>9000</v>
      </c>
      <c r="CG582" t="s">
        <v>1390</v>
      </c>
      <c r="CH582">
        <v>4016316861</v>
      </c>
      <c r="CI582" t="s">
        <v>1390</v>
      </c>
      <c r="CJ582" s="27">
        <v>0</v>
      </c>
      <c r="CK582" t="s">
        <v>2446</v>
      </c>
      <c r="CL582" t="s">
        <v>1424</v>
      </c>
      <c r="CM582" t="s">
        <v>2143</v>
      </c>
      <c r="CN582" t="s">
        <v>2144</v>
      </c>
      <c r="CO582" s="27">
        <v>0.46997685185185184</v>
      </c>
      <c r="CP582" s="27">
        <v>0</v>
      </c>
      <c r="CQ582" t="s">
        <v>2374</v>
      </c>
      <c r="CR582" t="s">
        <v>1427</v>
      </c>
      <c r="CS582" t="s">
        <v>1390</v>
      </c>
      <c r="CT582" t="s">
        <v>2145</v>
      </c>
      <c r="CU582">
        <v>183511272</v>
      </c>
      <c r="CV582">
        <v>9000</v>
      </c>
    </row>
    <row r="583" spans="1:100" x14ac:dyDescent="0.2">
      <c r="A583" s="12"/>
      <c r="B583" s="10"/>
      <c r="C583" s="10"/>
      <c r="D583" s="14"/>
      <c r="E583" s="14"/>
      <c r="F583" s="14"/>
      <c r="G583" s="14"/>
      <c r="H583" s="14"/>
      <c r="I583" s="13"/>
      <c r="J583" s="13"/>
      <c r="M583" s="5"/>
      <c r="N583" s="14"/>
      <c r="O583" s="14"/>
      <c r="P583" s="14"/>
      <c r="Q583" s="14"/>
      <c r="AL583" t="s">
        <v>399</v>
      </c>
      <c r="AM583" t="s">
        <v>2374</v>
      </c>
      <c r="AN583" s="27">
        <v>0.45004629629629633</v>
      </c>
      <c r="AO583" t="s">
        <v>2168</v>
      </c>
      <c r="AP583">
        <v>1018950475</v>
      </c>
      <c r="AQ583" t="s">
        <v>1414</v>
      </c>
      <c r="AR583" t="s">
        <v>1415</v>
      </c>
      <c r="AS583" t="s">
        <v>1416</v>
      </c>
      <c r="AT583" t="s">
        <v>1346</v>
      </c>
      <c r="AU583" t="s">
        <v>702</v>
      </c>
      <c r="AV583" s="10">
        <v>140001288029</v>
      </c>
      <c r="AW583" s="10">
        <v>130000580088</v>
      </c>
      <c r="AX583">
        <v>2006967292</v>
      </c>
      <c r="AY583" t="s">
        <v>2366</v>
      </c>
      <c r="AZ583" s="21">
        <v>22480.7</v>
      </c>
      <c r="BA583">
        <v>9008242201</v>
      </c>
      <c r="BB583" s="21">
        <v>22480.7</v>
      </c>
      <c r="BC583" t="s">
        <v>2367</v>
      </c>
      <c r="BD583" t="s">
        <v>2370</v>
      </c>
      <c r="BE583" s="21">
        <f t="shared" si="9"/>
        <v>0</v>
      </c>
      <c r="BF583" t="s">
        <v>1417</v>
      </c>
      <c r="BG583" t="s">
        <v>1418</v>
      </c>
      <c r="BH583" t="s">
        <v>2486</v>
      </c>
      <c r="BI583" s="27">
        <v>0.39568287037037037</v>
      </c>
      <c r="BJ583">
        <v>267513</v>
      </c>
      <c r="BK583" t="s">
        <v>95</v>
      </c>
      <c r="BL583" s="27">
        <v>0.39568287037037037</v>
      </c>
      <c r="BM583" t="s">
        <v>2486</v>
      </c>
      <c r="BN583" s="27">
        <v>0.45168981481481479</v>
      </c>
      <c r="BO583" t="s">
        <v>2169</v>
      </c>
      <c r="BQ583" t="s">
        <v>2295</v>
      </c>
      <c r="BT583">
        <v>30330</v>
      </c>
      <c r="BW583" t="s">
        <v>1421</v>
      </c>
      <c r="BY583" s="28">
        <v>1</v>
      </c>
      <c r="BZ583" t="s">
        <v>2401</v>
      </c>
      <c r="CA583" t="s">
        <v>1422</v>
      </c>
      <c r="CB583" t="s">
        <v>2171</v>
      </c>
      <c r="CC583">
        <v>9000</v>
      </c>
      <c r="CD583" t="s">
        <v>1390</v>
      </c>
      <c r="CE583">
        <v>10</v>
      </c>
      <c r="CF583">
        <v>9000</v>
      </c>
      <c r="CG583" t="s">
        <v>1390</v>
      </c>
      <c r="CH583">
        <v>4018198109</v>
      </c>
      <c r="CI583" t="s">
        <v>1390</v>
      </c>
      <c r="CJ583" s="27">
        <v>0</v>
      </c>
      <c r="CK583" t="s">
        <v>2401</v>
      </c>
      <c r="CL583" t="s">
        <v>1424</v>
      </c>
      <c r="CM583" t="s">
        <v>2172</v>
      </c>
      <c r="CN583" t="s">
        <v>2173</v>
      </c>
      <c r="CO583" s="27">
        <v>0.45010416666666669</v>
      </c>
      <c r="CP583" s="27">
        <v>0</v>
      </c>
      <c r="CQ583" t="s">
        <v>2374</v>
      </c>
      <c r="CR583" t="s">
        <v>1427</v>
      </c>
      <c r="CS583" t="s">
        <v>1390</v>
      </c>
      <c r="CT583" t="s">
        <v>2174</v>
      </c>
      <c r="CU583">
        <v>183508919</v>
      </c>
      <c r="CV583">
        <v>9000</v>
      </c>
    </row>
    <row r="584" spans="1:100" x14ac:dyDescent="0.2">
      <c r="A584" s="12"/>
      <c r="B584" s="10"/>
      <c r="C584" s="10"/>
      <c r="D584" s="14"/>
      <c r="E584" s="14"/>
      <c r="F584" s="14"/>
      <c r="G584" s="14"/>
      <c r="H584" s="14"/>
      <c r="I584" s="13"/>
      <c r="J584" s="13"/>
      <c r="M584" s="5"/>
      <c r="N584" s="14"/>
      <c r="O584" s="14"/>
      <c r="P584" s="14"/>
      <c r="Q584" s="14"/>
      <c r="AL584" t="s">
        <v>399</v>
      </c>
      <c r="AM584" t="s">
        <v>2374</v>
      </c>
      <c r="AN584" s="27">
        <v>0.52664351851851854</v>
      </c>
      <c r="AO584" t="s">
        <v>2168</v>
      </c>
      <c r="AP584">
        <v>1016892882</v>
      </c>
      <c r="AQ584" t="s">
        <v>1414</v>
      </c>
      <c r="AR584" t="s">
        <v>1415</v>
      </c>
      <c r="AS584" t="s">
        <v>1416</v>
      </c>
      <c r="AT584" t="s">
        <v>1346</v>
      </c>
      <c r="AU584" t="s">
        <v>800</v>
      </c>
      <c r="AV584" s="10">
        <v>140001288471</v>
      </c>
      <c r="AW584" s="10">
        <v>130000604619</v>
      </c>
      <c r="AX584">
        <v>2006967865</v>
      </c>
      <c r="AY584" t="s">
        <v>2366</v>
      </c>
      <c r="AZ584" s="21">
        <v>174019.45</v>
      </c>
      <c r="BA584">
        <v>9008242807</v>
      </c>
      <c r="BB584" s="21">
        <v>174019.45</v>
      </c>
      <c r="BC584" t="s">
        <v>2379</v>
      </c>
      <c r="BD584" t="s">
        <v>2380</v>
      </c>
      <c r="BE584" s="21">
        <f t="shared" si="9"/>
        <v>0</v>
      </c>
      <c r="BF584" t="s">
        <v>1417</v>
      </c>
      <c r="BG584" t="s">
        <v>1418</v>
      </c>
      <c r="BH584" t="s">
        <v>2486</v>
      </c>
      <c r="BI584" s="27">
        <v>0.40749999999999997</v>
      </c>
      <c r="BJ584">
        <v>267513</v>
      </c>
      <c r="BK584" t="s">
        <v>95</v>
      </c>
      <c r="BL584" s="27">
        <v>0.40749999999999997</v>
      </c>
      <c r="BM584" t="s">
        <v>2486</v>
      </c>
      <c r="BN584" s="27">
        <v>0.52793981481481478</v>
      </c>
      <c r="BO584" t="s">
        <v>2169</v>
      </c>
      <c r="BQ584" t="s">
        <v>2296</v>
      </c>
      <c r="BT584">
        <v>30330</v>
      </c>
      <c r="BW584" t="s">
        <v>1421</v>
      </c>
      <c r="BY584" s="28">
        <v>1</v>
      </c>
      <c r="BZ584" t="s">
        <v>2374</v>
      </c>
      <c r="CA584" t="s">
        <v>1422</v>
      </c>
      <c r="CB584" t="s">
        <v>2171</v>
      </c>
      <c r="CC584">
        <v>9000</v>
      </c>
      <c r="CD584" t="s">
        <v>1390</v>
      </c>
      <c r="CE584">
        <v>10</v>
      </c>
      <c r="CF584">
        <v>9000</v>
      </c>
      <c r="CG584" t="s">
        <v>1390</v>
      </c>
      <c r="CH584">
        <v>4018198109</v>
      </c>
      <c r="CI584" t="s">
        <v>1390</v>
      </c>
      <c r="CJ584" s="27">
        <v>0</v>
      </c>
      <c r="CK584" t="s">
        <v>2374</v>
      </c>
      <c r="CL584" t="s">
        <v>1424</v>
      </c>
      <c r="CM584" t="s">
        <v>2172</v>
      </c>
      <c r="CN584" t="s">
        <v>2173</v>
      </c>
      <c r="CO584" s="27">
        <v>0.52670138888888884</v>
      </c>
      <c r="CP584" s="27">
        <v>0</v>
      </c>
      <c r="CQ584" t="s">
        <v>2374</v>
      </c>
      <c r="CR584" t="s">
        <v>1427</v>
      </c>
      <c r="CS584" t="s">
        <v>1390</v>
      </c>
      <c r="CT584" t="s">
        <v>2174</v>
      </c>
      <c r="CU584">
        <v>183514031</v>
      </c>
      <c r="CV584">
        <v>9000</v>
      </c>
    </row>
    <row r="585" spans="1:100" x14ac:dyDescent="0.2">
      <c r="A585" s="12"/>
      <c r="B585" s="10"/>
      <c r="C585" s="10"/>
      <c r="D585" s="14"/>
      <c r="E585" s="14"/>
      <c r="F585" s="14"/>
      <c r="G585" s="14"/>
      <c r="H585" s="14"/>
      <c r="I585" s="13"/>
      <c r="J585" s="13"/>
      <c r="M585" s="5"/>
      <c r="N585" s="14"/>
      <c r="O585" s="14"/>
      <c r="P585" s="14"/>
      <c r="Q585" s="14"/>
      <c r="AL585" t="s">
        <v>399</v>
      </c>
      <c r="AM585" t="s">
        <v>2374</v>
      </c>
      <c r="AN585" s="27">
        <v>0.46662037037037035</v>
      </c>
      <c r="AO585" t="s">
        <v>2168</v>
      </c>
      <c r="AP585">
        <v>1016892928</v>
      </c>
      <c r="AQ585" t="s">
        <v>1414</v>
      </c>
      <c r="AR585" t="s">
        <v>1415</v>
      </c>
      <c r="AS585" t="s">
        <v>1416</v>
      </c>
      <c r="AT585" t="s">
        <v>1346</v>
      </c>
      <c r="AU585" t="s">
        <v>973</v>
      </c>
      <c r="AV585" s="10">
        <v>140001288177</v>
      </c>
      <c r="AW585" s="10">
        <v>130000575969</v>
      </c>
      <c r="AX585">
        <v>2006967522</v>
      </c>
      <c r="AY585" t="s">
        <v>2366</v>
      </c>
      <c r="AZ585" s="21">
        <v>460030.45</v>
      </c>
      <c r="BA585">
        <v>9008242436</v>
      </c>
      <c r="BB585" s="21">
        <v>460030.45</v>
      </c>
      <c r="BC585" t="s">
        <v>2367</v>
      </c>
      <c r="BD585" t="s">
        <v>2371</v>
      </c>
      <c r="BE585" s="21">
        <f t="shared" si="9"/>
        <v>0</v>
      </c>
      <c r="BF585" t="s">
        <v>1417</v>
      </c>
      <c r="BG585" t="s">
        <v>1418</v>
      </c>
      <c r="BH585" t="s">
        <v>2486</v>
      </c>
      <c r="BI585" s="27">
        <v>0.41464120370370372</v>
      </c>
      <c r="BJ585">
        <v>267513</v>
      </c>
      <c r="BK585" t="s">
        <v>95</v>
      </c>
      <c r="BL585" s="27">
        <v>0.41464120370370372</v>
      </c>
      <c r="BM585" t="s">
        <v>2486</v>
      </c>
      <c r="BN585" s="27">
        <v>0.47181712962962963</v>
      </c>
      <c r="BO585" t="s">
        <v>2169</v>
      </c>
      <c r="BQ585" t="s">
        <v>2297</v>
      </c>
      <c r="BT585">
        <v>30330</v>
      </c>
      <c r="BW585" t="s">
        <v>1421</v>
      </c>
      <c r="BY585" s="28">
        <v>1</v>
      </c>
      <c r="BZ585" t="s">
        <v>2439</v>
      </c>
      <c r="CA585" t="s">
        <v>1422</v>
      </c>
      <c r="CB585" t="s">
        <v>2171</v>
      </c>
      <c r="CC585">
        <v>9000</v>
      </c>
      <c r="CD585" t="s">
        <v>1390</v>
      </c>
      <c r="CE585">
        <v>10</v>
      </c>
      <c r="CF585">
        <v>9000</v>
      </c>
      <c r="CG585" t="s">
        <v>1390</v>
      </c>
      <c r="CH585">
        <v>4018198109</v>
      </c>
      <c r="CI585" t="s">
        <v>1390</v>
      </c>
      <c r="CJ585" s="27">
        <v>0</v>
      </c>
      <c r="CK585" t="s">
        <v>2439</v>
      </c>
      <c r="CL585" t="s">
        <v>1424</v>
      </c>
      <c r="CM585" t="s">
        <v>2172</v>
      </c>
      <c r="CN585" t="s">
        <v>2173</v>
      </c>
      <c r="CO585" s="27">
        <v>0.46666666666666662</v>
      </c>
      <c r="CP585" s="27">
        <v>0</v>
      </c>
      <c r="CQ585" t="s">
        <v>2374</v>
      </c>
      <c r="CR585" t="s">
        <v>1427</v>
      </c>
      <c r="CS585" t="s">
        <v>1390</v>
      </c>
      <c r="CT585" t="s">
        <v>2174</v>
      </c>
      <c r="CU585">
        <v>183511342</v>
      </c>
      <c r="CV585">
        <v>9000</v>
      </c>
    </row>
    <row r="586" spans="1:100" x14ac:dyDescent="0.2">
      <c r="A586" s="12"/>
      <c r="B586" s="10"/>
      <c r="C586" s="10"/>
      <c r="D586" s="14"/>
      <c r="E586" s="14"/>
      <c r="F586" s="14"/>
      <c r="G586" s="14"/>
      <c r="H586" s="14"/>
      <c r="I586" s="13"/>
      <c r="J586" s="13"/>
      <c r="M586" s="5"/>
      <c r="N586" s="14"/>
      <c r="O586" s="14"/>
      <c r="P586" s="14"/>
      <c r="Q586" s="14"/>
      <c r="AL586" t="s">
        <v>399</v>
      </c>
      <c r="AM586" t="s">
        <v>2374</v>
      </c>
      <c r="AN586" s="27">
        <v>0.44064814814814812</v>
      </c>
      <c r="AO586" t="s">
        <v>2168</v>
      </c>
      <c r="AP586">
        <v>1016892882</v>
      </c>
      <c r="AQ586" t="s">
        <v>1414</v>
      </c>
      <c r="AR586" t="s">
        <v>1415</v>
      </c>
      <c r="AS586" t="s">
        <v>1416</v>
      </c>
      <c r="AT586" t="s">
        <v>1346</v>
      </c>
      <c r="AU586" t="s">
        <v>800</v>
      </c>
      <c r="AV586" s="10">
        <v>140001287954</v>
      </c>
      <c r="AW586" s="10">
        <v>130000575959</v>
      </c>
      <c r="AX586">
        <v>2006967283</v>
      </c>
      <c r="AY586" t="s">
        <v>2366</v>
      </c>
      <c r="AZ586" s="21">
        <v>49755</v>
      </c>
      <c r="BA586">
        <v>9008242059</v>
      </c>
      <c r="BB586" s="21">
        <v>49755</v>
      </c>
      <c r="BC586" t="s">
        <v>2379</v>
      </c>
      <c r="BD586" t="s">
        <v>2380</v>
      </c>
      <c r="BE586" s="21">
        <f t="shared" si="9"/>
        <v>0</v>
      </c>
      <c r="BF586" t="s">
        <v>1417</v>
      </c>
      <c r="BG586" t="s">
        <v>1418</v>
      </c>
      <c r="BH586" t="s">
        <v>2486</v>
      </c>
      <c r="BI586" s="27">
        <v>0.40960648148148149</v>
      </c>
      <c r="BJ586">
        <v>267513</v>
      </c>
      <c r="BK586" t="s">
        <v>95</v>
      </c>
      <c r="BL586" s="27">
        <v>0.40960648148148149</v>
      </c>
      <c r="BM586" t="s">
        <v>2486</v>
      </c>
      <c r="BN586" s="27">
        <v>0.44283564814814813</v>
      </c>
      <c r="BO586" t="s">
        <v>2169</v>
      </c>
      <c r="BQ586" t="s">
        <v>2298</v>
      </c>
      <c r="BT586">
        <v>30330</v>
      </c>
      <c r="BW586" t="s">
        <v>1421</v>
      </c>
      <c r="BY586" s="28">
        <v>1</v>
      </c>
      <c r="BZ586" t="s">
        <v>2439</v>
      </c>
      <c r="CA586" t="s">
        <v>1422</v>
      </c>
      <c r="CB586" t="s">
        <v>2171</v>
      </c>
      <c r="CC586">
        <v>9000</v>
      </c>
      <c r="CD586" t="s">
        <v>1390</v>
      </c>
      <c r="CE586">
        <v>10</v>
      </c>
      <c r="CF586">
        <v>9000</v>
      </c>
      <c r="CG586" t="s">
        <v>1390</v>
      </c>
      <c r="CH586">
        <v>4018198109</v>
      </c>
      <c r="CI586" t="s">
        <v>1390</v>
      </c>
      <c r="CJ586" s="27">
        <v>0</v>
      </c>
      <c r="CK586" t="s">
        <v>2439</v>
      </c>
      <c r="CL586" t="s">
        <v>1424</v>
      </c>
      <c r="CM586" t="s">
        <v>2172</v>
      </c>
      <c r="CN586" t="s">
        <v>2173</v>
      </c>
      <c r="CO586" s="27">
        <v>0.44071759259259258</v>
      </c>
      <c r="CP586" s="27">
        <v>0</v>
      </c>
      <c r="CQ586" t="s">
        <v>2374</v>
      </c>
      <c r="CR586" t="s">
        <v>1427</v>
      </c>
      <c r="CS586" t="s">
        <v>1390</v>
      </c>
      <c r="CT586" t="s">
        <v>2174</v>
      </c>
      <c r="CU586">
        <v>183507992</v>
      </c>
      <c r="CV586">
        <v>9000</v>
      </c>
    </row>
    <row r="587" spans="1:100" x14ac:dyDescent="0.2">
      <c r="A587" s="12"/>
      <c r="B587" s="10"/>
      <c r="C587" s="10"/>
      <c r="D587" s="14"/>
      <c r="E587" s="14"/>
      <c r="F587" s="14"/>
      <c r="G587" s="14"/>
      <c r="H587" s="14"/>
      <c r="I587" s="13"/>
      <c r="J587" s="13"/>
      <c r="M587" s="5"/>
      <c r="N587" s="14"/>
      <c r="O587" s="14"/>
      <c r="P587" s="14"/>
      <c r="Q587" s="14"/>
      <c r="AL587" t="s">
        <v>399</v>
      </c>
      <c r="AM587" t="s">
        <v>2374</v>
      </c>
      <c r="AN587" s="27">
        <v>0.42953703703703705</v>
      </c>
      <c r="AO587" t="s">
        <v>2168</v>
      </c>
      <c r="AP587">
        <v>1016892882</v>
      </c>
      <c r="AQ587" t="s">
        <v>1414</v>
      </c>
      <c r="AR587" t="s">
        <v>1415</v>
      </c>
      <c r="AS587" t="s">
        <v>1416</v>
      </c>
      <c r="AT587" t="s">
        <v>1346</v>
      </c>
      <c r="AU587" t="s">
        <v>1096</v>
      </c>
      <c r="AV587" s="10">
        <v>140001287888</v>
      </c>
      <c r="AW587" s="10">
        <v>130000575967</v>
      </c>
      <c r="AX587">
        <v>2006967274</v>
      </c>
      <c r="AY587" t="s">
        <v>2366</v>
      </c>
      <c r="AZ587" s="21">
        <v>5703.1</v>
      </c>
      <c r="BA587">
        <v>9008241905</v>
      </c>
      <c r="BB587" s="21">
        <v>5703.1</v>
      </c>
      <c r="BC587" t="s">
        <v>2379</v>
      </c>
      <c r="BD587" t="s">
        <v>2380</v>
      </c>
      <c r="BE587" s="21">
        <f t="shared" si="9"/>
        <v>0</v>
      </c>
      <c r="BF587" t="s">
        <v>1417</v>
      </c>
      <c r="BG587" t="s">
        <v>1418</v>
      </c>
      <c r="BH587" t="s">
        <v>2486</v>
      </c>
      <c r="BI587" s="27">
        <v>0.41790509259259262</v>
      </c>
      <c r="BJ587">
        <v>267513</v>
      </c>
      <c r="BK587" t="s">
        <v>95</v>
      </c>
      <c r="BL587" s="27">
        <v>0.41790509259259262</v>
      </c>
      <c r="BM587" t="s">
        <v>2486</v>
      </c>
      <c r="BN587" s="27">
        <v>0.43443287037037037</v>
      </c>
      <c r="BO587" t="s">
        <v>2169</v>
      </c>
      <c r="BQ587" t="s">
        <v>2299</v>
      </c>
      <c r="BT587">
        <v>30330</v>
      </c>
      <c r="BW587" t="s">
        <v>1421</v>
      </c>
      <c r="BY587" s="28">
        <v>1</v>
      </c>
      <c r="BZ587" t="s">
        <v>2439</v>
      </c>
      <c r="CA587" t="s">
        <v>1422</v>
      </c>
      <c r="CB587" t="s">
        <v>2171</v>
      </c>
      <c r="CC587">
        <v>9000</v>
      </c>
      <c r="CD587" t="s">
        <v>1390</v>
      </c>
      <c r="CE587">
        <v>10</v>
      </c>
      <c r="CF587">
        <v>9000</v>
      </c>
      <c r="CG587" t="s">
        <v>1390</v>
      </c>
      <c r="CH587">
        <v>4018198109</v>
      </c>
      <c r="CI587" t="s">
        <v>1390</v>
      </c>
      <c r="CJ587" s="27">
        <v>0</v>
      </c>
      <c r="CK587" t="s">
        <v>2439</v>
      </c>
      <c r="CL587" t="s">
        <v>1424</v>
      </c>
      <c r="CM587" t="s">
        <v>2172</v>
      </c>
      <c r="CN587" t="s">
        <v>2173</v>
      </c>
      <c r="CO587" s="27">
        <v>0.43026620370370372</v>
      </c>
      <c r="CP587" s="27">
        <v>0</v>
      </c>
      <c r="CQ587" t="s">
        <v>2374</v>
      </c>
      <c r="CR587" t="s">
        <v>1427</v>
      </c>
      <c r="CS587" t="s">
        <v>1390</v>
      </c>
      <c r="CT587" t="s">
        <v>2174</v>
      </c>
      <c r="CU587">
        <v>183507371</v>
      </c>
      <c r="CV587">
        <v>9000</v>
      </c>
    </row>
    <row r="588" spans="1:100" x14ac:dyDescent="0.2">
      <c r="A588" s="12"/>
      <c r="B588" s="10"/>
      <c r="C588" s="10"/>
      <c r="D588" s="14"/>
      <c r="E588" s="14"/>
      <c r="F588" s="14"/>
      <c r="G588" s="14"/>
      <c r="H588" s="14"/>
      <c r="I588" s="13"/>
      <c r="J588" s="13"/>
      <c r="M588" s="5"/>
      <c r="N588" s="14"/>
      <c r="O588" s="14"/>
      <c r="P588" s="14"/>
      <c r="Q588" s="14"/>
      <c r="AL588" t="s">
        <v>517</v>
      </c>
      <c r="AM588" t="s">
        <v>2398</v>
      </c>
      <c r="AN588" s="27">
        <v>0.64134259259259263</v>
      </c>
      <c r="AO588" t="s">
        <v>2300</v>
      </c>
      <c r="AP588">
        <v>1017079140</v>
      </c>
      <c r="AQ588" t="s">
        <v>1414</v>
      </c>
      <c r="AR588" t="s">
        <v>1415</v>
      </c>
      <c r="AS588" t="s">
        <v>1416</v>
      </c>
      <c r="AT588" t="s">
        <v>1346</v>
      </c>
      <c r="AU588" t="s">
        <v>831</v>
      </c>
      <c r="AV588" s="10">
        <v>140001291335</v>
      </c>
      <c r="AW588" s="10">
        <v>130000579743</v>
      </c>
      <c r="AX588">
        <v>2006973405</v>
      </c>
      <c r="AY588" t="s">
        <v>2366</v>
      </c>
      <c r="AZ588" s="21">
        <v>63028.35</v>
      </c>
      <c r="BA588">
        <v>9008249336</v>
      </c>
      <c r="BB588" s="21">
        <v>63028.35</v>
      </c>
      <c r="BC588" t="s">
        <v>2377</v>
      </c>
      <c r="BD588" t="s">
        <v>2378</v>
      </c>
      <c r="BE588" s="21">
        <f t="shared" si="9"/>
        <v>0</v>
      </c>
      <c r="BF588" t="s">
        <v>1417</v>
      </c>
      <c r="BG588" t="s">
        <v>1418</v>
      </c>
      <c r="BH588" t="s">
        <v>2504</v>
      </c>
      <c r="BI588" s="27">
        <v>0.56451388888888887</v>
      </c>
      <c r="BJ588">
        <v>455019</v>
      </c>
      <c r="BK588" t="s">
        <v>107</v>
      </c>
      <c r="BL588" s="27">
        <v>0.56451388888888887</v>
      </c>
      <c r="BM588" t="s">
        <v>2504</v>
      </c>
      <c r="BN588" s="27">
        <v>0.64207175925925919</v>
      </c>
      <c r="BO588" t="s">
        <v>2301</v>
      </c>
      <c r="BQ588" t="s">
        <v>2302</v>
      </c>
      <c r="BT588">
        <v>30210</v>
      </c>
      <c r="BW588" t="s">
        <v>1421</v>
      </c>
      <c r="BY588" s="28">
        <v>1</v>
      </c>
      <c r="BZ588" t="s">
        <v>2470</v>
      </c>
      <c r="CA588" t="s">
        <v>1422</v>
      </c>
      <c r="CB588" t="s">
        <v>2303</v>
      </c>
      <c r="CC588">
        <v>9000</v>
      </c>
      <c r="CD588" t="s">
        <v>1396</v>
      </c>
      <c r="CE588">
        <v>10</v>
      </c>
      <c r="CF588">
        <v>9000</v>
      </c>
      <c r="CG588" t="s">
        <v>1396</v>
      </c>
      <c r="CH588">
        <v>4016316829</v>
      </c>
      <c r="CI588" t="s">
        <v>1396</v>
      </c>
      <c r="CJ588" s="27">
        <v>0</v>
      </c>
      <c r="CK588" t="s">
        <v>2471</v>
      </c>
      <c r="CL588" t="s">
        <v>1424</v>
      </c>
      <c r="CM588" t="s">
        <v>2304</v>
      </c>
      <c r="CN588" t="s">
        <v>2305</v>
      </c>
      <c r="CO588" s="27">
        <v>0.64137731481481486</v>
      </c>
      <c r="CP588" s="27">
        <v>0</v>
      </c>
      <c r="CQ588" t="s">
        <v>2398</v>
      </c>
      <c r="CR588" t="s">
        <v>1427</v>
      </c>
      <c r="CS588" t="s">
        <v>1396</v>
      </c>
      <c r="CT588" t="s">
        <v>2306</v>
      </c>
      <c r="CU588">
        <v>183572233</v>
      </c>
      <c r="CV588">
        <v>9000</v>
      </c>
    </row>
    <row r="589" spans="1:100" x14ac:dyDescent="0.2">
      <c r="A589" s="12"/>
      <c r="B589" s="10"/>
      <c r="C589" s="10"/>
      <c r="D589" s="14"/>
      <c r="E589" s="14"/>
      <c r="F589" s="14"/>
      <c r="G589" s="14"/>
      <c r="H589" s="14"/>
      <c r="I589" s="13"/>
      <c r="J589" s="13"/>
      <c r="M589" s="5"/>
      <c r="N589" s="14"/>
      <c r="O589" s="14"/>
      <c r="P589" s="14"/>
      <c r="Q589" s="14"/>
      <c r="AL589" t="s">
        <v>517</v>
      </c>
      <c r="AM589" t="s">
        <v>2398</v>
      </c>
      <c r="AN589" s="27">
        <v>0.64423611111111112</v>
      </c>
      <c r="AO589" t="s">
        <v>2300</v>
      </c>
      <c r="AP589">
        <v>1016892882</v>
      </c>
      <c r="AQ589" t="s">
        <v>1414</v>
      </c>
      <c r="AR589" t="s">
        <v>1415</v>
      </c>
      <c r="AS589" t="s">
        <v>1416</v>
      </c>
      <c r="AT589" t="s">
        <v>1346</v>
      </c>
      <c r="AU589" t="s">
        <v>807</v>
      </c>
      <c r="AV589" s="10">
        <v>140001291348</v>
      </c>
      <c r="AW589" s="10">
        <v>130000579715</v>
      </c>
      <c r="AX589">
        <v>2006973411</v>
      </c>
      <c r="AY589" t="s">
        <v>2366</v>
      </c>
      <c r="AZ589" s="21">
        <v>125585.9</v>
      </c>
      <c r="BA589">
        <v>9008249343</v>
      </c>
      <c r="BB589" s="21">
        <v>125585.9</v>
      </c>
      <c r="BC589" t="s">
        <v>2379</v>
      </c>
      <c r="BD589" t="s">
        <v>2380</v>
      </c>
      <c r="BE589" s="21">
        <f t="shared" si="9"/>
        <v>0</v>
      </c>
      <c r="BF589" t="s">
        <v>1417</v>
      </c>
      <c r="BG589" t="s">
        <v>1418</v>
      </c>
      <c r="BH589" t="s">
        <v>2504</v>
      </c>
      <c r="BI589" s="27">
        <v>0.56442129629629634</v>
      </c>
      <c r="BJ589">
        <v>455019</v>
      </c>
      <c r="BK589" t="s">
        <v>107</v>
      </c>
      <c r="BL589" s="27">
        <v>0.56442129629629634</v>
      </c>
      <c r="BM589" t="s">
        <v>2504</v>
      </c>
      <c r="BN589" s="27">
        <v>0.64493055555555556</v>
      </c>
      <c r="BO589" t="s">
        <v>2301</v>
      </c>
      <c r="BQ589" t="s">
        <v>2307</v>
      </c>
      <c r="BT589">
        <v>30210</v>
      </c>
      <c r="BW589" t="s">
        <v>1421</v>
      </c>
      <c r="BY589" s="28">
        <v>1</v>
      </c>
      <c r="BZ589" t="s">
        <v>2470</v>
      </c>
      <c r="CA589" t="s">
        <v>1422</v>
      </c>
      <c r="CB589" t="s">
        <v>2303</v>
      </c>
      <c r="CC589">
        <v>9000</v>
      </c>
      <c r="CD589" t="s">
        <v>1396</v>
      </c>
      <c r="CE589">
        <v>10</v>
      </c>
      <c r="CF589">
        <v>9000</v>
      </c>
      <c r="CG589" t="s">
        <v>1396</v>
      </c>
      <c r="CH589">
        <v>4016316829</v>
      </c>
      <c r="CI589" t="s">
        <v>1396</v>
      </c>
      <c r="CJ589" s="27">
        <v>0</v>
      </c>
      <c r="CK589" t="s">
        <v>2471</v>
      </c>
      <c r="CL589" t="s">
        <v>1424</v>
      </c>
      <c r="CM589" t="s">
        <v>2304</v>
      </c>
      <c r="CN589" t="s">
        <v>2305</v>
      </c>
      <c r="CO589" s="27">
        <v>0.64427083333333335</v>
      </c>
      <c r="CP589" s="27">
        <v>0</v>
      </c>
      <c r="CQ589" t="s">
        <v>2398</v>
      </c>
      <c r="CR589" t="s">
        <v>1427</v>
      </c>
      <c r="CS589" t="s">
        <v>1396</v>
      </c>
      <c r="CT589" t="s">
        <v>2306</v>
      </c>
      <c r="CU589">
        <v>183572497</v>
      </c>
      <c r="CV589">
        <v>9000</v>
      </c>
    </row>
    <row r="590" spans="1:100" x14ac:dyDescent="0.2">
      <c r="A590" s="12"/>
      <c r="B590" s="10"/>
      <c r="C590" s="10"/>
      <c r="D590" s="14"/>
      <c r="E590" s="14"/>
      <c r="F590" s="14"/>
      <c r="G590" s="14"/>
      <c r="H590" s="14"/>
      <c r="I590" s="13"/>
      <c r="J590" s="13"/>
      <c r="M590" s="5"/>
      <c r="N590" s="14"/>
      <c r="O590" s="14"/>
      <c r="P590" s="14"/>
      <c r="Q590" s="14"/>
      <c r="AL590" t="s">
        <v>517</v>
      </c>
      <c r="AM590" t="s">
        <v>2398</v>
      </c>
      <c r="AN590" s="27">
        <v>0.65019675925925924</v>
      </c>
      <c r="AO590" t="s">
        <v>2300</v>
      </c>
      <c r="AP590">
        <v>1016892882</v>
      </c>
      <c r="AQ590" t="s">
        <v>1414</v>
      </c>
      <c r="AR590" t="s">
        <v>1415</v>
      </c>
      <c r="AS590" t="s">
        <v>1416</v>
      </c>
      <c r="AT590" t="s">
        <v>1346</v>
      </c>
      <c r="AU590" t="s">
        <v>777</v>
      </c>
      <c r="AV590" s="10">
        <v>140001291379</v>
      </c>
      <c r="AW590" s="10">
        <v>130000579711</v>
      </c>
      <c r="AX590">
        <v>2006973477</v>
      </c>
      <c r="AY590" t="s">
        <v>2366</v>
      </c>
      <c r="AZ590" s="21">
        <v>238577.9</v>
      </c>
      <c r="BA590">
        <v>9008249390</v>
      </c>
      <c r="BB590" s="21">
        <v>238577.9</v>
      </c>
      <c r="BC590" t="s">
        <v>2379</v>
      </c>
      <c r="BD590" t="s">
        <v>2380</v>
      </c>
      <c r="BE590" s="21">
        <f t="shared" si="9"/>
        <v>0</v>
      </c>
      <c r="BF590" t="s">
        <v>1417</v>
      </c>
      <c r="BG590" t="s">
        <v>1418</v>
      </c>
      <c r="BH590" t="s">
        <v>2504</v>
      </c>
      <c r="BI590" s="27">
        <v>0.56439814814814815</v>
      </c>
      <c r="BJ590">
        <v>455019</v>
      </c>
      <c r="BK590" t="s">
        <v>107</v>
      </c>
      <c r="BL590" s="27">
        <v>0.56439814814814815</v>
      </c>
      <c r="BM590" t="s">
        <v>2504</v>
      </c>
      <c r="BN590" s="27">
        <v>0.65121527777777777</v>
      </c>
      <c r="BO590" t="s">
        <v>2301</v>
      </c>
      <c r="BQ590" t="s">
        <v>2308</v>
      </c>
      <c r="BT590">
        <v>30210</v>
      </c>
      <c r="BW590" t="s">
        <v>1421</v>
      </c>
      <c r="BY590" s="28">
        <v>1</v>
      </c>
      <c r="BZ590" t="s">
        <v>2470</v>
      </c>
      <c r="CA590" t="s">
        <v>1422</v>
      </c>
      <c r="CB590" t="s">
        <v>2303</v>
      </c>
      <c r="CC590">
        <v>9000</v>
      </c>
      <c r="CD590" t="s">
        <v>1396</v>
      </c>
      <c r="CE590">
        <v>10</v>
      </c>
      <c r="CF590">
        <v>9000</v>
      </c>
      <c r="CG590" t="s">
        <v>1396</v>
      </c>
      <c r="CH590">
        <v>4016316829</v>
      </c>
      <c r="CI590" t="s">
        <v>1396</v>
      </c>
      <c r="CJ590" s="27">
        <v>0</v>
      </c>
      <c r="CK590" t="s">
        <v>2471</v>
      </c>
      <c r="CL590" t="s">
        <v>1424</v>
      </c>
      <c r="CM590" t="s">
        <v>2304</v>
      </c>
      <c r="CN590" t="s">
        <v>2305</v>
      </c>
      <c r="CO590" s="27">
        <v>0.65023148148148147</v>
      </c>
      <c r="CP590" s="27">
        <v>0</v>
      </c>
      <c r="CQ590" t="s">
        <v>2398</v>
      </c>
      <c r="CR590" t="s">
        <v>1427</v>
      </c>
      <c r="CS590" t="s">
        <v>1396</v>
      </c>
      <c r="CT590" t="s">
        <v>2306</v>
      </c>
      <c r="CU590">
        <v>183573264</v>
      </c>
      <c r="CV590">
        <v>9000</v>
      </c>
    </row>
    <row r="591" spans="1:100" x14ac:dyDescent="0.2">
      <c r="A591" s="12"/>
      <c r="B591" s="10"/>
      <c r="C591" s="10"/>
      <c r="D591" s="14"/>
      <c r="E591" s="14"/>
      <c r="F591" s="14"/>
      <c r="G591" s="14"/>
      <c r="H591" s="14"/>
      <c r="I591" s="13"/>
      <c r="J591" s="13"/>
      <c r="M591" s="5"/>
      <c r="N591" s="14"/>
      <c r="O591" s="14"/>
      <c r="P591" s="14"/>
      <c r="Q591" s="14"/>
      <c r="AL591" t="s">
        <v>517</v>
      </c>
      <c r="AM591" t="s">
        <v>2398</v>
      </c>
      <c r="AN591" s="27">
        <v>0.65374999999999994</v>
      </c>
      <c r="AO591" t="s">
        <v>2300</v>
      </c>
      <c r="AP591">
        <v>1016892882</v>
      </c>
      <c r="AQ591" t="s">
        <v>1414</v>
      </c>
      <c r="AR591" t="s">
        <v>1415</v>
      </c>
      <c r="AS591" t="s">
        <v>1416</v>
      </c>
      <c r="AT591" t="s">
        <v>1346</v>
      </c>
      <c r="AU591" t="s">
        <v>747</v>
      </c>
      <c r="AV591" s="10">
        <v>140001291402</v>
      </c>
      <c r="AW591" s="10">
        <v>130000579718</v>
      </c>
      <c r="AX591">
        <v>2006973485</v>
      </c>
      <c r="AY591" t="s">
        <v>2366</v>
      </c>
      <c r="AZ591" s="21">
        <v>139239.1</v>
      </c>
      <c r="BA591">
        <v>9008249399</v>
      </c>
      <c r="BB591" s="21">
        <v>139239.1</v>
      </c>
      <c r="BC591" t="s">
        <v>2379</v>
      </c>
      <c r="BD591" t="s">
        <v>2380</v>
      </c>
      <c r="BE591" s="21">
        <f t="shared" si="9"/>
        <v>0</v>
      </c>
      <c r="BF591" t="s">
        <v>1417</v>
      </c>
      <c r="BG591" t="s">
        <v>1418</v>
      </c>
      <c r="BH591" t="s">
        <v>2504</v>
      </c>
      <c r="BI591" s="27">
        <v>0.56437499999999996</v>
      </c>
      <c r="BJ591">
        <v>455019</v>
      </c>
      <c r="BK591" t="s">
        <v>107</v>
      </c>
      <c r="BL591" s="27">
        <v>0.56437499999999996</v>
      </c>
      <c r="BM591" t="s">
        <v>2504</v>
      </c>
      <c r="BN591" s="27">
        <v>0.65469907407407402</v>
      </c>
      <c r="BO591" t="s">
        <v>2301</v>
      </c>
      <c r="BQ591" t="s">
        <v>2309</v>
      </c>
      <c r="BT591">
        <v>30210</v>
      </c>
      <c r="BW591" t="s">
        <v>1421</v>
      </c>
      <c r="BY591" s="28">
        <v>1</v>
      </c>
      <c r="BZ591" t="s">
        <v>2470</v>
      </c>
      <c r="CA591" t="s">
        <v>1422</v>
      </c>
      <c r="CB591" t="s">
        <v>2303</v>
      </c>
      <c r="CC591">
        <v>9000</v>
      </c>
      <c r="CD591" t="s">
        <v>1396</v>
      </c>
      <c r="CE591">
        <v>10</v>
      </c>
      <c r="CF591">
        <v>9000</v>
      </c>
      <c r="CG591" t="s">
        <v>1396</v>
      </c>
      <c r="CH591">
        <v>4016316829</v>
      </c>
      <c r="CI591" t="s">
        <v>1396</v>
      </c>
      <c r="CJ591" s="27">
        <v>0</v>
      </c>
      <c r="CK591" t="s">
        <v>2471</v>
      </c>
      <c r="CL591" t="s">
        <v>1424</v>
      </c>
      <c r="CM591" t="s">
        <v>2304</v>
      </c>
      <c r="CN591" t="s">
        <v>2305</v>
      </c>
      <c r="CO591" s="27">
        <v>0.65378472222222228</v>
      </c>
      <c r="CP591" s="27">
        <v>0</v>
      </c>
      <c r="CQ591" t="s">
        <v>2398</v>
      </c>
      <c r="CR591" t="s">
        <v>1427</v>
      </c>
      <c r="CS591" t="s">
        <v>1396</v>
      </c>
      <c r="CT591" t="s">
        <v>2306</v>
      </c>
      <c r="CU591">
        <v>183573567</v>
      </c>
      <c r="CV591">
        <v>9000</v>
      </c>
    </row>
    <row r="592" spans="1:100" x14ac:dyDescent="0.2">
      <c r="A592" s="12"/>
      <c r="B592" s="10"/>
      <c r="C592" s="10"/>
      <c r="D592" s="14"/>
      <c r="E592" s="14"/>
      <c r="F592" s="14"/>
      <c r="G592" s="14"/>
      <c r="H592" s="14"/>
      <c r="I592" s="13"/>
      <c r="J592" s="13"/>
      <c r="M592" s="5"/>
      <c r="N592" s="14"/>
      <c r="O592" s="14"/>
      <c r="P592" s="14"/>
      <c r="Q592" s="14"/>
      <c r="AL592" t="s">
        <v>517</v>
      </c>
      <c r="AM592" t="s">
        <v>2398</v>
      </c>
      <c r="AN592" s="27">
        <v>0.65938657407407408</v>
      </c>
      <c r="AO592" t="s">
        <v>2300</v>
      </c>
      <c r="AP592">
        <v>1016894925</v>
      </c>
      <c r="AQ592" t="s">
        <v>1414</v>
      </c>
      <c r="AR592" t="s">
        <v>1415</v>
      </c>
      <c r="AS592" t="s">
        <v>1416</v>
      </c>
      <c r="AT592" t="s">
        <v>1346</v>
      </c>
      <c r="AU592" t="s">
        <v>711</v>
      </c>
      <c r="AV592" s="10">
        <v>140001291430</v>
      </c>
      <c r="AW592" s="10">
        <v>130000579735</v>
      </c>
      <c r="AX592">
        <v>2006973489</v>
      </c>
      <c r="AY592" t="s">
        <v>2366</v>
      </c>
      <c r="AZ592" s="21">
        <v>598739.9</v>
      </c>
      <c r="BA592">
        <v>9008249405</v>
      </c>
      <c r="BB592" s="21">
        <v>598739.9</v>
      </c>
      <c r="BC592" t="s">
        <v>2367</v>
      </c>
      <c r="BD592" t="s">
        <v>2383</v>
      </c>
      <c r="BE592" s="21">
        <f t="shared" si="9"/>
        <v>0</v>
      </c>
      <c r="BF592" t="s">
        <v>1417</v>
      </c>
      <c r="BG592" t="s">
        <v>1418</v>
      </c>
      <c r="BH592" t="s">
        <v>2504</v>
      </c>
      <c r="BI592" s="27">
        <v>0.5643055555555555</v>
      </c>
      <c r="BJ592">
        <v>455019</v>
      </c>
      <c r="BK592" t="s">
        <v>107</v>
      </c>
      <c r="BL592" s="27">
        <v>0.5643055555555555</v>
      </c>
      <c r="BM592" t="s">
        <v>2504</v>
      </c>
      <c r="BN592" s="27">
        <v>0.66038194444444442</v>
      </c>
      <c r="BO592" t="s">
        <v>2301</v>
      </c>
      <c r="BQ592" t="s">
        <v>2310</v>
      </c>
      <c r="BT592">
        <v>30210</v>
      </c>
      <c r="BW592" t="s">
        <v>1421</v>
      </c>
      <c r="BY592" s="28">
        <v>1</v>
      </c>
      <c r="BZ592" t="s">
        <v>2505</v>
      </c>
      <c r="CA592" t="s">
        <v>1422</v>
      </c>
      <c r="CB592" t="s">
        <v>2303</v>
      </c>
      <c r="CC592">
        <v>9000</v>
      </c>
      <c r="CD592" t="s">
        <v>1396</v>
      </c>
      <c r="CE592">
        <v>10</v>
      </c>
      <c r="CF592">
        <v>9000</v>
      </c>
      <c r="CG592" t="s">
        <v>1396</v>
      </c>
      <c r="CH592">
        <v>4016316829</v>
      </c>
      <c r="CI592" t="s">
        <v>1396</v>
      </c>
      <c r="CJ592" s="27">
        <v>0</v>
      </c>
      <c r="CK592" t="s">
        <v>2460</v>
      </c>
      <c r="CL592" t="s">
        <v>1424</v>
      </c>
      <c r="CM592" t="s">
        <v>2304</v>
      </c>
      <c r="CN592" t="s">
        <v>2305</v>
      </c>
      <c r="CO592" s="27">
        <v>0.65942129629629631</v>
      </c>
      <c r="CP592" s="27">
        <v>0</v>
      </c>
      <c r="CQ592" t="s">
        <v>2398</v>
      </c>
      <c r="CR592" t="s">
        <v>1427</v>
      </c>
      <c r="CS592" t="s">
        <v>1396</v>
      </c>
      <c r="CT592" t="s">
        <v>2306</v>
      </c>
      <c r="CU592">
        <v>183574057</v>
      </c>
      <c r="CV592">
        <v>9000</v>
      </c>
    </row>
    <row r="593" spans="1:100" x14ac:dyDescent="0.2">
      <c r="A593" s="12"/>
      <c r="B593" s="10"/>
      <c r="C593" s="10"/>
      <c r="D593" s="14"/>
      <c r="E593" s="14"/>
      <c r="F593" s="14"/>
      <c r="G593" s="14"/>
      <c r="H593" s="14"/>
      <c r="I593" s="13"/>
      <c r="J593" s="13"/>
      <c r="M593" s="5"/>
      <c r="N593" s="14"/>
      <c r="O593" s="14"/>
      <c r="P593" s="14"/>
      <c r="Q593" s="14"/>
      <c r="AL593" t="s">
        <v>517</v>
      </c>
      <c r="AM593" t="s">
        <v>2398</v>
      </c>
      <c r="AN593" s="27">
        <v>0.62993055555555555</v>
      </c>
      <c r="AO593" t="s">
        <v>2300</v>
      </c>
      <c r="AP593">
        <v>1017270176</v>
      </c>
      <c r="AQ593" t="s">
        <v>1414</v>
      </c>
      <c r="AR593" t="s">
        <v>1415</v>
      </c>
      <c r="AS593" t="s">
        <v>1416</v>
      </c>
      <c r="AT593" t="s">
        <v>1346</v>
      </c>
      <c r="AU593" t="s">
        <v>856</v>
      </c>
      <c r="AV593" s="10">
        <v>140001291295</v>
      </c>
      <c r="AW593" s="10">
        <v>130000579731</v>
      </c>
      <c r="AX593">
        <v>2006973394</v>
      </c>
      <c r="AY593" t="s">
        <v>2366</v>
      </c>
      <c r="AZ593" s="21">
        <v>79388.649999999994</v>
      </c>
      <c r="BA593">
        <v>9008249248</v>
      </c>
      <c r="BB593" s="21">
        <v>79388.649999999994</v>
      </c>
      <c r="BC593" t="s">
        <v>2381</v>
      </c>
      <c r="BD593" t="s">
        <v>2382</v>
      </c>
      <c r="BE593" s="21">
        <f t="shared" si="9"/>
        <v>0</v>
      </c>
      <c r="BF593" t="s">
        <v>1417</v>
      </c>
      <c r="BG593" t="s">
        <v>1418</v>
      </c>
      <c r="BH593" t="s">
        <v>2504</v>
      </c>
      <c r="BI593" s="27">
        <v>0.56453703703703706</v>
      </c>
      <c r="BJ593">
        <v>455019</v>
      </c>
      <c r="BK593" t="s">
        <v>107</v>
      </c>
      <c r="BL593" s="27">
        <v>0.56453703703703706</v>
      </c>
      <c r="BM593" t="s">
        <v>2504</v>
      </c>
      <c r="BN593" s="27">
        <v>0.63613425925925926</v>
      </c>
      <c r="BO593" t="s">
        <v>2301</v>
      </c>
      <c r="BQ593" t="s">
        <v>2311</v>
      </c>
      <c r="BT593">
        <v>30210</v>
      </c>
      <c r="BW593" t="s">
        <v>1421</v>
      </c>
      <c r="BY593" s="28">
        <v>1</v>
      </c>
      <c r="BZ593" t="s">
        <v>2489</v>
      </c>
      <c r="CA593" t="s">
        <v>1422</v>
      </c>
      <c r="CB593" t="s">
        <v>2303</v>
      </c>
      <c r="CC593">
        <v>9000</v>
      </c>
      <c r="CD593" t="s">
        <v>1396</v>
      </c>
      <c r="CE593">
        <v>10</v>
      </c>
      <c r="CF593">
        <v>9000</v>
      </c>
      <c r="CG593" t="s">
        <v>1396</v>
      </c>
      <c r="CH593">
        <v>4016316829</v>
      </c>
      <c r="CI593" t="s">
        <v>1396</v>
      </c>
      <c r="CJ593" s="27">
        <v>0</v>
      </c>
      <c r="CK593" t="s">
        <v>2463</v>
      </c>
      <c r="CL593" t="s">
        <v>1424</v>
      </c>
      <c r="CM593" t="s">
        <v>2304</v>
      </c>
      <c r="CN593" t="s">
        <v>2305</v>
      </c>
      <c r="CO593" s="27">
        <v>0.63011574074074073</v>
      </c>
      <c r="CP593" s="27">
        <v>0</v>
      </c>
      <c r="CQ593" t="s">
        <v>2398</v>
      </c>
      <c r="CR593" t="s">
        <v>1427</v>
      </c>
      <c r="CS593" t="s">
        <v>1396</v>
      </c>
      <c r="CT593" t="s">
        <v>2306</v>
      </c>
      <c r="CU593">
        <v>183571818</v>
      </c>
      <c r="CV593">
        <v>9000</v>
      </c>
    </row>
    <row r="594" spans="1:100" x14ac:dyDescent="0.2">
      <c r="A594" s="12"/>
      <c r="B594" s="10"/>
      <c r="C594" s="10"/>
      <c r="D594" s="14"/>
      <c r="E594" s="14"/>
      <c r="F594" s="14"/>
      <c r="G594" s="14"/>
      <c r="H594" s="14"/>
      <c r="I594" s="13"/>
      <c r="J594" s="13"/>
      <c r="M594" s="5"/>
      <c r="N594" s="14"/>
      <c r="O594" s="14"/>
      <c r="P594" s="14"/>
      <c r="Q594" s="14"/>
      <c r="AL594" t="s">
        <v>517</v>
      </c>
      <c r="AM594" t="s">
        <v>2398</v>
      </c>
      <c r="AN594" s="27">
        <v>0.54738425925925926</v>
      </c>
      <c r="AO594" t="s">
        <v>2300</v>
      </c>
      <c r="AP594">
        <v>1016894837</v>
      </c>
      <c r="AQ594" t="s">
        <v>1414</v>
      </c>
      <c r="AR594" t="s">
        <v>1415</v>
      </c>
      <c r="AS594" t="s">
        <v>1416</v>
      </c>
      <c r="AT594" t="s">
        <v>1346</v>
      </c>
      <c r="AU594" t="s">
        <v>1057</v>
      </c>
      <c r="AV594" s="10">
        <v>140001290712</v>
      </c>
      <c r="AW594" s="10">
        <v>130000579728</v>
      </c>
      <c r="AX594">
        <v>2006972589</v>
      </c>
      <c r="AY594" t="s">
        <v>2366</v>
      </c>
      <c r="AZ594" s="21">
        <v>137297.04999999999</v>
      </c>
      <c r="BA594">
        <v>9008248285</v>
      </c>
      <c r="BB594" s="21">
        <v>137297.04999999999</v>
      </c>
      <c r="BC594" t="s">
        <v>2367</v>
      </c>
      <c r="BD594" t="s">
        <v>2368</v>
      </c>
      <c r="BE594" s="21">
        <f t="shared" si="9"/>
        <v>0</v>
      </c>
      <c r="BF594" t="s">
        <v>1417</v>
      </c>
      <c r="BG594" t="s">
        <v>1418</v>
      </c>
      <c r="BH594" t="s">
        <v>2504</v>
      </c>
      <c r="BI594" s="27">
        <v>0.56467592592592586</v>
      </c>
      <c r="BJ594">
        <v>455019</v>
      </c>
      <c r="BK594" t="s">
        <v>107</v>
      </c>
      <c r="BL594" s="27">
        <v>0.56467592592592586</v>
      </c>
      <c r="BM594" t="s">
        <v>2504</v>
      </c>
      <c r="BN594" s="27">
        <v>0.55246527777777776</v>
      </c>
      <c r="BO594" t="s">
        <v>2301</v>
      </c>
      <c r="BQ594" t="s">
        <v>2312</v>
      </c>
      <c r="BT594">
        <v>30210</v>
      </c>
      <c r="BW594" t="s">
        <v>1421</v>
      </c>
      <c r="BY594" s="28">
        <v>1</v>
      </c>
      <c r="BZ594" t="s">
        <v>2470</v>
      </c>
      <c r="CA594" t="s">
        <v>1422</v>
      </c>
      <c r="CB594" t="s">
        <v>2303</v>
      </c>
      <c r="CC594">
        <v>9000</v>
      </c>
      <c r="CD594" t="s">
        <v>1396</v>
      </c>
      <c r="CE594">
        <v>10</v>
      </c>
      <c r="CF594">
        <v>9000</v>
      </c>
      <c r="CG594" t="s">
        <v>1396</v>
      </c>
      <c r="CH594">
        <v>4016316829</v>
      </c>
      <c r="CI594" t="s">
        <v>1396</v>
      </c>
      <c r="CJ594" s="27">
        <v>0</v>
      </c>
      <c r="CK594" t="s">
        <v>2471</v>
      </c>
      <c r="CL594" t="s">
        <v>1424</v>
      </c>
      <c r="CM594" t="s">
        <v>2304</v>
      </c>
      <c r="CN594" t="s">
        <v>2305</v>
      </c>
      <c r="CO594" s="27">
        <v>0.54822916666666666</v>
      </c>
      <c r="CP594" s="27">
        <v>0</v>
      </c>
      <c r="CQ594" t="s">
        <v>2398</v>
      </c>
      <c r="CR594" t="s">
        <v>1427</v>
      </c>
      <c r="CS594" t="s">
        <v>1396</v>
      </c>
      <c r="CT594" t="s">
        <v>2306</v>
      </c>
      <c r="CU594">
        <v>183564304</v>
      </c>
      <c r="CV594">
        <v>9000</v>
      </c>
    </row>
    <row r="595" spans="1:100" x14ac:dyDescent="0.2">
      <c r="A595" s="12"/>
      <c r="B595" s="10"/>
      <c r="C595" s="10"/>
      <c r="D595" s="14"/>
      <c r="E595" s="14"/>
      <c r="F595" s="14"/>
      <c r="G595" s="14"/>
      <c r="H595" s="14"/>
      <c r="I595" s="13"/>
      <c r="J595" s="13"/>
      <c r="M595" s="5"/>
      <c r="N595" s="14"/>
      <c r="O595" s="14"/>
      <c r="P595" s="14"/>
      <c r="Q595" s="14"/>
      <c r="AL595" t="s">
        <v>517</v>
      </c>
      <c r="AM595" t="s">
        <v>2398</v>
      </c>
      <c r="AN595" s="27">
        <v>0.55932870370370369</v>
      </c>
      <c r="AO595" t="s">
        <v>2300</v>
      </c>
      <c r="AP595">
        <v>1017826554</v>
      </c>
      <c r="AQ595" t="s">
        <v>1414</v>
      </c>
      <c r="AR595" t="s">
        <v>1415</v>
      </c>
      <c r="AS595" t="s">
        <v>1416</v>
      </c>
      <c r="AT595" t="s">
        <v>1346</v>
      </c>
      <c r="AU595" t="s">
        <v>1025</v>
      </c>
      <c r="AV595" s="10">
        <v>140001290776</v>
      </c>
      <c r="AW595" s="10">
        <v>130000579742</v>
      </c>
      <c r="AX595">
        <v>2006972689</v>
      </c>
      <c r="AY595" t="s">
        <v>2366</v>
      </c>
      <c r="AZ595" s="21">
        <v>337799</v>
      </c>
      <c r="BA595">
        <v>9008248453</v>
      </c>
      <c r="BB595" s="21">
        <v>337799</v>
      </c>
      <c r="BC595" t="s">
        <v>2372</v>
      </c>
      <c r="BD595" t="s">
        <v>2376</v>
      </c>
      <c r="BE595" s="21">
        <f t="shared" si="9"/>
        <v>0</v>
      </c>
      <c r="BF595" t="s">
        <v>1417</v>
      </c>
      <c r="BG595" t="s">
        <v>1418</v>
      </c>
      <c r="BH595" t="s">
        <v>2504</v>
      </c>
      <c r="BI595" s="27">
        <v>0.56464120370370374</v>
      </c>
      <c r="BJ595">
        <v>455019</v>
      </c>
      <c r="BK595" t="s">
        <v>107</v>
      </c>
      <c r="BL595" s="27">
        <v>0.56464120370370374</v>
      </c>
      <c r="BM595" t="s">
        <v>2504</v>
      </c>
      <c r="BN595" s="27">
        <v>0.56222222222222229</v>
      </c>
      <c r="BO595" t="s">
        <v>2301</v>
      </c>
      <c r="BQ595" t="s">
        <v>2313</v>
      </c>
      <c r="BT595">
        <v>30210</v>
      </c>
      <c r="BW595" t="s">
        <v>1421</v>
      </c>
      <c r="BY595" s="28">
        <v>1</v>
      </c>
      <c r="BZ595" t="s">
        <v>2506</v>
      </c>
      <c r="CA595" t="s">
        <v>1422</v>
      </c>
      <c r="CB595" t="s">
        <v>2303</v>
      </c>
      <c r="CC595">
        <v>9000</v>
      </c>
      <c r="CD595" t="s">
        <v>1396</v>
      </c>
      <c r="CE595">
        <v>10</v>
      </c>
      <c r="CF595">
        <v>9000</v>
      </c>
      <c r="CG595" t="s">
        <v>1396</v>
      </c>
      <c r="CH595">
        <v>4016316829</v>
      </c>
      <c r="CI595" t="s">
        <v>1396</v>
      </c>
      <c r="CJ595" s="27">
        <v>0</v>
      </c>
      <c r="CK595" t="s">
        <v>2401</v>
      </c>
      <c r="CL595" t="s">
        <v>1424</v>
      </c>
      <c r="CM595" t="s">
        <v>2304</v>
      </c>
      <c r="CN595" t="s">
        <v>2305</v>
      </c>
      <c r="CO595" s="27">
        <v>0.55943287037037037</v>
      </c>
      <c r="CP595" s="27">
        <v>0</v>
      </c>
      <c r="CQ595" t="s">
        <v>2398</v>
      </c>
      <c r="CR595" t="s">
        <v>1427</v>
      </c>
      <c r="CS595" t="s">
        <v>1396</v>
      </c>
      <c r="CT595" t="s">
        <v>2306</v>
      </c>
      <c r="CU595">
        <v>183565138</v>
      </c>
      <c r="CV595">
        <v>9000</v>
      </c>
    </row>
    <row r="596" spans="1:100" x14ac:dyDescent="0.2">
      <c r="A596" s="12"/>
      <c r="B596" s="10"/>
      <c r="C596" s="10"/>
      <c r="D596" s="14"/>
      <c r="E596" s="14"/>
      <c r="F596" s="14"/>
      <c r="G596" s="14"/>
      <c r="H596" s="14"/>
      <c r="I596" s="13"/>
      <c r="J596" s="13"/>
      <c r="M596" s="5"/>
      <c r="N596" s="14"/>
      <c r="O596" s="14"/>
      <c r="P596" s="14"/>
      <c r="Q596" s="14"/>
      <c r="AL596" t="s">
        <v>517</v>
      </c>
      <c r="AM596" t="s">
        <v>2398</v>
      </c>
      <c r="AN596" s="27">
        <v>0.57143518518518521</v>
      </c>
      <c r="AO596" t="s">
        <v>2300</v>
      </c>
      <c r="AP596">
        <v>1016823762</v>
      </c>
      <c r="AQ596" t="s">
        <v>1414</v>
      </c>
      <c r="AR596" t="s">
        <v>1415</v>
      </c>
      <c r="AS596" t="s">
        <v>1416</v>
      </c>
      <c r="AT596" t="s">
        <v>1346</v>
      </c>
      <c r="AU596" t="s">
        <v>991</v>
      </c>
      <c r="AV596" s="10">
        <v>140001290857</v>
      </c>
      <c r="AW596" s="10">
        <v>130000579708</v>
      </c>
      <c r="AX596">
        <v>2006972772</v>
      </c>
      <c r="AY596" t="s">
        <v>2366</v>
      </c>
      <c r="AZ596" s="21">
        <v>111108.8</v>
      </c>
      <c r="BA596">
        <v>9008248613</v>
      </c>
      <c r="BB596" s="21">
        <v>111108.8</v>
      </c>
      <c r="BC596" t="s">
        <v>2384</v>
      </c>
      <c r="BD596" t="s">
        <v>2385</v>
      </c>
      <c r="BE596" s="21">
        <f t="shared" si="9"/>
        <v>0</v>
      </c>
      <c r="BF596" t="s">
        <v>1417</v>
      </c>
      <c r="BG596" t="s">
        <v>1418</v>
      </c>
      <c r="BH596" t="s">
        <v>2504</v>
      </c>
      <c r="BI596" s="27">
        <v>0.56461805555555555</v>
      </c>
      <c r="BJ596">
        <v>455019</v>
      </c>
      <c r="BK596" t="s">
        <v>107</v>
      </c>
      <c r="BL596" s="27">
        <v>0.56461805555555555</v>
      </c>
      <c r="BM596" t="s">
        <v>2504</v>
      </c>
      <c r="BN596" s="27">
        <v>0.57430555555555551</v>
      </c>
      <c r="BO596" t="s">
        <v>2301</v>
      </c>
      <c r="BQ596" t="s">
        <v>2314</v>
      </c>
      <c r="BT596">
        <v>30210</v>
      </c>
      <c r="BW596" t="s">
        <v>1421</v>
      </c>
      <c r="BY596" s="28">
        <v>1</v>
      </c>
      <c r="BZ596" t="s">
        <v>2489</v>
      </c>
      <c r="CA596" t="s">
        <v>1422</v>
      </c>
      <c r="CB596" t="s">
        <v>2303</v>
      </c>
      <c r="CC596">
        <v>9000</v>
      </c>
      <c r="CD596" t="s">
        <v>1396</v>
      </c>
      <c r="CE596">
        <v>10</v>
      </c>
      <c r="CF596">
        <v>9000</v>
      </c>
      <c r="CG596" t="s">
        <v>1396</v>
      </c>
      <c r="CH596">
        <v>4016316829</v>
      </c>
      <c r="CI596" t="s">
        <v>1396</v>
      </c>
      <c r="CJ596" s="27">
        <v>0</v>
      </c>
      <c r="CK596" t="s">
        <v>2463</v>
      </c>
      <c r="CL596" t="s">
        <v>1424</v>
      </c>
      <c r="CM596" t="s">
        <v>2304</v>
      </c>
      <c r="CN596" t="s">
        <v>2305</v>
      </c>
      <c r="CO596" s="27">
        <v>0.57164351851851858</v>
      </c>
      <c r="CP596" s="27">
        <v>0</v>
      </c>
      <c r="CQ596" t="s">
        <v>2398</v>
      </c>
      <c r="CR596" t="s">
        <v>1427</v>
      </c>
      <c r="CS596" t="s">
        <v>1396</v>
      </c>
      <c r="CT596" t="s">
        <v>2306</v>
      </c>
      <c r="CU596">
        <v>183566054</v>
      </c>
      <c r="CV596">
        <v>9000</v>
      </c>
    </row>
    <row r="597" spans="1:100" x14ac:dyDescent="0.2">
      <c r="A597" s="12"/>
      <c r="B597" s="10"/>
      <c r="C597" s="10"/>
      <c r="D597" s="14"/>
      <c r="E597" s="14"/>
      <c r="F597" s="14"/>
      <c r="G597" s="14"/>
      <c r="H597" s="14"/>
      <c r="I597" s="13"/>
      <c r="J597" s="13"/>
      <c r="M597" s="5"/>
      <c r="N597" s="14"/>
      <c r="O597" s="14"/>
      <c r="P597" s="14"/>
      <c r="Q597" s="14"/>
      <c r="AL597" t="s">
        <v>517</v>
      </c>
      <c r="AM597" t="s">
        <v>2398</v>
      </c>
      <c r="AN597" s="27">
        <v>0.65738425925925925</v>
      </c>
      <c r="AO597" t="s">
        <v>2300</v>
      </c>
      <c r="AP597">
        <v>1018950475</v>
      </c>
      <c r="AQ597" t="s">
        <v>1414</v>
      </c>
      <c r="AR597" t="s">
        <v>1415</v>
      </c>
      <c r="AS597" t="s">
        <v>1416</v>
      </c>
      <c r="AT597" t="s">
        <v>1346</v>
      </c>
      <c r="AU597" t="s">
        <v>686</v>
      </c>
      <c r="AV597" s="10">
        <v>140001291424</v>
      </c>
      <c r="AW597" s="10">
        <v>130000579737</v>
      </c>
      <c r="AX597">
        <v>2006973488</v>
      </c>
      <c r="AY597" t="s">
        <v>2366</v>
      </c>
      <c r="AZ597" s="21">
        <v>134531.1</v>
      </c>
      <c r="BA597">
        <v>9008254270</v>
      </c>
      <c r="BB597" s="21">
        <v>134531.1</v>
      </c>
      <c r="BC597" t="s">
        <v>2367</v>
      </c>
      <c r="BD597" t="s">
        <v>2370</v>
      </c>
      <c r="BE597" s="21">
        <f t="shared" si="9"/>
        <v>0</v>
      </c>
      <c r="BF597" t="s">
        <v>1417</v>
      </c>
      <c r="BG597" t="s">
        <v>1418</v>
      </c>
      <c r="BH597" t="s">
        <v>2504</v>
      </c>
      <c r="BI597" s="27">
        <v>0.56434027777777784</v>
      </c>
      <c r="BJ597">
        <v>455019</v>
      </c>
      <c r="BK597" t="s">
        <v>107</v>
      </c>
      <c r="BL597" s="27">
        <v>0.56434027777777784</v>
      </c>
      <c r="BM597" t="s">
        <v>2504</v>
      </c>
      <c r="BN597" s="27">
        <v>0.65871527777777772</v>
      </c>
      <c r="BO597" t="s">
        <v>2301</v>
      </c>
      <c r="BQ597" t="s">
        <v>2315</v>
      </c>
      <c r="BT597">
        <v>30210</v>
      </c>
      <c r="BW597" t="s">
        <v>1421</v>
      </c>
      <c r="BY597" s="28">
        <v>1</v>
      </c>
      <c r="BZ597" t="s">
        <v>2505</v>
      </c>
      <c r="CA597" t="s">
        <v>1422</v>
      </c>
      <c r="CB597" t="s">
        <v>2303</v>
      </c>
      <c r="CC597">
        <v>9000</v>
      </c>
      <c r="CD597" t="s">
        <v>1396</v>
      </c>
      <c r="CE597">
        <v>10</v>
      </c>
      <c r="CF597">
        <v>9000</v>
      </c>
      <c r="CG597" t="s">
        <v>1396</v>
      </c>
      <c r="CH597">
        <v>4016316829</v>
      </c>
      <c r="CI597" t="s">
        <v>1396</v>
      </c>
      <c r="CJ597" s="27">
        <v>0</v>
      </c>
      <c r="CK597" t="s">
        <v>2460</v>
      </c>
      <c r="CL597" t="s">
        <v>1424</v>
      </c>
      <c r="CM597" t="s">
        <v>2304</v>
      </c>
      <c r="CN597" t="s">
        <v>2305</v>
      </c>
      <c r="CO597" s="27">
        <v>0.65745370370370371</v>
      </c>
      <c r="CP597" s="27">
        <v>0</v>
      </c>
      <c r="CQ597" t="s">
        <v>2398</v>
      </c>
      <c r="CR597" t="s">
        <v>1427</v>
      </c>
      <c r="CS597" t="s">
        <v>1396</v>
      </c>
      <c r="CT597" t="s">
        <v>2306</v>
      </c>
      <c r="CU597">
        <v>183573884</v>
      </c>
      <c r="CV597">
        <v>9000</v>
      </c>
    </row>
    <row r="598" spans="1:100" x14ac:dyDescent="0.2">
      <c r="A598" s="12"/>
      <c r="B598" s="10"/>
      <c r="C598" s="10"/>
      <c r="D598" s="14"/>
      <c r="E598" s="14"/>
      <c r="F598" s="14"/>
      <c r="G598" s="14"/>
      <c r="H598" s="14"/>
      <c r="I598" s="13"/>
      <c r="J598" s="13"/>
      <c r="M598" s="5"/>
      <c r="N598" s="14"/>
      <c r="O598" s="14"/>
      <c r="P598" s="14"/>
      <c r="Q598" s="14"/>
      <c r="AL598" t="s">
        <v>517</v>
      </c>
      <c r="AM598" t="s">
        <v>2398</v>
      </c>
      <c r="AN598" s="27">
        <v>0.62045138888888884</v>
      </c>
      <c r="AO598" t="s">
        <v>2300</v>
      </c>
      <c r="AP598">
        <v>1018532101</v>
      </c>
      <c r="AQ598" t="s">
        <v>1414</v>
      </c>
      <c r="AR598" t="s">
        <v>1415</v>
      </c>
      <c r="AS598" t="s">
        <v>1416</v>
      </c>
      <c r="AT598" t="s">
        <v>1346</v>
      </c>
      <c r="AU598" t="s">
        <v>899</v>
      </c>
      <c r="AV598" s="10">
        <v>140001291231</v>
      </c>
      <c r="AW598" s="10">
        <v>130000579725</v>
      </c>
      <c r="AX598">
        <v>2006973297</v>
      </c>
      <c r="AY598" t="s">
        <v>2366</v>
      </c>
      <c r="AZ598" s="21">
        <v>243285.9</v>
      </c>
      <c r="BA598">
        <v>9008249162</v>
      </c>
      <c r="BB598" s="21">
        <v>243285.9</v>
      </c>
      <c r="BC598" t="s">
        <v>2372</v>
      </c>
      <c r="BD598" t="s">
        <v>2373</v>
      </c>
      <c r="BE598" s="21">
        <f t="shared" si="9"/>
        <v>0</v>
      </c>
      <c r="BF598" t="s">
        <v>1417</v>
      </c>
      <c r="BG598" t="s">
        <v>1418</v>
      </c>
      <c r="BH598" t="s">
        <v>2504</v>
      </c>
      <c r="BI598" s="27">
        <v>0.56456018518518525</v>
      </c>
      <c r="BJ598">
        <v>455019</v>
      </c>
      <c r="BK598" t="s">
        <v>107</v>
      </c>
      <c r="BL598" s="27">
        <v>0.56456018518518525</v>
      </c>
      <c r="BM598" t="s">
        <v>2504</v>
      </c>
      <c r="BN598" s="27">
        <v>0.62395833333333328</v>
      </c>
      <c r="BO598" t="s">
        <v>2301</v>
      </c>
      <c r="BQ598" t="s">
        <v>2316</v>
      </c>
      <c r="BT598">
        <v>30210</v>
      </c>
      <c r="BW598" t="s">
        <v>1421</v>
      </c>
      <c r="BY598" s="28">
        <v>1</v>
      </c>
      <c r="BZ598" t="s">
        <v>2506</v>
      </c>
      <c r="CA598" t="s">
        <v>1422</v>
      </c>
      <c r="CB598" t="s">
        <v>2303</v>
      </c>
      <c r="CC598">
        <v>9000</v>
      </c>
      <c r="CD598" t="s">
        <v>1396</v>
      </c>
      <c r="CE598">
        <v>10</v>
      </c>
      <c r="CF598">
        <v>9000</v>
      </c>
      <c r="CG598" t="s">
        <v>1396</v>
      </c>
      <c r="CH598">
        <v>4016316829</v>
      </c>
      <c r="CI598" t="s">
        <v>1396</v>
      </c>
      <c r="CJ598" s="27">
        <v>0</v>
      </c>
      <c r="CK598" t="s">
        <v>2401</v>
      </c>
      <c r="CL598" t="s">
        <v>1424</v>
      </c>
      <c r="CM598" t="s">
        <v>2304</v>
      </c>
      <c r="CN598" t="s">
        <v>2305</v>
      </c>
      <c r="CO598" s="27">
        <v>0.62059027777777775</v>
      </c>
      <c r="CP598" s="27">
        <v>0</v>
      </c>
      <c r="CQ598" t="s">
        <v>2398</v>
      </c>
      <c r="CR598" t="s">
        <v>1427</v>
      </c>
      <c r="CS598" t="s">
        <v>1396</v>
      </c>
      <c r="CT598" t="s">
        <v>2306</v>
      </c>
      <c r="CU598">
        <v>183570095</v>
      </c>
      <c r="CV598">
        <v>9000</v>
      </c>
    </row>
    <row r="599" spans="1:100" x14ac:dyDescent="0.2">
      <c r="A599" s="12"/>
      <c r="B599" s="10"/>
      <c r="C599" s="10"/>
      <c r="D599" s="14"/>
      <c r="E599" s="14"/>
      <c r="F599" s="14"/>
      <c r="G599" s="14"/>
      <c r="H599" s="14"/>
      <c r="I599" s="13"/>
      <c r="J599" s="13"/>
      <c r="M599" s="5"/>
      <c r="N599" s="14"/>
      <c r="O599" s="14"/>
      <c r="P599" s="14"/>
      <c r="Q599" s="14"/>
      <c r="AL599" t="s">
        <v>517</v>
      </c>
      <c r="AM599" t="s">
        <v>2398</v>
      </c>
      <c r="AN599" s="27">
        <v>0.57876157407407403</v>
      </c>
      <c r="AO599" t="s">
        <v>2300</v>
      </c>
      <c r="AP599">
        <v>1016892928</v>
      </c>
      <c r="AQ599" t="s">
        <v>1414</v>
      </c>
      <c r="AR599" t="s">
        <v>1415</v>
      </c>
      <c r="AS599" t="s">
        <v>1416</v>
      </c>
      <c r="AT599" t="s">
        <v>1346</v>
      </c>
      <c r="AU599" t="s">
        <v>945</v>
      </c>
      <c r="AV599" s="10">
        <v>140001290940</v>
      </c>
      <c r="AW599" s="10">
        <v>130000579722</v>
      </c>
      <c r="AX599">
        <v>2006972862</v>
      </c>
      <c r="AY599" t="s">
        <v>2366</v>
      </c>
      <c r="AZ599" s="21">
        <v>844695.45</v>
      </c>
      <c r="BA599">
        <v>9008248884</v>
      </c>
      <c r="BB599" s="21">
        <v>844695.45</v>
      </c>
      <c r="BC599" t="s">
        <v>2367</v>
      </c>
      <c r="BD599" t="s">
        <v>2371</v>
      </c>
      <c r="BE599" s="21">
        <f t="shared" si="9"/>
        <v>0</v>
      </c>
      <c r="BF599" t="s">
        <v>1417</v>
      </c>
      <c r="BG599" t="s">
        <v>1418</v>
      </c>
      <c r="BH599" t="s">
        <v>2504</v>
      </c>
      <c r="BI599" s="27">
        <v>0.56458333333333333</v>
      </c>
      <c r="BJ599">
        <v>455019</v>
      </c>
      <c r="BK599" t="s">
        <v>107</v>
      </c>
      <c r="BL599" s="27">
        <v>0.56458333333333333</v>
      </c>
      <c r="BM599" t="s">
        <v>2504</v>
      </c>
      <c r="BN599" s="27">
        <v>0.5843518518518519</v>
      </c>
      <c r="BO599" t="s">
        <v>2301</v>
      </c>
      <c r="BQ599" t="s">
        <v>2317</v>
      </c>
      <c r="BT599">
        <v>30210</v>
      </c>
      <c r="BW599" t="s">
        <v>1421</v>
      </c>
      <c r="BY599" s="28">
        <v>1</v>
      </c>
      <c r="BZ599" t="s">
        <v>2505</v>
      </c>
      <c r="CA599" t="s">
        <v>1422</v>
      </c>
      <c r="CB599" t="s">
        <v>2303</v>
      </c>
      <c r="CC599">
        <v>9000</v>
      </c>
      <c r="CD599" t="s">
        <v>1396</v>
      </c>
      <c r="CE599">
        <v>10</v>
      </c>
      <c r="CF599">
        <v>9000</v>
      </c>
      <c r="CG599" t="s">
        <v>1396</v>
      </c>
      <c r="CH599">
        <v>4016316829</v>
      </c>
      <c r="CI599" t="s">
        <v>1396</v>
      </c>
      <c r="CJ599" s="27">
        <v>0</v>
      </c>
      <c r="CK599" t="s">
        <v>2460</v>
      </c>
      <c r="CL599" t="s">
        <v>1424</v>
      </c>
      <c r="CM599" t="s">
        <v>2304</v>
      </c>
      <c r="CN599" t="s">
        <v>2305</v>
      </c>
      <c r="CO599" s="27">
        <v>0.57893518518518516</v>
      </c>
      <c r="CP599" s="27">
        <v>0</v>
      </c>
      <c r="CQ599" t="s">
        <v>2398</v>
      </c>
      <c r="CR599" t="s">
        <v>1427</v>
      </c>
      <c r="CS599" t="s">
        <v>1396</v>
      </c>
      <c r="CT599" t="s">
        <v>2306</v>
      </c>
      <c r="CU599">
        <v>183566983</v>
      </c>
      <c r="CV599">
        <v>9000</v>
      </c>
    </row>
    <row r="600" spans="1:100" x14ac:dyDescent="0.2">
      <c r="A600" s="12"/>
      <c r="B600" s="10"/>
      <c r="C600" s="10"/>
      <c r="D600" s="14"/>
      <c r="E600" s="14"/>
      <c r="F600" s="14"/>
      <c r="G600" s="14"/>
      <c r="H600" s="14"/>
      <c r="I600" s="13"/>
      <c r="J600" s="13"/>
      <c r="M600" s="5"/>
      <c r="N600" s="14"/>
      <c r="O600" s="14"/>
      <c r="P600" s="14"/>
      <c r="Q600" s="14"/>
      <c r="AL600" t="s">
        <v>491</v>
      </c>
      <c r="AM600" t="s">
        <v>2418</v>
      </c>
      <c r="AN600" s="27">
        <v>0.34152777777777782</v>
      </c>
      <c r="AO600" t="s">
        <v>1730</v>
      </c>
      <c r="AP600">
        <v>1016892928</v>
      </c>
      <c r="AQ600" t="s">
        <v>1414</v>
      </c>
      <c r="AR600" t="s">
        <v>1415</v>
      </c>
      <c r="AS600" t="s">
        <v>1416</v>
      </c>
      <c r="AT600" t="s">
        <v>1346</v>
      </c>
      <c r="AU600" t="s">
        <v>979</v>
      </c>
      <c r="AV600" s="10">
        <v>140001293940</v>
      </c>
      <c r="AW600" s="10">
        <v>130000573640</v>
      </c>
      <c r="AX600">
        <v>2006980077</v>
      </c>
      <c r="AY600" t="s">
        <v>2366</v>
      </c>
      <c r="AZ600" s="21">
        <v>113420</v>
      </c>
      <c r="BA600">
        <v>9008256765</v>
      </c>
      <c r="BB600" s="21">
        <v>113420</v>
      </c>
      <c r="BC600" t="s">
        <v>2367</v>
      </c>
      <c r="BD600" t="s">
        <v>2371</v>
      </c>
      <c r="BE600" s="21">
        <f t="shared" si="9"/>
        <v>0</v>
      </c>
      <c r="BF600" t="s">
        <v>1417</v>
      </c>
      <c r="BG600" t="s">
        <v>1418</v>
      </c>
      <c r="BH600" t="s">
        <v>2418</v>
      </c>
      <c r="BI600" s="27">
        <v>0.77500000000000002</v>
      </c>
      <c r="BJ600">
        <v>501125</v>
      </c>
      <c r="BK600" t="s">
        <v>48</v>
      </c>
      <c r="BL600" s="27">
        <v>0.77503472222222225</v>
      </c>
      <c r="BM600" t="s">
        <v>2418</v>
      </c>
      <c r="BN600" s="27">
        <v>0.34559027777777779</v>
      </c>
      <c r="BO600" t="s">
        <v>1731</v>
      </c>
      <c r="BQ600" t="s">
        <v>2318</v>
      </c>
      <c r="BS600" t="s">
        <v>490</v>
      </c>
      <c r="BT600">
        <v>36120</v>
      </c>
      <c r="BW600" t="s">
        <v>1421</v>
      </c>
      <c r="BY600" s="28">
        <v>1</v>
      </c>
      <c r="BZ600" t="s">
        <v>2439</v>
      </c>
      <c r="CA600" t="s">
        <v>1422</v>
      </c>
      <c r="CB600" t="s">
        <v>1733</v>
      </c>
      <c r="CC600">
        <v>9000</v>
      </c>
      <c r="CD600" t="s">
        <v>1392</v>
      </c>
      <c r="CE600">
        <v>10</v>
      </c>
      <c r="CF600">
        <v>9000</v>
      </c>
      <c r="CG600" t="s">
        <v>1392</v>
      </c>
      <c r="CH600">
        <v>4016317081</v>
      </c>
      <c r="CI600" t="s">
        <v>1392</v>
      </c>
      <c r="CJ600" s="27">
        <v>0</v>
      </c>
      <c r="CK600" t="s">
        <v>2449</v>
      </c>
      <c r="CL600" t="s">
        <v>1424</v>
      </c>
      <c r="CM600" t="s">
        <v>1734</v>
      </c>
      <c r="CN600" t="s">
        <v>1735</v>
      </c>
      <c r="CO600" s="27">
        <v>0.34226851851851853</v>
      </c>
      <c r="CP600" s="27">
        <v>0</v>
      </c>
      <c r="CQ600" t="s">
        <v>2418</v>
      </c>
      <c r="CR600" t="s">
        <v>1427</v>
      </c>
      <c r="CS600" t="s">
        <v>1392</v>
      </c>
      <c r="CT600" t="s">
        <v>1736</v>
      </c>
      <c r="CU600">
        <v>183739822</v>
      </c>
      <c r="CV600">
        <v>9000</v>
      </c>
    </row>
    <row r="601" spans="1:100" x14ac:dyDescent="0.2">
      <c r="A601" s="12"/>
      <c r="B601" s="10"/>
      <c r="C601" s="10"/>
      <c r="D601" s="14"/>
      <c r="E601" s="14"/>
      <c r="F601" s="14"/>
      <c r="G601" s="14"/>
      <c r="H601" s="14"/>
      <c r="I601" s="13"/>
      <c r="J601" s="13"/>
      <c r="M601" s="5"/>
      <c r="N601" s="14"/>
      <c r="O601" s="14"/>
      <c r="P601" s="14"/>
      <c r="Q601" s="14"/>
      <c r="AL601" t="s">
        <v>537</v>
      </c>
      <c r="AM601" t="s">
        <v>2406</v>
      </c>
      <c r="AN601" s="27">
        <v>0.63228009259259255</v>
      </c>
      <c r="AO601" t="s">
        <v>2319</v>
      </c>
      <c r="AP601">
        <v>1017826554</v>
      </c>
      <c r="AQ601" t="s">
        <v>1414</v>
      </c>
      <c r="AR601" t="s">
        <v>1415</v>
      </c>
      <c r="AS601" t="s">
        <v>1416</v>
      </c>
      <c r="AT601" t="s">
        <v>1346</v>
      </c>
      <c r="AU601" t="s">
        <v>1400</v>
      </c>
      <c r="AV601" s="10">
        <v>140001313723</v>
      </c>
      <c r="AW601" s="10">
        <v>130000613016</v>
      </c>
      <c r="AX601">
        <v>2007030776</v>
      </c>
      <c r="AY601" t="s">
        <v>2366</v>
      </c>
      <c r="AZ601" s="21">
        <v>9212.7000000000007</v>
      </c>
      <c r="BA601">
        <v>9008316144</v>
      </c>
      <c r="BB601" s="21">
        <v>9212.7000000000007</v>
      </c>
      <c r="BC601" t="s">
        <v>2372</v>
      </c>
      <c r="BD601" t="s">
        <v>2376</v>
      </c>
      <c r="BE601" s="21">
        <f t="shared" si="9"/>
        <v>0</v>
      </c>
      <c r="BF601" t="s">
        <v>2320</v>
      </c>
      <c r="BG601" t="s">
        <v>1601</v>
      </c>
      <c r="BH601" t="s">
        <v>2406</v>
      </c>
      <c r="BI601" s="27">
        <v>0.64028935185185187</v>
      </c>
      <c r="BJ601">
        <v>304836</v>
      </c>
      <c r="BK601" t="s">
        <v>55</v>
      </c>
      <c r="BL601" s="27">
        <v>0</v>
      </c>
      <c r="BN601" s="27">
        <v>0.64028935185185187</v>
      </c>
      <c r="BO601" t="s">
        <v>1801</v>
      </c>
      <c r="BP601" t="s">
        <v>2321</v>
      </c>
      <c r="BQ601" t="s">
        <v>2322</v>
      </c>
      <c r="BT601">
        <v>10310</v>
      </c>
      <c r="BU601">
        <v>3</v>
      </c>
      <c r="BW601" t="s">
        <v>1421</v>
      </c>
      <c r="BY601" s="27">
        <v>0.63228009259259255</v>
      </c>
      <c r="BZ601" t="s">
        <v>2496</v>
      </c>
      <c r="CA601" t="s">
        <v>1422</v>
      </c>
      <c r="CD601" t="s">
        <v>1397</v>
      </c>
      <c r="CE601">
        <v>10</v>
      </c>
      <c r="CF601">
        <v>9000</v>
      </c>
      <c r="CG601" t="s">
        <v>1397</v>
      </c>
      <c r="CJ601" s="27">
        <v>0.63228009259259255</v>
      </c>
      <c r="CK601" t="s">
        <v>2499</v>
      </c>
      <c r="CL601" t="s">
        <v>1424</v>
      </c>
      <c r="CM601" t="s">
        <v>1804</v>
      </c>
      <c r="CN601" t="s">
        <v>2323</v>
      </c>
      <c r="CO601" s="27">
        <v>0.63254629629629633</v>
      </c>
      <c r="CP601" s="27">
        <v>0</v>
      </c>
      <c r="CQ601" t="s">
        <v>2406</v>
      </c>
      <c r="CR601" t="s">
        <v>1427</v>
      </c>
      <c r="CS601" t="s">
        <v>1397</v>
      </c>
      <c r="CT601" t="s">
        <v>1806</v>
      </c>
      <c r="CU601">
        <v>184608069</v>
      </c>
    </row>
    <row r="602" spans="1:100" x14ac:dyDescent="0.2">
      <c r="A602" s="12"/>
      <c r="B602" s="10"/>
      <c r="C602" s="10"/>
      <c r="D602" s="14"/>
      <c r="E602" s="14"/>
      <c r="F602" s="14"/>
      <c r="G602" s="14"/>
      <c r="H602" s="14"/>
      <c r="I602" s="13"/>
      <c r="J602" s="13"/>
      <c r="M602" s="5"/>
      <c r="N602" s="14"/>
      <c r="O602" s="14"/>
      <c r="P602" s="14"/>
      <c r="Q602" s="14"/>
    </row>
    <row r="603" spans="1:100" x14ac:dyDescent="0.2">
      <c r="A603" s="12"/>
      <c r="B603" s="10"/>
      <c r="C603" s="10"/>
      <c r="D603" s="14"/>
      <c r="E603" s="14"/>
      <c r="F603" s="14"/>
      <c r="G603" s="14"/>
      <c r="H603" s="14"/>
      <c r="I603" s="13"/>
      <c r="J603" s="13"/>
      <c r="M603" s="5"/>
      <c r="N603" s="14"/>
      <c r="O603" s="14"/>
      <c r="P603" s="14"/>
      <c r="Q603" s="14"/>
    </row>
    <row r="604" spans="1:100" x14ac:dyDescent="0.2">
      <c r="A604" s="12"/>
      <c r="B604" s="10"/>
      <c r="C604" s="10"/>
      <c r="D604" s="14"/>
      <c r="E604" s="14"/>
      <c r="F604" s="14"/>
      <c r="G604" s="14"/>
      <c r="H604" s="14"/>
      <c r="I604" s="13"/>
      <c r="J604" s="13"/>
      <c r="M604" s="5"/>
      <c r="N604" s="14"/>
      <c r="O604" s="14"/>
      <c r="P604" s="14"/>
      <c r="Q604" s="14"/>
    </row>
    <row r="605" spans="1:100" x14ac:dyDescent="0.2">
      <c r="A605" s="12"/>
      <c r="B605" s="10"/>
      <c r="C605" s="10"/>
      <c r="D605" s="14"/>
      <c r="E605" s="14"/>
      <c r="F605" s="14"/>
      <c r="G605" s="14"/>
      <c r="H605" s="14"/>
      <c r="I605" s="13"/>
      <c r="J605" s="13"/>
      <c r="M605" s="5"/>
      <c r="N605" s="14"/>
      <c r="O605" s="14"/>
      <c r="P605" s="14"/>
      <c r="Q605" s="14"/>
    </row>
    <row r="606" spans="1:100" x14ac:dyDescent="0.2">
      <c r="A606" s="12"/>
      <c r="B606" s="10"/>
      <c r="C606" s="10"/>
      <c r="D606" s="14"/>
      <c r="E606" s="14"/>
      <c r="F606" s="14"/>
      <c r="G606" s="14"/>
      <c r="H606" s="14"/>
      <c r="I606" s="13"/>
      <c r="J606" s="13"/>
      <c r="M606" s="5"/>
      <c r="N606" s="14"/>
      <c r="O606" s="14"/>
      <c r="P606" s="14"/>
      <c r="Q606" s="14"/>
    </row>
    <row r="607" spans="1:100" x14ac:dyDescent="0.2">
      <c r="A607" s="12"/>
      <c r="B607" s="10"/>
      <c r="C607" s="10"/>
      <c r="D607" s="14"/>
      <c r="E607" s="14"/>
      <c r="F607" s="14"/>
      <c r="G607" s="14"/>
      <c r="H607" s="14"/>
      <c r="I607" s="13"/>
      <c r="J607" s="13"/>
      <c r="M607" s="5"/>
      <c r="N607" s="14"/>
      <c r="O607" s="14"/>
      <c r="P607" s="14"/>
      <c r="Q607" s="14"/>
    </row>
    <row r="608" spans="1:100" x14ac:dyDescent="0.2">
      <c r="A608" s="12"/>
      <c r="B608" s="10"/>
      <c r="C608" s="10"/>
      <c r="D608" s="14"/>
      <c r="E608" s="14"/>
      <c r="F608" s="14"/>
      <c r="G608" s="14"/>
      <c r="H608" s="14"/>
      <c r="I608" s="13"/>
      <c r="J608" s="13"/>
      <c r="M608" s="5"/>
      <c r="N608" s="14"/>
      <c r="O608" s="14"/>
      <c r="P608" s="14"/>
      <c r="Q608" s="14"/>
    </row>
    <row r="609" spans="1:17" x14ac:dyDescent="0.2">
      <c r="A609" s="12"/>
      <c r="B609" s="10"/>
      <c r="C609" s="10"/>
      <c r="D609" s="14"/>
      <c r="E609" s="14"/>
      <c r="F609" s="14"/>
      <c r="G609" s="14"/>
      <c r="H609" s="14"/>
      <c r="I609" s="13"/>
      <c r="J609" s="13"/>
      <c r="M609" s="5"/>
      <c r="N609" s="14"/>
      <c r="O609" s="14"/>
      <c r="P609" s="14"/>
      <c r="Q609" s="14"/>
    </row>
    <row r="610" spans="1:17" x14ac:dyDescent="0.2">
      <c r="A610" s="12"/>
      <c r="B610" s="10"/>
      <c r="C610" s="10"/>
      <c r="D610" s="14"/>
      <c r="E610" s="14"/>
      <c r="F610" s="14"/>
      <c r="G610" s="14"/>
      <c r="H610" s="14"/>
      <c r="I610" s="13"/>
      <c r="J610" s="13"/>
      <c r="M610" s="5"/>
      <c r="N610" s="14"/>
      <c r="O610" s="14"/>
      <c r="P610" s="14"/>
      <c r="Q610" s="14"/>
    </row>
    <row r="611" spans="1:17" x14ac:dyDescent="0.2">
      <c r="A611" s="12"/>
      <c r="B611" s="10"/>
      <c r="C611" s="10"/>
      <c r="D611" s="14"/>
      <c r="E611" s="14"/>
      <c r="F611" s="14"/>
      <c r="G611" s="14"/>
      <c r="H611" s="14"/>
      <c r="I611" s="13"/>
      <c r="J611" s="13"/>
      <c r="M611" s="5"/>
      <c r="N611" s="14"/>
      <c r="O611" s="14"/>
      <c r="P611" s="14"/>
      <c r="Q611" s="14"/>
    </row>
    <row r="612" spans="1:17" x14ac:dyDescent="0.2">
      <c r="A612" s="12"/>
      <c r="B612" s="10"/>
      <c r="C612" s="10"/>
      <c r="D612" s="14"/>
      <c r="E612" s="14"/>
      <c r="F612" s="14"/>
      <c r="G612" s="14"/>
      <c r="H612" s="14"/>
      <c r="I612" s="13"/>
      <c r="J612" s="13"/>
      <c r="M612" s="5"/>
      <c r="N612" s="14"/>
      <c r="O612" s="14"/>
      <c r="P612" s="14"/>
      <c r="Q612" s="14"/>
    </row>
    <row r="613" spans="1:17" x14ac:dyDescent="0.2">
      <c r="A613" s="12"/>
      <c r="B613" s="10"/>
      <c r="C613" s="10"/>
      <c r="D613" s="14"/>
      <c r="E613" s="14"/>
      <c r="F613" s="14"/>
      <c r="G613" s="14"/>
      <c r="H613" s="14"/>
      <c r="I613" s="13"/>
      <c r="J613" s="13"/>
      <c r="M613" s="5"/>
      <c r="N613" s="14"/>
      <c r="O613" s="14"/>
      <c r="P613" s="14"/>
      <c r="Q613" s="14"/>
    </row>
    <row r="614" spans="1:17" x14ac:dyDescent="0.2">
      <c r="A614" s="12"/>
      <c r="B614" s="10"/>
      <c r="C614" s="10"/>
      <c r="D614" s="14"/>
      <c r="E614" s="14"/>
      <c r="F614" s="14"/>
      <c r="G614" s="14"/>
      <c r="H614" s="14"/>
      <c r="I614" s="13"/>
      <c r="J614" s="13"/>
      <c r="M614" s="5"/>
      <c r="N614" s="14"/>
      <c r="O614" s="14"/>
      <c r="P614" s="14"/>
      <c r="Q614" s="14"/>
    </row>
    <row r="615" spans="1:17" x14ac:dyDescent="0.2">
      <c r="A615" s="12"/>
      <c r="B615" s="10"/>
      <c r="C615" s="10"/>
      <c r="D615" s="14"/>
      <c r="E615" s="14"/>
      <c r="F615" s="14"/>
      <c r="G615" s="14"/>
      <c r="H615" s="14"/>
      <c r="I615" s="13"/>
      <c r="J615" s="13"/>
      <c r="M615" s="5"/>
      <c r="N615" s="14"/>
      <c r="O615" s="14"/>
      <c r="P615" s="14"/>
      <c r="Q615" s="14"/>
    </row>
    <row r="616" spans="1:17" x14ac:dyDescent="0.2">
      <c r="A616" s="12"/>
      <c r="B616" s="10"/>
      <c r="C616" s="10"/>
      <c r="D616" s="14"/>
      <c r="E616" s="14"/>
      <c r="F616" s="14"/>
      <c r="G616" s="14"/>
      <c r="H616" s="14"/>
      <c r="I616" s="13"/>
      <c r="J616" s="13"/>
      <c r="M616" s="5"/>
      <c r="N616" s="14"/>
      <c r="O616" s="14"/>
      <c r="P616" s="14"/>
      <c r="Q616" s="14"/>
    </row>
    <row r="617" spans="1:17" x14ac:dyDescent="0.2">
      <c r="A617" s="12"/>
      <c r="B617" s="10"/>
      <c r="C617" s="10"/>
      <c r="D617" s="14"/>
      <c r="E617" s="14"/>
      <c r="F617" s="14"/>
      <c r="G617" s="14"/>
      <c r="H617" s="14"/>
      <c r="I617" s="13"/>
      <c r="J617" s="13"/>
      <c r="M617" s="5"/>
      <c r="N617" s="14"/>
      <c r="O617" s="14"/>
      <c r="P617" s="14"/>
      <c r="Q617" s="14"/>
    </row>
    <row r="618" spans="1:17" x14ac:dyDescent="0.2">
      <c r="A618" s="12"/>
      <c r="B618" s="10"/>
      <c r="C618" s="10"/>
      <c r="D618" s="14"/>
      <c r="E618" s="14"/>
      <c r="F618" s="14"/>
      <c r="G618" s="14"/>
      <c r="H618" s="14"/>
      <c r="I618" s="13"/>
      <c r="J618" s="13"/>
      <c r="M618" s="5"/>
      <c r="N618" s="14"/>
      <c r="O618" s="14"/>
      <c r="P618" s="14"/>
      <c r="Q618" s="14"/>
    </row>
    <row r="619" spans="1:17" x14ac:dyDescent="0.2">
      <c r="A619" s="12"/>
      <c r="B619" s="10"/>
      <c r="C619" s="10"/>
      <c r="D619" s="14"/>
      <c r="E619" s="14"/>
      <c r="F619" s="14"/>
      <c r="G619" s="14"/>
      <c r="H619" s="14"/>
      <c r="I619" s="13"/>
      <c r="J619" s="13"/>
      <c r="M619" s="5"/>
      <c r="N619" s="14"/>
      <c r="O619" s="14"/>
      <c r="P619" s="14"/>
      <c r="Q619" s="14"/>
    </row>
    <row r="620" spans="1:17" x14ac:dyDescent="0.2">
      <c r="A620" s="12"/>
      <c r="B620" s="10"/>
      <c r="C620" s="10"/>
      <c r="D620" s="14"/>
      <c r="E620" s="14"/>
      <c r="F620" s="14"/>
      <c r="G620" s="14"/>
      <c r="H620" s="14"/>
      <c r="I620" s="13"/>
      <c r="J620" s="13"/>
      <c r="M620" s="5"/>
      <c r="N620" s="14"/>
      <c r="O620" s="14"/>
      <c r="P620" s="14"/>
      <c r="Q620" s="14"/>
    </row>
    <row r="621" spans="1:17" x14ac:dyDescent="0.2">
      <c r="A621" s="12"/>
      <c r="B621" s="10"/>
      <c r="C621" s="10"/>
      <c r="D621" s="14"/>
      <c r="E621" s="14"/>
      <c r="F621" s="14"/>
      <c r="G621" s="14"/>
      <c r="H621" s="14"/>
      <c r="I621" s="13"/>
      <c r="J621" s="13"/>
      <c r="M621" s="5"/>
      <c r="N621" s="14"/>
      <c r="O621" s="14"/>
      <c r="P621" s="14"/>
      <c r="Q621" s="14"/>
    </row>
    <row r="622" spans="1:17" x14ac:dyDescent="0.2">
      <c r="A622" s="12"/>
      <c r="B622" s="10"/>
      <c r="C622" s="10"/>
      <c r="D622" s="14"/>
      <c r="E622" s="14"/>
      <c r="F622" s="14"/>
      <c r="G622" s="14"/>
      <c r="H622" s="14"/>
      <c r="I622" s="13"/>
      <c r="J622" s="13"/>
      <c r="M622" s="5"/>
      <c r="N622" s="14"/>
      <c r="O622" s="14"/>
      <c r="P622" s="14"/>
      <c r="Q622" s="14"/>
    </row>
    <row r="623" spans="1:17" x14ac:dyDescent="0.2">
      <c r="A623" s="12"/>
      <c r="B623" s="10"/>
      <c r="C623" s="10"/>
      <c r="D623" s="14"/>
      <c r="E623" s="14"/>
      <c r="F623" s="14"/>
      <c r="G623" s="14"/>
      <c r="H623" s="14"/>
      <c r="I623" s="13"/>
      <c r="J623" s="13"/>
      <c r="M623" s="5"/>
      <c r="N623" s="14"/>
      <c r="O623" s="14"/>
      <c r="P623" s="14"/>
      <c r="Q623" s="14"/>
    </row>
    <row r="624" spans="1:17" x14ac:dyDescent="0.2">
      <c r="A624" s="12"/>
      <c r="B624" s="10"/>
      <c r="C624" s="10"/>
      <c r="D624" s="14"/>
      <c r="E624" s="14"/>
      <c r="F624" s="14"/>
      <c r="G624" s="14"/>
      <c r="H624" s="14"/>
      <c r="I624" s="13"/>
      <c r="J624" s="13"/>
      <c r="M624" s="5"/>
      <c r="N624" s="14"/>
      <c r="O624" s="14"/>
      <c r="P624" s="14"/>
      <c r="Q624" s="14"/>
    </row>
    <row r="625" spans="1:17" x14ac:dyDescent="0.2">
      <c r="A625" s="12"/>
      <c r="B625" s="10"/>
      <c r="C625" s="10"/>
      <c r="D625" s="14"/>
      <c r="E625" s="14"/>
      <c r="F625" s="14"/>
      <c r="G625" s="14"/>
      <c r="H625" s="14"/>
      <c r="I625" s="13"/>
      <c r="J625" s="13"/>
      <c r="M625" s="5"/>
      <c r="N625" s="14"/>
      <c r="O625" s="14"/>
      <c r="P625" s="14"/>
      <c r="Q625" s="14"/>
    </row>
    <row r="626" spans="1:17" x14ac:dyDescent="0.2">
      <c r="A626" s="12"/>
      <c r="B626" s="10"/>
      <c r="C626" s="10"/>
      <c r="D626" s="14"/>
      <c r="E626" s="14"/>
      <c r="F626" s="14"/>
      <c r="G626" s="14"/>
      <c r="H626" s="14"/>
      <c r="I626" s="13"/>
      <c r="J626" s="13"/>
      <c r="M626" s="5"/>
      <c r="N626" s="14"/>
      <c r="O626" s="14"/>
      <c r="P626" s="14"/>
      <c r="Q626" s="14"/>
    </row>
    <row r="627" spans="1:17" x14ac:dyDescent="0.2">
      <c r="A627" s="12"/>
      <c r="B627" s="10"/>
      <c r="C627" s="10"/>
      <c r="D627" s="14"/>
      <c r="E627" s="14"/>
      <c r="F627" s="14"/>
      <c r="G627" s="14"/>
      <c r="H627" s="14"/>
      <c r="I627" s="13"/>
      <c r="J627" s="13"/>
      <c r="M627" s="5"/>
      <c r="N627" s="14"/>
      <c r="O627" s="14"/>
      <c r="P627" s="14"/>
      <c r="Q627" s="14"/>
    </row>
    <row r="628" spans="1:17" x14ac:dyDescent="0.2">
      <c r="A628" s="12"/>
      <c r="B628" s="10"/>
      <c r="C628" s="10"/>
      <c r="D628" s="14"/>
      <c r="E628" s="14"/>
      <c r="F628" s="14"/>
      <c r="G628" s="14"/>
      <c r="H628" s="14"/>
      <c r="I628" s="13"/>
      <c r="J628" s="13"/>
      <c r="M628" s="5"/>
      <c r="N628" s="14"/>
      <c r="O628" s="14"/>
      <c r="P628" s="14"/>
      <c r="Q628" s="14"/>
    </row>
    <row r="629" spans="1:17" x14ac:dyDescent="0.2">
      <c r="A629" s="12"/>
      <c r="B629" s="10"/>
      <c r="C629" s="10"/>
      <c r="D629" s="14"/>
      <c r="E629" s="14"/>
      <c r="F629" s="14"/>
      <c r="G629" s="14"/>
      <c r="H629" s="14"/>
      <c r="I629" s="13"/>
      <c r="J629" s="13"/>
      <c r="M629" s="5"/>
      <c r="N629" s="14"/>
      <c r="O629" s="14"/>
      <c r="P629" s="14"/>
      <c r="Q629" s="14"/>
    </row>
    <row r="630" spans="1:17" x14ac:dyDescent="0.2">
      <c r="A630" s="12"/>
      <c r="B630" s="10"/>
      <c r="C630" s="10"/>
      <c r="D630" s="14"/>
      <c r="E630" s="14"/>
      <c r="F630" s="14"/>
      <c r="G630" s="14"/>
      <c r="H630" s="14"/>
      <c r="I630" s="13"/>
      <c r="J630" s="13"/>
      <c r="M630" s="5"/>
      <c r="N630" s="14"/>
      <c r="O630" s="14"/>
      <c r="P630" s="14"/>
      <c r="Q630" s="14"/>
    </row>
    <row r="631" spans="1:17" x14ac:dyDescent="0.2">
      <c r="A631" s="12"/>
      <c r="B631" s="10"/>
      <c r="C631" s="10"/>
      <c r="D631" s="14"/>
      <c r="E631" s="14"/>
      <c r="F631" s="14"/>
      <c r="G631" s="14"/>
      <c r="H631" s="14"/>
      <c r="I631" s="13"/>
      <c r="J631" s="13"/>
      <c r="M631" s="5"/>
      <c r="N631" s="14"/>
      <c r="O631" s="14"/>
      <c r="P631" s="14"/>
      <c r="Q631" s="14"/>
    </row>
    <row r="632" spans="1:17" x14ac:dyDescent="0.2">
      <c r="A632" s="12"/>
      <c r="B632" s="10"/>
      <c r="C632" s="10"/>
      <c r="D632" s="14"/>
      <c r="E632" s="14"/>
      <c r="F632" s="14"/>
      <c r="G632" s="14"/>
      <c r="H632" s="14"/>
      <c r="I632" s="13"/>
      <c r="J632" s="13"/>
      <c r="M632" s="5"/>
      <c r="N632" s="14"/>
      <c r="O632" s="14"/>
      <c r="P632" s="14"/>
      <c r="Q632" s="14"/>
    </row>
    <row r="633" spans="1:17" x14ac:dyDescent="0.2">
      <c r="A633" s="12"/>
      <c r="B633" s="10"/>
      <c r="C633" s="10"/>
      <c r="D633" s="14"/>
      <c r="E633" s="14"/>
      <c r="F633" s="14"/>
      <c r="G633" s="14"/>
      <c r="H633" s="14"/>
      <c r="I633" s="13"/>
      <c r="J633" s="13"/>
      <c r="M633" s="5"/>
      <c r="N633" s="14"/>
      <c r="O633" s="14"/>
      <c r="P633" s="14"/>
      <c r="Q633" s="14"/>
    </row>
    <row r="634" spans="1:17" x14ac:dyDescent="0.2">
      <c r="A634" s="12"/>
      <c r="B634" s="10"/>
      <c r="C634" s="10"/>
      <c r="D634" s="14"/>
      <c r="E634" s="14"/>
      <c r="F634" s="14"/>
      <c r="G634" s="14"/>
      <c r="H634" s="14"/>
      <c r="I634" s="13"/>
      <c r="J634" s="13"/>
      <c r="M634" s="14"/>
      <c r="N634" s="14"/>
      <c r="O634" s="14"/>
      <c r="P634" s="14"/>
      <c r="Q634" s="14"/>
    </row>
    <row r="635" spans="1:17" x14ac:dyDescent="0.2">
      <c r="A635" s="12"/>
      <c r="B635" s="10"/>
      <c r="C635" s="10"/>
      <c r="D635" s="14"/>
      <c r="E635" s="14"/>
      <c r="F635" s="14"/>
      <c r="G635" s="14"/>
      <c r="H635" s="14"/>
      <c r="I635" s="13"/>
      <c r="J635" s="13"/>
      <c r="M635" s="5"/>
      <c r="N635" s="14"/>
      <c r="O635" s="14"/>
      <c r="P635" s="14"/>
      <c r="Q635" s="14"/>
    </row>
    <row r="636" spans="1:17" x14ac:dyDescent="0.2">
      <c r="A636" s="12"/>
      <c r="B636" s="10"/>
      <c r="C636" s="10"/>
      <c r="D636" s="14"/>
      <c r="E636" s="14"/>
      <c r="F636" s="14"/>
      <c r="G636" s="14"/>
      <c r="H636" s="14"/>
      <c r="I636" s="13"/>
      <c r="J636" s="13"/>
      <c r="M636" s="5"/>
      <c r="N636" s="14"/>
      <c r="O636" s="14"/>
      <c r="P636" s="14"/>
      <c r="Q636" s="14"/>
    </row>
    <row r="637" spans="1:17" x14ac:dyDescent="0.2">
      <c r="A637" s="12"/>
      <c r="B637" s="10"/>
      <c r="C637" s="10"/>
      <c r="D637" s="14"/>
      <c r="E637" s="14"/>
      <c r="F637" s="14"/>
      <c r="G637" s="14"/>
      <c r="H637" s="14"/>
      <c r="I637" s="13"/>
      <c r="J637" s="13"/>
      <c r="M637" s="5"/>
      <c r="N637" s="14"/>
      <c r="O637" s="14"/>
      <c r="P637" s="14"/>
      <c r="Q637" s="14"/>
    </row>
    <row r="638" spans="1:17" x14ac:dyDescent="0.2">
      <c r="A638" s="12"/>
      <c r="B638" s="10"/>
      <c r="C638" s="10"/>
      <c r="D638" s="14"/>
      <c r="E638" s="14"/>
      <c r="F638" s="14"/>
      <c r="G638" s="14"/>
      <c r="H638" s="14"/>
      <c r="I638" s="13"/>
      <c r="J638" s="13"/>
      <c r="M638" s="5"/>
      <c r="N638" s="14"/>
      <c r="O638" s="14"/>
      <c r="P638" s="14"/>
      <c r="Q638" s="14"/>
    </row>
    <row r="639" spans="1:17" x14ac:dyDescent="0.2">
      <c r="A639" s="12"/>
      <c r="B639" s="10"/>
      <c r="C639" s="10"/>
      <c r="D639" s="14"/>
      <c r="E639" s="14"/>
      <c r="F639" s="14"/>
      <c r="G639" s="14"/>
      <c r="H639" s="14"/>
      <c r="I639" s="13"/>
      <c r="J639" s="13"/>
      <c r="M639" s="5"/>
      <c r="N639" s="14"/>
      <c r="O639" s="14"/>
      <c r="P639" s="14"/>
      <c r="Q639" s="14"/>
    </row>
    <row r="640" spans="1:17" x14ac:dyDescent="0.2">
      <c r="A640" s="12"/>
      <c r="B640" s="10"/>
      <c r="C640" s="10"/>
      <c r="D640" s="14"/>
      <c r="E640" s="14"/>
      <c r="F640" s="14"/>
      <c r="G640" s="14"/>
      <c r="H640" s="14"/>
      <c r="I640" s="13"/>
      <c r="J640" s="13"/>
      <c r="M640" s="5"/>
      <c r="N640" s="14"/>
      <c r="O640" s="14"/>
      <c r="P640" s="14"/>
      <c r="Q640" s="14"/>
    </row>
    <row r="641" spans="1:17" x14ac:dyDescent="0.2">
      <c r="A641" s="12"/>
      <c r="B641" s="10"/>
      <c r="C641" s="10"/>
      <c r="D641" s="14"/>
      <c r="E641" s="14"/>
      <c r="F641" s="14"/>
      <c r="G641" s="14"/>
      <c r="H641" s="14"/>
      <c r="I641" s="13"/>
      <c r="J641" s="13"/>
      <c r="M641" s="5"/>
      <c r="N641" s="14"/>
      <c r="O641" s="14"/>
      <c r="P641" s="14"/>
      <c r="Q641" s="14"/>
    </row>
    <row r="642" spans="1:17" x14ac:dyDescent="0.2">
      <c r="A642" s="12"/>
      <c r="B642" s="10"/>
      <c r="C642" s="10"/>
      <c r="D642" s="14"/>
      <c r="E642" s="14"/>
      <c r="F642" s="14"/>
      <c r="G642" s="14"/>
      <c r="H642" s="14"/>
      <c r="I642" s="13"/>
      <c r="J642" s="13"/>
      <c r="M642" s="5"/>
      <c r="N642" s="14"/>
      <c r="O642" s="14"/>
      <c r="P642" s="14"/>
      <c r="Q642" s="14"/>
    </row>
    <row r="643" spans="1:17" x14ac:dyDescent="0.2">
      <c r="A643" s="12"/>
      <c r="B643" s="10"/>
      <c r="C643" s="10"/>
      <c r="D643" s="14"/>
      <c r="E643" s="14"/>
      <c r="F643" s="14"/>
      <c r="G643" s="14"/>
      <c r="H643" s="14"/>
      <c r="I643" s="13"/>
      <c r="J643" s="13"/>
      <c r="M643" s="5"/>
      <c r="N643" s="14"/>
      <c r="O643" s="14"/>
      <c r="P643" s="14"/>
      <c r="Q643" s="14"/>
    </row>
    <row r="644" spans="1:17" x14ac:dyDescent="0.2">
      <c r="A644" s="12"/>
      <c r="B644" s="10"/>
      <c r="C644" s="10"/>
      <c r="D644" s="14"/>
      <c r="E644" s="14"/>
      <c r="F644" s="14"/>
      <c r="G644" s="14"/>
      <c r="H644" s="14"/>
      <c r="I644" s="13"/>
      <c r="J644" s="13"/>
      <c r="M644" s="5"/>
      <c r="N644" s="14"/>
      <c r="O644" s="14"/>
      <c r="P644" s="14"/>
      <c r="Q644" s="14"/>
    </row>
    <row r="645" spans="1:17" x14ac:dyDescent="0.2">
      <c r="A645" s="12"/>
      <c r="B645" s="10"/>
      <c r="C645" s="10"/>
      <c r="D645" s="14"/>
      <c r="E645" s="14"/>
      <c r="F645" s="14"/>
      <c r="G645" s="14"/>
      <c r="H645" s="14"/>
      <c r="I645" s="13"/>
      <c r="J645" s="13"/>
      <c r="M645" s="5"/>
      <c r="N645" s="14"/>
      <c r="O645" s="14"/>
      <c r="P645" s="14"/>
      <c r="Q645" s="14"/>
    </row>
    <row r="646" spans="1:17" x14ac:dyDescent="0.2">
      <c r="A646" s="12"/>
      <c r="B646" s="10"/>
      <c r="C646" s="10"/>
      <c r="D646" s="14"/>
      <c r="E646" s="14"/>
      <c r="F646" s="14"/>
      <c r="G646" s="14"/>
      <c r="H646" s="14"/>
      <c r="I646" s="13"/>
      <c r="J646" s="13"/>
      <c r="M646" s="5"/>
      <c r="N646" s="14"/>
      <c r="O646" s="14"/>
      <c r="P646" s="14"/>
      <c r="Q646" s="14"/>
    </row>
    <row r="647" spans="1:17" x14ac:dyDescent="0.2">
      <c r="A647" s="12"/>
      <c r="B647" s="10"/>
      <c r="C647" s="10"/>
      <c r="D647" s="14"/>
      <c r="E647" s="14"/>
      <c r="F647" s="14"/>
      <c r="G647" s="14"/>
      <c r="H647" s="14"/>
      <c r="I647" s="13"/>
      <c r="J647" s="13"/>
      <c r="M647" s="5"/>
      <c r="N647" s="14"/>
      <c r="O647" s="14"/>
      <c r="P647" s="14"/>
      <c r="Q647" s="14"/>
    </row>
    <row r="648" spans="1:17" x14ac:dyDescent="0.2">
      <c r="A648" s="12"/>
      <c r="B648" s="10"/>
      <c r="C648" s="10"/>
      <c r="D648" s="14"/>
      <c r="E648" s="14"/>
      <c r="F648" s="14"/>
      <c r="G648" s="14"/>
      <c r="H648" s="14"/>
      <c r="I648" s="13"/>
      <c r="J648" s="13"/>
      <c r="M648" s="5"/>
      <c r="N648" s="14"/>
      <c r="O648" s="14"/>
      <c r="P648" s="14"/>
      <c r="Q648" s="14"/>
    </row>
    <row r="649" spans="1:17" x14ac:dyDescent="0.2">
      <c r="A649" s="12"/>
      <c r="B649" s="10"/>
      <c r="C649" s="10"/>
      <c r="D649" s="14"/>
      <c r="E649" s="14"/>
      <c r="F649" s="14"/>
      <c r="G649" s="14"/>
      <c r="H649" s="14"/>
      <c r="I649" s="13"/>
      <c r="J649" s="13"/>
      <c r="M649" s="5"/>
      <c r="N649" s="14"/>
      <c r="O649" s="14"/>
      <c r="P649" s="14"/>
      <c r="Q649" s="14"/>
    </row>
    <row r="650" spans="1:17" x14ac:dyDescent="0.2">
      <c r="A650" s="12"/>
      <c r="B650" s="10"/>
      <c r="C650" s="10"/>
      <c r="D650" s="14"/>
      <c r="E650" s="14"/>
      <c r="F650" s="14"/>
      <c r="G650" s="14"/>
      <c r="H650" s="14"/>
      <c r="I650" s="13"/>
      <c r="J650" s="13"/>
      <c r="M650" s="5"/>
      <c r="N650" s="14"/>
      <c r="O650" s="14"/>
      <c r="P650" s="14"/>
      <c r="Q650" s="14"/>
    </row>
    <row r="651" spans="1:17" x14ac:dyDescent="0.2">
      <c r="A651" s="12"/>
      <c r="B651" s="10"/>
      <c r="C651" s="10"/>
      <c r="D651" s="14"/>
      <c r="E651" s="14"/>
      <c r="F651" s="14"/>
      <c r="G651" s="14"/>
      <c r="H651" s="14"/>
      <c r="I651" s="13"/>
      <c r="J651" s="13"/>
      <c r="M651" s="5"/>
      <c r="N651" s="14"/>
      <c r="O651" s="14"/>
      <c r="P651" s="14"/>
      <c r="Q651" s="14"/>
    </row>
    <row r="652" spans="1:17" x14ac:dyDescent="0.2">
      <c r="A652" s="12"/>
      <c r="B652" s="10"/>
      <c r="C652" s="10"/>
      <c r="D652" s="14"/>
      <c r="E652" s="14"/>
      <c r="F652" s="14"/>
      <c r="G652" s="14"/>
      <c r="H652" s="14"/>
      <c r="I652" s="13"/>
      <c r="J652" s="13"/>
      <c r="M652" s="5"/>
      <c r="N652" s="14"/>
      <c r="O652" s="14"/>
      <c r="P652" s="14"/>
      <c r="Q652" s="14"/>
    </row>
    <row r="653" spans="1:17" x14ac:dyDescent="0.2">
      <c r="A653" s="12"/>
      <c r="B653" s="10"/>
      <c r="C653" s="10"/>
      <c r="D653" s="14"/>
      <c r="E653" s="14"/>
      <c r="F653" s="14"/>
      <c r="G653" s="14"/>
      <c r="H653" s="14"/>
      <c r="I653" s="13"/>
      <c r="J653" s="13"/>
      <c r="M653" s="5"/>
      <c r="N653" s="14"/>
      <c r="O653" s="14"/>
      <c r="P653" s="14"/>
      <c r="Q653" s="14"/>
    </row>
    <row r="654" spans="1:17" x14ac:dyDescent="0.2">
      <c r="A654" s="12"/>
      <c r="B654" s="10"/>
      <c r="C654" s="10"/>
      <c r="D654" s="14"/>
      <c r="E654" s="14"/>
      <c r="F654" s="14"/>
      <c r="G654" s="14"/>
      <c r="H654" s="14"/>
      <c r="I654" s="13"/>
      <c r="J654" s="13"/>
      <c r="M654" s="14"/>
      <c r="N654" s="14"/>
      <c r="O654" s="14"/>
      <c r="P654" s="14"/>
      <c r="Q654" s="1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709"/>
  <sheetViews>
    <sheetView workbookViewId="0">
      <selection activeCell="E20" sqref="E20"/>
    </sheetView>
  </sheetViews>
  <sheetFormatPr defaultRowHeight="14.25" x14ac:dyDescent="0.2"/>
  <cols>
    <col min="1" max="1" width="11.125" bestFit="1" customWidth="1"/>
    <col min="2" max="2" width="14.625" bestFit="1" customWidth="1"/>
    <col min="3" max="3" width="15.625" bestFit="1" customWidth="1"/>
    <col min="4" max="4" width="33.75" bestFit="1" customWidth="1"/>
    <col min="5" max="5" width="57.625" bestFit="1" customWidth="1"/>
    <col min="6" max="6" width="99.125" bestFit="1" customWidth="1"/>
    <col min="7" max="7" width="13.625" bestFit="1" customWidth="1"/>
    <col min="8" max="8" width="14.375" bestFit="1" customWidth="1"/>
    <col min="9" max="9" width="16.25" bestFit="1" customWidth="1"/>
    <col min="10" max="10" width="12.375" bestFit="1" customWidth="1"/>
    <col min="12" max="12" width="36.25" bestFit="1" customWidth="1"/>
    <col min="13" max="13" width="8.25" bestFit="1" customWidth="1"/>
    <col min="14" max="14" width="15.625" bestFit="1" customWidth="1"/>
    <col min="15" max="15" width="11" bestFit="1" customWidth="1"/>
    <col min="16" max="16" width="6.375" bestFit="1" customWidth="1"/>
    <col min="17" max="17" width="10.875" bestFit="1" customWidth="1"/>
    <col min="18" max="18" width="10.125" bestFit="1" customWidth="1"/>
    <col min="19" max="19" width="22.375" bestFit="1" customWidth="1"/>
    <col min="20" max="20" width="18.375" bestFit="1" customWidth="1"/>
    <col min="21" max="21" width="22.625" bestFit="1" customWidth="1"/>
    <col min="22" max="22" width="17.125" bestFit="1" customWidth="1"/>
    <col min="23" max="23" width="13.25" bestFit="1" customWidth="1"/>
    <col min="24" max="24" width="17.375" bestFit="1" customWidth="1"/>
    <col min="25" max="25" width="14.75" bestFit="1" customWidth="1"/>
    <col min="26" max="26" width="14.125" bestFit="1" customWidth="1"/>
    <col min="27" max="27" width="16.25" bestFit="1" customWidth="1"/>
  </cols>
  <sheetData>
    <row r="1" spans="1:27" x14ac:dyDescent="0.2">
      <c r="A1" s="24" t="s">
        <v>126</v>
      </c>
      <c r="B1" s="24" t="s">
        <v>127</v>
      </c>
      <c r="C1" s="24" t="s">
        <v>128</v>
      </c>
      <c r="D1" s="24" t="s">
        <v>129</v>
      </c>
      <c r="E1" s="24" t="s">
        <v>130</v>
      </c>
      <c r="F1" s="24" t="s">
        <v>131</v>
      </c>
      <c r="G1" s="24" t="s">
        <v>132</v>
      </c>
      <c r="H1" s="24" t="s">
        <v>133</v>
      </c>
      <c r="I1" s="24" t="s">
        <v>134</v>
      </c>
      <c r="J1" s="24" t="s">
        <v>135</v>
      </c>
      <c r="K1" s="24" t="s">
        <v>136</v>
      </c>
      <c r="L1" s="24" t="s">
        <v>137</v>
      </c>
      <c r="M1" s="24" t="s">
        <v>138</v>
      </c>
      <c r="N1" s="24" t="s">
        <v>139</v>
      </c>
      <c r="O1" s="24" t="s">
        <v>140</v>
      </c>
      <c r="P1" s="25" t="s">
        <v>108</v>
      </c>
      <c r="Q1" s="25" t="s">
        <v>141</v>
      </c>
      <c r="R1" s="25" t="s">
        <v>142</v>
      </c>
      <c r="S1" s="25" t="s">
        <v>143</v>
      </c>
      <c r="T1" s="25" t="s">
        <v>144</v>
      </c>
      <c r="U1" s="25" t="s">
        <v>145</v>
      </c>
      <c r="V1" s="25" t="s">
        <v>146</v>
      </c>
      <c r="W1" s="25" t="s">
        <v>147</v>
      </c>
      <c r="X1" s="25" t="s">
        <v>148</v>
      </c>
      <c r="Y1" s="25" t="s">
        <v>149</v>
      </c>
      <c r="Z1" s="25" t="s">
        <v>150</v>
      </c>
      <c r="AA1" s="25" t="s">
        <v>151</v>
      </c>
    </row>
    <row r="2" spans="1:27" x14ac:dyDescent="0.2">
      <c r="A2" s="18"/>
      <c r="B2" s="12"/>
      <c r="C2" s="12"/>
      <c r="D2" s="18"/>
      <c r="E2" s="18"/>
      <c r="F2" s="18"/>
      <c r="G2" s="12"/>
      <c r="H2" s="12"/>
      <c r="I2" s="12"/>
      <c r="J2" s="18"/>
      <c r="K2" s="18"/>
      <c r="L2" s="18"/>
      <c r="M2" s="18"/>
      <c r="N2" s="12"/>
      <c r="O2" s="18"/>
      <c r="P2" s="19"/>
      <c r="Q2" s="13"/>
      <c r="R2" s="20"/>
      <c r="S2" s="21"/>
      <c r="T2" s="21"/>
      <c r="U2" s="21"/>
      <c r="V2" s="21"/>
      <c r="W2" s="21"/>
      <c r="X2" s="21"/>
      <c r="Y2" s="21"/>
      <c r="Z2" s="13"/>
      <c r="AA2" s="13"/>
    </row>
    <row r="3" spans="1:27" x14ac:dyDescent="0.2">
      <c r="A3" s="18"/>
      <c r="B3" s="12"/>
      <c r="C3" s="12"/>
      <c r="D3" s="18"/>
      <c r="E3" s="18"/>
      <c r="F3" s="18"/>
      <c r="G3" s="12"/>
      <c r="H3" s="12"/>
      <c r="I3" s="12"/>
      <c r="J3" s="18"/>
      <c r="K3" s="18"/>
      <c r="L3" s="18"/>
      <c r="M3" s="18"/>
      <c r="N3" s="12"/>
      <c r="O3" s="18"/>
      <c r="P3" s="19"/>
      <c r="Q3" s="13"/>
      <c r="R3" s="20"/>
      <c r="S3" s="21"/>
      <c r="T3" s="21"/>
      <c r="U3" s="21"/>
      <c r="V3" s="21"/>
      <c r="W3" s="21"/>
      <c r="X3" s="21"/>
      <c r="Y3" s="21"/>
      <c r="Z3" s="13"/>
      <c r="AA3" s="13"/>
    </row>
    <row r="4" spans="1:27" x14ac:dyDescent="0.2">
      <c r="A4" s="18"/>
      <c r="B4" s="12"/>
      <c r="C4" s="12"/>
      <c r="D4" s="18"/>
      <c r="E4" s="18"/>
      <c r="F4" s="18"/>
      <c r="G4" s="12"/>
      <c r="H4" s="12"/>
      <c r="I4" s="12"/>
      <c r="J4" s="18"/>
      <c r="K4" s="18"/>
      <c r="L4" s="18"/>
      <c r="M4" s="18"/>
      <c r="N4" s="12"/>
      <c r="O4" s="18"/>
      <c r="P4" s="19"/>
      <c r="Q4" s="13"/>
      <c r="R4" s="20"/>
      <c r="S4" s="21"/>
      <c r="T4" s="21"/>
      <c r="U4" s="21"/>
      <c r="V4" s="21"/>
      <c r="W4" s="21"/>
      <c r="X4" s="21"/>
      <c r="Y4" s="21"/>
      <c r="Z4" s="13"/>
      <c r="AA4" s="13"/>
    </row>
    <row r="5" spans="1:27" x14ac:dyDescent="0.2">
      <c r="A5" s="18"/>
      <c r="B5" s="12"/>
      <c r="C5" s="12"/>
      <c r="D5" s="18"/>
      <c r="E5" s="18"/>
      <c r="F5" s="18"/>
      <c r="G5" s="12"/>
      <c r="H5" s="12"/>
      <c r="I5" s="12"/>
      <c r="J5" s="18"/>
      <c r="K5" s="18"/>
      <c r="L5" s="18"/>
      <c r="M5" s="18"/>
      <c r="N5" s="12"/>
      <c r="O5" s="18"/>
      <c r="P5" s="19"/>
      <c r="Q5" s="13"/>
      <c r="R5" s="20"/>
      <c r="S5" s="21"/>
      <c r="T5" s="21"/>
      <c r="U5" s="21"/>
      <c r="V5" s="21"/>
      <c r="W5" s="21"/>
      <c r="X5" s="21"/>
      <c r="Y5" s="21"/>
      <c r="Z5" s="13"/>
      <c r="AA5" s="13"/>
    </row>
    <row r="6" spans="1:27" x14ac:dyDescent="0.2">
      <c r="A6" s="18"/>
      <c r="B6" s="12"/>
      <c r="C6" s="12"/>
      <c r="D6" s="18"/>
      <c r="E6" s="18"/>
      <c r="F6" s="18"/>
      <c r="G6" s="12"/>
      <c r="H6" s="12"/>
      <c r="I6" s="12"/>
      <c r="J6" s="18"/>
      <c r="K6" s="18"/>
      <c r="L6" s="18"/>
      <c r="M6" s="18"/>
      <c r="N6" s="12"/>
      <c r="O6" s="18"/>
      <c r="P6" s="19"/>
      <c r="Q6" s="13"/>
      <c r="R6" s="20"/>
      <c r="S6" s="21"/>
      <c r="T6" s="21"/>
      <c r="U6" s="21"/>
      <c r="V6" s="21"/>
      <c r="W6" s="21"/>
      <c r="X6" s="21"/>
      <c r="Y6" s="21"/>
      <c r="Z6" s="13"/>
      <c r="AA6" s="13"/>
    </row>
    <row r="7" spans="1:27" x14ac:dyDescent="0.2">
      <c r="A7" s="18"/>
      <c r="B7" s="12"/>
      <c r="C7" s="12"/>
      <c r="D7" s="18"/>
      <c r="E7" s="18"/>
      <c r="F7" s="18"/>
      <c r="G7" s="12"/>
      <c r="H7" s="12"/>
      <c r="I7" s="12"/>
      <c r="J7" s="18"/>
      <c r="K7" s="18"/>
      <c r="L7" s="18"/>
      <c r="M7" s="18"/>
      <c r="N7" s="12"/>
      <c r="O7" s="18"/>
      <c r="P7" s="19"/>
      <c r="Q7" s="13"/>
      <c r="R7" s="20"/>
      <c r="S7" s="21"/>
      <c r="T7" s="21"/>
      <c r="U7" s="21"/>
      <c r="V7" s="21"/>
      <c r="W7" s="21"/>
      <c r="X7" s="21"/>
      <c r="Y7" s="21"/>
      <c r="Z7" s="13"/>
      <c r="AA7" s="13"/>
    </row>
    <row r="8" spans="1:27" x14ac:dyDescent="0.2">
      <c r="A8" s="18"/>
      <c r="B8" s="12"/>
      <c r="C8" s="12"/>
      <c r="D8" s="18"/>
      <c r="E8" s="18"/>
      <c r="F8" s="18"/>
      <c r="G8" s="12"/>
      <c r="H8" s="12"/>
      <c r="I8" s="12"/>
      <c r="J8" s="18"/>
      <c r="K8" s="18"/>
      <c r="L8" s="18"/>
      <c r="M8" s="18"/>
      <c r="N8" s="12"/>
      <c r="O8" s="18"/>
      <c r="P8" s="19"/>
      <c r="Q8" s="13"/>
      <c r="R8" s="20"/>
      <c r="S8" s="21"/>
      <c r="T8" s="21"/>
      <c r="U8" s="21"/>
      <c r="V8" s="21"/>
      <c r="W8" s="21"/>
      <c r="X8" s="21"/>
      <c r="Y8" s="21"/>
      <c r="Z8" s="13"/>
      <c r="AA8" s="13"/>
    </row>
    <row r="9" spans="1:27" x14ac:dyDescent="0.2">
      <c r="A9" s="18"/>
      <c r="B9" s="12"/>
      <c r="C9" s="12"/>
      <c r="D9" s="18"/>
      <c r="E9" s="18"/>
      <c r="F9" s="18"/>
      <c r="G9" s="12"/>
      <c r="H9" s="12"/>
      <c r="I9" s="12"/>
      <c r="J9" s="18"/>
      <c r="K9" s="18"/>
      <c r="L9" s="18"/>
      <c r="M9" s="18"/>
      <c r="N9" s="12"/>
      <c r="O9" s="18"/>
      <c r="P9" s="19"/>
      <c r="Q9" s="13"/>
      <c r="R9" s="20"/>
      <c r="S9" s="21"/>
      <c r="T9" s="21"/>
      <c r="U9" s="21"/>
      <c r="V9" s="21"/>
      <c r="W9" s="21"/>
      <c r="X9" s="21"/>
      <c r="Y9" s="21"/>
      <c r="Z9" s="13"/>
      <c r="AA9" s="13"/>
    </row>
    <row r="10" spans="1:27" x14ac:dyDescent="0.2">
      <c r="A10" s="18"/>
      <c r="B10" s="12"/>
      <c r="C10" s="12"/>
      <c r="D10" s="18"/>
      <c r="E10" s="18"/>
      <c r="F10" s="18"/>
      <c r="G10" s="12"/>
      <c r="H10" s="12"/>
      <c r="I10" s="12"/>
      <c r="J10" s="18"/>
      <c r="K10" s="18"/>
      <c r="L10" s="18"/>
      <c r="M10" s="18"/>
      <c r="N10" s="12"/>
      <c r="O10" s="18"/>
      <c r="P10" s="19"/>
      <c r="Q10" s="13"/>
      <c r="R10" s="20"/>
      <c r="S10" s="21"/>
      <c r="T10" s="21"/>
      <c r="U10" s="21"/>
      <c r="V10" s="21"/>
      <c r="W10" s="21"/>
      <c r="X10" s="21"/>
      <c r="Y10" s="21"/>
      <c r="Z10" s="13"/>
      <c r="AA10" s="13"/>
    </row>
    <row r="11" spans="1:27" x14ac:dyDescent="0.2">
      <c r="A11" s="18"/>
      <c r="B11" s="12"/>
      <c r="C11" s="12"/>
      <c r="D11" s="18"/>
      <c r="E11" s="18"/>
      <c r="F11" s="18"/>
      <c r="G11" s="12"/>
      <c r="H11" s="12"/>
      <c r="I11" s="12"/>
      <c r="J11" s="18"/>
      <c r="K11" s="18"/>
      <c r="L11" s="18"/>
      <c r="M11" s="18"/>
      <c r="N11" s="12"/>
      <c r="O11" s="18"/>
      <c r="P11" s="19"/>
      <c r="Q11" s="13"/>
      <c r="R11" s="20"/>
      <c r="S11" s="21"/>
      <c r="T11" s="21"/>
      <c r="U11" s="21"/>
      <c r="V11" s="21"/>
      <c r="W11" s="21"/>
      <c r="X11" s="21"/>
      <c r="Y11" s="21"/>
      <c r="Z11" s="13"/>
      <c r="AA11" s="13"/>
    </row>
    <row r="12" spans="1:27" x14ac:dyDescent="0.2">
      <c r="A12" s="18"/>
      <c r="B12" s="12"/>
      <c r="C12" s="12"/>
      <c r="D12" s="18"/>
      <c r="E12" s="18"/>
      <c r="F12" s="18"/>
      <c r="G12" s="12"/>
      <c r="H12" s="12"/>
      <c r="I12" s="12"/>
      <c r="J12" s="18"/>
      <c r="K12" s="18"/>
      <c r="L12" s="18"/>
      <c r="M12" s="18"/>
      <c r="N12" s="12"/>
      <c r="O12" s="18"/>
      <c r="P12" s="19"/>
      <c r="Q12" s="13"/>
      <c r="R12" s="20"/>
      <c r="S12" s="21"/>
      <c r="T12" s="21"/>
      <c r="U12" s="21"/>
      <c r="V12" s="21"/>
      <c r="W12" s="21"/>
      <c r="X12" s="21"/>
      <c r="Y12" s="21"/>
      <c r="Z12" s="13"/>
      <c r="AA12" s="13"/>
    </row>
    <row r="13" spans="1:27" x14ac:dyDescent="0.2">
      <c r="A13" s="18"/>
      <c r="B13" s="12"/>
      <c r="C13" s="12"/>
      <c r="D13" s="18"/>
      <c r="E13" s="18"/>
      <c r="F13" s="18"/>
      <c r="G13" s="12"/>
      <c r="H13" s="12"/>
      <c r="I13" s="12"/>
      <c r="J13" s="18"/>
      <c r="K13" s="18"/>
      <c r="L13" s="18"/>
      <c r="M13" s="18"/>
      <c r="N13" s="12"/>
      <c r="O13" s="18"/>
      <c r="P13" s="19"/>
      <c r="Q13" s="13"/>
      <c r="R13" s="20"/>
      <c r="S13" s="21"/>
      <c r="T13" s="21"/>
      <c r="U13" s="21"/>
      <c r="V13" s="21"/>
      <c r="W13" s="21"/>
      <c r="X13" s="21"/>
      <c r="Y13" s="21"/>
      <c r="Z13" s="13"/>
      <c r="AA13" s="13"/>
    </row>
    <row r="14" spans="1:27" x14ac:dyDescent="0.2">
      <c r="A14" s="18"/>
      <c r="B14" s="12"/>
      <c r="C14" s="12"/>
      <c r="D14" s="18"/>
      <c r="E14" s="18"/>
      <c r="F14" s="18"/>
      <c r="G14" s="12"/>
      <c r="H14" s="12"/>
      <c r="I14" s="12"/>
      <c r="J14" s="18"/>
      <c r="K14" s="18"/>
      <c r="L14" s="18"/>
      <c r="M14" s="18"/>
      <c r="N14" s="12"/>
      <c r="O14" s="18"/>
      <c r="P14" s="19"/>
      <c r="Q14" s="13"/>
      <c r="R14" s="20"/>
      <c r="S14" s="21"/>
      <c r="T14" s="21"/>
      <c r="U14" s="21"/>
      <c r="V14" s="21"/>
      <c r="W14" s="21"/>
      <c r="X14" s="21"/>
      <c r="Y14" s="21"/>
      <c r="Z14" s="13"/>
      <c r="AA14" s="13"/>
    </row>
    <row r="15" spans="1:27" x14ac:dyDescent="0.2">
      <c r="A15" s="18"/>
      <c r="B15" s="12"/>
      <c r="C15" s="12"/>
      <c r="D15" s="18"/>
      <c r="E15" s="18"/>
      <c r="F15" s="18"/>
      <c r="G15" s="12"/>
      <c r="H15" s="12"/>
      <c r="I15" s="12"/>
      <c r="J15" s="18"/>
      <c r="K15" s="18"/>
      <c r="L15" s="18"/>
      <c r="M15" s="18"/>
      <c r="N15" s="12"/>
      <c r="O15" s="18"/>
      <c r="P15" s="19"/>
      <c r="Q15" s="13"/>
      <c r="R15" s="20"/>
      <c r="S15" s="21"/>
      <c r="T15" s="21"/>
      <c r="U15" s="21"/>
      <c r="V15" s="21"/>
      <c r="W15" s="21"/>
      <c r="X15" s="21"/>
      <c r="Y15" s="21"/>
      <c r="Z15" s="13"/>
      <c r="AA15" s="13"/>
    </row>
    <row r="16" spans="1:27" x14ac:dyDescent="0.2">
      <c r="A16" s="18"/>
      <c r="B16" s="12"/>
      <c r="C16" s="12"/>
      <c r="D16" s="18"/>
      <c r="E16" s="18"/>
      <c r="F16" s="18"/>
      <c r="G16" s="12"/>
      <c r="H16" s="12"/>
      <c r="I16" s="12"/>
      <c r="J16" s="18"/>
      <c r="K16" s="18"/>
      <c r="L16" s="18"/>
      <c r="M16" s="18"/>
      <c r="N16" s="12"/>
      <c r="O16" s="18"/>
      <c r="P16" s="19"/>
      <c r="Q16" s="13"/>
      <c r="R16" s="20"/>
      <c r="S16" s="21"/>
      <c r="T16" s="21"/>
      <c r="U16" s="21"/>
      <c r="V16" s="21"/>
      <c r="W16" s="21"/>
      <c r="X16" s="21"/>
      <c r="Y16" s="21"/>
      <c r="Z16" s="13"/>
      <c r="AA16" s="13"/>
    </row>
    <row r="17" spans="1:27" x14ac:dyDescent="0.2">
      <c r="A17" s="18"/>
      <c r="B17" s="12"/>
      <c r="C17" s="12"/>
      <c r="D17" s="18"/>
      <c r="E17" s="18"/>
      <c r="F17" s="18"/>
      <c r="G17" s="12"/>
      <c r="H17" s="12"/>
      <c r="I17" s="12"/>
      <c r="J17" s="18"/>
      <c r="K17" s="18"/>
      <c r="L17" s="18"/>
      <c r="M17" s="18"/>
      <c r="N17" s="12"/>
      <c r="O17" s="18"/>
      <c r="P17" s="19"/>
      <c r="Q17" s="13"/>
      <c r="R17" s="20"/>
      <c r="S17" s="21"/>
      <c r="T17" s="21"/>
      <c r="U17" s="21"/>
      <c r="V17" s="21"/>
      <c r="W17" s="21"/>
      <c r="X17" s="21"/>
      <c r="Y17" s="21"/>
      <c r="Z17" s="13"/>
      <c r="AA17" s="13"/>
    </row>
    <row r="18" spans="1:27" x14ac:dyDescent="0.2">
      <c r="A18" s="18"/>
      <c r="B18" s="12"/>
      <c r="C18" s="12"/>
      <c r="D18" s="18"/>
      <c r="E18" s="18"/>
      <c r="F18" s="18"/>
      <c r="G18" s="12"/>
      <c r="H18" s="12"/>
      <c r="I18" s="12"/>
      <c r="J18" s="18"/>
      <c r="K18" s="18"/>
      <c r="L18" s="18"/>
      <c r="M18" s="18"/>
      <c r="N18" s="12"/>
      <c r="O18" s="18"/>
      <c r="P18" s="19"/>
      <c r="Q18" s="13"/>
      <c r="R18" s="20"/>
      <c r="S18" s="21"/>
      <c r="T18" s="21"/>
      <c r="U18" s="21"/>
      <c r="V18" s="21"/>
      <c r="W18" s="21"/>
      <c r="X18" s="21"/>
      <c r="Y18" s="21"/>
      <c r="Z18" s="13"/>
      <c r="AA18" s="13"/>
    </row>
    <row r="19" spans="1:27" x14ac:dyDescent="0.2">
      <c r="A19" s="18"/>
      <c r="B19" s="12"/>
      <c r="C19" s="12"/>
      <c r="D19" s="18"/>
      <c r="E19" s="18"/>
      <c r="F19" s="18"/>
      <c r="G19" s="12"/>
      <c r="H19" s="12"/>
      <c r="I19" s="12"/>
      <c r="J19" s="18"/>
      <c r="K19" s="18"/>
      <c r="L19" s="18"/>
      <c r="M19" s="18"/>
      <c r="N19" s="12"/>
      <c r="O19" s="18"/>
      <c r="P19" s="19"/>
      <c r="Q19" s="13"/>
      <c r="R19" s="20"/>
      <c r="S19" s="21"/>
      <c r="T19" s="21"/>
      <c r="U19" s="21"/>
      <c r="V19" s="21"/>
      <c r="W19" s="21"/>
      <c r="X19" s="21"/>
      <c r="Y19" s="21"/>
      <c r="Z19" s="13"/>
      <c r="AA19" s="13"/>
    </row>
    <row r="20" spans="1:27" x14ac:dyDescent="0.2">
      <c r="A20" s="18"/>
      <c r="B20" s="12"/>
      <c r="C20" s="12"/>
      <c r="D20" s="18"/>
      <c r="E20" s="18"/>
      <c r="F20" s="18"/>
      <c r="G20" s="12"/>
      <c r="H20" s="12"/>
      <c r="I20" s="12"/>
      <c r="J20" s="18"/>
      <c r="K20" s="18"/>
      <c r="L20" s="18"/>
      <c r="M20" s="18"/>
      <c r="N20" s="12"/>
      <c r="O20" s="18"/>
      <c r="P20" s="19"/>
      <c r="Q20" s="13"/>
      <c r="R20" s="20"/>
      <c r="S20" s="21"/>
      <c r="T20" s="21"/>
      <c r="U20" s="21"/>
      <c r="V20" s="21"/>
      <c r="W20" s="21"/>
      <c r="X20" s="21"/>
      <c r="Y20" s="21"/>
      <c r="Z20" s="13"/>
      <c r="AA20" s="13"/>
    </row>
    <row r="21" spans="1:27" x14ac:dyDescent="0.2">
      <c r="A21" s="18"/>
      <c r="B21" s="12"/>
      <c r="C21" s="12"/>
      <c r="D21" s="18"/>
      <c r="E21" s="18"/>
      <c r="F21" s="18"/>
      <c r="G21" s="12"/>
      <c r="H21" s="12"/>
      <c r="I21" s="12"/>
      <c r="J21" s="18"/>
      <c r="K21" s="18"/>
      <c r="L21" s="18"/>
      <c r="M21" s="18"/>
      <c r="N21" s="12"/>
      <c r="O21" s="18"/>
      <c r="P21" s="19"/>
      <c r="Q21" s="13"/>
      <c r="R21" s="20"/>
      <c r="S21" s="21"/>
      <c r="T21" s="21"/>
      <c r="U21" s="21"/>
      <c r="V21" s="21"/>
      <c r="W21" s="21"/>
      <c r="X21" s="21"/>
      <c r="Y21" s="21"/>
      <c r="Z21" s="13"/>
      <c r="AA21" s="13"/>
    </row>
    <row r="22" spans="1:27" x14ac:dyDescent="0.2">
      <c r="A22" s="18"/>
      <c r="B22" s="12"/>
      <c r="C22" s="12"/>
      <c r="D22" s="18"/>
      <c r="E22" s="18"/>
      <c r="F22" s="18"/>
      <c r="G22" s="12"/>
      <c r="H22" s="12"/>
      <c r="I22" s="12"/>
      <c r="J22" s="18"/>
      <c r="K22" s="18"/>
      <c r="L22" s="18"/>
      <c r="M22" s="18"/>
      <c r="N22" s="12"/>
      <c r="O22" s="18"/>
      <c r="P22" s="19"/>
      <c r="Q22" s="13"/>
      <c r="R22" s="20"/>
      <c r="S22" s="21"/>
      <c r="T22" s="21"/>
      <c r="U22" s="21"/>
      <c r="V22" s="21"/>
      <c r="W22" s="21"/>
      <c r="X22" s="21"/>
      <c r="Y22" s="21"/>
      <c r="Z22" s="13"/>
      <c r="AA22" s="13"/>
    </row>
    <row r="23" spans="1:27" x14ac:dyDescent="0.2">
      <c r="A23" s="18"/>
      <c r="B23" s="12"/>
      <c r="C23" s="12"/>
      <c r="D23" s="18"/>
      <c r="E23" s="18"/>
      <c r="F23" s="18"/>
      <c r="G23" s="12"/>
      <c r="H23" s="12"/>
      <c r="I23" s="12"/>
      <c r="J23" s="18"/>
      <c r="K23" s="18"/>
      <c r="L23" s="18"/>
      <c r="M23" s="18"/>
      <c r="N23" s="12"/>
      <c r="O23" s="18"/>
      <c r="P23" s="19"/>
      <c r="Q23" s="13"/>
      <c r="R23" s="20"/>
      <c r="S23" s="21"/>
      <c r="T23" s="21"/>
      <c r="U23" s="21"/>
      <c r="V23" s="21"/>
      <c r="W23" s="21"/>
      <c r="X23" s="21"/>
      <c r="Y23" s="21"/>
      <c r="Z23" s="13"/>
      <c r="AA23" s="13"/>
    </row>
    <row r="24" spans="1:27" x14ac:dyDescent="0.2">
      <c r="A24" s="18"/>
      <c r="B24" s="12"/>
      <c r="C24" s="12"/>
      <c r="D24" s="18"/>
      <c r="E24" s="18"/>
      <c r="F24" s="18"/>
      <c r="G24" s="12"/>
      <c r="H24" s="12"/>
      <c r="I24" s="12"/>
      <c r="J24" s="18"/>
      <c r="K24" s="18"/>
      <c r="L24" s="18"/>
      <c r="M24" s="18"/>
      <c r="N24" s="12"/>
      <c r="O24" s="18"/>
      <c r="P24" s="19"/>
      <c r="Q24" s="13"/>
      <c r="R24" s="20"/>
      <c r="S24" s="21"/>
      <c r="T24" s="21"/>
      <c r="U24" s="21"/>
      <c r="V24" s="21"/>
      <c r="W24" s="21"/>
      <c r="X24" s="21"/>
      <c r="Y24" s="21"/>
      <c r="Z24" s="13"/>
      <c r="AA24" s="13"/>
    </row>
    <row r="25" spans="1:27" x14ac:dyDescent="0.2">
      <c r="A25" s="18"/>
      <c r="B25" s="12"/>
      <c r="C25" s="12"/>
      <c r="D25" s="18"/>
      <c r="E25" s="18"/>
      <c r="F25" s="18"/>
      <c r="G25" s="12"/>
      <c r="H25" s="12"/>
      <c r="I25" s="12"/>
      <c r="J25" s="18"/>
      <c r="K25" s="18"/>
      <c r="L25" s="18"/>
      <c r="M25" s="18"/>
      <c r="N25" s="12"/>
      <c r="O25" s="18"/>
      <c r="P25" s="19"/>
      <c r="Q25" s="13"/>
      <c r="R25" s="20"/>
      <c r="S25" s="21"/>
      <c r="T25" s="21"/>
      <c r="U25" s="21"/>
      <c r="V25" s="21"/>
      <c r="W25" s="21"/>
      <c r="X25" s="21"/>
      <c r="Y25" s="21"/>
      <c r="Z25" s="13"/>
      <c r="AA25" s="13"/>
    </row>
    <row r="26" spans="1:27" x14ac:dyDescent="0.2">
      <c r="A26" s="18"/>
      <c r="B26" s="12"/>
      <c r="C26" s="12"/>
      <c r="D26" s="18"/>
      <c r="E26" s="18"/>
      <c r="F26" s="18"/>
      <c r="G26" s="12"/>
      <c r="H26" s="12"/>
      <c r="I26" s="12"/>
      <c r="J26" s="18"/>
      <c r="K26" s="18"/>
      <c r="L26" s="18"/>
      <c r="M26" s="18"/>
      <c r="N26" s="12"/>
      <c r="O26" s="18"/>
      <c r="P26" s="19"/>
      <c r="Q26" s="13"/>
      <c r="R26" s="20"/>
      <c r="S26" s="21"/>
      <c r="T26" s="21"/>
      <c r="U26" s="21"/>
      <c r="V26" s="21"/>
      <c r="W26" s="21"/>
      <c r="X26" s="21"/>
      <c r="Y26" s="21"/>
      <c r="Z26" s="13"/>
      <c r="AA26" s="13"/>
    </row>
    <row r="27" spans="1:27" x14ac:dyDescent="0.2">
      <c r="A27" s="18"/>
      <c r="B27" s="12"/>
      <c r="C27" s="12"/>
      <c r="D27" s="18"/>
      <c r="E27" s="18"/>
      <c r="F27" s="18"/>
      <c r="G27" s="12"/>
      <c r="H27" s="12"/>
      <c r="I27" s="12"/>
      <c r="J27" s="18"/>
      <c r="K27" s="18"/>
      <c r="L27" s="18"/>
      <c r="M27" s="18"/>
      <c r="N27" s="12"/>
      <c r="O27" s="18"/>
      <c r="P27" s="19"/>
      <c r="Q27" s="13"/>
      <c r="R27" s="20"/>
      <c r="S27" s="21"/>
      <c r="T27" s="21"/>
      <c r="U27" s="21"/>
      <c r="V27" s="21"/>
      <c r="W27" s="21"/>
      <c r="X27" s="21"/>
      <c r="Y27" s="21"/>
      <c r="Z27" s="13"/>
      <c r="AA27" s="13"/>
    </row>
    <row r="28" spans="1:27" x14ac:dyDescent="0.2">
      <c r="A28" s="18"/>
      <c r="B28" s="12"/>
      <c r="C28" s="12"/>
      <c r="D28" s="18"/>
      <c r="E28" s="18"/>
      <c r="F28" s="18"/>
      <c r="G28" s="12"/>
      <c r="H28" s="12"/>
      <c r="I28" s="12"/>
      <c r="J28" s="18"/>
      <c r="K28" s="18"/>
      <c r="L28" s="18"/>
      <c r="M28" s="18"/>
      <c r="N28" s="12"/>
      <c r="O28" s="18"/>
      <c r="P28" s="19"/>
      <c r="Q28" s="13"/>
      <c r="R28" s="20"/>
      <c r="S28" s="21"/>
      <c r="T28" s="21"/>
      <c r="U28" s="21"/>
      <c r="V28" s="21"/>
      <c r="W28" s="21"/>
      <c r="X28" s="21"/>
      <c r="Y28" s="21"/>
      <c r="Z28" s="13"/>
      <c r="AA28" s="13"/>
    </row>
    <row r="29" spans="1:27" x14ac:dyDescent="0.2">
      <c r="A29" s="18"/>
      <c r="B29" s="12"/>
      <c r="C29" s="12"/>
      <c r="D29" s="18"/>
      <c r="E29" s="18"/>
      <c r="F29" s="18"/>
      <c r="G29" s="12"/>
      <c r="H29" s="12"/>
      <c r="I29" s="12"/>
      <c r="J29" s="18"/>
      <c r="K29" s="18"/>
      <c r="L29" s="18"/>
      <c r="M29" s="18"/>
      <c r="N29" s="12"/>
      <c r="O29" s="18"/>
      <c r="P29" s="19"/>
      <c r="Q29" s="13"/>
      <c r="R29" s="20"/>
      <c r="S29" s="21"/>
      <c r="T29" s="21"/>
      <c r="U29" s="21"/>
      <c r="V29" s="21"/>
      <c r="W29" s="21"/>
      <c r="X29" s="21"/>
      <c r="Y29" s="21"/>
      <c r="Z29" s="13"/>
      <c r="AA29" s="13"/>
    </row>
    <row r="30" spans="1:27" x14ac:dyDescent="0.2">
      <c r="A30" s="18"/>
      <c r="B30" s="12"/>
      <c r="C30" s="12"/>
      <c r="D30" s="18"/>
      <c r="E30" s="18"/>
      <c r="F30" s="18"/>
      <c r="G30" s="12"/>
      <c r="H30" s="12"/>
      <c r="I30" s="12"/>
      <c r="J30" s="18"/>
      <c r="K30" s="18"/>
      <c r="L30" s="18"/>
      <c r="M30" s="18"/>
      <c r="N30" s="12"/>
      <c r="O30" s="18"/>
      <c r="P30" s="19"/>
      <c r="Q30" s="13"/>
      <c r="R30" s="20"/>
      <c r="S30" s="21"/>
      <c r="T30" s="21"/>
      <c r="U30" s="21"/>
      <c r="V30" s="21"/>
      <c r="W30" s="21"/>
      <c r="X30" s="21"/>
      <c r="Y30" s="21"/>
      <c r="Z30" s="13"/>
      <c r="AA30" s="13"/>
    </row>
    <row r="31" spans="1:27" x14ac:dyDescent="0.2">
      <c r="A31" s="18"/>
      <c r="B31" s="12"/>
      <c r="C31" s="12"/>
      <c r="D31" s="18"/>
      <c r="E31" s="18"/>
      <c r="F31" s="18"/>
      <c r="G31" s="12"/>
      <c r="H31" s="12"/>
      <c r="I31" s="12"/>
      <c r="J31" s="18"/>
      <c r="K31" s="18"/>
      <c r="L31" s="18"/>
      <c r="M31" s="18"/>
      <c r="N31" s="12"/>
      <c r="O31" s="18"/>
      <c r="P31" s="19"/>
      <c r="Q31" s="13"/>
      <c r="R31" s="20"/>
      <c r="S31" s="21"/>
      <c r="T31" s="21"/>
      <c r="U31" s="21"/>
      <c r="V31" s="21"/>
      <c r="W31" s="21"/>
      <c r="X31" s="21"/>
      <c r="Y31" s="21"/>
      <c r="Z31" s="13"/>
      <c r="AA31" s="13"/>
    </row>
    <row r="32" spans="1:27" x14ac:dyDescent="0.2">
      <c r="A32" s="18"/>
      <c r="B32" s="12"/>
      <c r="C32" s="12"/>
      <c r="D32" s="18"/>
      <c r="E32" s="18"/>
      <c r="F32" s="18"/>
      <c r="G32" s="12"/>
      <c r="H32" s="12"/>
      <c r="I32" s="12"/>
      <c r="J32" s="18"/>
      <c r="K32" s="18"/>
      <c r="L32" s="18"/>
      <c r="M32" s="18"/>
      <c r="N32" s="12"/>
      <c r="O32" s="18"/>
      <c r="P32" s="19"/>
      <c r="Q32" s="13"/>
      <c r="R32" s="20"/>
      <c r="S32" s="21"/>
      <c r="T32" s="21"/>
      <c r="U32" s="21"/>
      <c r="V32" s="21"/>
      <c r="W32" s="21"/>
      <c r="X32" s="21"/>
      <c r="Y32" s="21"/>
      <c r="Z32" s="13"/>
      <c r="AA32" s="13"/>
    </row>
    <row r="33" spans="1:27" x14ac:dyDescent="0.2">
      <c r="A33" s="18"/>
      <c r="B33" s="12"/>
      <c r="C33" s="12"/>
      <c r="D33" s="18"/>
      <c r="E33" s="18"/>
      <c r="F33" s="18"/>
      <c r="G33" s="12"/>
      <c r="H33" s="12"/>
      <c r="I33" s="12"/>
      <c r="J33" s="18"/>
      <c r="K33" s="18"/>
      <c r="L33" s="18"/>
      <c r="M33" s="18"/>
      <c r="N33" s="12"/>
      <c r="O33" s="18"/>
      <c r="P33" s="19"/>
      <c r="Q33" s="13"/>
      <c r="R33" s="20"/>
      <c r="S33" s="21"/>
      <c r="T33" s="21"/>
      <c r="U33" s="21"/>
      <c r="V33" s="21"/>
      <c r="W33" s="21"/>
      <c r="X33" s="21"/>
      <c r="Y33" s="21"/>
      <c r="Z33" s="13"/>
      <c r="AA33" s="13"/>
    </row>
    <row r="34" spans="1:27" x14ac:dyDescent="0.2">
      <c r="A34" s="18"/>
      <c r="B34" s="12"/>
      <c r="C34" s="12"/>
      <c r="D34" s="18"/>
      <c r="E34" s="18"/>
      <c r="F34" s="18"/>
      <c r="G34" s="12"/>
      <c r="H34" s="12"/>
      <c r="I34" s="12"/>
      <c r="J34" s="18"/>
      <c r="K34" s="18"/>
      <c r="L34" s="18"/>
      <c r="M34" s="18"/>
      <c r="N34" s="12"/>
      <c r="O34" s="18"/>
      <c r="P34" s="19"/>
      <c r="Q34" s="13"/>
      <c r="R34" s="20"/>
      <c r="S34" s="21"/>
      <c r="T34" s="21"/>
      <c r="U34" s="21"/>
      <c r="V34" s="21"/>
      <c r="W34" s="21"/>
      <c r="X34" s="21"/>
      <c r="Y34" s="21"/>
      <c r="Z34" s="13"/>
      <c r="AA34" s="13"/>
    </row>
    <row r="35" spans="1:27" x14ac:dyDescent="0.2">
      <c r="A35" s="18"/>
      <c r="B35" s="12"/>
      <c r="C35" s="12"/>
      <c r="D35" s="18"/>
      <c r="E35" s="18"/>
      <c r="F35" s="18"/>
      <c r="G35" s="12"/>
      <c r="H35" s="12"/>
      <c r="I35" s="12"/>
      <c r="J35" s="18"/>
      <c r="K35" s="18"/>
      <c r="L35" s="18"/>
      <c r="M35" s="18"/>
      <c r="N35" s="12"/>
      <c r="O35" s="18"/>
      <c r="P35" s="19"/>
      <c r="Q35" s="13"/>
      <c r="R35" s="20"/>
      <c r="S35" s="21"/>
      <c r="T35" s="21"/>
      <c r="U35" s="21"/>
      <c r="V35" s="21"/>
      <c r="W35" s="21"/>
      <c r="X35" s="21"/>
      <c r="Y35" s="21"/>
      <c r="Z35" s="13"/>
      <c r="AA35" s="13"/>
    </row>
    <row r="36" spans="1:27" x14ac:dyDescent="0.2">
      <c r="A36" s="18"/>
      <c r="B36" s="12"/>
      <c r="C36" s="12"/>
      <c r="D36" s="18"/>
      <c r="E36" s="18"/>
      <c r="F36" s="18"/>
      <c r="G36" s="12"/>
      <c r="H36" s="12"/>
      <c r="I36" s="12"/>
      <c r="J36" s="18"/>
      <c r="K36" s="18"/>
      <c r="L36" s="18"/>
      <c r="M36" s="18"/>
      <c r="N36" s="12"/>
      <c r="O36" s="18"/>
      <c r="P36" s="19"/>
      <c r="Q36" s="13"/>
      <c r="R36" s="20"/>
      <c r="S36" s="21"/>
      <c r="T36" s="21"/>
      <c r="U36" s="21"/>
      <c r="V36" s="21"/>
      <c r="W36" s="21"/>
      <c r="X36" s="21"/>
      <c r="Y36" s="21"/>
      <c r="Z36" s="13"/>
      <c r="AA36" s="13"/>
    </row>
    <row r="37" spans="1:27" x14ac:dyDescent="0.2">
      <c r="A37" s="18"/>
      <c r="B37" s="12"/>
      <c r="C37" s="12"/>
      <c r="D37" s="18"/>
      <c r="E37" s="18"/>
      <c r="F37" s="18"/>
      <c r="G37" s="12"/>
      <c r="H37" s="12"/>
      <c r="I37" s="12"/>
      <c r="J37" s="18"/>
      <c r="K37" s="18"/>
      <c r="L37" s="18"/>
      <c r="M37" s="18"/>
      <c r="N37" s="12"/>
      <c r="O37" s="18"/>
      <c r="P37" s="19"/>
      <c r="Q37" s="13"/>
      <c r="R37" s="20"/>
      <c r="S37" s="21"/>
      <c r="T37" s="21"/>
      <c r="U37" s="21"/>
      <c r="V37" s="21"/>
      <c r="W37" s="21"/>
      <c r="X37" s="21"/>
      <c r="Y37" s="21"/>
      <c r="Z37" s="13"/>
      <c r="AA37" s="13"/>
    </row>
    <row r="38" spans="1:27" x14ac:dyDescent="0.2">
      <c r="A38" s="18"/>
      <c r="B38" s="12"/>
      <c r="C38" s="12"/>
      <c r="D38" s="18"/>
      <c r="E38" s="18"/>
      <c r="F38" s="18"/>
      <c r="G38" s="12"/>
      <c r="H38" s="12"/>
      <c r="I38" s="12"/>
      <c r="J38" s="18"/>
      <c r="K38" s="18"/>
      <c r="L38" s="18"/>
      <c r="M38" s="18"/>
      <c r="N38" s="12"/>
      <c r="O38" s="18"/>
      <c r="P38" s="19"/>
      <c r="Q38" s="13"/>
      <c r="R38" s="20"/>
      <c r="S38" s="21"/>
      <c r="T38" s="21"/>
      <c r="U38" s="21"/>
      <c r="V38" s="21"/>
      <c r="W38" s="21"/>
      <c r="X38" s="21"/>
      <c r="Y38" s="21"/>
      <c r="Z38" s="13"/>
      <c r="AA38" s="13"/>
    </row>
    <row r="39" spans="1:27" x14ac:dyDescent="0.2">
      <c r="A39" s="18"/>
      <c r="B39" s="12"/>
      <c r="C39" s="12"/>
      <c r="D39" s="18"/>
      <c r="E39" s="18"/>
      <c r="F39" s="18"/>
      <c r="G39" s="12"/>
      <c r="H39" s="12"/>
      <c r="I39" s="12"/>
      <c r="J39" s="18"/>
      <c r="K39" s="18"/>
      <c r="L39" s="18"/>
      <c r="M39" s="18"/>
      <c r="N39" s="12"/>
      <c r="O39" s="18"/>
      <c r="P39" s="19"/>
      <c r="Q39" s="13"/>
      <c r="R39" s="20"/>
      <c r="S39" s="21"/>
      <c r="T39" s="21"/>
      <c r="U39" s="21"/>
      <c r="V39" s="21"/>
      <c r="W39" s="21"/>
      <c r="X39" s="21"/>
      <c r="Y39" s="21"/>
      <c r="Z39" s="13"/>
      <c r="AA39" s="13"/>
    </row>
    <row r="40" spans="1:27" x14ac:dyDescent="0.2">
      <c r="A40" s="18"/>
      <c r="B40" s="12"/>
      <c r="C40" s="12"/>
      <c r="D40" s="18"/>
      <c r="E40" s="18"/>
      <c r="F40" s="18"/>
      <c r="G40" s="12"/>
      <c r="H40" s="12"/>
      <c r="I40" s="12"/>
      <c r="J40" s="18"/>
      <c r="K40" s="18"/>
      <c r="L40" s="18"/>
      <c r="M40" s="18"/>
      <c r="N40" s="12"/>
      <c r="O40" s="18"/>
      <c r="P40" s="19"/>
      <c r="Q40" s="13"/>
      <c r="R40" s="20"/>
      <c r="S40" s="21"/>
      <c r="T40" s="21"/>
      <c r="U40" s="21"/>
      <c r="V40" s="21"/>
      <c r="W40" s="21"/>
      <c r="X40" s="21"/>
      <c r="Y40" s="21"/>
      <c r="Z40" s="13"/>
      <c r="AA40" s="13"/>
    </row>
    <row r="41" spans="1:27" x14ac:dyDescent="0.2">
      <c r="A41" s="18"/>
      <c r="B41" s="12"/>
      <c r="C41" s="12"/>
      <c r="D41" s="18"/>
      <c r="E41" s="18"/>
      <c r="F41" s="18"/>
      <c r="G41" s="12"/>
      <c r="H41" s="12"/>
      <c r="I41" s="12"/>
      <c r="J41" s="18"/>
      <c r="K41" s="18"/>
      <c r="L41" s="18"/>
      <c r="M41" s="18"/>
      <c r="N41" s="12"/>
      <c r="O41" s="18"/>
      <c r="P41" s="19"/>
      <c r="Q41" s="13"/>
      <c r="R41" s="20"/>
      <c r="S41" s="21"/>
      <c r="T41" s="21"/>
      <c r="U41" s="21"/>
      <c r="V41" s="21"/>
      <c r="W41" s="21"/>
      <c r="X41" s="21"/>
      <c r="Y41" s="21"/>
      <c r="Z41" s="13"/>
      <c r="AA41" s="13"/>
    </row>
    <row r="42" spans="1:27" x14ac:dyDescent="0.2">
      <c r="A42" s="18"/>
      <c r="B42" s="12"/>
      <c r="C42" s="12"/>
      <c r="D42" s="18"/>
      <c r="E42" s="18"/>
      <c r="F42" s="18"/>
      <c r="G42" s="12"/>
      <c r="H42" s="12"/>
      <c r="I42" s="12"/>
      <c r="J42" s="18"/>
      <c r="K42" s="18"/>
      <c r="L42" s="18"/>
      <c r="M42" s="18"/>
      <c r="N42" s="12"/>
      <c r="O42" s="18"/>
      <c r="P42" s="19"/>
      <c r="Q42" s="13"/>
      <c r="R42" s="20"/>
      <c r="S42" s="21"/>
      <c r="T42" s="21"/>
      <c r="U42" s="21"/>
      <c r="V42" s="21"/>
      <c r="W42" s="21"/>
      <c r="X42" s="21"/>
      <c r="Y42" s="21"/>
      <c r="Z42" s="13"/>
      <c r="AA42" s="13"/>
    </row>
    <row r="43" spans="1:27" x14ac:dyDescent="0.2">
      <c r="A43" s="18"/>
      <c r="B43" s="12"/>
      <c r="C43" s="12"/>
      <c r="D43" s="18"/>
      <c r="E43" s="18"/>
      <c r="F43" s="18"/>
      <c r="G43" s="12"/>
      <c r="H43" s="12"/>
      <c r="I43" s="12"/>
      <c r="J43" s="18"/>
      <c r="K43" s="18"/>
      <c r="L43" s="18"/>
      <c r="M43" s="18"/>
      <c r="N43" s="12"/>
      <c r="O43" s="18"/>
      <c r="P43" s="19"/>
      <c r="Q43" s="13"/>
      <c r="R43" s="20"/>
      <c r="S43" s="21"/>
      <c r="T43" s="21"/>
      <c r="U43" s="21"/>
      <c r="V43" s="21"/>
      <c r="W43" s="21"/>
      <c r="X43" s="21"/>
      <c r="Y43" s="21"/>
      <c r="Z43" s="13"/>
      <c r="AA43" s="13"/>
    </row>
    <row r="44" spans="1:27" x14ac:dyDescent="0.2">
      <c r="A44" s="18"/>
      <c r="B44" s="12"/>
      <c r="C44" s="12"/>
      <c r="D44" s="18"/>
      <c r="E44" s="18"/>
      <c r="F44" s="18"/>
      <c r="G44" s="12"/>
      <c r="H44" s="12"/>
      <c r="I44" s="12"/>
      <c r="J44" s="18"/>
      <c r="K44" s="18"/>
      <c r="L44" s="18"/>
      <c r="M44" s="18"/>
      <c r="N44" s="12"/>
      <c r="O44" s="18"/>
      <c r="P44" s="19"/>
      <c r="Q44" s="13"/>
      <c r="R44" s="20"/>
      <c r="S44" s="21"/>
      <c r="T44" s="21"/>
      <c r="U44" s="21"/>
      <c r="V44" s="21"/>
      <c r="W44" s="21"/>
      <c r="X44" s="21"/>
      <c r="Y44" s="21"/>
      <c r="Z44" s="13"/>
      <c r="AA44" s="13"/>
    </row>
    <row r="45" spans="1:27" x14ac:dyDescent="0.2">
      <c r="A45" s="18"/>
      <c r="B45" s="12"/>
      <c r="C45" s="12"/>
      <c r="D45" s="18"/>
      <c r="E45" s="18"/>
      <c r="F45" s="18"/>
      <c r="G45" s="12"/>
      <c r="H45" s="12"/>
      <c r="I45" s="12"/>
      <c r="J45" s="18"/>
      <c r="K45" s="18"/>
      <c r="L45" s="18"/>
      <c r="M45" s="18"/>
      <c r="N45" s="12"/>
      <c r="O45" s="18"/>
      <c r="P45" s="19"/>
      <c r="Q45" s="13"/>
      <c r="R45" s="20"/>
      <c r="S45" s="21"/>
      <c r="T45" s="21"/>
      <c r="U45" s="21"/>
      <c r="V45" s="21"/>
      <c r="W45" s="21"/>
      <c r="X45" s="21"/>
      <c r="Y45" s="21"/>
      <c r="Z45" s="13"/>
      <c r="AA45" s="13"/>
    </row>
    <row r="46" spans="1:27" x14ac:dyDescent="0.2">
      <c r="A46" s="18"/>
      <c r="B46" s="12"/>
      <c r="C46" s="12"/>
      <c r="D46" s="18"/>
      <c r="E46" s="18"/>
      <c r="F46" s="18"/>
      <c r="G46" s="12"/>
      <c r="H46" s="12"/>
      <c r="I46" s="12"/>
      <c r="J46" s="18"/>
      <c r="K46" s="18"/>
      <c r="L46" s="18"/>
      <c r="M46" s="18"/>
      <c r="N46" s="12"/>
      <c r="O46" s="18"/>
      <c r="P46" s="19"/>
      <c r="Q46" s="13"/>
      <c r="R46" s="20"/>
      <c r="S46" s="21"/>
      <c r="T46" s="21"/>
      <c r="U46" s="21"/>
      <c r="V46" s="21"/>
      <c r="W46" s="21"/>
      <c r="X46" s="21"/>
      <c r="Y46" s="21"/>
      <c r="Z46" s="13"/>
      <c r="AA46" s="13"/>
    </row>
    <row r="47" spans="1:27" x14ac:dyDescent="0.2">
      <c r="A47" s="18"/>
      <c r="B47" s="12"/>
      <c r="C47" s="12"/>
      <c r="D47" s="18"/>
      <c r="E47" s="18"/>
      <c r="F47" s="18"/>
      <c r="G47" s="12"/>
      <c r="H47" s="12"/>
      <c r="I47" s="12"/>
      <c r="J47" s="18"/>
      <c r="K47" s="18"/>
      <c r="L47" s="18"/>
      <c r="M47" s="18"/>
      <c r="N47" s="12"/>
      <c r="O47" s="18"/>
      <c r="P47" s="19"/>
      <c r="Q47" s="13"/>
      <c r="R47" s="20"/>
      <c r="S47" s="21"/>
      <c r="T47" s="21"/>
      <c r="U47" s="21"/>
      <c r="V47" s="21"/>
      <c r="W47" s="21"/>
      <c r="X47" s="21"/>
      <c r="Y47" s="21"/>
      <c r="Z47" s="13"/>
      <c r="AA47" s="13"/>
    </row>
    <row r="48" spans="1:27" x14ac:dyDescent="0.2">
      <c r="A48" s="18"/>
      <c r="B48" s="12"/>
      <c r="C48" s="12"/>
      <c r="D48" s="18"/>
      <c r="E48" s="18"/>
      <c r="F48" s="18"/>
      <c r="G48" s="12"/>
      <c r="H48" s="12"/>
      <c r="I48" s="12"/>
      <c r="J48" s="18"/>
      <c r="K48" s="18"/>
      <c r="L48" s="18"/>
      <c r="M48" s="18"/>
      <c r="N48" s="12"/>
      <c r="O48" s="18"/>
      <c r="P48" s="19"/>
      <c r="Q48" s="13"/>
      <c r="R48" s="20"/>
      <c r="S48" s="21"/>
      <c r="T48" s="21"/>
      <c r="U48" s="21"/>
      <c r="V48" s="21"/>
      <c r="W48" s="21"/>
      <c r="X48" s="21"/>
      <c r="Y48" s="21"/>
      <c r="Z48" s="13"/>
      <c r="AA48" s="13"/>
    </row>
    <row r="49" spans="1:27" x14ac:dyDescent="0.2">
      <c r="A49" s="18"/>
      <c r="B49" s="12"/>
      <c r="C49" s="12"/>
      <c r="D49" s="18"/>
      <c r="E49" s="18"/>
      <c r="F49" s="18"/>
      <c r="G49" s="12"/>
      <c r="H49" s="12"/>
      <c r="I49" s="12"/>
      <c r="J49" s="18"/>
      <c r="K49" s="18"/>
      <c r="L49" s="18"/>
      <c r="M49" s="18"/>
      <c r="N49" s="12"/>
      <c r="O49" s="18"/>
      <c r="P49" s="19"/>
      <c r="Q49" s="13"/>
      <c r="R49" s="20"/>
      <c r="S49" s="21"/>
      <c r="T49" s="21"/>
      <c r="U49" s="21"/>
      <c r="V49" s="21"/>
      <c r="W49" s="21"/>
      <c r="X49" s="21"/>
      <c r="Y49" s="21"/>
      <c r="Z49" s="13"/>
      <c r="AA49" s="13"/>
    </row>
    <row r="50" spans="1:27" x14ac:dyDescent="0.2">
      <c r="A50" s="18"/>
      <c r="B50" s="12"/>
      <c r="C50" s="12"/>
      <c r="D50" s="18"/>
      <c r="E50" s="18"/>
      <c r="F50" s="18"/>
      <c r="G50" s="12"/>
      <c r="H50" s="12"/>
      <c r="I50" s="12"/>
      <c r="J50" s="18"/>
      <c r="K50" s="18"/>
      <c r="L50" s="18"/>
      <c r="M50" s="18"/>
      <c r="N50" s="12"/>
      <c r="O50" s="18"/>
      <c r="P50" s="19"/>
      <c r="Q50" s="13"/>
      <c r="R50" s="20"/>
      <c r="S50" s="21"/>
      <c r="T50" s="21"/>
      <c r="U50" s="21"/>
      <c r="V50" s="21"/>
      <c r="W50" s="21"/>
      <c r="X50" s="21"/>
      <c r="Y50" s="21"/>
      <c r="Z50" s="13"/>
      <c r="AA50" s="13"/>
    </row>
    <row r="51" spans="1:27" x14ac:dyDescent="0.2">
      <c r="A51" s="18"/>
      <c r="B51" s="12"/>
      <c r="C51" s="12"/>
      <c r="D51" s="18"/>
      <c r="E51" s="18"/>
      <c r="F51" s="18"/>
      <c r="G51" s="12"/>
      <c r="H51" s="12"/>
      <c r="I51" s="12"/>
      <c r="J51" s="18"/>
      <c r="K51" s="18"/>
      <c r="L51" s="18"/>
      <c r="M51" s="18"/>
      <c r="N51" s="12"/>
      <c r="O51" s="18"/>
      <c r="P51" s="19"/>
      <c r="Q51" s="13"/>
      <c r="R51" s="20"/>
      <c r="S51" s="21"/>
      <c r="T51" s="21"/>
      <c r="U51" s="21"/>
      <c r="V51" s="21"/>
      <c r="W51" s="21"/>
      <c r="X51" s="21"/>
      <c r="Y51" s="21"/>
      <c r="Z51" s="13"/>
      <c r="AA51" s="13"/>
    </row>
    <row r="52" spans="1:27" x14ac:dyDescent="0.2">
      <c r="A52" s="18"/>
      <c r="B52" s="12"/>
      <c r="C52" s="12"/>
      <c r="D52" s="18"/>
      <c r="E52" s="18"/>
      <c r="F52" s="18"/>
      <c r="G52" s="12"/>
      <c r="H52" s="12"/>
      <c r="I52" s="12"/>
      <c r="J52" s="18"/>
      <c r="K52" s="18"/>
      <c r="L52" s="18"/>
      <c r="M52" s="18"/>
      <c r="N52" s="12"/>
      <c r="O52" s="18"/>
      <c r="P52" s="19"/>
      <c r="Q52" s="13"/>
      <c r="R52" s="20"/>
      <c r="S52" s="21"/>
      <c r="T52" s="21"/>
      <c r="U52" s="21"/>
      <c r="V52" s="21"/>
      <c r="W52" s="21"/>
      <c r="X52" s="21"/>
      <c r="Y52" s="21"/>
      <c r="Z52" s="13"/>
      <c r="AA52" s="13"/>
    </row>
    <row r="53" spans="1:27" x14ac:dyDescent="0.2">
      <c r="A53" s="18"/>
      <c r="B53" s="12"/>
      <c r="C53" s="12"/>
      <c r="D53" s="18"/>
      <c r="E53" s="18"/>
      <c r="F53" s="18"/>
      <c r="G53" s="12"/>
      <c r="H53" s="12"/>
      <c r="I53" s="12"/>
      <c r="J53" s="18"/>
      <c r="K53" s="18"/>
      <c r="L53" s="18"/>
      <c r="M53" s="18"/>
      <c r="N53" s="12"/>
      <c r="O53" s="18"/>
      <c r="P53" s="19"/>
      <c r="Q53" s="13"/>
      <c r="R53" s="20"/>
      <c r="S53" s="21"/>
      <c r="T53" s="21"/>
      <c r="U53" s="21"/>
      <c r="V53" s="21"/>
      <c r="W53" s="21"/>
      <c r="X53" s="21"/>
      <c r="Y53" s="21"/>
      <c r="Z53" s="13"/>
      <c r="AA53" s="13"/>
    </row>
    <row r="54" spans="1:27" x14ac:dyDescent="0.2">
      <c r="A54" s="18"/>
      <c r="B54" s="12"/>
      <c r="C54" s="12"/>
      <c r="D54" s="18"/>
      <c r="E54" s="18"/>
      <c r="F54" s="18"/>
      <c r="G54" s="12"/>
      <c r="H54" s="12"/>
      <c r="I54" s="12"/>
      <c r="J54" s="18"/>
      <c r="K54" s="18"/>
      <c r="L54" s="18"/>
      <c r="M54" s="18"/>
      <c r="N54" s="12"/>
      <c r="O54" s="18"/>
      <c r="P54" s="19"/>
      <c r="Q54" s="13"/>
      <c r="R54" s="20"/>
      <c r="S54" s="21"/>
      <c r="T54" s="21"/>
      <c r="U54" s="21"/>
      <c r="V54" s="21"/>
      <c r="W54" s="21"/>
      <c r="X54" s="21"/>
      <c r="Y54" s="21"/>
      <c r="Z54" s="13"/>
      <c r="AA54" s="13"/>
    </row>
    <row r="55" spans="1:27" x14ac:dyDescent="0.2">
      <c r="A55" s="18"/>
      <c r="B55" s="12"/>
      <c r="C55" s="12"/>
      <c r="D55" s="18"/>
      <c r="E55" s="18"/>
      <c r="F55" s="18"/>
      <c r="G55" s="12"/>
      <c r="H55" s="12"/>
      <c r="I55" s="12"/>
      <c r="J55" s="18"/>
      <c r="K55" s="18"/>
      <c r="L55" s="18"/>
      <c r="M55" s="18"/>
      <c r="N55" s="12"/>
      <c r="O55" s="18"/>
      <c r="P55" s="19"/>
      <c r="Q55" s="13"/>
      <c r="R55" s="20"/>
      <c r="S55" s="21"/>
      <c r="T55" s="21"/>
      <c r="U55" s="21"/>
      <c r="V55" s="21"/>
      <c r="W55" s="21"/>
      <c r="X55" s="21"/>
      <c r="Y55" s="21"/>
      <c r="Z55" s="13"/>
      <c r="AA55" s="13"/>
    </row>
    <row r="56" spans="1:27" x14ac:dyDescent="0.2">
      <c r="A56" s="18"/>
      <c r="B56" s="12"/>
      <c r="C56" s="12"/>
      <c r="D56" s="18"/>
      <c r="E56" s="18"/>
      <c r="F56" s="18"/>
      <c r="G56" s="12"/>
      <c r="H56" s="12"/>
      <c r="I56" s="12"/>
      <c r="J56" s="18"/>
      <c r="K56" s="18"/>
      <c r="L56" s="18"/>
      <c r="M56" s="18"/>
      <c r="N56" s="12"/>
      <c r="O56" s="18"/>
      <c r="P56" s="19"/>
      <c r="Q56" s="13"/>
      <c r="R56" s="20"/>
      <c r="S56" s="21"/>
      <c r="T56" s="21"/>
      <c r="U56" s="21"/>
      <c r="V56" s="21"/>
      <c r="W56" s="21"/>
      <c r="X56" s="21"/>
      <c r="Y56" s="21"/>
      <c r="Z56" s="13"/>
      <c r="AA56" s="13"/>
    </row>
    <row r="57" spans="1:27" x14ac:dyDescent="0.2">
      <c r="A57" s="18"/>
      <c r="B57" s="12"/>
      <c r="C57" s="12"/>
      <c r="D57" s="18"/>
      <c r="E57" s="18"/>
      <c r="F57" s="18"/>
      <c r="G57" s="12"/>
      <c r="H57" s="12"/>
      <c r="I57" s="12"/>
      <c r="J57" s="18"/>
      <c r="K57" s="18"/>
      <c r="L57" s="18"/>
      <c r="M57" s="18"/>
      <c r="N57" s="12"/>
      <c r="O57" s="18"/>
      <c r="P57" s="19"/>
      <c r="Q57" s="13"/>
      <c r="R57" s="20"/>
      <c r="S57" s="21"/>
      <c r="T57" s="21"/>
      <c r="U57" s="21"/>
      <c r="V57" s="21"/>
      <c r="W57" s="21"/>
      <c r="X57" s="21"/>
      <c r="Y57" s="21"/>
      <c r="Z57" s="13"/>
      <c r="AA57" s="13"/>
    </row>
    <row r="58" spans="1:27" x14ac:dyDescent="0.2">
      <c r="A58" s="18"/>
      <c r="B58" s="12"/>
      <c r="C58" s="12"/>
      <c r="D58" s="18"/>
      <c r="E58" s="18"/>
      <c r="F58" s="18"/>
      <c r="G58" s="12"/>
      <c r="H58" s="12"/>
      <c r="I58" s="12"/>
      <c r="J58" s="18"/>
      <c r="K58" s="18"/>
      <c r="L58" s="18"/>
      <c r="M58" s="18"/>
      <c r="N58" s="12"/>
      <c r="O58" s="18"/>
      <c r="P58" s="19"/>
      <c r="Q58" s="13"/>
      <c r="R58" s="20"/>
      <c r="S58" s="21"/>
      <c r="T58" s="21"/>
      <c r="U58" s="21"/>
      <c r="V58" s="21"/>
      <c r="W58" s="21"/>
      <c r="X58" s="21"/>
      <c r="Y58" s="21"/>
      <c r="Z58" s="13"/>
      <c r="AA58" s="13"/>
    </row>
    <row r="59" spans="1:27" x14ac:dyDescent="0.2">
      <c r="A59" s="18"/>
      <c r="B59" s="12"/>
      <c r="C59" s="12"/>
      <c r="D59" s="18"/>
      <c r="E59" s="18"/>
      <c r="F59" s="18"/>
      <c r="G59" s="12"/>
      <c r="H59" s="12"/>
      <c r="I59" s="12"/>
      <c r="J59" s="18"/>
      <c r="K59" s="18"/>
      <c r="L59" s="18"/>
      <c r="M59" s="18"/>
      <c r="N59" s="12"/>
      <c r="O59" s="18"/>
      <c r="P59" s="19"/>
      <c r="Q59" s="13"/>
      <c r="R59" s="20"/>
      <c r="S59" s="21"/>
      <c r="T59" s="21"/>
      <c r="U59" s="21"/>
      <c r="V59" s="21"/>
      <c r="W59" s="21"/>
      <c r="X59" s="21"/>
      <c r="Y59" s="21"/>
      <c r="Z59" s="13"/>
      <c r="AA59" s="13"/>
    </row>
    <row r="60" spans="1:27" x14ac:dyDescent="0.2">
      <c r="A60" s="18"/>
      <c r="B60" s="12"/>
      <c r="C60" s="12"/>
      <c r="D60" s="18"/>
      <c r="E60" s="18"/>
      <c r="F60" s="18"/>
      <c r="G60" s="12"/>
      <c r="H60" s="12"/>
      <c r="I60" s="12"/>
      <c r="J60" s="18"/>
      <c r="K60" s="18"/>
      <c r="L60" s="18"/>
      <c r="M60" s="18"/>
      <c r="N60" s="12"/>
      <c r="O60" s="18"/>
      <c r="P60" s="19"/>
      <c r="Q60" s="13"/>
      <c r="R60" s="20"/>
      <c r="S60" s="21"/>
      <c r="T60" s="21"/>
      <c r="U60" s="21"/>
      <c r="V60" s="21"/>
      <c r="W60" s="21"/>
      <c r="X60" s="21"/>
      <c r="Y60" s="21"/>
      <c r="Z60" s="13"/>
      <c r="AA60" s="13"/>
    </row>
    <row r="61" spans="1:27" x14ac:dyDescent="0.2">
      <c r="A61" s="18"/>
      <c r="B61" s="12"/>
      <c r="C61" s="12"/>
      <c r="D61" s="18"/>
      <c r="E61" s="18"/>
      <c r="F61" s="18"/>
      <c r="G61" s="12"/>
      <c r="H61" s="12"/>
      <c r="I61" s="12"/>
      <c r="J61" s="18"/>
      <c r="K61" s="18"/>
      <c r="L61" s="18"/>
      <c r="M61" s="18"/>
      <c r="N61" s="12"/>
      <c r="O61" s="18"/>
      <c r="P61" s="19"/>
      <c r="Q61" s="13"/>
      <c r="R61" s="20"/>
      <c r="S61" s="21"/>
      <c r="T61" s="21"/>
      <c r="U61" s="21"/>
      <c r="V61" s="21"/>
      <c r="W61" s="21"/>
      <c r="X61" s="21"/>
      <c r="Y61" s="21"/>
      <c r="Z61" s="13"/>
      <c r="AA61" s="13"/>
    </row>
    <row r="62" spans="1:27" x14ac:dyDescent="0.2">
      <c r="A62" s="18"/>
      <c r="B62" s="12"/>
      <c r="C62" s="12"/>
      <c r="D62" s="18"/>
      <c r="E62" s="18"/>
      <c r="F62" s="18"/>
      <c r="G62" s="12"/>
      <c r="H62" s="12"/>
      <c r="I62" s="12"/>
      <c r="J62" s="18"/>
      <c r="K62" s="18"/>
      <c r="L62" s="18"/>
      <c r="M62" s="18"/>
      <c r="N62" s="12"/>
      <c r="O62" s="18"/>
      <c r="P62" s="19"/>
      <c r="Q62" s="13"/>
      <c r="R62" s="20"/>
      <c r="S62" s="21"/>
      <c r="T62" s="21"/>
      <c r="U62" s="21"/>
      <c r="V62" s="21"/>
      <c r="W62" s="21"/>
      <c r="X62" s="21"/>
      <c r="Y62" s="21"/>
      <c r="Z62" s="13"/>
      <c r="AA62" s="13"/>
    </row>
    <row r="63" spans="1:27" x14ac:dyDescent="0.2">
      <c r="A63" s="18"/>
      <c r="B63" s="12"/>
      <c r="C63" s="12"/>
      <c r="D63" s="18"/>
      <c r="E63" s="18"/>
      <c r="F63" s="18"/>
      <c r="G63" s="12"/>
      <c r="H63" s="12"/>
      <c r="I63" s="12"/>
      <c r="J63" s="18"/>
      <c r="K63" s="18"/>
      <c r="L63" s="18"/>
      <c r="M63" s="18"/>
      <c r="N63" s="12"/>
      <c r="O63" s="18"/>
      <c r="P63" s="19"/>
      <c r="Q63" s="13"/>
      <c r="R63" s="20"/>
      <c r="S63" s="21"/>
      <c r="T63" s="21"/>
      <c r="U63" s="21"/>
      <c r="V63" s="21"/>
      <c r="W63" s="21"/>
      <c r="X63" s="21"/>
      <c r="Y63" s="21"/>
      <c r="Z63" s="13"/>
      <c r="AA63" s="13"/>
    </row>
    <row r="64" spans="1:27" x14ac:dyDescent="0.2">
      <c r="A64" s="18"/>
      <c r="B64" s="12"/>
      <c r="C64" s="12"/>
      <c r="D64" s="18"/>
      <c r="E64" s="18"/>
      <c r="F64" s="18"/>
      <c r="G64" s="12"/>
      <c r="H64" s="12"/>
      <c r="I64" s="12"/>
      <c r="J64" s="18"/>
      <c r="K64" s="18"/>
      <c r="L64" s="18"/>
      <c r="M64" s="18"/>
      <c r="N64" s="12"/>
      <c r="O64" s="18"/>
      <c r="P64" s="19"/>
      <c r="Q64" s="13"/>
      <c r="R64" s="20"/>
      <c r="S64" s="21"/>
      <c r="T64" s="21"/>
      <c r="U64" s="21"/>
      <c r="V64" s="21"/>
      <c r="W64" s="21"/>
      <c r="X64" s="21"/>
      <c r="Y64" s="21"/>
      <c r="Z64" s="13"/>
      <c r="AA64" s="13"/>
    </row>
    <row r="65" spans="1:27" x14ac:dyDescent="0.2">
      <c r="A65" s="18"/>
      <c r="B65" s="12"/>
      <c r="C65" s="12"/>
      <c r="D65" s="18"/>
      <c r="E65" s="18"/>
      <c r="F65" s="18"/>
      <c r="G65" s="12"/>
      <c r="H65" s="12"/>
      <c r="I65" s="12"/>
      <c r="J65" s="18"/>
      <c r="K65" s="18"/>
      <c r="L65" s="18"/>
      <c r="M65" s="18"/>
      <c r="N65" s="12"/>
      <c r="O65" s="18"/>
      <c r="P65" s="19"/>
      <c r="Q65" s="13"/>
      <c r="R65" s="20"/>
      <c r="S65" s="21"/>
      <c r="T65" s="21"/>
      <c r="U65" s="21"/>
      <c r="V65" s="21"/>
      <c r="W65" s="21"/>
      <c r="X65" s="21"/>
      <c r="Y65" s="21"/>
      <c r="Z65" s="13"/>
      <c r="AA65" s="13"/>
    </row>
    <row r="66" spans="1:27" x14ac:dyDescent="0.2">
      <c r="A66" s="18"/>
      <c r="B66" s="12"/>
      <c r="C66" s="12"/>
      <c r="D66" s="18"/>
      <c r="E66" s="18"/>
      <c r="F66" s="18"/>
      <c r="G66" s="12"/>
      <c r="H66" s="12"/>
      <c r="I66" s="12"/>
      <c r="J66" s="18"/>
      <c r="K66" s="18"/>
      <c r="L66" s="18"/>
      <c r="M66" s="18"/>
      <c r="N66" s="12"/>
      <c r="O66" s="18"/>
      <c r="P66" s="19"/>
      <c r="Q66" s="13"/>
      <c r="R66" s="20"/>
      <c r="S66" s="21"/>
      <c r="T66" s="21"/>
      <c r="U66" s="21"/>
      <c r="V66" s="21"/>
      <c r="W66" s="21"/>
      <c r="X66" s="21"/>
      <c r="Y66" s="21"/>
      <c r="Z66" s="13"/>
      <c r="AA66" s="13"/>
    </row>
    <row r="67" spans="1:27" x14ac:dyDescent="0.2">
      <c r="A67" s="18"/>
      <c r="B67" s="12"/>
      <c r="C67" s="12"/>
      <c r="D67" s="18"/>
      <c r="E67" s="18"/>
      <c r="F67" s="18"/>
      <c r="G67" s="12"/>
      <c r="H67" s="12"/>
      <c r="I67" s="12"/>
      <c r="J67" s="18"/>
      <c r="K67" s="18"/>
      <c r="L67" s="18"/>
      <c r="M67" s="18"/>
      <c r="N67" s="12"/>
      <c r="O67" s="18"/>
      <c r="P67" s="19"/>
      <c r="Q67" s="13"/>
      <c r="R67" s="20"/>
      <c r="S67" s="21"/>
      <c r="T67" s="21"/>
      <c r="U67" s="21"/>
      <c r="V67" s="21"/>
      <c r="W67" s="21"/>
      <c r="X67" s="21"/>
      <c r="Y67" s="21"/>
      <c r="Z67" s="13"/>
      <c r="AA67" s="13"/>
    </row>
    <row r="68" spans="1:27" x14ac:dyDescent="0.2">
      <c r="A68" s="18"/>
      <c r="B68" s="12"/>
      <c r="C68" s="12"/>
      <c r="D68" s="18"/>
      <c r="E68" s="18"/>
      <c r="F68" s="18"/>
      <c r="G68" s="12"/>
      <c r="H68" s="12"/>
      <c r="I68" s="12"/>
      <c r="J68" s="18"/>
      <c r="K68" s="18"/>
      <c r="L68" s="18"/>
      <c r="M68" s="18"/>
      <c r="N68" s="12"/>
      <c r="O68" s="18"/>
      <c r="P68" s="19"/>
      <c r="Q68" s="13"/>
      <c r="R68" s="20"/>
      <c r="S68" s="21"/>
      <c r="T68" s="21"/>
      <c r="U68" s="21"/>
      <c r="V68" s="21"/>
      <c r="W68" s="21"/>
      <c r="X68" s="21"/>
      <c r="Y68" s="21"/>
      <c r="Z68" s="13"/>
      <c r="AA68" s="13"/>
    </row>
    <row r="69" spans="1:27" x14ac:dyDescent="0.2">
      <c r="A69" s="18"/>
      <c r="B69" s="12"/>
      <c r="C69" s="12"/>
      <c r="D69" s="18"/>
      <c r="E69" s="18"/>
      <c r="F69" s="18"/>
      <c r="G69" s="12"/>
      <c r="H69" s="12"/>
      <c r="I69" s="12"/>
      <c r="J69" s="18"/>
      <c r="K69" s="18"/>
      <c r="L69" s="18"/>
      <c r="M69" s="18"/>
      <c r="N69" s="12"/>
      <c r="O69" s="18"/>
      <c r="P69" s="19"/>
      <c r="Q69" s="13"/>
      <c r="R69" s="20"/>
      <c r="S69" s="21"/>
      <c r="T69" s="21"/>
      <c r="U69" s="21"/>
      <c r="V69" s="21"/>
      <c r="W69" s="21"/>
      <c r="X69" s="21"/>
      <c r="Y69" s="21"/>
      <c r="Z69" s="13"/>
      <c r="AA69" s="13"/>
    </row>
    <row r="70" spans="1:27" x14ac:dyDescent="0.2">
      <c r="A70" s="18"/>
      <c r="B70" s="12"/>
      <c r="C70" s="12"/>
      <c r="D70" s="18"/>
      <c r="E70" s="18"/>
      <c r="F70" s="18"/>
      <c r="G70" s="12"/>
      <c r="H70" s="12"/>
      <c r="I70" s="12"/>
      <c r="J70" s="18"/>
      <c r="K70" s="18"/>
      <c r="L70" s="18"/>
      <c r="M70" s="18"/>
      <c r="N70" s="12"/>
      <c r="O70" s="18"/>
      <c r="P70" s="19"/>
      <c r="Q70" s="13"/>
      <c r="R70" s="20"/>
      <c r="S70" s="21"/>
      <c r="T70" s="21"/>
      <c r="U70" s="21"/>
      <c r="V70" s="21"/>
      <c r="W70" s="21"/>
      <c r="X70" s="21"/>
      <c r="Y70" s="21"/>
      <c r="Z70" s="13"/>
      <c r="AA70" s="13"/>
    </row>
    <row r="71" spans="1:27" x14ac:dyDescent="0.2">
      <c r="A71" s="18"/>
      <c r="B71" s="12"/>
      <c r="C71" s="12"/>
      <c r="D71" s="18"/>
      <c r="E71" s="18"/>
      <c r="F71" s="18"/>
      <c r="G71" s="12"/>
      <c r="H71" s="12"/>
      <c r="I71" s="12"/>
      <c r="J71" s="18"/>
      <c r="K71" s="18"/>
      <c r="L71" s="18"/>
      <c r="M71" s="18"/>
      <c r="N71" s="12"/>
      <c r="O71" s="18"/>
      <c r="P71" s="19"/>
      <c r="Q71" s="13"/>
      <c r="R71" s="20"/>
      <c r="S71" s="21"/>
      <c r="T71" s="21"/>
      <c r="U71" s="21"/>
      <c r="V71" s="21"/>
      <c r="W71" s="21"/>
      <c r="X71" s="21"/>
      <c r="Y71" s="21"/>
      <c r="Z71" s="13"/>
      <c r="AA71" s="13"/>
    </row>
    <row r="72" spans="1:27" x14ac:dyDescent="0.2">
      <c r="A72" s="18"/>
      <c r="B72" s="12"/>
      <c r="C72" s="12"/>
      <c r="D72" s="18"/>
      <c r="E72" s="18"/>
      <c r="F72" s="18"/>
      <c r="G72" s="12"/>
      <c r="H72" s="12"/>
      <c r="I72" s="12"/>
      <c r="J72" s="18"/>
      <c r="K72" s="18"/>
      <c r="L72" s="18"/>
      <c r="M72" s="18"/>
      <c r="N72" s="12"/>
      <c r="O72" s="18"/>
      <c r="P72" s="19"/>
      <c r="Q72" s="13"/>
      <c r="R72" s="20"/>
      <c r="S72" s="21"/>
      <c r="T72" s="21"/>
      <c r="U72" s="21"/>
      <c r="V72" s="21"/>
      <c r="W72" s="21"/>
      <c r="X72" s="21"/>
      <c r="Y72" s="21"/>
      <c r="Z72" s="13"/>
      <c r="AA72" s="13"/>
    </row>
    <row r="73" spans="1:27" x14ac:dyDescent="0.2">
      <c r="A73" s="18"/>
      <c r="B73" s="12"/>
      <c r="C73" s="12"/>
      <c r="D73" s="18"/>
      <c r="E73" s="18"/>
      <c r="F73" s="18"/>
      <c r="G73" s="12"/>
      <c r="H73" s="12"/>
      <c r="I73" s="12"/>
      <c r="J73" s="18"/>
      <c r="K73" s="18"/>
      <c r="L73" s="18"/>
      <c r="M73" s="18"/>
      <c r="N73" s="12"/>
      <c r="O73" s="18"/>
      <c r="P73" s="19"/>
      <c r="Q73" s="13"/>
      <c r="R73" s="20"/>
      <c r="S73" s="21"/>
      <c r="T73" s="21"/>
      <c r="U73" s="21"/>
      <c r="V73" s="21"/>
      <c r="W73" s="21"/>
      <c r="X73" s="21"/>
      <c r="Y73" s="21"/>
      <c r="Z73" s="13"/>
      <c r="AA73" s="13"/>
    </row>
    <row r="74" spans="1:27" x14ac:dyDescent="0.2">
      <c r="A74" s="18"/>
      <c r="B74" s="12"/>
      <c r="C74" s="12"/>
      <c r="D74" s="18"/>
      <c r="E74" s="18"/>
      <c r="F74" s="18"/>
      <c r="G74" s="12"/>
      <c r="H74" s="12"/>
      <c r="I74" s="12"/>
      <c r="J74" s="18"/>
      <c r="K74" s="18"/>
      <c r="L74" s="18"/>
      <c r="M74" s="18"/>
      <c r="N74" s="12"/>
      <c r="O74" s="18"/>
      <c r="P74" s="19"/>
      <c r="Q74" s="13"/>
      <c r="R74" s="20"/>
      <c r="S74" s="21"/>
      <c r="T74" s="21"/>
      <c r="U74" s="21"/>
      <c r="V74" s="21"/>
      <c r="W74" s="21"/>
      <c r="X74" s="21"/>
      <c r="Y74" s="21"/>
      <c r="Z74" s="13"/>
      <c r="AA74" s="13"/>
    </row>
    <row r="75" spans="1:27" x14ac:dyDescent="0.2">
      <c r="A75" s="18"/>
      <c r="B75" s="12"/>
      <c r="C75" s="12"/>
      <c r="D75" s="18"/>
      <c r="E75" s="18"/>
      <c r="F75" s="18"/>
      <c r="G75" s="12"/>
      <c r="H75" s="12"/>
      <c r="I75" s="12"/>
      <c r="J75" s="18"/>
      <c r="K75" s="18"/>
      <c r="L75" s="18"/>
      <c r="M75" s="18"/>
      <c r="N75" s="12"/>
      <c r="O75" s="18"/>
      <c r="P75" s="19"/>
      <c r="Q75" s="13"/>
      <c r="R75" s="20"/>
      <c r="S75" s="21"/>
      <c r="T75" s="21"/>
      <c r="U75" s="21"/>
      <c r="V75" s="21"/>
      <c r="W75" s="21"/>
      <c r="X75" s="21"/>
      <c r="Y75" s="21"/>
      <c r="Z75" s="13"/>
      <c r="AA75" s="13"/>
    </row>
    <row r="76" spans="1:27" x14ac:dyDescent="0.2">
      <c r="A76" s="18"/>
      <c r="B76" s="12"/>
      <c r="C76" s="12"/>
      <c r="D76" s="18"/>
      <c r="E76" s="18"/>
      <c r="F76" s="18"/>
      <c r="G76" s="12"/>
      <c r="H76" s="12"/>
      <c r="I76" s="12"/>
      <c r="J76" s="18"/>
      <c r="K76" s="18"/>
      <c r="L76" s="18"/>
      <c r="M76" s="18"/>
      <c r="N76" s="12"/>
      <c r="O76" s="18"/>
      <c r="P76" s="19"/>
      <c r="Q76" s="13"/>
      <c r="R76" s="20"/>
      <c r="S76" s="21"/>
      <c r="T76" s="21"/>
      <c r="U76" s="21"/>
      <c r="V76" s="21"/>
      <c r="W76" s="21"/>
      <c r="X76" s="21"/>
      <c r="Y76" s="21"/>
      <c r="Z76" s="13"/>
      <c r="AA76" s="13"/>
    </row>
    <row r="77" spans="1:27" x14ac:dyDescent="0.2">
      <c r="A77" s="18"/>
      <c r="B77" s="12"/>
      <c r="C77" s="12"/>
      <c r="D77" s="18"/>
      <c r="E77" s="18"/>
      <c r="F77" s="18"/>
      <c r="G77" s="12"/>
      <c r="H77" s="12"/>
      <c r="I77" s="12"/>
      <c r="J77" s="18"/>
      <c r="K77" s="18"/>
      <c r="L77" s="18"/>
      <c r="M77" s="18"/>
      <c r="N77" s="12"/>
      <c r="O77" s="18"/>
      <c r="P77" s="19"/>
      <c r="Q77" s="13"/>
      <c r="R77" s="20"/>
      <c r="S77" s="21"/>
      <c r="T77" s="21"/>
      <c r="U77" s="21"/>
      <c r="V77" s="21"/>
      <c r="W77" s="21"/>
      <c r="X77" s="21"/>
      <c r="Y77" s="21"/>
      <c r="Z77" s="13"/>
      <c r="AA77" s="13"/>
    </row>
    <row r="78" spans="1:27" x14ac:dyDescent="0.2">
      <c r="A78" s="18"/>
      <c r="B78" s="12"/>
      <c r="C78" s="12"/>
      <c r="D78" s="18"/>
      <c r="E78" s="18"/>
      <c r="F78" s="18"/>
      <c r="G78" s="12"/>
      <c r="H78" s="12"/>
      <c r="I78" s="12"/>
      <c r="J78" s="18"/>
      <c r="K78" s="18"/>
      <c r="L78" s="18"/>
      <c r="M78" s="18"/>
      <c r="N78" s="12"/>
      <c r="O78" s="18"/>
      <c r="P78" s="19"/>
      <c r="Q78" s="13"/>
      <c r="R78" s="20"/>
      <c r="S78" s="21"/>
      <c r="T78" s="21"/>
      <c r="U78" s="21"/>
      <c r="V78" s="21"/>
      <c r="W78" s="21"/>
      <c r="X78" s="21"/>
      <c r="Y78" s="21"/>
      <c r="Z78" s="13"/>
      <c r="AA78" s="13"/>
    </row>
    <row r="79" spans="1:27" x14ac:dyDescent="0.2">
      <c r="A79" s="18"/>
      <c r="B79" s="12"/>
      <c r="C79" s="12"/>
      <c r="D79" s="18"/>
      <c r="E79" s="18"/>
      <c r="F79" s="18"/>
      <c r="G79" s="12"/>
      <c r="H79" s="12"/>
      <c r="I79" s="12"/>
      <c r="J79" s="18"/>
      <c r="K79" s="18"/>
      <c r="L79" s="18"/>
      <c r="M79" s="18"/>
      <c r="N79" s="12"/>
      <c r="O79" s="18"/>
      <c r="P79" s="19"/>
      <c r="Q79" s="13"/>
      <c r="R79" s="20"/>
      <c r="S79" s="21"/>
      <c r="T79" s="21"/>
      <c r="U79" s="21"/>
      <c r="V79" s="21"/>
      <c r="W79" s="21"/>
      <c r="X79" s="21"/>
      <c r="Y79" s="21"/>
      <c r="Z79" s="13"/>
      <c r="AA79" s="13"/>
    </row>
    <row r="80" spans="1:27" x14ac:dyDescent="0.2">
      <c r="A80" s="18"/>
      <c r="B80" s="12"/>
      <c r="C80" s="12"/>
      <c r="D80" s="18"/>
      <c r="E80" s="18"/>
      <c r="F80" s="18"/>
      <c r="G80" s="12"/>
      <c r="H80" s="12"/>
      <c r="I80" s="12"/>
      <c r="J80" s="18"/>
      <c r="K80" s="18"/>
      <c r="L80" s="18"/>
      <c r="M80" s="18"/>
      <c r="N80" s="12"/>
      <c r="O80" s="18"/>
      <c r="P80" s="19"/>
      <c r="Q80" s="13"/>
      <c r="R80" s="20"/>
      <c r="S80" s="21"/>
      <c r="T80" s="21"/>
      <c r="U80" s="21"/>
      <c r="V80" s="21"/>
      <c r="W80" s="21"/>
      <c r="X80" s="21"/>
      <c r="Y80" s="21"/>
      <c r="Z80" s="13"/>
      <c r="AA80" s="13"/>
    </row>
    <row r="81" spans="1:27" x14ac:dyDescent="0.2">
      <c r="A81" s="18"/>
      <c r="B81" s="12"/>
      <c r="C81" s="12"/>
      <c r="D81" s="18"/>
      <c r="E81" s="18"/>
      <c r="F81" s="18"/>
      <c r="G81" s="12"/>
      <c r="H81" s="12"/>
      <c r="I81" s="12"/>
      <c r="J81" s="18"/>
      <c r="K81" s="18"/>
      <c r="L81" s="18"/>
      <c r="M81" s="18"/>
      <c r="N81" s="12"/>
      <c r="O81" s="18"/>
      <c r="P81" s="19"/>
      <c r="Q81" s="13"/>
      <c r="R81" s="20"/>
      <c r="S81" s="21"/>
      <c r="T81" s="21"/>
      <c r="U81" s="21"/>
      <c r="V81" s="21"/>
      <c r="W81" s="21"/>
      <c r="X81" s="21"/>
      <c r="Y81" s="21"/>
      <c r="Z81" s="13"/>
      <c r="AA81" s="13"/>
    </row>
    <row r="82" spans="1:27" x14ac:dyDescent="0.2">
      <c r="A82" s="18"/>
      <c r="B82" s="12"/>
      <c r="C82" s="12"/>
      <c r="D82" s="18"/>
      <c r="E82" s="18"/>
      <c r="F82" s="18"/>
      <c r="G82" s="12"/>
      <c r="H82" s="12"/>
      <c r="I82" s="12"/>
      <c r="J82" s="18"/>
      <c r="K82" s="18"/>
      <c r="L82" s="18"/>
      <c r="M82" s="18"/>
      <c r="N82" s="12"/>
      <c r="O82" s="18"/>
      <c r="P82" s="19"/>
      <c r="Q82" s="13"/>
      <c r="R82" s="20"/>
      <c r="S82" s="21"/>
      <c r="T82" s="21"/>
      <c r="U82" s="21"/>
      <c r="V82" s="21"/>
      <c r="W82" s="21"/>
      <c r="X82" s="21"/>
      <c r="Y82" s="21"/>
      <c r="Z82" s="13"/>
      <c r="AA82" s="13"/>
    </row>
    <row r="83" spans="1:27" x14ac:dyDescent="0.2">
      <c r="A83" s="18"/>
      <c r="B83" s="12"/>
      <c r="C83" s="12"/>
      <c r="D83" s="18"/>
      <c r="E83" s="18"/>
      <c r="F83" s="18"/>
      <c r="G83" s="12"/>
      <c r="H83" s="12"/>
      <c r="I83" s="12"/>
      <c r="J83" s="18"/>
      <c r="K83" s="18"/>
      <c r="L83" s="18"/>
      <c r="M83" s="18"/>
      <c r="N83" s="12"/>
      <c r="O83" s="18"/>
      <c r="P83" s="19"/>
      <c r="Q83" s="13"/>
      <c r="R83" s="20"/>
      <c r="S83" s="21"/>
      <c r="T83" s="21"/>
      <c r="U83" s="21"/>
      <c r="V83" s="21"/>
      <c r="W83" s="21"/>
      <c r="X83" s="21"/>
      <c r="Y83" s="21"/>
      <c r="Z83" s="13"/>
      <c r="AA83" s="13"/>
    </row>
    <row r="84" spans="1:27" x14ac:dyDescent="0.2">
      <c r="A84" s="18"/>
      <c r="B84" s="12"/>
      <c r="C84" s="12"/>
      <c r="D84" s="18"/>
      <c r="E84" s="18"/>
      <c r="F84" s="18"/>
      <c r="G84" s="12"/>
      <c r="H84" s="12"/>
      <c r="I84" s="12"/>
      <c r="J84" s="18"/>
      <c r="K84" s="18"/>
      <c r="L84" s="18"/>
      <c r="M84" s="18"/>
      <c r="N84" s="12"/>
      <c r="O84" s="18"/>
      <c r="P84" s="19"/>
      <c r="Q84" s="13"/>
      <c r="R84" s="20"/>
      <c r="S84" s="21"/>
      <c r="T84" s="21"/>
      <c r="U84" s="21"/>
      <c r="V84" s="21"/>
      <c r="W84" s="21"/>
      <c r="X84" s="21"/>
      <c r="Y84" s="21"/>
      <c r="Z84" s="13"/>
      <c r="AA84" s="13"/>
    </row>
    <row r="85" spans="1:27" x14ac:dyDescent="0.2">
      <c r="A85" s="18"/>
      <c r="B85" s="12"/>
      <c r="C85" s="12"/>
      <c r="D85" s="18"/>
      <c r="E85" s="18"/>
      <c r="F85" s="18"/>
      <c r="G85" s="12"/>
      <c r="H85" s="12"/>
      <c r="I85" s="12"/>
      <c r="J85" s="18"/>
      <c r="K85" s="18"/>
      <c r="L85" s="18"/>
      <c r="M85" s="18"/>
      <c r="N85" s="12"/>
      <c r="O85" s="18"/>
      <c r="P85" s="19"/>
      <c r="Q85" s="13"/>
      <c r="R85" s="20"/>
      <c r="S85" s="21"/>
      <c r="T85" s="21"/>
      <c r="U85" s="21"/>
      <c r="V85" s="21"/>
      <c r="W85" s="21"/>
      <c r="X85" s="21"/>
      <c r="Y85" s="21"/>
      <c r="Z85" s="13"/>
      <c r="AA85" s="13"/>
    </row>
    <row r="86" spans="1:27" x14ac:dyDescent="0.2">
      <c r="A86" s="18"/>
      <c r="B86" s="12"/>
      <c r="C86" s="12"/>
      <c r="D86" s="18"/>
      <c r="E86" s="18"/>
      <c r="F86" s="18"/>
      <c r="G86" s="12"/>
      <c r="H86" s="12"/>
      <c r="I86" s="12"/>
      <c r="J86" s="18"/>
      <c r="K86" s="18"/>
      <c r="L86" s="18"/>
      <c r="M86" s="18"/>
      <c r="N86" s="12"/>
      <c r="O86" s="18"/>
      <c r="P86" s="19"/>
      <c r="Q86" s="13"/>
      <c r="R86" s="20"/>
      <c r="S86" s="21"/>
      <c r="T86" s="21"/>
      <c r="U86" s="21"/>
      <c r="V86" s="21"/>
      <c r="W86" s="21"/>
      <c r="X86" s="21"/>
      <c r="Y86" s="21"/>
      <c r="Z86" s="13"/>
      <c r="AA86" s="13"/>
    </row>
    <row r="87" spans="1:27" x14ac:dyDescent="0.2">
      <c r="A87" s="18"/>
      <c r="B87" s="12"/>
      <c r="C87" s="12"/>
      <c r="D87" s="18"/>
      <c r="E87" s="18"/>
      <c r="F87" s="18"/>
      <c r="G87" s="12"/>
      <c r="H87" s="12"/>
      <c r="I87" s="12"/>
      <c r="J87" s="18"/>
      <c r="K87" s="18"/>
      <c r="L87" s="18"/>
      <c r="M87" s="18"/>
      <c r="N87" s="12"/>
      <c r="O87" s="18"/>
      <c r="P87" s="19"/>
      <c r="Q87" s="13"/>
      <c r="R87" s="20"/>
      <c r="S87" s="21"/>
      <c r="T87" s="21"/>
      <c r="U87" s="21"/>
      <c r="V87" s="21"/>
      <c r="W87" s="21"/>
      <c r="X87" s="21"/>
      <c r="Y87" s="21"/>
      <c r="Z87" s="13"/>
      <c r="AA87" s="13"/>
    </row>
    <row r="88" spans="1:27" x14ac:dyDescent="0.2">
      <c r="A88" s="18"/>
      <c r="B88" s="12"/>
      <c r="C88" s="12"/>
      <c r="D88" s="18"/>
      <c r="E88" s="18"/>
      <c r="F88" s="18"/>
      <c r="G88" s="12"/>
      <c r="H88" s="12"/>
      <c r="I88" s="12"/>
      <c r="J88" s="18"/>
      <c r="K88" s="18"/>
      <c r="L88" s="18"/>
      <c r="M88" s="18"/>
      <c r="N88" s="12"/>
      <c r="O88" s="18"/>
      <c r="P88" s="19"/>
      <c r="Q88" s="13"/>
      <c r="R88" s="20"/>
      <c r="S88" s="21"/>
      <c r="T88" s="21"/>
      <c r="U88" s="21"/>
      <c r="V88" s="21"/>
      <c r="W88" s="21"/>
      <c r="X88" s="21"/>
      <c r="Y88" s="21"/>
      <c r="Z88" s="13"/>
      <c r="AA88" s="13"/>
    </row>
    <row r="89" spans="1:27" x14ac:dyDescent="0.2">
      <c r="A89" s="18"/>
      <c r="B89" s="12"/>
      <c r="C89" s="12"/>
      <c r="D89" s="18"/>
      <c r="E89" s="18"/>
      <c r="F89" s="18"/>
      <c r="G89" s="12"/>
      <c r="H89" s="12"/>
      <c r="I89" s="12"/>
      <c r="J89" s="18"/>
      <c r="K89" s="18"/>
      <c r="L89" s="18"/>
      <c r="M89" s="18"/>
      <c r="N89" s="12"/>
      <c r="O89" s="18"/>
      <c r="P89" s="19"/>
      <c r="Q89" s="13"/>
      <c r="R89" s="20"/>
      <c r="S89" s="21"/>
      <c r="T89" s="21"/>
      <c r="U89" s="21"/>
      <c r="V89" s="21"/>
      <c r="W89" s="21"/>
      <c r="X89" s="21"/>
      <c r="Y89" s="21"/>
      <c r="Z89" s="13"/>
      <c r="AA89" s="13"/>
    </row>
    <row r="90" spans="1:27" x14ac:dyDescent="0.2">
      <c r="A90" s="18"/>
      <c r="B90" s="12"/>
      <c r="C90" s="12"/>
      <c r="D90" s="18"/>
      <c r="E90" s="18"/>
      <c r="F90" s="18"/>
      <c r="G90" s="12"/>
      <c r="H90" s="12"/>
      <c r="I90" s="12"/>
      <c r="J90" s="18"/>
      <c r="K90" s="18"/>
      <c r="L90" s="18"/>
      <c r="M90" s="18"/>
      <c r="N90" s="12"/>
      <c r="O90" s="18"/>
      <c r="P90" s="19"/>
      <c r="Q90" s="13"/>
      <c r="R90" s="20"/>
      <c r="S90" s="21"/>
      <c r="T90" s="21"/>
      <c r="U90" s="21"/>
      <c r="V90" s="21"/>
      <c r="W90" s="21"/>
      <c r="X90" s="21"/>
      <c r="Y90" s="21"/>
      <c r="Z90" s="13"/>
      <c r="AA90" s="13"/>
    </row>
    <row r="91" spans="1:27" x14ac:dyDescent="0.2">
      <c r="A91" s="18"/>
      <c r="B91" s="12"/>
      <c r="C91" s="12"/>
      <c r="D91" s="18"/>
      <c r="E91" s="18"/>
      <c r="F91" s="18"/>
      <c r="G91" s="12"/>
      <c r="H91" s="12"/>
      <c r="I91" s="12"/>
      <c r="J91" s="18"/>
      <c r="K91" s="18"/>
      <c r="L91" s="18"/>
      <c r="M91" s="18"/>
      <c r="N91" s="12"/>
      <c r="O91" s="18"/>
      <c r="P91" s="19"/>
      <c r="Q91" s="13"/>
      <c r="R91" s="20"/>
      <c r="S91" s="21"/>
      <c r="T91" s="21"/>
      <c r="U91" s="21"/>
      <c r="V91" s="21"/>
      <c r="W91" s="21"/>
      <c r="X91" s="21"/>
      <c r="Y91" s="21"/>
      <c r="Z91" s="13"/>
      <c r="AA91" s="13"/>
    </row>
    <row r="92" spans="1:27" x14ac:dyDescent="0.2">
      <c r="A92" s="18"/>
      <c r="B92" s="12"/>
      <c r="C92" s="12"/>
      <c r="D92" s="18"/>
      <c r="E92" s="18"/>
      <c r="F92" s="18"/>
      <c r="G92" s="12"/>
      <c r="H92" s="12"/>
      <c r="I92" s="12"/>
      <c r="J92" s="18"/>
      <c r="K92" s="18"/>
      <c r="L92" s="18"/>
      <c r="M92" s="18"/>
      <c r="N92" s="12"/>
      <c r="O92" s="18"/>
      <c r="P92" s="19"/>
      <c r="Q92" s="13"/>
      <c r="R92" s="20"/>
      <c r="S92" s="21"/>
      <c r="T92" s="21"/>
      <c r="U92" s="21"/>
      <c r="V92" s="21"/>
      <c r="W92" s="21"/>
      <c r="X92" s="21"/>
      <c r="Y92" s="21"/>
      <c r="Z92" s="13"/>
      <c r="AA92" s="13">
        <v>43131</v>
      </c>
    </row>
    <row r="93" spans="1:27" x14ac:dyDescent="0.2">
      <c r="A93" s="18"/>
      <c r="B93" s="12"/>
      <c r="C93" s="12"/>
      <c r="D93" s="18"/>
      <c r="E93" s="18"/>
      <c r="F93" s="18"/>
      <c r="G93" s="12"/>
      <c r="H93" s="12"/>
      <c r="I93" s="12"/>
      <c r="J93" s="18"/>
      <c r="K93" s="18"/>
      <c r="L93" s="18"/>
      <c r="M93" s="18"/>
      <c r="N93" s="12"/>
      <c r="O93" s="18"/>
      <c r="P93" s="19"/>
      <c r="Q93" s="13"/>
      <c r="R93" s="20"/>
      <c r="S93" s="21"/>
      <c r="T93" s="21"/>
      <c r="U93" s="21"/>
      <c r="V93" s="21"/>
      <c r="W93" s="21"/>
      <c r="X93" s="21"/>
      <c r="Y93" s="21"/>
      <c r="Z93" s="13"/>
      <c r="AA93" s="13"/>
    </row>
    <row r="94" spans="1:27" x14ac:dyDescent="0.2">
      <c r="A94" s="18"/>
      <c r="B94" s="12"/>
      <c r="C94" s="12"/>
      <c r="D94" s="18"/>
      <c r="E94" s="18"/>
      <c r="F94" s="18"/>
      <c r="G94" s="12"/>
      <c r="H94" s="12"/>
      <c r="I94" s="12"/>
      <c r="J94" s="18"/>
      <c r="K94" s="18"/>
      <c r="L94" s="18"/>
      <c r="M94" s="18"/>
      <c r="N94" s="12"/>
      <c r="O94" s="18"/>
      <c r="P94" s="19"/>
      <c r="Q94" s="13"/>
      <c r="R94" s="20"/>
      <c r="S94" s="21"/>
      <c r="T94" s="21"/>
      <c r="U94" s="21"/>
      <c r="V94" s="21"/>
      <c r="W94" s="21"/>
      <c r="X94" s="21"/>
      <c r="Y94" s="21"/>
      <c r="Z94" s="13"/>
      <c r="AA94" s="13"/>
    </row>
    <row r="95" spans="1:27" x14ac:dyDescent="0.2">
      <c r="A95" s="18"/>
      <c r="B95" s="12"/>
      <c r="C95" s="12"/>
      <c r="D95" s="18"/>
      <c r="E95" s="18"/>
      <c r="F95" s="18"/>
      <c r="G95" s="12"/>
      <c r="H95" s="12"/>
      <c r="I95" s="12"/>
      <c r="J95" s="18"/>
      <c r="K95" s="18"/>
      <c r="L95" s="18"/>
      <c r="M95" s="18"/>
      <c r="N95" s="12"/>
      <c r="O95" s="18"/>
      <c r="P95" s="19"/>
      <c r="Q95" s="13"/>
      <c r="R95" s="20"/>
      <c r="S95" s="21"/>
      <c r="T95" s="21"/>
      <c r="U95" s="21"/>
      <c r="V95" s="21"/>
      <c r="W95" s="21"/>
      <c r="X95" s="21"/>
      <c r="Y95" s="21"/>
      <c r="Z95" s="13"/>
      <c r="AA95" s="13"/>
    </row>
    <row r="96" spans="1:27" x14ac:dyDescent="0.2">
      <c r="A96" s="18"/>
      <c r="B96" s="12"/>
      <c r="C96" s="12"/>
      <c r="D96" s="18"/>
      <c r="E96" s="18"/>
      <c r="F96" s="18"/>
      <c r="G96" s="12"/>
      <c r="H96" s="12"/>
      <c r="I96" s="12"/>
      <c r="J96" s="18"/>
      <c r="K96" s="18"/>
      <c r="L96" s="18"/>
      <c r="M96" s="18"/>
      <c r="N96" s="12"/>
      <c r="O96" s="18"/>
      <c r="P96" s="19"/>
      <c r="Q96" s="13"/>
      <c r="R96" s="20"/>
      <c r="S96" s="21"/>
      <c r="T96" s="21"/>
      <c r="U96" s="21"/>
      <c r="V96" s="21"/>
      <c r="W96" s="21"/>
      <c r="X96" s="21"/>
      <c r="Y96" s="21"/>
      <c r="Z96" s="13"/>
      <c r="AA96" s="13"/>
    </row>
    <row r="97" spans="1:27" x14ac:dyDescent="0.2">
      <c r="A97" s="18"/>
      <c r="B97" s="12"/>
      <c r="C97" s="12"/>
      <c r="D97" s="18"/>
      <c r="E97" s="18"/>
      <c r="F97" s="18"/>
      <c r="G97" s="12"/>
      <c r="H97" s="12"/>
      <c r="I97" s="12"/>
      <c r="J97" s="18"/>
      <c r="K97" s="18"/>
      <c r="L97" s="18"/>
      <c r="M97" s="18"/>
      <c r="N97" s="12"/>
      <c r="O97" s="18"/>
      <c r="P97" s="19"/>
      <c r="Q97" s="13"/>
      <c r="R97" s="20"/>
      <c r="S97" s="21"/>
      <c r="T97" s="21"/>
      <c r="U97" s="21"/>
      <c r="V97" s="21"/>
      <c r="W97" s="21"/>
      <c r="X97" s="21"/>
      <c r="Y97" s="21"/>
      <c r="Z97" s="13"/>
      <c r="AA97" s="13"/>
    </row>
    <row r="98" spans="1:27" x14ac:dyDescent="0.2">
      <c r="A98" s="18"/>
      <c r="B98" s="12"/>
      <c r="C98" s="12"/>
      <c r="D98" s="18"/>
      <c r="E98" s="18"/>
      <c r="F98" s="18"/>
      <c r="G98" s="12"/>
      <c r="H98" s="12"/>
      <c r="I98" s="12"/>
      <c r="J98" s="18"/>
      <c r="K98" s="18"/>
      <c r="L98" s="18"/>
      <c r="M98" s="18"/>
      <c r="N98" s="12"/>
      <c r="O98" s="18"/>
      <c r="P98" s="19"/>
      <c r="Q98" s="13"/>
      <c r="R98" s="20"/>
      <c r="S98" s="21"/>
      <c r="T98" s="21"/>
      <c r="U98" s="21"/>
      <c r="V98" s="21"/>
      <c r="W98" s="21"/>
      <c r="X98" s="21"/>
      <c r="Y98" s="21"/>
      <c r="Z98" s="13"/>
      <c r="AA98" s="13"/>
    </row>
    <row r="99" spans="1:27" x14ac:dyDescent="0.2">
      <c r="A99" s="18"/>
      <c r="B99" s="12"/>
      <c r="C99" s="12"/>
      <c r="D99" s="18"/>
      <c r="E99" s="18"/>
      <c r="F99" s="18"/>
      <c r="G99" s="12"/>
      <c r="H99" s="12"/>
      <c r="I99" s="12"/>
      <c r="J99" s="18"/>
      <c r="K99" s="18"/>
      <c r="L99" s="18"/>
      <c r="M99" s="18"/>
      <c r="N99" s="12"/>
      <c r="O99" s="18"/>
      <c r="P99" s="19"/>
      <c r="Q99" s="13"/>
      <c r="R99" s="20"/>
      <c r="S99" s="21"/>
      <c r="T99" s="21"/>
      <c r="U99" s="21"/>
      <c r="V99" s="21"/>
      <c r="W99" s="21"/>
      <c r="X99" s="21"/>
      <c r="Y99" s="21"/>
      <c r="Z99" s="13"/>
      <c r="AA99" s="13"/>
    </row>
    <row r="100" spans="1:27" x14ac:dyDescent="0.2">
      <c r="A100" s="18"/>
      <c r="B100" s="12"/>
      <c r="C100" s="12"/>
      <c r="D100" s="18"/>
      <c r="E100" s="18"/>
      <c r="F100" s="18"/>
      <c r="G100" s="12"/>
      <c r="H100" s="12"/>
      <c r="I100" s="12"/>
      <c r="J100" s="18"/>
      <c r="K100" s="18"/>
      <c r="L100" s="18"/>
      <c r="M100" s="18"/>
      <c r="N100" s="12"/>
      <c r="O100" s="18"/>
      <c r="P100" s="19"/>
      <c r="Q100" s="13"/>
      <c r="R100" s="20"/>
      <c r="S100" s="21"/>
      <c r="T100" s="21"/>
      <c r="U100" s="21"/>
      <c r="V100" s="21"/>
      <c r="W100" s="21"/>
      <c r="X100" s="21"/>
      <c r="Y100" s="21"/>
      <c r="Z100" s="13"/>
      <c r="AA100" s="13"/>
    </row>
    <row r="101" spans="1:27" x14ac:dyDescent="0.2">
      <c r="A101" s="18"/>
      <c r="B101" s="12"/>
      <c r="C101" s="12"/>
      <c r="D101" s="18"/>
      <c r="E101" s="18"/>
      <c r="F101" s="18"/>
      <c r="G101" s="12"/>
      <c r="H101" s="12"/>
      <c r="I101" s="12"/>
      <c r="J101" s="18"/>
      <c r="K101" s="18"/>
      <c r="L101" s="18"/>
      <c r="M101" s="18"/>
      <c r="N101" s="12"/>
      <c r="O101" s="18"/>
      <c r="P101" s="19"/>
      <c r="Q101" s="13"/>
      <c r="R101" s="20"/>
      <c r="S101" s="21"/>
      <c r="T101" s="21"/>
      <c r="U101" s="21"/>
      <c r="V101" s="21"/>
      <c r="W101" s="21"/>
      <c r="X101" s="21"/>
      <c r="Y101" s="21"/>
      <c r="Z101" s="13"/>
      <c r="AA101" s="13"/>
    </row>
    <row r="102" spans="1:27" x14ac:dyDescent="0.2">
      <c r="A102" s="18"/>
      <c r="B102" s="12"/>
      <c r="C102" s="12"/>
      <c r="D102" s="18"/>
      <c r="E102" s="18"/>
      <c r="F102" s="18"/>
      <c r="G102" s="12"/>
      <c r="H102" s="12"/>
      <c r="I102" s="12"/>
      <c r="J102" s="18"/>
      <c r="K102" s="18"/>
      <c r="L102" s="18"/>
      <c r="M102" s="18"/>
      <c r="N102" s="12"/>
      <c r="O102" s="18"/>
      <c r="P102" s="19"/>
      <c r="Q102" s="13"/>
      <c r="R102" s="20"/>
      <c r="S102" s="21"/>
      <c r="T102" s="21"/>
      <c r="U102" s="21"/>
      <c r="V102" s="21"/>
      <c r="W102" s="21"/>
      <c r="X102" s="21"/>
      <c r="Y102" s="21"/>
      <c r="Z102" s="13"/>
      <c r="AA102" s="13"/>
    </row>
    <row r="103" spans="1:27" x14ac:dyDescent="0.2">
      <c r="A103" s="18"/>
      <c r="B103" s="12"/>
      <c r="C103" s="12"/>
      <c r="D103" s="18"/>
      <c r="E103" s="18"/>
      <c r="F103" s="18"/>
      <c r="G103" s="12"/>
      <c r="H103" s="12"/>
      <c r="I103" s="12"/>
      <c r="J103" s="18"/>
      <c r="K103" s="18"/>
      <c r="L103" s="18"/>
      <c r="M103" s="18"/>
      <c r="N103" s="12"/>
      <c r="O103" s="18"/>
      <c r="P103" s="19"/>
      <c r="Q103" s="13"/>
      <c r="R103" s="20"/>
      <c r="S103" s="21"/>
      <c r="T103" s="21"/>
      <c r="U103" s="21"/>
      <c r="V103" s="21"/>
      <c r="W103" s="21"/>
      <c r="X103" s="21"/>
      <c r="Y103" s="21"/>
      <c r="Z103" s="13"/>
      <c r="AA103" s="13"/>
    </row>
    <row r="104" spans="1:27" x14ac:dyDescent="0.2">
      <c r="A104" s="18"/>
      <c r="B104" s="12"/>
      <c r="C104" s="12"/>
      <c r="D104" s="18"/>
      <c r="E104" s="18"/>
      <c r="F104" s="18"/>
      <c r="G104" s="12"/>
      <c r="H104" s="12"/>
      <c r="I104" s="12"/>
      <c r="J104" s="18"/>
      <c r="K104" s="18"/>
      <c r="L104" s="18"/>
      <c r="M104" s="18"/>
      <c r="N104" s="12"/>
      <c r="O104" s="18"/>
      <c r="P104" s="19"/>
      <c r="Q104" s="13"/>
      <c r="R104" s="20"/>
      <c r="S104" s="21"/>
      <c r="T104" s="21"/>
      <c r="U104" s="21"/>
      <c r="V104" s="21"/>
      <c r="W104" s="21"/>
      <c r="X104" s="21"/>
      <c r="Y104" s="21"/>
      <c r="Z104" s="13"/>
      <c r="AA104" s="13"/>
    </row>
    <row r="105" spans="1:27" x14ac:dyDescent="0.2">
      <c r="A105" s="18"/>
      <c r="B105" s="12"/>
      <c r="C105" s="12"/>
      <c r="D105" s="18"/>
      <c r="E105" s="18"/>
      <c r="F105" s="18"/>
      <c r="G105" s="12"/>
      <c r="H105" s="12"/>
      <c r="I105" s="12"/>
      <c r="J105" s="18"/>
      <c r="K105" s="18"/>
      <c r="L105" s="18"/>
      <c r="M105" s="18"/>
      <c r="N105" s="12"/>
      <c r="O105" s="18"/>
      <c r="P105" s="19"/>
      <c r="Q105" s="13"/>
      <c r="R105" s="20"/>
      <c r="S105" s="21"/>
      <c r="T105" s="21"/>
      <c r="U105" s="21"/>
      <c r="V105" s="21"/>
      <c r="W105" s="21"/>
      <c r="X105" s="21"/>
      <c r="Y105" s="21"/>
      <c r="Z105" s="13"/>
      <c r="AA105" s="13"/>
    </row>
    <row r="106" spans="1:27" x14ac:dyDescent="0.2">
      <c r="A106" s="18"/>
      <c r="B106" s="12"/>
      <c r="C106" s="12"/>
      <c r="D106" s="18"/>
      <c r="E106" s="18"/>
      <c r="F106" s="18"/>
      <c r="G106" s="12"/>
      <c r="H106" s="12"/>
      <c r="I106" s="12"/>
      <c r="J106" s="18"/>
      <c r="K106" s="18"/>
      <c r="L106" s="18"/>
      <c r="M106" s="18"/>
      <c r="N106" s="12"/>
      <c r="O106" s="18"/>
      <c r="P106" s="19"/>
      <c r="Q106" s="13"/>
      <c r="R106" s="20"/>
      <c r="S106" s="21"/>
      <c r="T106" s="21"/>
      <c r="U106" s="21"/>
      <c r="V106" s="21"/>
      <c r="W106" s="21"/>
      <c r="X106" s="21"/>
      <c r="Y106" s="21"/>
      <c r="Z106" s="13"/>
      <c r="AA106" s="13"/>
    </row>
    <row r="107" spans="1:27" x14ac:dyDescent="0.2">
      <c r="A107" s="18"/>
      <c r="B107" s="12"/>
      <c r="C107" s="12"/>
      <c r="D107" s="18"/>
      <c r="E107" s="18"/>
      <c r="F107" s="18"/>
      <c r="G107" s="12"/>
      <c r="H107" s="12"/>
      <c r="I107" s="12"/>
      <c r="J107" s="18"/>
      <c r="K107" s="18"/>
      <c r="L107" s="18"/>
      <c r="M107" s="18"/>
      <c r="N107" s="12"/>
      <c r="O107" s="18"/>
      <c r="P107" s="19"/>
      <c r="Q107" s="13"/>
      <c r="R107" s="20"/>
      <c r="S107" s="21"/>
      <c r="T107" s="21"/>
      <c r="U107" s="21"/>
      <c r="V107" s="21"/>
      <c r="W107" s="21"/>
      <c r="X107" s="21"/>
      <c r="Y107" s="21"/>
      <c r="Z107" s="13"/>
      <c r="AA107" s="13"/>
    </row>
    <row r="108" spans="1:27" x14ac:dyDescent="0.2">
      <c r="A108" s="18"/>
      <c r="B108" s="12"/>
      <c r="C108" s="12"/>
      <c r="D108" s="18"/>
      <c r="E108" s="18"/>
      <c r="F108" s="18"/>
      <c r="G108" s="12"/>
      <c r="H108" s="12"/>
      <c r="I108" s="12"/>
      <c r="J108" s="18"/>
      <c r="K108" s="18"/>
      <c r="L108" s="18"/>
      <c r="M108" s="18"/>
      <c r="N108" s="12"/>
      <c r="O108" s="18"/>
      <c r="P108" s="19"/>
      <c r="Q108" s="13"/>
      <c r="R108" s="20"/>
      <c r="S108" s="21"/>
      <c r="T108" s="21"/>
      <c r="U108" s="21"/>
      <c r="V108" s="21"/>
      <c r="W108" s="21"/>
      <c r="X108" s="21"/>
      <c r="Y108" s="21"/>
      <c r="Z108" s="13"/>
      <c r="AA108" s="13"/>
    </row>
    <row r="109" spans="1:27" x14ac:dyDescent="0.2">
      <c r="A109" s="18"/>
      <c r="B109" s="12"/>
      <c r="C109" s="12"/>
      <c r="D109" s="18"/>
      <c r="E109" s="18"/>
      <c r="F109" s="18"/>
      <c r="G109" s="12"/>
      <c r="H109" s="12"/>
      <c r="I109" s="12"/>
      <c r="J109" s="18"/>
      <c r="K109" s="18"/>
      <c r="L109" s="18"/>
      <c r="M109" s="18"/>
      <c r="N109" s="12"/>
      <c r="O109" s="18"/>
      <c r="P109" s="19"/>
      <c r="Q109" s="13"/>
      <c r="R109" s="20"/>
      <c r="S109" s="21"/>
      <c r="T109" s="21"/>
      <c r="U109" s="21"/>
      <c r="V109" s="21"/>
      <c r="W109" s="21"/>
      <c r="X109" s="21"/>
      <c r="Y109" s="21"/>
      <c r="Z109" s="13"/>
      <c r="AA109" s="13"/>
    </row>
    <row r="110" spans="1:27" x14ac:dyDescent="0.2">
      <c r="A110" s="18"/>
      <c r="B110" s="12"/>
      <c r="C110" s="12"/>
      <c r="D110" s="18"/>
      <c r="E110" s="18"/>
      <c r="F110" s="18"/>
      <c r="G110" s="12"/>
      <c r="H110" s="12"/>
      <c r="I110" s="12"/>
      <c r="J110" s="18"/>
      <c r="K110" s="18"/>
      <c r="L110" s="18"/>
      <c r="M110" s="18"/>
      <c r="N110" s="12"/>
      <c r="O110" s="18"/>
      <c r="P110" s="19"/>
      <c r="Q110" s="13"/>
      <c r="R110" s="20"/>
      <c r="S110" s="21"/>
      <c r="T110" s="21"/>
      <c r="U110" s="21"/>
      <c r="V110" s="21"/>
      <c r="W110" s="21"/>
      <c r="X110" s="21"/>
      <c r="Y110" s="21"/>
      <c r="Z110" s="13"/>
      <c r="AA110" s="13"/>
    </row>
    <row r="111" spans="1:27" x14ac:dyDescent="0.2">
      <c r="A111" s="18"/>
      <c r="B111" s="12"/>
      <c r="C111" s="12"/>
      <c r="D111" s="18"/>
      <c r="E111" s="18"/>
      <c r="F111" s="18"/>
      <c r="G111" s="12"/>
      <c r="H111" s="12"/>
      <c r="I111" s="12"/>
      <c r="J111" s="18"/>
      <c r="K111" s="18"/>
      <c r="L111" s="18"/>
      <c r="M111" s="18"/>
      <c r="N111" s="12"/>
      <c r="O111" s="18"/>
      <c r="P111" s="19"/>
      <c r="Q111" s="13"/>
      <c r="R111" s="20"/>
      <c r="S111" s="21"/>
      <c r="T111" s="21"/>
      <c r="U111" s="21"/>
      <c r="V111" s="21"/>
      <c r="W111" s="21"/>
      <c r="X111" s="21"/>
      <c r="Y111" s="21"/>
      <c r="Z111" s="13"/>
      <c r="AA111" s="13"/>
    </row>
    <row r="112" spans="1:27" x14ac:dyDescent="0.2">
      <c r="A112" s="18"/>
      <c r="B112" s="12"/>
      <c r="C112" s="12"/>
      <c r="D112" s="18"/>
      <c r="E112" s="18"/>
      <c r="F112" s="18"/>
      <c r="G112" s="12"/>
      <c r="H112" s="12"/>
      <c r="I112" s="12"/>
      <c r="J112" s="18"/>
      <c r="K112" s="18"/>
      <c r="L112" s="18"/>
      <c r="M112" s="18"/>
      <c r="N112" s="12"/>
      <c r="O112" s="18"/>
      <c r="P112" s="19"/>
      <c r="Q112" s="13"/>
      <c r="R112" s="20"/>
      <c r="S112" s="21"/>
      <c r="T112" s="21"/>
      <c r="U112" s="21"/>
      <c r="V112" s="21"/>
      <c r="W112" s="21"/>
      <c r="X112" s="21"/>
      <c r="Y112" s="21"/>
      <c r="Z112" s="13"/>
      <c r="AA112" s="13"/>
    </row>
    <row r="113" spans="1:27" x14ac:dyDescent="0.2">
      <c r="A113" s="18"/>
      <c r="B113" s="12"/>
      <c r="C113" s="12"/>
      <c r="D113" s="18"/>
      <c r="E113" s="18"/>
      <c r="F113" s="18"/>
      <c r="G113" s="12"/>
      <c r="H113" s="12"/>
      <c r="I113" s="12"/>
      <c r="J113" s="18"/>
      <c r="K113" s="18"/>
      <c r="L113" s="18"/>
      <c r="M113" s="18"/>
      <c r="N113" s="12"/>
      <c r="O113" s="18"/>
      <c r="P113" s="19"/>
      <c r="Q113" s="13"/>
      <c r="R113" s="20"/>
      <c r="S113" s="21"/>
      <c r="T113" s="21"/>
      <c r="U113" s="21"/>
      <c r="V113" s="21"/>
      <c r="W113" s="21"/>
      <c r="X113" s="21"/>
      <c r="Y113" s="21"/>
      <c r="Z113" s="13"/>
      <c r="AA113" s="13"/>
    </row>
    <row r="114" spans="1:27" x14ac:dyDescent="0.2">
      <c r="A114" s="18"/>
      <c r="B114" s="12"/>
      <c r="C114" s="12"/>
      <c r="D114" s="18"/>
      <c r="E114" s="18"/>
      <c r="F114" s="18"/>
      <c r="G114" s="12"/>
      <c r="H114" s="12"/>
      <c r="I114" s="12"/>
      <c r="J114" s="18"/>
      <c r="K114" s="18"/>
      <c r="L114" s="18"/>
      <c r="M114" s="18"/>
      <c r="N114" s="12"/>
      <c r="O114" s="18"/>
      <c r="P114" s="19"/>
      <c r="Q114" s="13"/>
      <c r="R114" s="20"/>
      <c r="S114" s="21"/>
      <c r="T114" s="21"/>
      <c r="U114" s="21"/>
      <c r="V114" s="21"/>
      <c r="W114" s="21"/>
      <c r="X114" s="21"/>
      <c r="Y114" s="21"/>
      <c r="Z114" s="13"/>
      <c r="AA114" s="13"/>
    </row>
    <row r="115" spans="1:27" x14ac:dyDescent="0.2">
      <c r="A115" s="18"/>
      <c r="B115" s="12"/>
      <c r="C115" s="12"/>
      <c r="D115" s="18"/>
      <c r="E115" s="18"/>
      <c r="F115" s="18"/>
      <c r="G115" s="12"/>
      <c r="H115" s="12"/>
      <c r="I115" s="12"/>
      <c r="J115" s="18"/>
      <c r="K115" s="18"/>
      <c r="L115" s="18"/>
      <c r="M115" s="18"/>
      <c r="N115" s="12"/>
      <c r="O115" s="18"/>
      <c r="P115" s="19"/>
      <c r="Q115" s="13"/>
      <c r="R115" s="20"/>
      <c r="S115" s="21"/>
      <c r="T115" s="21"/>
      <c r="U115" s="21"/>
      <c r="V115" s="21"/>
      <c r="W115" s="21"/>
      <c r="X115" s="21"/>
      <c r="Y115" s="21"/>
      <c r="Z115" s="13"/>
      <c r="AA115" s="13"/>
    </row>
    <row r="116" spans="1:27" x14ac:dyDescent="0.2">
      <c r="A116" s="18"/>
      <c r="B116" s="12"/>
      <c r="C116" s="12"/>
      <c r="D116" s="18"/>
      <c r="E116" s="18"/>
      <c r="F116" s="18"/>
      <c r="G116" s="12"/>
      <c r="H116" s="12"/>
      <c r="I116" s="12"/>
      <c r="J116" s="18"/>
      <c r="K116" s="18"/>
      <c r="L116" s="18"/>
      <c r="M116" s="18"/>
      <c r="N116" s="12"/>
      <c r="O116" s="18"/>
      <c r="P116" s="19"/>
      <c r="Q116" s="13"/>
      <c r="R116" s="20"/>
      <c r="S116" s="21"/>
      <c r="T116" s="21"/>
      <c r="U116" s="21"/>
      <c r="V116" s="21"/>
      <c r="W116" s="21"/>
      <c r="X116" s="21"/>
      <c r="Y116" s="21"/>
      <c r="Z116" s="13"/>
      <c r="AA116" s="13"/>
    </row>
    <row r="117" spans="1:27" x14ac:dyDescent="0.2">
      <c r="A117" s="18"/>
      <c r="B117" s="12"/>
      <c r="C117" s="12"/>
      <c r="D117" s="18"/>
      <c r="E117" s="18"/>
      <c r="F117" s="18"/>
      <c r="G117" s="12"/>
      <c r="H117" s="12"/>
      <c r="I117" s="12"/>
      <c r="J117" s="18"/>
      <c r="K117" s="18"/>
      <c r="L117" s="18"/>
      <c r="M117" s="18"/>
      <c r="N117" s="12"/>
      <c r="O117" s="18"/>
      <c r="P117" s="19"/>
      <c r="Q117" s="13"/>
      <c r="R117" s="20"/>
      <c r="S117" s="21"/>
      <c r="T117" s="21"/>
      <c r="U117" s="21"/>
      <c r="V117" s="21"/>
      <c r="W117" s="21"/>
      <c r="X117" s="21"/>
      <c r="Y117" s="21"/>
      <c r="Z117" s="13"/>
      <c r="AA117" s="13"/>
    </row>
    <row r="118" spans="1:27" x14ac:dyDescent="0.2">
      <c r="A118" s="18"/>
      <c r="B118" s="12"/>
      <c r="C118" s="12"/>
      <c r="D118" s="18"/>
      <c r="E118" s="18"/>
      <c r="F118" s="18"/>
      <c r="G118" s="12"/>
      <c r="H118" s="12"/>
      <c r="I118" s="12"/>
      <c r="J118" s="18"/>
      <c r="K118" s="18"/>
      <c r="L118" s="18"/>
      <c r="M118" s="18"/>
      <c r="N118" s="12"/>
      <c r="O118" s="18"/>
      <c r="P118" s="19"/>
      <c r="Q118" s="13"/>
      <c r="R118" s="20"/>
      <c r="S118" s="21"/>
      <c r="T118" s="21"/>
      <c r="U118" s="21"/>
      <c r="V118" s="21"/>
      <c r="W118" s="21"/>
      <c r="X118" s="21"/>
      <c r="Y118" s="21"/>
      <c r="Z118" s="13"/>
      <c r="AA118" s="13"/>
    </row>
    <row r="119" spans="1:27" x14ac:dyDescent="0.2">
      <c r="A119" s="18"/>
      <c r="B119" s="12"/>
      <c r="C119" s="12"/>
      <c r="D119" s="18"/>
      <c r="E119" s="18"/>
      <c r="F119" s="18"/>
      <c r="G119" s="12"/>
      <c r="H119" s="12"/>
      <c r="I119" s="12"/>
      <c r="J119" s="18"/>
      <c r="K119" s="18"/>
      <c r="L119" s="18"/>
      <c r="M119" s="18"/>
      <c r="N119" s="12"/>
      <c r="O119" s="18"/>
      <c r="P119" s="19"/>
      <c r="Q119" s="13"/>
      <c r="R119" s="20"/>
      <c r="S119" s="21"/>
      <c r="T119" s="21"/>
      <c r="U119" s="21"/>
      <c r="V119" s="21"/>
      <c r="W119" s="21"/>
      <c r="X119" s="21"/>
      <c r="Y119" s="21"/>
      <c r="Z119" s="13"/>
      <c r="AA119" s="13"/>
    </row>
    <row r="120" spans="1:27" x14ac:dyDescent="0.2">
      <c r="A120" s="18"/>
      <c r="B120" s="12"/>
      <c r="C120" s="12"/>
      <c r="D120" s="18"/>
      <c r="E120" s="18"/>
      <c r="F120" s="18"/>
      <c r="G120" s="12"/>
      <c r="H120" s="12"/>
      <c r="I120" s="12"/>
      <c r="J120" s="18"/>
      <c r="K120" s="18"/>
      <c r="L120" s="18"/>
      <c r="M120" s="18"/>
      <c r="N120" s="12"/>
      <c r="O120" s="18"/>
      <c r="P120" s="19"/>
      <c r="Q120" s="13"/>
      <c r="R120" s="20"/>
      <c r="S120" s="21"/>
      <c r="T120" s="21"/>
      <c r="U120" s="21"/>
      <c r="V120" s="21"/>
      <c r="W120" s="21"/>
      <c r="X120" s="21"/>
      <c r="Y120" s="21"/>
      <c r="Z120" s="13"/>
      <c r="AA120" s="13"/>
    </row>
    <row r="121" spans="1:27" x14ac:dyDescent="0.2">
      <c r="A121" s="18"/>
      <c r="B121" s="12"/>
      <c r="C121" s="12"/>
      <c r="D121" s="18"/>
      <c r="E121" s="18"/>
      <c r="F121" s="18"/>
      <c r="G121" s="12"/>
      <c r="H121" s="12"/>
      <c r="I121" s="12"/>
      <c r="J121" s="18"/>
      <c r="K121" s="18"/>
      <c r="L121" s="18"/>
      <c r="M121" s="18"/>
      <c r="N121" s="12"/>
      <c r="O121" s="18"/>
      <c r="P121" s="19"/>
      <c r="Q121" s="13"/>
      <c r="R121" s="20"/>
      <c r="S121" s="21"/>
      <c r="T121" s="21"/>
      <c r="U121" s="21"/>
      <c r="V121" s="21"/>
      <c r="W121" s="21"/>
      <c r="X121" s="21"/>
      <c r="Y121" s="21"/>
      <c r="Z121" s="13"/>
      <c r="AA121" s="13"/>
    </row>
    <row r="122" spans="1:27" x14ac:dyDescent="0.2">
      <c r="A122" s="18"/>
      <c r="B122" s="12"/>
      <c r="C122" s="12"/>
      <c r="D122" s="18"/>
      <c r="E122" s="18"/>
      <c r="F122" s="18"/>
      <c r="G122" s="12"/>
      <c r="H122" s="12"/>
      <c r="I122" s="12"/>
      <c r="J122" s="18"/>
      <c r="K122" s="18"/>
      <c r="L122" s="18"/>
      <c r="M122" s="18"/>
      <c r="N122" s="12"/>
      <c r="O122" s="18"/>
      <c r="P122" s="19"/>
      <c r="Q122" s="13"/>
      <c r="R122" s="20"/>
      <c r="S122" s="21"/>
      <c r="T122" s="21"/>
      <c r="U122" s="21"/>
      <c r="V122" s="21"/>
      <c r="W122" s="21"/>
      <c r="X122" s="21"/>
      <c r="Y122" s="21"/>
      <c r="Z122" s="13"/>
      <c r="AA122" s="13"/>
    </row>
    <row r="123" spans="1:27" x14ac:dyDescent="0.2">
      <c r="A123" s="18"/>
      <c r="B123" s="12"/>
      <c r="C123" s="12"/>
      <c r="D123" s="18"/>
      <c r="E123" s="18"/>
      <c r="F123" s="18"/>
      <c r="G123" s="12"/>
      <c r="H123" s="12"/>
      <c r="I123" s="12"/>
      <c r="J123" s="18"/>
      <c r="K123" s="18"/>
      <c r="L123" s="18"/>
      <c r="M123" s="18"/>
      <c r="N123" s="12"/>
      <c r="O123" s="18"/>
      <c r="P123" s="19"/>
      <c r="Q123" s="13"/>
      <c r="R123" s="20"/>
      <c r="S123" s="21"/>
      <c r="T123" s="21"/>
      <c r="U123" s="21"/>
      <c r="V123" s="21"/>
      <c r="W123" s="21"/>
      <c r="X123" s="21"/>
      <c r="Y123" s="21"/>
      <c r="Z123" s="13"/>
      <c r="AA123" s="13"/>
    </row>
    <row r="124" spans="1:27" x14ac:dyDescent="0.2">
      <c r="A124" s="18"/>
      <c r="B124" s="12"/>
      <c r="C124" s="12"/>
      <c r="D124" s="18"/>
      <c r="E124" s="18"/>
      <c r="F124" s="18"/>
      <c r="G124" s="12"/>
      <c r="H124" s="12"/>
      <c r="I124" s="12"/>
      <c r="J124" s="18"/>
      <c r="K124" s="18"/>
      <c r="L124" s="18"/>
      <c r="M124" s="18"/>
      <c r="N124" s="12"/>
      <c r="O124" s="18"/>
      <c r="P124" s="19"/>
      <c r="Q124" s="13"/>
      <c r="R124" s="20"/>
      <c r="S124" s="21"/>
      <c r="T124" s="21"/>
      <c r="U124" s="21"/>
      <c r="V124" s="21"/>
      <c r="W124" s="21"/>
      <c r="X124" s="21"/>
      <c r="Y124" s="21"/>
      <c r="Z124" s="13"/>
      <c r="AA124" s="13"/>
    </row>
    <row r="125" spans="1:27" x14ac:dyDescent="0.2">
      <c r="A125" s="18"/>
      <c r="B125" s="12"/>
      <c r="C125" s="12"/>
      <c r="D125" s="18"/>
      <c r="E125" s="18"/>
      <c r="F125" s="18"/>
      <c r="G125" s="12"/>
      <c r="H125" s="12"/>
      <c r="I125" s="12"/>
      <c r="J125" s="18"/>
      <c r="K125" s="18"/>
      <c r="L125" s="18"/>
      <c r="M125" s="18"/>
      <c r="N125" s="12"/>
      <c r="O125" s="18"/>
      <c r="P125" s="19"/>
      <c r="Q125" s="13"/>
      <c r="R125" s="20"/>
      <c r="S125" s="21"/>
      <c r="T125" s="21"/>
      <c r="U125" s="21"/>
      <c r="V125" s="21"/>
      <c r="W125" s="21"/>
      <c r="X125" s="21"/>
      <c r="Y125" s="21"/>
      <c r="Z125" s="13"/>
      <c r="AA125" s="13"/>
    </row>
    <row r="126" spans="1:27" x14ac:dyDescent="0.2">
      <c r="A126" s="18"/>
      <c r="B126" s="12"/>
      <c r="C126" s="12"/>
      <c r="D126" s="18"/>
      <c r="E126" s="18"/>
      <c r="F126" s="18"/>
      <c r="G126" s="12"/>
      <c r="H126" s="12"/>
      <c r="I126" s="12"/>
      <c r="J126" s="18"/>
      <c r="K126" s="18"/>
      <c r="L126" s="18"/>
      <c r="M126" s="18"/>
      <c r="N126" s="12"/>
      <c r="O126" s="18"/>
      <c r="P126" s="19"/>
      <c r="Q126" s="13"/>
      <c r="R126" s="20"/>
      <c r="S126" s="21"/>
      <c r="T126" s="21"/>
      <c r="U126" s="21"/>
      <c r="V126" s="21"/>
      <c r="W126" s="21"/>
      <c r="X126" s="21"/>
      <c r="Y126" s="21"/>
      <c r="Z126" s="13"/>
      <c r="AA126" s="13"/>
    </row>
    <row r="127" spans="1:27" x14ac:dyDescent="0.2">
      <c r="A127" s="18"/>
      <c r="B127" s="12"/>
      <c r="C127" s="12"/>
      <c r="D127" s="18"/>
      <c r="E127" s="18"/>
      <c r="F127" s="18"/>
      <c r="G127" s="12"/>
      <c r="H127" s="12"/>
      <c r="I127" s="12"/>
      <c r="J127" s="18"/>
      <c r="K127" s="18"/>
      <c r="L127" s="18"/>
      <c r="M127" s="18"/>
      <c r="N127" s="12"/>
      <c r="O127" s="18"/>
      <c r="P127" s="19"/>
      <c r="Q127" s="13"/>
      <c r="R127" s="20"/>
      <c r="S127" s="21"/>
      <c r="T127" s="21"/>
      <c r="U127" s="21"/>
      <c r="V127" s="21"/>
      <c r="W127" s="21"/>
      <c r="X127" s="21"/>
      <c r="Y127" s="21"/>
      <c r="Z127" s="13"/>
      <c r="AA127" s="13"/>
    </row>
    <row r="128" spans="1:27" x14ac:dyDescent="0.2">
      <c r="A128" s="18"/>
      <c r="B128" s="12"/>
      <c r="C128" s="12"/>
      <c r="D128" s="18"/>
      <c r="E128" s="18"/>
      <c r="F128" s="18"/>
      <c r="G128" s="12"/>
      <c r="H128" s="12"/>
      <c r="I128" s="12"/>
      <c r="J128" s="18"/>
      <c r="K128" s="18"/>
      <c r="L128" s="18"/>
      <c r="M128" s="18"/>
      <c r="N128" s="12"/>
      <c r="O128" s="18"/>
      <c r="P128" s="19"/>
      <c r="Q128" s="13"/>
      <c r="R128" s="20"/>
      <c r="S128" s="21"/>
      <c r="T128" s="21"/>
      <c r="U128" s="21"/>
      <c r="V128" s="21"/>
      <c r="W128" s="21"/>
      <c r="X128" s="21"/>
      <c r="Y128" s="21"/>
      <c r="Z128" s="13"/>
      <c r="AA128" s="13"/>
    </row>
    <row r="129" spans="1:27" x14ac:dyDescent="0.2">
      <c r="A129" s="18"/>
      <c r="B129" s="12"/>
      <c r="C129" s="12"/>
      <c r="D129" s="18"/>
      <c r="E129" s="18"/>
      <c r="F129" s="18"/>
      <c r="G129" s="12"/>
      <c r="H129" s="12"/>
      <c r="I129" s="12"/>
      <c r="J129" s="18"/>
      <c r="K129" s="18"/>
      <c r="L129" s="18"/>
      <c r="M129" s="18"/>
      <c r="N129" s="12"/>
      <c r="O129" s="18"/>
      <c r="P129" s="19"/>
      <c r="Q129" s="13"/>
      <c r="R129" s="20"/>
      <c r="S129" s="21"/>
      <c r="T129" s="21"/>
      <c r="U129" s="21"/>
      <c r="V129" s="21"/>
      <c r="W129" s="21"/>
      <c r="X129" s="21"/>
      <c r="Y129" s="21"/>
      <c r="Z129" s="13"/>
      <c r="AA129" s="13"/>
    </row>
    <row r="130" spans="1:27" x14ac:dyDescent="0.2">
      <c r="A130" s="18"/>
      <c r="B130" s="12"/>
      <c r="C130" s="12"/>
      <c r="D130" s="18"/>
      <c r="E130" s="18"/>
      <c r="F130" s="18"/>
      <c r="G130" s="12"/>
      <c r="H130" s="12"/>
      <c r="I130" s="12"/>
      <c r="J130" s="18"/>
      <c r="K130" s="18"/>
      <c r="L130" s="18"/>
      <c r="M130" s="18"/>
      <c r="N130" s="12"/>
      <c r="O130" s="18"/>
      <c r="P130" s="19"/>
      <c r="Q130" s="13"/>
      <c r="R130" s="20"/>
      <c r="S130" s="21"/>
      <c r="T130" s="21"/>
      <c r="U130" s="21"/>
      <c r="V130" s="21"/>
      <c r="W130" s="21"/>
      <c r="X130" s="21"/>
      <c r="Y130" s="21"/>
      <c r="Z130" s="13"/>
      <c r="AA130" s="13"/>
    </row>
    <row r="131" spans="1:27" x14ac:dyDescent="0.2">
      <c r="A131" s="18"/>
      <c r="B131" s="12"/>
      <c r="C131" s="12"/>
      <c r="D131" s="18"/>
      <c r="E131" s="18"/>
      <c r="F131" s="18"/>
      <c r="G131" s="12"/>
      <c r="H131" s="12"/>
      <c r="I131" s="12"/>
      <c r="J131" s="18"/>
      <c r="K131" s="18"/>
      <c r="L131" s="18"/>
      <c r="M131" s="18"/>
      <c r="N131" s="12"/>
      <c r="O131" s="18"/>
      <c r="P131" s="19"/>
      <c r="Q131" s="13"/>
      <c r="R131" s="20"/>
      <c r="S131" s="21"/>
      <c r="T131" s="21"/>
      <c r="U131" s="21"/>
      <c r="V131" s="21"/>
      <c r="W131" s="21"/>
      <c r="X131" s="21"/>
      <c r="Y131" s="21"/>
      <c r="Z131" s="13"/>
      <c r="AA131" s="13"/>
    </row>
    <row r="132" spans="1:27" x14ac:dyDescent="0.2">
      <c r="A132" s="18"/>
      <c r="B132" s="12"/>
      <c r="C132" s="12"/>
      <c r="D132" s="18"/>
      <c r="E132" s="18"/>
      <c r="F132" s="18"/>
      <c r="G132" s="12"/>
      <c r="H132" s="12"/>
      <c r="I132" s="12"/>
      <c r="J132" s="18"/>
      <c r="K132" s="18"/>
      <c r="L132" s="18"/>
      <c r="M132" s="18"/>
      <c r="N132" s="12"/>
      <c r="O132" s="18"/>
      <c r="P132" s="19"/>
      <c r="Q132" s="13"/>
      <c r="R132" s="20"/>
      <c r="S132" s="21"/>
      <c r="T132" s="21"/>
      <c r="U132" s="21"/>
      <c r="V132" s="21"/>
      <c r="W132" s="21"/>
      <c r="X132" s="21"/>
      <c r="Y132" s="21"/>
      <c r="Z132" s="13"/>
      <c r="AA132" s="13"/>
    </row>
    <row r="133" spans="1:27" x14ac:dyDescent="0.2">
      <c r="A133" s="18"/>
      <c r="B133" s="12"/>
      <c r="C133" s="12"/>
      <c r="D133" s="18"/>
      <c r="E133" s="18"/>
      <c r="F133" s="18"/>
      <c r="G133" s="12"/>
      <c r="H133" s="12"/>
      <c r="I133" s="12"/>
      <c r="J133" s="18"/>
      <c r="K133" s="18"/>
      <c r="L133" s="18"/>
      <c r="M133" s="18"/>
      <c r="N133" s="12"/>
      <c r="O133" s="18"/>
      <c r="P133" s="19"/>
      <c r="Q133" s="13"/>
      <c r="R133" s="20"/>
      <c r="S133" s="21"/>
      <c r="T133" s="21"/>
      <c r="U133" s="21"/>
      <c r="V133" s="21"/>
      <c r="W133" s="21"/>
      <c r="X133" s="21"/>
      <c r="Y133" s="21"/>
      <c r="Z133" s="13"/>
      <c r="AA133" s="13"/>
    </row>
    <row r="134" spans="1:27" x14ac:dyDescent="0.2">
      <c r="A134" s="18"/>
      <c r="B134" s="12"/>
      <c r="C134" s="12"/>
      <c r="D134" s="18"/>
      <c r="E134" s="18"/>
      <c r="F134" s="18"/>
      <c r="G134" s="12"/>
      <c r="H134" s="12"/>
      <c r="I134" s="12"/>
      <c r="J134" s="18"/>
      <c r="K134" s="18"/>
      <c r="L134" s="18"/>
      <c r="M134" s="18"/>
      <c r="N134" s="12"/>
      <c r="O134" s="18"/>
      <c r="P134" s="19"/>
      <c r="Q134" s="13"/>
      <c r="R134" s="20"/>
      <c r="S134" s="21"/>
      <c r="T134" s="21"/>
      <c r="U134" s="21"/>
      <c r="V134" s="21"/>
      <c r="W134" s="21"/>
      <c r="X134" s="21"/>
      <c r="Y134" s="21"/>
      <c r="Z134" s="13"/>
      <c r="AA134" s="13"/>
    </row>
    <row r="135" spans="1:27" x14ac:dyDescent="0.2">
      <c r="A135" s="18"/>
      <c r="B135" s="12"/>
      <c r="C135" s="12"/>
      <c r="D135" s="18"/>
      <c r="E135" s="18"/>
      <c r="F135" s="18"/>
      <c r="G135" s="12"/>
      <c r="H135" s="12"/>
      <c r="I135" s="12"/>
      <c r="J135" s="18"/>
      <c r="K135" s="18"/>
      <c r="L135" s="18"/>
      <c r="M135" s="18"/>
      <c r="N135" s="12"/>
      <c r="O135" s="18"/>
      <c r="P135" s="19"/>
      <c r="Q135" s="13"/>
      <c r="R135" s="20"/>
      <c r="S135" s="21"/>
      <c r="T135" s="21"/>
      <c r="U135" s="21"/>
      <c r="V135" s="21"/>
      <c r="W135" s="21"/>
      <c r="X135" s="21"/>
      <c r="Y135" s="21"/>
      <c r="Z135" s="13"/>
      <c r="AA135" s="13"/>
    </row>
    <row r="136" spans="1:27" x14ac:dyDescent="0.2">
      <c r="A136" s="18"/>
      <c r="B136" s="12"/>
      <c r="C136" s="12"/>
      <c r="D136" s="18"/>
      <c r="E136" s="18"/>
      <c r="F136" s="18"/>
      <c r="G136" s="12"/>
      <c r="H136" s="12"/>
      <c r="I136" s="12"/>
      <c r="J136" s="18"/>
      <c r="K136" s="18"/>
      <c r="L136" s="18"/>
      <c r="M136" s="18"/>
      <c r="N136" s="12"/>
      <c r="O136" s="18"/>
      <c r="P136" s="19"/>
      <c r="Q136" s="13"/>
      <c r="R136" s="20"/>
      <c r="S136" s="21"/>
      <c r="T136" s="21"/>
      <c r="U136" s="21"/>
      <c r="V136" s="21"/>
      <c r="W136" s="21"/>
      <c r="X136" s="21"/>
      <c r="Y136" s="21"/>
      <c r="Z136" s="13"/>
      <c r="AA136" s="13"/>
    </row>
    <row r="137" spans="1:27" x14ac:dyDescent="0.2">
      <c r="A137" s="18"/>
      <c r="B137" s="12"/>
      <c r="C137" s="12"/>
      <c r="D137" s="18"/>
      <c r="E137" s="18"/>
      <c r="F137" s="18"/>
      <c r="G137" s="12"/>
      <c r="H137" s="12"/>
      <c r="I137" s="12"/>
      <c r="J137" s="18"/>
      <c r="K137" s="18"/>
      <c r="L137" s="18"/>
      <c r="M137" s="18"/>
      <c r="N137" s="12"/>
      <c r="O137" s="18"/>
      <c r="P137" s="19"/>
      <c r="Q137" s="13"/>
      <c r="R137" s="20"/>
      <c r="S137" s="21"/>
      <c r="T137" s="21"/>
      <c r="U137" s="21"/>
      <c r="V137" s="21"/>
      <c r="W137" s="21"/>
      <c r="X137" s="21"/>
      <c r="Y137" s="21"/>
      <c r="Z137" s="13"/>
      <c r="AA137" s="13"/>
    </row>
    <row r="138" spans="1:27" x14ac:dyDescent="0.2">
      <c r="A138" s="18"/>
      <c r="B138" s="12"/>
      <c r="C138" s="12"/>
      <c r="D138" s="18"/>
      <c r="E138" s="18"/>
      <c r="F138" s="18"/>
      <c r="G138" s="12"/>
      <c r="H138" s="12"/>
      <c r="I138" s="12"/>
      <c r="J138" s="18"/>
      <c r="K138" s="18"/>
      <c r="L138" s="18"/>
      <c r="M138" s="18"/>
      <c r="N138" s="12"/>
      <c r="O138" s="18"/>
      <c r="P138" s="19"/>
      <c r="Q138" s="13"/>
      <c r="R138" s="20"/>
      <c r="S138" s="21"/>
      <c r="T138" s="21"/>
      <c r="U138" s="21"/>
      <c r="V138" s="21"/>
      <c r="W138" s="21"/>
      <c r="X138" s="21"/>
      <c r="Y138" s="21"/>
      <c r="Z138" s="13"/>
      <c r="AA138" s="13"/>
    </row>
    <row r="139" spans="1:27" x14ac:dyDescent="0.2">
      <c r="A139" s="18"/>
      <c r="B139" s="12"/>
      <c r="C139" s="12"/>
      <c r="D139" s="18"/>
      <c r="E139" s="18"/>
      <c r="F139" s="18"/>
      <c r="G139" s="12"/>
      <c r="H139" s="12"/>
      <c r="I139" s="12"/>
      <c r="J139" s="18"/>
      <c r="K139" s="18"/>
      <c r="L139" s="18"/>
      <c r="M139" s="18"/>
      <c r="N139" s="12"/>
      <c r="O139" s="18"/>
      <c r="P139" s="19"/>
      <c r="Q139" s="13"/>
      <c r="R139" s="20"/>
      <c r="S139" s="21"/>
      <c r="T139" s="21"/>
      <c r="U139" s="21"/>
      <c r="V139" s="21"/>
      <c r="W139" s="21"/>
      <c r="X139" s="21"/>
      <c r="Y139" s="21"/>
      <c r="Z139" s="13"/>
      <c r="AA139" s="13"/>
    </row>
    <row r="140" spans="1:27" x14ac:dyDescent="0.2">
      <c r="A140" s="18"/>
      <c r="B140" s="12"/>
      <c r="C140" s="12"/>
      <c r="D140" s="18"/>
      <c r="E140" s="18"/>
      <c r="F140" s="18"/>
      <c r="G140" s="12"/>
      <c r="H140" s="12"/>
      <c r="I140" s="12"/>
      <c r="J140" s="18"/>
      <c r="K140" s="18"/>
      <c r="L140" s="18"/>
      <c r="M140" s="18"/>
      <c r="N140" s="12"/>
      <c r="O140" s="18"/>
      <c r="P140" s="19"/>
      <c r="Q140" s="13"/>
      <c r="R140" s="20"/>
      <c r="S140" s="21"/>
      <c r="T140" s="21"/>
      <c r="U140" s="21"/>
      <c r="V140" s="21"/>
      <c r="W140" s="21"/>
      <c r="X140" s="21"/>
      <c r="Y140" s="21"/>
      <c r="Z140" s="13"/>
      <c r="AA140" s="13"/>
    </row>
    <row r="141" spans="1:27" x14ac:dyDescent="0.2">
      <c r="A141" s="18"/>
      <c r="B141" s="12"/>
      <c r="C141" s="12"/>
      <c r="D141" s="18"/>
      <c r="E141" s="18"/>
      <c r="F141" s="18"/>
      <c r="G141" s="12"/>
      <c r="H141" s="12"/>
      <c r="I141" s="12"/>
      <c r="J141" s="18"/>
      <c r="K141" s="18"/>
      <c r="L141" s="18"/>
      <c r="M141" s="18"/>
      <c r="N141" s="12"/>
      <c r="O141" s="18"/>
      <c r="P141" s="19"/>
      <c r="Q141" s="13"/>
      <c r="R141" s="20"/>
      <c r="S141" s="21"/>
      <c r="T141" s="21"/>
      <c r="U141" s="21"/>
      <c r="V141" s="21"/>
      <c r="W141" s="21"/>
      <c r="X141" s="21"/>
      <c r="Y141" s="21"/>
      <c r="Z141" s="13"/>
      <c r="AA141" s="13"/>
    </row>
    <row r="142" spans="1:27" x14ac:dyDescent="0.2">
      <c r="A142" s="18"/>
      <c r="B142" s="12"/>
      <c r="C142" s="12"/>
      <c r="D142" s="18"/>
      <c r="E142" s="18"/>
      <c r="F142" s="18"/>
      <c r="G142" s="12"/>
      <c r="H142" s="12"/>
      <c r="I142" s="12"/>
      <c r="J142" s="18"/>
      <c r="K142" s="18"/>
      <c r="L142" s="18"/>
      <c r="M142" s="18"/>
      <c r="N142" s="12"/>
      <c r="O142" s="18"/>
      <c r="P142" s="19"/>
      <c r="Q142" s="13"/>
      <c r="R142" s="20"/>
      <c r="S142" s="21"/>
      <c r="T142" s="21"/>
      <c r="U142" s="21"/>
      <c r="V142" s="21"/>
      <c r="W142" s="21"/>
      <c r="X142" s="21"/>
      <c r="Y142" s="21"/>
      <c r="Z142" s="13"/>
      <c r="AA142" s="13"/>
    </row>
    <row r="143" spans="1:27" x14ac:dyDescent="0.2">
      <c r="A143" s="18"/>
      <c r="B143" s="12"/>
      <c r="C143" s="12"/>
      <c r="D143" s="18"/>
      <c r="E143" s="18"/>
      <c r="F143" s="18"/>
      <c r="G143" s="12"/>
      <c r="H143" s="12"/>
      <c r="I143" s="12"/>
      <c r="J143" s="18"/>
      <c r="K143" s="18"/>
      <c r="L143" s="18"/>
      <c r="M143" s="18"/>
      <c r="N143" s="12"/>
      <c r="O143" s="18"/>
      <c r="P143" s="19"/>
      <c r="Q143" s="13"/>
      <c r="R143" s="20"/>
      <c r="S143" s="21"/>
      <c r="T143" s="21"/>
      <c r="U143" s="21"/>
      <c r="V143" s="21"/>
      <c r="W143" s="21"/>
      <c r="X143" s="21"/>
      <c r="Y143" s="21"/>
      <c r="Z143" s="13"/>
      <c r="AA143" s="13"/>
    </row>
    <row r="144" spans="1:27" x14ac:dyDescent="0.2">
      <c r="A144" s="18"/>
      <c r="B144" s="12"/>
      <c r="C144" s="12"/>
      <c r="D144" s="18"/>
      <c r="E144" s="18"/>
      <c r="F144" s="18"/>
      <c r="G144" s="12"/>
      <c r="H144" s="12"/>
      <c r="I144" s="12"/>
      <c r="J144" s="18"/>
      <c r="K144" s="18"/>
      <c r="L144" s="18"/>
      <c r="M144" s="18"/>
      <c r="N144" s="12"/>
      <c r="O144" s="18"/>
      <c r="P144" s="19"/>
      <c r="Q144" s="13"/>
      <c r="R144" s="20"/>
      <c r="S144" s="21"/>
      <c r="T144" s="21"/>
      <c r="U144" s="21"/>
      <c r="V144" s="21"/>
      <c r="W144" s="21"/>
      <c r="X144" s="21"/>
      <c r="Y144" s="21"/>
      <c r="Z144" s="13"/>
      <c r="AA144" s="13"/>
    </row>
    <row r="145" spans="1:27" x14ac:dyDescent="0.2">
      <c r="A145" s="18"/>
      <c r="B145" s="12"/>
      <c r="C145" s="12"/>
      <c r="D145" s="18"/>
      <c r="E145" s="18"/>
      <c r="F145" s="18"/>
      <c r="G145" s="12"/>
      <c r="H145" s="12"/>
      <c r="I145" s="12"/>
      <c r="J145" s="18"/>
      <c r="K145" s="18"/>
      <c r="L145" s="18"/>
      <c r="M145" s="18"/>
      <c r="N145" s="12"/>
      <c r="O145" s="18"/>
      <c r="P145" s="19"/>
      <c r="Q145" s="13"/>
      <c r="R145" s="20"/>
      <c r="S145" s="21"/>
      <c r="T145" s="21"/>
      <c r="U145" s="21"/>
      <c r="V145" s="21"/>
      <c r="W145" s="21"/>
      <c r="X145" s="21"/>
      <c r="Y145" s="21"/>
      <c r="Z145" s="13"/>
      <c r="AA145" s="13"/>
    </row>
    <row r="146" spans="1:27" x14ac:dyDescent="0.2">
      <c r="A146" s="18"/>
      <c r="B146" s="12"/>
      <c r="C146" s="12"/>
      <c r="D146" s="18"/>
      <c r="E146" s="18"/>
      <c r="F146" s="18"/>
      <c r="G146" s="12"/>
      <c r="H146" s="12"/>
      <c r="I146" s="12"/>
      <c r="J146" s="18"/>
      <c r="K146" s="18"/>
      <c r="L146" s="18"/>
      <c r="M146" s="18"/>
      <c r="N146" s="12"/>
      <c r="O146" s="18"/>
      <c r="P146" s="19"/>
      <c r="Q146" s="13"/>
      <c r="R146" s="20"/>
      <c r="S146" s="21"/>
      <c r="T146" s="21"/>
      <c r="U146" s="21"/>
      <c r="V146" s="21"/>
      <c r="W146" s="21"/>
      <c r="X146" s="21"/>
      <c r="Y146" s="21"/>
      <c r="Z146" s="13"/>
      <c r="AA146" s="13"/>
    </row>
    <row r="147" spans="1:27" x14ac:dyDescent="0.2">
      <c r="A147" s="18"/>
      <c r="B147" s="12"/>
      <c r="C147" s="12"/>
      <c r="D147" s="18"/>
      <c r="E147" s="18"/>
      <c r="F147" s="18"/>
      <c r="G147" s="12"/>
      <c r="H147" s="12"/>
      <c r="I147" s="12"/>
      <c r="J147" s="18"/>
      <c r="K147" s="18"/>
      <c r="L147" s="18"/>
      <c r="M147" s="18"/>
      <c r="N147" s="12"/>
      <c r="O147" s="18"/>
      <c r="P147" s="19"/>
      <c r="Q147" s="13"/>
      <c r="R147" s="20"/>
      <c r="S147" s="21"/>
      <c r="T147" s="21"/>
      <c r="U147" s="21"/>
      <c r="V147" s="21"/>
      <c r="W147" s="21"/>
      <c r="X147" s="21"/>
      <c r="Y147" s="21"/>
      <c r="Z147" s="13"/>
      <c r="AA147" s="13"/>
    </row>
    <row r="148" spans="1:27" x14ac:dyDescent="0.2">
      <c r="A148" s="18"/>
      <c r="B148" s="12"/>
      <c r="C148" s="12"/>
      <c r="D148" s="18"/>
      <c r="E148" s="18"/>
      <c r="F148" s="18"/>
      <c r="G148" s="12"/>
      <c r="H148" s="12"/>
      <c r="I148" s="12"/>
      <c r="J148" s="18"/>
      <c r="K148" s="18"/>
      <c r="L148" s="18"/>
      <c r="M148" s="18"/>
      <c r="N148" s="12"/>
      <c r="O148" s="18"/>
      <c r="P148" s="19"/>
      <c r="Q148" s="13"/>
      <c r="R148" s="20"/>
      <c r="S148" s="21"/>
      <c r="T148" s="21"/>
      <c r="U148" s="21"/>
      <c r="V148" s="21"/>
      <c r="W148" s="21"/>
      <c r="X148" s="21"/>
      <c r="Y148" s="21"/>
      <c r="Z148" s="13"/>
      <c r="AA148" s="13"/>
    </row>
    <row r="149" spans="1:27" x14ac:dyDescent="0.2">
      <c r="A149" s="18"/>
      <c r="B149" s="12"/>
      <c r="C149" s="12"/>
      <c r="D149" s="18"/>
      <c r="E149" s="18"/>
      <c r="F149" s="18"/>
      <c r="G149" s="12"/>
      <c r="H149" s="12"/>
      <c r="I149" s="12"/>
      <c r="J149" s="18"/>
      <c r="K149" s="18"/>
      <c r="L149" s="18"/>
      <c r="M149" s="18"/>
      <c r="N149" s="12"/>
      <c r="O149" s="18"/>
      <c r="P149" s="19"/>
      <c r="Q149" s="13"/>
      <c r="R149" s="20"/>
      <c r="S149" s="21"/>
      <c r="T149" s="21"/>
      <c r="U149" s="21"/>
      <c r="V149" s="21"/>
      <c r="W149" s="21"/>
      <c r="X149" s="21"/>
      <c r="Y149" s="21"/>
      <c r="Z149" s="13"/>
      <c r="AA149" s="13"/>
    </row>
    <row r="150" spans="1:27" x14ac:dyDescent="0.2">
      <c r="A150" s="18"/>
      <c r="B150" s="12"/>
      <c r="C150" s="12"/>
      <c r="D150" s="18"/>
      <c r="E150" s="18"/>
      <c r="F150" s="18"/>
      <c r="G150" s="12"/>
      <c r="H150" s="12"/>
      <c r="I150" s="12"/>
      <c r="J150" s="18"/>
      <c r="K150" s="18"/>
      <c r="L150" s="18"/>
      <c r="M150" s="18"/>
      <c r="N150" s="12"/>
      <c r="O150" s="18"/>
      <c r="P150" s="19"/>
      <c r="Q150" s="13"/>
      <c r="R150" s="20"/>
      <c r="S150" s="21"/>
      <c r="T150" s="21"/>
      <c r="U150" s="21"/>
      <c r="V150" s="21"/>
      <c r="W150" s="21"/>
      <c r="X150" s="21"/>
      <c r="Y150" s="21"/>
      <c r="Z150" s="13"/>
      <c r="AA150" s="13"/>
    </row>
    <row r="151" spans="1:27" x14ac:dyDescent="0.2">
      <c r="A151" s="18"/>
      <c r="B151" s="12"/>
      <c r="C151" s="12"/>
      <c r="D151" s="18"/>
      <c r="E151" s="18"/>
      <c r="F151" s="18"/>
      <c r="G151" s="12"/>
      <c r="H151" s="12"/>
      <c r="I151" s="12"/>
      <c r="J151" s="18"/>
      <c r="K151" s="18"/>
      <c r="L151" s="18"/>
      <c r="M151" s="18"/>
      <c r="N151" s="12"/>
      <c r="O151" s="18"/>
      <c r="P151" s="19"/>
      <c r="Q151" s="13"/>
      <c r="R151" s="20"/>
      <c r="S151" s="21"/>
      <c r="T151" s="21"/>
      <c r="U151" s="21"/>
      <c r="V151" s="21"/>
      <c r="W151" s="21"/>
      <c r="X151" s="21"/>
      <c r="Y151" s="21"/>
      <c r="Z151" s="13"/>
      <c r="AA151" s="13"/>
    </row>
    <row r="152" spans="1:27" x14ac:dyDescent="0.2">
      <c r="A152" s="18"/>
      <c r="B152" s="12"/>
      <c r="C152" s="12"/>
      <c r="D152" s="18"/>
      <c r="E152" s="18"/>
      <c r="F152" s="18"/>
      <c r="G152" s="12"/>
      <c r="H152" s="12"/>
      <c r="I152" s="12"/>
      <c r="J152" s="18"/>
      <c r="K152" s="18"/>
      <c r="L152" s="18"/>
      <c r="M152" s="18"/>
      <c r="N152" s="12"/>
      <c r="O152" s="18"/>
      <c r="P152" s="19"/>
      <c r="Q152" s="13"/>
      <c r="R152" s="20"/>
      <c r="S152" s="21"/>
      <c r="T152" s="21"/>
      <c r="U152" s="21"/>
      <c r="V152" s="21"/>
      <c r="W152" s="21"/>
      <c r="X152" s="21"/>
      <c r="Y152" s="21"/>
      <c r="Z152" s="13"/>
      <c r="AA152" s="13"/>
    </row>
    <row r="153" spans="1:27" x14ac:dyDescent="0.2">
      <c r="A153" s="18"/>
      <c r="B153" s="12"/>
      <c r="C153" s="12"/>
      <c r="D153" s="18"/>
      <c r="E153" s="18"/>
      <c r="F153" s="18"/>
      <c r="G153" s="12"/>
      <c r="H153" s="12"/>
      <c r="I153" s="12"/>
      <c r="J153" s="18"/>
      <c r="K153" s="18"/>
      <c r="L153" s="18"/>
      <c r="M153" s="18"/>
      <c r="N153" s="12"/>
      <c r="O153" s="18"/>
      <c r="P153" s="19"/>
      <c r="Q153" s="13"/>
      <c r="R153" s="20"/>
      <c r="S153" s="21"/>
      <c r="T153" s="21"/>
      <c r="U153" s="21"/>
      <c r="V153" s="21"/>
      <c r="W153" s="21"/>
      <c r="X153" s="21"/>
      <c r="Y153" s="21"/>
      <c r="Z153" s="13"/>
      <c r="AA153" s="13"/>
    </row>
    <row r="154" spans="1:27" x14ac:dyDescent="0.2">
      <c r="A154" s="18"/>
      <c r="B154" s="12"/>
      <c r="C154" s="12"/>
      <c r="D154" s="18"/>
      <c r="E154" s="18"/>
      <c r="F154" s="18"/>
      <c r="G154" s="12"/>
      <c r="H154" s="12"/>
      <c r="I154" s="12"/>
      <c r="J154" s="18"/>
      <c r="K154" s="18"/>
      <c r="L154" s="18"/>
      <c r="M154" s="18"/>
      <c r="N154" s="12"/>
      <c r="O154" s="18"/>
      <c r="P154" s="19"/>
      <c r="Q154" s="13"/>
      <c r="R154" s="20"/>
      <c r="S154" s="21"/>
      <c r="T154" s="21"/>
      <c r="U154" s="21"/>
      <c r="V154" s="21"/>
      <c r="W154" s="21"/>
      <c r="X154" s="21"/>
      <c r="Y154" s="21"/>
      <c r="Z154" s="13"/>
      <c r="AA154" s="13"/>
    </row>
    <row r="155" spans="1:27" x14ac:dyDescent="0.2">
      <c r="A155" s="18"/>
      <c r="B155" s="12"/>
      <c r="C155" s="12"/>
      <c r="D155" s="18"/>
      <c r="E155" s="18"/>
      <c r="F155" s="18"/>
      <c r="G155" s="12"/>
      <c r="H155" s="12"/>
      <c r="I155" s="12"/>
      <c r="J155" s="18"/>
      <c r="K155" s="18"/>
      <c r="L155" s="18"/>
      <c r="M155" s="18"/>
      <c r="N155" s="12"/>
      <c r="O155" s="18"/>
      <c r="P155" s="19"/>
      <c r="Q155" s="13"/>
      <c r="R155" s="20"/>
      <c r="S155" s="21"/>
      <c r="T155" s="21"/>
      <c r="U155" s="21"/>
      <c r="V155" s="21"/>
      <c r="W155" s="21"/>
      <c r="X155" s="21"/>
      <c r="Y155" s="21"/>
      <c r="Z155" s="13"/>
      <c r="AA155" s="13"/>
    </row>
    <row r="156" spans="1:27" x14ac:dyDescent="0.2">
      <c r="A156" s="18"/>
      <c r="B156" s="12"/>
      <c r="C156" s="12"/>
      <c r="D156" s="18"/>
      <c r="E156" s="18"/>
      <c r="F156" s="18"/>
      <c r="G156" s="12"/>
      <c r="H156" s="12"/>
      <c r="I156" s="12"/>
      <c r="J156" s="18"/>
      <c r="K156" s="18"/>
      <c r="L156" s="18"/>
      <c r="M156" s="18"/>
      <c r="N156" s="12"/>
      <c r="O156" s="18"/>
      <c r="P156" s="19"/>
      <c r="Q156" s="13"/>
      <c r="R156" s="20"/>
      <c r="S156" s="21"/>
      <c r="T156" s="21"/>
      <c r="U156" s="21"/>
      <c r="V156" s="21"/>
      <c r="W156" s="21"/>
      <c r="X156" s="21"/>
      <c r="Y156" s="21"/>
      <c r="Z156" s="13"/>
      <c r="AA156" s="13"/>
    </row>
    <row r="157" spans="1:27" x14ac:dyDescent="0.2">
      <c r="A157" s="18"/>
      <c r="B157" s="12"/>
      <c r="C157" s="12"/>
      <c r="D157" s="18"/>
      <c r="E157" s="18"/>
      <c r="F157" s="18"/>
      <c r="G157" s="12"/>
      <c r="H157" s="12"/>
      <c r="I157" s="12"/>
      <c r="J157" s="18"/>
      <c r="K157" s="18"/>
      <c r="L157" s="18"/>
      <c r="M157" s="18"/>
      <c r="N157" s="12"/>
      <c r="O157" s="18"/>
      <c r="P157" s="19"/>
      <c r="Q157" s="13"/>
      <c r="R157" s="20"/>
      <c r="S157" s="21"/>
      <c r="T157" s="21"/>
      <c r="U157" s="21"/>
      <c r="V157" s="21"/>
      <c r="W157" s="21"/>
      <c r="X157" s="21"/>
      <c r="Y157" s="21"/>
      <c r="Z157" s="13"/>
      <c r="AA157" s="13"/>
    </row>
    <row r="158" spans="1:27" x14ac:dyDescent="0.2">
      <c r="A158" s="18"/>
      <c r="B158" s="12"/>
      <c r="C158" s="12"/>
      <c r="D158" s="18"/>
      <c r="E158" s="18"/>
      <c r="F158" s="18"/>
      <c r="G158" s="12"/>
      <c r="H158" s="12"/>
      <c r="I158" s="12"/>
      <c r="J158" s="18"/>
      <c r="K158" s="18"/>
      <c r="L158" s="18"/>
      <c r="M158" s="18"/>
      <c r="N158" s="12"/>
      <c r="O158" s="18"/>
      <c r="P158" s="19"/>
      <c r="Q158" s="13"/>
      <c r="R158" s="20"/>
      <c r="S158" s="21"/>
      <c r="T158" s="21"/>
      <c r="U158" s="21"/>
      <c r="V158" s="21"/>
      <c r="W158" s="21"/>
      <c r="X158" s="21"/>
      <c r="Y158" s="21"/>
      <c r="Z158" s="13"/>
      <c r="AA158" s="13"/>
    </row>
    <row r="159" spans="1:27" x14ac:dyDescent="0.2">
      <c r="A159" s="18"/>
      <c r="B159" s="12"/>
      <c r="C159" s="12"/>
      <c r="D159" s="18"/>
      <c r="E159" s="18"/>
      <c r="F159" s="18"/>
      <c r="G159" s="12"/>
      <c r="H159" s="12"/>
      <c r="I159" s="12"/>
      <c r="J159" s="18"/>
      <c r="K159" s="18"/>
      <c r="L159" s="18"/>
      <c r="M159" s="18"/>
      <c r="N159" s="12"/>
      <c r="O159" s="18"/>
      <c r="P159" s="19"/>
      <c r="Q159" s="13"/>
      <c r="R159" s="20"/>
      <c r="S159" s="21"/>
      <c r="T159" s="21"/>
      <c r="U159" s="21"/>
      <c r="V159" s="21"/>
      <c r="W159" s="21"/>
      <c r="X159" s="21"/>
      <c r="Y159" s="21"/>
      <c r="Z159" s="13"/>
      <c r="AA159" s="13"/>
    </row>
    <row r="160" spans="1:27" x14ac:dyDescent="0.2">
      <c r="A160" s="18"/>
      <c r="B160" s="12"/>
      <c r="C160" s="12"/>
      <c r="D160" s="18"/>
      <c r="E160" s="18"/>
      <c r="F160" s="18"/>
      <c r="G160" s="12"/>
      <c r="H160" s="12"/>
      <c r="I160" s="12"/>
      <c r="J160" s="18"/>
      <c r="K160" s="18"/>
      <c r="L160" s="18"/>
      <c r="M160" s="18"/>
      <c r="N160" s="12"/>
      <c r="O160" s="18"/>
      <c r="P160" s="19"/>
      <c r="Q160" s="13"/>
      <c r="R160" s="20"/>
      <c r="S160" s="21"/>
      <c r="T160" s="21"/>
      <c r="U160" s="21"/>
      <c r="V160" s="21"/>
      <c r="W160" s="21"/>
      <c r="X160" s="21"/>
      <c r="Y160" s="21"/>
      <c r="Z160" s="13"/>
      <c r="AA160" s="13"/>
    </row>
    <row r="161" spans="1:27" x14ac:dyDescent="0.2">
      <c r="A161" s="18"/>
      <c r="B161" s="12"/>
      <c r="C161" s="12"/>
      <c r="D161" s="18"/>
      <c r="E161" s="18"/>
      <c r="F161" s="18"/>
      <c r="G161" s="12"/>
      <c r="H161" s="12"/>
      <c r="I161" s="12"/>
      <c r="J161" s="18"/>
      <c r="K161" s="18"/>
      <c r="L161" s="18"/>
      <c r="M161" s="18"/>
      <c r="N161" s="12"/>
      <c r="O161" s="18"/>
      <c r="P161" s="19"/>
      <c r="Q161" s="13"/>
      <c r="R161" s="20"/>
      <c r="S161" s="21"/>
      <c r="T161" s="21"/>
      <c r="U161" s="21"/>
      <c r="V161" s="21"/>
      <c r="W161" s="21"/>
      <c r="X161" s="21"/>
      <c r="Y161" s="21"/>
      <c r="Z161" s="13"/>
      <c r="AA161" s="13"/>
    </row>
    <row r="162" spans="1:27" x14ac:dyDescent="0.2">
      <c r="A162" s="18"/>
      <c r="B162" s="12"/>
      <c r="C162" s="12"/>
      <c r="D162" s="18"/>
      <c r="E162" s="18"/>
      <c r="F162" s="18"/>
      <c r="G162" s="12"/>
      <c r="H162" s="12"/>
      <c r="I162" s="12"/>
      <c r="J162" s="18"/>
      <c r="K162" s="18"/>
      <c r="L162" s="18"/>
      <c r="M162" s="18"/>
      <c r="N162" s="12"/>
      <c r="O162" s="18"/>
      <c r="P162" s="19"/>
      <c r="Q162" s="13"/>
      <c r="R162" s="20"/>
      <c r="S162" s="21"/>
      <c r="T162" s="21"/>
      <c r="U162" s="21"/>
      <c r="V162" s="21"/>
      <c r="W162" s="21"/>
      <c r="X162" s="21"/>
      <c r="Y162" s="21"/>
      <c r="Z162" s="13"/>
      <c r="AA162" s="13"/>
    </row>
    <row r="163" spans="1:27" x14ac:dyDescent="0.2">
      <c r="A163" s="18"/>
      <c r="B163" s="12"/>
      <c r="C163" s="12"/>
      <c r="D163" s="18"/>
      <c r="E163" s="18"/>
      <c r="F163" s="18"/>
      <c r="G163" s="12"/>
      <c r="H163" s="12"/>
      <c r="I163" s="12"/>
      <c r="J163" s="18"/>
      <c r="K163" s="18"/>
      <c r="L163" s="18"/>
      <c r="M163" s="18"/>
      <c r="N163" s="12"/>
      <c r="O163" s="18"/>
      <c r="P163" s="19"/>
      <c r="Q163" s="13"/>
      <c r="R163" s="20"/>
      <c r="S163" s="21"/>
      <c r="T163" s="21"/>
      <c r="U163" s="21"/>
      <c r="V163" s="21"/>
      <c r="W163" s="21"/>
      <c r="X163" s="21"/>
      <c r="Y163" s="21"/>
      <c r="Z163" s="13"/>
      <c r="AA163" s="13"/>
    </row>
    <row r="164" spans="1:27" x14ac:dyDescent="0.2">
      <c r="A164" s="18"/>
      <c r="B164" s="12"/>
      <c r="C164" s="12"/>
      <c r="D164" s="18"/>
      <c r="E164" s="18"/>
      <c r="F164" s="18"/>
      <c r="G164" s="12"/>
      <c r="H164" s="12"/>
      <c r="I164" s="12"/>
      <c r="J164" s="18"/>
      <c r="K164" s="18"/>
      <c r="L164" s="18"/>
      <c r="M164" s="18"/>
      <c r="N164" s="12"/>
      <c r="O164" s="18"/>
      <c r="P164" s="19"/>
      <c r="Q164" s="13"/>
      <c r="R164" s="20"/>
      <c r="S164" s="21"/>
      <c r="T164" s="21"/>
      <c r="U164" s="21"/>
      <c r="V164" s="21"/>
      <c r="W164" s="21"/>
      <c r="X164" s="21"/>
      <c r="Y164" s="21"/>
      <c r="Z164" s="13"/>
      <c r="AA164" s="13"/>
    </row>
    <row r="165" spans="1:27" x14ac:dyDescent="0.2">
      <c r="A165" s="18"/>
      <c r="B165" s="12"/>
      <c r="C165" s="12"/>
      <c r="D165" s="18"/>
      <c r="E165" s="18"/>
      <c r="F165" s="18"/>
      <c r="G165" s="12"/>
      <c r="H165" s="12"/>
      <c r="I165" s="12"/>
      <c r="J165" s="18"/>
      <c r="K165" s="18"/>
      <c r="L165" s="18"/>
      <c r="M165" s="18"/>
      <c r="N165" s="12"/>
      <c r="O165" s="18"/>
      <c r="P165" s="19"/>
      <c r="Q165" s="13"/>
      <c r="R165" s="20"/>
      <c r="S165" s="21"/>
      <c r="T165" s="21"/>
      <c r="U165" s="21"/>
      <c r="V165" s="21"/>
      <c r="W165" s="21"/>
      <c r="X165" s="21"/>
      <c r="Y165" s="21"/>
      <c r="Z165" s="13"/>
      <c r="AA165" s="13"/>
    </row>
    <row r="166" spans="1:27" x14ac:dyDescent="0.2">
      <c r="A166" s="18"/>
      <c r="B166" s="12"/>
      <c r="C166" s="12"/>
      <c r="D166" s="18"/>
      <c r="E166" s="18"/>
      <c r="F166" s="18"/>
      <c r="G166" s="12"/>
      <c r="H166" s="12"/>
      <c r="I166" s="12"/>
      <c r="J166" s="18"/>
      <c r="K166" s="18"/>
      <c r="L166" s="18"/>
      <c r="M166" s="18"/>
      <c r="N166" s="12"/>
      <c r="O166" s="18"/>
      <c r="P166" s="19"/>
      <c r="Q166" s="13"/>
      <c r="R166" s="20"/>
      <c r="S166" s="21"/>
      <c r="T166" s="21"/>
      <c r="U166" s="21"/>
      <c r="V166" s="21"/>
      <c r="W166" s="21"/>
      <c r="X166" s="21"/>
      <c r="Y166" s="21"/>
      <c r="Z166" s="13"/>
      <c r="AA166" s="13"/>
    </row>
    <row r="167" spans="1:27" x14ac:dyDescent="0.2">
      <c r="A167" s="18"/>
      <c r="B167" s="12"/>
      <c r="C167" s="12"/>
      <c r="D167" s="18"/>
      <c r="E167" s="18"/>
      <c r="F167" s="18"/>
      <c r="G167" s="12"/>
      <c r="H167" s="12"/>
      <c r="I167" s="12"/>
      <c r="J167" s="18"/>
      <c r="K167" s="18"/>
      <c r="L167" s="18"/>
      <c r="M167" s="18"/>
      <c r="N167" s="12"/>
      <c r="O167" s="18"/>
      <c r="P167" s="19"/>
      <c r="Q167" s="13"/>
      <c r="R167" s="20"/>
      <c r="S167" s="21"/>
      <c r="T167" s="21"/>
      <c r="U167" s="21"/>
      <c r="V167" s="21"/>
      <c r="W167" s="21"/>
      <c r="X167" s="21"/>
      <c r="Y167" s="21"/>
      <c r="Z167" s="13"/>
      <c r="AA167" s="13"/>
    </row>
    <row r="168" spans="1:27" x14ac:dyDescent="0.2">
      <c r="A168" s="18"/>
      <c r="B168" s="12"/>
      <c r="C168" s="12"/>
      <c r="D168" s="18"/>
      <c r="E168" s="18"/>
      <c r="F168" s="18"/>
      <c r="G168" s="12"/>
      <c r="H168" s="12"/>
      <c r="I168" s="12"/>
      <c r="J168" s="18"/>
      <c r="K168" s="18"/>
      <c r="L168" s="18"/>
      <c r="M168" s="18"/>
      <c r="N168" s="12"/>
      <c r="O168" s="18"/>
      <c r="P168" s="19"/>
      <c r="Q168" s="13"/>
      <c r="R168" s="20"/>
      <c r="S168" s="21"/>
      <c r="T168" s="21"/>
      <c r="U168" s="21"/>
      <c r="V168" s="21"/>
      <c r="W168" s="21"/>
      <c r="X168" s="21"/>
      <c r="Y168" s="21"/>
      <c r="Z168" s="13"/>
      <c r="AA168" s="13"/>
    </row>
    <row r="169" spans="1:27" x14ac:dyDescent="0.2">
      <c r="A169" s="18"/>
      <c r="B169" s="12"/>
      <c r="C169" s="12"/>
      <c r="D169" s="18"/>
      <c r="E169" s="18"/>
      <c r="F169" s="18"/>
      <c r="G169" s="12"/>
      <c r="H169" s="12"/>
      <c r="I169" s="12"/>
      <c r="J169" s="18"/>
      <c r="K169" s="18"/>
      <c r="L169" s="18"/>
      <c r="M169" s="18"/>
      <c r="N169" s="12"/>
      <c r="O169" s="18"/>
      <c r="P169" s="19"/>
      <c r="Q169" s="13"/>
      <c r="R169" s="20"/>
      <c r="S169" s="21"/>
      <c r="T169" s="21"/>
      <c r="U169" s="21"/>
      <c r="V169" s="21"/>
      <c r="W169" s="21"/>
      <c r="X169" s="21"/>
      <c r="Y169" s="21"/>
      <c r="Z169" s="13"/>
      <c r="AA169" s="13"/>
    </row>
    <row r="170" spans="1:27" x14ac:dyDescent="0.2">
      <c r="A170" s="18"/>
      <c r="B170" s="12"/>
      <c r="C170" s="12"/>
      <c r="D170" s="18"/>
      <c r="E170" s="18"/>
      <c r="F170" s="18"/>
      <c r="G170" s="12"/>
      <c r="H170" s="12"/>
      <c r="I170" s="12"/>
      <c r="J170" s="18"/>
      <c r="K170" s="18"/>
      <c r="L170" s="18"/>
      <c r="M170" s="18"/>
      <c r="N170" s="12"/>
      <c r="O170" s="18"/>
      <c r="P170" s="19"/>
      <c r="Q170" s="13"/>
      <c r="R170" s="20"/>
      <c r="S170" s="21"/>
      <c r="T170" s="21"/>
      <c r="U170" s="21"/>
      <c r="V170" s="21"/>
      <c r="W170" s="21"/>
      <c r="X170" s="21"/>
      <c r="Y170" s="21"/>
      <c r="Z170" s="13"/>
      <c r="AA170" s="13"/>
    </row>
    <row r="171" spans="1:27" x14ac:dyDescent="0.2">
      <c r="A171" s="18"/>
      <c r="B171" s="12"/>
      <c r="C171" s="12"/>
      <c r="D171" s="18"/>
      <c r="E171" s="18"/>
      <c r="F171" s="18"/>
      <c r="G171" s="12"/>
      <c r="H171" s="12"/>
      <c r="I171" s="12"/>
      <c r="J171" s="18"/>
      <c r="K171" s="18"/>
      <c r="L171" s="18"/>
      <c r="M171" s="18"/>
      <c r="N171" s="12"/>
      <c r="O171" s="18"/>
      <c r="P171" s="19"/>
      <c r="Q171" s="13"/>
      <c r="R171" s="20"/>
      <c r="S171" s="21"/>
      <c r="T171" s="21"/>
      <c r="U171" s="21"/>
      <c r="V171" s="21"/>
      <c r="W171" s="21"/>
      <c r="X171" s="21"/>
      <c r="Y171" s="21"/>
      <c r="Z171" s="13"/>
      <c r="AA171" s="13"/>
    </row>
    <row r="172" spans="1:27" x14ac:dyDescent="0.2">
      <c r="A172" s="18"/>
      <c r="B172" s="12"/>
      <c r="C172" s="12"/>
      <c r="D172" s="18"/>
      <c r="E172" s="18"/>
      <c r="F172" s="18"/>
      <c r="G172" s="12"/>
      <c r="H172" s="12"/>
      <c r="I172" s="12"/>
      <c r="J172" s="18"/>
      <c r="K172" s="18"/>
      <c r="L172" s="18"/>
      <c r="M172" s="18"/>
      <c r="N172" s="12"/>
      <c r="O172" s="18"/>
      <c r="P172" s="19"/>
      <c r="Q172" s="13"/>
      <c r="R172" s="20"/>
      <c r="S172" s="21"/>
      <c r="T172" s="21"/>
      <c r="U172" s="21"/>
      <c r="V172" s="21"/>
      <c r="W172" s="21"/>
      <c r="X172" s="21"/>
      <c r="Y172" s="21"/>
      <c r="Z172" s="13"/>
      <c r="AA172" s="13"/>
    </row>
    <row r="173" spans="1:27" x14ac:dyDescent="0.2">
      <c r="A173" s="18"/>
      <c r="B173" s="12"/>
      <c r="C173" s="12"/>
      <c r="D173" s="18"/>
      <c r="E173" s="18"/>
      <c r="F173" s="18"/>
      <c r="G173" s="12"/>
      <c r="H173" s="12"/>
      <c r="I173" s="12"/>
      <c r="J173" s="18"/>
      <c r="K173" s="18"/>
      <c r="L173" s="18"/>
      <c r="M173" s="18"/>
      <c r="N173" s="12"/>
      <c r="O173" s="18"/>
      <c r="P173" s="19"/>
      <c r="Q173" s="13"/>
      <c r="R173" s="20"/>
      <c r="S173" s="21"/>
      <c r="T173" s="21"/>
      <c r="U173" s="21"/>
      <c r="V173" s="21"/>
      <c r="W173" s="21"/>
      <c r="X173" s="21"/>
      <c r="Y173" s="21"/>
      <c r="Z173" s="13"/>
      <c r="AA173" s="13"/>
    </row>
    <row r="174" spans="1:27" x14ac:dyDescent="0.2">
      <c r="A174" s="18"/>
      <c r="B174" s="12"/>
      <c r="C174" s="12"/>
      <c r="D174" s="18"/>
      <c r="E174" s="18"/>
      <c r="F174" s="18"/>
      <c r="G174" s="12"/>
      <c r="H174" s="12"/>
      <c r="I174" s="12"/>
      <c r="J174" s="18"/>
      <c r="K174" s="18"/>
      <c r="L174" s="18"/>
      <c r="M174" s="18"/>
      <c r="N174" s="12"/>
      <c r="O174" s="18"/>
      <c r="P174" s="19"/>
      <c r="Q174" s="13"/>
      <c r="R174" s="20"/>
      <c r="S174" s="21"/>
      <c r="T174" s="21"/>
      <c r="U174" s="21"/>
      <c r="V174" s="21"/>
      <c r="W174" s="21"/>
      <c r="X174" s="21"/>
      <c r="Y174" s="21"/>
      <c r="Z174" s="13"/>
      <c r="AA174" s="13"/>
    </row>
    <row r="175" spans="1:27" x14ac:dyDescent="0.2">
      <c r="A175" s="18"/>
      <c r="B175" s="12"/>
      <c r="C175" s="12"/>
      <c r="D175" s="18"/>
      <c r="E175" s="18"/>
      <c r="F175" s="18"/>
      <c r="G175" s="12"/>
      <c r="H175" s="12"/>
      <c r="I175" s="12"/>
      <c r="J175" s="18"/>
      <c r="K175" s="18"/>
      <c r="L175" s="18"/>
      <c r="M175" s="18"/>
      <c r="N175" s="12"/>
      <c r="O175" s="18"/>
      <c r="P175" s="19"/>
      <c r="Q175" s="13"/>
      <c r="R175" s="20"/>
      <c r="S175" s="21"/>
      <c r="T175" s="21"/>
      <c r="U175" s="21"/>
      <c r="V175" s="21"/>
      <c r="W175" s="21"/>
      <c r="X175" s="21"/>
      <c r="Y175" s="21"/>
      <c r="Z175" s="13"/>
      <c r="AA175" s="13"/>
    </row>
    <row r="176" spans="1:27" x14ac:dyDescent="0.2">
      <c r="A176" s="18"/>
      <c r="B176" s="12"/>
      <c r="C176" s="12"/>
      <c r="D176" s="18"/>
      <c r="E176" s="18"/>
      <c r="F176" s="18"/>
      <c r="G176" s="12"/>
      <c r="H176" s="12"/>
      <c r="I176" s="12"/>
      <c r="J176" s="18"/>
      <c r="K176" s="18"/>
      <c r="L176" s="18"/>
      <c r="M176" s="18"/>
      <c r="N176" s="12"/>
      <c r="O176" s="18"/>
      <c r="P176" s="19"/>
      <c r="Q176" s="13"/>
      <c r="R176" s="20"/>
      <c r="S176" s="21"/>
      <c r="T176" s="21"/>
      <c r="U176" s="21"/>
      <c r="V176" s="21"/>
      <c r="W176" s="21"/>
      <c r="X176" s="21"/>
      <c r="Y176" s="21"/>
      <c r="Z176" s="13"/>
      <c r="AA176" s="13"/>
    </row>
    <row r="177" spans="1:27" x14ac:dyDescent="0.2">
      <c r="A177" s="18"/>
      <c r="B177" s="12"/>
      <c r="C177" s="12"/>
      <c r="D177" s="18"/>
      <c r="E177" s="18"/>
      <c r="F177" s="18"/>
      <c r="G177" s="12"/>
      <c r="H177" s="12"/>
      <c r="I177" s="12"/>
      <c r="J177" s="18"/>
      <c r="K177" s="18"/>
      <c r="L177" s="18"/>
      <c r="M177" s="18"/>
      <c r="N177" s="12"/>
      <c r="O177" s="18"/>
      <c r="P177" s="19"/>
      <c r="Q177" s="13"/>
      <c r="R177" s="20"/>
      <c r="S177" s="21"/>
      <c r="T177" s="21"/>
      <c r="U177" s="21"/>
      <c r="V177" s="21"/>
      <c r="W177" s="21"/>
      <c r="X177" s="21"/>
      <c r="Y177" s="21"/>
      <c r="Z177" s="13"/>
      <c r="AA177" s="13"/>
    </row>
    <row r="178" spans="1:27" x14ac:dyDescent="0.2">
      <c r="A178" s="18"/>
      <c r="B178" s="12"/>
      <c r="C178" s="12"/>
      <c r="D178" s="18"/>
      <c r="E178" s="18"/>
      <c r="F178" s="18"/>
      <c r="G178" s="12"/>
      <c r="H178" s="12"/>
      <c r="I178" s="12"/>
      <c r="J178" s="18"/>
      <c r="K178" s="18"/>
      <c r="L178" s="18"/>
      <c r="M178" s="18"/>
      <c r="N178" s="12"/>
      <c r="O178" s="18"/>
      <c r="P178" s="19"/>
      <c r="Q178" s="13"/>
      <c r="R178" s="20"/>
      <c r="S178" s="21"/>
      <c r="T178" s="21"/>
      <c r="U178" s="21"/>
      <c r="V178" s="21"/>
      <c r="W178" s="21"/>
      <c r="X178" s="21"/>
      <c r="Y178" s="21"/>
      <c r="Z178" s="13"/>
      <c r="AA178" s="13"/>
    </row>
    <row r="179" spans="1:27" x14ac:dyDescent="0.2">
      <c r="A179" s="18"/>
      <c r="B179" s="12"/>
      <c r="C179" s="12"/>
      <c r="D179" s="18"/>
      <c r="E179" s="18"/>
      <c r="F179" s="18"/>
      <c r="G179" s="12"/>
      <c r="H179" s="12"/>
      <c r="I179" s="12"/>
      <c r="J179" s="18"/>
      <c r="K179" s="18"/>
      <c r="L179" s="18"/>
      <c r="M179" s="18"/>
      <c r="N179" s="12"/>
      <c r="O179" s="18"/>
      <c r="P179" s="19"/>
      <c r="Q179" s="13"/>
      <c r="R179" s="20"/>
      <c r="S179" s="21"/>
      <c r="T179" s="21"/>
      <c r="U179" s="21"/>
      <c r="V179" s="21"/>
      <c r="W179" s="21"/>
      <c r="X179" s="21"/>
      <c r="Y179" s="21"/>
      <c r="Z179" s="13"/>
      <c r="AA179" s="13"/>
    </row>
    <row r="180" spans="1:27" x14ac:dyDescent="0.2">
      <c r="A180" s="18"/>
      <c r="B180" s="12"/>
      <c r="C180" s="12"/>
      <c r="D180" s="18"/>
      <c r="E180" s="18"/>
      <c r="F180" s="18"/>
      <c r="G180" s="12"/>
      <c r="H180" s="12"/>
      <c r="I180" s="12"/>
      <c r="J180" s="18"/>
      <c r="K180" s="18"/>
      <c r="L180" s="18"/>
      <c r="M180" s="18"/>
      <c r="N180" s="12"/>
      <c r="O180" s="18"/>
      <c r="P180" s="19"/>
      <c r="Q180" s="13"/>
      <c r="R180" s="20"/>
      <c r="S180" s="21"/>
      <c r="T180" s="21"/>
      <c r="U180" s="21"/>
      <c r="V180" s="21"/>
      <c r="W180" s="21"/>
      <c r="X180" s="21"/>
      <c r="Y180" s="21"/>
      <c r="Z180" s="13"/>
      <c r="AA180" s="13"/>
    </row>
    <row r="181" spans="1:27" x14ac:dyDescent="0.2">
      <c r="A181" s="18"/>
      <c r="B181" s="12"/>
      <c r="C181" s="12"/>
      <c r="D181" s="18"/>
      <c r="E181" s="18"/>
      <c r="F181" s="18"/>
      <c r="G181" s="12"/>
      <c r="H181" s="12"/>
      <c r="I181" s="12"/>
      <c r="J181" s="18"/>
      <c r="K181" s="18"/>
      <c r="L181" s="18"/>
      <c r="M181" s="18"/>
      <c r="N181" s="12"/>
      <c r="O181" s="18"/>
      <c r="P181" s="19"/>
      <c r="Q181" s="13"/>
      <c r="R181" s="20"/>
      <c r="S181" s="21"/>
      <c r="T181" s="21"/>
      <c r="U181" s="21"/>
      <c r="V181" s="21"/>
      <c r="W181" s="21"/>
      <c r="X181" s="21"/>
      <c r="Y181" s="21"/>
      <c r="Z181" s="13"/>
      <c r="AA181" s="13"/>
    </row>
    <row r="182" spans="1:27" x14ac:dyDescent="0.2">
      <c r="A182" s="18"/>
      <c r="B182" s="12"/>
      <c r="C182" s="12"/>
      <c r="D182" s="18"/>
      <c r="E182" s="18"/>
      <c r="F182" s="18"/>
      <c r="G182" s="12"/>
      <c r="H182" s="12"/>
      <c r="I182" s="12"/>
      <c r="J182" s="18"/>
      <c r="K182" s="18"/>
      <c r="L182" s="18"/>
      <c r="M182" s="18"/>
      <c r="N182" s="12"/>
      <c r="O182" s="18"/>
      <c r="P182" s="19"/>
      <c r="Q182" s="13"/>
      <c r="R182" s="20"/>
      <c r="S182" s="21"/>
      <c r="T182" s="21"/>
      <c r="U182" s="21"/>
      <c r="V182" s="21"/>
      <c r="W182" s="21"/>
      <c r="X182" s="21"/>
      <c r="Y182" s="21"/>
      <c r="Z182" s="13"/>
      <c r="AA182" s="13"/>
    </row>
    <row r="183" spans="1:27" x14ac:dyDescent="0.2">
      <c r="A183" s="18"/>
      <c r="B183" s="12"/>
      <c r="C183" s="12"/>
      <c r="D183" s="18"/>
      <c r="E183" s="18"/>
      <c r="F183" s="18"/>
      <c r="G183" s="12"/>
      <c r="H183" s="12"/>
      <c r="I183" s="12"/>
      <c r="J183" s="18"/>
      <c r="K183" s="18"/>
      <c r="L183" s="18"/>
      <c r="M183" s="18"/>
      <c r="N183" s="12"/>
      <c r="O183" s="18"/>
      <c r="P183" s="19"/>
      <c r="Q183" s="13"/>
      <c r="R183" s="20"/>
      <c r="S183" s="21"/>
      <c r="T183" s="21"/>
      <c r="U183" s="21"/>
      <c r="V183" s="21"/>
      <c r="W183" s="21"/>
      <c r="X183" s="21"/>
      <c r="Y183" s="21"/>
      <c r="Z183" s="13"/>
      <c r="AA183" s="13"/>
    </row>
    <row r="184" spans="1:27" x14ac:dyDescent="0.2">
      <c r="A184" s="18"/>
      <c r="B184" s="12"/>
      <c r="C184" s="12"/>
      <c r="D184" s="18"/>
      <c r="E184" s="18"/>
      <c r="F184" s="18"/>
      <c r="G184" s="12"/>
      <c r="H184" s="12"/>
      <c r="I184" s="12"/>
      <c r="J184" s="18"/>
      <c r="K184" s="18"/>
      <c r="L184" s="18"/>
      <c r="M184" s="18"/>
      <c r="N184" s="12"/>
      <c r="O184" s="18"/>
      <c r="P184" s="19"/>
      <c r="Q184" s="13"/>
      <c r="R184" s="20"/>
      <c r="S184" s="21"/>
      <c r="T184" s="21"/>
      <c r="U184" s="21"/>
      <c r="V184" s="21"/>
      <c r="W184" s="21"/>
      <c r="X184" s="21"/>
      <c r="Y184" s="21"/>
      <c r="Z184" s="13"/>
      <c r="AA184" s="13"/>
    </row>
    <row r="185" spans="1:27" x14ac:dyDescent="0.2">
      <c r="A185" s="18"/>
      <c r="B185" s="12"/>
      <c r="C185" s="12"/>
      <c r="D185" s="18"/>
      <c r="E185" s="18"/>
      <c r="F185" s="18"/>
      <c r="G185" s="12"/>
      <c r="H185" s="12"/>
      <c r="I185" s="12"/>
      <c r="J185" s="18"/>
      <c r="K185" s="18"/>
      <c r="L185" s="18"/>
      <c r="M185" s="18"/>
      <c r="N185" s="12"/>
      <c r="O185" s="18"/>
      <c r="P185" s="19"/>
      <c r="Q185" s="13"/>
      <c r="R185" s="20"/>
      <c r="S185" s="21"/>
      <c r="T185" s="21"/>
      <c r="U185" s="21"/>
      <c r="V185" s="21"/>
      <c r="W185" s="21"/>
      <c r="X185" s="21"/>
      <c r="Y185" s="21"/>
      <c r="Z185" s="13"/>
      <c r="AA185" s="13"/>
    </row>
    <row r="186" spans="1:27" x14ac:dyDescent="0.2">
      <c r="A186" s="18"/>
      <c r="B186" s="12"/>
      <c r="C186" s="12"/>
      <c r="D186" s="18"/>
      <c r="E186" s="18"/>
      <c r="F186" s="18"/>
      <c r="G186" s="12"/>
      <c r="H186" s="12"/>
      <c r="I186" s="12"/>
      <c r="J186" s="18"/>
      <c r="K186" s="18"/>
      <c r="L186" s="18"/>
      <c r="M186" s="18"/>
      <c r="N186" s="12"/>
      <c r="O186" s="18"/>
      <c r="P186" s="19"/>
      <c r="Q186" s="13"/>
      <c r="R186" s="20"/>
      <c r="S186" s="21"/>
      <c r="T186" s="21"/>
      <c r="U186" s="21"/>
      <c r="V186" s="21"/>
      <c r="W186" s="21"/>
      <c r="X186" s="21"/>
      <c r="Y186" s="21"/>
      <c r="Z186" s="13"/>
      <c r="AA186" s="13"/>
    </row>
    <row r="187" spans="1:27" x14ac:dyDescent="0.2">
      <c r="A187" s="18"/>
      <c r="B187" s="12"/>
      <c r="C187" s="12"/>
      <c r="D187" s="18"/>
      <c r="E187" s="18"/>
      <c r="F187" s="18"/>
      <c r="G187" s="12"/>
      <c r="H187" s="12"/>
      <c r="I187" s="12"/>
      <c r="J187" s="18"/>
      <c r="K187" s="18"/>
      <c r="L187" s="18"/>
      <c r="M187" s="18"/>
      <c r="N187" s="12"/>
      <c r="O187" s="18"/>
      <c r="P187" s="19"/>
      <c r="Q187" s="13"/>
      <c r="R187" s="20"/>
      <c r="S187" s="21"/>
      <c r="T187" s="21"/>
      <c r="U187" s="21"/>
      <c r="V187" s="21"/>
      <c r="W187" s="21"/>
      <c r="X187" s="21"/>
      <c r="Y187" s="21"/>
      <c r="Z187" s="13"/>
      <c r="AA187" s="13"/>
    </row>
    <row r="188" spans="1:27" x14ac:dyDescent="0.2">
      <c r="A188" s="18"/>
      <c r="B188" s="12"/>
      <c r="C188" s="12"/>
      <c r="D188" s="18"/>
      <c r="E188" s="18"/>
      <c r="F188" s="18"/>
      <c r="G188" s="12"/>
      <c r="H188" s="12"/>
      <c r="I188" s="12"/>
      <c r="J188" s="18"/>
      <c r="K188" s="18"/>
      <c r="L188" s="18"/>
      <c r="M188" s="18"/>
      <c r="N188" s="12"/>
      <c r="O188" s="18"/>
      <c r="P188" s="19"/>
      <c r="Q188" s="13"/>
      <c r="R188" s="20"/>
      <c r="S188" s="21"/>
      <c r="T188" s="21"/>
      <c r="U188" s="21"/>
      <c r="V188" s="21"/>
      <c r="W188" s="21"/>
      <c r="X188" s="21"/>
      <c r="Y188" s="21"/>
      <c r="Z188" s="13"/>
      <c r="AA188" s="13"/>
    </row>
    <row r="189" spans="1:27" x14ac:dyDescent="0.2">
      <c r="A189" s="18"/>
      <c r="B189" s="12"/>
      <c r="C189" s="12"/>
      <c r="D189" s="18"/>
      <c r="E189" s="18"/>
      <c r="F189" s="18"/>
      <c r="G189" s="12"/>
      <c r="H189" s="12"/>
      <c r="I189" s="12"/>
      <c r="J189" s="18"/>
      <c r="K189" s="18"/>
      <c r="L189" s="18"/>
      <c r="M189" s="18"/>
      <c r="N189" s="12"/>
      <c r="O189" s="18"/>
      <c r="P189" s="19"/>
      <c r="Q189" s="13"/>
      <c r="R189" s="20"/>
      <c r="S189" s="21"/>
      <c r="T189" s="21"/>
      <c r="U189" s="21"/>
      <c r="V189" s="21"/>
      <c r="W189" s="21"/>
      <c r="X189" s="21"/>
      <c r="Y189" s="21"/>
      <c r="Z189" s="13"/>
      <c r="AA189" s="13"/>
    </row>
    <row r="190" spans="1:27" x14ac:dyDescent="0.2">
      <c r="A190" s="18"/>
      <c r="B190" s="12"/>
      <c r="C190" s="12"/>
      <c r="D190" s="18"/>
      <c r="E190" s="18"/>
      <c r="F190" s="18"/>
      <c r="G190" s="12"/>
      <c r="H190" s="12"/>
      <c r="I190" s="12"/>
      <c r="J190" s="18"/>
      <c r="K190" s="18"/>
      <c r="L190" s="18"/>
      <c r="M190" s="18"/>
      <c r="N190" s="12"/>
      <c r="O190" s="18"/>
      <c r="P190" s="19"/>
      <c r="Q190" s="13"/>
      <c r="R190" s="20"/>
      <c r="S190" s="21"/>
      <c r="T190" s="21"/>
      <c r="U190" s="21"/>
      <c r="V190" s="21"/>
      <c r="W190" s="21"/>
      <c r="X190" s="21"/>
      <c r="Y190" s="21"/>
      <c r="Z190" s="13"/>
      <c r="AA190" s="13"/>
    </row>
    <row r="191" spans="1:27" x14ac:dyDescent="0.2">
      <c r="A191" s="18"/>
      <c r="B191" s="12"/>
      <c r="C191" s="12"/>
      <c r="D191" s="18"/>
      <c r="E191" s="18"/>
      <c r="F191" s="18"/>
      <c r="G191" s="12"/>
      <c r="H191" s="12"/>
      <c r="I191" s="12"/>
      <c r="J191" s="18"/>
      <c r="K191" s="18"/>
      <c r="L191" s="18"/>
      <c r="M191" s="18"/>
      <c r="N191" s="12"/>
      <c r="O191" s="18"/>
      <c r="P191" s="19"/>
      <c r="Q191" s="13"/>
      <c r="R191" s="20"/>
      <c r="S191" s="21"/>
      <c r="T191" s="21"/>
      <c r="U191" s="21"/>
      <c r="V191" s="21"/>
      <c r="W191" s="21"/>
      <c r="X191" s="21"/>
      <c r="Y191" s="21"/>
      <c r="Z191" s="13"/>
      <c r="AA191" s="13"/>
    </row>
    <row r="192" spans="1:27" x14ac:dyDescent="0.2">
      <c r="A192" s="18"/>
      <c r="B192" s="12"/>
      <c r="C192" s="12"/>
      <c r="D192" s="18"/>
      <c r="E192" s="18"/>
      <c r="F192" s="18"/>
      <c r="G192" s="12"/>
      <c r="H192" s="12"/>
      <c r="I192" s="12"/>
      <c r="J192" s="18"/>
      <c r="K192" s="18"/>
      <c r="L192" s="18"/>
      <c r="M192" s="18"/>
      <c r="N192" s="12"/>
      <c r="O192" s="18"/>
      <c r="P192" s="19"/>
      <c r="Q192" s="13"/>
      <c r="R192" s="20"/>
      <c r="S192" s="21"/>
      <c r="T192" s="21"/>
      <c r="U192" s="21"/>
      <c r="V192" s="21"/>
      <c r="W192" s="21"/>
      <c r="X192" s="21"/>
      <c r="Y192" s="21"/>
      <c r="Z192" s="13"/>
      <c r="AA192" s="13"/>
    </row>
    <row r="193" spans="1:27" x14ac:dyDescent="0.2">
      <c r="A193" s="18"/>
      <c r="B193" s="12"/>
      <c r="C193" s="12"/>
      <c r="D193" s="18"/>
      <c r="E193" s="18"/>
      <c r="F193" s="18"/>
      <c r="G193" s="12"/>
      <c r="H193" s="12"/>
      <c r="I193" s="12"/>
      <c r="J193" s="18"/>
      <c r="K193" s="18"/>
      <c r="L193" s="18"/>
      <c r="M193" s="18"/>
      <c r="N193" s="12"/>
      <c r="O193" s="18"/>
      <c r="P193" s="19"/>
      <c r="Q193" s="13"/>
      <c r="R193" s="20"/>
      <c r="S193" s="21"/>
      <c r="T193" s="21"/>
      <c r="U193" s="21"/>
      <c r="V193" s="21"/>
      <c r="W193" s="21"/>
      <c r="X193" s="21"/>
      <c r="Y193" s="21"/>
      <c r="Z193" s="13"/>
      <c r="AA193" s="13"/>
    </row>
    <row r="194" spans="1:27" x14ac:dyDescent="0.2">
      <c r="A194" s="18"/>
      <c r="B194" s="12"/>
      <c r="C194" s="12"/>
      <c r="D194" s="18"/>
      <c r="E194" s="18"/>
      <c r="F194" s="18"/>
      <c r="G194" s="12"/>
      <c r="H194" s="12"/>
      <c r="I194" s="12"/>
      <c r="J194" s="18"/>
      <c r="K194" s="18"/>
      <c r="L194" s="18"/>
      <c r="M194" s="18"/>
      <c r="N194" s="12"/>
      <c r="O194" s="18"/>
      <c r="P194" s="19"/>
      <c r="Q194" s="13"/>
      <c r="R194" s="20"/>
      <c r="S194" s="21"/>
      <c r="T194" s="21"/>
      <c r="U194" s="21"/>
      <c r="V194" s="21"/>
      <c r="W194" s="21"/>
      <c r="X194" s="21"/>
      <c r="Y194" s="21"/>
      <c r="Z194" s="13"/>
      <c r="AA194" s="13"/>
    </row>
    <row r="195" spans="1:27" x14ac:dyDescent="0.2">
      <c r="A195" s="18"/>
      <c r="B195" s="12"/>
      <c r="C195" s="12"/>
      <c r="D195" s="18"/>
      <c r="E195" s="18"/>
      <c r="F195" s="18"/>
      <c r="G195" s="12"/>
      <c r="H195" s="12"/>
      <c r="I195" s="12"/>
      <c r="J195" s="18"/>
      <c r="K195" s="18"/>
      <c r="L195" s="18"/>
      <c r="M195" s="18"/>
      <c r="N195" s="12"/>
      <c r="O195" s="18"/>
      <c r="P195" s="19"/>
      <c r="Q195" s="13"/>
      <c r="R195" s="20"/>
      <c r="S195" s="21"/>
      <c r="T195" s="21"/>
      <c r="U195" s="21"/>
      <c r="V195" s="21"/>
      <c r="W195" s="21"/>
      <c r="X195" s="21"/>
      <c r="Y195" s="21"/>
      <c r="Z195" s="13"/>
      <c r="AA195" s="13"/>
    </row>
    <row r="196" spans="1:27" x14ac:dyDescent="0.2">
      <c r="A196" s="18"/>
      <c r="B196" s="12"/>
      <c r="C196" s="12"/>
      <c r="D196" s="18"/>
      <c r="E196" s="18"/>
      <c r="F196" s="18"/>
      <c r="G196" s="12"/>
      <c r="H196" s="12"/>
      <c r="I196" s="12"/>
      <c r="J196" s="18"/>
      <c r="K196" s="18"/>
      <c r="L196" s="18"/>
      <c r="M196" s="18"/>
      <c r="N196" s="12"/>
      <c r="O196" s="18"/>
      <c r="P196" s="19"/>
      <c r="Q196" s="13"/>
      <c r="R196" s="20"/>
      <c r="S196" s="21"/>
      <c r="T196" s="21"/>
      <c r="U196" s="21"/>
      <c r="V196" s="21"/>
      <c r="W196" s="21"/>
      <c r="X196" s="21"/>
      <c r="Y196" s="21"/>
      <c r="Z196" s="13"/>
      <c r="AA196" s="13"/>
    </row>
    <row r="197" spans="1:27" x14ac:dyDescent="0.2">
      <c r="A197" s="18"/>
      <c r="B197" s="12"/>
      <c r="C197" s="12"/>
      <c r="D197" s="18"/>
      <c r="E197" s="18"/>
      <c r="F197" s="18"/>
      <c r="G197" s="12"/>
      <c r="H197" s="12"/>
      <c r="I197" s="12"/>
      <c r="J197" s="18"/>
      <c r="K197" s="18"/>
      <c r="L197" s="18"/>
      <c r="M197" s="18"/>
      <c r="N197" s="12"/>
      <c r="O197" s="18"/>
      <c r="P197" s="19"/>
      <c r="Q197" s="13"/>
      <c r="R197" s="20"/>
      <c r="S197" s="21"/>
      <c r="T197" s="21"/>
      <c r="U197" s="21"/>
      <c r="V197" s="21"/>
      <c r="W197" s="21"/>
      <c r="X197" s="21"/>
      <c r="Y197" s="21"/>
      <c r="Z197" s="13"/>
      <c r="AA197" s="13"/>
    </row>
    <row r="198" spans="1:27" x14ac:dyDescent="0.2">
      <c r="A198" s="18"/>
      <c r="B198" s="12"/>
      <c r="C198" s="12"/>
      <c r="D198" s="18"/>
      <c r="E198" s="18"/>
      <c r="F198" s="18"/>
      <c r="G198" s="12"/>
      <c r="H198" s="12"/>
      <c r="I198" s="12"/>
      <c r="J198" s="18"/>
      <c r="K198" s="18"/>
      <c r="L198" s="18"/>
      <c r="M198" s="18"/>
      <c r="N198" s="12"/>
      <c r="O198" s="18"/>
      <c r="P198" s="19"/>
      <c r="Q198" s="13"/>
      <c r="R198" s="20"/>
      <c r="S198" s="21"/>
      <c r="T198" s="21"/>
      <c r="U198" s="21"/>
      <c r="V198" s="21"/>
      <c r="W198" s="21"/>
      <c r="X198" s="21"/>
      <c r="Y198" s="21"/>
      <c r="Z198" s="13"/>
      <c r="AA198" s="13"/>
    </row>
    <row r="199" spans="1:27" x14ac:dyDescent="0.2">
      <c r="A199" s="18"/>
      <c r="B199" s="12"/>
      <c r="C199" s="12"/>
      <c r="D199" s="18"/>
      <c r="E199" s="18"/>
      <c r="F199" s="18"/>
      <c r="G199" s="12"/>
      <c r="H199" s="12"/>
      <c r="I199" s="12"/>
      <c r="J199" s="18"/>
      <c r="K199" s="18"/>
      <c r="L199" s="18"/>
      <c r="M199" s="18"/>
      <c r="N199" s="12"/>
      <c r="O199" s="18"/>
      <c r="P199" s="19"/>
      <c r="Q199" s="13"/>
      <c r="R199" s="20"/>
      <c r="S199" s="21"/>
      <c r="T199" s="21"/>
      <c r="U199" s="21"/>
      <c r="V199" s="21"/>
      <c r="W199" s="21"/>
      <c r="X199" s="21"/>
      <c r="Y199" s="21"/>
      <c r="Z199" s="13"/>
      <c r="AA199" s="13"/>
    </row>
    <row r="200" spans="1:27" x14ac:dyDescent="0.2">
      <c r="A200" s="18"/>
      <c r="B200" s="12"/>
      <c r="C200" s="12"/>
      <c r="D200" s="18"/>
      <c r="E200" s="18"/>
      <c r="F200" s="18"/>
      <c r="G200" s="12"/>
      <c r="H200" s="12"/>
      <c r="I200" s="12"/>
      <c r="J200" s="18"/>
      <c r="K200" s="18"/>
      <c r="L200" s="18"/>
      <c r="M200" s="18"/>
      <c r="N200" s="12"/>
      <c r="O200" s="18"/>
      <c r="P200" s="19"/>
      <c r="Q200" s="13"/>
      <c r="R200" s="20"/>
      <c r="S200" s="21"/>
      <c r="T200" s="21"/>
      <c r="U200" s="21"/>
      <c r="V200" s="21"/>
      <c r="W200" s="21"/>
      <c r="X200" s="21"/>
      <c r="Y200" s="21"/>
      <c r="Z200" s="13"/>
      <c r="AA200" s="13"/>
    </row>
    <row r="201" spans="1:27" x14ac:dyDescent="0.2">
      <c r="A201" s="18"/>
      <c r="B201" s="12"/>
      <c r="C201" s="12"/>
      <c r="D201" s="18"/>
      <c r="E201" s="18"/>
      <c r="F201" s="18"/>
      <c r="G201" s="12"/>
      <c r="H201" s="12"/>
      <c r="I201" s="12"/>
      <c r="J201" s="18"/>
      <c r="K201" s="18"/>
      <c r="L201" s="18"/>
      <c r="M201" s="18"/>
      <c r="N201" s="12"/>
      <c r="O201" s="18"/>
      <c r="P201" s="19"/>
      <c r="Q201" s="13"/>
      <c r="R201" s="20"/>
      <c r="S201" s="21"/>
      <c r="T201" s="21"/>
      <c r="U201" s="21"/>
      <c r="V201" s="21"/>
      <c r="W201" s="21"/>
      <c r="X201" s="21"/>
      <c r="Y201" s="21"/>
      <c r="Z201" s="13"/>
      <c r="AA201" s="13"/>
    </row>
    <row r="202" spans="1:27" x14ac:dyDescent="0.2">
      <c r="A202" s="18"/>
      <c r="B202" s="12"/>
      <c r="C202" s="12"/>
      <c r="D202" s="18"/>
      <c r="E202" s="18"/>
      <c r="F202" s="18"/>
      <c r="G202" s="12"/>
      <c r="H202" s="12"/>
      <c r="I202" s="12"/>
      <c r="J202" s="18"/>
      <c r="K202" s="18"/>
      <c r="L202" s="18"/>
      <c r="M202" s="18"/>
      <c r="N202" s="12"/>
      <c r="O202" s="18"/>
      <c r="P202" s="19"/>
      <c r="Q202" s="13"/>
      <c r="R202" s="20"/>
      <c r="S202" s="21"/>
      <c r="T202" s="21"/>
      <c r="U202" s="21"/>
      <c r="V202" s="21"/>
      <c r="W202" s="21"/>
      <c r="X202" s="21"/>
      <c r="Y202" s="21"/>
      <c r="Z202" s="13"/>
      <c r="AA202" s="13"/>
    </row>
    <row r="203" spans="1:27" x14ac:dyDescent="0.2">
      <c r="A203" s="18"/>
      <c r="B203" s="12"/>
      <c r="C203" s="12"/>
      <c r="D203" s="18"/>
      <c r="E203" s="18"/>
      <c r="F203" s="18"/>
      <c r="G203" s="12"/>
      <c r="H203" s="12"/>
      <c r="I203" s="12"/>
      <c r="J203" s="18"/>
      <c r="K203" s="18"/>
      <c r="L203" s="18"/>
      <c r="M203" s="18"/>
      <c r="N203" s="12"/>
      <c r="O203" s="18"/>
      <c r="P203" s="19"/>
      <c r="Q203" s="13"/>
      <c r="R203" s="20"/>
      <c r="S203" s="21"/>
      <c r="T203" s="21"/>
      <c r="U203" s="21"/>
      <c r="V203" s="21"/>
      <c r="W203" s="21"/>
      <c r="X203" s="21"/>
      <c r="Y203" s="21"/>
      <c r="Z203" s="13"/>
      <c r="AA203" s="13"/>
    </row>
    <row r="204" spans="1:27" x14ac:dyDescent="0.2">
      <c r="A204" s="18"/>
      <c r="B204" s="12"/>
      <c r="C204" s="12"/>
      <c r="D204" s="18"/>
      <c r="E204" s="18"/>
      <c r="F204" s="18"/>
      <c r="G204" s="12"/>
      <c r="H204" s="12"/>
      <c r="I204" s="12"/>
      <c r="J204" s="18"/>
      <c r="K204" s="18"/>
      <c r="L204" s="18"/>
      <c r="M204" s="18"/>
      <c r="N204" s="12"/>
      <c r="O204" s="18"/>
      <c r="P204" s="19"/>
      <c r="Q204" s="13"/>
      <c r="R204" s="20"/>
      <c r="S204" s="21"/>
      <c r="T204" s="21"/>
      <c r="U204" s="21"/>
      <c r="V204" s="21"/>
      <c r="W204" s="21"/>
      <c r="X204" s="21"/>
      <c r="Y204" s="21"/>
      <c r="Z204" s="13"/>
      <c r="AA204" s="13"/>
    </row>
    <row r="205" spans="1:27" x14ac:dyDescent="0.2">
      <c r="A205" s="18"/>
      <c r="B205" s="12"/>
      <c r="C205" s="12"/>
      <c r="D205" s="18"/>
      <c r="E205" s="18"/>
      <c r="F205" s="18"/>
      <c r="G205" s="12"/>
      <c r="H205" s="12"/>
      <c r="I205" s="12"/>
      <c r="J205" s="18"/>
      <c r="K205" s="18"/>
      <c r="L205" s="18"/>
      <c r="M205" s="18"/>
      <c r="N205" s="12"/>
      <c r="O205" s="18"/>
      <c r="P205" s="19"/>
      <c r="Q205" s="13"/>
      <c r="R205" s="20"/>
      <c r="S205" s="21"/>
      <c r="T205" s="21"/>
      <c r="U205" s="21"/>
      <c r="V205" s="21"/>
      <c r="W205" s="21"/>
      <c r="X205" s="21"/>
      <c r="Y205" s="21"/>
      <c r="Z205" s="13"/>
      <c r="AA205" s="13"/>
    </row>
    <row r="206" spans="1:27" x14ac:dyDescent="0.2">
      <c r="A206" s="18"/>
      <c r="B206" s="12"/>
      <c r="C206" s="12"/>
      <c r="D206" s="18"/>
      <c r="E206" s="18"/>
      <c r="F206" s="18"/>
      <c r="G206" s="12"/>
      <c r="H206" s="12"/>
      <c r="I206" s="12"/>
      <c r="J206" s="18"/>
      <c r="K206" s="18"/>
      <c r="L206" s="18"/>
      <c r="M206" s="18"/>
      <c r="N206" s="12"/>
      <c r="O206" s="18"/>
      <c r="P206" s="19"/>
      <c r="Q206" s="13"/>
      <c r="R206" s="20"/>
      <c r="S206" s="21"/>
      <c r="T206" s="21"/>
      <c r="U206" s="21"/>
      <c r="V206" s="21"/>
      <c r="W206" s="21"/>
      <c r="X206" s="21"/>
      <c r="Y206" s="21"/>
      <c r="Z206" s="13"/>
      <c r="AA206" s="13"/>
    </row>
    <row r="207" spans="1:27" x14ac:dyDescent="0.2">
      <c r="A207" s="18"/>
      <c r="B207" s="12"/>
      <c r="C207" s="12"/>
      <c r="D207" s="18"/>
      <c r="E207" s="18"/>
      <c r="F207" s="18"/>
      <c r="G207" s="12"/>
      <c r="H207" s="12"/>
      <c r="I207" s="12"/>
      <c r="J207" s="18"/>
      <c r="K207" s="18"/>
      <c r="L207" s="18"/>
      <c r="M207" s="18"/>
      <c r="N207" s="12"/>
      <c r="O207" s="18"/>
      <c r="P207" s="19"/>
      <c r="Q207" s="13"/>
      <c r="R207" s="20"/>
      <c r="S207" s="21"/>
      <c r="T207" s="21"/>
      <c r="U207" s="21"/>
      <c r="V207" s="21"/>
      <c r="W207" s="21"/>
      <c r="X207" s="21"/>
      <c r="Y207" s="21"/>
      <c r="Z207" s="13"/>
      <c r="AA207" s="13"/>
    </row>
    <row r="208" spans="1:27" x14ac:dyDescent="0.2">
      <c r="A208" s="18"/>
      <c r="B208" s="12"/>
      <c r="C208" s="12"/>
      <c r="D208" s="18"/>
      <c r="E208" s="18"/>
      <c r="F208" s="18"/>
      <c r="G208" s="12"/>
      <c r="H208" s="12"/>
      <c r="I208" s="12"/>
      <c r="J208" s="18"/>
      <c r="K208" s="18"/>
      <c r="L208" s="18"/>
      <c r="M208" s="18"/>
      <c r="N208" s="12"/>
      <c r="O208" s="18"/>
      <c r="P208" s="19"/>
      <c r="Q208" s="13"/>
      <c r="R208" s="20"/>
      <c r="S208" s="21"/>
      <c r="T208" s="21"/>
      <c r="U208" s="21"/>
      <c r="V208" s="21"/>
      <c r="W208" s="21"/>
      <c r="X208" s="21"/>
      <c r="Y208" s="21"/>
      <c r="Z208" s="13"/>
      <c r="AA208" s="13"/>
    </row>
    <row r="209" spans="1:27" x14ac:dyDescent="0.2">
      <c r="A209" s="18"/>
      <c r="B209" s="12"/>
      <c r="C209" s="12"/>
      <c r="D209" s="18"/>
      <c r="E209" s="18"/>
      <c r="F209" s="18"/>
      <c r="G209" s="12"/>
      <c r="H209" s="12"/>
      <c r="I209" s="12"/>
      <c r="J209" s="18"/>
      <c r="K209" s="18"/>
      <c r="L209" s="18"/>
      <c r="M209" s="18"/>
      <c r="N209" s="12"/>
      <c r="O209" s="18"/>
      <c r="P209" s="19"/>
      <c r="Q209" s="13"/>
      <c r="R209" s="20"/>
      <c r="S209" s="21"/>
      <c r="T209" s="21"/>
      <c r="U209" s="21"/>
      <c r="V209" s="21"/>
      <c r="W209" s="21"/>
      <c r="X209" s="21"/>
      <c r="Y209" s="21"/>
      <c r="Z209" s="13"/>
      <c r="AA209" s="13"/>
    </row>
    <row r="210" spans="1:27" x14ac:dyDescent="0.2">
      <c r="A210" s="18"/>
      <c r="B210" s="12"/>
      <c r="C210" s="12"/>
      <c r="D210" s="18"/>
      <c r="E210" s="18"/>
      <c r="F210" s="18"/>
      <c r="G210" s="12"/>
      <c r="H210" s="12"/>
      <c r="I210" s="12"/>
      <c r="J210" s="18"/>
      <c r="K210" s="18"/>
      <c r="L210" s="18"/>
      <c r="M210" s="18"/>
      <c r="N210" s="12"/>
      <c r="O210" s="18"/>
      <c r="P210" s="19"/>
      <c r="Q210" s="13"/>
      <c r="R210" s="20"/>
      <c r="S210" s="21"/>
      <c r="T210" s="21"/>
      <c r="U210" s="21"/>
      <c r="V210" s="21"/>
      <c r="W210" s="21"/>
      <c r="X210" s="21"/>
      <c r="Y210" s="21"/>
      <c r="Z210" s="13"/>
      <c r="AA210" s="13"/>
    </row>
    <row r="211" spans="1:27" x14ac:dyDescent="0.2">
      <c r="A211" s="18"/>
      <c r="B211" s="12"/>
      <c r="C211" s="12"/>
      <c r="D211" s="18"/>
      <c r="E211" s="18"/>
      <c r="F211" s="18"/>
      <c r="G211" s="12"/>
      <c r="H211" s="12"/>
      <c r="I211" s="12"/>
      <c r="J211" s="18"/>
      <c r="K211" s="18"/>
      <c r="L211" s="18"/>
      <c r="M211" s="18"/>
      <c r="N211" s="12"/>
      <c r="O211" s="18"/>
      <c r="P211" s="19"/>
      <c r="Q211" s="13"/>
      <c r="R211" s="20"/>
      <c r="S211" s="21"/>
      <c r="T211" s="21"/>
      <c r="U211" s="21"/>
      <c r="V211" s="21"/>
      <c r="W211" s="21"/>
      <c r="X211" s="21"/>
      <c r="Y211" s="21"/>
      <c r="Z211" s="13"/>
      <c r="AA211" s="13"/>
    </row>
    <row r="212" spans="1:27" x14ac:dyDescent="0.2">
      <c r="A212" s="18"/>
      <c r="B212" s="12"/>
      <c r="C212" s="12"/>
      <c r="D212" s="18"/>
      <c r="E212" s="18"/>
      <c r="F212" s="18"/>
      <c r="G212" s="12"/>
      <c r="H212" s="12"/>
      <c r="I212" s="12"/>
      <c r="J212" s="18"/>
      <c r="K212" s="18"/>
      <c r="L212" s="18"/>
      <c r="M212" s="18"/>
      <c r="N212" s="12"/>
      <c r="O212" s="18"/>
      <c r="P212" s="19"/>
      <c r="Q212" s="13"/>
      <c r="R212" s="20"/>
      <c r="S212" s="21"/>
      <c r="T212" s="21"/>
      <c r="U212" s="21"/>
      <c r="V212" s="21"/>
      <c r="W212" s="21"/>
      <c r="X212" s="21"/>
      <c r="Y212" s="21"/>
      <c r="Z212" s="13"/>
      <c r="AA212" s="13"/>
    </row>
    <row r="213" spans="1:27" x14ac:dyDescent="0.2">
      <c r="A213" s="18"/>
      <c r="B213" s="12"/>
      <c r="C213" s="12"/>
      <c r="D213" s="18"/>
      <c r="E213" s="18"/>
      <c r="F213" s="18"/>
      <c r="G213" s="12"/>
      <c r="H213" s="12"/>
      <c r="I213" s="12"/>
      <c r="J213" s="18"/>
      <c r="K213" s="18"/>
      <c r="L213" s="18"/>
      <c r="M213" s="18"/>
      <c r="N213" s="12"/>
      <c r="O213" s="18"/>
      <c r="P213" s="19"/>
      <c r="Q213" s="13"/>
      <c r="R213" s="20"/>
      <c r="S213" s="21"/>
      <c r="T213" s="21"/>
      <c r="U213" s="21"/>
      <c r="V213" s="21"/>
      <c r="W213" s="21"/>
      <c r="X213" s="21"/>
      <c r="Y213" s="21"/>
      <c r="Z213" s="13"/>
      <c r="AA213" s="13"/>
    </row>
    <row r="214" spans="1:27" x14ac:dyDescent="0.2">
      <c r="A214" s="18"/>
      <c r="B214" s="12"/>
      <c r="C214" s="12"/>
      <c r="D214" s="18"/>
      <c r="E214" s="18"/>
      <c r="F214" s="18"/>
      <c r="G214" s="12"/>
      <c r="H214" s="12"/>
      <c r="I214" s="12"/>
      <c r="J214" s="18"/>
      <c r="K214" s="18"/>
      <c r="L214" s="18"/>
      <c r="M214" s="18"/>
      <c r="N214" s="12"/>
      <c r="O214" s="18"/>
      <c r="P214" s="19"/>
      <c r="Q214" s="13"/>
      <c r="R214" s="20"/>
      <c r="S214" s="21"/>
      <c r="T214" s="21"/>
      <c r="U214" s="21"/>
      <c r="V214" s="21"/>
      <c r="W214" s="21"/>
      <c r="X214" s="21"/>
      <c r="Y214" s="21"/>
      <c r="Z214" s="13"/>
      <c r="AA214" s="13"/>
    </row>
    <row r="215" spans="1:27" x14ac:dyDescent="0.2">
      <c r="A215" s="18"/>
      <c r="B215" s="12"/>
      <c r="C215" s="12"/>
      <c r="D215" s="18"/>
      <c r="E215" s="18"/>
      <c r="F215" s="18"/>
      <c r="G215" s="12"/>
      <c r="H215" s="12"/>
      <c r="I215" s="12"/>
      <c r="J215" s="18"/>
      <c r="K215" s="18"/>
      <c r="L215" s="18"/>
      <c r="M215" s="18"/>
      <c r="N215" s="12"/>
      <c r="O215" s="18"/>
      <c r="P215" s="19"/>
      <c r="Q215" s="13"/>
      <c r="R215" s="20"/>
      <c r="S215" s="21"/>
      <c r="T215" s="21"/>
      <c r="U215" s="21"/>
      <c r="V215" s="21"/>
      <c r="W215" s="21"/>
      <c r="X215" s="21"/>
      <c r="Y215" s="21"/>
      <c r="Z215" s="13"/>
      <c r="AA215" s="13"/>
    </row>
    <row r="216" spans="1:27" x14ac:dyDescent="0.2">
      <c r="A216" s="18"/>
      <c r="B216" s="12"/>
      <c r="C216" s="12"/>
      <c r="D216" s="18"/>
      <c r="E216" s="18"/>
      <c r="F216" s="18"/>
      <c r="G216" s="12"/>
      <c r="H216" s="12"/>
      <c r="I216" s="12"/>
      <c r="J216" s="18"/>
      <c r="K216" s="18"/>
      <c r="L216" s="18"/>
      <c r="M216" s="18"/>
      <c r="N216" s="12"/>
      <c r="O216" s="18"/>
      <c r="P216" s="19"/>
      <c r="Q216" s="13"/>
      <c r="R216" s="20"/>
      <c r="S216" s="21"/>
      <c r="T216" s="21"/>
      <c r="U216" s="21"/>
      <c r="V216" s="21"/>
      <c r="W216" s="21"/>
      <c r="X216" s="21"/>
      <c r="Y216" s="21"/>
      <c r="Z216" s="13"/>
      <c r="AA216" s="13"/>
    </row>
    <row r="217" spans="1:27" x14ac:dyDescent="0.2">
      <c r="A217" s="18"/>
      <c r="B217" s="12"/>
      <c r="C217" s="12"/>
      <c r="D217" s="18"/>
      <c r="E217" s="18"/>
      <c r="F217" s="18"/>
      <c r="G217" s="12"/>
      <c r="H217" s="12"/>
      <c r="I217" s="12"/>
      <c r="J217" s="18"/>
      <c r="K217" s="18"/>
      <c r="L217" s="18"/>
      <c r="M217" s="18"/>
      <c r="N217" s="12"/>
      <c r="O217" s="18"/>
      <c r="P217" s="19"/>
      <c r="Q217" s="13"/>
      <c r="R217" s="20"/>
      <c r="S217" s="21"/>
      <c r="T217" s="21"/>
      <c r="U217" s="21"/>
      <c r="V217" s="21"/>
      <c r="W217" s="21"/>
      <c r="X217" s="21"/>
      <c r="Y217" s="21"/>
      <c r="Z217" s="13"/>
      <c r="AA217" s="13"/>
    </row>
    <row r="218" spans="1:27" x14ac:dyDescent="0.2">
      <c r="A218" s="18"/>
      <c r="B218" s="12"/>
      <c r="C218" s="12"/>
      <c r="D218" s="18"/>
      <c r="E218" s="18"/>
      <c r="F218" s="18"/>
      <c r="G218" s="12"/>
      <c r="H218" s="12"/>
      <c r="I218" s="12"/>
      <c r="J218" s="18"/>
      <c r="K218" s="18"/>
      <c r="L218" s="18"/>
      <c r="M218" s="18"/>
      <c r="N218" s="12"/>
      <c r="O218" s="18"/>
      <c r="P218" s="19"/>
      <c r="Q218" s="13"/>
      <c r="R218" s="20"/>
      <c r="S218" s="21"/>
      <c r="T218" s="21"/>
      <c r="U218" s="21"/>
      <c r="V218" s="21"/>
      <c r="W218" s="21"/>
      <c r="X218" s="21"/>
      <c r="Y218" s="21"/>
      <c r="Z218" s="13"/>
      <c r="AA218" s="13"/>
    </row>
    <row r="219" spans="1:27" x14ac:dyDescent="0.2">
      <c r="A219" s="18"/>
      <c r="B219" s="12"/>
      <c r="C219" s="12"/>
      <c r="D219" s="18"/>
      <c r="E219" s="18"/>
      <c r="F219" s="18"/>
      <c r="G219" s="12"/>
      <c r="H219" s="12"/>
      <c r="I219" s="12"/>
      <c r="J219" s="18"/>
      <c r="K219" s="18"/>
      <c r="L219" s="18"/>
      <c r="M219" s="18"/>
      <c r="N219" s="12"/>
      <c r="O219" s="18"/>
      <c r="P219" s="19"/>
      <c r="Q219" s="13"/>
      <c r="R219" s="20"/>
      <c r="S219" s="21"/>
      <c r="T219" s="21"/>
      <c r="U219" s="21"/>
      <c r="V219" s="21"/>
      <c r="W219" s="21"/>
      <c r="X219" s="21"/>
      <c r="Y219" s="21"/>
      <c r="Z219" s="13"/>
      <c r="AA219" s="13"/>
    </row>
    <row r="220" spans="1:27" x14ac:dyDescent="0.2">
      <c r="A220" s="18"/>
      <c r="B220" s="12"/>
      <c r="C220" s="12"/>
      <c r="D220" s="18"/>
      <c r="E220" s="18"/>
      <c r="F220" s="18"/>
      <c r="G220" s="12"/>
      <c r="H220" s="12"/>
      <c r="I220" s="12"/>
      <c r="J220" s="18"/>
      <c r="K220" s="18"/>
      <c r="L220" s="18"/>
      <c r="M220" s="18"/>
      <c r="N220" s="12"/>
      <c r="O220" s="18"/>
      <c r="P220" s="19"/>
      <c r="Q220" s="13"/>
      <c r="R220" s="20"/>
      <c r="S220" s="21"/>
      <c r="T220" s="21"/>
      <c r="U220" s="21"/>
      <c r="V220" s="21"/>
      <c r="W220" s="21"/>
      <c r="X220" s="21"/>
      <c r="Y220" s="21"/>
      <c r="Z220" s="13"/>
      <c r="AA220" s="13"/>
    </row>
    <row r="221" spans="1:27" x14ac:dyDescent="0.2">
      <c r="A221" s="18"/>
      <c r="B221" s="12"/>
      <c r="C221" s="12"/>
      <c r="D221" s="18"/>
      <c r="E221" s="18"/>
      <c r="F221" s="18"/>
      <c r="G221" s="12"/>
      <c r="H221" s="12"/>
      <c r="I221" s="12"/>
      <c r="J221" s="18"/>
      <c r="K221" s="18"/>
      <c r="L221" s="18"/>
      <c r="M221" s="18"/>
      <c r="N221" s="12"/>
      <c r="O221" s="18"/>
      <c r="P221" s="19"/>
      <c r="Q221" s="13"/>
      <c r="R221" s="20"/>
      <c r="S221" s="21"/>
      <c r="T221" s="21"/>
      <c r="U221" s="21"/>
      <c r="V221" s="21"/>
      <c r="W221" s="21"/>
      <c r="X221" s="21"/>
      <c r="Y221" s="21"/>
      <c r="Z221" s="13"/>
      <c r="AA221" s="13"/>
    </row>
    <row r="222" spans="1:27" x14ac:dyDescent="0.2">
      <c r="A222" s="18"/>
      <c r="B222" s="12"/>
      <c r="C222" s="12"/>
      <c r="D222" s="18"/>
      <c r="E222" s="18"/>
      <c r="F222" s="18"/>
      <c r="G222" s="12"/>
      <c r="H222" s="12"/>
      <c r="I222" s="12"/>
      <c r="J222" s="18"/>
      <c r="K222" s="18"/>
      <c r="L222" s="18"/>
      <c r="M222" s="18"/>
      <c r="N222" s="12"/>
      <c r="O222" s="18"/>
      <c r="P222" s="19"/>
      <c r="Q222" s="13"/>
      <c r="R222" s="20"/>
      <c r="S222" s="21"/>
      <c r="T222" s="21"/>
      <c r="U222" s="21"/>
      <c r="V222" s="21"/>
      <c r="W222" s="21"/>
      <c r="X222" s="21"/>
      <c r="Y222" s="21"/>
      <c r="Z222" s="13"/>
      <c r="AA222" s="13"/>
    </row>
    <row r="223" spans="1:27" x14ac:dyDescent="0.2">
      <c r="A223" s="18"/>
      <c r="B223" s="12"/>
      <c r="C223" s="12"/>
      <c r="D223" s="18"/>
      <c r="E223" s="18"/>
      <c r="F223" s="18"/>
      <c r="G223" s="12"/>
      <c r="H223" s="12"/>
      <c r="I223" s="12"/>
      <c r="J223" s="18"/>
      <c r="K223" s="18"/>
      <c r="L223" s="18"/>
      <c r="M223" s="18"/>
      <c r="N223" s="12"/>
      <c r="O223" s="18"/>
      <c r="P223" s="19"/>
      <c r="Q223" s="13"/>
      <c r="R223" s="20"/>
      <c r="S223" s="21"/>
      <c r="T223" s="21"/>
      <c r="U223" s="21"/>
      <c r="V223" s="21"/>
      <c r="W223" s="21"/>
      <c r="X223" s="21"/>
      <c r="Y223" s="21"/>
      <c r="Z223" s="13"/>
      <c r="AA223" s="13"/>
    </row>
    <row r="224" spans="1:27" x14ac:dyDescent="0.2">
      <c r="A224" s="18"/>
      <c r="B224" s="12"/>
      <c r="C224" s="12"/>
      <c r="D224" s="18"/>
      <c r="E224" s="18"/>
      <c r="F224" s="18"/>
      <c r="G224" s="12"/>
      <c r="H224" s="12"/>
      <c r="I224" s="12"/>
      <c r="J224" s="18"/>
      <c r="K224" s="18"/>
      <c r="L224" s="18"/>
      <c r="M224" s="18"/>
      <c r="N224" s="12"/>
      <c r="O224" s="18"/>
      <c r="P224" s="19"/>
      <c r="Q224" s="13"/>
      <c r="R224" s="20"/>
      <c r="S224" s="21"/>
      <c r="T224" s="21"/>
      <c r="U224" s="21"/>
      <c r="V224" s="21"/>
      <c r="W224" s="21"/>
      <c r="X224" s="21"/>
      <c r="Y224" s="21"/>
      <c r="Z224" s="13"/>
      <c r="AA224" s="13"/>
    </row>
    <row r="225" spans="1:27" x14ac:dyDescent="0.2">
      <c r="A225" s="18"/>
      <c r="B225" s="12"/>
      <c r="C225" s="12"/>
      <c r="D225" s="18"/>
      <c r="E225" s="18"/>
      <c r="F225" s="18"/>
      <c r="G225" s="12"/>
      <c r="H225" s="12"/>
      <c r="I225" s="12"/>
      <c r="J225" s="18"/>
      <c r="K225" s="18"/>
      <c r="L225" s="18"/>
      <c r="M225" s="18"/>
      <c r="N225" s="12"/>
      <c r="O225" s="18"/>
      <c r="P225" s="19"/>
      <c r="Q225" s="13"/>
      <c r="R225" s="20"/>
      <c r="S225" s="21"/>
      <c r="T225" s="21"/>
      <c r="U225" s="21"/>
      <c r="V225" s="21"/>
      <c r="W225" s="21"/>
      <c r="X225" s="21"/>
      <c r="Y225" s="21"/>
      <c r="Z225" s="13"/>
      <c r="AA225" s="13"/>
    </row>
    <row r="226" spans="1:27" x14ac:dyDescent="0.2">
      <c r="A226" s="18"/>
      <c r="B226" s="12"/>
      <c r="C226" s="12"/>
      <c r="D226" s="18"/>
      <c r="E226" s="18"/>
      <c r="F226" s="18"/>
      <c r="G226" s="12"/>
      <c r="H226" s="12"/>
      <c r="I226" s="12"/>
      <c r="J226" s="18"/>
      <c r="K226" s="18"/>
      <c r="L226" s="18"/>
      <c r="M226" s="18"/>
      <c r="N226" s="12"/>
      <c r="O226" s="18"/>
      <c r="P226" s="19"/>
      <c r="Q226" s="13"/>
      <c r="R226" s="20"/>
      <c r="S226" s="21"/>
      <c r="T226" s="21"/>
      <c r="U226" s="21"/>
      <c r="V226" s="21"/>
      <c r="W226" s="21"/>
      <c r="X226" s="21"/>
      <c r="Y226" s="21"/>
      <c r="Z226" s="13"/>
      <c r="AA226" s="13"/>
    </row>
    <row r="227" spans="1:27" x14ac:dyDescent="0.2">
      <c r="A227" s="18"/>
      <c r="B227" s="12"/>
      <c r="C227" s="12"/>
      <c r="D227" s="18"/>
      <c r="E227" s="18"/>
      <c r="F227" s="18"/>
      <c r="G227" s="12"/>
      <c r="H227" s="12"/>
      <c r="I227" s="12"/>
      <c r="J227" s="18"/>
      <c r="K227" s="18"/>
      <c r="L227" s="18"/>
      <c r="M227" s="18"/>
      <c r="N227" s="12"/>
      <c r="O227" s="18"/>
      <c r="P227" s="19"/>
      <c r="Q227" s="13"/>
      <c r="R227" s="20"/>
      <c r="S227" s="21"/>
      <c r="T227" s="21"/>
      <c r="U227" s="21"/>
      <c r="V227" s="21"/>
      <c r="W227" s="21"/>
      <c r="X227" s="21"/>
      <c r="Y227" s="21"/>
      <c r="Z227" s="13"/>
      <c r="AA227" s="13"/>
    </row>
    <row r="228" spans="1:27" x14ac:dyDescent="0.2">
      <c r="A228" s="18"/>
      <c r="B228" s="12"/>
      <c r="C228" s="12"/>
      <c r="D228" s="18"/>
      <c r="E228" s="18"/>
      <c r="F228" s="18"/>
      <c r="G228" s="12"/>
      <c r="H228" s="12"/>
      <c r="I228" s="12"/>
      <c r="J228" s="18"/>
      <c r="K228" s="18"/>
      <c r="L228" s="18"/>
      <c r="M228" s="18"/>
      <c r="N228" s="12"/>
      <c r="O228" s="18"/>
      <c r="P228" s="19"/>
      <c r="Q228" s="13"/>
      <c r="R228" s="20"/>
      <c r="S228" s="21"/>
      <c r="T228" s="21"/>
      <c r="U228" s="21"/>
      <c r="V228" s="21"/>
      <c r="W228" s="21"/>
      <c r="X228" s="21"/>
      <c r="Y228" s="21"/>
      <c r="Z228" s="13"/>
      <c r="AA228" s="13"/>
    </row>
    <row r="229" spans="1:27" x14ac:dyDescent="0.2">
      <c r="A229" s="18"/>
      <c r="B229" s="12"/>
      <c r="C229" s="12"/>
      <c r="D229" s="18"/>
      <c r="E229" s="18"/>
      <c r="F229" s="18"/>
      <c r="G229" s="12"/>
      <c r="H229" s="12"/>
      <c r="I229" s="12"/>
      <c r="J229" s="18"/>
      <c r="K229" s="18"/>
      <c r="L229" s="18"/>
      <c r="M229" s="18"/>
      <c r="N229" s="12"/>
      <c r="O229" s="18"/>
      <c r="P229" s="19"/>
      <c r="Q229" s="13"/>
      <c r="R229" s="20"/>
      <c r="S229" s="21"/>
      <c r="T229" s="21"/>
      <c r="U229" s="21"/>
      <c r="V229" s="21"/>
      <c r="W229" s="21"/>
      <c r="X229" s="21"/>
      <c r="Y229" s="21"/>
      <c r="Z229" s="13"/>
      <c r="AA229" s="13"/>
    </row>
    <row r="230" spans="1:27" x14ac:dyDescent="0.2">
      <c r="A230" s="18"/>
      <c r="B230" s="12"/>
      <c r="C230" s="12"/>
      <c r="D230" s="18"/>
      <c r="E230" s="18"/>
      <c r="F230" s="18"/>
      <c r="G230" s="12"/>
      <c r="H230" s="12"/>
      <c r="I230" s="12"/>
      <c r="J230" s="18"/>
      <c r="K230" s="18"/>
      <c r="L230" s="18"/>
      <c r="M230" s="18"/>
      <c r="N230" s="12"/>
      <c r="O230" s="18"/>
      <c r="P230" s="19"/>
      <c r="Q230" s="13"/>
      <c r="R230" s="20"/>
      <c r="S230" s="21"/>
      <c r="T230" s="21"/>
      <c r="U230" s="21"/>
      <c r="V230" s="21"/>
      <c r="W230" s="21"/>
      <c r="X230" s="21"/>
      <c r="Y230" s="21"/>
      <c r="Z230" s="13"/>
      <c r="AA230" s="13"/>
    </row>
    <row r="231" spans="1:27" x14ac:dyDescent="0.2">
      <c r="A231" s="18"/>
      <c r="B231" s="12"/>
      <c r="C231" s="12"/>
      <c r="D231" s="18"/>
      <c r="E231" s="18"/>
      <c r="F231" s="18"/>
      <c r="G231" s="12"/>
      <c r="H231" s="12"/>
      <c r="I231" s="12"/>
      <c r="J231" s="18"/>
      <c r="K231" s="18"/>
      <c r="L231" s="18"/>
      <c r="M231" s="18"/>
      <c r="N231" s="12"/>
      <c r="O231" s="18"/>
      <c r="P231" s="19"/>
      <c r="Q231" s="13"/>
      <c r="R231" s="20"/>
      <c r="S231" s="21"/>
      <c r="T231" s="21"/>
      <c r="U231" s="21"/>
      <c r="V231" s="21"/>
      <c r="W231" s="21"/>
      <c r="X231" s="21"/>
      <c r="Y231" s="21"/>
      <c r="Z231" s="13"/>
      <c r="AA231" s="13"/>
    </row>
    <row r="232" spans="1:27" x14ac:dyDescent="0.2">
      <c r="A232" s="18"/>
      <c r="B232" s="12"/>
      <c r="C232" s="12"/>
      <c r="D232" s="18"/>
      <c r="E232" s="18"/>
      <c r="F232" s="18"/>
      <c r="G232" s="12"/>
      <c r="H232" s="12"/>
      <c r="I232" s="12"/>
      <c r="J232" s="18"/>
      <c r="K232" s="18"/>
      <c r="L232" s="18"/>
      <c r="M232" s="18"/>
      <c r="N232" s="12"/>
      <c r="O232" s="18"/>
      <c r="P232" s="19"/>
      <c r="Q232" s="13"/>
      <c r="R232" s="20"/>
      <c r="S232" s="21"/>
      <c r="T232" s="21"/>
      <c r="U232" s="21"/>
      <c r="V232" s="21"/>
      <c r="W232" s="21"/>
      <c r="X232" s="21"/>
      <c r="Y232" s="21"/>
      <c r="Z232" s="13"/>
      <c r="AA232" s="13"/>
    </row>
    <row r="233" spans="1:27" x14ac:dyDescent="0.2">
      <c r="A233" s="18"/>
      <c r="B233" s="12"/>
      <c r="C233" s="12"/>
      <c r="D233" s="18"/>
      <c r="E233" s="18"/>
      <c r="F233" s="18"/>
      <c r="G233" s="12"/>
      <c r="H233" s="12"/>
      <c r="I233" s="12"/>
      <c r="J233" s="18"/>
      <c r="K233" s="18"/>
      <c r="L233" s="18"/>
      <c r="M233" s="18"/>
      <c r="N233" s="12"/>
      <c r="O233" s="18"/>
      <c r="P233" s="19"/>
      <c r="Q233" s="13"/>
      <c r="R233" s="20"/>
      <c r="S233" s="21"/>
      <c r="T233" s="21"/>
      <c r="U233" s="21"/>
      <c r="V233" s="21"/>
      <c r="W233" s="21"/>
      <c r="X233" s="21"/>
      <c r="Y233" s="21"/>
      <c r="Z233" s="13"/>
      <c r="AA233" s="13"/>
    </row>
    <row r="234" spans="1:27" x14ac:dyDescent="0.2">
      <c r="A234" s="18"/>
      <c r="B234" s="12"/>
      <c r="C234" s="12"/>
      <c r="D234" s="18"/>
      <c r="E234" s="18"/>
      <c r="F234" s="18"/>
      <c r="G234" s="12"/>
      <c r="H234" s="12"/>
      <c r="I234" s="12"/>
      <c r="J234" s="18"/>
      <c r="K234" s="18"/>
      <c r="L234" s="18"/>
      <c r="M234" s="18"/>
      <c r="N234" s="12"/>
      <c r="O234" s="18"/>
      <c r="P234" s="19"/>
      <c r="Q234" s="13"/>
      <c r="R234" s="20"/>
      <c r="S234" s="21"/>
      <c r="T234" s="21"/>
      <c r="U234" s="21"/>
      <c r="V234" s="21"/>
      <c r="W234" s="21"/>
      <c r="X234" s="21"/>
      <c r="Y234" s="21"/>
      <c r="Z234" s="13"/>
      <c r="AA234" s="13"/>
    </row>
    <row r="235" spans="1:27" x14ac:dyDescent="0.2">
      <c r="A235" s="18"/>
      <c r="B235" s="12"/>
      <c r="C235" s="12"/>
      <c r="D235" s="18"/>
      <c r="E235" s="18"/>
      <c r="F235" s="18"/>
      <c r="G235" s="12"/>
      <c r="H235" s="12"/>
      <c r="I235" s="12"/>
      <c r="J235" s="18"/>
      <c r="K235" s="18"/>
      <c r="L235" s="18"/>
      <c r="M235" s="18"/>
      <c r="N235" s="12"/>
      <c r="O235" s="18"/>
      <c r="P235" s="19"/>
      <c r="Q235" s="13"/>
      <c r="R235" s="20"/>
      <c r="S235" s="21"/>
      <c r="T235" s="21"/>
      <c r="U235" s="21"/>
      <c r="V235" s="21"/>
      <c r="W235" s="21"/>
      <c r="X235" s="21"/>
      <c r="Y235" s="21"/>
      <c r="Z235" s="13"/>
      <c r="AA235" s="13"/>
    </row>
    <row r="236" spans="1:27" x14ac:dyDescent="0.2">
      <c r="A236" s="18"/>
      <c r="B236" s="12"/>
      <c r="C236" s="12"/>
      <c r="D236" s="18"/>
      <c r="E236" s="18"/>
      <c r="F236" s="18"/>
      <c r="G236" s="12"/>
      <c r="H236" s="12"/>
      <c r="I236" s="12"/>
      <c r="J236" s="18"/>
      <c r="K236" s="18"/>
      <c r="L236" s="18"/>
      <c r="M236" s="18"/>
      <c r="N236" s="12"/>
      <c r="O236" s="18"/>
      <c r="P236" s="19"/>
      <c r="Q236" s="13"/>
      <c r="R236" s="20"/>
      <c r="S236" s="21"/>
      <c r="T236" s="21"/>
      <c r="U236" s="21"/>
      <c r="V236" s="21"/>
      <c r="W236" s="21"/>
      <c r="X236" s="21"/>
      <c r="Y236" s="21"/>
      <c r="Z236" s="13"/>
      <c r="AA236" s="13"/>
    </row>
    <row r="237" spans="1:27" x14ac:dyDescent="0.2">
      <c r="A237" s="18"/>
      <c r="B237" s="12"/>
      <c r="C237" s="12"/>
      <c r="D237" s="18"/>
      <c r="E237" s="18"/>
      <c r="F237" s="18"/>
      <c r="G237" s="12"/>
      <c r="H237" s="12"/>
      <c r="I237" s="12"/>
      <c r="J237" s="18"/>
      <c r="K237" s="18"/>
      <c r="L237" s="18"/>
      <c r="M237" s="18"/>
      <c r="N237" s="12"/>
      <c r="O237" s="18"/>
      <c r="P237" s="19"/>
      <c r="Q237" s="13"/>
      <c r="R237" s="20"/>
      <c r="S237" s="21"/>
      <c r="T237" s="21"/>
      <c r="U237" s="21"/>
      <c r="V237" s="21"/>
      <c r="W237" s="21"/>
      <c r="X237" s="21"/>
      <c r="Y237" s="21"/>
      <c r="Z237" s="13"/>
      <c r="AA237" s="13"/>
    </row>
    <row r="238" spans="1:27" x14ac:dyDescent="0.2">
      <c r="A238" s="18"/>
      <c r="B238" s="12"/>
      <c r="C238" s="12"/>
      <c r="D238" s="18"/>
      <c r="E238" s="18"/>
      <c r="F238" s="18"/>
      <c r="G238" s="12"/>
      <c r="H238" s="12"/>
      <c r="I238" s="12"/>
      <c r="J238" s="18"/>
      <c r="K238" s="18"/>
      <c r="L238" s="18"/>
      <c r="M238" s="18"/>
      <c r="N238" s="12"/>
      <c r="O238" s="18"/>
      <c r="P238" s="19"/>
      <c r="Q238" s="13"/>
      <c r="R238" s="20"/>
      <c r="S238" s="21"/>
      <c r="T238" s="21"/>
      <c r="U238" s="21"/>
      <c r="V238" s="21"/>
      <c r="W238" s="21"/>
      <c r="X238" s="21"/>
      <c r="Y238" s="21"/>
      <c r="Z238" s="13"/>
      <c r="AA238" s="13"/>
    </row>
    <row r="239" spans="1:27" x14ac:dyDescent="0.2">
      <c r="A239" s="18"/>
      <c r="B239" s="12"/>
      <c r="C239" s="12"/>
      <c r="D239" s="18"/>
      <c r="E239" s="18"/>
      <c r="F239" s="18"/>
      <c r="G239" s="12"/>
      <c r="H239" s="12"/>
      <c r="I239" s="12"/>
      <c r="J239" s="18"/>
      <c r="K239" s="18"/>
      <c r="L239" s="18"/>
      <c r="M239" s="18"/>
      <c r="N239" s="12"/>
      <c r="O239" s="18"/>
      <c r="P239" s="19"/>
      <c r="Q239" s="13"/>
      <c r="R239" s="20"/>
      <c r="S239" s="21"/>
      <c r="T239" s="21"/>
      <c r="U239" s="21"/>
      <c r="V239" s="21"/>
      <c r="W239" s="21"/>
      <c r="X239" s="21"/>
      <c r="Y239" s="21"/>
      <c r="Z239" s="13"/>
      <c r="AA239" s="13"/>
    </row>
    <row r="240" spans="1:27" x14ac:dyDescent="0.2">
      <c r="A240" s="18"/>
      <c r="B240" s="12"/>
      <c r="C240" s="12"/>
      <c r="D240" s="18"/>
      <c r="E240" s="18"/>
      <c r="F240" s="18"/>
      <c r="G240" s="12"/>
      <c r="H240" s="12"/>
      <c r="I240" s="12"/>
      <c r="J240" s="18"/>
      <c r="K240" s="18"/>
      <c r="L240" s="18"/>
      <c r="M240" s="18"/>
      <c r="N240" s="12"/>
      <c r="O240" s="18"/>
      <c r="P240" s="19"/>
      <c r="Q240" s="13"/>
      <c r="R240" s="20"/>
      <c r="S240" s="21"/>
      <c r="T240" s="21"/>
      <c r="U240" s="21"/>
      <c r="V240" s="21"/>
      <c r="W240" s="21"/>
      <c r="X240" s="21"/>
      <c r="Y240" s="21"/>
      <c r="Z240" s="13"/>
      <c r="AA240" s="13"/>
    </row>
    <row r="241" spans="1:27" x14ac:dyDescent="0.2">
      <c r="A241" s="18"/>
      <c r="B241" s="12"/>
      <c r="C241" s="12"/>
      <c r="D241" s="18"/>
      <c r="E241" s="18"/>
      <c r="F241" s="18"/>
      <c r="G241" s="12"/>
      <c r="H241" s="12"/>
      <c r="I241" s="12"/>
      <c r="J241" s="18"/>
      <c r="K241" s="18"/>
      <c r="L241" s="18"/>
      <c r="M241" s="18"/>
      <c r="N241" s="12"/>
      <c r="O241" s="18"/>
      <c r="P241" s="19"/>
      <c r="Q241" s="13"/>
      <c r="R241" s="20"/>
      <c r="S241" s="21"/>
      <c r="T241" s="21"/>
      <c r="U241" s="21"/>
      <c r="V241" s="21"/>
      <c r="W241" s="21"/>
      <c r="X241" s="21"/>
      <c r="Y241" s="21"/>
      <c r="Z241" s="13"/>
      <c r="AA241" s="13"/>
    </row>
    <row r="242" spans="1:27" x14ac:dyDescent="0.2">
      <c r="A242" s="18"/>
      <c r="B242" s="12"/>
      <c r="C242" s="12"/>
      <c r="D242" s="18"/>
      <c r="E242" s="18"/>
      <c r="F242" s="18"/>
      <c r="G242" s="12"/>
      <c r="H242" s="12"/>
      <c r="I242" s="12"/>
      <c r="J242" s="18"/>
      <c r="K242" s="18"/>
      <c r="L242" s="18"/>
      <c r="M242" s="18"/>
      <c r="N242" s="12"/>
      <c r="O242" s="18"/>
      <c r="P242" s="19"/>
      <c r="Q242" s="13"/>
      <c r="R242" s="20"/>
      <c r="S242" s="21"/>
      <c r="T242" s="21"/>
      <c r="U242" s="21"/>
      <c r="V242" s="21"/>
      <c r="W242" s="21"/>
      <c r="X242" s="21"/>
      <c r="Y242" s="21"/>
      <c r="Z242" s="13"/>
      <c r="AA242" s="13"/>
    </row>
    <row r="243" spans="1:27" x14ac:dyDescent="0.2">
      <c r="A243" s="18"/>
      <c r="B243" s="12"/>
      <c r="C243" s="12"/>
      <c r="D243" s="18"/>
      <c r="E243" s="18"/>
      <c r="F243" s="18"/>
      <c r="G243" s="12"/>
      <c r="H243" s="12"/>
      <c r="I243" s="12"/>
      <c r="J243" s="18"/>
      <c r="K243" s="18"/>
      <c r="L243" s="18"/>
      <c r="M243" s="18"/>
      <c r="N243" s="12"/>
      <c r="O243" s="18"/>
      <c r="P243" s="19"/>
      <c r="Q243" s="13"/>
      <c r="R243" s="20"/>
      <c r="S243" s="21"/>
      <c r="T243" s="21"/>
      <c r="U243" s="21"/>
      <c r="V243" s="21"/>
      <c r="W243" s="21"/>
      <c r="X243" s="21"/>
      <c r="Y243" s="21"/>
      <c r="Z243" s="13"/>
      <c r="AA243" s="13"/>
    </row>
    <row r="244" spans="1:27" x14ac:dyDescent="0.2">
      <c r="A244" s="18"/>
      <c r="B244" s="12"/>
      <c r="C244" s="12"/>
      <c r="D244" s="18"/>
      <c r="E244" s="18"/>
      <c r="F244" s="18"/>
      <c r="G244" s="12"/>
      <c r="H244" s="12"/>
      <c r="I244" s="12"/>
      <c r="J244" s="18"/>
      <c r="K244" s="18"/>
      <c r="L244" s="18"/>
      <c r="M244" s="18"/>
      <c r="N244" s="12"/>
      <c r="O244" s="18"/>
      <c r="P244" s="19"/>
      <c r="Q244" s="13"/>
      <c r="R244" s="20"/>
      <c r="S244" s="21"/>
      <c r="T244" s="21"/>
      <c r="U244" s="21"/>
      <c r="V244" s="21"/>
      <c r="W244" s="21"/>
      <c r="X244" s="21"/>
      <c r="Y244" s="21"/>
      <c r="Z244" s="13"/>
      <c r="AA244" s="13"/>
    </row>
    <row r="245" spans="1:27" x14ac:dyDescent="0.2">
      <c r="A245" s="18"/>
      <c r="B245" s="12"/>
      <c r="C245" s="12"/>
      <c r="D245" s="18"/>
      <c r="E245" s="18"/>
      <c r="F245" s="18"/>
      <c r="G245" s="12"/>
      <c r="H245" s="12"/>
      <c r="I245" s="12"/>
      <c r="J245" s="18"/>
      <c r="K245" s="18"/>
      <c r="L245" s="18"/>
      <c r="M245" s="18"/>
      <c r="N245" s="12"/>
      <c r="O245" s="18"/>
      <c r="P245" s="19"/>
      <c r="Q245" s="13"/>
      <c r="R245" s="20"/>
      <c r="S245" s="21"/>
      <c r="T245" s="21"/>
      <c r="U245" s="21"/>
      <c r="V245" s="21"/>
      <c r="W245" s="21"/>
      <c r="X245" s="21"/>
      <c r="Y245" s="21"/>
      <c r="Z245" s="13"/>
      <c r="AA245" s="13"/>
    </row>
    <row r="246" spans="1:27" x14ac:dyDescent="0.2">
      <c r="A246" s="18"/>
      <c r="B246" s="12"/>
      <c r="C246" s="12"/>
      <c r="D246" s="18"/>
      <c r="E246" s="18"/>
      <c r="F246" s="18"/>
      <c r="G246" s="12"/>
      <c r="H246" s="12"/>
      <c r="I246" s="12"/>
      <c r="J246" s="18"/>
      <c r="K246" s="18"/>
      <c r="L246" s="18"/>
      <c r="M246" s="18"/>
      <c r="N246" s="12"/>
      <c r="O246" s="18"/>
      <c r="P246" s="19"/>
      <c r="Q246" s="13"/>
      <c r="R246" s="20"/>
      <c r="S246" s="21"/>
      <c r="T246" s="21"/>
      <c r="U246" s="21"/>
      <c r="V246" s="21"/>
      <c r="W246" s="21"/>
      <c r="X246" s="21"/>
      <c r="Y246" s="21"/>
      <c r="Z246" s="13"/>
      <c r="AA246" s="13"/>
    </row>
    <row r="247" spans="1:27" x14ac:dyDescent="0.2">
      <c r="A247" s="18"/>
      <c r="B247" s="12"/>
      <c r="C247" s="12"/>
      <c r="D247" s="18"/>
      <c r="E247" s="18"/>
      <c r="F247" s="18"/>
      <c r="G247" s="12"/>
      <c r="H247" s="12"/>
      <c r="I247" s="12"/>
      <c r="J247" s="18"/>
      <c r="K247" s="18"/>
      <c r="L247" s="18"/>
      <c r="M247" s="18"/>
      <c r="N247" s="12"/>
      <c r="O247" s="18"/>
      <c r="P247" s="19"/>
      <c r="Q247" s="13"/>
      <c r="R247" s="20"/>
      <c r="S247" s="21"/>
      <c r="T247" s="21"/>
      <c r="U247" s="21"/>
      <c r="V247" s="21"/>
      <c r="W247" s="21"/>
      <c r="X247" s="21"/>
      <c r="Y247" s="21"/>
      <c r="Z247" s="13"/>
      <c r="AA247" s="13"/>
    </row>
    <row r="248" spans="1:27" x14ac:dyDescent="0.2">
      <c r="A248" s="18"/>
      <c r="B248" s="12"/>
      <c r="C248" s="12"/>
      <c r="D248" s="18"/>
      <c r="E248" s="18"/>
      <c r="F248" s="18"/>
      <c r="G248" s="12"/>
      <c r="H248" s="12"/>
      <c r="I248" s="12"/>
      <c r="J248" s="18"/>
      <c r="K248" s="18"/>
      <c r="L248" s="18"/>
      <c r="M248" s="18"/>
      <c r="N248" s="12"/>
      <c r="O248" s="18"/>
      <c r="P248" s="19"/>
      <c r="Q248" s="13"/>
      <c r="R248" s="20"/>
      <c r="S248" s="21"/>
      <c r="T248" s="21"/>
      <c r="U248" s="21"/>
      <c r="V248" s="21"/>
      <c r="W248" s="21"/>
      <c r="X248" s="21"/>
      <c r="Y248" s="21"/>
      <c r="Z248" s="13"/>
      <c r="AA248" s="13"/>
    </row>
    <row r="249" spans="1:27" x14ac:dyDescent="0.2">
      <c r="A249" s="18"/>
      <c r="B249" s="12"/>
      <c r="C249" s="12"/>
      <c r="D249" s="18"/>
      <c r="E249" s="18"/>
      <c r="F249" s="18"/>
      <c r="G249" s="12"/>
      <c r="H249" s="12"/>
      <c r="I249" s="12"/>
      <c r="J249" s="18"/>
      <c r="K249" s="18"/>
      <c r="L249" s="18"/>
      <c r="M249" s="18"/>
      <c r="N249" s="12"/>
      <c r="O249" s="18"/>
      <c r="P249" s="19"/>
      <c r="Q249" s="13"/>
      <c r="R249" s="20"/>
      <c r="S249" s="21"/>
      <c r="T249" s="21"/>
      <c r="U249" s="21"/>
      <c r="V249" s="21"/>
      <c r="W249" s="21"/>
      <c r="X249" s="21"/>
      <c r="Y249" s="21"/>
      <c r="Z249" s="13"/>
      <c r="AA249" s="13"/>
    </row>
    <row r="250" spans="1:27" x14ac:dyDescent="0.2">
      <c r="A250" s="18"/>
      <c r="B250" s="12"/>
      <c r="C250" s="12"/>
      <c r="D250" s="18"/>
      <c r="E250" s="18"/>
      <c r="F250" s="18"/>
      <c r="G250" s="12"/>
      <c r="H250" s="12"/>
      <c r="I250" s="12"/>
      <c r="J250" s="18"/>
      <c r="K250" s="18"/>
      <c r="L250" s="18"/>
      <c r="M250" s="18"/>
      <c r="N250" s="12"/>
      <c r="O250" s="18"/>
      <c r="P250" s="19"/>
      <c r="Q250" s="13"/>
      <c r="R250" s="20"/>
      <c r="S250" s="21"/>
      <c r="T250" s="21"/>
      <c r="U250" s="21"/>
      <c r="V250" s="21"/>
      <c r="W250" s="21"/>
      <c r="X250" s="21"/>
      <c r="Y250" s="21"/>
      <c r="Z250" s="13"/>
      <c r="AA250" s="13"/>
    </row>
    <row r="251" spans="1:27" x14ac:dyDescent="0.2">
      <c r="A251" s="18"/>
      <c r="B251" s="12"/>
      <c r="C251" s="12"/>
      <c r="D251" s="18"/>
      <c r="E251" s="18"/>
      <c r="F251" s="18"/>
      <c r="G251" s="12"/>
      <c r="H251" s="12"/>
      <c r="I251" s="12"/>
      <c r="J251" s="18"/>
      <c r="K251" s="18"/>
      <c r="L251" s="18"/>
      <c r="M251" s="18"/>
      <c r="N251" s="12"/>
      <c r="O251" s="18"/>
      <c r="P251" s="19"/>
      <c r="Q251" s="13"/>
      <c r="R251" s="20"/>
      <c r="S251" s="21"/>
      <c r="T251" s="21"/>
      <c r="U251" s="21"/>
      <c r="V251" s="21"/>
      <c r="W251" s="21"/>
      <c r="X251" s="21"/>
      <c r="Y251" s="21"/>
      <c r="Z251" s="13"/>
      <c r="AA251" s="13"/>
    </row>
    <row r="252" spans="1:27" x14ac:dyDescent="0.2">
      <c r="A252" s="18"/>
      <c r="B252" s="12"/>
      <c r="C252" s="12"/>
      <c r="D252" s="18"/>
      <c r="E252" s="18"/>
      <c r="F252" s="18"/>
      <c r="G252" s="12"/>
      <c r="H252" s="12"/>
      <c r="I252" s="12"/>
      <c r="J252" s="18"/>
      <c r="K252" s="18"/>
      <c r="L252" s="18"/>
      <c r="M252" s="18"/>
      <c r="N252" s="12"/>
      <c r="O252" s="18"/>
      <c r="P252" s="19"/>
      <c r="Q252" s="13"/>
      <c r="R252" s="20"/>
      <c r="S252" s="21"/>
      <c r="T252" s="21"/>
      <c r="U252" s="21"/>
      <c r="V252" s="21"/>
      <c r="W252" s="21"/>
      <c r="X252" s="21"/>
      <c r="Y252" s="21"/>
      <c r="Z252" s="13"/>
      <c r="AA252" s="13"/>
    </row>
    <row r="253" spans="1:27" x14ac:dyDescent="0.2">
      <c r="A253" s="18"/>
      <c r="B253" s="12"/>
      <c r="C253" s="12"/>
      <c r="D253" s="18"/>
      <c r="E253" s="18"/>
      <c r="F253" s="18"/>
      <c r="G253" s="12"/>
      <c r="H253" s="12"/>
      <c r="I253" s="12"/>
      <c r="J253" s="18"/>
      <c r="K253" s="18"/>
      <c r="L253" s="18"/>
      <c r="M253" s="18"/>
      <c r="N253" s="12"/>
      <c r="O253" s="18"/>
      <c r="P253" s="19"/>
      <c r="Q253" s="13"/>
      <c r="R253" s="20"/>
      <c r="S253" s="21"/>
      <c r="T253" s="21"/>
      <c r="U253" s="21"/>
      <c r="V253" s="21"/>
      <c r="W253" s="21"/>
      <c r="X253" s="21"/>
      <c r="Y253" s="21"/>
      <c r="Z253" s="13"/>
      <c r="AA253" s="13"/>
    </row>
    <row r="254" spans="1:27" x14ac:dyDescent="0.2">
      <c r="A254" s="18"/>
      <c r="B254" s="12"/>
      <c r="C254" s="12"/>
      <c r="D254" s="18"/>
      <c r="E254" s="18"/>
      <c r="F254" s="18"/>
      <c r="G254" s="12"/>
      <c r="H254" s="12"/>
      <c r="I254" s="12"/>
      <c r="J254" s="18"/>
      <c r="K254" s="18"/>
      <c r="L254" s="18"/>
      <c r="M254" s="18"/>
      <c r="N254" s="12"/>
      <c r="O254" s="18"/>
      <c r="P254" s="19"/>
      <c r="Q254" s="13"/>
      <c r="R254" s="20"/>
      <c r="S254" s="21"/>
      <c r="T254" s="21"/>
      <c r="U254" s="21"/>
      <c r="V254" s="21"/>
      <c r="W254" s="21"/>
      <c r="X254" s="21"/>
      <c r="Y254" s="21"/>
      <c r="Z254" s="13"/>
      <c r="AA254" s="13"/>
    </row>
    <row r="255" spans="1:27" x14ac:dyDescent="0.2">
      <c r="A255" s="18"/>
      <c r="B255" s="12"/>
      <c r="C255" s="12"/>
      <c r="D255" s="18"/>
      <c r="E255" s="18"/>
      <c r="F255" s="18"/>
      <c r="G255" s="12"/>
      <c r="H255" s="12"/>
      <c r="I255" s="12"/>
      <c r="J255" s="18"/>
      <c r="K255" s="18"/>
      <c r="L255" s="18"/>
      <c r="M255" s="18"/>
      <c r="N255" s="12"/>
      <c r="O255" s="18"/>
      <c r="P255" s="19"/>
      <c r="Q255" s="13"/>
      <c r="R255" s="20"/>
      <c r="S255" s="21"/>
      <c r="T255" s="21"/>
      <c r="U255" s="21"/>
      <c r="V255" s="21"/>
      <c r="W255" s="21"/>
      <c r="X255" s="21"/>
      <c r="Y255" s="21"/>
      <c r="Z255" s="13"/>
      <c r="AA255" s="13"/>
    </row>
    <row r="256" spans="1:27" x14ac:dyDescent="0.2">
      <c r="A256" s="18"/>
      <c r="B256" s="12"/>
      <c r="C256" s="12"/>
      <c r="D256" s="18"/>
      <c r="E256" s="18"/>
      <c r="F256" s="18"/>
      <c r="G256" s="12"/>
      <c r="H256" s="12"/>
      <c r="I256" s="12"/>
      <c r="J256" s="18"/>
      <c r="K256" s="18"/>
      <c r="L256" s="18"/>
      <c r="M256" s="18"/>
      <c r="N256" s="12"/>
      <c r="O256" s="18"/>
      <c r="P256" s="19"/>
      <c r="Q256" s="13"/>
      <c r="R256" s="20"/>
      <c r="S256" s="21"/>
      <c r="T256" s="21"/>
      <c r="U256" s="21"/>
      <c r="V256" s="21"/>
      <c r="W256" s="21"/>
      <c r="X256" s="21"/>
      <c r="Y256" s="21"/>
      <c r="Z256" s="13"/>
      <c r="AA256" s="13"/>
    </row>
    <row r="257" spans="1:27" x14ac:dyDescent="0.2">
      <c r="A257" s="18"/>
      <c r="B257" s="12"/>
      <c r="C257" s="12"/>
      <c r="D257" s="18"/>
      <c r="E257" s="18"/>
      <c r="F257" s="18"/>
      <c r="G257" s="12"/>
      <c r="H257" s="12"/>
      <c r="I257" s="12"/>
      <c r="J257" s="18"/>
      <c r="K257" s="18"/>
      <c r="L257" s="18"/>
      <c r="M257" s="18"/>
      <c r="N257" s="12"/>
      <c r="O257" s="18"/>
      <c r="P257" s="19"/>
      <c r="Q257" s="13"/>
      <c r="R257" s="20"/>
      <c r="S257" s="21"/>
      <c r="T257" s="21"/>
      <c r="U257" s="21"/>
      <c r="V257" s="21"/>
      <c r="W257" s="21"/>
      <c r="X257" s="21"/>
      <c r="Y257" s="21"/>
      <c r="Z257" s="13"/>
      <c r="AA257" s="13"/>
    </row>
    <row r="258" spans="1:27" x14ac:dyDescent="0.2">
      <c r="A258" s="18"/>
      <c r="B258" s="12"/>
      <c r="C258" s="12"/>
      <c r="D258" s="18"/>
      <c r="E258" s="18"/>
      <c r="F258" s="18"/>
      <c r="G258" s="12"/>
      <c r="H258" s="12"/>
      <c r="I258" s="12"/>
      <c r="J258" s="18"/>
      <c r="K258" s="18"/>
      <c r="L258" s="18"/>
      <c r="M258" s="18"/>
      <c r="N258" s="12"/>
      <c r="O258" s="18"/>
      <c r="P258" s="19"/>
      <c r="Q258" s="13"/>
      <c r="R258" s="20"/>
      <c r="S258" s="21"/>
      <c r="T258" s="21"/>
      <c r="U258" s="21"/>
      <c r="V258" s="21"/>
      <c r="W258" s="21"/>
      <c r="X258" s="21"/>
      <c r="Y258" s="21"/>
      <c r="Z258" s="13"/>
      <c r="AA258" s="13"/>
    </row>
    <row r="259" spans="1:27" x14ac:dyDescent="0.2">
      <c r="A259" s="18"/>
      <c r="B259" s="12"/>
      <c r="C259" s="12"/>
      <c r="D259" s="18"/>
      <c r="E259" s="18"/>
      <c r="F259" s="18"/>
      <c r="G259" s="12"/>
      <c r="H259" s="12"/>
      <c r="I259" s="12"/>
      <c r="J259" s="18"/>
      <c r="K259" s="18"/>
      <c r="L259" s="18"/>
      <c r="M259" s="18"/>
      <c r="N259" s="12"/>
      <c r="O259" s="18"/>
      <c r="P259" s="19"/>
      <c r="Q259" s="13"/>
      <c r="R259" s="20"/>
      <c r="S259" s="21"/>
      <c r="T259" s="21"/>
      <c r="U259" s="21"/>
      <c r="V259" s="21"/>
      <c r="W259" s="21"/>
      <c r="X259" s="21"/>
      <c r="Y259" s="21"/>
      <c r="Z259" s="13"/>
      <c r="AA259" s="13"/>
    </row>
    <row r="260" spans="1:27" x14ac:dyDescent="0.2">
      <c r="A260" s="18"/>
      <c r="B260" s="12"/>
      <c r="C260" s="12"/>
      <c r="D260" s="18"/>
      <c r="E260" s="18"/>
      <c r="F260" s="18"/>
      <c r="G260" s="12"/>
      <c r="H260" s="12"/>
      <c r="I260" s="12"/>
      <c r="J260" s="18"/>
      <c r="K260" s="18"/>
      <c r="L260" s="18"/>
      <c r="M260" s="18"/>
      <c r="N260" s="12"/>
      <c r="O260" s="18"/>
      <c r="P260" s="19"/>
      <c r="Q260" s="13"/>
      <c r="R260" s="20"/>
      <c r="S260" s="21"/>
      <c r="T260" s="21"/>
      <c r="U260" s="21"/>
      <c r="V260" s="21"/>
      <c r="W260" s="21"/>
      <c r="X260" s="21"/>
      <c r="Y260" s="21"/>
      <c r="Z260" s="13"/>
      <c r="AA260" s="13"/>
    </row>
    <row r="261" spans="1:27" x14ac:dyDescent="0.2">
      <c r="A261" s="18"/>
      <c r="B261" s="12"/>
      <c r="C261" s="12"/>
      <c r="D261" s="18"/>
      <c r="E261" s="18"/>
      <c r="F261" s="18"/>
      <c r="G261" s="12"/>
      <c r="H261" s="12"/>
      <c r="I261" s="12"/>
      <c r="J261" s="18"/>
      <c r="K261" s="18"/>
      <c r="L261" s="18"/>
      <c r="M261" s="18"/>
      <c r="N261" s="12"/>
      <c r="O261" s="18"/>
      <c r="P261" s="19"/>
      <c r="Q261" s="13"/>
      <c r="R261" s="20"/>
      <c r="S261" s="21"/>
      <c r="T261" s="21"/>
      <c r="U261" s="21"/>
      <c r="V261" s="21"/>
      <c r="W261" s="21"/>
      <c r="X261" s="21"/>
      <c r="Y261" s="21"/>
      <c r="Z261" s="13"/>
      <c r="AA261" s="13"/>
    </row>
    <row r="262" spans="1:27" x14ac:dyDescent="0.2">
      <c r="A262" s="18"/>
      <c r="B262" s="12"/>
      <c r="C262" s="12"/>
      <c r="D262" s="18"/>
      <c r="E262" s="18"/>
      <c r="F262" s="18"/>
      <c r="G262" s="12"/>
      <c r="H262" s="12"/>
      <c r="I262" s="12"/>
      <c r="J262" s="18"/>
      <c r="K262" s="18"/>
      <c r="L262" s="18"/>
      <c r="M262" s="18"/>
      <c r="N262" s="12"/>
      <c r="O262" s="18"/>
      <c r="P262" s="19"/>
      <c r="Q262" s="13"/>
      <c r="R262" s="20"/>
      <c r="S262" s="21"/>
      <c r="T262" s="21"/>
      <c r="U262" s="21"/>
      <c r="V262" s="21"/>
      <c r="W262" s="21"/>
      <c r="X262" s="21"/>
      <c r="Y262" s="21"/>
      <c r="Z262" s="13"/>
      <c r="AA262" s="13"/>
    </row>
    <row r="263" spans="1:27" x14ac:dyDescent="0.2">
      <c r="A263" s="18"/>
      <c r="B263" s="12"/>
      <c r="C263" s="12"/>
      <c r="D263" s="18"/>
      <c r="E263" s="18"/>
      <c r="F263" s="18"/>
      <c r="G263" s="12"/>
      <c r="H263" s="12"/>
      <c r="I263" s="12"/>
      <c r="J263" s="18"/>
      <c r="K263" s="18"/>
      <c r="L263" s="18"/>
      <c r="M263" s="18"/>
      <c r="N263" s="12"/>
      <c r="O263" s="18"/>
      <c r="P263" s="19"/>
      <c r="Q263" s="13"/>
      <c r="R263" s="20"/>
      <c r="S263" s="21"/>
      <c r="T263" s="21"/>
      <c r="U263" s="21"/>
      <c r="V263" s="21"/>
      <c r="W263" s="21"/>
      <c r="X263" s="21"/>
      <c r="Y263" s="21"/>
      <c r="Z263" s="13"/>
      <c r="AA263" s="13"/>
    </row>
    <row r="264" spans="1:27" x14ac:dyDescent="0.2">
      <c r="A264" s="18"/>
      <c r="B264" s="12"/>
      <c r="C264" s="12"/>
      <c r="D264" s="18"/>
      <c r="E264" s="18"/>
      <c r="F264" s="18"/>
      <c r="G264" s="12"/>
      <c r="H264" s="12"/>
      <c r="I264" s="12"/>
      <c r="J264" s="18"/>
      <c r="K264" s="18"/>
      <c r="L264" s="18"/>
      <c r="M264" s="18"/>
      <c r="N264" s="12"/>
      <c r="O264" s="18"/>
      <c r="P264" s="19"/>
      <c r="Q264" s="13"/>
      <c r="R264" s="20"/>
      <c r="S264" s="21"/>
      <c r="T264" s="21"/>
      <c r="U264" s="21"/>
      <c r="V264" s="21"/>
      <c r="W264" s="21"/>
      <c r="X264" s="21"/>
      <c r="Y264" s="21"/>
      <c r="Z264" s="13"/>
      <c r="AA264" s="13"/>
    </row>
    <row r="265" spans="1:27" x14ac:dyDescent="0.2">
      <c r="A265" s="18"/>
      <c r="B265" s="12"/>
      <c r="C265" s="12"/>
      <c r="D265" s="18"/>
      <c r="E265" s="18"/>
      <c r="F265" s="18"/>
      <c r="G265" s="12"/>
      <c r="H265" s="12"/>
      <c r="I265" s="12"/>
      <c r="J265" s="18"/>
      <c r="K265" s="18"/>
      <c r="L265" s="18"/>
      <c r="M265" s="18"/>
      <c r="N265" s="12"/>
      <c r="O265" s="18"/>
      <c r="P265" s="19"/>
      <c r="Q265" s="13"/>
      <c r="R265" s="20"/>
      <c r="S265" s="21"/>
      <c r="T265" s="21"/>
      <c r="U265" s="21"/>
      <c r="V265" s="21"/>
      <c r="W265" s="21"/>
      <c r="X265" s="21"/>
      <c r="Y265" s="21"/>
      <c r="Z265" s="13"/>
      <c r="AA265" s="13"/>
    </row>
    <row r="266" spans="1:27" x14ac:dyDescent="0.2">
      <c r="A266" s="18"/>
      <c r="B266" s="12"/>
      <c r="C266" s="12"/>
      <c r="D266" s="18"/>
      <c r="E266" s="18"/>
      <c r="F266" s="18"/>
      <c r="G266" s="12"/>
      <c r="H266" s="12"/>
      <c r="I266" s="12"/>
      <c r="J266" s="18"/>
      <c r="K266" s="18"/>
      <c r="L266" s="18"/>
      <c r="M266" s="18"/>
      <c r="N266" s="12"/>
      <c r="O266" s="18"/>
      <c r="P266" s="19"/>
      <c r="Q266" s="13"/>
      <c r="R266" s="20"/>
      <c r="S266" s="21"/>
      <c r="T266" s="21"/>
      <c r="U266" s="21"/>
      <c r="V266" s="21"/>
      <c r="W266" s="21"/>
      <c r="X266" s="21"/>
      <c r="Y266" s="21"/>
      <c r="Z266" s="13"/>
      <c r="AA266" s="13"/>
    </row>
    <row r="267" spans="1:27" x14ac:dyDescent="0.2">
      <c r="A267" s="18"/>
      <c r="B267" s="12"/>
      <c r="C267" s="12"/>
      <c r="D267" s="18"/>
      <c r="E267" s="18"/>
      <c r="F267" s="18"/>
      <c r="G267" s="12"/>
      <c r="H267" s="12"/>
      <c r="I267" s="12"/>
      <c r="J267" s="18"/>
      <c r="K267" s="18"/>
      <c r="L267" s="18"/>
      <c r="M267" s="18"/>
      <c r="N267" s="12"/>
      <c r="O267" s="18"/>
      <c r="P267" s="19"/>
      <c r="Q267" s="13"/>
      <c r="R267" s="20"/>
      <c r="S267" s="21"/>
      <c r="T267" s="21"/>
      <c r="U267" s="21"/>
      <c r="V267" s="21"/>
      <c r="W267" s="21"/>
      <c r="X267" s="21"/>
      <c r="Y267" s="21"/>
      <c r="Z267" s="13"/>
      <c r="AA267" s="13"/>
    </row>
    <row r="268" spans="1:27" x14ac:dyDescent="0.2">
      <c r="A268" s="18"/>
      <c r="B268" s="12"/>
      <c r="C268" s="12"/>
      <c r="D268" s="18"/>
      <c r="E268" s="18"/>
      <c r="F268" s="18"/>
      <c r="G268" s="12"/>
      <c r="H268" s="12"/>
      <c r="I268" s="12"/>
      <c r="J268" s="18"/>
      <c r="K268" s="18"/>
      <c r="L268" s="18"/>
      <c r="M268" s="18"/>
      <c r="N268" s="12"/>
      <c r="O268" s="18"/>
      <c r="P268" s="19"/>
      <c r="Q268" s="13"/>
      <c r="R268" s="20"/>
      <c r="S268" s="21"/>
      <c r="T268" s="21"/>
      <c r="U268" s="21"/>
      <c r="V268" s="21"/>
      <c r="W268" s="21"/>
      <c r="X268" s="21"/>
      <c r="Y268" s="21"/>
      <c r="Z268" s="13"/>
      <c r="AA268" s="13"/>
    </row>
    <row r="269" spans="1:27" x14ac:dyDescent="0.2">
      <c r="A269" s="18"/>
      <c r="B269" s="12"/>
      <c r="C269" s="12"/>
      <c r="D269" s="18"/>
      <c r="E269" s="18"/>
      <c r="F269" s="18"/>
      <c r="G269" s="12"/>
      <c r="H269" s="12"/>
      <c r="I269" s="12"/>
      <c r="J269" s="18"/>
      <c r="K269" s="18"/>
      <c r="L269" s="18"/>
      <c r="M269" s="18"/>
      <c r="N269" s="12"/>
      <c r="O269" s="18"/>
      <c r="P269" s="19"/>
      <c r="Q269" s="13"/>
      <c r="R269" s="20"/>
      <c r="S269" s="21"/>
      <c r="T269" s="21"/>
      <c r="U269" s="21"/>
      <c r="V269" s="21"/>
      <c r="W269" s="21"/>
      <c r="X269" s="21"/>
      <c r="Y269" s="21"/>
      <c r="Z269" s="13"/>
      <c r="AA269" s="13"/>
    </row>
    <row r="270" spans="1:27" x14ac:dyDescent="0.2">
      <c r="A270" s="18"/>
      <c r="B270" s="12"/>
      <c r="C270" s="12"/>
      <c r="D270" s="18"/>
      <c r="E270" s="18"/>
      <c r="F270" s="18"/>
      <c r="G270" s="12"/>
      <c r="H270" s="12"/>
      <c r="I270" s="12"/>
      <c r="J270" s="18"/>
      <c r="K270" s="18"/>
      <c r="L270" s="18"/>
      <c r="M270" s="18"/>
      <c r="N270" s="12"/>
      <c r="O270" s="18"/>
      <c r="P270" s="19"/>
      <c r="Q270" s="13"/>
      <c r="R270" s="20"/>
      <c r="S270" s="21"/>
      <c r="T270" s="21"/>
      <c r="U270" s="21"/>
      <c r="V270" s="21"/>
      <c r="W270" s="21"/>
      <c r="X270" s="21"/>
      <c r="Y270" s="21"/>
      <c r="Z270" s="13"/>
      <c r="AA270" s="13"/>
    </row>
    <row r="271" spans="1:27" x14ac:dyDescent="0.2">
      <c r="A271" s="18"/>
      <c r="B271" s="12"/>
      <c r="C271" s="12"/>
      <c r="D271" s="18"/>
      <c r="E271" s="18"/>
      <c r="F271" s="18"/>
      <c r="G271" s="12"/>
      <c r="H271" s="12"/>
      <c r="I271" s="12"/>
      <c r="J271" s="18"/>
      <c r="K271" s="18"/>
      <c r="L271" s="18"/>
      <c r="M271" s="18"/>
      <c r="N271" s="12"/>
      <c r="O271" s="18"/>
      <c r="P271" s="19"/>
      <c r="Q271" s="13"/>
      <c r="R271" s="20"/>
      <c r="S271" s="21"/>
      <c r="T271" s="21"/>
      <c r="U271" s="21"/>
      <c r="V271" s="21"/>
      <c r="W271" s="21"/>
      <c r="X271" s="21"/>
      <c r="Y271" s="21"/>
      <c r="Z271" s="13"/>
      <c r="AA271" s="13"/>
    </row>
    <row r="272" spans="1:27" x14ac:dyDescent="0.2">
      <c r="A272" s="18"/>
      <c r="B272" s="12"/>
      <c r="C272" s="12"/>
      <c r="D272" s="18"/>
      <c r="E272" s="18"/>
      <c r="F272" s="18"/>
      <c r="G272" s="12"/>
      <c r="H272" s="12"/>
      <c r="I272" s="12"/>
      <c r="J272" s="18"/>
      <c r="K272" s="18"/>
      <c r="L272" s="18"/>
      <c r="M272" s="18"/>
      <c r="N272" s="12"/>
      <c r="O272" s="18"/>
      <c r="P272" s="19"/>
      <c r="Q272" s="13"/>
      <c r="R272" s="20"/>
      <c r="S272" s="21"/>
      <c r="T272" s="21"/>
      <c r="U272" s="21"/>
      <c r="V272" s="21"/>
      <c r="W272" s="21"/>
      <c r="X272" s="21"/>
      <c r="Y272" s="21"/>
      <c r="Z272" s="13"/>
      <c r="AA272" s="13"/>
    </row>
    <row r="273" spans="1:27" x14ac:dyDescent="0.2">
      <c r="A273" s="18"/>
      <c r="B273" s="12"/>
      <c r="C273" s="12"/>
      <c r="D273" s="18"/>
      <c r="E273" s="18"/>
      <c r="F273" s="18"/>
      <c r="G273" s="12"/>
      <c r="H273" s="12"/>
      <c r="I273" s="12"/>
      <c r="J273" s="18"/>
      <c r="K273" s="18"/>
      <c r="L273" s="18"/>
      <c r="M273" s="18"/>
      <c r="N273" s="12"/>
      <c r="O273" s="18"/>
      <c r="P273" s="19"/>
      <c r="Q273" s="13"/>
      <c r="R273" s="20"/>
      <c r="S273" s="21"/>
      <c r="T273" s="21"/>
      <c r="U273" s="21"/>
      <c r="V273" s="21"/>
      <c r="W273" s="21"/>
      <c r="X273" s="21"/>
      <c r="Y273" s="21"/>
      <c r="Z273" s="13"/>
      <c r="AA273" s="13"/>
    </row>
    <row r="274" spans="1:27" x14ac:dyDescent="0.2">
      <c r="A274" s="18"/>
      <c r="B274" s="12"/>
      <c r="C274" s="12"/>
      <c r="D274" s="18"/>
      <c r="E274" s="18"/>
      <c r="F274" s="18"/>
      <c r="G274" s="12"/>
      <c r="H274" s="12"/>
      <c r="I274" s="12"/>
      <c r="J274" s="18"/>
      <c r="K274" s="18"/>
      <c r="L274" s="18"/>
      <c r="M274" s="18"/>
      <c r="N274" s="12"/>
      <c r="O274" s="18"/>
      <c r="P274" s="19"/>
      <c r="Q274" s="13"/>
      <c r="R274" s="20"/>
      <c r="S274" s="21"/>
      <c r="T274" s="21"/>
      <c r="U274" s="21"/>
      <c r="V274" s="21"/>
      <c r="W274" s="21"/>
      <c r="X274" s="21"/>
      <c r="Y274" s="21"/>
      <c r="Z274" s="13"/>
      <c r="AA274" s="13"/>
    </row>
    <row r="275" spans="1:27" x14ac:dyDescent="0.2">
      <c r="A275" s="18"/>
      <c r="B275" s="12"/>
      <c r="C275" s="12"/>
      <c r="D275" s="18"/>
      <c r="E275" s="18"/>
      <c r="F275" s="18"/>
      <c r="G275" s="12"/>
      <c r="H275" s="12"/>
      <c r="I275" s="12"/>
      <c r="J275" s="18"/>
      <c r="K275" s="18"/>
      <c r="L275" s="18"/>
      <c r="M275" s="18"/>
      <c r="N275" s="12"/>
      <c r="O275" s="18"/>
      <c r="P275" s="19"/>
      <c r="Q275" s="13"/>
      <c r="R275" s="20"/>
      <c r="S275" s="21"/>
      <c r="T275" s="21"/>
      <c r="U275" s="21"/>
      <c r="V275" s="21"/>
      <c r="W275" s="21"/>
      <c r="X275" s="21"/>
      <c r="Y275" s="21"/>
      <c r="Z275" s="13"/>
      <c r="AA275" s="13"/>
    </row>
    <row r="276" spans="1:27" x14ac:dyDescent="0.2">
      <c r="A276" s="18"/>
      <c r="B276" s="12"/>
      <c r="C276" s="12"/>
      <c r="D276" s="18"/>
      <c r="E276" s="18"/>
      <c r="F276" s="18"/>
      <c r="G276" s="12"/>
      <c r="H276" s="12"/>
      <c r="I276" s="12"/>
      <c r="J276" s="18"/>
      <c r="K276" s="18"/>
      <c r="L276" s="18"/>
      <c r="M276" s="18"/>
      <c r="N276" s="12"/>
      <c r="O276" s="18"/>
      <c r="P276" s="19"/>
      <c r="Q276" s="13"/>
      <c r="R276" s="20"/>
      <c r="S276" s="21"/>
      <c r="T276" s="21"/>
      <c r="U276" s="21"/>
      <c r="V276" s="21"/>
      <c r="W276" s="21"/>
      <c r="X276" s="21"/>
      <c r="Y276" s="21"/>
      <c r="Z276" s="13"/>
      <c r="AA276" s="13"/>
    </row>
    <row r="277" spans="1:27" x14ac:dyDescent="0.2">
      <c r="A277" s="18"/>
      <c r="B277" s="12"/>
      <c r="C277" s="12"/>
      <c r="D277" s="18"/>
      <c r="E277" s="18"/>
      <c r="F277" s="18"/>
      <c r="G277" s="12"/>
      <c r="H277" s="12"/>
      <c r="I277" s="12"/>
      <c r="J277" s="18"/>
      <c r="K277" s="18"/>
      <c r="L277" s="18"/>
      <c r="M277" s="18"/>
      <c r="N277" s="12"/>
      <c r="O277" s="18"/>
      <c r="P277" s="19"/>
      <c r="Q277" s="13"/>
      <c r="R277" s="20"/>
      <c r="S277" s="21"/>
      <c r="T277" s="21"/>
      <c r="U277" s="21"/>
      <c r="V277" s="21"/>
      <c r="W277" s="21"/>
      <c r="X277" s="21"/>
      <c r="Y277" s="21"/>
      <c r="Z277" s="13"/>
      <c r="AA277" s="13"/>
    </row>
    <row r="278" spans="1:27" x14ac:dyDescent="0.2">
      <c r="A278" s="18"/>
      <c r="B278" s="12"/>
      <c r="C278" s="12"/>
      <c r="D278" s="18"/>
      <c r="E278" s="18"/>
      <c r="F278" s="18"/>
      <c r="G278" s="12"/>
      <c r="H278" s="12"/>
      <c r="I278" s="12"/>
      <c r="J278" s="18"/>
      <c r="K278" s="18"/>
      <c r="L278" s="18"/>
      <c r="M278" s="18"/>
      <c r="N278" s="12"/>
      <c r="O278" s="18"/>
      <c r="P278" s="19"/>
      <c r="Q278" s="13"/>
      <c r="R278" s="20"/>
      <c r="S278" s="21"/>
      <c r="T278" s="21"/>
      <c r="U278" s="21"/>
      <c r="V278" s="21"/>
      <c r="W278" s="21"/>
      <c r="X278" s="21"/>
      <c r="Y278" s="21"/>
      <c r="Z278" s="13"/>
      <c r="AA278" s="13"/>
    </row>
    <row r="279" spans="1:27" x14ac:dyDescent="0.2">
      <c r="A279" s="18"/>
      <c r="B279" s="12"/>
      <c r="C279" s="12"/>
      <c r="D279" s="18"/>
      <c r="E279" s="18"/>
      <c r="F279" s="18"/>
      <c r="G279" s="12"/>
      <c r="H279" s="12"/>
      <c r="I279" s="12"/>
      <c r="J279" s="18"/>
      <c r="K279" s="18"/>
      <c r="L279" s="18"/>
      <c r="M279" s="18"/>
      <c r="N279" s="12"/>
      <c r="O279" s="18"/>
      <c r="P279" s="19"/>
      <c r="Q279" s="13"/>
      <c r="R279" s="20"/>
      <c r="S279" s="21"/>
      <c r="T279" s="21"/>
      <c r="U279" s="21"/>
      <c r="V279" s="21"/>
      <c r="W279" s="21"/>
      <c r="X279" s="21"/>
      <c r="Y279" s="21"/>
      <c r="Z279" s="13"/>
      <c r="AA279" s="13"/>
    </row>
    <row r="280" spans="1:27" x14ac:dyDescent="0.2">
      <c r="A280" s="18"/>
      <c r="B280" s="12"/>
      <c r="C280" s="12"/>
      <c r="D280" s="18"/>
      <c r="E280" s="18"/>
      <c r="F280" s="18"/>
      <c r="G280" s="12"/>
      <c r="H280" s="12"/>
      <c r="I280" s="12"/>
      <c r="J280" s="18"/>
      <c r="K280" s="18"/>
      <c r="L280" s="18"/>
      <c r="M280" s="18"/>
      <c r="N280" s="12"/>
      <c r="O280" s="18"/>
      <c r="P280" s="19"/>
      <c r="Q280" s="13"/>
      <c r="R280" s="20"/>
      <c r="S280" s="21"/>
      <c r="T280" s="21"/>
      <c r="U280" s="21"/>
      <c r="V280" s="21"/>
      <c r="W280" s="21"/>
      <c r="X280" s="21"/>
      <c r="Y280" s="21"/>
      <c r="Z280" s="13"/>
      <c r="AA280" s="13"/>
    </row>
    <row r="281" spans="1:27" x14ac:dyDescent="0.2">
      <c r="A281" s="18"/>
      <c r="B281" s="12"/>
      <c r="C281" s="12"/>
      <c r="D281" s="18"/>
      <c r="E281" s="18"/>
      <c r="F281" s="18"/>
      <c r="G281" s="12"/>
      <c r="H281" s="12"/>
      <c r="I281" s="12"/>
      <c r="J281" s="18"/>
      <c r="K281" s="18"/>
      <c r="L281" s="18"/>
      <c r="M281" s="18"/>
      <c r="N281" s="12"/>
      <c r="O281" s="18"/>
      <c r="P281" s="19"/>
      <c r="Q281" s="13"/>
      <c r="R281" s="20"/>
      <c r="S281" s="21"/>
      <c r="T281" s="21"/>
      <c r="U281" s="21"/>
      <c r="V281" s="21"/>
      <c r="W281" s="21"/>
      <c r="X281" s="21"/>
      <c r="Y281" s="21"/>
      <c r="Z281" s="13"/>
      <c r="AA281" s="13"/>
    </row>
    <row r="282" spans="1:27" x14ac:dyDescent="0.2">
      <c r="A282" s="18"/>
      <c r="B282" s="12"/>
      <c r="C282" s="12"/>
      <c r="D282" s="18"/>
      <c r="E282" s="18"/>
      <c r="F282" s="18"/>
      <c r="G282" s="12"/>
      <c r="H282" s="12"/>
      <c r="I282" s="12"/>
      <c r="J282" s="18"/>
      <c r="K282" s="18"/>
      <c r="L282" s="18"/>
      <c r="M282" s="18"/>
      <c r="N282" s="12"/>
      <c r="O282" s="18"/>
      <c r="P282" s="19"/>
      <c r="Q282" s="13"/>
      <c r="R282" s="20"/>
      <c r="S282" s="21"/>
      <c r="T282" s="21"/>
      <c r="U282" s="21"/>
      <c r="V282" s="21"/>
      <c r="W282" s="21"/>
      <c r="X282" s="21"/>
      <c r="Y282" s="21"/>
      <c r="Z282" s="13"/>
      <c r="AA282" s="13"/>
    </row>
    <row r="283" spans="1:27" x14ac:dyDescent="0.2">
      <c r="A283" s="18"/>
      <c r="B283" s="12"/>
      <c r="C283" s="12"/>
      <c r="D283" s="18"/>
      <c r="E283" s="18"/>
      <c r="F283" s="18"/>
      <c r="G283" s="12"/>
      <c r="H283" s="12"/>
      <c r="I283" s="12"/>
      <c r="J283" s="18"/>
      <c r="K283" s="18"/>
      <c r="L283" s="18"/>
      <c r="M283" s="18"/>
      <c r="N283" s="12"/>
      <c r="O283" s="18"/>
      <c r="P283" s="19"/>
      <c r="Q283" s="13"/>
      <c r="R283" s="20"/>
      <c r="S283" s="21"/>
      <c r="T283" s="21"/>
      <c r="U283" s="21"/>
      <c r="V283" s="21"/>
      <c r="W283" s="21"/>
      <c r="X283" s="21"/>
      <c r="Y283" s="21"/>
      <c r="Z283" s="13"/>
      <c r="AA283" s="13"/>
    </row>
    <row r="284" spans="1:27" x14ac:dyDescent="0.2">
      <c r="A284" s="18"/>
      <c r="B284" s="12"/>
      <c r="C284" s="12"/>
      <c r="D284" s="18"/>
      <c r="E284" s="18"/>
      <c r="F284" s="18"/>
      <c r="G284" s="12"/>
      <c r="H284" s="12"/>
      <c r="I284" s="12"/>
      <c r="J284" s="18"/>
      <c r="K284" s="18"/>
      <c r="L284" s="18"/>
      <c r="M284" s="18"/>
      <c r="N284" s="12"/>
      <c r="O284" s="18"/>
      <c r="P284" s="19"/>
      <c r="Q284" s="13"/>
      <c r="R284" s="20"/>
      <c r="S284" s="21"/>
      <c r="T284" s="21"/>
      <c r="U284" s="21"/>
      <c r="V284" s="21"/>
      <c r="W284" s="21"/>
      <c r="X284" s="21"/>
      <c r="Y284" s="21"/>
      <c r="Z284" s="13"/>
      <c r="AA284" s="13"/>
    </row>
    <row r="285" spans="1:27" x14ac:dyDescent="0.2">
      <c r="A285" s="18"/>
      <c r="B285" s="12"/>
      <c r="C285" s="12"/>
      <c r="D285" s="18"/>
      <c r="E285" s="18"/>
      <c r="F285" s="18"/>
      <c r="G285" s="12"/>
      <c r="H285" s="12"/>
      <c r="I285" s="12"/>
      <c r="J285" s="18"/>
      <c r="K285" s="18"/>
      <c r="L285" s="18"/>
      <c r="M285" s="18"/>
      <c r="N285" s="12"/>
      <c r="O285" s="18"/>
      <c r="P285" s="19"/>
      <c r="Q285" s="13"/>
      <c r="R285" s="20"/>
      <c r="S285" s="21"/>
      <c r="T285" s="21"/>
      <c r="U285" s="21"/>
      <c r="V285" s="21"/>
      <c r="W285" s="21"/>
      <c r="X285" s="21"/>
      <c r="Y285" s="21"/>
      <c r="Z285" s="13"/>
      <c r="AA285" s="13"/>
    </row>
    <row r="286" spans="1:27" x14ac:dyDescent="0.2">
      <c r="A286" s="18"/>
      <c r="B286" s="12"/>
      <c r="C286" s="12"/>
      <c r="D286" s="18"/>
      <c r="E286" s="18"/>
      <c r="F286" s="18"/>
      <c r="G286" s="12"/>
      <c r="H286" s="12"/>
      <c r="I286" s="12"/>
      <c r="J286" s="18"/>
      <c r="K286" s="18"/>
      <c r="L286" s="18"/>
      <c r="M286" s="18"/>
      <c r="N286" s="12"/>
      <c r="O286" s="18"/>
      <c r="P286" s="19"/>
      <c r="Q286" s="13"/>
      <c r="R286" s="20"/>
      <c r="S286" s="21"/>
      <c r="T286" s="21"/>
      <c r="U286" s="21"/>
      <c r="V286" s="21"/>
      <c r="W286" s="21"/>
      <c r="X286" s="21"/>
      <c r="Y286" s="21"/>
      <c r="Z286" s="13"/>
      <c r="AA286" s="13"/>
    </row>
    <row r="287" spans="1:27" x14ac:dyDescent="0.2">
      <c r="A287" s="18"/>
      <c r="B287" s="12"/>
      <c r="C287" s="12"/>
      <c r="D287" s="18"/>
      <c r="E287" s="18"/>
      <c r="F287" s="18"/>
      <c r="G287" s="12"/>
      <c r="H287" s="12"/>
      <c r="I287" s="12"/>
      <c r="J287" s="18"/>
      <c r="K287" s="18"/>
      <c r="L287" s="18"/>
      <c r="M287" s="18"/>
      <c r="N287" s="12"/>
      <c r="O287" s="18"/>
      <c r="P287" s="19"/>
      <c r="Q287" s="13"/>
      <c r="R287" s="20"/>
      <c r="S287" s="21"/>
      <c r="T287" s="21"/>
      <c r="U287" s="21"/>
      <c r="V287" s="21"/>
      <c r="W287" s="21"/>
      <c r="X287" s="21"/>
      <c r="Y287" s="21"/>
      <c r="Z287" s="13"/>
      <c r="AA287" s="13"/>
    </row>
    <row r="288" spans="1:27" x14ac:dyDescent="0.2">
      <c r="A288" s="18"/>
      <c r="B288" s="12"/>
      <c r="C288" s="12"/>
      <c r="D288" s="18"/>
      <c r="E288" s="18"/>
      <c r="F288" s="18"/>
      <c r="G288" s="12"/>
      <c r="H288" s="12"/>
      <c r="I288" s="12"/>
      <c r="J288" s="18"/>
      <c r="K288" s="18"/>
      <c r="L288" s="18"/>
      <c r="M288" s="18"/>
      <c r="N288" s="12"/>
      <c r="O288" s="18"/>
      <c r="P288" s="19"/>
      <c r="Q288" s="13"/>
      <c r="R288" s="20"/>
      <c r="S288" s="21"/>
      <c r="T288" s="21"/>
      <c r="U288" s="21"/>
      <c r="V288" s="21"/>
      <c r="W288" s="21"/>
      <c r="X288" s="21"/>
      <c r="Y288" s="21"/>
      <c r="Z288" s="13"/>
      <c r="AA288" s="13"/>
    </row>
    <row r="289" spans="1:27" x14ac:dyDescent="0.2">
      <c r="A289" s="18"/>
      <c r="B289" s="12"/>
      <c r="C289" s="12"/>
      <c r="D289" s="18"/>
      <c r="E289" s="18"/>
      <c r="F289" s="18"/>
      <c r="G289" s="12"/>
      <c r="H289" s="12"/>
      <c r="I289" s="12"/>
      <c r="J289" s="18"/>
      <c r="K289" s="18"/>
      <c r="L289" s="18"/>
      <c r="M289" s="18"/>
      <c r="N289" s="12"/>
      <c r="O289" s="18"/>
      <c r="P289" s="19"/>
      <c r="Q289" s="13"/>
      <c r="R289" s="20"/>
      <c r="S289" s="21"/>
      <c r="T289" s="21"/>
      <c r="U289" s="21"/>
      <c r="V289" s="21"/>
      <c r="W289" s="21"/>
      <c r="X289" s="21"/>
      <c r="Y289" s="21"/>
      <c r="Z289" s="13"/>
      <c r="AA289" s="13"/>
    </row>
    <row r="290" spans="1:27" x14ac:dyDescent="0.2">
      <c r="A290" s="18"/>
      <c r="B290" s="12"/>
      <c r="C290" s="12"/>
      <c r="D290" s="18"/>
      <c r="E290" s="18"/>
      <c r="F290" s="18"/>
      <c r="G290" s="12"/>
      <c r="H290" s="12"/>
      <c r="I290" s="12"/>
      <c r="J290" s="18"/>
      <c r="K290" s="18"/>
      <c r="L290" s="18"/>
      <c r="M290" s="18"/>
      <c r="N290" s="12"/>
      <c r="O290" s="18"/>
      <c r="P290" s="19"/>
      <c r="Q290" s="13"/>
      <c r="R290" s="20"/>
      <c r="S290" s="21"/>
      <c r="T290" s="21"/>
      <c r="U290" s="21"/>
      <c r="V290" s="21"/>
      <c r="W290" s="21"/>
      <c r="X290" s="21"/>
      <c r="Y290" s="21"/>
      <c r="Z290" s="13"/>
      <c r="AA290" s="13"/>
    </row>
    <row r="291" spans="1:27" x14ac:dyDescent="0.2">
      <c r="A291" s="18"/>
      <c r="B291" s="12"/>
      <c r="C291" s="12"/>
      <c r="D291" s="18"/>
      <c r="E291" s="18"/>
      <c r="F291" s="18"/>
      <c r="G291" s="12"/>
      <c r="H291" s="12"/>
      <c r="I291" s="12"/>
      <c r="J291" s="18"/>
      <c r="K291" s="18"/>
      <c r="L291" s="18"/>
      <c r="M291" s="18"/>
      <c r="N291" s="12"/>
      <c r="O291" s="18"/>
      <c r="P291" s="19"/>
      <c r="Q291" s="13"/>
      <c r="R291" s="20"/>
      <c r="S291" s="21"/>
      <c r="T291" s="21"/>
      <c r="U291" s="21"/>
      <c r="V291" s="21"/>
      <c r="W291" s="21"/>
      <c r="X291" s="21"/>
      <c r="Y291" s="21"/>
      <c r="Z291" s="13"/>
      <c r="AA291" s="13"/>
    </row>
    <row r="292" spans="1:27" x14ac:dyDescent="0.2">
      <c r="A292" s="18"/>
      <c r="B292" s="12"/>
      <c r="C292" s="12"/>
      <c r="D292" s="18"/>
      <c r="E292" s="18"/>
      <c r="F292" s="18"/>
      <c r="G292" s="12"/>
      <c r="H292" s="12"/>
      <c r="I292" s="12"/>
      <c r="J292" s="18"/>
      <c r="K292" s="18"/>
      <c r="L292" s="18"/>
      <c r="M292" s="18"/>
      <c r="N292" s="12"/>
      <c r="O292" s="18"/>
      <c r="P292" s="19"/>
      <c r="Q292" s="13"/>
      <c r="R292" s="20"/>
      <c r="S292" s="21"/>
      <c r="T292" s="21"/>
      <c r="U292" s="21"/>
      <c r="V292" s="21"/>
      <c r="W292" s="21"/>
      <c r="X292" s="21"/>
      <c r="Y292" s="21"/>
      <c r="Z292" s="13"/>
      <c r="AA292" s="13"/>
    </row>
    <row r="293" spans="1:27" x14ac:dyDescent="0.2">
      <c r="A293" s="18"/>
      <c r="B293" s="12"/>
      <c r="C293" s="12"/>
      <c r="D293" s="18"/>
      <c r="E293" s="18"/>
      <c r="F293" s="18"/>
      <c r="G293" s="12"/>
      <c r="H293" s="12"/>
      <c r="I293" s="12"/>
      <c r="J293" s="18"/>
      <c r="K293" s="18"/>
      <c r="L293" s="18"/>
      <c r="M293" s="18"/>
      <c r="N293" s="12"/>
      <c r="O293" s="18"/>
      <c r="P293" s="19"/>
      <c r="Q293" s="13"/>
      <c r="R293" s="20"/>
      <c r="S293" s="21"/>
      <c r="T293" s="21"/>
      <c r="U293" s="21"/>
      <c r="V293" s="21"/>
      <c r="W293" s="21"/>
      <c r="X293" s="21"/>
      <c r="Y293" s="21"/>
      <c r="Z293" s="13"/>
      <c r="AA293" s="13"/>
    </row>
    <row r="294" spans="1:27" x14ac:dyDescent="0.2">
      <c r="A294" s="18"/>
      <c r="B294" s="12"/>
      <c r="C294" s="12"/>
      <c r="D294" s="18"/>
      <c r="E294" s="18"/>
      <c r="F294" s="18"/>
      <c r="G294" s="12"/>
      <c r="H294" s="12"/>
      <c r="I294" s="12"/>
      <c r="J294" s="18"/>
      <c r="K294" s="18"/>
      <c r="L294" s="18"/>
      <c r="M294" s="18"/>
      <c r="N294" s="12"/>
      <c r="O294" s="18"/>
      <c r="P294" s="19"/>
      <c r="Q294" s="13"/>
      <c r="R294" s="20"/>
      <c r="S294" s="21"/>
      <c r="T294" s="21"/>
      <c r="U294" s="21"/>
      <c r="V294" s="21"/>
      <c r="W294" s="21"/>
      <c r="X294" s="21"/>
      <c r="Y294" s="21"/>
      <c r="Z294" s="13"/>
      <c r="AA294" s="13"/>
    </row>
    <row r="295" spans="1:27" x14ac:dyDescent="0.2">
      <c r="A295" s="18"/>
      <c r="B295" s="12"/>
      <c r="C295" s="12"/>
      <c r="D295" s="18"/>
      <c r="E295" s="18"/>
      <c r="F295" s="18"/>
      <c r="G295" s="12"/>
      <c r="H295" s="12"/>
      <c r="I295" s="12"/>
      <c r="J295" s="18"/>
      <c r="K295" s="18"/>
      <c r="L295" s="18"/>
      <c r="M295" s="18"/>
      <c r="N295" s="12"/>
      <c r="O295" s="18"/>
      <c r="P295" s="19"/>
      <c r="Q295" s="13"/>
      <c r="R295" s="20"/>
      <c r="S295" s="21"/>
      <c r="T295" s="21"/>
      <c r="U295" s="21"/>
      <c r="V295" s="21"/>
      <c r="W295" s="21"/>
      <c r="X295" s="21"/>
      <c r="Y295" s="21"/>
      <c r="Z295" s="13"/>
      <c r="AA295" s="13"/>
    </row>
    <row r="296" spans="1:27" x14ac:dyDescent="0.2">
      <c r="A296" s="18"/>
      <c r="B296" s="12"/>
      <c r="C296" s="12"/>
      <c r="D296" s="18"/>
      <c r="E296" s="18"/>
      <c r="F296" s="18"/>
      <c r="G296" s="12"/>
      <c r="H296" s="12"/>
      <c r="I296" s="12"/>
      <c r="J296" s="18"/>
      <c r="K296" s="18"/>
      <c r="L296" s="18"/>
      <c r="M296" s="18"/>
      <c r="N296" s="12"/>
      <c r="O296" s="18"/>
      <c r="P296" s="19"/>
      <c r="Q296" s="13"/>
      <c r="R296" s="20"/>
      <c r="S296" s="21"/>
      <c r="T296" s="21"/>
      <c r="U296" s="21"/>
      <c r="V296" s="21"/>
      <c r="W296" s="21"/>
      <c r="X296" s="21"/>
      <c r="Y296" s="21"/>
      <c r="Z296" s="13"/>
      <c r="AA296" s="13"/>
    </row>
    <row r="297" spans="1:27" x14ac:dyDescent="0.2">
      <c r="A297" s="18"/>
      <c r="B297" s="12"/>
      <c r="C297" s="12"/>
      <c r="D297" s="18"/>
      <c r="E297" s="18"/>
      <c r="F297" s="18"/>
      <c r="G297" s="12"/>
      <c r="H297" s="12"/>
      <c r="I297" s="12"/>
      <c r="J297" s="18"/>
      <c r="K297" s="18"/>
      <c r="L297" s="18"/>
      <c r="M297" s="18"/>
      <c r="N297" s="12"/>
      <c r="O297" s="18"/>
      <c r="P297" s="19"/>
      <c r="Q297" s="13"/>
      <c r="R297" s="20"/>
      <c r="S297" s="21"/>
      <c r="T297" s="21"/>
      <c r="U297" s="21"/>
      <c r="V297" s="21"/>
      <c r="W297" s="21"/>
      <c r="X297" s="21"/>
      <c r="Y297" s="21"/>
      <c r="Z297" s="13"/>
      <c r="AA297" s="13"/>
    </row>
    <row r="298" spans="1:27" x14ac:dyDescent="0.2">
      <c r="A298" s="18"/>
      <c r="B298" s="12"/>
      <c r="C298" s="12"/>
      <c r="D298" s="18"/>
      <c r="E298" s="18"/>
      <c r="F298" s="18"/>
      <c r="G298" s="12"/>
      <c r="H298" s="12"/>
      <c r="I298" s="12"/>
      <c r="J298" s="18"/>
      <c r="K298" s="18"/>
      <c r="L298" s="18"/>
      <c r="M298" s="18"/>
      <c r="N298" s="12"/>
      <c r="O298" s="18"/>
      <c r="P298" s="19"/>
      <c r="Q298" s="13"/>
      <c r="R298" s="20"/>
      <c r="S298" s="21"/>
      <c r="T298" s="21"/>
      <c r="U298" s="21"/>
      <c r="V298" s="21"/>
      <c r="W298" s="21"/>
      <c r="X298" s="21"/>
      <c r="Y298" s="21"/>
      <c r="Z298" s="13"/>
      <c r="AA298" s="13"/>
    </row>
    <row r="299" spans="1:27" x14ac:dyDescent="0.2">
      <c r="A299" s="18"/>
      <c r="B299" s="12"/>
      <c r="C299" s="12"/>
      <c r="D299" s="18"/>
      <c r="E299" s="18"/>
      <c r="F299" s="18"/>
      <c r="G299" s="12"/>
      <c r="H299" s="12"/>
      <c r="I299" s="12"/>
      <c r="J299" s="18"/>
      <c r="K299" s="18"/>
      <c r="L299" s="18"/>
      <c r="M299" s="18"/>
      <c r="N299" s="12"/>
      <c r="O299" s="18"/>
      <c r="P299" s="19"/>
      <c r="Q299" s="13"/>
      <c r="R299" s="20"/>
      <c r="S299" s="21"/>
      <c r="T299" s="21"/>
      <c r="U299" s="21"/>
      <c r="V299" s="21"/>
      <c r="W299" s="21"/>
      <c r="X299" s="21"/>
      <c r="Y299" s="21"/>
      <c r="Z299" s="13"/>
      <c r="AA299" s="13"/>
    </row>
    <row r="300" spans="1:27" x14ac:dyDescent="0.2">
      <c r="A300" s="18"/>
      <c r="B300" s="12"/>
      <c r="C300" s="12"/>
      <c r="D300" s="18"/>
      <c r="E300" s="18"/>
      <c r="F300" s="18"/>
      <c r="G300" s="12"/>
      <c r="H300" s="12"/>
      <c r="I300" s="12"/>
      <c r="J300" s="18"/>
      <c r="K300" s="18"/>
      <c r="L300" s="18"/>
      <c r="M300" s="18"/>
      <c r="N300" s="12"/>
      <c r="O300" s="18"/>
      <c r="P300" s="19"/>
      <c r="Q300" s="13"/>
      <c r="R300" s="20"/>
      <c r="S300" s="21"/>
      <c r="T300" s="21"/>
      <c r="U300" s="21"/>
      <c r="V300" s="21"/>
      <c r="W300" s="21"/>
      <c r="X300" s="21"/>
      <c r="Y300" s="21"/>
      <c r="Z300" s="13"/>
      <c r="AA300" s="13"/>
    </row>
    <row r="301" spans="1:27" x14ac:dyDescent="0.2">
      <c r="A301" s="18"/>
      <c r="B301" s="12"/>
      <c r="C301" s="12"/>
      <c r="D301" s="18"/>
      <c r="E301" s="18"/>
      <c r="F301" s="18"/>
      <c r="G301" s="12"/>
      <c r="H301" s="12"/>
      <c r="I301" s="12"/>
      <c r="J301" s="18"/>
      <c r="K301" s="18"/>
      <c r="L301" s="18"/>
      <c r="M301" s="18"/>
      <c r="N301" s="12"/>
      <c r="O301" s="18"/>
      <c r="P301" s="19"/>
      <c r="Q301" s="13"/>
      <c r="R301" s="20"/>
      <c r="S301" s="21"/>
      <c r="T301" s="21"/>
      <c r="U301" s="21"/>
      <c r="V301" s="21"/>
      <c r="W301" s="21"/>
      <c r="X301" s="21"/>
      <c r="Y301" s="21"/>
      <c r="Z301" s="13"/>
      <c r="AA301" s="13"/>
    </row>
    <row r="302" spans="1:27" x14ac:dyDescent="0.2">
      <c r="A302" s="18"/>
      <c r="B302" s="12"/>
      <c r="C302" s="12"/>
      <c r="D302" s="18"/>
      <c r="E302" s="18"/>
      <c r="F302" s="18"/>
      <c r="G302" s="12"/>
      <c r="H302" s="12"/>
      <c r="I302" s="12"/>
      <c r="J302" s="18"/>
      <c r="K302" s="18"/>
      <c r="L302" s="18"/>
      <c r="M302" s="18"/>
      <c r="N302" s="12"/>
      <c r="O302" s="18"/>
      <c r="P302" s="19"/>
      <c r="Q302" s="13"/>
      <c r="R302" s="20"/>
      <c r="S302" s="21"/>
      <c r="T302" s="21"/>
      <c r="U302" s="21"/>
      <c r="V302" s="21"/>
      <c r="W302" s="21"/>
      <c r="X302" s="21"/>
      <c r="Y302" s="21"/>
      <c r="Z302" s="13"/>
      <c r="AA302" s="13"/>
    </row>
    <row r="303" spans="1:27" x14ac:dyDescent="0.2">
      <c r="A303" s="18"/>
      <c r="B303" s="12"/>
      <c r="C303" s="12"/>
      <c r="D303" s="18"/>
      <c r="E303" s="18"/>
      <c r="F303" s="18"/>
      <c r="G303" s="12"/>
      <c r="H303" s="12"/>
      <c r="I303" s="12"/>
      <c r="J303" s="18"/>
      <c r="K303" s="18"/>
      <c r="L303" s="18"/>
      <c r="M303" s="18"/>
      <c r="N303" s="12"/>
      <c r="O303" s="18"/>
      <c r="P303" s="19"/>
      <c r="Q303" s="13"/>
      <c r="R303" s="20"/>
      <c r="S303" s="21"/>
      <c r="T303" s="21"/>
      <c r="U303" s="21"/>
      <c r="V303" s="21"/>
      <c r="W303" s="21"/>
      <c r="X303" s="21"/>
      <c r="Y303" s="21"/>
      <c r="Z303" s="13"/>
      <c r="AA303" s="13"/>
    </row>
    <row r="304" spans="1:27" x14ac:dyDescent="0.2">
      <c r="A304" s="18"/>
      <c r="B304" s="12"/>
      <c r="C304" s="12"/>
      <c r="D304" s="18"/>
      <c r="E304" s="18"/>
      <c r="F304" s="18"/>
      <c r="G304" s="12"/>
      <c r="H304" s="12"/>
      <c r="I304" s="12"/>
      <c r="J304" s="18"/>
      <c r="K304" s="18"/>
      <c r="L304" s="18"/>
      <c r="M304" s="18"/>
      <c r="N304" s="12"/>
      <c r="O304" s="18"/>
      <c r="P304" s="19"/>
      <c r="Q304" s="13"/>
      <c r="R304" s="20"/>
      <c r="S304" s="21"/>
      <c r="T304" s="21"/>
      <c r="U304" s="21"/>
      <c r="V304" s="21"/>
      <c r="W304" s="21"/>
      <c r="X304" s="21"/>
      <c r="Y304" s="21"/>
      <c r="Z304" s="13"/>
      <c r="AA304" s="13"/>
    </row>
    <row r="305" spans="1:27" x14ac:dyDescent="0.2">
      <c r="A305" s="18"/>
      <c r="B305" s="12"/>
      <c r="C305" s="12"/>
      <c r="D305" s="18"/>
      <c r="E305" s="18"/>
      <c r="F305" s="18"/>
      <c r="G305" s="12"/>
      <c r="H305" s="12"/>
      <c r="I305" s="12"/>
      <c r="J305" s="18"/>
      <c r="K305" s="18"/>
      <c r="L305" s="18"/>
      <c r="M305" s="18"/>
      <c r="N305" s="12"/>
      <c r="O305" s="18"/>
      <c r="P305" s="19"/>
      <c r="Q305" s="13"/>
      <c r="R305" s="20"/>
      <c r="S305" s="21"/>
      <c r="T305" s="21"/>
      <c r="U305" s="21"/>
      <c r="V305" s="21"/>
      <c r="W305" s="21"/>
      <c r="X305" s="21"/>
      <c r="Y305" s="21"/>
      <c r="Z305" s="13"/>
      <c r="AA305" s="13"/>
    </row>
    <row r="306" spans="1:27" x14ac:dyDescent="0.2">
      <c r="A306" s="18"/>
      <c r="B306" s="12"/>
      <c r="C306" s="12"/>
      <c r="D306" s="18"/>
      <c r="E306" s="18"/>
      <c r="F306" s="18"/>
      <c r="G306" s="12"/>
      <c r="H306" s="12"/>
      <c r="I306" s="12"/>
      <c r="J306" s="18"/>
      <c r="K306" s="18"/>
      <c r="L306" s="18"/>
      <c r="M306" s="18"/>
      <c r="N306" s="12"/>
      <c r="O306" s="18"/>
      <c r="P306" s="19"/>
      <c r="Q306" s="13"/>
      <c r="R306" s="20"/>
      <c r="S306" s="21"/>
      <c r="T306" s="21"/>
      <c r="U306" s="21"/>
      <c r="V306" s="21"/>
      <c r="W306" s="21"/>
      <c r="X306" s="21"/>
      <c r="Y306" s="21"/>
      <c r="Z306" s="13"/>
      <c r="AA306" s="13"/>
    </row>
    <row r="307" spans="1:27" x14ac:dyDescent="0.2">
      <c r="A307" s="18"/>
      <c r="B307" s="12"/>
      <c r="C307" s="12"/>
      <c r="D307" s="18"/>
      <c r="E307" s="18"/>
      <c r="F307" s="18"/>
      <c r="G307" s="12"/>
      <c r="H307" s="12"/>
      <c r="I307" s="12"/>
      <c r="J307" s="18"/>
      <c r="K307" s="18"/>
      <c r="L307" s="18"/>
      <c r="M307" s="18"/>
      <c r="N307" s="12"/>
      <c r="O307" s="18"/>
      <c r="P307" s="19"/>
      <c r="Q307" s="13"/>
      <c r="R307" s="20"/>
      <c r="S307" s="21"/>
      <c r="T307" s="21"/>
      <c r="U307" s="21"/>
      <c r="V307" s="21"/>
      <c r="W307" s="21"/>
      <c r="X307" s="21"/>
      <c r="Y307" s="21"/>
      <c r="Z307" s="13"/>
      <c r="AA307" s="13"/>
    </row>
    <row r="308" spans="1:27" x14ac:dyDescent="0.2">
      <c r="A308" s="18"/>
      <c r="B308" s="12"/>
      <c r="C308" s="12"/>
      <c r="D308" s="18"/>
      <c r="E308" s="18"/>
      <c r="F308" s="18"/>
      <c r="G308" s="12"/>
      <c r="H308" s="12"/>
      <c r="I308" s="12"/>
      <c r="J308" s="18"/>
      <c r="K308" s="18"/>
      <c r="L308" s="18"/>
      <c r="M308" s="18"/>
      <c r="N308" s="12"/>
      <c r="O308" s="18"/>
      <c r="P308" s="19"/>
      <c r="Q308" s="13"/>
      <c r="R308" s="20"/>
      <c r="S308" s="21"/>
      <c r="T308" s="21"/>
      <c r="U308" s="21"/>
      <c r="V308" s="21"/>
      <c r="W308" s="21"/>
      <c r="X308" s="21"/>
      <c r="Y308" s="21"/>
      <c r="Z308" s="13"/>
      <c r="AA308" s="13"/>
    </row>
    <row r="309" spans="1:27" x14ac:dyDescent="0.2">
      <c r="A309" s="18"/>
      <c r="B309" s="12"/>
      <c r="C309" s="12"/>
      <c r="D309" s="18"/>
      <c r="E309" s="18"/>
      <c r="F309" s="18"/>
      <c r="G309" s="12"/>
      <c r="H309" s="12"/>
      <c r="I309" s="12"/>
      <c r="J309" s="18"/>
      <c r="K309" s="18"/>
      <c r="L309" s="18"/>
      <c r="M309" s="18"/>
      <c r="N309" s="12"/>
      <c r="O309" s="18"/>
      <c r="P309" s="19"/>
      <c r="Q309" s="13"/>
      <c r="R309" s="20"/>
      <c r="S309" s="21"/>
      <c r="T309" s="21"/>
      <c r="U309" s="21"/>
      <c r="V309" s="21"/>
      <c r="W309" s="21"/>
      <c r="X309" s="21"/>
      <c r="Y309" s="21"/>
      <c r="Z309" s="13"/>
      <c r="AA309" s="13"/>
    </row>
    <row r="310" spans="1:27" x14ac:dyDescent="0.2">
      <c r="A310" s="18"/>
      <c r="B310" s="12"/>
      <c r="C310" s="12"/>
      <c r="D310" s="18"/>
      <c r="E310" s="18"/>
      <c r="F310" s="18"/>
      <c r="G310" s="12"/>
      <c r="H310" s="12"/>
      <c r="I310" s="12"/>
      <c r="J310" s="18"/>
      <c r="K310" s="18"/>
      <c r="L310" s="18"/>
      <c r="M310" s="18"/>
      <c r="N310" s="12"/>
      <c r="O310" s="18"/>
      <c r="P310" s="19"/>
      <c r="Q310" s="13"/>
      <c r="R310" s="20"/>
      <c r="S310" s="21"/>
      <c r="T310" s="21"/>
      <c r="U310" s="21"/>
      <c r="V310" s="21"/>
      <c r="W310" s="21"/>
      <c r="X310" s="21"/>
      <c r="Y310" s="21"/>
      <c r="Z310" s="13"/>
      <c r="AA310" s="13"/>
    </row>
    <row r="311" spans="1:27" x14ac:dyDescent="0.2">
      <c r="A311" s="18"/>
      <c r="B311" s="12"/>
      <c r="C311" s="12"/>
      <c r="D311" s="18"/>
      <c r="E311" s="18"/>
      <c r="F311" s="18"/>
      <c r="G311" s="12"/>
      <c r="H311" s="12"/>
      <c r="I311" s="12"/>
      <c r="J311" s="18"/>
      <c r="K311" s="18"/>
      <c r="L311" s="18"/>
      <c r="M311" s="18"/>
      <c r="N311" s="12"/>
      <c r="O311" s="18"/>
      <c r="P311" s="19"/>
      <c r="Q311" s="13"/>
      <c r="R311" s="20"/>
      <c r="S311" s="21"/>
      <c r="T311" s="21"/>
      <c r="U311" s="21"/>
      <c r="V311" s="21"/>
      <c r="W311" s="21"/>
      <c r="X311" s="21"/>
      <c r="Y311" s="21"/>
      <c r="Z311" s="13"/>
      <c r="AA311" s="13"/>
    </row>
    <row r="312" spans="1:27" x14ac:dyDescent="0.2">
      <c r="A312" s="18"/>
      <c r="B312" s="12"/>
      <c r="C312" s="12"/>
      <c r="D312" s="18"/>
      <c r="E312" s="18"/>
      <c r="F312" s="18"/>
      <c r="G312" s="12"/>
      <c r="H312" s="12"/>
      <c r="I312" s="12"/>
      <c r="J312" s="18"/>
      <c r="K312" s="18"/>
      <c r="L312" s="18"/>
      <c r="M312" s="18"/>
      <c r="N312" s="12"/>
      <c r="O312" s="18"/>
      <c r="P312" s="19"/>
      <c r="Q312" s="13"/>
      <c r="R312" s="20"/>
      <c r="S312" s="21"/>
      <c r="T312" s="21"/>
      <c r="U312" s="21"/>
      <c r="V312" s="21"/>
      <c r="W312" s="21"/>
      <c r="X312" s="21"/>
      <c r="Y312" s="21"/>
      <c r="Z312" s="13"/>
      <c r="AA312" s="13"/>
    </row>
    <row r="313" spans="1:27" x14ac:dyDescent="0.2">
      <c r="A313" s="18"/>
      <c r="B313" s="12"/>
      <c r="C313" s="12"/>
      <c r="D313" s="18"/>
      <c r="E313" s="18"/>
      <c r="F313" s="18"/>
      <c r="G313" s="12"/>
      <c r="H313" s="12"/>
      <c r="I313" s="12"/>
      <c r="J313" s="18"/>
      <c r="K313" s="18"/>
      <c r="L313" s="18"/>
      <c r="M313" s="18"/>
      <c r="N313" s="12"/>
      <c r="O313" s="18"/>
      <c r="P313" s="19"/>
      <c r="Q313" s="13"/>
      <c r="R313" s="20"/>
      <c r="S313" s="21"/>
      <c r="T313" s="21"/>
      <c r="U313" s="21"/>
      <c r="V313" s="21"/>
      <c r="W313" s="21"/>
      <c r="X313" s="21"/>
      <c r="Y313" s="21"/>
      <c r="Z313" s="13"/>
      <c r="AA313" s="13"/>
    </row>
    <row r="314" spans="1:27" x14ac:dyDescent="0.2">
      <c r="A314" s="18"/>
      <c r="B314" s="12"/>
      <c r="C314" s="12"/>
      <c r="D314" s="18"/>
      <c r="E314" s="18"/>
      <c r="F314" s="18"/>
      <c r="G314" s="12"/>
      <c r="H314" s="12"/>
      <c r="I314" s="12"/>
      <c r="J314" s="18"/>
      <c r="K314" s="18"/>
      <c r="L314" s="18"/>
      <c r="M314" s="18"/>
      <c r="N314" s="12"/>
      <c r="O314" s="18"/>
      <c r="P314" s="19"/>
      <c r="Q314" s="13"/>
      <c r="R314" s="20"/>
      <c r="S314" s="21"/>
      <c r="T314" s="21"/>
      <c r="U314" s="21"/>
      <c r="V314" s="21"/>
      <c r="W314" s="21"/>
      <c r="X314" s="21"/>
      <c r="Y314" s="21"/>
      <c r="Z314" s="13"/>
      <c r="AA314" s="13"/>
    </row>
    <row r="315" spans="1:27" x14ac:dyDescent="0.2">
      <c r="A315" s="18"/>
      <c r="B315" s="12"/>
      <c r="C315" s="12"/>
      <c r="D315" s="18"/>
      <c r="E315" s="18"/>
      <c r="F315" s="18"/>
      <c r="G315" s="12"/>
      <c r="H315" s="12"/>
      <c r="I315" s="12"/>
      <c r="J315" s="18"/>
      <c r="K315" s="18"/>
      <c r="L315" s="18"/>
      <c r="M315" s="18"/>
      <c r="N315" s="12"/>
      <c r="O315" s="18"/>
      <c r="P315" s="19"/>
      <c r="Q315" s="13"/>
      <c r="R315" s="20"/>
      <c r="S315" s="21"/>
      <c r="T315" s="21"/>
      <c r="U315" s="21"/>
      <c r="V315" s="21"/>
      <c r="W315" s="21"/>
      <c r="X315" s="21"/>
      <c r="Y315" s="21"/>
      <c r="Z315" s="13"/>
      <c r="AA315" s="13"/>
    </row>
    <row r="316" spans="1:27" x14ac:dyDescent="0.2">
      <c r="A316" s="18"/>
      <c r="B316" s="12"/>
      <c r="C316" s="12"/>
      <c r="D316" s="18"/>
      <c r="E316" s="18"/>
      <c r="F316" s="18"/>
      <c r="G316" s="12"/>
      <c r="H316" s="12"/>
      <c r="I316" s="12"/>
      <c r="J316" s="18"/>
      <c r="K316" s="18"/>
      <c r="L316" s="18"/>
      <c r="M316" s="18"/>
      <c r="N316" s="12"/>
      <c r="O316" s="18"/>
      <c r="P316" s="19"/>
      <c r="Q316" s="13"/>
      <c r="R316" s="20"/>
      <c r="S316" s="21"/>
      <c r="T316" s="21"/>
      <c r="U316" s="21"/>
      <c r="V316" s="21"/>
      <c r="W316" s="21"/>
      <c r="X316" s="21"/>
      <c r="Y316" s="21"/>
      <c r="Z316" s="13"/>
      <c r="AA316" s="13"/>
    </row>
    <row r="317" spans="1:27" x14ac:dyDescent="0.2">
      <c r="A317" s="18"/>
      <c r="B317" s="12"/>
      <c r="C317" s="12"/>
      <c r="D317" s="18"/>
      <c r="E317" s="18"/>
      <c r="F317" s="18"/>
      <c r="G317" s="12"/>
      <c r="H317" s="12"/>
      <c r="I317" s="12"/>
      <c r="J317" s="18"/>
      <c r="K317" s="18"/>
      <c r="L317" s="18"/>
      <c r="M317" s="18"/>
      <c r="N317" s="12"/>
      <c r="O317" s="18"/>
      <c r="P317" s="19"/>
      <c r="Q317" s="13"/>
      <c r="R317" s="20"/>
      <c r="S317" s="21"/>
      <c r="T317" s="21"/>
      <c r="U317" s="21"/>
      <c r="V317" s="21"/>
      <c r="W317" s="21"/>
      <c r="X317" s="21"/>
      <c r="Y317" s="21"/>
      <c r="Z317" s="13"/>
      <c r="AA317" s="13"/>
    </row>
    <row r="318" spans="1:27" x14ac:dyDescent="0.2">
      <c r="A318" s="18"/>
      <c r="B318" s="12"/>
      <c r="C318" s="12"/>
      <c r="D318" s="18"/>
      <c r="E318" s="18"/>
      <c r="F318" s="18"/>
      <c r="G318" s="12"/>
      <c r="H318" s="12"/>
      <c r="I318" s="12"/>
      <c r="J318" s="18"/>
      <c r="K318" s="18"/>
      <c r="L318" s="18"/>
      <c r="M318" s="18"/>
      <c r="N318" s="12"/>
      <c r="O318" s="18"/>
      <c r="P318" s="19"/>
      <c r="Q318" s="13"/>
      <c r="R318" s="20"/>
      <c r="S318" s="21"/>
      <c r="T318" s="21"/>
      <c r="U318" s="21"/>
      <c r="V318" s="21"/>
      <c r="W318" s="21"/>
      <c r="X318" s="21"/>
      <c r="Y318" s="21"/>
      <c r="Z318" s="13"/>
      <c r="AA318" s="13"/>
    </row>
    <row r="319" spans="1:27" x14ac:dyDescent="0.2">
      <c r="A319" s="18"/>
      <c r="B319" s="12"/>
      <c r="C319" s="12"/>
      <c r="D319" s="18"/>
      <c r="E319" s="18"/>
      <c r="F319" s="18"/>
      <c r="G319" s="12"/>
      <c r="H319" s="12"/>
      <c r="I319" s="12"/>
      <c r="J319" s="18"/>
      <c r="K319" s="18"/>
      <c r="L319" s="18"/>
      <c r="M319" s="18"/>
      <c r="N319" s="12"/>
      <c r="O319" s="18"/>
      <c r="P319" s="19"/>
      <c r="Q319" s="13"/>
      <c r="R319" s="20"/>
      <c r="S319" s="21"/>
      <c r="T319" s="21"/>
      <c r="U319" s="21"/>
      <c r="V319" s="21"/>
      <c r="W319" s="21"/>
      <c r="X319" s="21"/>
      <c r="Y319" s="21"/>
      <c r="Z319" s="13"/>
      <c r="AA319" s="13"/>
    </row>
    <row r="320" spans="1:27" x14ac:dyDescent="0.2">
      <c r="A320" s="18"/>
      <c r="B320" s="12"/>
      <c r="C320" s="12"/>
      <c r="D320" s="18"/>
      <c r="E320" s="18"/>
      <c r="F320" s="18"/>
      <c r="G320" s="12"/>
      <c r="H320" s="12"/>
      <c r="I320" s="12"/>
      <c r="J320" s="18"/>
      <c r="K320" s="18"/>
      <c r="L320" s="18"/>
      <c r="M320" s="18"/>
      <c r="N320" s="12"/>
      <c r="O320" s="18"/>
      <c r="P320" s="19"/>
      <c r="Q320" s="13"/>
      <c r="R320" s="20"/>
      <c r="S320" s="21"/>
      <c r="T320" s="21"/>
      <c r="U320" s="21"/>
      <c r="V320" s="21"/>
      <c r="W320" s="21"/>
      <c r="X320" s="21"/>
      <c r="Y320" s="21"/>
      <c r="Z320" s="13"/>
      <c r="AA320" s="13"/>
    </row>
    <row r="321" spans="1:27" x14ac:dyDescent="0.2">
      <c r="A321" s="18"/>
      <c r="B321" s="12"/>
      <c r="C321" s="12"/>
      <c r="D321" s="18"/>
      <c r="E321" s="18"/>
      <c r="F321" s="18"/>
      <c r="G321" s="12"/>
      <c r="H321" s="12"/>
      <c r="I321" s="12"/>
      <c r="J321" s="18"/>
      <c r="K321" s="18"/>
      <c r="L321" s="18"/>
      <c r="M321" s="18"/>
      <c r="N321" s="12"/>
      <c r="O321" s="18"/>
      <c r="P321" s="19"/>
      <c r="Q321" s="13"/>
      <c r="R321" s="20"/>
      <c r="S321" s="21"/>
      <c r="T321" s="21"/>
      <c r="U321" s="21"/>
      <c r="V321" s="21"/>
      <c r="W321" s="21"/>
      <c r="X321" s="21"/>
      <c r="Y321" s="21"/>
      <c r="Z321" s="13"/>
      <c r="AA321" s="13"/>
    </row>
    <row r="322" spans="1:27" x14ac:dyDescent="0.2">
      <c r="A322" s="18"/>
      <c r="B322" s="12"/>
      <c r="C322" s="12"/>
      <c r="D322" s="18"/>
      <c r="E322" s="18"/>
      <c r="F322" s="18"/>
      <c r="G322" s="12"/>
      <c r="H322" s="12"/>
      <c r="I322" s="12"/>
      <c r="J322" s="18"/>
      <c r="K322" s="18"/>
      <c r="L322" s="18"/>
      <c r="M322" s="18"/>
      <c r="N322" s="12"/>
      <c r="O322" s="18"/>
      <c r="P322" s="19"/>
      <c r="Q322" s="13"/>
      <c r="R322" s="20"/>
      <c r="S322" s="21"/>
      <c r="T322" s="21"/>
      <c r="U322" s="21"/>
      <c r="V322" s="21"/>
      <c r="W322" s="21"/>
      <c r="X322" s="21"/>
      <c r="Y322" s="21"/>
      <c r="Z322" s="13"/>
      <c r="AA322" s="13"/>
    </row>
    <row r="323" spans="1:27" x14ac:dyDescent="0.2">
      <c r="A323" s="18"/>
      <c r="B323" s="12"/>
      <c r="C323" s="12"/>
      <c r="D323" s="18"/>
      <c r="E323" s="18"/>
      <c r="F323" s="18"/>
      <c r="G323" s="12"/>
      <c r="H323" s="12"/>
      <c r="I323" s="12"/>
      <c r="J323" s="18"/>
      <c r="K323" s="18"/>
      <c r="L323" s="18"/>
      <c r="M323" s="18"/>
      <c r="N323" s="12"/>
      <c r="O323" s="18"/>
      <c r="P323" s="19"/>
      <c r="Q323" s="13"/>
      <c r="R323" s="20"/>
      <c r="S323" s="21"/>
      <c r="T323" s="21"/>
      <c r="U323" s="21"/>
      <c r="V323" s="21"/>
      <c r="W323" s="21"/>
      <c r="X323" s="21"/>
      <c r="Y323" s="21"/>
      <c r="Z323" s="13"/>
      <c r="AA323" s="13"/>
    </row>
    <row r="324" spans="1:27" x14ac:dyDescent="0.2">
      <c r="A324" s="18"/>
      <c r="B324" s="12"/>
      <c r="C324" s="12"/>
      <c r="D324" s="18"/>
      <c r="E324" s="18"/>
      <c r="F324" s="18"/>
      <c r="G324" s="12"/>
      <c r="H324" s="12"/>
      <c r="I324" s="12"/>
      <c r="J324" s="18"/>
      <c r="K324" s="18"/>
      <c r="L324" s="18"/>
      <c r="M324" s="18"/>
      <c r="N324" s="12"/>
      <c r="O324" s="18"/>
      <c r="P324" s="19"/>
      <c r="Q324" s="13"/>
      <c r="R324" s="20"/>
      <c r="S324" s="21"/>
      <c r="T324" s="21"/>
      <c r="U324" s="21"/>
      <c r="V324" s="21"/>
      <c r="W324" s="21"/>
      <c r="X324" s="21"/>
      <c r="Y324" s="21"/>
      <c r="Z324" s="13"/>
      <c r="AA324" s="13"/>
    </row>
    <row r="325" spans="1:27" x14ac:dyDescent="0.2">
      <c r="A325" s="18"/>
      <c r="B325" s="12"/>
      <c r="C325" s="12"/>
      <c r="D325" s="18"/>
      <c r="E325" s="18"/>
      <c r="F325" s="18"/>
      <c r="G325" s="12"/>
      <c r="H325" s="12"/>
      <c r="I325" s="12"/>
      <c r="J325" s="18"/>
      <c r="K325" s="18"/>
      <c r="L325" s="18"/>
      <c r="M325" s="18"/>
      <c r="N325" s="12"/>
      <c r="O325" s="18"/>
      <c r="P325" s="19"/>
      <c r="Q325" s="13"/>
      <c r="R325" s="20"/>
      <c r="S325" s="21"/>
      <c r="T325" s="21"/>
      <c r="U325" s="21"/>
      <c r="V325" s="21"/>
      <c r="W325" s="21"/>
      <c r="X325" s="21"/>
      <c r="Y325" s="21"/>
      <c r="Z325" s="13"/>
      <c r="AA325" s="13"/>
    </row>
    <row r="326" spans="1:27" x14ac:dyDescent="0.2">
      <c r="A326" s="18"/>
      <c r="B326" s="12"/>
      <c r="C326" s="12"/>
      <c r="D326" s="18"/>
      <c r="E326" s="18"/>
      <c r="F326" s="18"/>
      <c r="G326" s="12"/>
      <c r="H326" s="12"/>
      <c r="I326" s="12"/>
      <c r="J326" s="18"/>
      <c r="K326" s="18"/>
      <c r="L326" s="18"/>
      <c r="M326" s="18"/>
      <c r="N326" s="12"/>
      <c r="O326" s="18"/>
      <c r="P326" s="19"/>
      <c r="Q326" s="13"/>
      <c r="R326" s="20"/>
      <c r="S326" s="21"/>
      <c r="T326" s="21"/>
      <c r="U326" s="21"/>
      <c r="V326" s="21"/>
      <c r="W326" s="21"/>
      <c r="X326" s="21"/>
      <c r="Y326" s="21"/>
      <c r="Z326" s="13"/>
      <c r="AA326" s="13"/>
    </row>
    <row r="327" spans="1:27" x14ac:dyDescent="0.2">
      <c r="A327" s="18"/>
      <c r="B327" s="12"/>
      <c r="C327" s="12"/>
      <c r="D327" s="18"/>
      <c r="E327" s="18"/>
      <c r="F327" s="18"/>
      <c r="G327" s="12"/>
      <c r="H327" s="12"/>
      <c r="I327" s="12"/>
      <c r="J327" s="18"/>
      <c r="K327" s="18"/>
      <c r="L327" s="18"/>
      <c r="M327" s="18"/>
      <c r="N327" s="12"/>
      <c r="O327" s="18"/>
      <c r="P327" s="19"/>
      <c r="Q327" s="13"/>
      <c r="R327" s="20"/>
      <c r="S327" s="21"/>
      <c r="T327" s="21"/>
      <c r="U327" s="21"/>
      <c r="V327" s="21"/>
      <c r="W327" s="21"/>
      <c r="X327" s="21"/>
      <c r="Y327" s="21"/>
      <c r="Z327" s="13"/>
      <c r="AA327" s="13"/>
    </row>
    <row r="328" spans="1:27" x14ac:dyDescent="0.2">
      <c r="A328" s="18"/>
      <c r="B328" s="12"/>
      <c r="C328" s="12"/>
      <c r="D328" s="18"/>
      <c r="E328" s="18"/>
      <c r="F328" s="18"/>
      <c r="G328" s="12"/>
      <c r="H328" s="12"/>
      <c r="I328" s="12"/>
      <c r="J328" s="18"/>
      <c r="K328" s="18"/>
      <c r="L328" s="18"/>
      <c r="M328" s="18"/>
      <c r="N328" s="12"/>
      <c r="O328" s="18"/>
      <c r="P328" s="19"/>
      <c r="Q328" s="13"/>
      <c r="R328" s="20"/>
      <c r="S328" s="21"/>
      <c r="T328" s="21"/>
      <c r="U328" s="21"/>
      <c r="V328" s="21"/>
      <c r="W328" s="21"/>
      <c r="X328" s="21"/>
      <c r="Y328" s="21"/>
      <c r="Z328" s="13"/>
      <c r="AA328" s="13"/>
    </row>
    <row r="329" spans="1:27" x14ac:dyDescent="0.2">
      <c r="A329" s="18"/>
      <c r="B329" s="12"/>
      <c r="C329" s="12"/>
      <c r="D329" s="18"/>
      <c r="E329" s="18"/>
      <c r="F329" s="18"/>
      <c r="G329" s="12"/>
      <c r="H329" s="12"/>
      <c r="I329" s="12"/>
      <c r="J329" s="18"/>
      <c r="K329" s="18"/>
      <c r="L329" s="18"/>
      <c r="M329" s="18"/>
      <c r="N329" s="12"/>
      <c r="O329" s="18"/>
      <c r="P329" s="19"/>
      <c r="Q329" s="13"/>
      <c r="R329" s="20"/>
      <c r="S329" s="21"/>
      <c r="T329" s="21"/>
      <c r="U329" s="21"/>
      <c r="V329" s="21"/>
      <c r="W329" s="21"/>
      <c r="X329" s="21"/>
      <c r="Y329" s="21"/>
      <c r="Z329" s="13"/>
      <c r="AA329" s="13"/>
    </row>
    <row r="330" spans="1:27" x14ac:dyDescent="0.2">
      <c r="A330" s="18"/>
      <c r="B330" s="12"/>
      <c r="C330" s="12"/>
      <c r="D330" s="18"/>
      <c r="E330" s="18"/>
      <c r="F330" s="18"/>
      <c r="G330" s="12"/>
      <c r="H330" s="12"/>
      <c r="I330" s="12"/>
      <c r="J330" s="18"/>
      <c r="K330" s="18"/>
      <c r="L330" s="18"/>
      <c r="M330" s="18"/>
      <c r="N330" s="12"/>
      <c r="O330" s="18"/>
      <c r="P330" s="19"/>
      <c r="Q330" s="13"/>
      <c r="R330" s="20"/>
      <c r="S330" s="21"/>
      <c r="T330" s="21"/>
      <c r="U330" s="21"/>
      <c r="V330" s="21"/>
      <c r="W330" s="21"/>
      <c r="X330" s="21"/>
      <c r="Y330" s="21"/>
      <c r="Z330" s="13"/>
      <c r="AA330" s="13"/>
    </row>
    <row r="331" spans="1:27" x14ac:dyDescent="0.2">
      <c r="A331" s="18"/>
      <c r="B331" s="12"/>
      <c r="C331" s="12"/>
      <c r="D331" s="18"/>
      <c r="E331" s="18"/>
      <c r="F331" s="18"/>
      <c r="G331" s="12"/>
      <c r="H331" s="12"/>
      <c r="I331" s="12"/>
      <c r="J331" s="18"/>
      <c r="K331" s="18"/>
      <c r="L331" s="18"/>
      <c r="M331" s="18"/>
      <c r="N331" s="12"/>
      <c r="O331" s="18"/>
      <c r="P331" s="19"/>
      <c r="Q331" s="13"/>
      <c r="R331" s="20"/>
      <c r="S331" s="21"/>
      <c r="T331" s="21"/>
      <c r="U331" s="21"/>
      <c r="V331" s="21"/>
      <c r="W331" s="21"/>
      <c r="X331" s="21"/>
      <c r="Y331" s="21"/>
      <c r="Z331" s="13"/>
      <c r="AA331" s="13"/>
    </row>
    <row r="332" spans="1:27" x14ac:dyDescent="0.2">
      <c r="A332" s="18"/>
      <c r="B332" s="12"/>
      <c r="C332" s="12"/>
      <c r="D332" s="18"/>
      <c r="E332" s="18"/>
      <c r="F332" s="18"/>
      <c r="G332" s="12"/>
      <c r="H332" s="12"/>
      <c r="I332" s="12"/>
      <c r="J332" s="18"/>
      <c r="K332" s="18"/>
      <c r="L332" s="18"/>
      <c r="M332" s="18"/>
      <c r="N332" s="12"/>
      <c r="O332" s="18"/>
      <c r="P332" s="19"/>
      <c r="Q332" s="13"/>
      <c r="R332" s="20"/>
      <c r="S332" s="21"/>
      <c r="T332" s="21"/>
      <c r="U332" s="21"/>
      <c r="V332" s="21"/>
      <c r="W332" s="21"/>
      <c r="X332" s="21"/>
      <c r="Y332" s="21"/>
      <c r="Z332" s="13"/>
      <c r="AA332" s="13"/>
    </row>
    <row r="333" spans="1:27" x14ac:dyDescent="0.2">
      <c r="A333" s="18"/>
      <c r="B333" s="12"/>
      <c r="C333" s="12"/>
      <c r="D333" s="18"/>
      <c r="E333" s="18"/>
      <c r="F333" s="18"/>
      <c r="G333" s="12"/>
      <c r="H333" s="12"/>
      <c r="I333" s="12"/>
      <c r="J333" s="18"/>
      <c r="K333" s="18"/>
      <c r="L333" s="18"/>
      <c r="M333" s="18"/>
      <c r="N333" s="12"/>
      <c r="O333" s="18"/>
      <c r="P333" s="19"/>
      <c r="Q333" s="13"/>
      <c r="R333" s="20"/>
      <c r="S333" s="21"/>
      <c r="T333" s="21"/>
      <c r="U333" s="21"/>
      <c r="V333" s="21"/>
      <c r="W333" s="21"/>
      <c r="X333" s="21"/>
      <c r="Y333" s="21"/>
      <c r="Z333" s="13"/>
      <c r="AA333" s="13"/>
    </row>
    <row r="334" spans="1:27" x14ac:dyDescent="0.2">
      <c r="A334" s="18"/>
      <c r="B334" s="12"/>
      <c r="C334" s="12"/>
      <c r="D334" s="18"/>
      <c r="E334" s="18"/>
      <c r="F334" s="18"/>
      <c r="G334" s="12"/>
      <c r="H334" s="12"/>
      <c r="I334" s="12"/>
      <c r="J334" s="18"/>
      <c r="K334" s="18"/>
      <c r="L334" s="18"/>
      <c r="M334" s="18"/>
      <c r="N334" s="12"/>
      <c r="O334" s="18"/>
      <c r="P334" s="19"/>
      <c r="Q334" s="13"/>
      <c r="R334" s="20"/>
      <c r="S334" s="21"/>
      <c r="T334" s="21"/>
      <c r="U334" s="21"/>
      <c r="V334" s="21"/>
      <c r="W334" s="21"/>
      <c r="X334" s="21"/>
      <c r="Y334" s="21"/>
      <c r="Z334" s="13"/>
      <c r="AA334" s="13"/>
    </row>
    <row r="335" spans="1:27" x14ac:dyDescent="0.2">
      <c r="A335" s="18"/>
      <c r="B335" s="12"/>
      <c r="C335" s="12"/>
      <c r="D335" s="18"/>
      <c r="E335" s="18"/>
      <c r="F335" s="18"/>
      <c r="G335" s="12"/>
      <c r="H335" s="12"/>
      <c r="I335" s="12"/>
      <c r="J335" s="18"/>
      <c r="K335" s="18"/>
      <c r="L335" s="18"/>
      <c r="M335" s="18"/>
      <c r="N335" s="12"/>
      <c r="O335" s="18"/>
      <c r="P335" s="19"/>
      <c r="Q335" s="13"/>
      <c r="R335" s="20"/>
      <c r="S335" s="21"/>
      <c r="T335" s="21"/>
      <c r="U335" s="21"/>
      <c r="V335" s="21"/>
      <c r="W335" s="21"/>
      <c r="X335" s="21"/>
      <c r="Y335" s="21"/>
      <c r="Z335" s="13"/>
      <c r="AA335" s="13"/>
    </row>
    <row r="336" spans="1:27" x14ac:dyDescent="0.2">
      <c r="A336" s="18"/>
      <c r="B336" s="12"/>
      <c r="C336" s="12"/>
      <c r="D336" s="18"/>
      <c r="E336" s="18"/>
      <c r="F336" s="18"/>
      <c r="G336" s="12"/>
      <c r="H336" s="12"/>
      <c r="I336" s="12"/>
      <c r="J336" s="18"/>
      <c r="K336" s="18"/>
      <c r="L336" s="18"/>
      <c r="M336" s="18"/>
      <c r="N336" s="12"/>
      <c r="O336" s="18"/>
      <c r="P336" s="19"/>
      <c r="Q336" s="13"/>
      <c r="R336" s="20"/>
      <c r="S336" s="21"/>
      <c r="T336" s="21"/>
      <c r="U336" s="21"/>
      <c r="V336" s="21"/>
      <c r="W336" s="21"/>
      <c r="X336" s="21"/>
      <c r="Y336" s="21"/>
      <c r="Z336" s="13"/>
      <c r="AA336" s="13"/>
    </row>
    <row r="337" spans="1:27" x14ac:dyDescent="0.2">
      <c r="A337" s="18"/>
      <c r="B337" s="12"/>
      <c r="C337" s="12"/>
      <c r="D337" s="18"/>
      <c r="E337" s="18"/>
      <c r="F337" s="18"/>
      <c r="G337" s="12"/>
      <c r="H337" s="12"/>
      <c r="I337" s="12"/>
      <c r="J337" s="18"/>
      <c r="K337" s="18"/>
      <c r="L337" s="18"/>
      <c r="M337" s="18"/>
      <c r="N337" s="12"/>
      <c r="O337" s="18"/>
      <c r="P337" s="19"/>
      <c r="Q337" s="13"/>
      <c r="R337" s="20"/>
      <c r="S337" s="21"/>
      <c r="T337" s="21"/>
      <c r="U337" s="21"/>
      <c r="V337" s="21"/>
      <c r="W337" s="21"/>
      <c r="X337" s="21"/>
      <c r="Y337" s="21"/>
      <c r="Z337" s="13"/>
      <c r="AA337" s="13"/>
    </row>
    <row r="338" spans="1:27" x14ac:dyDescent="0.2">
      <c r="A338" s="18"/>
      <c r="B338" s="12"/>
      <c r="C338" s="12"/>
      <c r="D338" s="18"/>
      <c r="E338" s="18"/>
      <c r="F338" s="18"/>
      <c r="G338" s="12"/>
      <c r="H338" s="12"/>
      <c r="I338" s="12"/>
      <c r="J338" s="18"/>
      <c r="K338" s="18"/>
      <c r="L338" s="18"/>
      <c r="M338" s="18"/>
      <c r="N338" s="12"/>
      <c r="O338" s="18"/>
      <c r="P338" s="19"/>
      <c r="Q338" s="13"/>
      <c r="R338" s="20"/>
      <c r="S338" s="21"/>
      <c r="T338" s="21"/>
      <c r="U338" s="21"/>
      <c r="V338" s="21"/>
      <c r="W338" s="21"/>
      <c r="X338" s="21"/>
      <c r="Y338" s="21"/>
      <c r="Z338" s="13"/>
      <c r="AA338" s="13"/>
    </row>
    <row r="339" spans="1:27" x14ac:dyDescent="0.2">
      <c r="A339" s="18"/>
      <c r="B339" s="12"/>
      <c r="C339" s="12"/>
      <c r="D339" s="18"/>
      <c r="E339" s="18"/>
      <c r="F339" s="18"/>
      <c r="G339" s="12"/>
      <c r="H339" s="12"/>
      <c r="I339" s="12"/>
      <c r="J339" s="18"/>
      <c r="K339" s="18"/>
      <c r="L339" s="18"/>
      <c r="M339" s="18"/>
      <c r="N339" s="12"/>
      <c r="O339" s="18"/>
      <c r="P339" s="19"/>
      <c r="Q339" s="13"/>
      <c r="R339" s="20"/>
      <c r="S339" s="21"/>
      <c r="T339" s="21"/>
      <c r="U339" s="21"/>
      <c r="V339" s="21"/>
      <c r="W339" s="21"/>
      <c r="X339" s="21"/>
      <c r="Y339" s="21"/>
      <c r="Z339" s="13"/>
      <c r="AA339" s="13">
        <v>43131</v>
      </c>
    </row>
    <row r="340" spans="1:27" x14ac:dyDescent="0.2">
      <c r="A340" s="18"/>
      <c r="B340" s="12"/>
      <c r="C340" s="12"/>
      <c r="D340" s="18"/>
      <c r="E340" s="18"/>
      <c r="F340" s="18"/>
      <c r="G340" s="12"/>
      <c r="H340" s="12"/>
      <c r="I340" s="12"/>
      <c r="J340" s="18"/>
      <c r="K340" s="18"/>
      <c r="L340" s="18"/>
      <c r="M340" s="18"/>
      <c r="N340" s="12"/>
      <c r="O340" s="18"/>
      <c r="P340" s="19"/>
      <c r="Q340" s="13"/>
      <c r="R340" s="20"/>
      <c r="S340" s="21"/>
      <c r="T340" s="21"/>
      <c r="U340" s="21"/>
      <c r="V340" s="21"/>
      <c r="W340" s="21"/>
      <c r="X340" s="21"/>
      <c r="Y340" s="21"/>
      <c r="Z340" s="13"/>
      <c r="AA340" s="13"/>
    </row>
    <row r="341" spans="1:27" x14ac:dyDescent="0.2">
      <c r="A341" s="18"/>
      <c r="B341" s="12"/>
      <c r="C341" s="12"/>
      <c r="D341" s="18"/>
      <c r="E341" s="18"/>
      <c r="F341" s="18"/>
      <c r="G341" s="12"/>
      <c r="H341" s="12"/>
      <c r="I341" s="12"/>
      <c r="J341" s="18"/>
      <c r="K341" s="18"/>
      <c r="L341" s="18"/>
      <c r="M341" s="18"/>
      <c r="N341" s="12"/>
      <c r="O341" s="18"/>
      <c r="P341" s="19"/>
      <c r="Q341" s="13"/>
      <c r="R341" s="20"/>
      <c r="S341" s="21"/>
      <c r="T341" s="21"/>
      <c r="U341" s="21"/>
      <c r="V341" s="21"/>
      <c r="W341" s="21"/>
      <c r="X341" s="21"/>
      <c r="Y341" s="21"/>
      <c r="Z341" s="13"/>
      <c r="AA341" s="13"/>
    </row>
    <row r="342" spans="1:27" x14ac:dyDescent="0.2">
      <c r="A342" s="18"/>
      <c r="B342" s="12"/>
      <c r="C342" s="12"/>
      <c r="D342" s="18"/>
      <c r="E342" s="18"/>
      <c r="F342" s="18"/>
      <c r="G342" s="12"/>
      <c r="H342" s="12"/>
      <c r="I342" s="12"/>
      <c r="J342" s="18"/>
      <c r="K342" s="18"/>
      <c r="L342" s="18"/>
      <c r="M342" s="18"/>
      <c r="N342" s="12"/>
      <c r="O342" s="18"/>
      <c r="P342" s="19"/>
      <c r="Q342" s="13"/>
      <c r="R342" s="20"/>
      <c r="S342" s="21"/>
      <c r="T342" s="21"/>
      <c r="U342" s="21"/>
      <c r="V342" s="21"/>
      <c r="W342" s="21"/>
      <c r="X342" s="21"/>
      <c r="Y342" s="21"/>
      <c r="Z342" s="13"/>
      <c r="AA342" s="13"/>
    </row>
    <row r="343" spans="1:27" x14ac:dyDescent="0.2">
      <c r="A343" s="18"/>
      <c r="B343" s="12"/>
      <c r="C343" s="12"/>
      <c r="D343" s="18"/>
      <c r="E343" s="18"/>
      <c r="F343" s="18"/>
      <c r="G343" s="12"/>
      <c r="H343" s="12"/>
      <c r="I343" s="12"/>
      <c r="J343" s="18"/>
      <c r="K343" s="18"/>
      <c r="L343" s="18"/>
      <c r="M343" s="18"/>
      <c r="N343" s="12"/>
      <c r="O343" s="18"/>
      <c r="P343" s="19"/>
      <c r="Q343" s="13"/>
      <c r="R343" s="20"/>
      <c r="S343" s="21"/>
      <c r="T343" s="21"/>
      <c r="U343" s="21"/>
      <c r="V343" s="21"/>
      <c r="W343" s="21"/>
      <c r="X343" s="21"/>
      <c r="Y343" s="21"/>
      <c r="Z343" s="13"/>
      <c r="AA343" s="13"/>
    </row>
    <row r="344" spans="1:27" x14ac:dyDescent="0.2">
      <c r="A344" s="18"/>
      <c r="B344" s="12"/>
      <c r="C344" s="12"/>
      <c r="D344" s="18"/>
      <c r="E344" s="18"/>
      <c r="F344" s="18"/>
      <c r="G344" s="12"/>
      <c r="H344" s="12"/>
      <c r="I344" s="12"/>
      <c r="J344" s="18"/>
      <c r="K344" s="18"/>
      <c r="L344" s="18"/>
      <c r="M344" s="18"/>
      <c r="N344" s="12"/>
      <c r="O344" s="18"/>
      <c r="P344" s="19"/>
      <c r="Q344" s="13"/>
      <c r="R344" s="20"/>
      <c r="S344" s="21"/>
      <c r="T344" s="21"/>
      <c r="U344" s="21"/>
      <c r="V344" s="21"/>
      <c r="W344" s="21"/>
      <c r="X344" s="21"/>
      <c r="Y344" s="21"/>
      <c r="Z344" s="13"/>
      <c r="AA344" s="13"/>
    </row>
    <row r="345" spans="1:27" x14ac:dyDescent="0.2">
      <c r="A345" s="18"/>
      <c r="B345" s="12"/>
      <c r="C345" s="12"/>
      <c r="D345" s="18"/>
      <c r="E345" s="18"/>
      <c r="F345" s="18"/>
      <c r="G345" s="12"/>
      <c r="H345" s="12"/>
      <c r="I345" s="12"/>
      <c r="J345" s="18"/>
      <c r="K345" s="18"/>
      <c r="L345" s="18"/>
      <c r="M345" s="18"/>
      <c r="N345" s="12"/>
      <c r="O345" s="18"/>
      <c r="P345" s="19"/>
      <c r="Q345" s="13"/>
      <c r="R345" s="20"/>
      <c r="S345" s="21"/>
      <c r="T345" s="21"/>
      <c r="U345" s="21"/>
      <c r="V345" s="21"/>
      <c r="W345" s="21"/>
      <c r="X345" s="21"/>
      <c r="Y345" s="21"/>
      <c r="Z345" s="13"/>
      <c r="AA345" s="13"/>
    </row>
    <row r="346" spans="1:27" x14ac:dyDescent="0.2">
      <c r="A346" s="18"/>
      <c r="B346" s="12"/>
      <c r="C346" s="12"/>
      <c r="D346" s="18"/>
      <c r="E346" s="18"/>
      <c r="F346" s="18"/>
      <c r="G346" s="12"/>
      <c r="H346" s="12"/>
      <c r="I346" s="12"/>
      <c r="J346" s="18"/>
      <c r="K346" s="18"/>
      <c r="L346" s="18"/>
      <c r="M346" s="18"/>
      <c r="N346" s="12"/>
      <c r="O346" s="18"/>
      <c r="P346" s="19"/>
      <c r="Q346" s="13"/>
      <c r="R346" s="20"/>
      <c r="S346" s="21"/>
      <c r="T346" s="21"/>
      <c r="U346" s="21"/>
      <c r="V346" s="21"/>
      <c r="W346" s="21"/>
      <c r="X346" s="21"/>
      <c r="Y346" s="21"/>
      <c r="Z346" s="13"/>
      <c r="AA346" s="13"/>
    </row>
    <row r="347" spans="1:27" x14ac:dyDescent="0.2">
      <c r="A347" s="18"/>
      <c r="B347" s="12"/>
      <c r="C347" s="12"/>
      <c r="D347" s="18"/>
      <c r="E347" s="18"/>
      <c r="F347" s="18"/>
      <c r="G347" s="12"/>
      <c r="H347" s="12"/>
      <c r="I347" s="12"/>
      <c r="J347" s="18"/>
      <c r="K347" s="18"/>
      <c r="L347" s="18"/>
      <c r="M347" s="18"/>
      <c r="N347" s="12"/>
      <c r="O347" s="18"/>
      <c r="P347" s="19"/>
      <c r="Q347" s="13"/>
      <c r="R347" s="20"/>
      <c r="S347" s="21"/>
      <c r="T347" s="21"/>
      <c r="U347" s="21"/>
      <c r="V347" s="21"/>
      <c r="W347" s="21"/>
      <c r="X347" s="21"/>
      <c r="Y347" s="21"/>
      <c r="Z347" s="13"/>
      <c r="AA347" s="13"/>
    </row>
    <row r="348" spans="1:27" x14ac:dyDescent="0.2">
      <c r="A348" s="18"/>
      <c r="B348" s="12"/>
      <c r="C348" s="12"/>
      <c r="D348" s="18"/>
      <c r="E348" s="18"/>
      <c r="F348" s="18"/>
      <c r="G348" s="12"/>
      <c r="H348" s="12"/>
      <c r="I348" s="12"/>
      <c r="J348" s="18"/>
      <c r="K348" s="18"/>
      <c r="L348" s="18"/>
      <c r="M348" s="18"/>
      <c r="N348" s="12"/>
      <c r="O348" s="18"/>
      <c r="P348" s="19"/>
      <c r="Q348" s="13"/>
      <c r="R348" s="20"/>
      <c r="S348" s="21"/>
      <c r="T348" s="21"/>
      <c r="U348" s="21"/>
      <c r="V348" s="21"/>
      <c r="W348" s="21"/>
      <c r="X348" s="21"/>
      <c r="Y348" s="21"/>
      <c r="Z348" s="13"/>
      <c r="AA348" s="13"/>
    </row>
    <row r="349" spans="1:27" x14ac:dyDescent="0.2">
      <c r="A349" s="18"/>
      <c r="B349" s="12"/>
      <c r="C349" s="12"/>
      <c r="D349" s="18"/>
      <c r="E349" s="18"/>
      <c r="F349" s="18"/>
      <c r="G349" s="12"/>
      <c r="H349" s="12"/>
      <c r="I349" s="12"/>
      <c r="J349" s="18"/>
      <c r="K349" s="18"/>
      <c r="L349" s="18"/>
      <c r="M349" s="18"/>
      <c r="N349" s="12"/>
      <c r="O349" s="18"/>
      <c r="P349" s="19"/>
      <c r="Q349" s="13"/>
      <c r="R349" s="20"/>
      <c r="S349" s="21"/>
      <c r="T349" s="21"/>
      <c r="U349" s="21"/>
      <c r="V349" s="21"/>
      <c r="W349" s="21"/>
      <c r="X349" s="21"/>
      <c r="Y349" s="21"/>
      <c r="Z349" s="13"/>
      <c r="AA349" s="13"/>
    </row>
    <row r="350" spans="1:27" x14ac:dyDescent="0.2">
      <c r="A350" s="18"/>
      <c r="B350" s="12"/>
      <c r="C350" s="12"/>
      <c r="D350" s="18"/>
      <c r="E350" s="18"/>
      <c r="F350" s="18"/>
      <c r="G350" s="12"/>
      <c r="H350" s="12"/>
      <c r="I350" s="12"/>
      <c r="J350" s="18"/>
      <c r="K350" s="18"/>
      <c r="L350" s="18"/>
      <c r="M350" s="18"/>
      <c r="N350" s="12"/>
      <c r="O350" s="18"/>
      <c r="P350" s="19"/>
      <c r="Q350" s="13"/>
      <c r="R350" s="20"/>
      <c r="S350" s="21"/>
      <c r="T350" s="21"/>
      <c r="U350" s="21"/>
      <c r="V350" s="21"/>
      <c r="W350" s="21"/>
      <c r="X350" s="21"/>
      <c r="Y350" s="21"/>
      <c r="Z350" s="13"/>
      <c r="AA350" s="13"/>
    </row>
    <row r="351" spans="1:27" x14ac:dyDescent="0.2">
      <c r="A351" s="18"/>
      <c r="B351" s="12"/>
      <c r="C351" s="12"/>
      <c r="D351" s="18"/>
      <c r="E351" s="18"/>
      <c r="F351" s="18"/>
      <c r="G351" s="12"/>
      <c r="H351" s="12"/>
      <c r="I351" s="12"/>
      <c r="J351" s="18"/>
      <c r="K351" s="18"/>
      <c r="L351" s="18"/>
      <c r="M351" s="18"/>
      <c r="N351" s="12"/>
      <c r="O351" s="18"/>
      <c r="P351" s="19"/>
      <c r="Q351" s="13"/>
      <c r="R351" s="20"/>
      <c r="S351" s="21"/>
      <c r="T351" s="21"/>
      <c r="U351" s="21"/>
      <c r="V351" s="21"/>
      <c r="W351" s="21"/>
      <c r="X351" s="21"/>
      <c r="Y351" s="21"/>
      <c r="Z351" s="13"/>
      <c r="AA351" s="13"/>
    </row>
    <row r="352" spans="1:27" x14ac:dyDescent="0.2">
      <c r="A352" s="18"/>
      <c r="B352" s="12"/>
      <c r="C352" s="12"/>
      <c r="D352" s="18"/>
      <c r="E352" s="18"/>
      <c r="F352" s="18"/>
      <c r="G352" s="12"/>
      <c r="H352" s="12"/>
      <c r="I352" s="12"/>
      <c r="J352" s="18"/>
      <c r="K352" s="18"/>
      <c r="L352" s="18"/>
      <c r="M352" s="18"/>
      <c r="N352" s="12"/>
      <c r="O352" s="18"/>
      <c r="P352" s="19"/>
      <c r="Q352" s="13"/>
      <c r="R352" s="20"/>
      <c r="S352" s="21"/>
      <c r="T352" s="21"/>
      <c r="U352" s="21"/>
      <c r="V352" s="21"/>
      <c r="W352" s="21"/>
      <c r="X352" s="21"/>
      <c r="Y352" s="21"/>
      <c r="Z352" s="13"/>
      <c r="AA352" s="13"/>
    </row>
    <row r="353" spans="1:27" x14ac:dyDescent="0.2">
      <c r="A353" s="18"/>
      <c r="B353" s="12"/>
      <c r="C353" s="12"/>
      <c r="D353" s="18"/>
      <c r="E353" s="18"/>
      <c r="F353" s="18"/>
      <c r="G353" s="12"/>
      <c r="H353" s="12"/>
      <c r="I353" s="12"/>
      <c r="J353" s="18"/>
      <c r="K353" s="18"/>
      <c r="L353" s="18"/>
      <c r="M353" s="18"/>
      <c r="N353" s="12"/>
      <c r="O353" s="18"/>
      <c r="P353" s="19"/>
      <c r="Q353" s="13"/>
      <c r="R353" s="20"/>
      <c r="S353" s="21"/>
      <c r="T353" s="21"/>
      <c r="U353" s="21"/>
      <c r="V353" s="21"/>
      <c r="W353" s="21"/>
      <c r="X353" s="21"/>
      <c r="Y353" s="21"/>
      <c r="Z353" s="13"/>
      <c r="AA353" s="13"/>
    </row>
    <row r="354" spans="1:27" x14ac:dyDescent="0.2">
      <c r="A354" s="18"/>
      <c r="B354" s="12"/>
      <c r="C354" s="12"/>
      <c r="D354" s="18"/>
      <c r="E354" s="18"/>
      <c r="F354" s="18"/>
      <c r="G354" s="12"/>
      <c r="H354" s="12"/>
      <c r="I354" s="12"/>
      <c r="J354" s="18"/>
      <c r="K354" s="18"/>
      <c r="L354" s="18"/>
      <c r="M354" s="18"/>
      <c r="N354" s="12"/>
      <c r="O354" s="18"/>
      <c r="P354" s="19"/>
      <c r="Q354" s="13"/>
      <c r="R354" s="20"/>
      <c r="S354" s="21"/>
      <c r="T354" s="21"/>
      <c r="U354" s="21"/>
      <c r="V354" s="21"/>
      <c r="W354" s="21"/>
      <c r="X354" s="21"/>
      <c r="Y354" s="21"/>
      <c r="Z354" s="13"/>
      <c r="AA354" s="13"/>
    </row>
    <row r="355" spans="1:27" x14ac:dyDescent="0.2">
      <c r="A355" s="18"/>
      <c r="B355" s="12"/>
      <c r="C355" s="12"/>
      <c r="D355" s="18"/>
      <c r="E355" s="18"/>
      <c r="F355" s="18"/>
      <c r="G355" s="12"/>
      <c r="H355" s="12"/>
      <c r="I355" s="12"/>
      <c r="J355" s="18"/>
      <c r="K355" s="18"/>
      <c r="L355" s="18"/>
      <c r="M355" s="18"/>
      <c r="N355" s="12"/>
      <c r="O355" s="18"/>
      <c r="P355" s="19"/>
      <c r="Q355" s="13"/>
      <c r="R355" s="20"/>
      <c r="S355" s="21"/>
      <c r="T355" s="21"/>
      <c r="U355" s="21"/>
      <c r="V355" s="21"/>
      <c r="W355" s="21"/>
      <c r="X355" s="21"/>
      <c r="Y355" s="21"/>
      <c r="Z355" s="13"/>
      <c r="AA355" s="13"/>
    </row>
    <row r="356" spans="1:27" x14ac:dyDescent="0.2">
      <c r="A356" s="18"/>
      <c r="B356" s="12"/>
      <c r="C356" s="12"/>
      <c r="D356" s="18"/>
      <c r="E356" s="18"/>
      <c r="F356" s="18"/>
      <c r="G356" s="12"/>
      <c r="H356" s="12"/>
      <c r="I356" s="12"/>
      <c r="J356" s="18"/>
      <c r="K356" s="18"/>
      <c r="L356" s="18"/>
      <c r="M356" s="18"/>
      <c r="N356" s="12"/>
      <c r="O356" s="18"/>
      <c r="P356" s="19"/>
      <c r="Q356" s="13"/>
      <c r="R356" s="20"/>
      <c r="S356" s="21"/>
      <c r="T356" s="21"/>
      <c r="U356" s="21"/>
      <c r="V356" s="21"/>
      <c r="W356" s="21"/>
      <c r="X356" s="21"/>
      <c r="Y356" s="21"/>
      <c r="Z356" s="13"/>
      <c r="AA356" s="13"/>
    </row>
    <row r="357" spans="1:27" x14ac:dyDescent="0.2">
      <c r="A357" s="18"/>
      <c r="B357" s="12"/>
      <c r="C357" s="12"/>
      <c r="D357" s="18"/>
      <c r="E357" s="18"/>
      <c r="F357" s="18"/>
      <c r="G357" s="12"/>
      <c r="H357" s="12"/>
      <c r="I357" s="12"/>
      <c r="J357" s="18"/>
      <c r="K357" s="18"/>
      <c r="L357" s="18"/>
      <c r="M357" s="18"/>
      <c r="N357" s="12"/>
      <c r="O357" s="18"/>
      <c r="P357" s="19"/>
      <c r="Q357" s="13"/>
      <c r="R357" s="20"/>
      <c r="S357" s="21"/>
      <c r="T357" s="21"/>
      <c r="U357" s="21"/>
      <c r="V357" s="21"/>
      <c r="W357" s="21"/>
      <c r="X357" s="21"/>
      <c r="Y357" s="21"/>
      <c r="Z357" s="13"/>
      <c r="AA357" s="13"/>
    </row>
    <row r="358" spans="1:27" x14ac:dyDescent="0.2">
      <c r="A358" s="18"/>
      <c r="B358" s="12"/>
      <c r="C358" s="12"/>
      <c r="D358" s="18"/>
      <c r="E358" s="18"/>
      <c r="F358" s="18"/>
      <c r="G358" s="12"/>
      <c r="H358" s="12"/>
      <c r="I358" s="12"/>
      <c r="J358" s="18"/>
      <c r="K358" s="18"/>
      <c r="L358" s="18"/>
      <c r="M358" s="18"/>
      <c r="N358" s="12"/>
      <c r="O358" s="18"/>
      <c r="P358" s="19"/>
      <c r="Q358" s="13"/>
      <c r="R358" s="20"/>
      <c r="S358" s="21"/>
      <c r="T358" s="21"/>
      <c r="U358" s="21"/>
      <c r="V358" s="21"/>
      <c r="W358" s="21"/>
      <c r="X358" s="21"/>
      <c r="Y358" s="21"/>
      <c r="Z358" s="13"/>
      <c r="AA358" s="13"/>
    </row>
    <row r="359" spans="1:27" x14ac:dyDescent="0.2">
      <c r="A359" s="18"/>
      <c r="B359" s="12"/>
      <c r="C359" s="12"/>
      <c r="D359" s="18"/>
      <c r="E359" s="18"/>
      <c r="F359" s="18"/>
      <c r="G359" s="12"/>
      <c r="H359" s="12"/>
      <c r="I359" s="12"/>
      <c r="J359" s="18"/>
      <c r="K359" s="18"/>
      <c r="L359" s="18"/>
      <c r="M359" s="18"/>
      <c r="N359" s="12"/>
      <c r="O359" s="18"/>
      <c r="P359" s="19"/>
      <c r="Q359" s="13"/>
      <c r="R359" s="20"/>
      <c r="S359" s="21"/>
      <c r="T359" s="21"/>
      <c r="U359" s="21"/>
      <c r="V359" s="21"/>
      <c r="W359" s="21"/>
      <c r="X359" s="21"/>
      <c r="Y359" s="21"/>
      <c r="Z359" s="13"/>
      <c r="AA359" s="13"/>
    </row>
    <row r="360" spans="1:27" x14ac:dyDescent="0.2">
      <c r="A360" s="18"/>
      <c r="B360" s="12"/>
      <c r="C360" s="12"/>
      <c r="D360" s="18"/>
      <c r="E360" s="18"/>
      <c r="F360" s="18"/>
      <c r="G360" s="12"/>
      <c r="H360" s="12"/>
      <c r="I360" s="12"/>
      <c r="J360" s="18"/>
      <c r="K360" s="18"/>
      <c r="L360" s="18"/>
      <c r="M360" s="18"/>
      <c r="N360" s="12"/>
      <c r="O360" s="18"/>
      <c r="P360" s="19"/>
      <c r="Q360" s="13"/>
      <c r="R360" s="20"/>
      <c r="S360" s="21"/>
      <c r="T360" s="21"/>
      <c r="U360" s="21"/>
      <c r="V360" s="21"/>
      <c r="W360" s="21"/>
      <c r="X360" s="21"/>
      <c r="Y360" s="21"/>
      <c r="Z360" s="13"/>
      <c r="AA360" s="13"/>
    </row>
    <row r="361" spans="1:27" x14ac:dyDescent="0.2">
      <c r="A361" s="18"/>
      <c r="B361" s="12"/>
      <c r="C361" s="12"/>
      <c r="D361" s="18"/>
      <c r="E361" s="18"/>
      <c r="F361" s="18"/>
      <c r="G361" s="12"/>
      <c r="H361" s="12"/>
      <c r="I361" s="12"/>
      <c r="J361" s="18"/>
      <c r="K361" s="18"/>
      <c r="L361" s="18"/>
      <c r="M361" s="18"/>
      <c r="N361" s="12"/>
      <c r="O361" s="18"/>
      <c r="P361" s="19"/>
      <c r="Q361" s="13"/>
      <c r="R361" s="20"/>
      <c r="S361" s="21"/>
      <c r="T361" s="21"/>
      <c r="U361" s="21"/>
      <c r="V361" s="21"/>
      <c r="W361" s="21"/>
      <c r="X361" s="21"/>
      <c r="Y361" s="21"/>
      <c r="Z361" s="13"/>
      <c r="AA361" s="13"/>
    </row>
    <row r="362" spans="1:27" x14ac:dyDescent="0.2">
      <c r="A362" s="18"/>
      <c r="B362" s="12"/>
      <c r="C362" s="12"/>
      <c r="D362" s="18"/>
      <c r="E362" s="18"/>
      <c r="F362" s="18"/>
      <c r="G362" s="12"/>
      <c r="H362" s="12"/>
      <c r="I362" s="12"/>
      <c r="J362" s="18"/>
      <c r="K362" s="18"/>
      <c r="L362" s="18"/>
      <c r="M362" s="18"/>
      <c r="N362" s="12"/>
      <c r="O362" s="18"/>
      <c r="P362" s="19"/>
      <c r="Q362" s="13"/>
      <c r="R362" s="20"/>
      <c r="S362" s="21"/>
      <c r="T362" s="21"/>
      <c r="U362" s="21"/>
      <c r="V362" s="21"/>
      <c r="W362" s="21"/>
      <c r="X362" s="21"/>
      <c r="Y362" s="21"/>
      <c r="Z362" s="13"/>
      <c r="AA362" s="13"/>
    </row>
    <row r="363" spans="1:27" x14ac:dyDescent="0.2">
      <c r="A363" s="18"/>
      <c r="B363" s="12"/>
      <c r="C363" s="12"/>
      <c r="D363" s="18"/>
      <c r="E363" s="18"/>
      <c r="F363" s="18"/>
      <c r="G363" s="12"/>
      <c r="H363" s="12"/>
      <c r="I363" s="12"/>
      <c r="J363" s="18"/>
      <c r="K363" s="18"/>
      <c r="L363" s="18"/>
      <c r="M363" s="18"/>
      <c r="N363" s="12"/>
      <c r="O363" s="18"/>
      <c r="P363" s="19"/>
      <c r="Q363" s="13"/>
      <c r="R363" s="20"/>
      <c r="S363" s="21"/>
      <c r="T363" s="21"/>
      <c r="U363" s="21"/>
      <c r="V363" s="21"/>
      <c r="W363" s="21"/>
      <c r="X363" s="21"/>
      <c r="Y363" s="21"/>
      <c r="Z363" s="13"/>
      <c r="AA363" s="13"/>
    </row>
    <row r="364" spans="1:27" x14ac:dyDescent="0.2">
      <c r="A364" s="18"/>
      <c r="B364" s="12"/>
      <c r="C364" s="12"/>
      <c r="D364" s="18"/>
      <c r="E364" s="18"/>
      <c r="F364" s="18"/>
      <c r="G364" s="12"/>
      <c r="H364" s="12"/>
      <c r="I364" s="12"/>
      <c r="J364" s="18"/>
      <c r="K364" s="18"/>
      <c r="L364" s="18"/>
      <c r="M364" s="18"/>
      <c r="N364" s="12"/>
      <c r="O364" s="18"/>
      <c r="P364" s="19"/>
      <c r="Q364" s="13"/>
      <c r="R364" s="20"/>
      <c r="S364" s="21"/>
      <c r="T364" s="21"/>
      <c r="U364" s="21"/>
      <c r="V364" s="21"/>
      <c r="W364" s="21"/>
      <c r="X364" s="21"/>
      <c r="Y364" s="21"/>
      <c r="Z364" s="13"/>
      <c r="AA364" s="13"/>
    </row>
    <row r="365" spans="1:27" x14ac:dyDescent="0.2">
      <c r="A365" s="18"/>
      <c r="B365" s="12"/>
      <c r="C365" s="12"/>
      <c r="D365" s="18"/>
      <c r="E365" s="18"/>
      <c r="F365" s="18"/>
      <c r="G365" s="12"/>
      <c r="H365" s="12"/>
      <c r="I365" s="12"/>
      <c r="J365" s="18"/>
      <c r="K365" s="18"/>
      <c r="L365" s="18"/>
      <c r="M365" s="18"/>
      <c r="N365" s="12"/>
      <c r="O365" s="18"/>
      <c r="P365" s="19"/>
      <c r="Q365" s="13"/>
      <c r="R365" s="20"/>
      <c r="S365" s="21"/>
      <c r="T365" s="21"/>
      <c r="U365" s="21"/>
      <c r="V365" s="21"/>
      <c r="W365" s="21"/>
      <c r="X365" s="21"/>
      <c r="Y365" s="21"/>
      <c r="Z365" s="13"/>
      <c r="AA365" s="13"/>
    </row>
    <row r="366" spans="1:27" x14ac:dyDescent="0.2">
      <c r="A366" s="18"/>
      <c r="B366" s="12"/>
      <c r="C366" s="12"/>
      <c r="D366" s="18"/>
      <c r="E366" s="18"/>
      <c r="F366" s="18"/>
      <c r="G366" s="12"/>
      <c r="H366" s="12"/>
      <c r="I366" s="12"/>
      <c r="J366" s="18"/>
      <c r="K366" s="18"/>
      <c r="L366" s="18"/>
      <c r="M366" s="18"/>
      <c r="N366" s="12"/>
      <c r="O366" s="18"/>
      <c r="P366" s="19"/>
      <c r="Q366" s="13"/>
      <c r="R366" s="20"/>
      <c r="S366" s="21"/>
      <c r="T366" s="21"/>
      <c r="U366" s="21"/>
      <c r="V366" s="21"/>
      <c r="W366" s="21"/>
      <c r="X366" s="21"/>
      <c r="Y366" s="21"/>
      <c r="Z366" s="13"/>
      <c r="AA366" s="13"/>
    </row>
    <row r="367" spans="1:27" x14ac:dyDescent="0.2">
      <c r="A367" s="18"/>
      <c r="B367" s="12"/>
      <c r="C367" s="12"/>
      <c r="D367" s="18"/>
      <c r="E367" s="18"/>
      <c r="F367" s="18"/>
      <c r="G367" s="12"/>
      <c r="H367" s="12"/>
      <c r="I367" s="12"/>
      <c r="J367" s="18"/>
      <c r="K367" s="18"/>
      <c r="L367" s="18"/>
      <c r="M367" s="18"/>
      <c r="N367" s="12"/>
      <c r="O367" s="18"/>
      <c r="P367" s="19"/>
      <c r="Q367" s="13"/>
      <c r="R367" s="20"/>
      <c r="S367" s="21"/>
      <c r="T367" s="21"/>
      <c r="U367" s="21"/>
      <c r="V367" s="21"/>
      <c r="W367" s="21"/>
      <c r="X367" s="21"/>
      <c r="Y367" s="21"/>
      <c r="Z367" s="13"/>
      <c r="AA367" s="13"/>
    </row>
    <row r="368" spans="1:27" x14ac:dyDescent="0.2">
      <c r="A368" s="18"/>
      <c r="B368" s="12"/>
      <c r="C368" s="12"/>
      <c r="D368" s="18"/>
      <c r="E368" s="18"/>
      <c r="F368" s="18"/>
      <c r="G368" s="12"/>
      <c r="H368" s="12"/>
      <c r="I368" s="12"/>
      <c r="J368" s="18"/>
      <c r="K368" s="18"/>
      <c r="L368" s="18"/>
      <c r="M368" s="18"/>
      <c r="N368" s="12"/>
      <c r="O368" s="18"/>
      <c r="P368" s="19"/>
      <c r="Q368" s="13"/>
      <c r="R368" s="20"/>
      <c r="S368" s="21"/>
      <c r="T368" s="21"/>
      <c r="U368" s="21"/>
      <c r="V368" s="21"/>
      <c r="W368" s="21"/>
      <c r="X368" s="21"/>
      <c r="Y368" s="21"/>
      <c r="Z368" s="13"/>
      <c r="AA368" s="13"/>
    </row>
    <row r="369" spans="1:27" x14ac:dyDescent="0.2">
      <c r="A369" s="18"/>
      <c r="B369" s="12"/>
      <c r="C369" s="12"/>
      <c r="D369" s="18"/>
      <c r="E369" s="18"/>
      <c r="F369" s="18"/>
      <c r="G369" s="12"/>
      <c r="H369" s="12"/>
      <c r="I369" s="12"/>
      <c r="J369" s="18"/>
      <c r="K369" s="18"/>
      <c r="L369" s="18"/>
      <c r="M369" s="18"/>
      <c r="N369" s="12"/>
      <c r="O369" s="18"/>
      <c r="P369" s="19"/>
      <c r="Q369" s="13"/>
      <c r="R369" s="20"/>
      <c r="S369" s="21"/>
      <c r="T369" s="21"/>
      <c r="U369" s="21"/>
      <c r="V369" s="21"/>
      <c r="W369" s="21"/>
      <c r="X369" s="21"/>
      <c r="Y369" s="21"/>
      <c r="Z369" s="13"/>
      <c r="AA369" s="13"/>
    </row>
    <row r="370" spans="1:27" x14ac:dyDescent="0.2">
      <c r="A370" s="18"/>
      <c r="B370" s="12"/>
      <c r="C370" s="12"/>
      <c r="D370" s="18"/>
      <c r="E370" s="18"/>
      <c r="F370" s="18"/>
      <c r="G370" s="12"/>
      <c r="H370" s="12"/>
      <c r="I370" s="12"/>
      <c r="J370" s="18"/>
      <c r="K370" s="18"/>
      <c r="L370" s="18"/>
      <c r="M370" s="18"/>
      <c r="N370" s="12"/>
      <c r="O370" s="18"/>
      <c r="P370" s="19"/>
      <c r="Q370" s="13"/>
      <c r="R370" s="20"/>
      <c r="S370" s="21"/>
      <c r="T370" s="21"/>
      <c r="U370" s="21"/>
      <c r="V370" s="21"/>
      <c r="W370" s="21"/>
      <c r="X370" s="21"/>
      <c r="Y370" s="21"/>
      <c r="Z370" s="13"/>
      <c r="AA370" s="13"/>
    </row>
    <row r="371" spans="1:27" x14ac:dyDescent="0.2">
      <c r="A371" s="18"/>
      <c r="B371" s="12"/>
      <c r="C371" s="12"/>
      <c r="D371" s="18"/>
      <c r="E371" s="18"/>
      <c r="F371" s="18"/>
      <c r="G371" s="12"/>
      <c r="H371" s="12"/>
      <c r="I371" s="12"/>
      <c r="J371" s="18"/>
      <c r="K371" s="18"/>
      <c r="L371" s="18"/>
      <c r="M371" s="18"/>
      <c r="N371" s="12"/>
      <c r="O371" s="18"/>
      <c r="P371" s="19"/>
      <c r="Q371" s="13"/>
      <c r="R371" s="20"/>
      <c r="S371" s="21"/>
      <c r="T371" s="21"/>
      <c r="U371" s="21"/>
      <c r="V371" s="21"/>
      <c r="W371" s="21"/>
      <c r="X371" s="21"/>
      <c r="Y371" s="21"/>
      <c r="Z371" s="13"/>
      <c r="AA371" s="13"/>
    </row>
    <row r="372" spans="1:27" x14ac:dyDescent="0.2">
      <c r="A372" s="18"/>
      <c r="B372" s="12"/>
      <c r="C372" s="12"/>
      <c r="D372" s="18"/>
      <c r="E372" s="18"/>
      <c r="F372" s="18"/>
      <c r="G372" s="12"/>
      <c r="H372" s="12"/>
      <c r="I372" s="12"/>
      <c r="J372" s="18"/>
      <c r="K372" s="18"/>
      <c r="L372" s="18"/>
      <c r="M372" s="18"/>
      <c r="N372" s="12"/>
      <c r="O372" s="18"/>
      <c r="P372" s="19"/>
      <c r="Q372" s="13"/>
      <c r="R372" s="20"/>
      <c r="S372" s="21"/>
      <c r="T372" s="21"/>
      <c r="U372" s="21"/>
      <c r="V372" s="21"/>
      <c r="W372" s="21"/>
      <c r="X372" s="21"/>
      <c r="Y372" s="21"/>
      <c r="Z372" s="13"/>
      <c r="AA372" s="13"/>
    </row>
    <row r="373" spans="1:27" x14ac:dyDescent="0.2">
      <c r="A373" s="18"/>
      <c r="B373" s="12"/>
      <c r="C373" s="12"/>
      <c r="D373" s="18"/>
      <c r="E373" s="18"/>
      <c r="F373" s="18"/>
      <c r="G373" s="12"/>
      <c r="H373" s="12"/>
      <c r="I373" s="12"/>
      <c r="J373" s="18"/>
      <c r="K373" s="18"/>
      <c r="L373" s="18"/>
      <c r="M373" s="18"/>
      <c r="N373" s="12"/>
      <c r="O373" s="18"/>
      <c r="P373" s="19"/>
      <c r="Q373" s="13"/>
      <c r="R373" s="20"/>
      <c r="S373" s="21"/>
      <c r="T373" s="21"/>
      <c r="U373" s="21"/>
      <c r="V373" s="21"/>
      <c r="W373" s="21"/>
      <c r="X373" s="21"/>
      <c r="Y373" s="21"/>
      <c r="Z373" s="13"/>
      <c r="AA373" s="13"/>
    </row>
    <row r="374" spans="1:27" x14ac:dyDescent="0.2">
      <c r="A374" s="18"/>
      <c r="B374" s="12"/>
      <c r="C374" s="12"/>
      <c r="D374" s="18"/>
      <c r="E374" s="18"/>
      <c r="F374" s="18"/>
      <c r="G374" s="12"/>
      <c r="H374" s="12"/>
      <c r="I374" s="12"/>
      <c r="J374" s="18"/>
      <c r="K374" s="18"/>
      <c r="L374" s="18"/>
      <c r="M374" s="18"/>
      <c r="N374" s="12"/>
      <c r="O374" s="18"/>
      <c r="P374" s="19"/>
      <c r="Q374" s="13"/>
      <c r="R374" s="20"/>
      <c r="S374" s="21"/>
      <c r="T374" s="21"/>
      <c r="U374" s="21"/>
      <c r="V374" s="21"/>
      <c r="W374" s="21"/>
      <c r="X374" s="21"/>
      <c r="Y374" s="21"/>
      <c r="Z374" s="13"/>
      <c r="AA374" s="13"/>
    </row>
    <row r="375" spans="1:27" x14ac:dyDescent="0.2">
      <c r="A375" s="18"/>
      <c r="B375" s="12"/>
      <c r="C375" s="12"/>
      <c r="D375" s="18"/>
      <c r="E375" s="18"/>
      <c r="F375" s="18"/>
      <c r="G375" s="12"/>
      <c r="H375" s="12"/>
      <c r="I375" s="12"/>
      <c r="J375" s="18"/>
      <c r="K375" s="18"/>
      <c r="L375" s="18"/>
      <c r="M375" s="18"/>
      <c r="N375" s="12"/>
      <c r="O375" s="18"/>
      <c r="P375" s="19"/>
      <c r="Q375" s="13"/>
      <c r="R375" s="20"/>
      <c r="S375" s="21"/>
      <c r="T375" s="21"/>
      <c r="U375" s="21"/>
      <c r="V375" s="21"/>
      <c r="W375" s="21"/>
      <c r="X375" s="21"/>
      <c r="Y375" s="21"/>
      <c r="Z375" s="13"/>
      <c r="AA375" s="13"/>
    </row>
    <row r="376" spans="1:27" x14ac:dyDescent="0.2">
      <c r="A376" s="18"/>
      <c r="B376" s="12"/>
      <c r="C376" s="12"/>
      <c r="D376" s="18"/>
      <c r="E376" s="18"/>
      <c r="F376" s="18"/>
      <c r="G376" s="12"/>
      <c r="H376" s="12"/>
      <c r="I376" s="12"/>
      <c r="J376" s="18"/>
      <c r="K376" s="18"/>
      <c r="L376" s="18"/>
      <c r="M376" s="18"/>
      <c r="N376" s="12"/>
      <c r="O376" s="18"/>
      <c r="P376" s="19"/>
      <c r="Q376" s="13"/>
      <c r="R376" s="20"/>
      <c r="S376" s="21"/>
      <c r="T376" s="21"/>
      <c r="U376" s="21"/>
      <c r="V376" s="21"/>
      <c r="W376" s="21"/>
      <c r="X376" s="21"/>
      <c r="Y376" s="21"/>
      <c r="Z376" s="13"/>
      <c r="AA376" s="13"/>
    </row>
    <row r="377" spans="1:27" x14ac:dyDescent="0.2">
      <c r="A377" s="18"/>
      <c r="B377" s="12"/>
      <c r="C377" s="12"/>
      <c r="D377" s="18"/>
      <c r="E377" s="18"/>
      <c r="F377" s="18"/>
      <c r="G377" s="12"/>
      <c r="H377" s="12"/>
      <c r="I377" s="12"/>
      <c r="J377" s="18"/>
      <c r="K377" s="18"/>
      <c r="L377" s="18"/>
      <c r="M377" s="18"/>
      <c r="N377" s="12"/>
      <c r="O377" s="18"/>
      <c r="P377" s="19"/>
      <c r="Q377" s="13"/>
      <c r="R377" s="20"/>
      <c r="S377" s="21"/>
      <c r="T377" s="21"/>
      <c r="U377" s="21"/>
      <c r="V377" s="21"/>
      <c r="W377" s="21"/>
      <c r="X377" s="21"/>
      <c r="Y377" s="21"/>
      <c r="Z377" s="13"/>
      <c r="AA377" s="13"/>
    </row>
    <row r="378" spans="1:27" x14ac:dyDescent="0.2">
      <c r="A378" s="18"/>
      <c r="B378" s="12"/>
      <c r="C378" s="12"/>
      <c r="D378" s="18"/>
      <c r="E378" s="18"/>
      <c r="F378" s="18"/>
      <c r="G378" s="12"/>
      <c r="H378" s="12"/>
      <c r="I378" s="12"/>
      <c r="J378" s="18"/>
      <c r="K378" s="18"/>
      <c r="L378" s="18"/>
      <c r="M378" s="18"/>
      <c r="N378" s="12"/>
      <c r="O378" s="18"/>
      <c r="P378" s="19"/>
      <c r="Q378" s="13"/>
      <c r="R378" s="20"/>
      <c r="S378" s="21"/>
      <c r="T378" s="21"/>
      <c r="U378" s="21"/>
      <c r="V378" s="21"/>
      <c r="W378" s="21"/>
      <c r="X378" s="21"/>
      <c r="Y378" s="21"/>
      <c r="Z378" s="13"/>
      <c r="AA378" s="13"/>
    </row>
    <row r="379" spans="1:27" x14ac:dyDescent="0.2">
      <c r="A379" s="18"/>
      <c r="B379" s="12"/>
      <c r="C379" s="12"/>
      <c r="D379" s="18"/>
      <c r="E379" s="18"/>
      <c r="F379" s="18"/>
      <c r="G379" s="12"/>
      <c r="H379" s="12"/>
      <c r="I379" s="12"/>
      <c r="J379" s="18"/>
      <c r="K379" s="18"/>
      <c r="L379" s="18"/>
      <c r="M379" s="18"/>
      <c r="N379" s="12"/>
      <c r="O379" s="18"/>
      <c r="P379" s="19"/>
      <c r="Q379" s="13"/>
      <c r="R379" s="20"/>
      <c r="S379" s="21"/>
      <c r="T379" s="21"/>
      <c r="U379" s="21"/>
      <c r="V379" s="21"/>
      <c r="W379" s="21"/>
      <c r="X379" s="21"/>
      <c r="Y379" s="21"/>
      <c r="Z379" s="13"/>
      <c r="AA379" s="13"/>
    </row>
    <row r="380" spans="1:27" x14ac:dyDescent="0.2">
      <c r="A380" s="18"/>
      <c r="B380" s="12"/>
      <c r="C380" s="12"/>
      <c r="D380" s="18"/>
      <c r="E380" s="18"/>
      <c r="F380" s="18"/>
      <c r="G380" s="12"/>
      <c r="H380" s="12"/>
      <c r="I380" s="12"/>
      <c r="J380" s="18"/>
      <c r="K380" s="18"/>
      <c r="L380" s="18"/>
      <c r="M380" s="18"/>
      <c r="N380" s="12"/>
      <c r="O380" s="18"/>
      <c r="P380" s="19"/>
      <c r="Q380" s="13"/>
      <c r="R380" s="20"/>
      <c r="S380" s="21"/>
      <c r="T380" s="21"/>
      <c r="U380" s="21"/>
      <c r="V380" s="21"/>
      <c r="W380" s="21"/>
      <c r="X380" s="21"/>
      <c r="Y380" s="21"/>
      <c r="Z380" s="13"/>
      <c r="AA380" s="13"/>
    </row>
    <row r="381" spans="1:27" x14ac:dyDescent="0.2">
      <c r="A381" s="18"/>
      <c r="B381" s="12"/>
      <c r="C381" s="12"/>
      <c r="D381" s="18"/>
      <c r="E381" s="18"/>
      <c r="F381" s="18"/>
      <c r="G381" s="12"/>
      <c r="H381" s="12"/>
      <c r="I381" s="12"/>
      <c r="J381" s="18"/>
      <c r="K381" s="18"/>
      <c r="L381" s="18"/>
      <c r="M381" s="18"/>
      <c r="N381" s="12"/>
      <c r="O381" s="18"/>
      <c r="P381" s="19"/>
      <c r="Q381" s="13"/>
      <c r="R381" s="20"/>
      <c r="S381" s="21"/>
      <c r="T381" s="21"/>
      <c r="U381" s="21"/>
      <c r="V381" s="21"/>
      <c r="W381" s="21"/>
      <c r="X381" s="21"/>
      <c r="Y381" s="21"/>
      <c r="Z381" s="13"/>
      <c r="AA381" s="13"/>
    </row>
    <row r="382" spans="1:27" x14ac:dyDescent="0.2">
      <c r="A382" s="18"/>
      <c r="B382" s="12"/>
      <c r="C382" s="12"/>
      <c r="D382" s="18"/>
      <c r="E382" s="18"/>
      <c r="F382" s="18"/>
      <c r="G382" s="12"/>
      <c r="H382" s="12"/>
      <c r="I382" s="12"/>
      <c r="J382" s="18"/>
      <c r="K382" s="18"/>
      <c r="L382" s="18"/>
      <c r="M382" s="18"/>
      <c r="N382" s="12"/>
      <c r="O382" s="18"/>
      <c r="P382" s="19"/>
      <c r="Q382" s="13"/>
      <c r="R382" s="20"/>
      <c r="S382" s="21"/>
      <c r="T382" s="21"/>
      <c r="U382" s="21"/>
      <c r="V382" s="21"/>
      <c r="W382" s="21"/>
      <c r="X382" s="21"/>
      <c r="Y382" s="21"/>
      <c r="Z382" s="13"/>
      <c r="AA382" s="13"/>
    </row>
    <row r="383" spans="1:27" x14ac:dyDescent="0.2">
      <c r="A383" s="18"/>
      <c r="B383" s="12"/>
      <c r="C383" s="12"/>
      <c r="D383" s="18"/>
      <c r="E383" s="18"/>
      <c r="F383" s="18"/>
      <c r="G383" s="12"/>
      <c r="H383" s="12"/>
      <c r="I383" s="12"/>
      <c r="J383" s="18"/>
      <c r="K383" s="18"/>
      <c r="L383" s="18"/>
      <c r="M383" s="18"/>
      <c r="N383" s="12"/>
      <c r="O383" s="18"/>
      <c r="P383" s="19"/>
      <c r="Q383" s="13"/>
      <c r="R383" s="20"/>
      <c r="S383" s="21"/>
      <c r="T383" s="21"/>
      <c r="U383" s="21"/>
      <c r="V383" s="21"/>
      <c r="W383" s="21"/>
      <c r="X383" s="21"/>
      <c r="Y383" s="21"/>
      <c r="Z383" s="13"/>
      <c r="AA383" s="13"/>
    </row>
    <row r="384" spans="1:27" x14ac:dyDescent="0.2">
      <c r="A384" s="18"/>
      <c r="B384" s="12"/>
      <c r="C384" s="12"/>
      <c r="D384" s="18"/>
      <c r="E384" s="18"/>
      <c r="F384" s="18"/>
      <c r="G384" s="12"/>
      <c r="H384" s="12"/>
      <c r="I384" s="12"/>
      <c r="J384" s="18"/>
      <c r="K384" s="18"/>
      <c r="L384" s="18"/>
      <c r="M384" s="18"/>
      <c r="N384" s="12"/>
      <c r="O384" s="18"/>
      <c r="P384" s="19"/>
      <c r="Q384" s="13"/>
      <c r="R384" s="20"/>
      <c r="S384" s="21"/>
      <c r="T384" s="21"/>
      <c r="U384" s="21"/>
      <c r="V384" s="21"/>
      <c r="W384" s="21"/>
      <c r="X384" s="21"/>
      <c r="Y384" s="21"/>
      <c r="Z384" s="13"/>
      <c r="AA384" s="13"/>
    </row>
    <row r="385" spans="1:27" x14ac:dyDescent="0.2">
      <c r="A385" s="18"/>
      <c r="B385" s="12"/>
      <c r="C385" s="12"/>
      <c r="D385" s="18"/>
      <c r="E385" s="18"/>
      <c r="F385" s="18"/>
      <c r="G385" s="12"/>
      <c r="H385" s="12"/>
      <c r="I385" s="12"/>
      <c r="J385" s="18"/>
      <c r="K385" s="18"/>
      <c r="L385" s="18"/>
      <c r="M385" s="18"/>
      <c r="N385" s="12"/>
      <c r="O385" s="18"/>
      <c r="P385" s="19"/>
      <c r="Q385" s="13"/>
      <c r="R385" s="20"/>
      <c r="S385" s="21"/>
      <c r="T385" s="21"/>
      <c r="U385" s="21"/>
      <c r="V385" s="21"/>
      <c r="W385" s="21"/>
      <c r="X385" s="21"/>
      <c r="Y385" s="21"/>
      <c r="Z385" s="13"/>
      <c r="AA385" s="13"/>
    </row>
    <row r="386" spans="1:27" x14ac:dyDescent="0.2">
      <c r="A386" s="18"/>
      <c r="B386" s="12"/>
      <c r="C386" s="12"/>
      <c r="D386" s="18"/>
      <c r="E386" s="18"/>
      <c r="F386" s="18"/>
      <c r="G386" s="12"/>
      <c r="H386" s="12"/>
      <c r="I386" s="12"/>
      <c r="J386" s="18"/>
      <c r="K386" s="18"/>
      <c r="L386" s="18"/>
      <c r="M386" s="18"/>
      <c r="N386" s="12"/>
      <c r="O386" s="18"/>
      <c r="P386" s="19"/>
      <c r="Q386" s="13"/>
      <c r="R386" s="20"/>
      <c r="S386" s="21"/>
      <c r="T386" s="21"/>
      <c r="U386" s="21"/>
      <c r="V386" s="21"/>
      <c r="W386" s="21"/>
      <c r="X386" s="21"/>
      <c r="Y386" s="21"/>
      <c r="Z386" s="13"/>
      <c r="AA386" s="13"/>
    </row>
    <row r="387" spans="1:27" x14ac:dyDescent="0.2">
      <c r="A387" s="18"/>
      <c r="B387" s="12"/>
      <c r="C387" s="12"/>
      <c r="D387" s="18"/>
      <c r="E387" s="18"/>
      <c r="F387" s="18"/>
      <c r="G387" s="12"/>
      <c r="H387" s="12"/>
      <c r="I387" s="12"/>
      <c r="J387" s="18"/>
      <c r="K387" s="18"/>
      <c r="L387" s="18"/>
      <c r="M387" s="18"/>
      <c r="N387" s="12"/>
      <c r="O387" s="18"/>
      <c r="P387" s="19"/>
      <c r="Q387" s="13"/>
      <c r="R387" s="20"/>
      <c r="S387" s="21"/>
      <c r="T387" s="21"/>
      <c r="U387" s="21"/>
      <c r="V387" s="21"/>
      <c r="W387" s="21"/>
      <c r="X387" s="21"/>
      <c r="Y387" s="21"/>
      <c r="Z387" s="13"/>
      <c r="AA387" s="13"/>
    </row>
    <row r="388" spans="1:27" x14ac:dyDescent="0.2">
      <c r="A388" s="18"/>
      <c r="B388" s="12"/>
      <c r="C388" s="12"/>
      <c r="D388" s="18"/>
      <c r="E388" s="18"/>
      <c r="F388" s="18"/>
      <c r="G388" s="12"/>
      <c r="H388" s="12"/>
      <c r="I388" s="12"/>
      <c r="J388" s="18"/>
      <c r="K388" s="18"/>
      <c r="L388" s="18"/>
      <c r="M388" s="18"/>
      <c r="N388" s="12"/>
      <c r="O388" s="18"/>
      <c r="P388" s="19"/>
      <c r="Q388" s="13"/>
      <c r="R388" s="20"/>
      <c r="S388" s="21"/>
      <c r="T388" s="21"/>
      <c r="U388" s="21"/>
      <c r="V388" s="21"/>
      <c r="W388" s="21"/>
      <c r="X388" s="21"/>
      <c r="Y388" s="21"/>
      <c r="Z388" s="13"/>
      <c r="AA388" s="13"/>
    </row>
    <row r="389" spans="1:27" x14ac:dyDescent="0.2">
      <c r="A389" s="18"/>
      <c r="B389" s="12"/>
      <c r="C389" s="12"/>
      <c r="D389" s="18"/>
      <c r="E389" s="18"/>
      <c r="F389" s="18"/>
      <c r="G389" s="12"/>
      <c r="H389" s="12"/>
      <c r="I389" s="12"/>
      <c r="J389" s="18"/>
      <c r="K389" s="18"/>
      <c r="L389" s="18"/>
      <c r="M389" s="18"/>
      <c r="N389" s="12"/>
      <c r="O389" s="18"/>
      <c r="P389" s="19"/>
      <c r="Q389" s="13"/>
      <c r="R389" s="20"/>
      <c r="S389" s="21"/>
      <c r="T389" s="21"/>
      <c r="U389" s="21"/>
      <c r="V389" s="21"/>
      <c r="W389" s="21"/>
      <c r="X389" s="21"/>
      <c r="Y389" s="21"/>
      <c r="Z389" s="13"/>
      <c r="AA389" s="13"/>
    </row>
    <row r="390" spans="1:27" x14ac:dyDescent="0.2">
      <c r="A390" s="18"/>
      <c r="B390" s="12"/>
      <c r="C390" s="12"/>
      <c r="D390" s="18"/>
      <c r="E390" s="18"/>
      <c r="F390" s="18"/>
      <c r="G390" s="12"/>
      <c r="H390" s="12"/>
      <c r="I390" s="12"/>
      <c r="J390" s="18"/>
      <c r="K390" s="18"/>
      <c r="L390" s="18"/>
      <c r="M390" s="18"/>
      <c r="N390" s="12"/>
      <c r="O390" s="18"/>
      <c r="P390" s="19"/>
      <c r="Q390" s="13"/>
      <c r="R390" s="20"/>
      <c r="S390" s="21"/>
      <c r="T390" s="21"/>
      <c r="U390" s="21"/>
      <c r="V390" s="21"/>
      <c r="W390" s="21"/>
      <c r="X390" s="21"/>
      <c r="Y390" s="21"/>
      <c r="Z390" s="13"/>
      <c r="AA390" s="13"/>
    </row>
    <row r="391" spans="1:27" x14ac:dyDescent="0.2">
      <c r="A391" s="18"/>
      <c r="B391" s="12"/>
      <c r="C391" s="12"/>
      <c r="D391" s="18"/>
      <c r="E391" s="18"/>
      <c r="F391" s="18"/>
      <c r="G391" s="12"/>
      <c r="H391" s="12"/>
      <c r="I391" s="12"/>
      <c r="J391" s="18"/>
      <c r="K391" s="18"/>
      <c r="L391" s="18"/>
      <c r="M391" s="18"/>
      <c r="N391" s="12"/>
      <c r="O391" s="18"/>
      <c r="P391" s="19"/>
      <c r="Q391" s="13"/>
      <c r="R391" s="20"/>
      <c r="S391" s="21"/>
      <c r="T391" s="21"/>
      <c r="U391" s="21"/>
      <c r="V391" s="21"/>
      <c r="W391" s="21"/>
      <c r="X391" s="21"/>
      <c r="Y391" s="21"/>
      <c r="Z391" s="13"/>
      <c r="AA391" s="13"/>
    </row>
    <row r="392" spans="1:27" x14ac:dyDescent="0.2">
      <c r="A392" s="18"/>
      <c r="B392" s="12"/>
      <c r="C392" s="12"/>
      <c r="D392" s="18"/>
      <c r="E392" s="18"/>
      <c r="F392" s="18"/>
      <c r="G392" s="12"/>
      <c r="H392" s="12"/>
      <c r="I392" s="12"/>
      <c r="J392" s="18"/>
      <c r="K392" s="18"/>
      <c r="L392" s="18"/>
      <c r="M392" s="18"/>
      <c r="N392" s="12"/>
      <c r="O392" s="18"/>
      <c r="P392" s="19"/>
      <c r="Q392" s="13"/>
      <c r="R392" s="20"/>
      <c r="S392" s="21"/>
      <c r="T392" s="21"/>
      <c r="U392" s="21"/>
      <c r="V392" s="21"/>
      <c r="W392" s="21"/>
      <c r="X392" s="21"/>
      <c r="Y392" s="21"/>
      <c r="Z392" s="13"/>
      <c r="AA392" s="13"/>
    </row>
    <row r="393" spans="1:27" x14ac:dyDescent="0.2">
      <c r="A393" s="18"/>
      <c r="B393" s="12"/>
      <c r="C393" s="12"/>
      <c r="D393" s="18"/>
      <c r="E393" s="18"/>
      <c r="F393" s="18"/>
      <c r="G393" s="12"/>
      <c r="H393" s="12"/>
      <c r="I393" s="12"/>
      <c r="J393" s="18"/>
      <c r="K393" s="18"/>
      <c r="L393" s="18"/>
      <c r="M393" s="18"/>
      <c r="N393" s="12"/>
      <c r="O393" s="18"/>
      <c r="P393" s="19"/>
      <c r="Q393" s="13"/>
      <c r="R393" s="20"/>
      <c r="S393" s="21"/>
      <c r="T393" s="21"/>
      <c r="U393" s="21"/>
      <c r="V393" s="21"/>
      <c r="W393" s="21"/>
      <c r="X393" s="21"/>
      <c r="Y393" s="21"/>
      <c r="Z393" s="13"/>
      <c r="AA393" s="13"/>
    </row>
    <row r="394" spans="1:27" x14ac:dyDescent="0.2">
      <c r="A394" s="18"/>
      <c r="B394" s="12"/>
      <c r="C394" s="12"/>
      <c r="D394" s="18"/>
      <c r="E394" s="18"/>
      <c r="F394" s="18"/>
      <c r="G394" s="12"/>
      <c r="H394" s="12"/>
      <c r="I394" s="12"/>
      <c r="J394" s="18"/>
      <c r="K394" s="18"/>
      <c r="L394" s="18"/>
      <c r="M394" s="18"/>
      <c r="N394" s="12"/>
      <c r="O394" s="18"/>
      <c r="P394" s="19"/>
      <c r="Q394" s="13"/>
      <c r="R394" s="20"/>
      <c r="S394" s="21"/>
      <c r="T394" s="21"/>
      <c r="U394" s="21"/>
      <c r="V394" s="21"/>
      <c r="W394" s="21"/>
      <c r="X394" s="21"/>
      <c r="Y394" s="21"/>
      <c r="Z394" s="13"/>
      <c r="AA394" s="13"/>
    </row>
    <row r="395" spans="1:27" x14ac:dyDescent="0.2">
      <c r="A395" s="18"/>
      <c r="B395" s="12"/>
      <c r="C395" s="12"/>
      <c r="D395" s="18"/>
      <c r="E395" s="18"/>
      <c r="F395" s="18"/>
      <c r="G395" s="12"/>
      <c r="H395" s="12"/>
      <c r="I395" s="12"/>
      <c r="J395" s="18"/>
      <c r="K395" s="18"/>
      <c r="L395" s="18"/>
      <c r="M395" s="18"/>
      <c r="N395" s="12"/>
      <c r="O395" s="18"/>
      <c r="P395" s="19"/>
      <c r="Q395" s="13"/>
      <c r="R395" s="20"/>
      <c r="S395" s="21"/>
      <c r="T395" s="21"/>
      <c r="U395" s="21"/>
      <c r="V395" s="21"/>
      <c r="W395" s="21"/>
      <c r="X395" s="21"/>
      <c r="Y395" s="21"/>
      <c r="Z395" s="13"/>
      <c r="AA395" s="13"/>
    </row>
    <row r="396" spans="1:27" x14ac:dyDescent="0.2">
      <c r="A396" s="18"/>
      <c r="B396" s="12"/>
      <c r="C396" s="12"/>
      <c r="D396" s="18"/>
      <c r="E396" s="18"/>
      <c r="F396" s="18"/>
      <c r="G396" s="12"/>
      <c r="H396" s="12"/>
      <c r="I396" s="12"/>
      <c r="J396" s="18"/>
      <c r="K396" s="18"/>
      <c r="L396" s="18"/>
      <c r="M396" s="18"/>
      <c r="N396" s="12"/>
      <c r="O396" s="18"/>
      <c r="P396" s="19"/>
      <c r="Q396" s="13"/>
      <c r="R396" s="20"/>
      <c r="S396" s="21"/>
      <c r="T396" s="21"/>
      <c r="U396" s="21"/>
      <c r="V396" s="21"/>
      <c r="W396" s="21"/>
      <c r="X396" s="21"/>
      <c r="Y396" s="21"/>
      <c r="Z396" s="13"/>
      <c r="AA396" s="13"/>
    </row>
    <row r="397" spans="1:27" x14ac:dyDescent="0.2">
      <c r="A397" s="18"/>
      <c r="B397" s="12"/>
      <c r="C397" s="12"/>
      <c r="D397" s="18"/>
      <c r="E397" s="18"/>
      <c r="F397" s="18"/>
      <c r="G397" s="12"/>
      <c r="H397" s="12"/>
      <c r="I397" s="12"/>
      <c r="J397" s="18"/>
      <c r="K397" s="18"/>
      <c r="L397" s="18"/>
      <c r="M397" s="18"/>
      <c r="N397" s="12"/>
      <c r="O397" s="18"/>
      <c r="P397" s="19"/>
      <c r="Q397" s="13"/>
      <c r="R397" s="20"/>
      <c r="S397" s="21"/>
      <c r="T397" s="21"/>
      <c r="U397" s="21"/>
      <c r="V397" s="21"/>
      <c r="W397" s="21"/>
      <c r="X397" s="21"/>
      <c r="Y397" s="21"/>
      <c r="Z397" s="13"/>
      <c r="AA397" s="13"/>
    </row>
    <row r="398" spans="1:27" x14ac:dyDescent="0.2">
      <c r="A398" s="18"/>
      <c r="B398" s="12"/>
      <c r="C398" s="12"/>
      <c r="D398" s="18"/>
      <c r="E398" s="18"/>
      <c r="F398" s="18"/>
      <c r="G398" s="12"/>
      <c r="H398" s="12"/>
      <c r="I398" s="12"/>
      <c r="J398" s="18"/>
      <c r="K398" s="18"/>
      <c r="L398" s="18"/>
      <c r="M398" s="18"/>
      <c r="N398" s="12"/>
      <c r="O398" s="18"/>
      <c r="P398" s="19"/>
      <c r="Q398" s="13"/>
      <c r="R398" s="20"/>
      <c r="S398" s="21"/>
      <c r="T398" s="21"/>
      <c r="U398" s="21"/>
      <c r="V398" s="21"/>
      <c r="W398" s="21"/>
      <c r="X398" s="21"/>
      <c r="Y398" s="21"/>
      <c r="Z398" s="13"/>
      <c r="AA398" s="13"/>
    </row>
    <row r="399" spans="1:27" x14ac:dyDescent="0.2">
      <c r="A399" s="18"/>
      <c r="B399" s="12"/>
      <c r="C399" s="12"/>
      <c r="D399" s="18"/>
      <c r="E399" s="18"/>
      <c r="F399" s="18"/>
      <c r="G399" s="12"/>
      <c r="H399" s="12"/>
      <c r="I399" s="12"/>
      <c r="J399" s="18"/>
      <c r="K399" s="18"/>
      <c r="L399" s="18"/>
      <c r="M399" s="18"/>
      <c r="N399" s="12"/>
      <c r="O399" s="18"/>
      <c r="P399" s="19"/>
      <c r="Q399" s="13"/>
      <c r="R399" s="20"/>
      <c r="S399" s="21"/>
      <c r="T399" s="21"/>
      <c r="U399" s="21"/>
      <c r="V399" s="21"/>
      <c r="W399" s="21"/>
      <c r="X399" s="21"/>
      <c r="Y399" s="21"/>
      <c r="Z399" s="13"/>
      <c r="AA399" s="13"/>
    </row>
    <row r="400" spans="1:27" x14ac:dyDescent="0.2">
      <c r="A400" s="18"/>
      <c r="B400" s="12"/>
      <c r="C400" s="12"/>
      <c r="D400" s="18"/>
      <c r="E400" s="18"/>
      <c r="F400" s="18"/>
      <c r="G400" s="12"/>
      <c r="H400" s="12"/>
      <c r="I400" s="12"/>
      <c r="J400" s="18"/>
      <c r="K400" s="18"/>
      <c r="L400" s="18"/>
      <c r="M400" s="18"/>
      <c r="N400" s="12"/>
      <c r="O400" s="18"/>
      <c r="P400" s="19"/>
      <c r="Q400" s="13"/>
      <c r="R400" s="20"/>
      <c r="S400" s="21"/>
      <c r="T400" s="21"/>
      <c r="U400" s="21"/>
      <c r="V400" s="21"/>
      <c r="W400" s="21"/>
      <c r="X400" s="21"/>
      <c r="Y400" s="21"/>
      <c r="Z400" s="13"/>
      <c r="AA400" s="13"/>
    </row>
    <row r="401" spans="1:27" x14ac:dyDescent="0.2">
      <c r="A401" s="18"/>
      <c r="B401" s="12"/>
      <c r="C401" s="12"/>
      <c r="D401" s="18"/>
      <c r="E401" s="18"/>
      <c r="F401" s="18"/>
      <c r="G401" s="12"/>
      <c r="H401" s="12"/>
      <c r="I401" s="12"/>
      <c r="J401" s="18"/>
      <c r="K401" s="18"/>
      <c r="L401" s="18"/>
      <c r="M401" s="18"/>
      <c r="N401" s="12"/>
      <c r="O401" s="18"/>
      <c r="P401" s="19"/>
      <c r="Q401" s="13"/>
      <c r="R401" s="20"/>
      <c r="S401" s="21"/>
      <c r="T401" s="21"/>
      <c r="U401" s="21"/>
      <c r="V401" s="21"/>
      <c r="W401" s="21"/>
      <c r="X401" s="21"/>
      <c r="Y401" s="21"/>
      <c r="Z401" s="13"/>
      <c r="AA401" s="13"/>
    </row>
    <row r="402" spans="1:27" x14ac:dyDescent="0.2">
      <c r="A402" s="18"/>
      <c r="B402" s="12"/>
      <c r="C402" s="12"/>
      <c r="D402" s="18"/>
      <c r="E402" s="18"/>
      <c r="F402" s="18"/>
      <c r="G402" s="12"/>
      <c r="H402" s="12"/>
      <c r="I402" s="12"/>
      <c r="J402" s="18"/>
      <c r="K402" s="18"/>
      <c r="L402" s="18"/>
      <c r="M402" s="18"/>
      <c r="N402" s="12"/>
      <c r="O402" s="18"/>
      <c r="P402" s="19"/>
      <c r="Q402" s="13"/>
      <c r="R402" s="20"/>
      <c r="S402" s="21"/>
      <c r="T402" s="21"/>
      <c r="U402" s="21"/>
      <c r="V402" s="21"/>
      <c r="W402" s="21"/>
      <c r="X402" s="21"/>
      <c r="Y402" s="21"/>
      <c r="Z402" s="13"/>
      <c r="AA402" s="13"/>
    </row>
    <row r="403" spans="1:27" x14ac:dyDescent="0.2">
      <c r="A403" s="18"/>
      <c r="B403" s="12"/>
      <c r="C403" s="12"/>
      <c r="D403" s="18"/>
      <c r="E403" s="18"/>
      <c r="F403" s="18"/>
      <c r="G403" s="12"/>
      <c r="H403" s="12"/>
      <c r="I403" s="12"/>
      <c r="J403" s="18"/>
      <c r="K403" s="18"/>
      <c r="L403" s="18"/>
      <c r="M403" s="18"/>
      <c r="N403" s="12"/>
      <c r="O403" s="18"/>
      <c r="P403" s="19"/>
      <c r="Q403" s="13"/>
      <c r="R403" s="20"/>
      <c r="S403" s="21"/>
      <c r="T403" s="21"/>
      <c r="U403" s="21"/>
      <c r="V403" s="21"/>
      <c r="W403" s="21"/>
      <c r="X403" s="21"/>
      <c r="Y403" s="21"/>
      <c r="Z403" s="13"/>
      <c r="AA403" s="13"/>
    </row>
    <row r="404" spans="1:27" x14ac:dyDescent="0.2">
      <c r="A404" s="18"/>
      <c r="B404" s="12"/>
      <c r="C404" s="12"/>
      <c r="D404" s="18"/>
      <c r="E404" s="18"/>
      <c r="F404" s="18"/>
      <c r="G404" s="12"/>
      <c r="H404" s="12"/>
      <c r="I404" s="12"/>
      <c r="J404" s="18"/>
      <c r="K404" s="18"/>
      <c r="L404" s="18"/>
      <c r="M404" s="18"/>
      <c r="N404" s="12"/>
      <c r="O404" s="18"/>
      <c r="P404" s="19"/>
      <c r="Q404" s="13"/>
      <c r="R404" s="20"/>
      <c r="S404" s="21"/>
      <c r="T404" s="21"/>
      <c r="U404" s="21"/>
      <c r="V404" s="21"/>
      <c r="W404" s="21"/>
      <c r="X404" s="21"/>
      <c r="Y404" s="21"/>
      <c r="Z404" s="13"/>
      <c r="AA404" s="13"/>
    </row>
    <row r="405" spans="1:27" x14ac:dyDescent="0.2">
      <c r="A405" s="18"/>
      <c r="B405" s="12"/>
      <c r="C405" s="12"/>
      <c r="D405" s="18"/>
      <c r="E405" s="18"/>
      <c r="F405" s="18"/>
      <c r="G405" s="12"/>
      <c r="H405" s="12"/>
      <c r="I405" s="12"/>
      <c r="J405" s="18"/>
      <c r="K405" s="18"/>
      <c r="L405" s="18"/>
      <c r="M405" s="18"/>
      <c r="N405" s="12"/>
      <c r="O405" s="18"/>
      <c r="P405" s="19"/>
      <c r="Q405" s="13"/>
      <c r="R405" s="20"/>
      <c r="S405" s="21"/>
      <c r="T405" s="21"/>
      <c r="U405" s="21"/>
      <c r="V405" s="21"/>
      <c r="W405" s="21"/>
      <c r="X405" s="21"/>
      <c r="Y405" s="21"/>
      <c r="Z405" s="13"/>
      <c r="AA405" s="13"/>
    </row>
    <row r="406" spans="1:27" x14ac:dyDescent="0.2">
      <c r="A406" s="18"/>
      <c r="B406" s="12"/>
      <c r="C406" s="12"/>
      <c r="D406" s="18"/>
      <c r="E406" s="18"/>
      <c r="F406" s="18"/>
      <c r="G406" s="12"/>
      <c r="H406" s="12"/>
      <c r="I406" s="12"/>
      <c r="J406" s="18"/>
      <c r="K406" s="18"/>
      <c r="L406" s="18"/>
      <c r="M406" s="18"/>
      <c r="N406" s="12"/>
      <c r="O406" s="18"/>
      <c r="P406" s="19"/>
      <c r="Q406" s="13"/>
      <c r="R406" s="20"/>
      <c r="S406" s="21"/>
      <c r="T406" s="21"/>
      <c r="U406" s="21"/>
      <c r="V406" s="21"/>
      <c r="W406" s="21"/>
      <c r="X406" s="21"/>
      <c r="Y406" s="21"/>
      <c r="Z406" s="13"/>
      <c r="AA406" s="13"/>
    </row>
    <row r="407" spans="1:27" x14ac:dyDescent="0.2">
      <c r="A407" s="18"/>
      <c r="B407" s="12"/>
      <c r="C407" s="12"/>
      <c r="D407" s="18"/>
      <c r="E407" s="18"/>
      <c r="F407" s="18"/>
      <c r="G407" s="12"/>
      <c r="H407" s="12"/>
      <c r="I407" s="12"/>
      <c r="J407" s="18"/>
      <c r="K407" s="18"/>
      <c r="L407" s="18"/>
      <c r="M407" s="18"/>
      <c r="N407" s="12"/>
      <c r="O407" s="18"/>
      <c r="P407" s="19"/>
      <c r="Q407" s="13"/>
      <c r="R407" s="20"/>
      <c r="S407" s="21"/>
      <c r="T407" s="21"/>
      <c r="U407" s="21"/>
      <c r="V407" s="21"/>
      <c r="W407" s="21"/>
      <c r="X407" s="21"/>
      <c r="Y407" s="21"/>
      <c r="Z407" s="13"/>
      <c r="AA407" s="13"/>
    </row>
    <row r="408" spans="1:27" x14ac:dyDescent="0.2">
      <c r="A408" s="18"/>
      <c r="B408" s="12"/>
      <c r="C408" s="12"/>
      <c r="D408" s="18"/>
      <c r="E408" s="18"/>
      <c r="F408" s="18"/>
      <c r="G408" s="12"/>
      <c r="H408" s="12"/>
      <c r="I408" s="12"/>
      <c r="J408" s="18"/>
      <c r="K408" s="18"/>
      <c r="L408" s="18"/>
      <c r="M408" s="18"/>
      <c r="N408" s="12"/>
      <c r="O408" s="18"/>
      <c r="P408" s="19"/>
      <c r="Q408" s="13"/>
      <c r="R408" s="20"/>
      <c r="S408" s="21"/>
      <c r="T408" s="21"/>
      <c r="U408" s="21"/>
      <c r="V408" s="21"/>
      <c r="W408" s="21"/>
      <c r="X408" s="21"/>
      <c r="Y408" s="21"/>
      <c r="Z408" s="13"/>
      <c r="AA408" s="13"/>
    </row>
    <row r="409" spans="1:27" x14ac:dyDescent="0.2">
      <c r="A409" s="18"/>
      <c r="B409" s="12"/>
      <c r="C409" s="12"/>
      <c r="D409" s="18"/>
      <c r="E409" s="18"/>
      <c r="F409" s="18"/>
      <c r="G409" s="12"/>
      <c r="H409" s="12"/>
      <c r="I409" s="12"/>
      <c r="J409" s="18"/>
      <c r="K409" s="18"/>
      <c r="L409" s="18"/>
      <c r="M409" s="18"/>
      <c r="N409" s="12"/>
      <c r="O409" s="18"/>
      <c r="P409" s="19"/>
      <c r="Q409" s="13"/>
      <c r="R409" s="20"/>
      <c r="S409" s="21"/>
      <c r="T409" s="21"/>
      <c r="U409" s="21"/>
      <c r="V409" s="21"/>
      <c r="W409" s="21"/>
      <c r="X409" s="21"/>
      <c r="Y409" s="21"/>
      <c r="Z409" s="13"/>
      <c r="AA409" s="13"/>
    </row>
    <row r="410" spans="1:27" x14ac:dyDescent="0.2">
      <c r="A410" s="18"/>
      <c r="B410" s="12"/>
      <c r="C410" s="12"/>
      <c r="D410" s="18"/>
      <c r="E410" s="18"/>
      <c r="F410" s="18"/>
      <c r="G410" s="12"/>
      <c r="H410" s="12"/>
      <c r="I410" s="12"/>
      <c r="J410" s="18"/>
      <c r="K410" s="18"/>
      <c r="L410" s="18"/>
      <c r="M410" s="18"/>
      <c r="N410" s="12"/>
      <c r="O410" s="18"/>
      <c r="P410" s="19"/>
      <c r="Q410" s="13"/>
      <c r="R410" s="20"/>
      <c r="S410" s="21"/>
      <c r="T410" s="21"/>
      <c r="U410" s="21"/>
      <c r="V410" s="21"/>
      <c r="W410" s="21"/>
      <c r="X410" s="21"/>
      <c r="Y410" s="21"/>
      <c r="Z410" s="13"/>
      <c r="AA410" s="13"/>
    </row>
    <row r="411" spans="1:27" x14ac:dyDescent="0.2">
      <c r="A411" s="18"/>
      <c r="B411" s="12"/>
      <c r="C411" s="12"/>
      <c r="D411" s="18"/>
      <c r="E411" s="18"/>
      <c r="F411" s="18"/>
      <c r="G411" s="12"/>
      <c r="H411" s="12"/>
      <c r="I411" s="12"/>
      <c r="J411" s="18"/>
      <c r="K411" s="18"/>
      <c r="L411" s="18"/>
      <c r="M411" s="18"/>
      <c r="N411" s="12"/>
      <c r="O411" s="18"/>
      <c r="P411" s="19"/>
      <c r="Q411" s="13"/>
      <c r="R411" s="20"/>
      <c r="S411" s="21"/>
      <c r="T411" s="21"/>
      <c r="U411" s="21"/>
      <c r="V411" s="21"/>
      <c r="W411" s="21"/>
      <c r="X411" s="21"/>
      <c r="Y411" s="21"/>
      <c r="Z411" s="13"/>
      <c r="AA411" s="13"/>
    </row>
    <row r="412" spans="1:27" x14ac:dyDescent="0.2">
      <c r="A412" s="18"/>
      <c r="B412" s="12"/>
      <c r="C412" s="12"/>
      <c r="D412" s="18"/>
      <c r="E412" s="18"/>
      <c r="F412" s="18"/>
      <c r="G412" s="12"/>
      <c r="H412" s="12"/>
      <c r="I412" s="12"/>
      <c r="J412" s="18"/>
      <c r="K412" s="18"/>
      <c r="L412" s="18"/>
      <c r="M412" s="18"/>
      <c r="N412" s="12"/>
      <c r="O412" s="18"/>
      <c r="P412" s="19"/>
      <c r="Q412" s="13"/>
      <c r="R412" s="20"/>
      <c r="S412" s="21"/>
      <c r="T412" s="21"/>
      <c r="U412" s="21"/>
      <c r="V412" s="21"/>
      <c r="W412" s="21"/>
      <c r="X412" s="21"/>
      <c r="Y412" s="21"/>
      <c r="Z412" s="13"/>
      <c r="AA412" s="13"/>
    </row>
    <row r="413" spans="1:27" x14ac:dyDescent="0.2">
      <c r="A413" s="18"/>
      <c r="B413" s="12"/>
      <c r="C413" s="12"/>
      <c r="D413" s="18"/>
      <c r="E413" s="18"/>
      <c r="F413" s="18"/>
      <c r="G413" s="12"/>
      <c r="H413" s="12"/>
      <c r="I413" s="12"/>
      <c r="J413" s="18"/>
      <c r="K413" s="18"/>
      <c r="L413" s="18"/>
      <c r="M413" s="18"/>
      <c r="N413" s="12"/>
      <c r="O413" s="18"/>
      <c r="P413" s="19"/>
      <c r="Q413" s="13"/>
      <c r="R413" s="20"/>
      <c r="S413" s="21"/>
      <c r="T413" s="21"/>
      <c r="U413" s="21"/>
      <c r="V413" s="21"/>
      <c r="W413" s="21"/>
      <c r="X413" s="21"/>
      <c r="Y413" s="21"/>
      <c r="Z413" s="13"/>
      <c r="AA413" s="13"/>
    </row>
    <row r="414" spans="1:27" x14ac:dyDescent="0.2">
      <c r="A414" s="18"/>
      <c r="B414" s="12"/>
      <c r="C414" s="12"/>
      <c r="D414" s="18"/>
      <c r="E414" s="18"/>
      <c r="F414" s="18"/>
      <c r="G414" s="12"/>
      <c r="H414" s="12"/>
      <c r="I414" s="12"/>
      <c r="J414" s="18"/>
      <c r="K414" s="18"/>
      <c r="L414" s="18"/>
      <c r="M414" s="18"/>
      <c r="N414" s="12"/>
      <c r="O414" s="18"/>
      <c r="P414" s="19"/>
      <c r="Q414" s="13"/>
      <c r="R414" s="20"/>
      <c r="S414" s="21"/>
      <c r="T414" s="21"/>
      <c r="U414" s="21"/>
      <c r="V414" s="21"/>
      <c r="W414" s="21"/>
      <c r="X414" s="21"/>
      <c r="Y414" s="21"/>
      <c r="Z414" s="13"/>
      <c r="AA414" s="13"/>
    </row>
    <row r="415" spans="1:27" x14ac:dyDescent="0.2">
      <c r="A415" s="18"/>
      <c r="B415" s="12"/>
      <c r="C415" s="12"/>
      <c r="D415" s="18"/>
      <c r="E415" s="18"/>
      <c r="F415" s="18"/>
      <c r="G415" s="12"/>
      <c r="H415" s="12"/>
      <c r="I415" s="12"/>
      <c r="J415" s="18"/>
      <c r="K415" s="18"/>
      <c r="L415" s="18"/>
      <c r="M415" s="18"/>
      <c r="N415" s="12"/>
      <c r="O415" s="18"/>
      <c r="P415" s="19"/>
      <c r="Q415" s="13"/>
      <c r="R415" s="20"/>
      <c r="S415" s="21"/>
      <c r="T415" s="21"/>
      <c r="U415" s="21"/>
      <c r="V415" s="21"/>
      <c r="W415" s="21"/>
      <c r="X415" s="21"/>
      <c r="Y415" s="21"/>
      <c r="Z415" s="13"/>
      <c r="AA415" s="13"/>
    </row>
    <row r="416" spans="1:27" x14ac:dyDescent="0.2">
      <c r="A416" s="18"/>
      <c r="B416" s="12"/>
      <c r="C416" s="12"/>
      <c r="D416" s="18"/>
      <c r="E416" s="18"/>
      <c r="F416" s="18"/>
      <c r="G416" s="12"/>
      <c r="H416" s="12"/>
      <c r="I416" s="12"/>
      <c r="J416" s="18"/>
      <c r="K416" s="18"/>
      <c r="L416" s="18"/>
      <c r="M416" s="18"/>
      <c r="N416" s="12"/>
      <c r="O416" s="18"/>
      <c r="P416" s="19"/>
      <c r="Q416" s="13"/>
      <c r="R416" s="20"/>
      <c r="S416" s="21"/>
      <c r="T416" s="21"/>
      <c r="U416" s="21"/>
      <c r="V416" s="21"/>
      <c r="W416" s="21"/>
      <c r="X416" s="21"/>
      <c r="Y416" s="21"/>
      <c r="Z416" s="13"/>
      <c r="AA416" s="13"/>
    </row>
    <row r="417" spans="1:27" x14ac:dyDescent="0.2">
      <c r="A417" s="18"/>
      <c r="B417" s="12"/>
      <c r="C417" s="12"/>
      <c r="D417" s="18"/>
      <c r="E417" s="18"/>
      <c r="F417" s="18"/>
      <c r="G417" s="12"/>
      <c r="H417" s="12"/>
      <c r="I417" s="12"/>
      <c r="J417" s="18"/>
      <c r="K417" s="18"/>
      <c r="L417" s="18"/>
      <c r="M417" s="18"/>
      <c r="N417" s="12"/>
      <c r="O417" s="18"/>
      <c r="P417" s="19"/>
      <c r="Q417" s="13"/>
      <c r="R417" s="20"/>
      <c r="S417" s="21"/>
      <c r="T417" s="21"/>
      <c r="U417" s="21"/>
      <c r="V417" s="21"/>
      <c r="W417" s="21"/>
      <c r="X417" s="21"/>
      <c r="Y417" s="21"/>
      <c r="Z417" s="13"/>
      <c r="AA417" s="13"/>
    </row>
    <row r="418" spans="1:27" x14ac:dyDescent="0.2">
      <c r="A418" s="18"/>
      <c r="B418" s="12"/>
      <c r="C418" s="12"/>
      <c r="D418" s="18"/>
      <c r="E418" s="18"/>
      <c r="F418" s="18"/>
      <c r="G418" s="12"/>
      <c r="H418" s="12"/>
      <c r="I418" s="12"/>
      <c r="J418" s="18"/>
      <c r="K418" s="18"/>
      <c r="L418" s="18"/>
      <c r="M418" s="18"/>
      <c r="N418" s="12"/>
      <c r="O418" s="18"/>
      <c r="P418" s="19"/>
      <c r="Q418" s="13"/>
      <c r="R418" s="20"/>
      <c r="S418" s="21"/>
      <c r="T418" s="21"/>
      <c r="U418" s="21"/>
      <c r="V418" s="21"/>
      <c r="W418" s="21"/>
      <c r="X418" s="21"/>
      <c r="Y418" s="21"/>
      <c r="Z418" s="13"/>
      <c r="AA418" s="13"/>
    </row>
    <row r="419" spans="1:27" x14ac:dyDescent="0.2">
      <c r="A419" s="18"/>
      <c r="B419" s="12"/>
      <c r="C419" s="12"/>
      <c r="D419" s="18"/>
      <c r="E419" s="18"/>
      <c r="F419" s="18"/>
      <c r="G419" s="12"/>
      <c r="H419" s="12"/>
      <c r="I419" s="12"/>
      <c r="J419" s="18"/>
      <c r="K419" s="18"/>
      <c r="L419" s="18"/>
      <c r="M419" s="18"/>
      <c r="N419" s="12"/>
      <c r="O419" s="18"/>
      <c r="P419" s="19"/>
      <c r="Q419" s="13"/>
      <c r="R419" s="20"/>
      <c r="S419" s="21"/>
      <c r="T419" s="21"/>
      <c r="U419" s="21"/>
      <c r="V419" s="21"/>
      <c r="W419" s="21"/>
      <c r="X419" s="21"/>
      <c r="Y419" s="21"/>
      <c r="Z419" s="13"/>
      <c r="AA419" s="13"/>
    </row>
    <row r="420" spans="1:27" x14ac:dyDescent="0.2">
      <c r="A420" s="18"/>
      <c r="B420" s="12"/>
      <c r="C420" s="12"/>
      <c r="D420" s="18"/>
      <c r="E420" s="18"/>
      <c r="F420" s="18"/>
      <c r="G420" s="12"/>
      <c r="H420" s="12"/>
      <c r="I420" s="12"/>
      <c r="J420" s="18"/>
      <c r="K420" s="18"/>
      <c r="L420" s="18"/>
      <c r="M420" s="18"/>
      <c r="N420" s="12"/>
      <c r="O420" s="18"/>
      <c r="P420" s="19"/>
      <c r="Q420" s="13"/>
      <c r="R420" s="20"/>
      <c r="S420" s="21"/>
      <c r="T420" s="21"/>
      <c r="U420" s="21"/>
      <c r="V420" s="21"/>
      <c r="W420" s="21"/>
      <c r="X420" s="21"/>
      <c r="Y420" s="21"/>
      <c r="Z420" s="13"/>
      <c r="AA420" s="13"/>
    </row>
    <row r="421" spans="1:27" x14ac:dyDescent="0.2">
      <c r="A421" s="18"/>
      <c r="B421" s="12"/>
      <c r="C421" s="12"/>
      <c r="D421" s="18"/>
      <c r="E421" s="18"/>
      <c r="F421" s="18"/>
      <c r="G421" s="12"/>
      <c r="H421" s="12"/>
      <c r="I421" s="12"/>
      <c r="J421" s="18"/>
      <c r="K421" s="18"/>
      <c r="L421" s="18"/>
      <c r="M421" s="18"/>
      <c r="N421" s="12"/>
      <c r="O421" s="18"/>
      <c r="P421" s="19"/>
      <c r="Q421" s="13"/>
      <c r="R421" s="20"/>
      <c r="S421" s="21"/>
      <c r="T421" s="21"/>
      <c r="U421" s="21"/>
      <c r="V421" s="21"/>
      <c r="W421" s="21"/>
      <c r="X421" s="21"/>
      <c r="Y421" s="21"/>
      <c r="Z421" s="13"/>
      <c r="AA421" s="13"/>
    </row>
    <row r="422" spans="1:27" x14ac:dyDescent="0.2">
      <c r="A422" s="18"/>
      <c r="B422" s="12"/>
      <c r="C422" s="12"/>
      <c r="D422" s="18"/>
      <c r="E422" s="18"/>
      <c r="F422" s="18"/>
      <c r="G422" s="12"/>
      <c r="H422" s="12"/>
      <c r="I422" s="12"/>
      <c r="J422" s="18"/>
      <c r="K422" s="18"/>
      <c r="L422" s="18"/>
      <c r="M422" s="18"/>
      <c r="N422" s="12"/>
      <c r="O422" s="18"/>
      <c r="P422" s="19"/>
      <c r="Q422" s="13"/>
      <c r="R422" s="20"/>
      <c r="S422" s="21"/>
      <c r="T422" s="21"/>
      <c r="U422" s="21"/>
      <c r="V422" s="21"/>
      <c r="W422" s="21"/>
      <c r="X422" s="21"/>
      <c r="Y422" s="21"/>
      <c r="Z422" s="13"/>
      <c r="AA422" s="13"/>
    </row>
    <row r="423" spans="1:27" x14ac:dyDescent="0.2">
      <c r="A423" s="18"/>
      <c r="B423" s="12"/>
      <c r="C423" s="12"/>
      <c r="D423" s="18"/>
      <c r="E423" s="18"/>
      <c r="F423" s="18"/>
      <c r="G423" s="12"/>
      <c r="H423" s="12"/>
      <c r="I423" s="12"/>
      <c r="J423" s="18"/>
      <c r="K423" s="18"/>
      <c r="L423" s="18"/>
      <c r="M423" s="18"/>
      <c r="N423" s="12"/>
      <c r="O423" s="18"/>
      <c r="P423" s="19"/>
      <c r="Q423" s="13"/>
      <c r="R423" s="20"/>
      <c r="S423" s="21"/>
      <c r="T423" s="21"/>
      <c r="U423" s="21"/>
      <c r="V423" s="21"/>
      <c r="W423" s="21"/>
      <c r="X423" s="21"/>
      <c r="Y423" s="21"/>
      <c r="Z423" s="13"/>
      <c r="AA423" s="13"/>
    </row>
    <row r="424" spans="1:27" x14ac:dyDescent="0.2">
      <c r="A424" s="18"/>
      <c r="B424" s="12"/>
      <c r="C424" s="12"/>
      <c r="D424" s="18"/>
      <c r="E424" s="18"/>
      <c r="F424" s="18"/>
      <c r="G424" s="12"/>
      <c r="H424" s="12"/>
      <c r="I424" s="12"/>
      <c r="J424" s="18"/>
      <c r="K424" s="18"/>
      <c r="L424" s="18"/>
      <c r="M424" s="18"/>
      <c r="N424" s="12"/>
      <c r="O424" s="18"/>
      <c r="P424" s="19"/>
      <c r="Q424" s="13"/>
      <c r="R424" s="20"/>
      <c r="S424" s="21"/>
      <c r="T424" s="21"/>
      <c r="U424" s="21"/>
      <c r="V424" s="21"/>
      <c r="W424" s="21"/>
      <c r="X424" s="21"/>
      <c r="Y424" s="21"/>
      <c r="Z424" s="13"/>
      <c r="AA424" s="13"/>
    </row>
    <row r="425" spans="1:27" x14ac:dyDescent="0.2">
      <c r="A425" s="18"/>
      <c r="B425" s="12"/>
      <c r="C425" s="12"/>
      <c r="D425" s="18"/>
      <c r="E425" s="18"/>
      <c r="F425" s="18"/>
      <c r="G425" s="12"/>
      <c r="H425" s="12"/>
      <c r="I425" s="12"/>
      <c r="J425" s="18"/>
      <c r="K425" s="18"/>
      <c r="L425" s="18"/>
      <c r="M425" s="18"/>
      <c r="N425" s="12"/>
      <c r="O425" s="18"/>
      <c r="P425" s="19"/>
      <c r="Q425" s="13"/>
      <c r="R425" s="20"/>
      <c r="S425" s="21"/>
      <c r="T425" s="21"/>
      <c r="U425" s="21"/>
      <c r="V425" s="21"/>
      <c r="W425" s="21"/>
      <c r="X425" s="21"/>
      <c r="Y425" s="21"/>
      <c r="Z425" s="13"/>
      <c r="AA425" s="13"/>
    </row>
    <row r="426" spans="1:27" x14ac:dyDescent="0.2">
      <c r="A426" s="18"/>
      <c r="B426" s="12"/>
      <c r="C426" s="12"/>
      <c r="D426" s="18"/>
      <c r="E426" s="18"/>
      <c r="F426" s="18"/>
      <c r="G426" s="12"/>
      <c r="H426" s="12"/>
      <c r="I426" s="12"/>
      <c r="J426" s="18"/>
      <c r="K426" s="18"/>
      <c r="L426" s="18"/>
      <c r="M426" s="18"/>
      <c r="N426" s="12"/>
      <c r="O426" s="18"/>
      <c r="P426" s="19"/>
      <c r="Q426" s="13"/>
      <c r="R426" s="20"/>
      <c r="S426" s="21"/>
      <c r="T426" s="21"/>
      <c r="U426" s="21"/>
      <c r="V426" s="21"/>
      <c r="W426" s="21"/>
      <c r="X426" s="21"/>
      <c r="Y426" s="21"/>
      <c r="Z426" s="13"/>
      <c r="AA426" s="13"/>
    </row>
    <row r="427" spans="1:27" x14ac:dyDescent="0.2">
      <c r="A427" s="18"/>
      <c r="B427" s="12"/>
      <c r="C427" s="12"/>
      <c r="D427" s="18"/>
      <c r="E427" s="18"/>
      <c r="F427" s="18"/>
      <c r="G427" s="12"/>
      <c r="H427" s="12"/>
      <c r="I427" s="12"/>
      <c r="J427" s="18"/>
      <c r="K427" s="18"/>
      <c r="L427" s="18"/>
      <c r="M427" s="18"/>
      <c r="N427" s="12"/>
      <c r="O427" s="18"/>
      <c r="P427" s="19"/>
      <c r="Q427" s="13"/>
      <c r="R427" s="20"/>
      <c r="S427" s="21"/>
      <c r="T427" s="21"/>
      <c r="U427" s="21"/>
      <c r="V427" s="21"/>
      <c r="W427" s="21"/>
      <c r="X427" s="21"/>
      <c r="Y427" s="21"/>
      <c r="Z427" s="13"/>
      <c r="AA427" s="13"/>
    </row>
    <row r="428" spans="1:27" x14ac:dyDescent="0.2">
      <c r="A428" s="18"/>
      <c r="B428" s="12"/>
      <c r="C428" s="12"/>
      <c r="D428" s="18"/>
      <c r="E428" s="18"/>
      <c r="F428" s="18"/>
      <c r="G428" s="12"/>
      <c r="H428" s="12"/>
      <c r="I428" s="12"/>
      <c r="J428" s="18"/>
      <c r="K428" s="18"/>
      <c r="L428" s="18"/>
      <c r="M428" s="18"/>
      <c r="N428" s="12"/>
      <c r="O428" s="18"/>
      <c r="P428" s="19"/>
      <c r="Q428" s="13"/>
      <c r="R428" s="20"/>
      <c r="S428" s="21"/>
      <c r="T428" s="21"/>
      <c r="U428" s="21"/>
      <c r="V428" s="21"/>
      <c r="W428" s="21"/>
      <c r="X428" s="21"/>
      <c r="Y428" s="21"/>
      <c r="Z428" s="13"/>
      <c r="AA428" s="13"/>
    </row>
    <row r="429" spans="1:27" x14ac:dyDescent="0.2">
      <c r="A429" s="18"/>
      <c r="B429" s="12"/>
      <c r="C429" s="12"/>
      <c r="D429" s="18"/>
      <c r="E429" s="18"/>
      <c r="F429" s="18"/>
      <c r="G429" s="12"/>
      <c r="H429" s="12"/>
      <c r="I429" s="12"/>
      <c r="J429" s="18"/>
      <c r="K429" s="18"/>
      <c r="L429" s="18"/>
      <c r="M429" s="18"/>
      <c r="N429" s="12"/>
      <c r="O429" s="18"/>
      <c r="P429" s="19"/>
      <c r="Q429" s="13"/>
      <c r="R429" s="20"/>
      <c r="S429" s="21"/>
      <c r="T429" s="21"/>
      <c r="U429" s="21"/>
      <c r="V429" s="21"/>
      <c r="W429" s="21"/>
      <c r="X429" s="21"/>
      <c r="Y429" s="21"/>
      <c r="Z429" s="13"/>
      <c r="AA429" s="13"/>
    </row>
    <row r="430" spans="1:27" x14ac:dyDescent="0.2">
      <c r="A430" s="18"/>
      <c r="B430" s="12"/>
      <c r="C430" s="12"/>
      <c r="D430" s="18"/>
      <c r="E430" s="18"/>
      <c r="F430" s="18"/>
      <c r="G430" s="12"/>
      <c r="H430" s="12"/>
      <c r="I430" s="12"/>
      <c r="J430" s="18"/>
      <c r="K430" s="18"/>
      <c r="L430" s="18"/>
      <c r="M430" s="18"/>
      <c r="N430" s="12"/>
      <c r="O430" s="18"/>
      <c r="P430" s="19"/>
      <c r="Q430" s="13"/>
      <c r="R430" s="20"/>
      <c r="S430" s="21"/>
      <c r="T430" s="21"/>
      <c r="U430" s="21"/>
      <c r="V430" s="21"/>
      <c r="W430" s="21"/>
      <c r="X430" s="21"/>
      <c r="Y430" s="21"/>
      <c r="Z430" s="13"/>
      <c r="AA430" s="13"/>
    </row>
    <row r="431" spans="1:27" x14ac:dyDescent="0.2">
      <c r="A431" s="18"/>
      <c r="B431" s="12"/>
      <c r="C431" s="12"/>
      <c r="D431" s="18"/>
      <c r="E431" s="18"/>
      <c r="F431" s="18"/>
      <c r="G431" s="12"/>
      <c r="H431" s="12"/>
      <c r="I431" s="12"/>
      <c r="J431" s="18"/>
      <c r="K431" s="18"/>
      <c r="L431" s="18"/>
      <c r="M431" s="18"/>
      <c r="N431" s="12"/>
      <c r="O431" s="18"/>
      <c r="P431" s="19"/>
      <c r="Q431" s="13"/>
      <c r="R431" s="20"/>
      <c r="S431" s="21"/>
      <c r="T431" s="21"/>
      <c r="U431" s="21"/>
      <c r="V431" s="21"/>
      <c r="W431" s="21"/>
      <c r="X431" s="21"/>
      <c r="Y431" s="21"/>
      <c r="Z431" s="13"/>
      <c r="AA431" s="13"/>
    </row>
    <row r="432" spans="1:27" x14ac:dyDescent="0.2">
      <c r="A432" s="18"/>
      <c r="B432" s="12"/>
      <c r="C432" s="12"/>
      <c r="D432" s="18"/>
      <c r="E432" s="18"/>
      <c r="F432" s="18"/>
      <c r="G432" s="12"/>
      <c r="H432" s="12"/>
      <c r="I432" s="12"/>
      <c r="J432" s="18"/>
      <c r="K432" s="18"/>
      <c r="L432" s="18"/>
      <c r="M432" s="18"/>
      <c r="N432" s="12"/>
      <c r="O432" s="18"/>
      <c r="P432" s="19"/>
      <c r="Q432" s="13"/>
      <c r="R432" s="20"/>
      <c r="S432" s="21"/>
      <c r="T432" s="21"/>
      <c r="U432" s="21"/>
      <c r="V432" s="21"/>
      <c r="W432" s="21"/>
      <c r="X432" s="21"/>
      <c r="Y432" s="21"/>
      <c r="Z432" s="13"/>
      <c r="AA432" s="13"/>
    </row>
    <row r="433" spans="1:27" x14ac:dyDescent="0.2">
      <c r="A433" s="18"/>
      <c r="B433" s="12"/>
      <c r="C433" s="12"/>
      <c r="D433" s="18"/>
      <c r="E433" s="18"/>
      <c r="F433" s="18"/>
      <c r="G433" s="12"/>
      <c r="H433" s="12"/>
      <c r="I433" s="12"/>
      <c r="J433" s="18"/>
      <c r="K433" s="18"/>
      <c r="L433" s="18"/>
      <c r="M433" s="18"/>
      <c r="N433" s="12"/>
      <c r="O433" s="18"/>
      <c r="P433" s="19"/>
      <c r="Q433" s="13"/>
      <c r="R433" s="20"/>
      <c r="S433" s="21"/>
      <c r="T433" s="21"/>
      <c r="U433" s="21"/>
      <c r="V433" s="21"/>
      <c r="W433" s="21"/>
      <c r="X433" s="21"/>
      <c r="Y433" s="21"/>
      <c r="Z433" s="13"/>
      <c r="AA433" s="13"/>
    </row>
    <row r="434" spans="1:27" x14ac:dyDescent="0.2">
      <c r="A434" s="18"/>
      <c r="B434" s="12"/>
      <c r="C434" s="12"/>
      <c r="D434" s="18"/>
      <c r="E434" s="18"/>
      <c r="F434" s="18"/>
      <c r="G434" s="12"/>
      <c r="H434" s="12"/>
      <c r="I434" s="12"/>
      <c r="J434" s="18"/>
      <c r="K434" s="18"/>
      <c r="L434" s="18"/>
      <c r="M434" s="18"/>
      <c r="N434" s="12"/>
      <c r="O434" s="18"/>
      <c r="P434" s="19"/>
      <c r="Q434" s="13"/>
      <c r="R434" s="20"/>
      <c r="S434" s="21"/>
      <c r="T434" s="21"/>
      <c r="U434" s="21"/>
      <c r="V434" s="21"/>
      <c r="W434" s="21"/>
      <c r="X434" s="21"/>
      <c r="Y434" s="21"/>
      <c r="Z434" s="13"/>
      <c r="AA434" s="13"/>
    </row>
    <row r="435" spans="1:27" x14ac:dyDescent="0.2">
      <c r="A435" s="18"/>
      <c r="B435" s="12"/>
      <c r="C435" s="12"/>
      <c r="D435" s="18"/>
      <c r="E435" s="18"/>
      <c r="F435" s="18"/>
      <c r="G435" s="12"/>
      <c r="H435" s="12"/>
      <c r="I435" s="12"/>
      <c r="J435" s="18"/>
      <c r="K435" s="18"/>
      <c r="L435" s="18"/>
      <c r="M435" s="18"/>
      <c r="N435" s="12"/>
      <c r="O435" s="18"/>
      <c r="P435" s="19"/>
      <c r="Q435" s="13"/>
      <c r="R435" s="20"/>
      <c r="S435" s="21"/>
      <c r="T435" s="21"/>
      <c r="U435" s="21"/>
      <c r="V435" s="21"/>
      <c r="W435" s="21"/>
      <c r="X435" s="21"/>
      <c r="Y435" s="21"/>
      <c r="Z435" s="13"/>
      <c r="AA435" s="13"/>
    </row>
    <row r="436" spans="1:27" x14ac:dyDescent="0.2">
      <c r="A436" s="18"/>
      <c r="B436" s="12"/>
      <c r="C436" s="12"/>
      <c r="D436" s="18"/>
      <c r="E436" s="18"/>
      <c r="F436" s="18"/>
      <c r="G436" s="12"/>
      <c r="H436" s="12"/>
      <c r="I436" s="12"/>
      <c r="J436" s="18"/>
      <c r="K436" s="18"/>
      <c r="L436" s="18"/>
      <c r="M436" s="18"/>
      <c r="N436" s="12"/>
      <c r="O436" s="18"/>
      <c r="P436" s="19"/>
      <c r="Q436" s="13"/>
      <c r="R436" s="20"/>
      <c r="S436" s="21"/>
      <c r="T436" s="21"/>
      <c r="U436" s="21"/>
      <c r="V436" s="21"/>
      <c r="W436" s="21"/>
      <c r="X436" s="21"/>
      <c r="Y436" s="21"/>
      <c r="Z436" s="13"/>
      <c r="AA436" s="13"/>
    </row>
    <row r="437" spans="1:27" x14ac:dyDescent="0.2">
      <c r="A437" s="18"/>
      <c r="B437" s="12"/>
      <c r="C437" s="12"/>
      <c r="D437" s="18"/>
      <c r="E437" s="18"/>
      <c r="F437" s="18"/>
      <c r="G437" s="12"/>
      <c r="H437" s="12"/>
      <c r="I437" s="12"/>
      <c r="J437" s="18"/>
      <c r="K437" s="18"/>
      <c r="L437" s="18"/>
      <c r="M437" s="18"/>
      <c r="N437" s="12"/>
      <c r="O437" s="18"/>
      <c r="P437" s="19"/>
      <c r="Q437" s="13"/>
      <c r="R437" s="20"/>
      <c r="S437" s="21"/>
      <c r="T437" s="21"/>
      <c r="U437" s="21"/>
      <c r="V437" s="21"/>
      <c r="W437" s="21"/>
      <c r="X437" s="21"/>
      <c r="Y437" s="21"/>
      <c r="Z437" s="13"/>
      <c r="AA437" s="13"/>
    </row>
    <row r="438" spans="1:27" x14ac:dyDescent="0.2">
      <c r="A438" s="18"/>
      <c r="B438" s="12"/>
      <c r="C438" s="12"/>
      <c r="D438" s="18"/>
      <c r="E438" s="18"/>
      <c r="F438" s="18"/>
      <c r="G438" s="12"/>
      <c r="H438" s="12"/>
      <c r="I438" s="12"/>
      <c r="J438" s="18"/>
      <c r="K438" s="18"/>
      <c r="L438" s="18"/>
      <c r="M438" s="18"/>
      <c r="N438" s="12"/>
      <c r="O438" s="18"/>
      <c r="P438" s="19"/>
      <c r="Q438" s="13"/>
      <c r="R438" s="20"/>
      <c r="S438" s="21"/>
      <c r="T438" s="21"/>
      <c r="U438" s="21"/>
      <c r="V438" s="21"/>
      <c r="W438" s="21"/>
      <c r="X438" s="21"/>
      <c r="Y438" s="21"/>
      <c r="Z438" s="13"/>
      <c r="AA438" s="13"/>
    </row>
    <row r="439" spans="1:27" x14ac:dyDescent="0.2">
      <c r="A439" s="18"/>
      <c r="B439" s="12"/>
      <c r="C439" s="12"/>
      <c r="D439" s="18"/>
      <c r="E439" s="18"/>
      <c r="F439" s="18"/>
      <c r="G439" s="12"/>
      <c r="H439" s="12"/>
      <c r="I439" s="12"/>
      <c r="J439" s="18"/>
      <c r="K439" s="18"/>
      <c r="L439" s="18"/>
      <c r="M439" s="18"/>
      <c r="N439" s="12"/>
      <c r="O439" s="18"/>
      <c r="P439" s="19"/>
      <c r="Q439" s="13"/>
      <c r="R439" s="20"/>
      <c r="S439" s="21"/>
      <c r="T439" s="21"/>
      <c r="U439" s="21"/>
      <c r="V439" s="21"/>
      <c r="W439" s="21"/>
      <c r="X439" s="21"/>
      <c r="Y439" s="21"/>
      <c r="Z439" s="13"/>
      <c r="AA439" s="13"/>
    </row>
    <row r="440" spans="1:27" x14ac:dyDescent="0.2">
      <c r="A440" s="18"/>
      <c r="B440" s="12"/>
      <c r="C440" s="12"/>
      <c r="D440" s="18"/>
      <c r="E440" s="18"/>
      <c r="F440" s="18"/>
      <c r="G440" s="12"/>
      <c r="H440" s="12"/>
      <c r="I440" s="12"/>
      <c r="J440" s="18"/>
      <c r="K440" s="18"/>
      <c r="L440" s="18"/>
      <c r="M440" s="18"/>
      <c r="N440" s="12"/>
      <c r="O440" s="18"/>
      <c r="P440" s="19"/>
      <c r="Q440" s="13"/>
      <c r="R440" s="20"/>
      <c r="S440" s="21"/>
      <c r="T440" s="21"/>
      <c r="U440" s="21"/>
      <c r="V440" s="21"/>
      <c r="W440" s="21"/>
      <c r="X440" s="21"/>
      <c r="Y440" s="21"/>
      <c r="Z440" s="13"/>
      <c r="AA440" s="13"/>
    </row>
    <row r="441" spans="1:27" x14ac:dyDescent="0.2">
      <c r="A441" s="18"/>
      <c r="B441" s="12"/>
      <c r="C441" s="12"/>
      <c r="D441" s="18"/>
      <c r="E441" s="18"/>
      <c r="F441" s="18"/>
      <c r="G441" s="12"/>
      <c r="H441" s="12"/>
      <c r="I441" s="12"/>
      <c r="J441" s="18"/>
      <c r="K441" s="18"/>
      <c r="L441" s="18"/>
      <c r="M441" s="18"/>
      <c r="N441" s="12"/>
      <c r="O441" s="18"/>
      <c r="P441" s="19"/>
      <c r="Q441" s="13"/>
      <c r="R441" s="20"/>
      <c r="S441" s="21"/>
      <c r="T441" s="21"/>
      <c r="U441" s="21"/>
      <c r="V441" s="21"/>
      <c r="W441" s="21"/>
      <c r="X441" s="21"/>
      <c r="Y441" s="21"/>
      <c r="Z441" s="13"/>
      <c r="AA441" s="13"/>
    </row>
    <row r="442" spans="1:27" x14ac:dyDescent="0.2">
      <c r="A442" s="18"/>
      <c r="B442" s="12"/>
      <c r="C442" s="12"/>
      <c r="D442" s="18"/>
      <c r="E442" s="18"/>
      <c r="F442" s="18"/>
      <c r="G442" s="12"/>
      <c r="H442" s="12"/>
      <c r="I442" s="12"/>
      <c r="J442" s="18"/>
      <c r="K442" s="18"/>
      <c r="L442" s="18"/>
      <c r="M442" s="18"/>
      <c r="N442" s="12"/>
      <c r="O442" s="18"/>
      <c r="P442" s="19"/>
      <c r="Q442" s="13"/>
      <c r="R442" s="20"/>
      <c r="S442" s="21"/>
      <c r="T442" s="21"/>
      <c r="U442" s="21"/>
      <c r="V442" s="21"/>
      <c r="W442" s="21"/>
      <c r="X442" s="21"/>
      <c r="Y442" s="21"/>
      <c r="Z442" s="13"/>
      <c r="AA442" s="13"/>
    </row>
    <row r="443" spans="1:27" x14ac:dyDescent="0.2">
      <c r="A443" s="18"/>
      <c r="B443" s="12"/>
      <c r="C443" s="12"/>
      <c r="D443" s="18"/>
      <c r="E443" s="18"/>
      <c r="F443" s="18"/>
      <c r="G443" s="12"/>
      <c r="H443" s="12"/>
      <c r="I443" s="12"/>
      <c r="J443" s="18"/>
      <c r="K443" s="18"/>
      <c r="L443" s="18"/>
      <c r="M443" s="18"/>
      <c r="N443" s="12"/>
      <c r="O443" s="18"/>
      <c r="P443" s="19"/>
      <c r="Q443" s="13"/>
      <c r="R443" s="20"/>
      <c r="S443" s="21"/>
      <c r="T443" s="21"/>
      <c r="U443" s="21"/>
      <c r="V443" s="21"/>
      <c r="W443" s="21"/>
      <c r="X443" s="21"/>
      <c r="Y443" s="21"/>
      <c r="Z443" s="13"/>
      <c r="AA443" s="13"/>
    </row>
    <row r="444" spans="1:27" x14ac:dyDescent="0.2">
      <c r="A444" s="18"/>
      <c r="B444" s="12"/>
      <c r="C444" s="12"/>
      <c r="D444" s="18"/>
      <c r="E444" s="18"/>
      <c r="F444" s="18"/>
      <c r="G444" s="12"/>
      <c r="H444" s="12"/>
      <c r="I444" s="12"/>
      <c r="J444" s="18"/>
      <c r="K444" s="18"/>
      <c r="L444" s="18"/>
      <c r="M444" s="18"/>
      <c r="N444" s="12"/>
      <c r="O444" s="18"/>
      <c r="P444" s="19"/>
      <c r="Q444" s="13"/>
      <c r="R444" s="20"/>
      <c r="S444" s="21"/>
      <c r="T444" s="21"/>
      <c r="U444" s="21"/>
      <c r="V444" s="21"/>
      <c r="W444" s="21"/>
      <c r="X444" s="21"/>
      <c r="Y444" s="21"/>
      <c r="Z444" s="13"/>
      <c r="AA444" s="13"/>
    </row>
    <row r="445" spans="1:27" x14ac:dyDescent="0.2">
      <c r="A445" s="18"/>
      <c r="B445" s="12"/>
      <c r="C445" s="12"/>
      <c r="D445" s="18"/>
      <c r="E445" s="18"/>
      <c r="F445" s="18"/>
      <c r="G445" s="12"/>
      <c r="H445" s="12"/>
      <c r="I445" s="12"/>
      <c r="J445" s="18"/>
      <c r="K445" s="18"/>
      <c r="L445" s="18"/>
      <c r="M445" s="18"/>
      <c r="N445" s="12"/>
      <c r="O445" s="18"/>
      <c r="P445" s="19"/>
      <c r="Q445" s="13"/>
      <c r="R445" s="20"/>
      <c r="S445" s="21"/>
      <c r="T445" s="21"/>
      <c r="U445" s="21"/>
      <c r="V445" s="21"/>
      <c r="W445" s="21"/>
      <c r="X445" s="21"/>
      <c r="Y445" s="21"/>
      <c r="Z445" s="13"/>
      <c r="AA445" s="13"/>
    </row>
    <row r="446" spans="1:27" x14ac:dyDescent="0.2">
      <c r="A446" s="18"/>
      <c r="B446" s="12"/>
      <c r="C446" s="12"/>
      <c r="D446" s="18"/>
      <c r="E446" s="18"/>
      <c r="F446" s="18"/>
      <c r="G446" s="12"/>
      <c r="H446" s="12"/>
      <c r="I446" s="12"/>
      <c r="J446" s="18"/>
      <c r="K446" s="18"/>
      <c r="L446" s="18"/>
      <c r="M446" s="18"/>
      <c r="N446" s="12"/>
      <c r="O446" s="18"/>
      <c r="P446" s="19"/>
      <c r="Q446" s="13"/>
      <c r="R446" s="20"/>
      <c r="S446" s="21"/>
      <c r="T446" s="21"/>
      <c r="U446" s="21"/>
      <c r="V446" s="21"/>
      <c r="W446" s="21"/>
      <c r="X446" s="21"/>
      <c r="Y446" s="21"/>
      <c r="Z446" s="13"/>
      <c r="AA446" s="13"/>
    </row>
    <row r="447" spans="1:27" x14ac:dyDescent="0.2">
      <c r="A447" s="18"/>
      <c r="B447" s="12"/>
      <c r="C447" s="12"/>
      <c r="D447" s="18"/>
      <c r="E447" s="18"/>
      <c r="F447" s="18"/>
      <c r="G447" s="12"/>
      <c r="H447" s="12"/>
      <c r="I447" s="12"/>
      <c r="J447" s="18"/>
      <c r="K447" s="18"/>
      <c r="L447" s="18"/>
      <c r="M447" s="18"/>
      <c r="N447" s="12"/>
      <c r="O447" s="18"/>
      <c r="P447" s="19"/>
      <c r="Q447" s="13"/>
      <c r="R447" s="20"/>
      <c r="S447" s="21"/>
      <c r="T447" s="21"/>
      <c r="U447" s="21"/>
      <c r="V447" s="21"/>
      <c r="W447" s="21"/>
      <c r="X447" s="21"/>
      <c r="Y447" s="21"/>
      <c r="Z447" s="13"/>
      <c r="AA447" s="13"/>
    </row>
    <row r="448" spans="1:27" x14ac:dyDescent="0.2">
      <c r="A448" s="18"/>
      <c r="B448" s="12"/>
      <c r="C448" s="12"/>
      <c r="D448" s="18"/>
      <c r="E448" s="18"/>
      <c r="F448" s="18"/>
      <c r="G448" s="12"/>
      <c r="H448" s="12"/>
      <c r="I448" s="12"/>
      <c r="J448" s="18"/>
      <c r="K448" s="18"/>
      <c r="L448" s="18"/>
      <c r="M448" s="18"/>
      <c r="N448" s="12"/>
      <c r="O448" s="18"/>
      <c r="P448" s="19"/>
      <c r="Q448" s="13"/>
      <c r="R448" s="20"/>
      <c r="S448" s="21"/>
      <c r="T448" s="21"/>
      <c r="U448" s="21"/>
      <c r="V448" s="21"/>
      <c r="W448" s="21"/>
      <c r="X448" s="21"/>
      <c r="Y448" s="21"/>
      <c r="Z448" s="13"/>
      <c r="AA448" s="13"/>
    </row>
    <row r="449" spans="1:27" x14ac:dyDescent="0.2">
      <c r="A449" s="18"/>
      <c r="B449" s="12"/>
      <c r="C449" s="12"/>
      <c r="D449" s="18"/>
      <c r="E449" s="18"/>
      <c r="F449" s="18"/>
      <c r="G449" s="12"/>
      <c r="H449" s="12"/>
      <c r="I449" s="12"/>
      <c r="J449" s="18"/>
      <c r="K449" s="18"/>
      <c r="L449" s="18"/>
      <c r="M449" s="18"/>
      <c r="N449" s="12"/>
      <c r="O449" s="18"/>
      <c r="P449" s="19"/>
      <c r="Q449" s="13"/>
      <c r="R449" s="20"/>
      <c r="S449" s="21"/>
      <c r="T449" s="21"/>
      <c r="U449" s="21"/>
      <c r="V449" s="21"/>
      <c r="W449" s="21"/>
      <c r="X449" s="21"/>
      <c r="Y449" s="21"/>
      <c r="Z449" s="13"/>
      <c r="AA449" s="13"/>
    </row>
    <row r="450" spans="1:27" x14ac:dyDescent="0.2">
      <c r="A450" s="18"/>
      <c r="B450" s="12"/>
      <c r="C450" s="12"/>
      <c r="D450" s="18"/>
      <c r="E450" s="18"/>
      <c r="F450" s="18"/>
      <c r="G450" s="12"/>
      <c r="H450" s="12"/>
      <c r="I450" s="12"/>
      <c r="J450" s="18"/>
      <c r="K450" s="18"/>
      <c r="L450" s="18"/>
      <c r="M450" s="18"/>
      <c r="N450" s="12"/>
      <c r="O450" s="18"/>
      <c r="P450" s="19"/>
      <c r="Q450" s="13"/>
      <c r="R450" s="20"/>
      <c r="S450" s="21"/>
      <c r="T450" s="21"/>
      <c r="U450" s="21"/>
      <c r="V450" s="21"/>
      <c r="W450" s="21"/>
      <c r="X450" s="21"/>
      <c r="Y450" s="21"/>
      <c r="Z450" s="13"/>
      <c r="AA450" s="13"/>
    </row>
    <row r="451" spans="1:27" x14ac:dyDescent="0.2">
      <c r="A451" s="18"/>
      <c r="B451" s="12"/>
      <c r="C451" s="12"/>
      <c r="D451" s="18"/>
      <c r="E451" s="18"/>
      <c r="F451" s="18"/>
      <c r="G451" s="12"/>
      <c r="H451" s="12"/>
      <c r="I451" s="12"/>
      <c r="J451" s="18"/>
      <c r="K451" s="18"/>
      <c r="L451" s="18"/>
      <c r="M451" s="18"/>
      <c r="N451" s="12"/>
      <c r="O451" s="18"/>
      <c r="P451" s="19"/>
      <c r="Q451" s="13"/>
      <c r="R451" s="20"/>
      <c r="S451" s="21"/>
      <c r="T451" s="21"/>
      <c r="U451" s="21"/>
      <c r="V451" s="21"/>
      <c r="W451" s="21"/>
      <c r="X451" s="21"/>
      <c r="Y451" s="21"/>
      <c r="Z451" s="13"/>
      <c r="AA451" s="13"/>
    </row>
    <row r="452" spans="1:27" x14ac:dyDescent="0.2">
      <c r="A452" s="18"/>
      <c r="B452" s="12"/>
      <c r="C452" s="12"/>
      <c r="D452" s="18"/>
      <c r="E452" s="18"/>
      <c r="F452" s="18"/>
      <c r="G452" s="12"/>
      <c r="H452" s="12"/>
      <c r="I452" s="12"/>
      <c r="J452" s="18"/>
      <c r="K452" s="18"/>
      <c r="L452" s="18"/>
      <c r="M452" s="18"/>
      <c r="N452" s="12"/>
      <c r="O452" s="18"/>
      <c r="P452" s="19"/>
      <c r="Q452" s="13"/>
      <c r="R452" s="20"/>
      <c r="S452" s="21"/>
      <c r="T452" s="21"/>
      <c r="U452" s="21"/>
      <c r="V452" s="21"/>
      <c r="W452" s="21"/>
      <c r="X452" s="21"/>
      <c r="Y452" s="21"/>
      <c r="Z452" s="13"/>
      <c r="AA452" s="13"/>
    </row>
    <row r="453" spans="1:27" x14ac:dyDescent="0.2">
      <c r="A453" s="18"/>
      <c r="B453" s="12"/>
      <c r="C453" s="12"/>
      <c r="D453" s="18"/>
      <c r="E453" s="18"/>
      <c r="F453" s="18"/>
      <c r="G453" s="12"/>
      <c r="H453" s="12"/>
      <c r="I453" s="12"/>
      <c r="J453" s="18"/>
      <c r="K453" s="18"/>
      <c r="L453" s="18"/>
      <c r="M453" s="18"/>
      <c r="N453" s="12"/>
      <c r="O453" s="18"/>
      <c r="P453" s="19"/>
      <c r="Q453" s="13"/>
      <c r="R453" s="20"/>
      <c r="S453" s="21"/>
      <c r="T453" s="21"/>
      <c r="U453" s="21"/>
      <c r="V453" s="21"/>
      <c r="W453" s="21"/>
      <c r="X453" s="21"/>
      <c r="Y453" s="21"/>
      <c r="Z453" s="13"/>
      <c r="AA453" s="13"/>
    </row>
    <row r="454" spans="1:27" x14ac:dyDescent="0.2">
      <c r="A454" s="18"/>
      <c r="B454" s="12"/>
      <c r="C454" s="12"/>
      <c r="D454" s="18"/>
      <c r="E454" s="18"/>
      <c r="F454" s="18"/>
      <c r="G454" s="12"/>
      <c r="H454" s="12"/>
      <c r="I454" s="12"/>
      <c r="J454" s="18"/>
      <c r="K454" s="18"/>
      <c r="L454" s="18"/>
      <c r="M454" s="18"/>
      <c r="N454" s="12"/>
      <c r="O454" s="18"/>
      <c r="P454" s="19"/>
      <c r="Q454" s="13"/>
      <c r="R454" s="20"/>
      <c r="S454" s="21"/>
      <c r="T454" s="21"/>
      <c r="U454" s="21"/>
      <c r="V454" s="21"/>
      <c r="W454" s="21"/>
      <c r="X454" s="21"/>
      <c r="Y454" s="21"/>
      <c r="Z454" s="13"/>
      <c r="AA454" s="13"/>
    </row>
    <row r="455" spans="1:27" x14ac:dyDescent="0.2">
      <c r="A455" s="18"/>
      <c r="B455" s="12"/>
      <c r="C455" s="12"/>
      <c r="D455" s="18"/>
      <c r="E455" s="18"/>
      <c r="F455" s="18"/>
      <c r="G455" s="12"/>
      <c r="H455" s="12"/>
      <c r="I455" s="12"/>
      <c r="J455" s="18"/>
      <c r="K455" s="18"/>
      <c r="L455" s="18"/>
      <c r="M455" s="18"/>
      <c r="N455" s="12"/>
      <c r="O455" s="18"/>
      <c r="P455" s="19"/>
      <c r="Q455" s="13"/>
      <c r="R455" s="20"/>
      <c r="S455" s="21"/>
      <c r="T455" s="21"/>
      <c r="U455" s="21"/>
      <c r="V455" s="21"/>
      <c r="W455" s="21"/>
      <c r="X455" s="21"/>
      <c r="Y455" s="21"/>
      <c r="Z455" s="13"/>
      <c r="AA455" s="13"/>
    </row>
    <row r="456" spans="1:27" x14ac:dyDescent="0.2">
      <c r="A456" s="18"/>
      <c r="B456" s="12"/>
      <c r="C456" s="12"/>
      <c r="D456" s="18"/>
      <c r="E456" s="18"/>
      <c r="F456" s="18"/>
      <c r="G456" s="12"/>
      <c r="H456" s="12"/>
      <c r="I456" s="12"/>
      <c r="J456" s="18"/>
      <c r="K456" s="18"/>
      <c r="L456" s="18"/>
      <c r="M456" s="18"/>
      <c r="N456" s="12"/>
      <c r="O456" s="18"/>
      <c r="P456" s="19"/>
      <c r="Q456" s="13"/>
      <c r="R456" s="20"/>
      <c r="S456" s="21"/>
      <c r="T456" s="21"/>
      <c r="U456" s="21"/>
      <c r="V456" s="21"/>
      <c r="W456" s="21"/>
      <c r="X456" s="21"/>
      <c r="Y456" s="21"/>
      <c r="Z456" s="13"/>
      <c r="AA456" s="13"/>
    </row>
    <row r="457" spans="1:27" x14ac:dyDescent="0.2">
      <c r="A457" s="18"/>
      <c r="B457" s="12"/>
      <c r="C457" s="12"/>
      <c r="D457" s="18"/>
      <c r="E457" s="18"/>
      <c r="F457" s="18"/>
      <c r="G457" s="12"/>
      <c r="H457" s="12"/>
      <c r="I457" s="12"/>
      <c r="J457" s="18"/>
      <c r="K457" s="18"/>
      <c r="L457" s="18"/>
      <c r="M457" s="18"/>
      <c r="N457" s="12"/>
      <c r="O457" s="18"/>
      <c r="P457" s="19"/>
      <c r="Q457" s="13"/>
      <c r="R457" s="20"/>
      <c r="S457" s="21"/>
      <c r="T457" s="21"/>
      <c r="U457" s="21"/>
      <c r="V457" s="21"/>
      <c r="W457" s="21"/>
      <c r="X457" s="21"/>
      <c r="Y457" s="21"/>
      <c r="Z457" s="13"/>
      <c r="AA457" s="13"/>
    </row>
    <row r="458" spans="1:27" x14ac:dyDescent="0.2">
      <c r="A458" s="18"/>
      <c r="B458" s="12"/>
      <c r="C458" s="12"/>
      <c r="D458" s="18"/>
      <c r="E458" s="18"/>
      <c r="F458" s="18"/>
      <c r="G458" s="12"/>
      <c r="H458" s="12"/>
      <c r="I458" s="12"/>
      <c r="J458" s="18"/>
      <c r="K458" s="18"/>
      <c r="L458" s="18"/>
      <c r="M458" s="18"/>
      <c r="N458" s="12"/>
      <c r="O458" s="18"/>
      <c r="P458" s="19"/>
      <c r="Q458" s="13"/>
      <c r="R458" s="20"/>
      <c r="S458" s="21"/>
      <c r="T458" s="21"/>
      <c r="U458" s="21"/>
      <c r="V458" s="21"/>
      <c r="W458" s="21"/>
      <c r="X458" s="21"/>
      <c r="Y458" s="21"/>
      <c r="Z458" s="13"/>
      <c r="AA458" s="13"/>
    </row>
    <row r="459" spans="1:27" x14ac:dyDescent="0.2">
      <c r="A459" s="18"/>
      <c r="B459" s="12"/>
      <c r="C459" s="12"/>
      <c r="D459" s="18"/>
      <c r="E459" s="18"/>
      <c r="F459" s="18"/>
      <c r="G459" s="12"/>
      <c r="H459" s="12"/>
      <c r="I459" s="12"/>
      <c r="J459" s="18"/>
      <c r="K459" s="18"/>
      <c r="L459" s="18"/>
      <c r="M459" s="18"/>
      <c r="N459" s="12"/>
      <c r="O459" s="18"/>
      <c r="P459" s="19"/>
      <c r="Q459" s="13"/>
      <c r="R459" s="20"/>
      <c r="S459" s="21"/>
      <c r="T459" s="21"/>
      <c r="U459" s="21"/>
      <c r="V459" s="21"/>
      <c r="W459" s="21"/>
      <c r="X459" s="21"/>
      <c r="Y459" s="21"/>
      <c r="Z459" s="13"/>
      <c r="AA459" s="13"/>
    </row>
    <row r="460" spans="1:27" x14ac:dyDescent="0.2">
      <c r="A460" s="18"/>
      <c r="B460" s="12"/>
      <c r="C460" s="12"/>
      <c r="D460" s="18"/>
      <c r="E460" s="18"/>
      <c r="F460" s="18"/>
      <c r="G460" s="12"/>
      <c r="H460" s="12"/>
      <c r="I460" s="12"/>
      <c r="J460" s="18"/>
      <c r="K460" s="18"/>
      <c r="L460" s="18"/>
      <c r="M460" s="18"/>
      <c r="N460" s="12"/>
      <c r="O460" s="18"/>
      <c r="P460" s="19"/>
      <c r="Q460" s="13"/>
      <c r="R460" s="20"/>
      <c r="S460" s="21"/>
      <c r="T460" s="21"/>
      <c r="U460" s="21"/>
      <c r="V460" s="21"/>
      <c r="W460" s="21"/>
      <c r="X460" s="21"/>
      <c r="Y460" s="21"/>
      <c r="Z460" s="13"/>
      <c r="AA460" s="13"/>
    </row>
    <row r="461" spans="1:27" x14ac:dyDescent="0.2">
      <c r="A461" s="18"/>
      <c r="B461" s="12"/>
      <c r="C461" s="12"/>
      <c r="D461" s="18"/>
      <c r="E461" s="18"/>
      <c r="F461" s="18"/>
      <c r="G461" s="12"/>
      <c r="H461" s="12"/>
      <c r="I461" s="12"/>
      <c r="J461" s="18"/>
      <c r="K461" s="18"/>
      <c r="L461" s="18"/>
      <c r="M461" s="18"/>
      <c r="N461" s="12"/>
      <c r="O461" s="18"/>
      <c r="P461" s="19"/>
      <c r="Q461" s="13"/>
      <c r="R461" s="20"/>
      <c r="S461" s="21"/>
      <c r="T461" s="21"/>
      <c r="U461" s="21"/>
      <c r="V461" s="21"/>
      <c r="W461" s="21"/>
      <c r="X461" s="21"/>
      <c r="Y461" s="21"/>
      <c r="Z461" s="13"/>
      <c r="AA461" s="13"/>
    </row>
    <row r="462" spans="1:27" x14ac:dyDescent="0.2">
      <c r="A462" s="18"/>
      <c r="B462" s="12"/>
      <c r="C462" s="12"/>
      <c r="D462" s="18"/>
      <c r="E462" s="18"/>
      <c r="F462" s="18"/>
      <c r="G462" s="12"/>
      <c r="H462" s="12"/>
      <c r="I462" s="12"/>
      <c r="J462" s="18"/>
      <c r="K462" s="18"/>
      <c r="L462" s="18"/>
      <c r="M462" s="18"/>
      <c r="N462" s="12"/>
      <c r="O462" s="18"/>
      <c r="P462" s="19"/>
      <c r="Q462" s="13"/>
      <c r="R462" s="20"/>
      <c r="S462" s="21"/>
      <c r="T462" s="21"/>
      <c r="U462" s="21"/>
      <c r="V462" s="21"/>
      <c r="W462" s="21"/>
      <c r="X462" s="21"/>
      <c r="Y462" s="21"/>
      <c r="Z462" s="13"/>
      <c r="AA462" s="13"/>
    </row>
    <row r="463" spans="1:27" x14ac:dyDescent="0.2">
      <c r="A463" s="18"/>
      <c r="B463" s="12"/>
      <c r="C463" s="12"/>
      <c r="D463" s="18"/>
      <c r="E463" s="18"/>
      <c r="F463" s="18"/>
      <c r="G463" s="12"/>
      <c r="H463" s="12"/>
      <c r="I463" s="12"/>
      <c r="J463" s="18"/>
      <c r="K463" s="18"/>
      <c r="L463" s="18"/>
      <c r="M463" s="18"/>
      <c r="N463" s="12"/>
      <c r="O463" s="18"/>
      <c r="P463" s="19"/>
      <c r="Q463" s="13"/>
      <c r="R463" s="20"/>
      <c r="S463" s="21"/>
      <c r="T463" s="21"/>
      <c r="U463" s="21"/>
      <c r="V463" s="21"/>
      <c r="W463" s="21"/>
      <c r="X463" s="21"/>
      <c r="Y463" s="21"/>
      <c r="Z463" s="13"/>
      <c r="AA463" s="13"/>
    </row>
    <row r="464" spans="1:27" x14ac:dyDescent="0.2">
      <c r="A464" s="18"/>
      <c r="B464" s="12"/>
      <c r="C464" s="12"/>
      <c r="D464" s="18"/>
      <c r="E464" s="18"/>
      <c r="F464" s="18"/>
      <c r="G464" s="12"/>
      <c r="H464" s="12"/>
      <c r="I464" s="12"/>
      <c r="J464" s="18"/>
      <c r="K464" s="18"/>
      <c r="L464" s="18"/>
      <c r="M464" s="18"/>
      <c r="N464" s="12"/>
      <c r="O464" s="18"/>
      <c r="P464" s="19"/>
      <c r="Q464" s="13"/>
      <c r="R464" s="20"/>
      <c r="S464" s="21"/>
      <c r="T464" s="21"/>
      <c r="U464" s="21"/>
      <c r="V464" s="21"/>
      <c r="W464" s="21"/>
      <c r="X464" s="21"/>
      <c r="Y464" s="21"/>
      <c r="Z464" s="13"/>
      <c r="AA464" s="13"/>
    </row>
    <row r="465" spans="1:27" x14ac:dyDescent="0.2">
      <c r="A465" s="18"/>
      <c r="B465" s="12"/>
      <c r="C465" s="12"/>
      <c r="D465" s="18"/>
      <c r="E465" s="18"/>
      <c r="F465" s="18"/>
      <c r="G465" s="12"/>
      <c r="H465" s="12"/>
      <c r="I465" s="12"/>
      <c r="J465" s="18"/>
      <c r="K465" s="18"/>
      <c r="L465" s="18"/>
      <c r="M465" s="18"/>
      <c r="N465" s="12"/>
      <c r="O465" s="18"/>
      <c r="P465" s="19"/>
      <c r="Q465" s="13"/>
      <c r="R465" s="20"/>
      <c r="S465" s="21"/>
      <c r="T465" s="21"/>
      <c r="U465" s="21"/>
      <c r="V465" s="21"/>
      <c r="W465" s="21"/>
      <c r="X465" s="21"/>
      <c r="Y465" s="21"/>
      <c r="Z465" s="13"/>
      <c r="AA465" s="13"/>
    </row>
    <row r="466" spans="1:27" x14ac:dyDescent="0.2">
      <c r="A466" s="18"/>
      <c r="B466" s="12"/>
      <c r="C466" s="12"/>
      <c r="D466" s="18"/>
      <c r="E466" s="18"/>
      <c r="F466" s="18"/>
      <c r="G466" s="12"/>
      <c r="H466" s="12"/>
      <c r="I466" s="12"/>
      <c r="J466" s="18"/>
      <c r="K466" s="18"/>
      <c r="L466" s="18"/>
      <c r="M466" s="18"/>
      <c r="N466" s="12"/>
      <c r="O466" s="18"/>
      <c r="P466" s="19"/>
      <c r="Q466" s="13"/>
      <c r="R466" s="20"/>
      <c r="S466" s="21"/>
      <c r="T466" s="21"/>
      <c r="U466" s="21"/>
      <c r="V466" s="21"/>
      <c r="W466" s="21"/>
      <c r="X466" s="21"/>
      <c r="Y466" s="21"/>
      <c r="Z466" s="13"/>
      <c r="AA466" s="13"/>
    </row>
    <row r="467" spans="1:27" x14ac:dyDescent="0.2">
      <c r="A467" s="18"/>
      <c r="B467" s="12"/>
      <c r="C467" s="12"/>
      <c r="D467" s="18"/>
      <c r="E467" s="18"/>
      <c r="F467" s="18"/>
      <c r="G467" s="12"/>
      <c r="H467" s="12"/>
      <c r="I467" s="12"/>
      <c r="J467" s="18"/>
      <c r="K467" s="18"/>
      <c r="L467" s="18"/>
      <c r="M467" s="18"/>
      <c r="N467" s="12"/>
      <c r="O467" s="18"/>
      <c r="P467" s="19"/>
      <c r="Q467" s="13"/>
      <c r="R467" s="20"/>
      <c r="S467" s="21"/>
      <c r="T467" s="21"/>
      <c r="U467" s="21"/>
      <c r="V467" s="21"/>
      <c r="W467" s="21"/>
      <c r="X467" s="21"/>
      <c r="Y467" s="21"/>
      <c r="Z467" s="13"/>
      <c r="AA467" s="13"/>
    </row>
    <row r="468" spans="1:27" x14ac:dyDescent="0.2">
      <c r="A468" s="18"/>
      <c r="B468" s="12"/>
      <c r="C468" s="12"/>
      <c r="D468" s="18"/>
      <c r="E468" s="18"/>
      <c r="F468" s="18"/>
      <c r="G468" s="12"/>
      <c r="H468" s="12"/>
      <c r="I468" s="12"/>
      <c r="J468" s="18"/>
      <c r="K468" s="18"/>
      <c r="L468" s="18"/>
      <c r="M468" s="18"/>
      <c r="N468" s="12"/>
      <c r="O468" s="18"/>
      <c r="P468" s="19"/>
      <c r="Q468" s="13"/>
      <c r="R468" s="20"/>
      <c r="S468" s="21"/>
      <c r="T468" s="21"/>
      <c r="U468" s="21"/>
      <c r="V468" s="21"/>
      <c r="W468" s="21"/>
      <c r="X468" s="21"/>
      <c r="Y468" s="21"/>
      <c r="Z468" s="13"/>
      <c r="AA468" s="13"/>
    </row>
    <row r="469" spans="1:27" x14ac:dyDescent="0.2">
      <c r="A469" s="18"/>
      <c r="B469" s="12"/>
      <c r="C469" s="12"/>
      <c r="D469" s="18"/>
      <c r="E469" s="18"/>
      <c r="F469" s="18"/>
      <c r="G469" s="12"/>
      <c r="H469" s="12"/>
      <c r="I469" s="12"/>
      <c r="J469" s="18"/>
      <c r="K469" s="18"/>
      <c r="L469" s="18"/>
      <c r="M469" s="18"/>
      <c r="N469" s="12"/>
      <c r="O469" s="18"/>
      <c r="P469" s="19"/>
      <c r="Q469" s="13"/>
      <c r="R469" s="20"/>
      <c r="S469" s="21"/>
      <c r="T469" s="21"/>
      <c r="U469" s="21"/>
      <c r="V469" s="21"/>
      <c r="W469" s="21"/>
      <c r="X469" s="21"/>
      <c r="Y469" s="21"/>
      <c r="Z469" s="13"/>
      <c r="AA469" s="13"/>
    </row>
    <row r="470" spans="1:27" x14ac:dyDescent="0.2">
      <c r="A470" s="18"/>
      <c r="B470" s="12"/>
      <c r="C470" s="12"/>
      <c r="D470" s="18"/>
      <c r="E470" s="18"/>
      <c r="F470" s="18"/>
      <c r="G470" s="12"/>
      <c r="H470" s="12"/>
      <c r="I470" s="12"/>
      <c r="J470" s="18"/>
      <c r="K470" s="18"/>
      <c r="L470" s="18"/>
      <c r="M470" s="18"/>
      <c r="N470" s="12"/>
      <c r="O470" s="18"/>
      <c r="P470" s="19"/>
      <c r="Q470" s="13"/>
      <c r="R470" s="20"/>
      <c r="S470" s="21"/>
      <c r="T470" s="21"/>
      <c r="U470" s="21"/>
      <c r="V470" s="21"/>
      <c r="W470" s="21"/>
      <c r="X470" s="21"/>
      <c r="Y470" s="21"/>
      <c r="Z470" s="13"/>
      <c r="AA470" s="13"/>
    </row>
    <row r="471" spans="1:27" x14ac:dyDescent="0.2">
      <c r="A471" s="18"/>
      <c r="B471" s="12"/>
      <c r="C471" s="12"/>
      <c r="D471" s="18"/>
      <c r="E471" s="18"/>
      <c r="F471" s="18"/>
      <c r="G471" s="12"/>
      <c r="H471" s="12"/>
      <c r="I471" s="12"/>
      <c r="J471" s="18"/>
      <c r="K471" s="18"/>
      <c r="L471" s="18"/>
      <c r="M471" s="18"/>
      <c r="N471" s="12"/>
      <c r="O471" s="18"/>
      <c r="P471" s="19"/>
      <c r="Q471" s="13"/>
      <c r="R471" s="20"/>
      <c r="S471" s="21"/>
      <c r="T471" s="21"/>
      <c r="U471" s="21"/>
      <c r="V471" s="21"/>
      <c r="W471" s="21"/>
      <c r="X471" s="21"/>
      <c r="Y471" s="21"/>
      <c r="Z471" s="13"/>
      <c r="AA471" s="13"/>
    </row>
    <row r="472" spans="1:27" x14ac:dyDescent="0.2">
      <c r="A472" s="18"/>
      <c r="B472" s="12"/>
      <c r="C472" s="12"/>
      <c r="D472" s="18"/>
      <c r="E472" s="18"/>
      <c r="F472" s="18"/>
      <c r="G472" s="12"/>
      <c r="H472" s="12"/>
      <c r="I472" s="12"/>
      <c r="J472" s="18"/>
      <c r="K472" s="18"/>
      <c r="L472" s="18"/>
      <c r="M472" s="18"/>
      <c r="N472" s="12"/>
      <c r="O472" s="18"/>
      <c r="P472" s="19"/>
      <c r="Q472" s="13"/>
      <c r="R472" s="20"/>
      <c r="S472" s="21"/>
      <c r="T472" s="21"/>
      <c r="U472" s="21"/>
      <c r="V472" s="21"/>
      <c r="W472" s="21"/>
      <c r="X472" s="21"/>
      <c r="Y472" s="21"/>
      <c r="Z472" s="13"/>
      <c r="AA472" s="13"/>
    </row>
    <row r="473" spans="1:27" x14ac:dyDescent="0.2">
      <c r="A473" s="18"/>
      <c r="B473" s="12"/>
      <c r="C473" s="12"/>
      <c r="D473" s="18"/>
      <c r="E473" s="18"/>
      <c r="F473" s="18"/>
      <c r="G473" s="12"/>
      <c r="H473" s="12"/>
      <c r="I473" s="12"/>
      <c r="J473" s="18"/>
      <c r="K473" s="18"/>
      <c r="L473" s="18"/>
      <c r="M473" s="18"/>
      <c r="N473" s="12"/>
      <c r="O473" s="18"/>
      <c r="P473" s="19"/>
      <c r="Q473" s="13"/>
      <c r="R473" s="20"/>
      <c r="S473" s="21"/>
      <c r="T473" s="21"/>
      <c r="U473" s="21"/>
      <c r="V473" s="21"/>
      <c r="W473" s="21"/>
      <c r="X473" s="21"/>
      <c r="Y473" s="21"/>
      <c r="Z473" s="13"/>
      <c r="AA473" s="13"/>
    </row>
    <row r="474" spans="1:27" x14ac:dyDescent="0.2">
      <c r="A474" s="18"/>
      <c r="B474" s="12"/>
      <c r="C474" s="12"/>
      <c r="D474" s="18"/>
      <c r="E474" s="18"/>
      <c r="F474" s="18"/>
      <c r="G474" s="12"/>
      <c r="H474" s="12"/>
      <c r="I474" s="12"/>
      <c r="J474" s="18"/>
      <c r="K474" s="18"/>
      <c r="L474" s="18"/>
      <c r="M474" s="18"/>
      <c r="N474" s="12"/>
      <c r="O474" s="18"/>
      <c r="P474" s="19"/>
      <c r="Q474" s="13"/>
      <c r="R474" s="20"/>
      <c r="S474" s="21"/>
      <c r="T474" s="21"/>
      <c r="U474" s="21"/>
      <c r="V474" s="21"/>
      <c r="W474" s="21"/>
      <c r="X474" s="21"/>
      <c r="Y474" s="21"/>
      <c r="Z474" s="13"/>
      <c r="AA474" s="13"/>
    </row>
    <row r="475" spans="1:27" x14ac:dyDescent="0.2">
      <c r="A475" s="18"/>
      <c r="B475" s="12"/>
      <c r="C475" s="12"/>
      <c r="D475" s="18"/>
      <c r="E475" s="18"/>
      <c r="F475" s="18"/>
      <c r="G475" s="12"/>
      <c r="H475" s="12"/>
      <c r="I475" s="12"/>
      <c r="J475" s="18"/>
      <c r="K475" s="18"/>
      <c r="L475" s="18"/>
      <c r="M475" s="18"/>
      <c r="N475" s="12"/>
      <c r="O475" s="18"/>
      <c r="P475" s="19"/>
      <c r="Q475" s="13"/>
      <c r="R475" s="20"/>
      <c r="S475" s="21"/>
      <c r="T475" s="21"/>
      <c r="U475" s="21"/>
      <c r="V475" s="21"/>
      <c r="W475" s="21"/>
      <c r="X475" s="21"/>
      <c r="Y475" s="21"/>
      <c r="Z475" s="13"/>
      <c r="AA475" s="13"/>
    </row>
    <row r="476" spans="1:27" x14ac:dyDescent="0.2">
      <c r="A476" s="18"/>
      <c r="B476" s="12"/>
      <c r="C476" s="12"/>
      <c r="D476" s="18"/>
      <c r="E476" s="18"/>
      <c r="F476" s="18"/>
      <c r="G476" s="12"/>
      <c r="H476" s="12"/>
      <c r="I476" s="12"/>
      <c r="J476" s="18"/>
      <c r="K476" s="18"/>
      <c r="L476" s="18"/>
      <c r="M476" s="18"/>
      <c r="N476" s="12"/>
      <c r="O476" s="18"/>
      <c r="P476" s="19"/>
      <c r="Q476" s="13"/>
      <c r="R476" s="20"/>
      <c r="S476" s="21"/>
      <c r="T476" s="21"/>
      <c r="U476" s="21"/>
      <c r="V476" s="21"/>
      <c r="W476" s="21"/>
      <c r="X476" s="21"/>
      <c r="Y476" s="21"/>
      <c r="Z476" s="13"/>
      <c r="AA476" s="13"/>
    </row>
    <row r="477" spans="1:27" x14ac:dyDescent="0.2">
      <c r="A477" s="18"/>
      <c r="B477" s="12"/>
      <c r="C477" s="12"/>
      <c r="D477" s="18"/>
      <c r="E477" s="18"/>
      <c r="F477" s="18"/>
      <c r="G477" s="12"/>
      <c r="H477" s="12"/>
      <c r="I477" s="12"/>
      <c r="J477" s="18"/>
      <c r="K477" s="18"/>
      <c r="L477" s="18"/>
      <c r="M477" s="18"/>
      <c r="N477" s="12"/>
      <c r="O477" s="18"/>
      <c r="P477" s="19"/>
      <c r="Q477" s="13"/>
      <c r="R477" s="20"/>
      <c r="S477" s="21"/>
      <c r="T477" s="21"/>
      <c r="U477" s="21"/>
      <c r="V477" s="21"/>
      <c r="W477" s="21"/>
      <c r="X477" s="21"/>
      <c r="Y477" s="21"/>
      <c r="Z477" s="13"/>
      <c r="AA477" s="13"/>
    </row>
    <row r="478" spans="1:27" x14ac:dyDescent="0.2">
      <c r="A478" s="18"/>
      <c r="B478" s="12"/>
      <c r="C478" s="12"/>
      <c r="D478" s="18"/>
      <c r="E478" s="18"/>
      <c r="F478" s="18"/>
      <c r="G478" s="12"/>
      <c r="H478" s="12"/>
      <c r="I478" s="12"/>
      <c r="J478" s="18"/>
      <c r="K478" s="18"/>
      <c r="L478" s="18"/>
      <c r="M478" s="18"/>
      <c r="N478" s="12"/>
      <c r="O478" s="18"/>
      <c r="P478" s="19"/>
      <c r="Q478" s="13"/>
      <c r="R478" s="20"/>
      <c r="S478" s="21"/>
      <c r="T478" s="21"/>
      <c r="U478" s="21"/>
      <c r="V478" s="21"/>
      <c r="W478" s="21"/>
      <c r="X478" s="21"/>
      <c r="Y478" s="21"/>
      <c r="Z478" s="13"/>
      <c r="AA478" s="13"/>
    </row>
    <row r="479" spans="1:27" x14ac:dyDescent="0.2">
      <c r="A479" s="18"/>
      <c r="B479" s="12"/>
      <c r="C479" s="12"/>
      <c r="D479" s="18"/>
      <c r="E479" s="18"/>
      <c r="F479" s="18"/>
      <c r="G479" s="12"/>
      <c r="H479" s="12"/>
      <c r="I479" s="12"/>
      <c r="J479" s="18"/>
      <c r="K479" s="18"/>
      <c r="L479" s="18"/>
      <c r="M479" s="18"/>
      <c r="N479" s="12"/>
      <c r="O479" s="18"/>
      <c r="P479" s="19"/>
      <c r="Q479" s="13"/>
      <c r="R479" s="20"/>
      <c r="S479" s="21"/>
      <c r="T479" s="21"/>
      <c r="U479" s="21"/>
      <c r="V479" s="21"/>
      <c r="W479" s="21"/>
      <c r="X479" s="21"/>
      <c r="Y479" s="21"/>
      <c r="Z479" s="13"/>
      <c r="AA479" s="13"/>
    </row>
    <row r="480" spans="1:27" x14ac:dyDescent="0.2">
      <c r="A480" s="18"/>
      <c r="B480" s="12"/>
      <c r="C480" s="12"/>
      <c r="D480" s="18"/>
      <c r="E480" s="18"/>
      <c r="F480" s="18"/>
      <c r="G480" s="12"/>
      <c r="H480" s="12"/>
      <c r="I480" s="12"/>
      <c r="J480" s="18"/>
      <c r="K480" s="18"/>
      <c r="L480" s="18"/>
      <c r="M480" s="18"/>
      <c r="N480" s="12"/>
      <c r="O480" s="18"/>
      <c r="P480" s="19"/>
      <c r="Q480" s="13"/>
      <c r="R480" s="20"/>
      <c r="S480" s="21"/>
      <c r="T480" s="21"/>
      <c r="U480" s="21"/>
      <c r="V480" s="21"/>
      <c r="W480" s="21"/>
      <c r="X480" s="21"/>
      <c r="Y480" s="21"/>
      <c r="Z480" s="13"/>
      <c r="AA480" s="13"/>
    </row>
    <row r="481" spans="1:27" x14ac:dyDescent="0.2">
      <c r="A481" s="18"/>
      <c r="B481" s="12"/>
      <c r="C481" s="12"/>
      <c r="D481" s="18"/>
      <c r="E481" s="18"/>
      <c r="F481" s="18"/>
      <c r="G481" s="12"/>
      <c r="H481" s="12"/>
      <c r="I481" s="12"/>
      <c r="J481" s="18"/>
      <c r="K481" s="18"/>
      <c r="L481" s="18"/>
      <c r="M481" s="18"/>
      <c r="N481" s="12"/>
      <c r="O481" s="18"/>
      <c r="P481" s="19"/>
      <c r="Q481" s="13"/>
      <c r="R481" s="20"/>
      <c r="S481" s="21"/>
      <c r="T481" s="21"/>
      <c r="U481" s="21"/>
      <c r="V481" s="21"/>
      <c r="W481" s="21"/>
      <c r="X481" s="21"/>
      <c r="Y481" s="21"/>
      <c r="Z481" s="13"/>
      <c r="AA481" s="13"/>
    </row>
    <row r="482" spans="1:27" x14ac:dyDescent="0.2">
      <c r="A482" s="18"/>
      <c r="B482" s="12"/>
      <c r="C482" s="12"/>
      <c r="D482" s="18"/>
      <c r="E482" s="18"/>
      <c r="F482" s="18"/>
      <c r="G482" s="12"/>
      <c r="H482" s="12"/>
      <c r="I482" s="12"/>
      <c r="J482" s="18"/>
      <c r="K482" s="18"/>
      <c r="L482" s="18"/>
      <c r="M482" s="18"/>
      <c r="N482" s="12"/>
      <c r="O482" s="18"/>
      <c r="P482" s="19"/>
      <c r="Q482" s="13"/>
      <c r="R482" s="20"/>
      <c r="S482" s="21"/>
      <c r="T482" s="21"/>
      <c r="U482" s="21"/>
      <c r="V482" s="21"/>
      <c r="W482" s="21"/>
      <c r="X482" s="21"/>
      <c r="Y482" s="21"/>
      <c r="Z482" s="13"/>
      <c r="AA482" s="13"/>
    </row>
    <row r="483" spans="1:27" x14ac:dyDescent="0.2">
      <c r="A483" s="18"/>
      <c r="B483" s="12"/>
      <c r="C483" s="12"/>
      <c r="D483" s="18"/>
      <c r="E483" s="18"/>
      <c r="F483" s="18"/>
      <c r="G483" s="12"/>
      <c r="H483" s="12"/>
      <c r="I483" s="12"/>
      <c r="J483" s="18"/>
      <c r="K483" s="18"/>
      <c r="L483" s="18"/>
      <c r="M483" s="18"/>
      <c r="N483" s="12"/>
      <c r="O483" s="18"/>
      <c r="P483" s="19"/>
      <c r="Q483" s="13"/>
      <c r="R483" s="20"/>
      <c r="S483" s="21"/>
      <c r="T483" s="21"/>
      <c r="U483" s="21"/>
      <c r="V483" s="21"/>
      <c r="W483" s="21"/>
      <c r="X483" s="21"/>
      <c r="Y483" s="21"/>
      <c r="Z483" s="13"/>
      <c r="AA483" s="13"/>
    </row>
    <row r="484" spans="1:27" x14ac:dyDescent="0.2">
      <c r="A484" s="18"/>
      <c r="B484" s="12"/>
      <c r="C484" s="12"/>
      <c r="D484" s="18"/>
      <c r="E484" s="18"/>
      <c r="F484" s="18"/>
      <c r="G484" s="12"/>
      <c r="H484" s="12"/>
      <c r="I484" s="12"/>
      <c r="J484" s="18"/>
      <c r="K484" s="18"/>
      <c r="L484" s="18"/>
      <c r="M484" s="18"/>
      <c r="N484" s="12"/>
      <c r="O484" s="18"/>
      <c r="P484" s="19"/>
      <c r="Q484" s="13"/>
      <c r="R484" s="20"/>
      <c r="S484" s="21"/>
      <c r="T484" s="21"/>
      <c r="U484" s="21"/>
      <c r="V484" s="21"/>
      <c r="W484" s="21"/>
      <c r="X484" s="21"/>
      <c r="Y484" s="21"/>
      <c r="Z484" s="13"/>
      <c r="AA484" s="13"/>
    </row>
    <row r="485" spans="1:27" x14ac:dyDescent="0.2">
      <c r="A485" s="18"/>
      <c r="B485" s="12"/>
      <c r="C485" s="12"/>
      <c r="D485" s="18"/>
      <c r="E485" s="18"/>
      <c r="F485" s="18"/>
      <c r="G485" s="12"/>
      <c r="H485" s="12"/>
      <c r="I485" s="12"/>
      <c r="J485" s="18"/>
      <c r="K485" s="18"/>
      <c r="L485" s="18"/>
      <c r="M485" s="18"/>
      <c r="N485" s="12"/>
      <c r="O485" s="18"/>
      <c r="P485" s="19"/>
      <c r="Q485" s="13"/>
      <c r="R485" s="20"/>
      <c r="S485" s="21"/>
      <c r="T485" s="21"/>
      <c r="U485" s="21"/>
      <c r="V485" s="21"/>
      <c r="W485" s="21"/>
      <c r="X485" s="21"/>
      <c r="Y485" s="21"/>
      <c r="Z485" s="13"/>
      <c r="AA485" s="13"/>
    </row>
    <row r="486" spans="1:27" x14ac:dyDescent="0.2">
      <c r="A486" s="18"/>
      <c r="B486" s="12"/>
      <c r="C486" s="12"/>
      <c r="D486" s="18"/>
      <c r="E486" s="18"/>
      <c r="F486" s="18"/>
      <c r="G486" s="12"/>
      <c r="H486" s="12"/>
      <c r="I486" s="12"/>
      <c r="J486" s="18"/>
      <c r="K486" s="18"/>
      <c r="L486" s="18"/>
      <c r="M486" s="18"/>
      <c r="N486" s="12"/>
      <c r="O486" s="18"/>
      <c r="P486" s="19"/>
      <c r="Q486" s="13"/>
      <c r="R486" s="20"/>
      <c r="S486" s="21"/>
      <c r="T486" s="21"/>
      <c r="U486" s="21"/>
      <c r="V486" s="21"/>
      <c r="W486" s="21"/>
      <c r="X486" s="21"/>
      <c r="Y486" s="21"/>
      <c r="Z486" s="13"/>
      <c r="AA486" s="13"/>
    </row>
    <row r="487" spans="1:27" x14ac:dyDescent="0.2">
      <c r="A487" s="18"/>
      <c r="B487" s="12"/>
      <c r="C487" s="12"/>
      <c r="D487" s="18"/>
      <c r="E487" s="18"/>
      <c r="F487" s="18"/>
      <c r="G487" s="12"/>
      <c r="H487" s="12"/>
      <c r="I487" s="12"/>
      <c r="J487" s="18"/>
      <c r="K487" s="18"/>
      <c r="L487" s="18"/>
      <c r="M487" s="18"/>
      <c r="N487" s="12"/>
      <c r="O487" s="18"/>
      <c r="P487" s="19"/>
      <c r="Q487" s="13"/>
      <c r="R487" s="20"/>
      <c r="S487" s="21"/>
      <c r="T487" s="21"/>
      <c r="U487" s="21"/>
      <c r="V487" s="21"/>
      <c r="W487" s="21"/>
      <c r="X487" s="21"/>
      <c r="Y487" s="21"/>
      <c r="Z487" s="13"/>
      <c r="AA487" s="13"/>
    </row>
    <row r="488" spans="1:27" x14ac:dyDescent="0.2">
      <c r="A488" s="18"/>
      <c r="B488" s="12"/>
      <c r="C488" s="12"/>
      <c r="D488" s="18"/>
      <c r="E488" s="18"/>
      <c r="F488" s="18"/>
      <c r="G488" s="12"/>
      <c r="H488" s="12"/>
      <c r="I488" s="12"/>
      <c r="J488" s="18"/>
      <c r="K488" s="18"/>
      <c r="L488" s="18"/>
      <c r="M488" s="18"/>
      <c r="N488" s="12"/>
      <c r="O488" s="18"/>
      <c r="P488" s="19"/>
      <c r="Q488" s="13"/>
      <c r="R488" s="20"/>
      <c r="S488" s="21"/>
      <c r="T488" s="21"/>
      <c r="U488" s="21"/>
      <c r="V488" s="21"/>
      <c r="W488" s="21"/>
      <c r="X488" s="21"/>
      <c r="Y488" s="21"/>
      <c r="Z488" s="13"/>
      <c r="AA488" s="13"/>
    </row>
    <row r="489" spans="1:27" x14ac:dyDescent="0.2">
      <c r="A489" s="18"/>
      <c r="B489" s="12"/>
      <c r="C489" s="12"/>
      <c r="D489" s="18"/>
      <c r="E489" s="18"/>
      <c r="F489" s="18"/>
      <c r="G489" s="12"/>
      <c r="H489" s="12"/>
      <c r="I489" s="12"/>
      <c r="J489" s="18"/>
      <c r="K489" s="18"/>
      <c r="L489" s="18"/>
      <c r="M489" s="18"/>
      <c r="N489" s="12"/>
      <c r="O489" s="18"/>
      <c r="P489" s="19"/>
      <c r="Q489" s="13"/>
      <c r="R489" s="20"/>
      <c r="S489" s="21"/>
      <c r="T489" s="21"/>
      <c r="U489" s="21"/>
      <c r="V489" s="21"/>
      <c r="W489" s="21"/>
      <c r="X489" s="21"/>
      <c r="Y489" s="21"/>
      <c r="Z489" s="13"/>
      <c r="AA489" s="13"/>
    </row>
    <row r="490" spans="1:27" x14ac:dyDescent="0.2">
      <c r="A490" s="18"/>
      <c r="B490" s="12"/>
      <c r="C490" s="12"/>
      <c r="D490" s="18"/>
      <c r="E490" s="18"/>
      <c r="F490" s="18"/>
      <c r="G490" s="12"/>
      <c r="H490" s="12"/>
      <c r="I490" s="12"/>
      <c r="J490" s="18"/>
      <c r="K490" s="18"/>
      <c r="L490" s="18"/>
      <c r="M490" s="18"/>
      <c r="N490" s="12"/>
      <c r="O490" s="18"/>
      <c r="P490" s="19"/>
      <c r="Q490" s="13"/>
      <c r="R490" s="20"/>
      <c r="S490" s="21"/>
      <c r="T490" s="21"/>
      <c r="U490" s="21"/>
      <c r="V490" s="21"/>
      <c r="W490" s="21"/>
      <c r="X490" s="21"/>
      <c r="Y490" s="21"/>
      <c r="Z490" s="13"/>
      <c r="AA490" s="13"/>
    </row>
    <row r="491" spans="1:27" x14ac:dyDescent="0.2">
      <c r="A491" s="18"/>
      <c r="B491" s="12"/>
      <c r="C491" s="12"/>
      <c r="D491" s="18"/>
      <c r="E491" s="18"/>
      <c r="F491" s="18"/>
      <c r="G491" s="12"/>
      <c r="H491" s="12"/>
      <c r="I491" s="12"/>
      <c r="J491" s="18"/>
      <c r="K491" s="18"/>
      <c r="L491" s="18"/>
      <c r="M491" s="18"/>
      <c r="N491" s="12"/>
      <c r="O491" s="18"/>
      <c r="P491" s="19"/>
      <c r="Q491" s="13"/>
      <c r="R491" s="20"/>
      <c r="S491" s="21"/>
      <c r="T491" s="21"/>
      <c r="U491" s="21"/>
      <c r="V491" s="21"/>
      <c r="W491" s="21"/>
      <c r="X491" s="21"/>
      <c r="Y491" s="21"/>
      <c r="Z491" s="13"/>
      <c r="AA491" s="13"/>
    </row>
    <row r="492" spans="1:27" x14ac:dyDescent="0.2">
      <c r="A492" s="18"/>
      <c r="B492" s="12"/>
      <c r="C492" s="12"/>
      <c r="D492" s="18"/>
      <c r="E492" s="18"/>
      <c r="F492" s="18"/>
      <c r="G492" s="12"/>
      <c r="H492" s="12"/>
      <c r="I492" s="12"/>
      <c r="J492" s="18"/>
      <c r="K492" s="18"/>
      <c r="L492" s="18"/>
      <c r="M492" s="18"/>
      <c r="N492" s="12"/>
      <c r="O492" s="18"/>
      <c r="P492" s="19"/>
      <c r="Q492" s="13"/>
      <c r="R492" s="20"/>
      <c r="S492" s="21"/>
      <c r="T492" s="21"/>
      <c r="U492" s="21"/>
      <c r="V492" s="21"/>
      <c r="W492" s="21"/>
      <c r="X492" s="21"/>
      <c r="Y492" s="21"/>
      <c r="Z492" s="13"/>
      <c r="AA492" s="13"/>
    </row>
    <row r="493" spans="1:27" x14ac:dyDescent="0.2">
      <c r="A493" s="18"/>
      <c r="B493" s="12"/>
      <c r="C493" s="12"/>
      <c r="D493" s="18"/>
      <c r="E493" s="18"/>
      <c r="F493" s="18"/>
      <c r="G493" s="12"/>
      <c r="H493" s="12"/>
      <c r="I493" s="12"/>
      <c r="J493" s="18"/>
      <c r="K493" s="18"/>
      <c r="L493" s="18"/>
      <c r="M493" s="18"/>
      <c r="N493" s="12"/>
      <c r="O493" s="18"/>
      <c r="P493" s="19"/>
      <c r="Q493" s="13"/>
      <c r="R493" s="20"/>
      <c r="S493" s="21"/>
      <c r="T493" s="21"/>
      <c r="U493" s="21"/>
      <c r="V493" s="21"/>
      <c r="W493" s="21"/>
      <c r="X493" s="21"/>
      <c r="Y493" s="21"/>
      <c r="Z493" s="13"/>
      <c r="AA493" s="13"/>
    </row>
    <row r="494" spans="1:27" x14ac:dyDescent="0.2">
      <c r="A494" s="18"/>
      <c r="B494" s="12"/>
      <c r="C494" s="12"/>
      <c r="D494" s="18"/>
      <c r="E494" s="18"/>
      <c r="F494" s="18"/>
      <c r="G494" s="12"/>
      <c r="H494" s="12"/>
      <c r="I494" s="12"/>
      <c r="J494" s="18"/>
      <c r="K494" s="18"/>
      <c r="L494" s="18"/>
      <c r="M494" s="18"/>
      <c r="N494" s="12"/>
      <c r="O494" s="18"/>
      <c r="P494" s="19"/>
      <c r="Q494" s="13"/>
      <c r="R494" s="20"/>
      <c r="S494" s="21"/>
      <c r="T494" s="21"/>
      <c r="U494" s="21"/>
      <c r="V494" s="21"/>
      <c r="W494" s="21"/>
      <c r="X494" s="21"/>
      <c r="Y494" s="21"/>
      <c r="Z494" s="13"/>
      <c r="AA494" s="13"/>
    </row>
    <row r="495" spans="1:27" x14ac:dyDescent="0.2">
      <c r="A495" s="18"/>
      <c r="B495" s="12"/>
      <c r="C495" s="12"/>
      <c r="D495" s="18"/>
      <c r="E495" s="18"/>
      <c r="F495" s="18"/>
      <c r="G495" s="12"/>
      <c r="H495" s="12"/>
      <c r="I495" s="12"/>
      <c r="J495" s="18"/>
      <c r="K495" s="18"/>
      <c r="L495" s="18"/>
      <c r="M495" s="18"/>
      <c r="N495" s="12"/>
      <c r="O495" s="18"/>
      <c r="P495" s="19"/>
      <c r="Q495" s="13"/>
      <c r="R495" s="20"/>
      <c r="S495" s="21"/>
      <c r="T495" s="21"/>
      <c r="U495" s="21"/>
      <c r="V495" s="21"/>
      <c r="W495" s="21"/>
      <c r="X495" s="21"/>
      <c r="Y495" s="21"/>
      <c r="Z495" s="13"/>
      <c r="AA495" s="13"/>
    </row>
    <row r="496" spans="1:27" x14ac:dyDescent="0.2">
      <c r="A496" s="18"/>
      <c r="B496" s="12"/>
      <c r="C496" s="12"/>
      <c r="D496" s="18"/>
      <c r="E496" s="18"/>
      <c r="F496" s="18"/>
      <c r="G496" s="12"/>
      <c r="H496" s="12"/>
      <c r="I496" s="12"/>
      <c r="J496" s="18"/>
      <c r="K496" s="18"/>
      <c r="L496" s="18"/>
      <c r="M496" s="18"/>
      <c r="N496" s="12"/>
      <c r="O496" s="18"/>
      <c r="P496" s="19"/>
      <c r="Q496" s="13"/>
      <c r="R496" s="20"/>
      <c r="S496" s="21"/>
      <c r="T496" s="21"/>
      <c r="U496" s="21"/>
      <c r="V496" s="21"/>
      <c r="W496" s="21"/>
      <c r="X496" s="21"/>
      <c r="Y496" s="21"/>
      <c r="Z496" s="13"/>
      <c r="AA496" s="13"/>
    </row>
    <row r="497" spans="1:27" x14ac:dyDescent="0.2">
      <c r="A497" s="18"/>
      <c r="B497" s="12"/>
      <c r="C497" s="12"/>
      <c r="D497" s="18"/>
      <c r="E497" s="18"/>
      <c r="F497" s="18"/>
      <c r="G497" s="12"/>
      <c r="H497" s="12"/>
      <c r="I497" s="12"/>
      <c r="J497" s="18"/>
      <c r="K497" s="18"/>
      <c r="L497" s="18"/>
      <c r="M497" s="18"/>
      <c r="N497" s="12"/>
      <c r="O497" s="18"/>
      <c r="P497" s="19"/>
      <c r="Q497" s="13"/>
      <c r="R497" s="20"/>
      <c r="S497" s="21"/>
      <c r="T497" s="21"/>
      <c r="U497" s="21"/>
      <c r="V497" s="21"/>
      <c r="W497" s="21"/>
      <c r="X497" s="21"/>
      <c r="Y497" s="21"/>
      <c r="Z497" s="13"/>
      <c r="AA497" s="13"/>
    </row>
    <row r="498" spans="1:27" x14ac:dyDescent="0.2">
      <c r="A498" s="18"/>
      <c r="B498" s="12"/>
      <c r="C498" s="12"/>
      <c r="D498" s="18"/>
      <c r="E498" s="18"/>
      <c r="F498" s="18"/>
      <c r="G498" s="12"/>
      <c r="H498" s="12"/>
      <c r="I498" s="12"/>
      <c r="J498" s="18"/>
      <c r="K498" s="18"/>
      <c r="L498" s="18"/>
      <c r="M498" s="18"/>
      <c r="N498" s="12"/>
      <c r="O498" s="18"/>
      <c r="P498" s="19"/>
      <c r="Q498" s="13"/>
      <c r="R498" s="20"/>
      <c r="S498" s="21"/>
      <c r="T498" s="21"/>
      <c r="U498" s="21"/>
      <c r="V498" s="21"/>
      <c r="W498" s="21"/>
      <c r="X498" s="21"/>
      <c r="Y498" s="21"/>
      <c r="Z498" s="13"/>
      <c r="AA498" s="13"/>
    </row>
    <row r="499" spans="1:27" x14ac:dyDescent="0.2">
      <c r="A499" s="18"/>
      <c r="B499" s="12"/>
      <c r="C499" s="12"/>
      <c r="D499" s="18"/>
      <c r="E499" s="18"/>
      <c r="F499" s="18"/>
      <c r="G499" s="12"/>
      <c r="H499" s="12"/>
      <c r="I499" s="12"/>
      <c r="J499" s="18"/>
      <c r="K499" s="18"/>
      <c r="L499" s="18"/>
      <c r="M499" s="18"/>
      <c r="N499" s="12"/>
      <c r="O499" s="18"/>
      <c r="P499" s="19"/>
      <c r="Q499" s="13"/>
      <c r="R499" s="20"/>
      <c r="S499" s="21"/>
      <c r="T499" s="21"/>
      <c r="U499" s="21"/>
      <c r="V499" s="21"/>
      <c r="W499" s="21"/>
      <c r="X499" s="21"/>
      <c r="Y499" s="21"/>
      <c r="Z499" s="13"/>
      <c r="AA499" s="13"/>
    </row>
    <row r="500" spans="1:27" x14ac:dyDescent="0.2">
      <c r="A500" s="18"/>
      <c r="B500" s="12"/>
      <c r="C500" s="12"/>
      <c r="D500" s="18"/>
      <c r="E500" s="18"/>
      <c r="F500" s="18"/>
      <c r="G500" s="12"/>
      <c r="H500" s="12"/>
      <c r="I500" s="12"/>
      <c r="J500" s="18"/>
      <c r="K500" s="18"/>
      <c r="L500" s="18"/>
      <c r="M500" s="18"/>
      <c r="N500" s="12"/>
      <c r="O500" s="18"/>
      <c r="P500" s="19"/>
      <c r="Q500" s="13"/>
      <c r="R500" s="20"/>
      <c r="S500" s="21"/>
      <c r="T500" s="21"/>
      <c r="U500" s="21"/>
      <c r="V500" s="21"/>
      <c r="W500" s="21"/>
      <c r="X500" s="21"/>
      <c r="Y500" s="21"/>
      <c r="Z500" s="13"/>
      <c r="AA500" s="13"/>
    </row>
    <row r="501" spans="1:27" x14ac:dyDescent="0.2">
      <c r="A501" s="18"/>
      <c r="B501" s="12"/>
      <c r="C501" s="12"/>
      <c r="D501" s="18"/>
      <c r="E501" s="18"/>
      <c r="F501" s="18"/>
      <c r="G501" s="12"/>
      <c r="H501" s="12"/>
      <c r="I501" s="12"/>
      <c r="J501" s="18"/>
      <c r="K501" s="18"/>
      <c r="L501" s="18"/>
      <c r="M501" s="18"/>
      <c r="N501" s="12"/>
      <c r="O501" s="18"/>
      <c r="P501" s="19"/>
      <c r="Q501" s="13"/>
      <c r="R501" s="20"/>
      <c r="S501" s="21"/>
      <c r="T501" s="21"/>
      <c r="U501" s="21"/>
      <c r="V501" s="21"/>
      <c r="W501" s="21"/>
      <c r="X501" s="21"/>
      <c r="Y501" s="21"/>
      <c r="Z501" s="13"/>
      <c r="AA501" s="13"/>
    </row>
    <row r="502" spans="1:27" x14ac:dyDescent="0.2">
      <c r="A502" s="18"/>
      <c r="B502" s="12"/>
      <c r="C502" s="12"/>
      <c r="D502" s="18"/>
      <c r="E502" s="18"/>
      <c r="F502" s="18"/>
      <c r="G502" s="12"/>
      <c r="H502" s="12"/>
      <c r="I502" s="12"/>
      <c r="J502" s="18"/>
      <c r="K502" s="18"/>
      <c r="L502" s="18"/>
      <c r="M502" s="18"/>
      <c r="N502" s="12"/>
      <c r="O502" s="18"/>
      <c r="P502" s="19"/>
      <c r="Q502" s="13"/>
      <c r="R502" s="20"/>
      <c r="S502" s="21"/>
      <c r="T502" s="21"/>
      <c r="U502" s="21"/>
      <c r="V502" s="21"/>
      <c r="W502" s="21"/>
      <c r="X502" s="21"/>
      <c r="Y502" s="21"/>
      <c r="Z502" s="13"/>
      <c r="AA502" s="13"/>
    </row>
    <row r="503" spans="1:27" x14ac:dyDescent="0.2">
      <c r="A503" s="18"/>
      <c r="B503" s="12"/>
      <c r="C503" s="12"/>
      <c r="D503" s="18"/>
      <c r="E503" s="18"/>
      <c r="F503" s="18"/>
      <c r="G503" s="12"/>
      <c r="H503" s="12"/>
      <c r="I503" s="12"/>
      <c r="J503" s="18"/>
      <c r="K503" s="18"/>
      <c r="L503" s="18"/>
      <c r="M503" s="18"/>
      <c r="N503" s="12"/>
      <c r="O503" s="18"/>
      <c r="P503" s="19"/>
      <c r="Q503" s="13"/>
      <c r="R503" s="20"/>
      <c r="S503" s="21"/>
      <c r="T503" s="21"/>
      <c r="U503" s="21"/>
      <c r="V503" s="21"/>
      <c r="W503" s="21"/>
      <c r="X503" s="21"/>
      <c r="Y503" s="21"/>
      <c r="Z503" s="13"/>
      <c r="AA503" s="13"/>
    </row>
    <row r="504" spans="1:27" x14ac:dyDescent="0.2">
      <c r="A504" s="18"/>
      <c r="B504" s="12"/>
      <c r="C504" s="12"/>
      <c r="D504" s="18"/>
      <c r="E504" s="18"/>
      <c r="F504" s="18"/>
      <c r="G504" s="12"/>
      <c r="H504" s="12"/>
      <c r="I504" s="12"/>
      <c r="J504" s="18"/>
      <c r="K504" s="18"/>
      <c r="L504" s="18"/>
      <c r="M504" s="18"/>
      <c r="N504" s="12"/>
      <c r="O504" s="18"/>
      <c r="P504" s="19"/>
      <c r="Q504" s="13"/>
      <c r="R504" s="20"/>
      <c r="S504" s="21"/>
      <c r="T504" s="21"/>
      <c r="U504" s="21"/>
      <c r="V504" s="21"/>
      <c r="W504" s="21"/>
      <c r="X504" s="21"/>
      <c r="Y504" s="21"/>
      <c r="Z504" s="13"/>
      <c r="AA504" s="13"/>
    </row>
    <row r="505" spans="1:27" x14ac:dyDescent="0.2">
      <c r="A505" s="18"/>
      <c r="B505" s="12"/>
      <c r="C505" s="12"/>
      <c r="D505" s="18"/>
      <c r="E505" s="18"/>
      <c r="F505" s="18"/>
      <c r="G505" s="12"/>
      <c r="H505" s="12"/>
      <c r="I505" s="12"/>
      <c r="J505" s="18"/>
      <c r="K505" s="18"/>
      <c r="L505" s="18"/>
      <c r="M505" s="18"/>
      <c r="N505" s="12"/>
      <c r="O505" s="18"/>
      <c r="P505" s="19"/>
      <c r="Q505" s="13"/>
      <c r="R505" s="20"/>
      <c r="S505" s="21"/>
      <c r="T505" s="21"/>
      <c r="U505" s="21"/>
      <c r="V505" s="21"/>
      <c r="W505" s="21"/>
      <c r="X505" s="21"/>
      <c r="Y505" s="21"/>
      <c r="Z505" s="13"/>
      <c r="AA505" s="13"/>
    </row>
    <row r="506" spans="1:27" x14ac:dyDescent="0.2">
      <c r="A506" s="18"/>
      <c r="B506" s="12"/>
      <c r="C506" s="12"/>
      <c r="D506" s="18"/>
      <c r="E506" s="18"/>
      <c r="F506" s="18"/>
      <c r="G506" s="12"/>
      <c r="H506" s="12"/>
      <c r="I506" s="12"/>
      <c r="J506" s="18"/>
      <c r="K506" s="18"/>
      <c r="L506" s="18"/>
      <c r="M506" s="18"/>
      <c r="N506" s="12"/>
      <c r="O506" s="18"/>
      <c r="P506" s="19"/>
      <c r="Q506" s="13"/>
      <c r="R506" s="20"/>
      <c r="S506" s="21"/>
      <c r="T506" s="21"/>
      <c r="U506" s="21"/>
      <c r="V506" s="21"/>
      <c r="W506" s="21"/>
      <c r="X506" s="21"/>
      <c r="Y506" s="21"/>
      <c r="Z506" s="13"/>
      <c r="AA506" s="13"/>
    </row>
    <row r="507" spans="1:27" x14ac:dyDescent="0.2">
      <c r="A507" s="18"/>
      <c r="B507" s="12"/>
      <c r="C507" s="12"/>
      <c r="D507" s="18"/>
      <c r="E507" s="18"/>
      <c r="F507" s="18"/>
      <c r="G507" s="12"/>
      <c r="H507" s="12"/>
      <c r="I507" s="12"/>
      <c r="J507" s="18"/>
      <c r="K507" s="18"/>
      <c r="L507" s="18"/>
      <c r="M507" s="18"/>
      <c r="N507" s="12"/>
      <c r="O507" s="18"/>
      <c r="P507" s="19"/>
      <c r="Q507" s="13"/>
      <c r="R507" s="20"/>
      <c r="S507" s="21"/>
      <c r="T507" s="21"/>
      <c r="U507" s="21"/>
      <c r="V507" s="21"/>
      <c r="W507" s="21"/>
      <c r="X507" s="21"/>
      <c r="Y507" s="21"/>
      <c r="Z507" s="13"/>
      <c r="AA507" s="13"/>
    </row>
    <row r="508" spans="1:27" x14ac:dyDescent="0.2">
      <c r="A508" s="18"/>
      <c r="B508" s="12"/>
      <c r="C508" s="12"/>
      <c r="D508" s="18"/>
      <c r="E508" s="18"/>
      <c r="F508" s="18"/>
      <c r="G508" s="12"/>
      <c r="H508" s="12"/>
      <c r="I508" s="12"/>
      <c r="J508" s="18"/>
      <c r="K508" s="18"/>
      <c r="L508" s="18"/>
      <c r="M508" s="18"/>
      <c r="N508" s="12"/>
      <c r="O508" s="18"/>
      <c r="P508" s="19"/>
      <c r="Q508" s="13"/>
      <c r="R508" s="20"/>
      <c r="S508" s="21"/>
      <c r="T508" s="21"/>
      <c r="U508" s="21"/>
      <c r="V508" s="21"/>
      <c r="W508" s="21"/>
      <c r="X508" s="21"/>
      <c r="Y508" s="21"/>
      <c r="Z508" s="13"/>
      <c r="AA508" s="13"/>
    </row>
    <row r="509" spans="1:27" x14ac:dyDescent="0.2">
      <c r="A509" s="18"/>
      <c r="B509" s="12"/>
      <c r="C509" s="12"/>
      <c r="D509" s="18"/>
      <c r="E509" s="18"/>
      <c r="F509" s="18"/>
      <c r="G509" s="12"/>
      <c r="H509" s="12"/>
      <c r="I509" s="12"/>
      <c r="J509" s="18"/>
      <c r="K509" s="18"/>
      <c r="L509" s="18"/>
      <c r="M509" s="18"/>
      <c r="N509" s="12"/>
      <c r="O509" s="18"/>
      <c r="P509" s="19"/>
      <c r="Q509" s="13"/>
      <c r="R509" s="20"/>
      <c r="S509" s="21"/>
      <c r="T509" s="21"/>
      <c r="U509" s="21"/>
      <c r="V509" s="21"/>
      <c r="W509" s="21"/>
      <c r="X509" s="21"/>
      <c r="Y509" s="21"/>
      <c r="Z509" s="13"/>
      <c r="AA509" s="13"/>
    </row>
    <row r="510" spans="1:27" x14ac:dyDescent="0.2">
      <c r="A510" s="18"/>
      <c r="B510" s="12"/>
      <c r="C510" s="12"/>
      <c r="D510" s="18"/>
      <c r="E510" s="18"/>
      <c r="F510" s="18"/>
      <c r="G510" s="12"/>
      <c r="H510" s="12"/>
      <c r="I510" s="12"/>
      <c r="J510" s="18"/>
      <c r="K510" s="18"/>
      <c r="L510" s="18"/>
      <c r="M510" s="18"/>
      <c r="N510" s="12"/>
      <c r="O510" s="18"/>
      <c r="P510" s="19"/>
      <c r="Q510" s="13"/>
      <c r="R510" s="20"/>
      <c r="S510" s="21"/>
      <c r="T510" s="21"/>
      <c r="U510" s="21"/>
      <c r="V510" s="21"/>
      <c r="W510" s="21"/>
      <c r="X510" s="21"/>
      <c r="Y510" s="21"/>
      <c r="Z510" s="13"/>
      <c r="AA510" s="13"/>
    </row>
    <row r="511" spans="1:27" x14ac:dyDescent="0.2">
      <c r="A511" s="18"/>
      <c r="B511" s="12"/>
      <c r="C511" s="12"/>
      <c r="D511" s="18"/>
      <c r="E511" s="18"/>
      <c r="F511" s="18"/>
      <c r="G511" s="12"/>
      <c r="H511" s="12"/>
      <c r="I511" s="12"/>
      <c r="J511" s="18"/>
      <c r="K511" s="18"/>
      <c r="L511" s="18"/>
      <c r="M511" s="18"/>
      <c r="N511" s="12"/>
      <c r="O511" s="18"/>
      <c r="P511" s="19"/>
      <c r="Q511" s="13"/>
      <c r="R511" s="20"/>
      <c r="S511" s="21"/>
      <c r="T511" s="21"/>
      <c r="U511" s="21"/>
      <c r="V511" s="21"/>
      <c r="W511" s="21"/>
      <c r="X511" s="21"/>
      <c r="Y511" s="21"/>
      <c r="Z511" s="13"/>
      <c r="AA511" s="13"/>
    </row>
    <row r="512" spans="1:27" x14ac:dyDescent="0.2">
      <c r="A512" s="18"/>
      <c r="B512" s="12"/>
      <c r="C512" s="12"/>
      <c r="D512" s="18"/>
      <c r="E512" s="18"/>
      <c r="F512" s="18"/>
      <c r="G512" s="12"/>
      <c r="H512" s="12"/>
      <c r="I512" s="12"/>
      <c r="J512" s="18"/>
      <c r="K512" s="18"/>
      <c r="L512" s="18"/>
      <c r="M512" s="18"/>
      <c r="N512" s="12"/>
      <c r="O512" s="18"/>
      <c r="P512" s="19"/>
      <c r="Q512" s="13"/>
      <c r="R512" s="20"/>
      <c r="S512" s="21"/>
      <c r="T512" s="21"/>
      <c r="U512" s="21"/>
      <c r="V512" s="21"/>
      <c r="W512" s="21"/>
      <c r="X512" s="21"/>
      <c r="Y512" s="21"/>
      <c r="Z512" s="13"/>
      <c r="AA512" s="13"/>
    </row>
    <row r="513" spans="1:27" x14ac:dyDescent="0.2">
      <c r="A513" s="18"/>
      <c r="B513" s="12"/>
      <c r="C513" s="12"/>
      <c r="D513" s="18"/>
      <c r="E513" s="18"/>
      <c r="F513" s="18"/>
      <c r="G513" s="12"/>
      <c r="H513" s="12"/>
      <c r="I513" s="12"/>
      <c r="J513" s="18"/>
      <c r="K513" s="18"/>
      <c r="L513" s="18"/>
      <c r="M513" s="18"/>
      <c r="N513" s="12"/>
      <c r="O513" s="18"/>
      <c r="P513" s="19"/>
      <c r="Q513" s="13"/>
      <c r="R513" s="20"/>
      <c r="S513" s="21"/>
      <c r="T513" s="21"/>
      <c r="U513" s="21"/>
      <c r="V513" s="21"/>
      <c r="W513" s="21"/>
      <c r="X513" s="21"/>
      <c r="Y513" s="21"/>
      <c r="Z513" s="13"/>
      <c r="AA513" s="13"/>
    </row>
    <row r="514" spans="1:27" x14ac:dyDescent="0.2">
      <c r="A514" s="18"/>
      <c r="B514" s="12"/>
      <c r="C514" s="12"/>
      <c r="D514" s="18"/>
      <c r="E514" s="18"/>
      <c r="F514" s="18"/>
      <c r="G514" s="12"/>
      <c r="H514" s="12"/>
      <c r="I514" s="12"/>
      <c r="J514" s="18"/>
      <c r="K514" s="18"/>
      <c r="L514" s="18"/>
      <c r="M514" s="18"/>
      <c r="N514" s="12"/>
      <c r="O514" s="18"/>
      <c r="P514" s="19"/>
      <c r="Q514" s="13"/>
      <c r="R514" s="20"/>
      <c r="S514" s="21"/>
      <c r="T514" s="21"/>
      <c r="U514" s="21"/>
      <c r="V514" s="21"/>
      <c r="W514" s="21"/>
      <c r="X514" s="21"/>
      <c r="Y514" s="21"/>
      <c r="Z514" s="13"/>
      <c r="AA514" s="13"/>
    </row>
    <row r="515" spans="1:27" x14ac:dyDescent="0.2">
      <c r="A515" s="18"/>
      <c r="B515" s="12"/>
      <c r="C515" s="12"/>
      <c r="D515" s="18"/>
      <c r="E515" s="18"/>
      <c r="F515" s="18"/>
      <c r="G515" s="12"/>
      <c r="H515" s="12"/>
      <c r="I515" s="12"/>
      <c r="J515" s="18"/>
      <c r="K515" s="18"/>
      <c r="L515" s="18"/>
      <c r="M515" s="18"/>
      <c r="N515" s="12"/>
      <c r="O515" s="18"/>
      <c r="P515" s="19"/>
      <c r="Q515" s="13"/>
      <c r="R515" s="20"/>
      <c r="S515" s="21"/>
      <c r="T515" s="21"/>
      <c r="U515" s="21"/>
      <c r="V515" s="21"/>
      <c r="W515" s="21"/>
      <c r="X515" s="21"/>
      <c r="Y515" s="21"/>
      <c r="Z515" s="13"/>
      <c r="AA515" s="13"/>
    </row>
    <row r="516" spans="1:27" x14ac:dyDescent="0.2">
      <c r="A516" s="18"/>
      <c r="B516" s="12"/>
      <c r="C516" s="12"/>
      <c r="D516" s="18"/>
      <c r="E516" s="18"/>
      <c r="F516" s="18"/>
      <c r="G516" s="12"/>
      <c r="H516" s="12"/>
      <c r="I516" s="12"/>
      <c r="J516" s="18"/>
      <c r="K516" s="18"/>
      <c r="L516" s="18"/>
      <c r="M516" s="18"/>
      <c r="N516" s="12"/>
      <c r="O516" s="18"/>
      <c r="P516" s="19"/>
      <c r="Q516" s="13"/>
      <c r="R516" s="20"/>
      <c r="S516" s="21"/>
      <c r="T516" s="21"/>
      <c r="U516" s="21"/>
      <c r="V516" s="21"/>
      <c r="W516" s="21"/>
      <c r="X516" s="21"/>
      <c r="Y516" s="21"/>
      <c r="Z516" s="13"/>
      <c r="AA516" s="13"/>
    </row>
    <row r="517" spans="1:27" x14ac:dyDescent="0.2">
      <c r="A517" s="18"/>
      <c r="B517" s="12"/>
      <c r="C517" s="12"/>
      <c r="D517" s="18"/>
      <c r="E517" s="18"/>
      <c r="F517" s="18"/>
      <c r="G517" s="12"/>
      <c r="H517" s="12"/>
      <c r="I517" s="12"/>
      <c r="J517" s="18"/>
      <c r="K517" s="18"/>
      <c r="L517" s="18"/>
      <c r="M517" s="18"/>
      <c r="N517" s="12"/>
      <c r="O517" s="18"/>
      <c r="P517" s="19"/>
      <c r="Q517" s="13"/>
      <c r="R517" s="20"/>
      <c r="S517" s="21"/>
      <c r="T517" s="21"/>
      <c r="U517" s="21"/>
      <c r="V517" s="21"/>
      <c r="W517" s="21"/>
      <c r="X517" s="21"/>
      <c r="Y517" s="21"/>
      <c r="Z517" s="13"/>
      <c r="AA517" s="13"/>
    </row>
    <row r="518" spans="1:27" x14ac:dyDescent="0.2">
      <c r="A518" s="18"/>
      <c r="B518" s="12"/>
      <c r="C518" s="12"/>
      <c r="D518" s="18"/>
      <c r="E518" s="18"/>
      <c r="F518" s="18"/>
      <c r="G518" s="12"/>
      <c r="H518" s="12"/>
      <c r="I518" s="12"/>
      <c r="J518" s="18"/>
      <c r="K518" s="18"/>
      <c r="L518" s="18"/>
      <c r="M518" s="18"/>
      <c r="N518" s="12"/>
      <c r="O518" s="18"/>
      <c r="P518" s="19"/>
      <c r="Q518" s="13"/>
      <c r="R518" s="20"/>
      <c r="S518" s="21"/>
      <c r="T518" s="21"/>
      <c r="U518" s="21"/>
      <c r="V518" s="21"/>
      <c r="W518" s="21"/>
      <c r="X518" s="21"/>
      <c r="Y518" s="21"/>
      <c r="Z518" s="13"/>
      <c r="AA518" s="13"/>
    </row>
    <row r="519" spans="1:27" x14ac:dyDescent="0.2">
      <c r="A519" s="18"/>
      <c r="B519" s="12"/>
      <c r="C519" s="12"/>
      <c r="D519" s="18"/>
      <c r="E519" s="18"/>
      <c r="F519" s="18"/>
      <c r="G519" s="12"/>
      <c r="H519" s="12"/>
      <c r="I519" s="12"/>
      <c r="J519" s="18"/>
      <c r="K519" s="18"/>
      <c r="L519" s="18"/>
      <c r="M519" s="18"/>
      <c r="N519" s="12"/>
      <c r="O519" s="18"/>
      <c r="P519" s="19"/>
      <c r="Q519" s="13"/>
      <c r="R519" s="20"/>
      <c r="S519" s="21"/>
      <c r="T519" s="21"/>
      <c r="U519" s="21"/>
      <c r="V519" s="21"/>
      <c r="W519" s="21"/>
      <c r="X519" s="21"/>
      <c r="Y519" s="21"/>
      <c r="Z519" s="13"/>
      <c r="AA519" s="13"/>
    </row>
    <row r="520" spans="1:27" x14ac:dyDescent="0.2">
      <c r="A520" s="18"/>
      <c r="B520" s="12"/>
      <c r="C520" s="12"/>
      <c r="D520" s="18"/>
      <c r="E520" s="18"/>
      <c r="F520" s="18"/>
      <c r="G520" s="12"/>
      <c r="H520" s="12"/>
      <c r="I520" s="12"/>
      <c r="J520" s="18"/>
      <c r="K520" s="18"/>
      <c r="L520" s="18"/>
      <c r="M520" s="18"/>
      <c r="N520" s="12"/>
      <c r="O520" s="18"/>
      <c r="P520" s="19"/>
      <c r="Q520" s="13"/>
      <c r="R520" s="20"/>
      <c r="S520" s="21"/>
      <c r="T520" s="21"/>
      <c r="U520" s="21"/>
      <c r="V520" s="21"/>
      <c r="W520" s="21"/>
      <c r="X520" s="21"/>
      <c r="Y520" s="21"/>
      <c r="Z520" s="13"/>
      <c r="AA520" s="13"/>
    </row>
    <row r="521" spans="1:27" x14ac:dyDescent="0.2">
      <c r="A521" s="18"/>
      <c r="B521" s="12"/>
      <c r="C521" s="12"/>
      <c r="D521" s="18"/>
      <c r="E521" s="18"/>
      <c r="F521" s="18"/>
      <c r="G521" s="12"/>
      <c r="H521" s="12"/>
      <c r="I521" s="12"/>
      <c r="J521" s="18"/>
      <c r="K521" s="18"/>
      <c r="L521" s="18"/>
      <c r="M521" s="18"/>
      <c r="N521" s="12"/>
      <c r="O521" s="18"/>
      <c r="P521" s="19"/>
      <c r="Q521" s="13"/>
      <c r="R521" s="20"/>
      <c r="S521" s="21"/>
      <c r="T521" s="21"/>
      <c r="U521" s="21"/>
      <c r="V521" s="21"/>
      <c r="W521" s="21"/>
      <c r="X521" s="21"/>
      <c r="Y521" s="21"/>
      <c r="Z521" s="13"/>
      <c r="AA521" s="13"/>
    </row>
    <row r="522" spans="1:27" x14ac:dyDescent="0.2">
      <c r="A522" s="18"/>
      <c r="B522" s="12"/>
      <c r="C522" s="12"/>
      <c r="D522" s="18"/>
      <c r="E522" s="18"/>
      <c r="F522" s="18"/>
      <c r="G522" s="12"/>
      <c r="H522" s="12"/>
      <c r="I522" s="12"/>
      <c r="J522" s="18"/>
      <c r="K522" s="18"/>
      <c r="L522" s="18"/>
      <c r="M522" s="18"/>
      <c r="N522" s="12"/>
      <c r="O522" s="18"/>
      <c r="P522" s="19"/>
      <c r="Q522" s="13"/>
      <c r="R522" s="20"/>
      <c r="S522" s="21"/>
      <c r="T522" s="21"/>
      <c r="U522" s="21"/>
      <c r="V522" s="21"/>
      <c r="W522" s="21"/>
      <c r="X522" s="21"/>
      <c r="Y522" s="21"/>
      <c r="Z522" s="13"/>
      <c r="AA522" s="13"/>
    </row>
    <row r="523" spans="1:27" x14ac:dyDescent="0.2">
      <c r="A523" s="18"/>
      <c r="B523" s="12"/>
      <c r="C523" s="12"/>
      <c r="D523" s="18"/>
      <c r="E523" s="18"/>
      <c r="F523" s="18"/>
      <c r="G523" s="12"/>
      <c r="H523" s="12"/>
      <c r="I523" s="12"/>
      <c r="J523" s="18"/>
      <c r="K523" s="18"/>
      <c r="L523" s="18"/>
      <c r="M523" s="18"/>
      <c r="N523" s="12"/>
      <c r="O523" s="18"/>
      <c r="P523" s="19"/>
      <c r="Q523" s="13"/>
      <c r="R523" s="20"/>
      <c r="S523" s="21"/>
      <c r="T523" s="21"/>
      <c r="U523" s="21"/>
      <c r="V523" s="21"/>
      <c r="W523" s="21"/>
      <c r="X523" s="21"/>
      <c r="Y523" s="21"/>
      <c r="Z523" s="13"/>
      <c r="AA523" s="13"/>
    </row>
    <row r="524" spans="1:27" x14ac:dyDescent="0.2">
      <c r="A524" s="18"/>
      <c r="B524" s="12"/>
      <c r="C524" s="12"/>
      <c r="D524" s="18"/>
      <c r="E524" s="18"/>
      <c r="F524" s="18"/>
      <c r="G524" s="12"/>
      <c r="H524" s="12"/>
      <c r="I524" s="12"/>
      <c r="J524" s="18"/>
      <c r="K524" s="18"/>
      <c r="L524" s="18"/>
      <c r="M524" s="18"/>
      <c r="N524" s="12"/>
      <c r="O524" s="18"/>
      <c r="P524" s="19"/>
      <c r="Q524" s="13"/>
      <c r="R524" s="20"/>
      <c r="S524" s="21"/>
      <c r="T524" s="21"/>
      <c r="U524" s="21"/>
      <c r="V524" s="21"/>
      <c r="W524" s="21"/>
      <c r="X524" s="21"/>
      <c r="Y524" s="21"/>
      <c r="Z524" s="13"/>
      <c r="AA524" s="13"/>
    </row>
    <row r="525" spans="1:27" x14ac:dyDescent="0.2">
      <c r="A525" s="18"/>
      <c r="B525" s="12"/>
      <c r="C525" s="12"/>
      <c r="D525" s="18"/>
      <c r="E525" s="18"/>
      <c r="F525" s="18"/>
      <c r="G525" s="12"/>
      <c r="H525" s="12"/>
      <c r="I525" s="12"/>
      <c r="J525" s="18"/>
      <c r="K525" s="18"/>
      <c r="L525" s="18"/>
      <c r="M525" s="18"/>
      <c r="N525" s="12"/>
      <c r="O525" s="18"/>
      <c r="P525" s="19"/>
      <c r="Q525" s="13"/>
      <c r="R525" s="20"/>
      <c r="S525" s="21"/>
      <c r="T525" s="21"/>
      <c r="U525" s="21"/>
      <c r="V525" s="21"/>
      <c r="W525" s="21"/>
      <c r="X525" s="21"/>
      <c r="Y525" s="21"/>
      <c r="Z525" s="13"/>
      <c r="AA525" s="13"/>
    </row>
    <row r="526" spans="1:27" x14ac:dyDescent="0.2">
      <c r="A526" s="18"/>
      <c r="B526" s="12"/>
      <c r="C526" s="12"/>
      <c r="D526" s="18"/>
      <c r="E526" s="18"/>
      <c r="F526" s="18"/>
      <c r="G526" s="12"/>
      <c r="H526" s="12"/>
      <c r="I526" s="12"/>
      <c r="J526" s="18"/>
      <c r="K526" s="18"/>
      <c r="L526" s="18"/>
      <c r="M526" s="18"/>
      <c r="N526" s="12"/>
      <c r="O526" s="18"/>
      <c r="P526" s="19"/>
      <c r="Q526" s="13"/>
      <c r="R526" s="20"/>
      <c r="S526" s="21"/>
      <c r="T526" s="21"/>
      <c r="U526" s="21"/>
      <c r="V526" s="21"/>
      <c r="W526" s="21"/>
      <c r="X526" s="21"/>
      <c r="Y526" s="21"/>
      <c r="Z526" s="13"/>
      <c r="AA526" s="13"/>
    </row>
    <row r="527" spans="1:27" x14ac:dyDescent="0.2">
      <c r="A527" s="18"/>
      <c r="B527" s="12"/>
      <c r="C527" s="12"/>
      <c r="D527" s="18"/>
      <c r="E527" s="18"/>
      <c r="F527" s="18"/>
      <c r="G527" s="12"/>
      <c r="H527" s="12"/>
      <c r="I527" s="12"/>
      <c r="J527" s="18"/>
      <c r="K527" s="18"/>
      <c r="L527" s="18"/>
      <c r="M527" s="18"/>
      <c r="N527" s="12"/>
      <c r="O527" s="18"/>
      <c r="P527" s="19"/>
      <c r="Q527" s="13"/>
      <c r="R527" s="20"/>
      <c r="S527" s="21"/>
      <c r="T527" s="21"/>
      <c r="U527" s="21"/>
      <c r="V527" s="21"/>
      <c r="W527" s="21"/>
      <c r="X527" s="21"/>
      <c r="Y527" s="21"/>
      <c r="Z527" s="13"/>
      <c r="AA527" s="13"/>
    </row>
    <row r="528" spans="1:27" x14ac:dyDescent="0.2">
      <c r="A528" s="18"/>
      <c r="B528" s="12"/>
      <c r="C528" s="12"/>
      <c r="D528" s="18"/>
      <c r="E528" s="18"/>
      <c r="F528" s="18"/>
      <c r="G528" s="12"/>
      <c r="H528" s="12"/>
      <c r="I528" s="12"/>
      <c r="J528" s="18"/>
      <c r="K528" s="18"/>
      <c r="L528" s="18"/>
      <c r="M528" s="18"/>
      <c r="N528" s="12"/>
      <c r="O528" s="18"/>
      <c r="P528" s="19"/>
      <c r="Q528" s="13"/>
      <c r="R528" s="20"/>
      <c r="S528" s="21"/>
      <c r="T528" s="21"/>
      <c r="U528" s="21"/>
      <c r="V528" s="21"/>
      <c r="W528" s="21"/>
      <c r="X528" s="21"/>
      <c r="Y528" s="21"/>
      <c r="Z528" s="13"/>
      <c r="AA528" s="13"/>
    </row>
    <row r="529" spans="1:27" x14ac:dyDescent="0.2">
      <c r="A529" s="18"/>
      <c r="B529" s="12"/>
      <c r="C529" s="12"/>
      <c r="D529" s="18"/>
      <c r="E529" s="18"/>
      <c r="F529" s="18"/>
      <c r="G529" s="12"/>
      <c r="H529" s="12"/>
      <c r="I529" s="12"/>
      <c r="J529" s="18"/>
      <c r="K529" s="18"/>
      <c r="L529" s="18"/>
      <c r="M529" s="18"/>
      <c r="N529" s="12"/>
      <c r="O529" s="18"/>
      <c r="P529" s="19"/>
      <c r="Q529" s="13"/>
      <c r="R529" s="20"/>
      <c r="S529" s="21"/>
      <c r="T529" s="21"/>
      <c r="U529" s="21"/>
      <c r="V529" s="21"/>
      <c r="W529" s="21"/>
      <c r="X529" s="21"/>
      <c r="Y529" s="21"/>
      <c r="Z529" s="13"/>
      <c r="AA529" s="13"/>
    </row>
    <row r="530" spans="1:27" x14ac:dyDescent="0.2">
      <c r="A530" s="18"/>
      <c r="B530" s="12"/>
      <c r="C530" s="12"/>
      <c r="D530" s="18"/>
      <c r="E530" s="18"/>
      <c r="F530" s="18"/>
      <c r="G530" s="12"/>
      <c r="H530" s="12"/>
      <c r="I530" s="12"/>
      <c r="J530" s="18"/>
      <c r="K530" s="18"/>
      <c r="L530" s="18"/>
      <c r="M530" s="18"/>
      <c r="N530" s="12"/>
      <c r="O530" s="18"/>
      <c r="P530" s="19"/>
      <c r="Q530" s="13"/>
      <c r="R530" s="20"/>
      <c r="S530" s="21"/>
      <c r="T530" s="21"/>
      <c r="U530" s="21"/>
      <c r="V530" s="21"/>
      <c r="W530" s="21"/>
      <c r="X530" s="21"/>
      <c r="Y530" s="21"/>
      <c r="Z530" s="13"/>
      <c r="AA530" s="13"/>
    </row>
    <row r="531" spans="1:27" x14ac:dyDescent="0.2">
      <c r="A531" s="18"/>
      <c r="B531" s="12"/>
      <c r="C531" s="12"/>
      <c r="D531" s="18"/>
      <c r="E531" s="18"/>
      <c r="F531" s="18"/>
      <c r="G531" s="12"/>
      <c r="H531" s="12"/>
      <c r="I531" s="12"/>
      <c r="J531" s="18"/>
      <c r="K531" s="18"/>
      <c r="L531" s="18"/>
      <c r="M531" s="18"/>
      <c r="N531" s="12"/>
      <c r="O531" s="18"/>
      <c r="P531" s="19"/>
      <c r="Q531" s="13"/>
      <c r="R531" s="20"/>
      <c r="S531" s="21"/>
      <c r="T531" s="21"/>
      <c r="U531" s="21"/>
      <c r="V531" s="21"/>
      <c r="W531" s="21"/>
      <c r="X531" s="21"/>
      <c r="Y531" s="21"/>
      <c r="Z531" s="13"/>
      <c r="AA531" s="13"/>
    </row>
    <row r="532" spans="1:27" x14ac:dyDescent="0.2">
      <c r="A532" s="18"/>
      <c r="B532" s="12"/>
      <c r="C532" s="12"/>
      <c r="D532" s="18"/>
      <c r="E532" s="18"/>
      <c r="F532" s="18"/>
      <c r="G532" s="12"/>
      <c r="H532" s="12"/>
      <c r="I532" s="12"/>
      <c r="J532" s="18"/>
      <c r="K532" s="18"/>
      <c r="L532" s="18"/>
      <c r="M532" s="18"/>
      <c r="N532" s="12"/>
      <c r="O532" s="18"/>
      <c r="P532" s="19"/>
      <c r="Q532" s="13"/>
      <c r="R532" s="20"/>
      <c r="S532" s="21"/>
      <c r="T532" s="21"/>
      <c r="U532" s="21"/>
      <c r="V532" s="21"/>
      <c r="W532" s="21"/>
      <c r="X532" s="21"/>
      <c r="Y532" s="21"/>
      <c r="Z532" s="13"/>
      <c r="AA532" s="13"/>
    </row>
    <row r="533" spans="1:27" x14ac:dyDescent="0.2">
      <c r="A533" s="18"/>
      <c r="B533" s="12"/>
      <c r="C533" s="12"/>
      <c r="D533" s="18"/>
      <c r="E533" s="18"/>
      <c r="F533" s="18"/>
      <c r="G533" s="12"/>
      <c r="H533" s="12"/>
      <c r="I533" s="12"/>
      <c r="J533" s="18"/>
      <c r="K533" s="18"/>
      <c r="L533" s="18"/>
      <c r="M533" s="18"/>
      <c r="N533" s="12"/>
      <c r="O533" s="18"/>
      <c r="P533" s="19"/>
      <c r="Q533" s="13"/>
      <c r="R533" s="20"/>
      <c r="S533" s="21"/>
      <c r="T533" s="21"/>
      <c r="U533" s="21"/>
      <c r="V533" s="21"/>
      <c r="W533" s="21"/>
      <c r="X533" s="21"/>
      <c r="Y533" s="21"/>
      <c r="Z533" s="13"/>
      <c r="AA533" s="13"/>
    </row>
    <row r="534" spans="1:27" x14ac:dyDescent="0.2">
      <c r="A534" s="18"/>
      <c r="B534" s="12"/>
      <c r="C534" s="12"/>
      <c r="D534" s="18"/>
      <c r="E534" s="18"/>
      <c r="F534" s="18"/>
      <c r="G534" s="12"/>
      <c r="H534" s="12"/>
      <c r="I534" s="12"/>
      <c r="J534" s="18"/>
      <c r="K534" s="18"/>
      <c r="L534" s="18"/>
      <c r="M534" s="18"/>
      <c r="N534" s="12"/>
      <c r="O534" s="18"/>
      <c r="P534" s="19"/>
      <c r="Q534" s="13"/>
      <c r="R534" s="20"/>
      <c r="S534" s="21"/>
      <c r="T534" s="21"/>
      <c r="U534" s="21"/>
      <c r="V534" s="21"/>
      <c r="W534" s="21"/>
      <c r="X534" s="21"/>
      <c r="Y534" s="21"/>
      <c r="Z534" s="13"/>
      <c r="AA534" s="13"/>
    </row>
    <row r="535" spans="1:27" x14ac:dyDescent="0.2">
      <c r="A535" s="18"/>
      <c r="B535" s="12"/>
      <c r="C535" s="12"/>
      <c r="D535" s="18"/>
      <c r="E535" s="18"/>
      <c r="F535" s="18"/>
      <c r="G535" s="12"/>
      <c r="H535" s="12"/>
      <c r="I535" s="12"/>
      <c r="J535" s="18"/>
      <c r="K535" s="18"/>
      <c r="L535" s="18"/>
      <c r="M535" s="18"/>
      <c r="N535" s="12"/>
      <c r="O535" s="18"/>
      <c r="P535" s="19"/>
      <c r="Q535" s="13"/>
      <c r="R535" s="20"/>
      <c r="S535" s="21"/>
      <c r="T535" s="21"/>
      <c r="U535" s="21"/>
      <c r="V535" s="21"/>
      <c r="W535" s="21"/>
      <c r="X535" s="21"/>
      <c r="Y535" s="21"/>
      <c r="Z535" s="13"/>
      <c r="AA535" s="13"/>
    </row>
    <row r="536" spans="1:27" x14ac:dyDescent="0.2">
      <c r="A536" s="18"/>
      <c r="B536" s="12"/>
      <c r="C536" s="12"/>
      <c r="D536" s="18"/>
      <c r="E536" s="18"/>
      <c r="F536" s="18"/>
      <c r="G536" s="12"/>
      <c r="H536" s="12"/>
      <c r="I536" s="12"/>
      <c r="J536" s="18"/>
      <c r="K536" s="18"/>
      <c r="L536" s="18"/>
      <c r="M536" s="18"/>
      <c r="N536" s="12"/>
      <c r="O536" s="18"/>
      <c r="P536" s="19"/>
      <c r="Q536" s="13"/>
      <c r="R536" s="20"/>
      <c r="S536" s="21"/>
      <c r="T536" s="21"/>
      <c r="U536" s="21"/>
      <c r="V536" s="21"/>
      <c r="W536" s="21"/>
      <c r="X536" s="21"/>
      <c r="Y536" s="21"/>
      <c r="Z536" s="13"/>
      <c r="AA536" s="13"/>
    </row>
    <row r="537" spans="1:27" x14ac:dyDescent="0.2">
      <c r="A537" s="18"/>
      <c r="B537" s="12"/>
      <c r="C537" s="12"/>
      <c r="D537" s="18"/>
      <c r="E537" s="18"/>
      <c r="F537" s="18"/>
      <c r="G537" s="12"/>
      <c r="H537" s="12"/>
      <c r="I537" s="12"/>
      <c r="J537" s="18"/>
      <c r="K537" s="18"/>
      <c r="L537" s="18"/>
      <c r="M537" s="18"/>
      <c r="N537" s="12"/>
      <c r="O537" s="18"/>
      <c r="P537" s="19"/>
      <c r="Q537" s="13"/>
      <c r="R537" s="20"/>
      <c r="S537" s="21"/>
      <c r="T537" s="21"/>
      <c r="U537" s="21"/>
      <c r="V537" s="21"/>
      <c r="W537" s="21"/>
      <c r="X537" s="21"/>
      <c r="Y537" s="21"/>
      <c r="Z537" s="13"/>
      <c r="AA537" s="13"/>
    </row>
    <row r="538" spans="1:27" x14ac:dyDescent="0.2">
      <c r="A538" s="18"/>
      <c r="B538" s="12"/>
      <c r="C538" s="12"/>
      <c r="D538" s="18"/>
      <c r="E538" s="18"/>
      <c r="F538" s="18"/>
      <c r="G538" s="12"/>
      <c r="H538" s="12"/>
      <c r="I538" s="12"/>
      <c r="J538" s="18"/>
      <c r="K538" s="18"/>
      <c r="L538" s="18"/>
      <c r="M538" s="18"/>
      <c r="N538" s="12"/>
      <c r="O538" s="18"/>
      <c r="P538" s="19"/>
      <c r="Q538" s="13"/>
      <c r="R538" s="20"/>
      <c r="S538" s="21"/>
      <c r="T538" s="21"/>
      <c r="U538" s="21"/>
      <c r="V538" s="21"/>
      <c r="W538" s="21"/>
      <c r="X538" s="21"/>
      <c r="Y538" s="21"/>
      <c r="Z538" s="13"/>
      <c r="AA538" s="13"/>
    </row>
    <row r="539" spans="1:27" x14ac:dyDescent="0.2">
      <c r="A539" s="18"/>
      <c r="B539" s="12"/>
      <c r="C539" s="12"/>
      <c r="D539" s="18"/>
      <c r="E539" s="18"/>
      <c r="F539" s="18"/>
      <c r="G539" s="12"/>
      <c r="H539" s="12"/>
      <c r="I539" s="12"/>
      <c r="J539" s="18"/>
      <c r="K539" s="18"/>
      <c r="L539" s="18"/>
      <c r="M539" s="18"/>
      <c r="N539" s="12"/>
      <c r="O539" s="18"/>
      <c r="P539" s="19"/>
      <c r="Q539" s="13"/>
      <c r="R539" s="20"/>
      <c r="S539" s="21"/>
      <c r="T539" s="21"/>
      <c r="U539" s="21"/>
      <c r="V539" s="21"/>
      <c r="W539" s="21"/>
      <c r="X539" s="21"/>
      <c r="Y539" s="21"/>
      <c r="Z539" s="13"/>
      <c r="AA539" s="13"/>
    </row>
    <row r="540" spans="1:27" x14ac:dyDescent="0.2">
      <c r="A540" s="18"/>
      <c r="B540" s="12"/>
      <c r="C540" s="12"/>
      <c r="D540" s="18"/>
      <c r="E540" s="18"/>
      <c r="F540" s="18"/>
      <c r="G540" s="12"/>
      <c r="H540" s="12"/>
      <c r="I540" s="12"/>
      <c r="J540" s="18"/>
      <c r="K540" s="18"/>
      <c r="L540" s="18"/>
      <c r="M540" s="18"/>
      <c r="N540" s="12"/>
      <c r="O540" s="18"/>
      <c r="P540" s="19"/>
      <c r="Q540" s="13"/>
      <c r="R540" s="20"/>
      <c r="S540" s="21"/>
      <c r="T540" s="21"/>
      <c r="U540" s="21"/>
      <c r="V540" s="21"/>
      <c r="W540" s="21"/>
      <c r="X540" s="21"/>
      <c r="Y540" s="21"/>
      <c r="Z540" s="13"/>
      <c r="AA540" s="13"/>
    </row>
    <row r="541" spans="1:27" x14ac:dyDescent="0.2">
      <c r="A541" s="18"/>
      <c r="B541" s="12"/>
      <c r="C541" s="12"/>
      <c r="D541" s="18"/>
      <c r="E541" s="18"/>
      <c r="F541" s="18"/>
      <c r="G541" s="12"/>
      <c r="H541" s="12"/>
      <c r="I541" s="12"/>
      <c r="J541" s="18"/>
      <c r="K541" s="18"/>
      <c r="L541" s="18"/>
      <c r="M541" s="18"/>
      <c r="N541" s="12"/>
      <c r="O541" s="18"/>
      <c r="P541" s="19"/>
      <c r="Q541" s="13"/>
      <c r="R541" s="20"/>
      <c r="S541" s="21"/>
      <c r="T541" s="21"/>
      <c r="U541" s="21"/>
      <c r="V541" s="21"/>
      <c r="W541" s="21"/>
      <c r="X541" s="21"/>
      <c r="Y541" s="21"/>
      <c r="Z541" s="13"/>
      <c r="AA541" s="13"/>
    </row>
    <row r="542" spans="1:27" x14ac:dyDescent="0.2">
      <c r="A542" s="18"/>
      <c r="B542" s="12"/>
      <c r="C542" s="12"/>
      <c r="D542" s="18"/>
      <c r="E542" s="18"/>
      <c r="F542" s="18"/>
      <c r="G542" s="12"/>
      <c r="H542" s="12"/>
      <c r="I542" s="12"/>
      <c r="J542" s="18"/>
      <c r="K542" s="18"/>
      <c r="L542" s="18"/>
      <c r="M542" s="18"/>
      <c r="N542" s="12"/>
      <c r="O542" s="18"/>
      <c r="P542" s="19"/>
      <c r="Q542" s="13"/>
      <c r="R542" s="20"/>
      <c r="S542" s="21"/>
      <c r="T542" s="21"/>
      <c r="U542" s="21"/>
      <c r="V542" s="21"/>
      <c r="W542" s="21"/>
      <c r="X542" s="21"/>
      <c r="Y542" s="21"/>
      <c r="Z542" s="13"/>
      <c r="AA542" s="13"/>
    </row>
    <row r="543" spans="1:27" x14ac:dyDescent="0.2">
      <c r="A543" s="18"/>
      <c r="B543" s="12"/>
      <c r="C543" s="12"/>
      <c r="D543" s="18"/>
      <c r="E543" s="18"/>
      <c r="F543" s="18"/>
      <c r="G543" s="12"/>
      <c r="H543" s="12"/>
      <c r="I543" s="12"/>
      <c r="J543" s="18"/>
      <c r="K543" s="18"/>
      <c r="L543" s="18"/>
      <c r="M543" s="18"/>
      <c r="N543" s="12"/>
      <c r="O543" s="18"/>
      <c r="P543" s="19"/>
      <c r="Q543" s="13"/>
      <c r="R543" s="20"/>
      <c r="S543" s="21"/>
      <c r="T543" s="21"/>
      <c r="U543" s="21"/>
      <c r="V543" s="21"/>
      <c r="W543" s="21"/>
      <c r="X543" s="21"/>
      <c r="Y543" s="21"/>
      <c r="Z543" s="13"/>
      <c r="AA543" s="13"/>
    </row>
    <row r="544" spans="1:27" x14ac:dyDescent="0.2">
      <c r="A544" s="18"/>
      <c r="B544" s="12"/>
      <c r="C544" s="12"/>
      <c r="D544" s="18"/>
      <c r="E544" s="18"/>
      <c r="F544" s="18"/>
      <c r="G544" s="12"/>
      <c r="H544" s="12"/>
      <c r="I544" s="12"/>
      <c r="J544" s="18"/>
      <c r="K544" s="18"/>
      <c r="L544" s="18"/>
      <c r="M544" s="18"/>
      <c r="N544" s="12"/>
      <c r="O544" s="18"/>
      <c r="P544" s="19"/>
      <c r="Q544" s="13"/>
      <c r="R544" s="20"/>
      <c r="S544" s="21"/>
      <c r="T544" s="21"/>
      <c r="U544" s="21"/>
      <c r="V544" s="21"/>
      <c r="W544" s="21"/>
      <c r="X544" s="21"/>
      <c r="Y544" s="21"/>
      <c r="Z544" s="13"/>
      <c r="AA544" s="13"/>
    </row>
    <row r="545" spans="1:27" x14ac:dyDescent="0.2">
      <c r="A545" s="18"/>
      <c r="B545" s="12"/>
      <c r="C545" s="12"/>
      <c r="D545" s="18"/>
      <c r="E545" s="18"/>
      <c r="F545" s="18"/>
      <c r="G545" s="12"/>
      <c r="H545" s="12"/>
      <c r="I545" s="12"/>
      <c r="J545" s="18"/>
      <c r="K545" s="18"/>
      <c r="L545" s="18"/>
      <c r="M545" s="18"/>
      <c r="N545" s="12"/>
      <c r="O545" s="18"/>
      <c r="P545" s="19"/>
      <c r="Q545" s="13"/>
      <c r="R545" s="20"/>
      <c r="S545" s="21"/>
      <c r="T545" s="21"/>
      <c r="U545" s="21"/>
      <c r="V545" s="21"/>
      <c r="W545" s="21"/>
      <c r="X545" s="21"/>
      <c r="Y545" s="21"/>
      <c r="Z545" s="13"/>
      <c r="AA545" s="13"/>
    </row>
    <row r="546" spans="1:27" x14ac:dyDescent="0.2">
      <c r="A546" s="18"/>
      <c r="B546" s="12"/>
      <c r="C546" s="12"/>
      <c r="D546" s="18"/>
      <c r="E546" s="18"/>
      <c r="F546" s="18"/>
      <c r="G546" s="12"/>
      <c r="H546" s="12"/>
      <c r="I546" s="12"/>
      <c r="J546" s="18"/>
      <c r="K546" s="18"/>
      <c r="L546" s="18"/>
      <c r="M546" s="18"/>
      <c r="N546" s="12"/>
      <c r="O546" s="18"/>
      <c r="P546" s="19"/>
      <c r="Q546" s="13"/>
      <c r="R546" s="20"/>
      <c r="S546" s="21"/>
      <c r="T546" s="21"/>
      <c r="U546" s="21"/>
      <c r="V546" s="21"/>
      <c r="W546" s="21"/>
      <c r="X546" s="21"/>
      <c r="Y546" s="21"/>
      <c r="Z546" s="13"/>
      <c r="AA546" s="13"/>
    </row>
    <row r="547" spans="1:27" x14ac:dyDescent="0.2">
      <c r="A547" s="18"/>
      <c r="B547" s="12"/>
      <c r="C547" s="12"/>
      <c r="D547" s="18"/>
      <c r="E547" s="18"/>
      <c r="F547" s="18"/>
      <c r="G547" s="12"/>
      <c r="H547" s="12"/>
      <c r="I547" s="12"/>
      <c r="J547" s="18"/>
      <c r="K547" s="18"/>
      <c r="L547" s="18"/>
      <c r="M547" s="18"/>
      <c r="N547" s="12"/>
      <c r="O547" s="18"/>
      <c r="P547" s="19"/>
      <c r="Q547" s="13"/>
      <c r="R547" s="20"/>
      <c r="S547" s="21"/>
      <c r="T547" s="21"/>
      <c r="U547" s="21"/>
      <c r="V547" s="21"/>
      <c r="W547" s="21"/>
      <c r="X547" s="21"/>
      <c r="Y547" s="21"/>
      <c r="Z547" s="13"/>
      <c r="AA547" s="13"/>
    </row>
    <row r="548" spans="1:27" x14ac:dyDescent="0.2">
      <c r="A548" s="18"/>
      <c r="B548" s="12"/>
      <c r="C548" s="12"/>
      <c r="D548" s="18"/>
      <c r="E548" s="18"/>
      <c r="F548" s="18"/>
      <c r="G548" s="12"/>
      <c r="H548" s="12"/>
      <c r="I548" s="12"/>
      <c r="J548" s="18"/>
      <c r="K548" s="18"/>
      <c r="L548" s="18"/>
      <c r="M548" s="18"/>
      <c r="N548" s="12"/>
      <c r="O548" s="18"/>
      <c r="P548" s="19"/>
      <c r="Q548" s="13"/>
      <c r="R548" s="20"/>
      <c r="S548" s="21"/>
      <c r="T548" s="21"/>
      <c r="U548" s="21"/>
      <c r="V548" s="21"/>
      <c r="W548" s="21"/>
      <c r="X548" s="21"/>
      <c r="Y548" s="21"/>
      <c r="Z548" s="13"/>
      <c r="AA548" s="13"/>
    </row>
    <row r="549" spans="1:27" x14ac:dyDescent="0.2">
      <c r="A549" s="18"/>
      <c r="B549" s="12"/>
      <c r="C549" s="12"/>
      <c r="D549" s="18"/>
      <c r="E549" s="18"/>
      <c r="F549" s="18"/>
      <c r="G549" s="12"/>
      <c r="H549" s="12"/>
      <c r="I549" s="12"/>
      <c r="J549" s="18"/>
      <c r="K549" s="18"/>
      <c r="L549" s="18"/>
      <c r="M549" s="18"/>
      <c r="N549" s="12"/>
      <c r="O549" s="18"/>
      <c r="P549" s="19"/>
      <c r="Q549" s="13"/>
      <c r="R549" s="20"/>
      <c r="S549" s="21"/>
      <c r="T549" s="21"/>
      <c r="U549" s="21"/>
      <c r="V549" s="21"/>
      <c r="W549" s="21"/>
      <c r="X549" s="21"/>
      <c r="Y549" s="21"/>
      <c r="Z549" s="13"/>
      <c r="AA549" s="13"/>
    </row>
    <row r="550" spans="1:27" x14ac:dyDescent="0.2">
      <c r="A550" s="18"/>
      <c r="B550" s="12"/>
      <c r="C550" s="12"/>
      <c r="D550" s="18"/>
      <c r="E550" s="18"/>
      <c r="F550" s="18"/>
      <c r="G550" s="12"/>
      <c r="H550" s="12"/>
      <c r="I550" s="12"/>
      <c r="J550" s="18"/>
      <c r="K550" s="18"/>
      <c r="L550" s="18"/>
      <c r="M550" s="18"/>
      <c r="N550" s="12"/>
      <c r="O550" s="18"/>
      <c r="P550" s="19"/>
      <c r="Q550" s="13"/>
      <c r="R550" s="20"/>
      <c r="S550" s="21"/>
      <c r="T550" s="21"/>
      <c r="U550" s="21"/>
      <c r="V550" s="21"/>
      <c r="W550" s="21"/>
      <c r="X550" s="21"/>
      <c r="Y550" s="21"/>
      <c r="Z550" s="13"/>
      <c r="AA550" s="13"/>
    </row>
    <row r="551" spans="1:27" x14ac:dyDescent="0.2">
      <c r="A551" s="18"/>
      <c r="B551" s="12"/>
      <c r="C551" s="12"/>
      <c r="D551" s="18"/>
      <c r="E551" s="18"/>
      <c r="F551" s="18"/>
      <c r="G551" s="12"/>
      <c r="H551" s="12"/>
      <c r="I551" s="12"/>
      <c r="J551" s="18"/>
      <c r="K551" s="18"/>
      <c r="L551" s="18"/>
      <c r="M551" s="18"/>
      <c r="N551" s="12"/>
      <c r="O551" s="18"/>
      <c r="P551" s="19"/>
      <c r="Q551" s="13"/>
      <c r="R551" s="20"/>
      <c r="S551" s="21"/>
      <c r="T551" s="21"/>
      <c r="U551" s="21"/>
      <c r="V551" s="21"/>
      <c r="W551" s="21"/>
      <c r="X551" s="21"/>
      <c r="Y551" s="21"/>
      <c r="Z551" s="13"/>
      <c r="AA551" s="13"/>
    </row>
    <row r="552" spans="1:27" x14ac:dyDescent="0.2">
      <c r="A552" s="18"/>
      <c r="B552" s="12"/>
      <c r="C552" s="12"/>
      <c r="D552" s="18"/>
      <c r="E552" s="18"/>
      <c r="F552" s="18"/>
      <c r="G552" s="12"/>
      <c r="H552" s="12"/>
      <c r="I552" s="12"/>
      <c r="J552" s="18"/>
      <c r="K552" s="18"/>
      <c r="L552" s="18"/>
      <c r="M552" s="18"/>
      <c r="N552" s="12"/>
      <c r="O552" s="18"/>
      <c r="P552" s="19"/>
      <c r="Q552" s="13"/>
      <c r="R552" s="20"/>
      <c r="S552" s="21"/>
      <c r="T552" s="21"/>
      <c r="U552" s="21"/>
      <c r="V552" s="21"/>
      <c r="W552" s="21"/>
      <c r="X552" s="21"/>
      <c r="Y552" s="21"/>
      <c r="Z552" s="13"/>
      <c r="AA552" s="13"/>
    </row>
    <row r="553" spans="1:27" x14ac:dyDescent="0.2">
      <c r="A553" s="18"/>
      <c r="B553" s="12"/>
      <c r="C553" s="12"/>
      <c r="D553" s="18"/>
      <c r="E553" s="18"/>
      <c r="F553" s="18"/>
      <c r="G553" s="12"/>
      <c r="H553" s="12"/>
      <c r="I553" s="12"/>
      <c r="J553" s="18"/>
      <c r="K553" s="18"/>
      <c r="L553" s="18"/>
      <c r="M553" s="18"/>
      <c r="N553" s="12"/>
      <c r="O553" s="18"/>
      <c r="P553" s="19"/>
      <c r="Q553" s="13"/>
      <c r="R553" s="20"/>
      <c r="S553" s="21"/>
      <c r="T553" s="21"/>
      <c r="U553" s="21"/>
      <c r="V553" s="21"/>
      <c r="W553" s="21"/>
      <c r="X553" s="21"/>
      <c r="Y553" s="21"/>
      <c r="Z553" s="13"/>
      <c r="AA553" s="13"/>
    </row>
    <row r="554" spans="1:27" x14ac:dyDescent="0.2">
      <c r="A554" s="18"/>
      <c r="B554" s="12"/>
      <c r="C554" s="12"/>
      <c r="D554" s="18"/>
      <c r="E554" s="18"/>
      <c r="F554" s="18"/>
      <c r="G554" s="12"/>
      <c r="H554" s="12"/>
      <c r="I554" s="12"/>
      <c r="J554" s="18"/>
      <c r="K554" s="18"/>
      <c r="L554" s="18"/>
      <c r="M554" s="18"/>
      <c r="N554" s="12"/>
      <c r="O554" s="18"/>
      <c r="P554" s="19"/>
      <c r="Q554" s="13"/>
      <c r="R554" s="20"/>
      <c r="S554" s="21"/>
      <c r="T554" s="21"/>
      <c r="U554" s="21"/>
      <c r="V554" s="21"/>
      <c r="W554" s="21"/>
      <c r="X554" s="21"/>
      <c r="Y554" s="21"/>
      <c r="Z554" s="13"/>
      <c r="AA554" s="13"/>
    </row>
    <row r="555" spans="1:27" x14ac:dyDescent="0.2">
      <c r="A555" s="18"/>
      <c r="B555" s="12"/>
      <c r="C555" s="12"/>
      <c r="D555" s="18"/>
      <c r="E555" s="18"/>
      <c r="F555" s="18"/>
      <c r="G555" s="12"/>
      <c r="H555" s="12"/>
      <c r="I555" s="12"/>
      <c r="J555" s="18"/>
      <c r="K555" s="18"/>
      <c r="L555" s="18"/>
      <c r="M555" s="18"/>
      <c r="N555" s="12"/>
      <c r="O555" s="18"/>
      <c r="P555" s="19"/>
      <c r="Q555" s="13"/>
      <c r="R555" s="20"/>
      <c r="S555" s="21"/>
      <c r="T555" s="21"/>
      <c r="U555" s="21"/>
      <c r="V555" s="21"/>
      <c r="W555" s="21"/>
      <c r="X555" s="21"/>
      <c r="Y555" s="21"/>
      <c r="Z555" s="13"/>
      <c r="AA555" s="13"/>
    </row>
    <row r="556" spans="1:27" x14ac:dyDescent="0.2">
      <c r="A556" s="18"/>
      <c r="B556" s="12"/>
      <c r="C556" s="12"/>
      <c r="D556" s="18"/>
      <c r="E556" s="18"/>
      <c r="F556" s="18"/>
      <c r="G556" s="12"/>
      <c r="H556" s="12"/>
      <c r="I556" s="12"/>
      <c r="J556" s="18"/>
      <c r="K556" s="18"/>
      <c r="L556" s="18"/>
      <c r="M556" s="18"/>
      <c r="N556" s="12"/>
      <c r="O556" s="18"/>
      <c r="P556" s="19"/>
      <c r="Q556" s="13"/>
      <c r="R556" s="20"/>
      <c r="S556" s="21"/>
      <c r="T556" s="21"/>
      <c r="U556" s="21"/>
      <c r="V556" s="21"/>
      <c r="W556" s="21"/>
      <c r="X556" s="21"/>
      <c r="Y556" s="21"/>
      <c r="Z556" s="13"/>
      <c r="AA556" s="13"/>
    </row>
    <row r="557" spans="1:27" x14ac:dyDescent="0.2">
      <c r="A557" s="18"/>
      <c r="B557" s="12"/>
      <c r="C557" s="12"/>
      <c r="D557" s="18"/>
      <c r="E557" s="18"/>
      <c r="F557" s="18"/>
      <c r="G557" s="12"/>
      <c r="H557" s="12"/>
      <c r="I557" s="12"/>
      <c r="J557" s="18"/>
      <c r="K557" s="18"/>
      <c r="L557" s="18"/>
      <c r="M557" s="18"/>
      <c r="N557" s="12"/>
      <c r="O557" s="18"/>
      <c r="P557" s="19"/>
      <c r="Q557" s="13"/>
      <c r="R557" s="20"/>
      <c r="S557" s="21"/>
      <c r="T557" s="21"/>
      <c r="U557" s="21"/>
      <c r="V557" s="21"/>
      <c r="W557" s="21"/>
      <c r="X557" s="21"/>
      <c r="Y557" s="21"/>
      <c r="Z557" s="13"/>
      <c r="AA557" s="13"/>
    </row>
    <row r="558" spans="1:27" x14ac:dyDescent="0.2">
      <c r="A558" s="18"/>
      <c r="B558" s="12"/>
      <c r="C558" s="12"/>
      <c r="D558" s="18"/>
      <c r="E558" s="18"/>
      <c r="F558" s="18"/>
      <c r="G558" s="12"/>
      <c r="H558" s="12"/>
      <c r="I558" s="12"/>
      <c r="J558" s="18"/>
      <c r="K558" s="18"/>
      <c r="L558" s="18"/>
      <c r="M558" s="18"/>
      <c r="N558" s="12"/>
      <c r="O558" s="18"/>
      <c r="P558" s="19"/>
      <c r="Q558" s="13"/>
      <c r="R558" s="20"/>
      <c r="S558" s="21"/>
      <c r="T558" s="21"/>
      <c r="U558" s="21"/>
      <c r="V558" s="21"/>
      <c r="W558" s="21"/>
      <c r="X558" s="21"/>
      <c r="Y558" s="21"/>
      <c r="Z558" s="13"/>
      <c r="AA558" s="13"/>
    </row>
    <row r="559" spans="1:27" x14ac:dyDescent="0.2">
      <c r="A559" s="18"/>
      <c r="B559" s="12"/>
      <c r="C559" s="12"/>
      <c r="D559" s="18"/>
      <c r="E559" s="18"/>
      <c r="F559" s="18"/>
      <c r="G559" s="12"/>
      <c r="H559" s="12"/>
      <c r="I559" s="12"/>
      <c r="J559" s="18"/>
      <c r="K559" s="18"/>
      <c r="L559" s="18"/>
      <c r="M559" s="18"/>
      <c r="N559" s="12"/>
      <c r="O559" s="18"/>
      <c r="P559" s="19"/>
      <c r="Q559" s="13"/>
      <c r="R559" s="20"/>
      <c r="S559" s="21"/>
      <c r="T559" s="21"/>
      <c r="U559" s="21"/>
      <c r="V559" s="21"/>
      <c r="W559" s="21"/>
      <c r="X559" s="21"/>
      <c r="Y559" s="21"/>
      <c r="Z559" s="13"/>
      <c r="AA559" s="13"/>
    </row>
    <row r="560" spans="1:27" x14ac:dyDescent="0.2">
      <c r="A560" s="18"/>
      <c r="B560" s="12"/>
      <c r="C560" s="12"/>
      <c r="D560" s="18"/>
      <c r="E560" s="18"/>
      <c r="F560" s="18"/>
      <c r="G560" s="12"/>
      <c r="H560" s="12"/>
      <c r="I560" s="12"/>
      <c r="J560" s="18"/>
      <c r="K560" s="18"/>
      <c r="L560" s="18"/>
      <c r="M560" s="18"/>
      <c r="N560" s="12"/>
      <c r="O560" s="18"/>
      <c r="P560" s="19"/>
      <c r="Q560" s="13"/>
      <c r="R560" s="20"/>
      <c r="S560" s="21"/>
      <c r="T560" s="21"/>
      <c r="U560" s="21"/>
      <c r="V560" s="21"/>
      <c r="W560" s="21"/>
      <c r="X560" s="21"/>
      <c r="Y560" s="21"/>
      <c r="Z560" s="13"/>
      <c r="AA560" s="13"/>
    </row>
    <row r="561" spans="1:27" x14ac:dyDescent="0.2">
      <c r="A561" s="18"/>
      <c r="B561" s="12"/>
      <c r="C561" s="12"/>
      <c r="D561" s="18"/>
      <c r="E561" s="18"/>
      <c r="F561" s="18"/>
      <c r="G561" s="12"/>
      <c r="H561" s="12"/>
      <c r="I561" s="12"/>
      <c r="J561" s="18"/>
      <c r="K561" s="18"/>
      <c r="L561" s="18"/>
      <c r="M561" s="18"/>
      <c r="N561" s="12"/>
      <c r="O561" s="18"/>
      <c r="P561" s="19"/>
      <c r="Q561" s="13"/>
      <c r="R561" s="20"/>
      <c r="S561" s="21"/>
      <c r="T561" s="21"/>
      <c r="U561" s="21"/>
      <c r="V561" s="21"/>
      <c r="W561" s="21"/>
      <c r="X561" s="21"/>
      <c r="Y561" s="21"/>
      <c r="Z561" s="13"/>
      <c r="AA561" s="13"/>
    </row>
    <row r="562" spans="1:27" x14ac:dyDescent="0.2">
      <c r="A562" s="18"/>
      <c r="B562" s="12"/>
      <c r="C562" s="12"/>
      <c r="D562" s="18"/>
      <c r="E562" s="18"/>
      <c r="F562" s="18"/>
      <c r="G562" s="12"/>
      <c r="H562" s="12"/>
      <c r="I562" s="12"/>
      <c r="J562" s="18"/>
      <c r="K562" s="18"/>
      <c r="L562" s="18"/>
      <c r="M562" s="18"/>
      <c r="N562" s="12"/>
      <c r="O562" s="18"/>
      <c r="P562" s="19"/>
      <c r="Q562" s="13"/>
      <c r="R562" s="20"/>
      <c r="S562" s="21"/>
      <c r="T562" s="21"/>
      <c r="U562" s="21"/>
      <c r="V562" s="21"/>
      <c r="W562" s="21"/>
      <c r="X562" s="21"/>
      <c r="Y562" s="21"/>
      <c r="Z562" s="13"/>
      <c r="AA562" s="13"/>
    </row>
    <row r="563" spans="1:27" x14ac:dyDescent="0.2">
      <c r="A563" s="18"/>
      <c r="B563" s="12"/>
      <c r="C563" s="12"/>
      <c r="D563" s="18"/>
      <c r="E563" s="18"/>
      <c r="F563" s="18"/>
      <c r="G563" s="12"/>
      <c r="H563" s="12"/>
      <c r="I563" s="12"/>
      <c r="J563" s="18"/>
      <c r="K563" s="18"/>
      <c r="L563" s="18"/>
      <c r="M563" s="18"/>
      <c r="N563" s="12"/>
      <c r="O563" s="18"/>
      <c r="P563" s="19"/>
      <c r="Q563" s="13"/>
      <c r="R563" s="20"/>
      <c r="S563" s="21"/>
      <c r="T563" s="21"/>
      <c r="U563" s="21"/>
      <c r="V563" s="21"/>
      <c r="W563" s="21"/>
      <c r="X563" s="21"/>
      <c r="Y563" s="21"/>
      <c r="Z563" s="13"/>
      <c r="AA563" s="13"/>
    </row>
    <row r="564" spans="1:27" x14ac:dyDescent="0.2">
      <c r="A564" s="18"/>
      <c r="B564" s="12"/>
      <c r="C564" s="12"/>
      <c r="D564" s="18"/>
      <c r="E564" s="18"/>
      <c r="F564" s="18"/>
      <c r="G564" s="12"/>
      <c r="H564" s="12"/>
      <c r="I564" s="12"/>
      <c r="J564" s="18"/>
      <c r="K564" s="18"/>
      <c r="L564" s="18"/>
      <c r="M564" s="18"/>
      <c r="N564" s="12"/>
      <c r="O564" s="18"/>
      <c r="P564" s="19"/>
      <c r="Q564" s="13"/>
      <c r="R564" s="20"/>
      <c r="S564" s="21"/>
      <c r="T564" s="21"/>
      <c r="U564" s="21"/>
      <c r="V564" s="21"/>
      <c r="W564" s="21"/>
      <c r="X564" s="21"/>
      <c r="Y564" s="21"/>
      <c r="Z564" s="13"/>
      <c r="AA564" s="13"/>
    </row>
    <row r="565" spans="1:27" x14ac:dyDescent="0.2">
      <c r="A565" s="18"/>
      <c r="B565" s="12"/>
      <c r="C565" s="12"/>
      <c r="D565" s="18"/>
      <c r="E565" s="18"/>
      <c r="F565" s="18"/>
      <c r="G565" s="12"/>
      <c r="H565" s="12"/>
      <c r="I565" s="12"/>
      <c r="J565" s="18"/>
      <c r="K565" s="18"/>
      <c r="L565" s="18"/>
      <c r="M565" s="18"/>
      <c r="N565" s="12"/>
      <c r="O565" s="18"/>
      <c r="P565" s="19"/>
      <c r="Q565" s="13"/>
      <c r="R565" s="20"/>
      <c r="S565" s="21"/>
      <c r="T565" s="21"/>
      <c r="U565" s="21"/>
      <c r="V565" s="21"/>
      <c r="W565" s="21"/>
      <c r="X565" s="21"/>
      <c r="Y565" s="21"/>
      <c r="Z565" s="13"/>
      <c r="AA565" s="13"/>
    </row>
    <row r="566" spans="1:27" x14ac:dyDescent="0.2">
      <c r="A566" s="18"/>
      <c r="B566" s="12"/>
      <c r="C566" s="12"/>
      <c r="D566" s="18"/>
      <c r="E566" s="18"/>
      <c r="F566" s="18"/>
      <c r="G566" s="12"/>
      <c r="H566" s="12"/>
      <c r="I566" s="12"/>
      <c r="J566" s="18"/>
      <c r="K566" s="18"/>
      <c r="L566" s="18"/>
      <c r="M566" s="18"/>
      <c r="N566" s="12"/>
      <c r="O566" s="18"/>
      <c r="P566" s="19"/>
      <c r="Q566" s="13"/>
      <c r="R566" s="20"/>
      <c r="S566" s="21"/>
      <c r="T566" s="21"/>
      <c r="U566" s="21"/>
      <c r="V566" s="21"/>
      <c r="W566" s="21"/>
      <c r="X566" s="21"/>
      <c r="Y566" s="21"/>
      <c r="Z566" s="13"/>
      <c r="AA566" s="13"/>
    </row>
    <row r="567" spans="1:27" x14ac:dyDescent="0.2">
      <c r="A567" s="18"/>
      <c r="B567" s="12"/>
      <c r="C567" s="12"/>
      <c r="D567" s="18"/>
      <c r="E567" s="18"/>
      <c r="F567" s="18"/>
      <c r="G567" s="12"/>
      <c r="H567" s="12"/>
      <c r="I567" s="12"/>
      <c r="J567" s="18"/>
      <c r="K567" s="18"/>
      <c r="L567" s="18"/>
      <c r="M567" s="18"/>
      <c r="N567" s="12"/>
      <c r="O567" s="18"/>
      <c r="P567" s="19"/>
      <c r="Q567" s="13"/>
      <c r="R567" s="20"/>
      <c r="S567" s="21"/>
      <c r="T567" s="21"/>
      <c r="U567" s="21"/>
      <c r="V567" s="21"/>
      <c r="W567" s="21"/>
      <c r="X567" s="21"/>
      <c r="Y567" s="21"/>
      <c r="Z567" s="13"/>
      <c r="AA567" s="13"/>
    </row>
    <row r="568" spans="1:27" x14ac:dyDescent="0.2">
      <c r="A568" s="18"/>
      <c r="B568" s="12"/>
      <c r="C568" s="12"/>
      <c r="D568" s="18"/>
      <c r="E568" s="18"/>
      <c r="F568" s="18"/>
      <c r="G568" s="12"/>
      <c r="H568" s="12"/>
      <c r="I568" s="12"/>
      <c r="J568" s="18"/>
      <c r="K568" s="18"/>
      <c r="L568" s="18"/>
      <c r="M568" s="18"/>
      <c r="N568" s="12"/>
      <c r="O568" s="18"/>
      <c r="P568" s="19"/>
      <c r="Q568" s="13"/>
      <c r="R568" s="20"/>
      <c r="S568" s="21"/>
      <c r="T568" s="21"/>
      <c r="U568" s="21"/>
      <c r="V568" s="21"/>
      <c r="W568" s="21"/>
      <c r="X568" s="21"/>
      <c r="Y568" s="21"/>
      <c r="Z568" s="13"/>
      <c r="AA568" s="13"/>
    </row>
    <row r="569" spans="1:27" x14ac:dyDescent="0.2">
      <c r="A569" s="18"/>
      <c r="B569" s="12"/>
      <c r="C569" s="12"/>
      <c r="D569" s="18"/>
      <c r="E569" s="18"/>
      <c r="F569" s="18"/>
      <c r="G569" s="12"/>
      <c r="H569" s="12"/>
      <c r="I569" s="12"/>
      <c r="J569" s="18"/>
      <c r="K569" s="18"/>
      <c r="L569" s="18"/>
      <c r="M569" s="18"/>
      <c r="N569" s="12"/>
      <c r="O569" s="18"/>
      <c r="P569" s="19"/>
      <c r="Q569" s="13"/>
      <c r="R569" s="20"/>
      <c r="S569" s="21"/>
      <c r="T569" s="21"/>
      <c r="U569" s="21"/>
      <c r="V569" s="21"/>
      <c r="W569" s="21"/>
      <c r="X569" s="21"/>
      <c r="Y569" s="21"/>
      <c r="Z569" s="13"/>
      <c r="AA569" s="13"/>
    </row>
    <row r="570" spans="1:27" x14ac:dyDescent="0.2">
      <c r="A570" s="18"/>
      <c r="B570" s="12"/>
      <c r="C570" s="12"/>
      <c r="D570" s="18"/>
      <c r="E570" s="18"/>
      <c r="F570" s="18"/>
      <c r="G570" s="12"/>
      <c r="H570" s="12"/>
      <c r="I570" s="12"/>
      <c r="J570" s="18"/>
      <c r="K570" s="18"/>
      <c r="L570" s="18"/>
      <c r="M570" s="18"/>
      <c r="N570" s="12"/>
      <c r="O570" s="18"/>
      <c r="P570" s="19"/>
      <c r="Q570" s="13"/>
      <c r="R570" s="20"/>
      <c r="S570" s="21"/>
      <c r="T570" s="21"/>
      <c r="U570" s="21"/>
      <c r="V570" s="21"/>
      <c r="W570" s="21"/>
      <c r="X570" s="21"/>
      <c r="Y570" s="21"/>
      <c r="Z570" s="13"/>
      <c r="AA570" s="13"/>
    </row>
    <row r="571" spans="1:27" x14ac:dyDescent="0.2">
      <c r="A571" s="18"/>
      <c r="B571" s="12"/>
      <c r="C571" s="12"/>
      <c r="D571" s="18"/>
      <c r="E571" s="18"/>
      <c r="F571" s="18"/>
      <c r="G571" s="12"/>
      <c r="H571" s="12"/>
      <c r="I571" s="12"/>
      <c r="J571" s="18"/>
      <c r="K571" s="18"/>
      <c r="L571" s="18"/>
      <c r="M571" s="18"/>
      <c r="N571" s="12"/>
      <c r="O571" s="18"/>
      <c r="P571" s="19"/>
      <c r="Q571" s="13"/>
      <c r="R571" s="20"/>
      <c r="S571" s="21"/>
      <c r="T571" s="21"/>
      <c r="U571" s="21"/>
      <c r="V571" s="21"/>
      <c r="W571" s="21"/>
      <c r="X571" s="21"/>
      <c r="Y571" s="21"/>
      <c r="Z571" s="13"/>
      <c r="AA571" s="13"/>
    </row>
    <row r="572" spans="1:27" x14ac:dyDescent="0.2">
      <c r="A572" s="18"/>
      <c r="B572" s="12"/>
      <c r="C572" s="12"/>
      <c r="D572" s="18"/>
      <c r="E572" s="18"/>
      <c r="F572" s="18"/>
      <c r="G572" s="12"/>
      <c r="H572" s="12"/>
      <c r="I572" s="12"/>
      <c r="J572" s="18"/>
      <c r="K572" s="18"/>
      <c r="L572" s="18"/>
      <c r="M572" s="18"/>
      <c r="N572" s="12"/>
      <c r="O572" s="18"/>
      <c r="P572" s="19"/>
      <c r="Q572" s="13"/>
      <c r="R572" s="20"/>
      <c r="S572" s="21"/>
      <c r="T572" s="21"/>
      <c r="U572" s="21"/>
      <c r="V572" s="21"/>
      <c r="W572" s="21"/>
      <c r="X572" s="21"/>
      <c r="Y572" s="21"/>
      <c r="Z572" s="13"/>
      <c r="AA572" s="13"/>
    </row>
    <row r="573" spans="1:27" x14ac:dyDescent="0.2">
      <c r="A573" s="18"/>
      <c r="B573" s="12"/>
      <c r="C573" s="12"/>
      <c r="D573" s="18"/>
      <c r="E573" s="18"/>
      <c r="F573" s="18"/>
      <c r="G573" s="12"/>
      <c r="H573" s="12"/>
      <c r="I573" s="12"/>
      <c r="J573" s="18"/>
      <c r="K573" s="18"/>
      <c r="L573" s="18"/>
      <c r="M573" s="18"/>
      <c r="N573" s="12"/>
      <c r="O573" s="18"/>
      <c r="P573" s="19"/>
      <c r="Q573" s="13"/>
      <c r="R573" s="20"/>
      <c r="S573" s="21"/>
      <c r="T573" s="21"/>
      <c r="U573" s="21"/>
      <c r="V573" s="21"/>
      <c r="W573" s="21"/>
      <c r="X573" s="21"/>
      <c r="Y573" s="21"/>
      <c r="Z573" s="13"/>
      <c r="AA573" s="13"/>
    </row>
    <row r="574" spans="1:27" x14ac:dyDescent="0.2">
      <c r="A574" s="18"/>
      <c r="B574" s="12"/>
      <c r="C574" s="12"/>
      <c r="D574" s="18"/>
      <c r="E574" s="18"/>
      <c r="F574" s="18"/>
      <c r="G574" s="12"/>
      <c r="H574" s="12"/>
      <c r="I574" s="12"/>
      <c r="J574" s="18"/>
      <c r="K574" s="18"/>
      <c r="L574" s="18"/>
      <c r="M574" s="18"/>
      <c r="N574" s="12"/>
      <c r="O574" s="18"/>
      <c r="P574" s="19"/>
      <c r="Q574" s="13"/>
      <c r="R574" s="20"/>
      <c r="S574" s="21"/>
      <c r="T574" s="21"/>
      <c r="U574" s="21"/>
      <c r="V574" s="21"/>
      <c r="W574" s="21"/>
      <c r="X574" s="21"/>
      <c r="Y574" s="21"/>
      <c r="Z574" s="13"/>
      <c r="AA574" s="13"/>
    </row>
    <row r="575" spans="1:27" x14ac:dyDescent="0.2">
      <c r="A575" s="18"/>
      <c r="B575" s="12"/>
      <c r="C575" s="12"/>
      <c r="D575" s="18"/>
      <c r="E575" s="18"/>
      <c r="F575" s="18"/>
      <c r="G575" s="12"/>
      <c r="H575" s="12"/>
      <c r="I575" s="12"/>
      <c r="J575" s="18"/>
      <c r="K575" s="18"/>
      <c r="L575" s="18"/>
      <c r="M575" s="18"/>
      <c r="N575" s="12"/>
      <c r="O575" s="18"/>
      <c r="P575" s="19"/>
      <c r="Q575" s="13"/>
      <c r="R575" s="20"/>
      <c r="S575" s="21"/>
      <c r="T575" s="21"/>
      <c r="U575" s="21"/>
      <c r="V575" s="21"/>
      <c r="W575" s="21"/>
      <c r="X575" s="21"/>
      <c r="Y575" s="21"/>
      <c r="Z575" s="13"/>
      <c r="AA575" s="13"/>
    </row>
    <row r="576" spans="1:27" x14ac:dyDescent="0.2">
      <c r="A576" s="18"/>
      <c r="B576" s="12"/>
      <c r="C576" s="12"/>
      <c r="D576" s="18"/>
      <c r="E576" s="18"/>
      <c r="F576" s="18"/>
      <c r="G576" s="12"/>
      <c r="H576" s="12"/>
      <c r="I576" s="12"/>
      <c r="J576" s="18"/>
      <c r="K576" s="18"/>
      <c r="L576" s="18"/>
      <c r="M576" s="18"/>
      <c r="N576" s="12"/>
      <c r="O576" s="18"/>
      <c r="P576" s="19"/>
      <c r="Q576" s="13"/>
      <c r="R576" s="20"/>
      <c r="S576" s="21"/>
      <c r="T576" s="21"/>
      <c r="U576" s="21"/>
      <c r="V576" s="21"/>
      <c r="W576" s="21"/>
      <c r="X576" s="21"/>
      <c r="Y576" s="21"/>
      <c r="Z576" s="13"/>
      <c r="AA576" s="13"/>
    </row>
    <row r="577" spans="1:27" x14ac:dyDescent="0.2">
      <c r="A577" s="18"/>
      <c r="B577" s="12"/>
      <c r="C577" s="12"/>
      <c r="D577" s="18"/>
      <c r="E577" s="18"/>
      <c r="F577" s="18"/>
      <c r="G577" s="12"/>
      <c r="H577" s="12"/>
      <c r="I577" s="12"/>
      <c r="J577" s="18"/>
      <c r="K577" s="18"/>
      <c r="L577" s="18"/>
      <c r="M577" s="18"/>
      <c r="N577" s="12"/>
      <c r="O577" s="18"/>
      <c r="P577" s="19"/>
      <c r="Q577" s="13"/>
      <c r="R577" s="20"/>
      <c r="S577" s="21"/>
      <c r="T577" s="21"/>
      <c r="U577" s="21"/>
      <c r="V577" s="21"/>
      <c r="W577" s="21"/>
      <c r="X577" s="21"/>
      <c r="Y577" s="21"/>
      <c r="Z577" s="13"/>
      <c r="AA577" s="13"/>
    </row>
    <row r="578" spans="1:27" x14ac:dyDescent="0.2">
      <c r="A578" s="18"/>
      <c r="B578" s="12"/>
      <c r="C578" s="12"/>
      <c r="D578" s="18"/>
      <c r="E578" s="18"/>
      <c r="F578" s="18"/>
      <c r="G578" s="12"/>
      <c r="H578" s="12"/>
      <c r="I578" s="12"/>
      <c r="J578" s="18"/>
      <c r="K578" s="18"/>
      <c r="L578" s="18"/>
      <c r="M578" s="18"/>
      <c r="N578" s="12"/>
      <c r="O578" s="18"/>
      <c r="P578" s="19"/>
      <c r="Q578" s="13"/>
      <c r="R578" s="20"/>
      <c r="S578" s="21"/>
      <c r="T578" s="21"/>
      <c r="U578" s="21"/>
      <c r="V578" s="21"/>
      <c r="W578" s="21"/>
      <c r="X578" s="21"/>
      <c r="Y578" s="21"/>
      <c r="Z578" s="13"/>
      <c r="AA578" s="13"/>
    </row>
    <row r="579" spans="1:27" x14ac:dyDescent="0.2">
      <c r="A579" s="18"/>
      <c r="B579" s="12"/>
      <c r="C579" s="12"/>
      <c r="D579" s="18"/>
      <c r="E579" s="18"/>
      <c r="F579" s="18"/>
      <c r="G579" s="12"/>
      <c r="H579" s="12"/>
      <c r="I579" s="12"/>
      <c r="J579" s="18"/>
      <c r="K579" s="18"/>
      <c r="L579" s="18"/>
      <c r="M579" s="18"/>
      <c r="N579" s="12"/>
      <c r="O579" s="18"/>
      <c r="P579" s="19"/>
      <c r="Q579" s="13"/>
      <c r="R579" s="20"/>
      <c r="S579" s="21"/>
      <c r="T579" s="21"/>
      <c r="U579" s="21"/>
      <c r="V579" s="21"/>
      <c r="W579" s="21"/>
      <c r="X579" s="21"/>
      <c r="Y579" s="21"/>
      <c r="Z579" s="13"/>
      <c r="AA579" s="13"/>
    </row>
    <row r="580" spans="1:27" x14ac:dyDescent="0.2">
      <c r="A580" s="18"/>
      <c r="B580" s="12"/>
      <c r="C580" s="12"/>
      <c r="D580" s="18"/>
      <c r="E580" s="18"/>
      <c r="F580" s="18"/>
      <c r="G580" s="12"/>
      <c r="H580" s="12"/>
      <c r="I580" s="12"/>
      <c r="J580" s="18"/>
      <c r="K580" s="18"/>
      <c r="L580" s="18"/>
      <c r="M580" s="18"/>
      <c r="N580" s="12"/>
      <c r="O580" s="18"/>
      <c r="P580" s="19"/>
      <c r="Q580" s="13"/>
      <c r="R580" s="20"/>
      <c r="S580" s="21"/>
      <c r="T580" s="21"/>
      <c r="U580" s="21"/>
      <c r="V580" s="21"/>
      <c r="W580" s="21"/>
      <c r="X580" s="21"/>
      <c r="Y580" s="21"/>
      <c r="Z580" s="13"/>
      <c r="AA580" s="13"/>
    </row>
    <row r="581" spans="1:27" x14ac:dyDescent="0.2">
      <c r="A581" s="18"/>
      <c r="B581" s="12"/>
      <c r="C581" s="12"/>
      <c r="D581" s="18"/>
      <c r="E581" s="18"/>
      <c r="F581" s="18"/>
      <c r="G581" s="12"/>
      <c r="H581" s="12"/>
      <c r="I581" s="12"/>
      <c r="J581" s="18"/>
      <c r="K581" s="18"/>
      <c r="L581" s="18"/>
      <c r="M581" s="18"/>
      <c r="N581" s="12"/>
      <c r="O581" s="18"/>
      <c r="P581" s="19"/>
      <c r="Q581" s="13"/>
      <c r="R581" s="20"/>
      <c r="S581" s="21"/>
      <c r="T581" s="21"/>
      <c r="U581" s="21"/>
      <c r="V581" s="21"/>
      <c r="W581" s="21"/>
      <c r="X581" s="21"/>
      <c r="Y581" s="21"/>
      <c r="Z581" s="13"/>
      <c r="AA581" s="13"/>
    </row>
    <row r="582" spans="1:27" x14ac:dyDescent="0.2">
      <c r="A582" s="18"/>
      <c r="B582" s="12"/>
      <c r="C582" s="12"/>
      <c r="D582" s="18"/>
      <c r="E582" s="18"/>
      <c r="F582" s="18"/>
      <c r="G582" s="12"/>
      <c r="H582" s="12"/>
      <c r="I582" s="12"/>
      <c r="J582" s="18"/>
      <c r="K582" s="18"/>
      <c r="L582" s="18"/>
      <c r="M582" s="18"/>
      <c r="N582" s="12"/>
      <c r="O582" s="18"/>
      <c r="P582" s="19"/>
      <c r="Q582" s="13"/>
      <c r="R582" s="20"/>
      <c r="S582" s="21"/>
      <c r="T582" s="21"/>
      <c r="U582" s="21"/>
      <c r="V582" s="21"/>
      <c r="W582" s="21"/>
      <c r="X582" s="21"/>
      <c r="Y582" s="21"/>
      <c r="Z582" s="13"/>
      <c r="AA582" s="13"/>
    </row>
    <row r="583" spans="1:27" x14ac:dyDescent="0.2">
      <c r="A583" s="18"/>
      <c r="B583" s="12"/>
      <c r="C583" s="12"/>
      <c r="D583" s="18"/>
      <c r="E583" s="18"/>
      <c r="F583" s="18"/>
      <c r="G583" s="12"/>
      <c r="H583" s="12"/>
      <c r="I583" s="12"/>
      <c r="J583" s="18"/>
      <c r="K583" s="18"/>
      <c r="L583" s="18"/>
      <c r="M583" s="18"/>
      <c r="N583" s="12"/>
      <c r="O583" s="18"/>
      <c r="P583" s="19"/>
      <c r="Q583" s="13"/>
      <c r="R583" s="20"/>
      <c r="S583" s="21"/>
      <c r="T583" s="21"/>
      <c r="U583" s="21"/>
      <c r="V583" s="21"/>
      <c r="W583" s="21"/>
      <c r="X583" s="21"/>
      <c r="Y583" s="21"/>
      <c r="Z583" s="13"/>
      <c r="AA583" s="13"/>
    </row>
    <row r="584" spans="1:27" x14ac:dyDescent="0.2">
      <c r="A584" s="18"/>
      <c r="B584" s="12"/>
      <c r="C584" s="12"/>
      <c r="D584" s="18"/>
      <c r="E584" s="18"/>
      <c r="F584" s="18"/>
      <c r="G584" s="12"/>
      <c r="H584" s="12"/>
      <c r="I584" s="12"/>
      <c r="J584" s="18"/>
      <c r="K584" s="18"/>
      <c r="L584" s="18"/>
      <c r="M584" s="18"/>
      <c r="N584" s="12"/>
      <c r="O584" s="18"/>
      <c r="P584" s="19"/>
      <c r="Q584" s="13"/>
      <c r="R584" s="20"/>
      <c r="S584" s="21"/>
      <c r="T584" s="21"/>
      <c r="U584" s="21"/>
      <c r="V584" s="21"/>
      <c r="W584" s="21"/>
      <c r="X584" s="21"/>
      <c r="Y584" s="21"/>
      <c r="Z584" s="13"/>
      <c r="AA584" s="13"/>
    </row>
    <row r="585" spans="1:27" x14ac:dyDescent="0.2">
      <c r="A585" s="18"/>
      <c r="B585" s="12"/>
      <c r="C585" s="12"/>
      <c r="D585" s="18"/>
      <c r="E585" s="18"/>
      <c r="F585" s="18"/>
      <c r="G585" s="12"/>
      <c r="H585" s="12"/>
      <c r="I585" s="12"/>
      <c r="J585" s="18"/>
      <c r="K585" s="18"/>
      <c r="L585" s="18"/>
      <c r="M585" s="18"/>
      <c r="N585" s="12"/>
      <c r="O585" s="18"/>
      <c r="P585" s="19"/>
      <c r="Q585" s="13"/>
      <c r="R585" s="20"/>
      <c r="S585" s="21"/>
      <c r="T585" s="21"/>
      <c r="U585" s="21"/>
      <c r="V585" s="21"/>
      <c r="W585" s="21"/>
      <c r="X585" s="21"/>
      <c r="Y585" s="21"/>
      <c r="Z585" s="13"/>
      <c r="AA585" s="13"/>
    </row>
    <row r="586" spans="1:27" x14ac:dyDescent="0.2">
      <c r="A586" s="18"/>
      <c r="B586" s="12"/>
      <c r="C586" s="12"/>
      <c r="D586" s="18"/>
      <c r="E586" s="18"/>
      <c r="F586" s="18"/>
      <c r="G586" s="12"/>
      <c r="H586" s="12"/>
      <c r="I586" s="12"/>
      <c r="J586" s="18"/>
      <c r="K586" s="18"/>
      <c r="L586" s="18"/>
      <c r="M586" s="18"/>
      <c r="N586" s="12"/>
      <c r="O586" s="18"/>
      <c r="P586" s="19"/>
      <c r="Q586" s="13"/>
      <c r="R586" s="20"/>
      <c r="S586" s="21"/>
      <c r="T586" s="21"/>
      <c r="U586" s="21"/>
      <c r="V586" s="21"/>
      <c r="W586" s="21"/>
      <c r="X586" s="21"/>
      <c r="Y586" s="21"/>
      <c r="Z586" s="13"/>
      <c r="AA586" s="13"/>
    </row>
    <row r="587" spans="1:27" x14ac:dyDescent="0.2">
      <c r="A587" s="18"/>
      <c r="B587" s="12"/>
      <c r="C587" s="12"/>
      <c r="D587" s="18"/>
      <c r="E587" s="18"/>
      <c r="F587" s="18"/>
      <c r="G587" s="12"/>
      <c r="H587" s="12"/>
      <c r="I587" s="12"/>
      <c r="J587" s="18"/>
      <c r="K587" s="18"/>
      <c r="L587" s="18"/>
      <c r="M587" s="18"/>
      <c r="N587" s="12"/>
      <c r="O587" s="18"/>
      <c r="P587" s="19"/>
      <c r="Q587" s="13"/>
      <c r="R587" s="20"/>
      <c r="S587" s="21"/>
      <c r="T587" s="21"/>
      <c r="U587" s="21"/>
      <c r="V587" s="21"/>
      <c r="W587" s="21"/>
      <c r="X587" s="21"/>
      <c r="Y587" s="21"/>
      <c r="Z587" s="13"/>
      <c r="AA587" s="13"/>
    </row>
    <row r="588" spans="1:27" x14ac:dyDescent="0.2">
      <c r="A588" s="18"/>
      <c r="B588" s="12"/>
      <c r="C588" s="12"/>
      <c r="D588" s="18"/>
      <c r="E588" s="18"/>
      <c r="F588" s="18"/>
      <c r="G588" s="12"/>
      <c r="H588" s="12"/>
      <c r="I588" s="12"/>
      <c r="J588" s="18"/>
      <c r="K588" s="18"/>
      <c r="L588" s="18"/>
      <c r="M588" s="18"/>
      <c r="N588" s="12"/>
      <c r="O588" s="18"/>
      <c r="P588" s="19"/>
      <c r="Q588" s="13"/>
      <c r="R588" s="20"/>
      <c r="S588" s="21"/>
      <c r="T588" s="21"/>
      <c r="U588" s="21"/>
      <c r="V588" s="21"/>
      <c r="W588" s="21"/>
      <c r="X588" s="21"/>
      <c r="Y588" s="21"/>
      <c r="Z588" s="13"/>
      <c r="AA588" s="13"/>
    </row>
    <row r="589" spans="1:27" x14ac:dyDescent="0.2">
      <c r="A589" s="18"/>
      <c r="B589" s="12"/>
      <c r="C589" s="12"/>
      <c r="D589" s="18"/>
      <c r="E589" s="18"/>
      <c r="F589" s="18"/>
      <c r="G589" s="12"/>
      <c r="H589" s="12"/>
      <c r="I589" s="12"/>
      <c r="J589" s="18"/>
      <c r="K589" s="18"/>
      <c r="L589" s="18"/>
      <c r="M589" s="18"/>
      <c r="N589" s="12"/>
      <c r="O589" s="18"/>
      <c r="P589" s="19"/>
      <c r="Q589" s="13"/>
      <c r="R589" s="20"/>
      <c r="S589" s="21"/>
      <c r="T589" s="21"/>
      <c r="U589" s="21"/>
      <c r="V589" s="21"/>
      <c r="W589" s="21"/>
      <c r="X589" s="21"/>
      <c r="Y589" s="21"/>
      <c r="Z589" s="13"/>
      <c r="AA589" s="13"/>
    </row>
    <row r="590" spans="1:27" x14ac:dyDescent="0.2">
      <c r="A590" s="18"/>
      <c r="B590" s="12"/>
      <c r="C590" s="12"/>
      <c r="D590" s="18"/>
      <c r="E590" s="18"/>
      <c r="F590" s="18"/>
      <c r="G590" s="12"/>
      <c r="H590" s="12"/>
      <c r="I590" s="12"/>
      <c r="J590" s="18"/>
      <c r="K590" s="18"/>
      <c r="L590" s="18"/>
      <c r="M590" s="18"/>
      <c r="N590" s="12"/>
      <c r="O590" s="18"/>
      <c r="P590" s="19"/>
      <c r="Q590" s="13"/>
      <c r="R590" s="20"/>
      <c r="S590" s="21"/>
      <c r="T590" s="21"/>
      <c r="U590" s="21"/>
      <c r="V590" s="21"/>
      <c r="W590" s="21"/>
      <c r="X590" s="21"/>
      <c r="Y590" s="21"/>
      <c r="Z590" s="13"/>
      <c r="AA590" s="13"/>
    </row>
    <row r="591" spans="1:27" x14ac:dyDescent="0.2">
      <c r="A591" s="18"/>
      <c r="B591" s="12"/>
      <c r="C591" s="12"/>
      <c r="D591" s="18"/>
      <c r="E591" s="18"/>
      <c r="F591" s="18"/>
      <c r="G591" s="12"/>
      <c r="H591" s="12"/>
      <c r="I591" s="12"/>
      <c r="J591" s="18"/>
      <c r="K591" s="18"/>
      <c r="L591" s="18"/>
      <c r="M591" s="18"/>
      <c r="N591" s="12"/>
      <c r="O591" s="18"/>
      <c r="P591" s="19"/>
      <c r="Q591" s="13"/>
      <c r="R591" s="20"/>
      <c r="S591" s="21"/>
      <c r="T591" s="21"/>
      <c r="U591" s="21"/>
      <c r="V591" s="21"/>
      <c r="W591" s="21"/>
      <c r="X591" s="21"/>
      <c r="Y591" s="21"/>
      <c r="Z591" s="13"/>
      <c r="AA591" s="13"/>
    </row>
    <row r="592" spans="1:27" x14ac:dyDescent="0.2">
      <c r="A592" s="18"/>
      <c r="B592" s="12"/>
      <c r="C592" s="12"/>
      <c r="D592" s="18"/>
      <c r="E592" s="18"/>
      <c r="F592" s="18"/>
      <c r="G592" s="12"/>
      <c r="H592" s="12"/>
      <c r="I592" s="12"/>
      <c r="J592" s="18"/>
      <c r="K592" s="18"/>
      <c r="L592" s="18"/>
      <c r="M592" s="18"/>
      <c r="N592" s="12"/>
      <c r="O592" s="18"/>
      <c r="P592" s="19"/>
      <c r="Q592" s="13"/>
      <c r="R592" s="20"/>
      <c r="S592" s="21"/>
      <c r="T592" s="21"/>
      <c r="U592" s="21"/>
      <c r="V592" s="21"/>
      <c r="W592" s="21"/>
      <c r="X592" s="21"/>
      <c r="Y592" s="21"/>
      <c r="Z592" s="13"/>
      <c r="AA592" s="13"/>
    </row>
    <row r="593" spans="1:27" x14ac:dyDescent="0.2">
      <c r="A593" s="18"/>
      <c r="B593" s="12"/>
      <c r="C593" s="12"/>
      <c r="D593" s="18"/>
      <c r="E593" s="18"/>
      <c r="F593" s="18"/>
      <c r="G593" s="12"/>
      <c r="H593" s="12"/>
      <c r="I593" s="12"/>
      <c r="J593" s="18"/>
      <c r="K593" s="18"/>
      <c r="L593" s="18"/>
      <c r="M593" s="18"/>
      <c r="N593" s="12"/>
      <c r="O593" s="18"/>
      <c r="P593" s="19"/>
      <c r="Q593" s="13"/>
      <c r="R593" s="20"/>
      <c r="S593" s="21"/>
      <c r="T593" s="21"/>
      <c r="U593" s="21"/>
      <c r="V593" s="21"/>
      <c r="W593" s="21"/>
      <c r="X593" s="21"/>
      <c r="Y593" s="21"/>
      <c r="Z593" s="13"/>
      <c r="AA593" s="13"/>
    </row>
    <row r="594" spans="1:27" x14ac:dyDescent="0.2">
      <c r="A594" s="18"/>
      <c r="B594" s="12"/>
      <c r="C594" s="12"/>
      <c r="D594" s="18"/>
      <c r="E594" s="18"/>
      <c r="F594" s="18"/>
      <c r="G594" s="12"/>
      <c r="H594" s="12"/>
      <c r="I594" s="12"/>
      <c r="J594" s="18"/>
      <c r="K594" s="18"/>
      <c r="L594" s="18"/>
      <c r="M594" s="18"/>
      <c r="N594" s="12"/>
      <c r="O594" s="18"/>
      <c r="P594" s="19"/>
      <c r="Q594" s="13"/>
      <c r="R594" s="20"/>
      <c r="S594" s="21"/>
      <c r="T594" s="21"/>
      <c r="U594" s="21"/>
      <c r="V594" s="21"/>
      <c r="W594" s="21"/>
      <c r="X594" s="21"/>
      <c r="Y594" s="21"/>
      <c r="Z594" s="13"/>
      <c r="AA594" s="13"/>
    </row>
    <row r="595" spans="1:27" x14ac:dyDescent="0.2">
      <c r="A595" s="18"/>
      <c r="B595" s="12"/>
      <c r="C595" s="12"/>
      <c r="D595" s="18"/>
      <c r="E595" s="18"/>
      <c r="F595" s="18"/>
      <c r="G595" s="12"/>
      <c r="H595" s="12"/>
      <c r="I595" s="12"/>
      <c r="J595" s="18"/>
      <c r="K595" s="18"/>
      <c r="L595" s="18"/>
      <c r="M595" s="18"/>
      <c r="N595" s="12"/>
      <c r="O595" s="18"/>
      <c r="P595" s="19"/>
      <c r="Q595" s="13"/>
      <c r="R595" s="20"/>
      <c r="S595" s="21"/>
      <c r="T595" s="21"/>
      <c r="U595" s="21"/>
      <c r="V595" s="21"/>
      <c r="W595" s="21"/>
      <c r="X595" s="21"/>
      <c r="Y595" s="21"/>
      <c r="Z595" s="13"/>
      <c r="AA595" s="13"/>
    </row>
    <row r="596" spans="1:27" x14ac:dyDescent="0.2">
      <c r="A596" s="18"/>
      <c r="B596" s="12"/>
      <c r="C596" s="12"/>
      <c r="D596" s="18"/>
      <c r="E596" s="18"/>
      <c r="F596" s="18"/>
      <c r="G596" s="12"/>
      <c r="H596" s="12"/>
      <c r="I596" s="12"/>
      <c r="J596" s="18"/>
      <c r="K596" s="18"/>
      <c r="L596" s="18"/>
      <c r="M596" s="18"/>
      <c r="N596" s="12"/>
      <c r="O596" s="18"/>
      <c r="P596" s="19"/>
      <c r="Q596" s="13"/>
      <c r="R596" s="20"/>
      <c r="S596" s="21"/>
      <c r="T596" s="21"/>
      <c r="U596" s="21"/>
      <c r="V596" s="21"/>
      <c r="W596" s="21"/>
      <c r="X596" s="21"/>
      <c r="Y596" s="21"/>
      <c r="Z596" s="13"/>
      <c r="AA596" s="13"/>
    </row>
    <row r="597" spans="1:27" x14ac:dyDescent="0.2">
      <c r="A597" s="18"/>
      <c r="B597" s="12"/>
      <c r="C597" s="12"/>
      <c r="D597" s="18"/>
      <c r="E597" s="18"/>
      <c r="F597" s="18"/>
      <c r="G597" s="12"/>
      <c r="H597" s="12"/>
      <c r="I597" s="12"/>
      <c r="J597" s="18"/>
      <c r="K597" s="18"/>
      <c r="L597" s="18"/>
      <c r="M597" s="18"/>
      <c r="N597" s="12"/>
      <c r="O597" s="18"/>
      <c r="P597" s="19"/>
      <c r="Q597" s="13"/>
      <c r="R597" s="20"/>
      <c r="S597" s="21"/>
      <c r="T597" s="21"/>
      <c r="U597" s="21"/>
      <c r="V597" s="21"/>
      <c r="W597" s="21"/>
      <c r="X597" s="21"/>
      <c r="Y597" s="21"/>
      <c r="Z597" s="13"/>
      <c r="AA597" s="13"/>
    </row>
    <row r="598" spans="1:27" x14ac:dyDescent="0.2">
      <c r="A598" s="18"/>
      <c r="B598" s="12"/>
      <c r="C598" s="12"/>
      <c r="D598" s="18"/>
      <c r="E598" s="18"/>
      <c r="F598" s="18"/>
      <c r="G598" s="12"/>
      <c r="H598" s="12"/>
      <c r="I598" s="12"/>
      <c r="J598" s="18"/>
      <c r="K598" s="18"/>
      <c r="L598" s="18"/>
      <c r="M598" s="18"/>
      <c r="N598" s="12"/>
      <c r="O598" s="18"/>
      <c r="P598" s="19"/>
      <c r="Q598" s="13"/>
      <c r="R598" s="20"/>
      <c r="S598" s="21"/>
      <c r="T598" s="21"/>
      <c r="U598" s="21"/>
      <c r="V598" s="21"/>
      <c r="W598" s="21"/>
      <c r="X598" s="21"/>
      <c r="Y598" s="21"/>
      <c r="Z598" s="13"/>
      <c r="AA598" s="13"/>
    </row>
    <row r="599" spans="1:27" x14ac:dyDescent="0.2">
      <c r="A599" s="18"/>
      <c r="B599" s="12"/>
      <c r="C599" s="12"/>
      <c r="D599" s="18"/>
      <c r="E599" s="18"/>
      <c r="F599" s="18"/>
      <c r="G599" s="12"/>
      <c r="H599" s="12"/>
      <c r="I599" s="12"/>
      <c r="J599" s="18"/>
      <c r="K599" s="18"/>
      <c r="L599" s="18"/>
      <c r="M599" s="18"/>
      <c r="N599" s="12"/>
      <c r="O599" s="18"/>
      <c r="P599" s="19"/>
      <c r="Q599" s="13"/>
      <c r="R599" s="20"/>
      <c r="S599" s="21"/>
      <c r="T599" s="21"/>
      <c r="U599" s="21"/>
      <c r="V599" s="21"/>
      <c r="W599" s="21"/>
      <c r="X599" s="21"/>
      <c r="Y599" s="21"/>
      <c r="Z599" s="13"/>
      <c r="AA599" s="13"/>
    </row>
    <row r="600" spans="1:27" x14ac:dyDescent="0.2">
      <c r="A600" s="18"/>
      <c r="B600" s="12"/>
      <c r="C600" s="12"/>
      <c r="D600" s="18"/>
      <c r="E600" s="18"/>
      <c r="F600" s="18"/>
      <c r="G600" s="12"/>
      <c r="H600" s="12"/>
      <c r="I600" s="12"/>
      <c r="J600" s="18"/>
      <c r="K600" s="18"/>
      <c r="L600" s="18"/>
      <c r="M600" s="18"/>
      <c r="N600" s="12"/>
      <c r="O600" s="18"/>
      <c r="P600" s="19"/>
      <c r="Q600" s="13"/>
      <c r="R600" s="20"/>
      <c r="S600" s="21"/>
      <c r="T600" s="21"/>
      <c r="U600" s="21"/>
      <c r="V600" s="21"/>
      <c r="W600" s="21"/>
      <c r="X600" s="21"/>
      <c r="Y600" s="21"/>
      <c r="Z600" s="13"/>
      <c r="AA600" s="13"/>
    </row>
    <row r="601" spans="1:27" x14ac:dyDescent="0.2">
      <c r="A601" s="18"/>
      <c r="B601" s="12"/>
      <c r="C601" s="12"/>
      <c r="D601" s="18"/>
      <c r="E601" s="18"/>
      <c r="F601" s="18"/>
      <c r="G601" s="12"/>
      <c r="H601" s="12"/>
      <c r="I601" s="12"/>
      <c r="J601" s="18"/>
      <c r="K601" s="18"/>
      <c r="L601" s="18"/>
      <c r="M601" s="18"/>
      <c r="N601" s="12"/>
      <c r="O601" s="18"/>
      <c r="P601" s="19"/>
      <c r="Q601" s="13"/>
      <c r="R601" s="20"/>
      <c r="S601" s="21"/>
      <c r="T601" s="21"/>
      <c r="U601" s="21"/>
      <c r="V601" s="21"/>
      <c r="W601" s="21"/>
      <c r="X601" s="21"/>
      <c r="Y601" s="21"/>
      <c r="Z601" s="13"/>
      <c r="AA601" s="13"/>
    </row>
    <row r="602" spans="1:27" x14ac:dyDescent="0.2">
      <c r="A602" s="18"/>
      <c r="B602" s="12"/>
      <c r="C602" s="12"/>
      <c r="D602" s="18"/>
      <c r="E602" s="18"/>
      <c r="F602" s="18"/>
      <c r="G602" s="12"/>
      <c r="H602" s="12"/>
      <c r="I602" s="12"/>
      <c r="J602" s="18"/>
      <c r="K602" s="18"/>
      <c r="L602" s="18"/>
      <c r="M602" s="18"/>
      <c r="N602" s="12"/>
      <c r="O602" s="18"/>
      <c r="P602" s="19"/>
      <c r="Q602" s="13"/>
      <c r="R602" s="20"/>
      <c r="S602" s="21"/>
      <c r="T602" s="21"/>
      <c r="U602" s="21"/>
      <c r="V602" s="21"/>
      <c r="W602" s="21"/>
      <c r="X602" s="21"/>
      <c r="Y602" s="21"/>
      <c r="Z602" s="13"/>
      <c r="AA602" s="13"/>
    </row>
    <row r="603" spans="1:27" x14ac:dyDescent="0.2">
      <c r="A603" s="18"/>
      <c r="B603" s="12"/>
      <c r="C603" s="12"/>
      <c r="D603" s="18"/>
      <c r="E603" s="18"/>
      <c r="F603" s="18"/>
      <c r="G603" s="12"/>
      <c r="H603" s="12"/>
      <c r="I603" s="12"/>
      <c r="J603" s="18"/>
      <c r="K603" s="18"/>
      <c r="L603" s="18"/>
      <c r="M603" s="18"/>
      <c r="N603" s="12"/>
      <c r="O603" s="18"/>
      <c r="P603" s="19"/>
      <c r="Q603" s="13"/>
      <c r="R603" s="20"/>
      <c r="S603" s="21"/>
      <c r="T603" s="21"/>
      <c r="U603" s="21"/>
      <c r="V603" s="21"/>
      <c r="W603" s="21"/>
      <c r="X603" s="21"/>
      <c r="Y603" s="21"/>
      <c r="Z603" s="13"/>
      <c r="AA603" s="13"/>
    </row>
    <row r="604" spans="1:27" x14ac:dyDescent="0.2">
      <c r="A604" s="18"/>
      <c r="B604" s="12"/>
      <c r="C604" s="12"/>
      <c r="D604" s="18"/>
      <c r="E604" s="18"/>
      <c r="F604" s="18"/>
      <c r="G604" s="12"/>
      <c r="H604" s="12"/>
      <c r="I604" s="12"/>
      <c r="J604" s="18"/>
      <c r="K604" s="18"/>
      <c r="L604" s="18"/>
      <c r="M604" s="18"/>
      <c r="N604" s="12"/>
      <c r="O604" s="18"/>
      <c r="P604" s="19"/>
      <c r="Q604" s="13"/>
      <c r="R604" s="20"/>
      <c r="S604" s="21"/>
      <c r="T604" s="21"/>
      <c r="U604" s="21"/>
      <c r="V604" s="21"/>
      <c r="W604" s="21"/>
      <c r="X604" s="21"/>
      <c r="Y604" s="21"/>
      <c r="Z604" s="13"/>
      <c r="AA604" s="13"/>
    </row>
    <row r="605" spans="1:27" x14ac:dyDescent="0.2">
      <c r="A605" s="18"/>
      <c r="B605" s="12"/>
      <c r="C605" s="12"/>
      <c r="D605" s="18"/>
      <c r="E605" s="18"/>
      <c r="F605" s="18"/>
      <c r="G605" s="12"/>
      <c r="H605" s="12"/>
      <c r="I605" s="12"/>
      <c r="J605" s="18"/>
      <c r="K605" s="18"/>
      <c r="L605" s="18"/>
      <c r="M605" s="18"/>
      <c r="N605" s="12"/>
      <c r="O605" s="18"/>
      <c r="P605" s="19"/>
      <c r="Q605" s="13"/>
      <c r="R605" s="20"/>
      <c r="S605" s="21"/>
      <c r="T605" s="21"/>
      <c r="U605" s="21"/>
      <c r="V605" s="21"/>
      <c r="W605" s="21"/>
      <c r="X605" s="21"/>
      <c r="Y605" s="21"/>
      <c r="Z605" s="13"/>
      <c r="AA605" s="13"/>
    </row>
    <row r="606" spans="1:27" x14ac:dyDescent="0.2">
      <c r="A606" s="18"/>
      <c r="B606" s="12"/>
      <c r="C606" s="12"/>
      <c r="D606" s="18"/>
      <c r="E606" s="18"/>
      <c r="F606" s="18"/>
      <c r="G606" s="12"/>
      <c r="H606" s="12"/>
      <c r="I606" s="12"/>
      <c r="J606" s="18"/>
      <c r="K606" s="18"/>
      <c r="L606" s="18"/>
      <c r="M606" s="18"/>
      <c r="N606" s="12"/>
      <c r="O606" s="18"/>
      <c r="P606" s="19"/>
      <c r="Q606" s="13"/>
      <c r="R606" s="20"/>
      <c r="S606" s="21"/>
      <c r="T606" s="21"/>
      <c r="U606" s="21"/>
      <c r="V606" s="21"/>
      <c r="W606" s="21"/>
      <c r="X606" s="21"/>
      <c r="Y606" s="21"/>
      <c r="Z606" s="13"/>
      <c r="AA606" s="13"/>
    </row>
    <row r="607" spans="1:27" x14ac:dyDescent="0.2">
      <c r="A607" s="18"/>
      <c r="B607" s="12"/>
      <c r="C607" s="12"/>
      <c r="D607" s="18"/>
      <c r="E607" s="18"/>
      <c r="F607" s="18"/>
      <c r="G607" s="12"/>
      <c r="H607" s="12"/>
      <c r="I607" s="12"/>
      <c r="J607" s="18"/>
      <c r="K607" s="18"/>
      <c r="L607" s="18"/>
      <c r="M607" s="18"/>
      <c r="N607" s="12"/>
      <c r="O607" s="18"/>
      <c r="P607" s="19"/>
      <c r="Q607" s="13"/>
      <c r="R607" s="20"/>
      <c r="S607" s="21"/>
      <c r="T607" s="21"/>
      <c r="U607" s="21"/>
      <c r="V607" s="21"/>
      <c r="W607" s="21"/>
      <c r="X607" s="21"/>
      <c r="Y607" s="21"/>
      <c r="Z607" s="13"/>
      <c r="AA607" s="13"/>
    </row>
    <row r="608" spans="1:27" x14ac:dyDescent="0.2">
      <c r="A608" s="18"/>
      <c r="B608" s="12"/>
      <c r="C608" s="12"/>
      <c r="D608" s="18"/>
      <c r="E608" s="18"/>
      <c r="F608" s="18"/>
      <c r="G608" s="12"/>
      <c r="H608" s="12"/>
      <c r="I608" s="12"/>
      <c r="J608" s="18"/>
      <c r="K608" s="18"/>
      <c r="L608" s="18"/>
      <c r="M608" s="18"/>
      <c r="N608" s="12"/>
      <c r="O608" s="18"/>
      <c r="P608" s="19"/>
      <c r="Q608" s="13"/>
      <c r="R608" s="20"/>
      <c r="S608" s="21"/>
      <c r="T608" s="21"/>
      <c r="U608" s="21"/>
      <c r="V608" s="21"/>
      <c r="W608" s="21"/>
      <c r="X608" s="21"/>
      <c r="Y608" s="21"/>
      <c r="Z608" s="13"/>
      <c r="AA608" s="13"/>
    </row>
    <row r="609" spans="1:27" x14ac:dyDescent="0.2">
      <c r="A609" s="18"/>
      <c r="B609" s="12"/>
      <c r="C609" s="12"/>
      <c r="D609" s="18"/>
      <c r="E609" s="18"/>
      <c r="F609" s="18"/>
      <c r="G609" s="12"/>
      <c r="H609" s="12"/>
      <c r="I609" s="12"/>
      <c r="J609" s="18"/>
      <c r="K609" s="18"/>
      <c r="L609" s="18"/>
      <c r="M609" s="18"/>
      <c r="N609" s="12"/>
      <c r="O609" s="18"/>
      <c r="P609" s="19"/>
      <c r="Q609" s="13"/>
      <c r="R609" s="20"/>
      <c r="S609" s="21"/>
      <c r="T609" s="21"/>
      <c r="U609" s="21"/>
      <c r="V609" s="21"/>
      <c r="W609" s="21"/>
      <c r="X609" s="21"/>
      <c r="Y609" s="21"/>
      <c r="Z609" s="13"/>
      <c r="AA609" s="13"/>
    </row>
    <row r="610" spans="1:27" x14ac:dyDescent="0.2">
      <c r="A610" s="18"/>
      <c r="B610" s="12"/>
      <c r="C610" s="12"/>
      <c r="D610" s="18"/>
      <c r="E610" s="18"/>
      <c r="F610" s="18"/>
      <c r="G610" s="12"/>
      <c r="H610" s="12"/>
      <c r="I610" s="12"/>
      <c r="J610" s="18"/>
      <c r="K610" s="18"/>
      <c r="L610" s="18"/>
      <c r="M610" s="18"/>
      <c r="N610" s="12"/>
      <c r="O610" s="18"/>
      <c r="P610" s="19"/>
      <c r="Q610" s="13"/>
      <c r="R610" s="20"/>
      <c r="S610" s="21"/>
      <c r="T610" s="21"/>
      <c r="U610" s="21"/>
      <c r="V610" s="21"/>
      <c r="W610" s="21"/>
      <c r="X610" s="21"/>
      <c r="Y610" s="21"/>
      <c r="Z610" s="13"/>
      <c r="AA610" s="13"/>
    </row>
    <row r="611" spans="1:27" x14ac:dyDescent="0.2">
      <c r="A611" s="18"/>
      <c r="B611" s="12"/>
      <c r="C611" s="12"/>
      <c r="D611" s="18"/>
      <c r="E611" s="18"/>
      <c r="F611" s="18"/>
      <c r="G611" s="12"/>
      <c r="H611" s="12"/>
      <c r="I611" s="12"/>
      <c r="J611" s="18"/>
      <c r="K611" s="18"/>
      <c r="L611" s="18"/>
      <c r="M611" s="18"/>
      <c r="N611" s="12"/>
      <c r="O611" s="18"/>
      <c r="P611" s="19"/>
      <c r="Q611" s="13"/>
      <c r="R611" s="20"/>
      <c r="S611" s="21"/>
      <c r="T611" s="21"/>
      <c r="U611" s="21"/>
      <c r="V611" s="21"/>
      <c r="W611" s="21"/>
      <c r="X611" s="21"/>
      <c r="Y611" s="21"/>
      <c r="Z611" s="13"/>
      <c r="AA611" s="13"/>
    </row>
    <row r="612" spans="1:27" x14ac:dyDescent="0.2">
      <c r="A612" s="18"/>
      <c r="B612" s="12"/>
      <c r="C612" s="12"/>
      <c r="D612" s="18"/>
      <c r="E612" s="18"/>
      <c r="F612" s="18"/>
      <c r="G612" s="12"/>
      <c r="H612" s="12"/>
      <c r="I612" s="12"/>
      <c r="J612" s="18"/>
      <c r="K612" s="18"/>
      <c r="L612" s="18"/>
      <c r="M612" s="18"/>
      <c r="N612" s="12"/>
      <c r="O612" s="18"/>
      <c r="P612" s="19"/>
      <c r="Q612" s="13"/>
      <c r="R612" s="20"/>
      <c r="S612" s="21"/>
      <c r="T612" s="21"/>
      <c r="U612" s="21"/>
      <c r="V612" s="21"/>
      <c r="W612" s="21"/>
      <c r="X612" s="21"/>
      <c r="Y612" s="21"/>
      <c r="Z612" s="13"/>
      <c r="AA612" s="13"/>
    </row>
    <row r="613" spans="1:27" x14ac:dyDescent="0.2">
      <c r="A613" s="18"/>
      <c r="B613" s="12"/>
      <c r="C613" s="12"/>
      <c r="D613" s="18"/>
      <c r="E613" s="18"/>
      <c r="F613" s="18"/>
      <c r="G613" s="12"/>
      <c r="H613" s="12"/>
      <c r="I613" s="12"/>
      <c r="J613" s="18"/>
      <c r="K613" s="18"/>
      <c r="L613" s="18"/>
      <c r="M613" s="18"/>
      <c r="N613" s="12"/>
      <c r="O613" s="18"/>
      <c r="P613" s="19"/>
      <c r="Q613" s="13"/>
      <c r="R613" s="20"/>
      <c r="S613" s="21"/>
      <c r="T613" s="21"/>
      <c r="U613" s="21"/>
      <c r="V613" s="21"/>
      <c r="W613" s="21"/>
      <c r="X613" s="21"/>
      <c r="Y613" s="21"/>
      <c r="Z613" s="13"/>
      <c r="AA613" s="13"/>
    </row>
    <row r="614" spans="1:27" x14ac:dyDescent="0.2">
      <c r="A614" s="18"/>
      <c r="B614" s="12"/>
      <c r="C614" s="12"/>
      <c r="D614" s="18"/>
      <c r="E614" s="18"/>
      <c r="F614" s="18"/>
      <c r="G614" s="12"/>
      <c r="H614" s="12"/>
      <c r="I614" s="12"/>
      <c r="J614" s="18"/>
      <c r="K614" s="18"/>
      <c r="L614" s="18"/>
      <c r="M614" s="18"/>
      <c r="N614" s="12"/>
      <c r="O614" s="18"/>
      <c r="P614" s="19"/>
      <c r="Q614" s="13"/>
      <c r="R614" s="20"/>
      <c r="S614" s="21"/>
      <c r="T614" s="21"/>
      <c r="U614" s="21"/>
      <c r="V614" s="21"/>
      <c r="W614" s="21"/>
      <c r="X614" s="21"/>
      <c r="Y614" s="21"/>
      <c r="Z614" s="13"/>
      <c r="AA614" s="13">
        <v>43131</v>
      </c>
    </row>
    <row r="615" spans="1:27" x14ac:dyDescent="0.2">
      <c r="A615" s="18"/>
      <c r="B615" s="12"/>
      <c r="C615" s="12"/>
      <c r="D615" s="18"/>
      <c r="E615" s="18"/>
      <c r="F615" s="18"/>
      <c r="G615" s="12"/>
      <c r="H615" s="12"/>
      <c r="I615" s="12"/>
      <c r="J615" s="18"/>
      <c r="K615" s="18"/>
      <c r="L615" s="18"/>
      <c r="M615" s="18"/>
      <c r="N615" s="12"/>
      <c r="O615" s="18"/>
      <c r="P615" s="19"/>
      <c r="Q615" s="13"/>
      <c r="R615" s="20"/>
      <c r="S615" s="21"/>
      <c r="T615" s="21"/>
      <c r="U615" s="21"/>
      <c r="V615" s="21"/>
      <c r="W615" s="21"/>
      <c r="X615" s="21"/>
      <c r="Y615" s="21"/>
      <c r="Z615" s="13"/>
      <c r="AA615" s="13"/>
    </row>
    <row r="616" spans="1:27" x14ac:dyDescent="0.2">
      <c r="A616" s="18"/>
      <c r="B616" s="12"/>
      <c r="C616" s="12"/>
      <c r="D616" s="18"/>
      <c r="E616" s="18"/>
      <c r="F616" s="18"/>
      <c r="G616" s="12"/>
      <c r="H616" s="12"/>
      <c r="I616" s="12"/>
      <c r="J616" s="18"/>
      <c r="K616" s="18"/>
      <c r="L616" s="18"/>
      <c r="M616" s="18"/>
      <c r="N616" s="12"/>
      <c r="O616" s="18"/>
      <c r="P616" s="19"/>
      <c r="Q616" s="13"/>
      <c r="R616" s="20"/>
      <c r="S616" s="21"/>
      <c r="T616" s="21"/>
      <c r="U616" s="21"/>
      <c r="V616" s="21"/>
      <c r="W616" s="21"/>
      <c r="X616" s="21"/>
      <c r="Y616" s="21"/>
      <c r="Z616" s="13"/>
      <c r="AA616" s="13"/>
    </row>
    <row r="617" spans="1:27" x14ac:dyDescent="0.2">
      <c r="A617" s="18"/>
      <c r="B617" s="12"/>
      <c r="C617" s="12"/>
      <c r="D617" s="18"/>
      <c r="E617" s="18"/>
      <c r="F617" s="18"/>
      <c r="G617" s="12"/>
      <c r="H617" s="12"/>
      <c r="I617" s="12"/>
      <c r="J617" s="18"/>
      <c r="K617" s="18"/>
      <c r="L617" s="18"/>
      <c r="M617" s="18"/>
      <c r="N617" s="12"/>
      <c r="O617" s="18"/>
      <c r="P617" s="19"/>
      <c r="Q617" s="13"/>
      <c r="R617" s="20"/>
      <c r="S617" s="21"/>
      <c r="T617" s="21"/>
      <c r="U617" s="21"/>
      <c r="V617" s="21"/>
      <c r="W617" s="21"/>
      <c r="X617" s="21"/>
      <c r="Y617" s="21"/>
      <c r="Z617" s="13"/>
      <c r="AA617" s="13"/>
    </row>
    <row r="618" spans="1:27" x14ac:dyDescent="0.2">
      <c r="A618" s="18"/>
      <c r="B618" s="12"/>
      <c r="C618" s="12"/>
      <c r="D618" s="18"/>
      <c r="E618" s="18"/>
      <c r="F618" s="18"/>
      <c r="G618" s="12"/>
      <c r="H618" s="12"/>
      <c r="I618" s="12"/>
      <c r="J618" s="18"/>
      <c r="K618" s="18"/>
      <c r="L618" s="18"/>
      <c r="M618" s="18"/>
      <c r="N618" s="12"/>
      <c r="O618" s="18"/>
      <c r="P618" s="19"/>
      <c r="Q618" s="13"/>
      <c r="R618" s="20"/>
      <c r="S618" s="21"/>
      <c r="T618" s="21"/>
      <c r="U618" s="21"/>
      <c r="V618" s="21"/>
      <c r="W618" s="21"/>
      <c r="X618" s="21"/>
      <c r="Y618" s="21"/>
      <c r="Z618" s="13"/>
      <c r="AA618" s="13"/>
    </row>
    <row r="619" spans="1:27" x14ac:dyDescent="0.2">
      <c r="A619" s="18"/>
      <c r="B619" s="12"/>
      <c r="C619" s="12"/>
      <c r="D619" s="18"/>
      <c r="E619" s="18"/>
      <c r="F619" s="18"/>
      <c r="G619" s="12"/>
      <c r="H619" s="12"/>
      <c r="I619" s="12"/>
      <c r="J619" s="18"/>
      <c r="K619" s="18"/>
      <c r="L619" s="18"/>
      <c r="M619" s="18"/>
      <c r="N619" s="12"/>
      <c r="O619" s="18"/>
      <c r="P619" s="19"/>
      <c r="Q619" s="13"/>
      <c r="R619" s="20"/>
      <c r="S619" s="21"/>
      <c r="T619" s="21"/>
      <c r="U619" s="21"/>
      <c r="V619" s="21"/>
      <c r="W619" s="21"/>
      <c r="X619" s="21"/>
      <c r="Y619" s="21"/>
      <c r="Z619" s="13"/>
      <c r="AA619" s="13"/>
    </row>
    <row r="620" spans="1:27" x14ac:dyDescent="0.2">
      <c r="A620" s="18"/>
      <c r="B620" s="12"/>
      <c r="C620" s="12"/>
      <c r="D620" s="18"/>
      <c r="E620" s="18"/>
      <c r="F620" s="18"/>
      <c r="G620" s="12"/>
      <c r="H620" s="12"/>
      <c r="I620" s="12"/>
      <c r="J620" s="18"/>
      <c r="K620" s="18"/>
      <c r="L620" s="18"/>
      <c r="M620" s="18"/>
      <c r="N620" s="12"/>
      <c r="O620" s="18"/>
      <c r="P620" s="19"/>
      <c r="Q620" s="13"/>
      <c r="R620" s="20"/>
      <c r="S620" s="21"/>
      <c r="T620" s="21"/>
      <c r="U620" s="21"/>
      <c r="V620" s="21"/>
      <c r="W620" s="21"/>
      <c r="X620" s="21"/>
      <c r="Y620" s="21"/>
      <c r="Z620" s="13"/>
      <c r="AA620" s="13"/>
    </row>
    <row r="621" spans="1:27" x14ac:dyDescent="0.2">
      <c r="A621" s="18"/>
      <c r="B621" s="12"/>
      <c r="C621" s="12"/>
      <c r="D621" s="18"/>
      <c r="E621" s="18"/>
      <c r="F621" s="18"/>
      <c r="G621" s="12"/>
      <c r="H621" s="12"/>
      <c r="I621" s="12"/>
      <c r="J621" s="18"/>
      <c r="K621" s="18"/>
      <c r="L621" s="18"/>
      <c r="M621" s="18"/>
      <c r="N621" s="12"/>
      <c r="O621" s="18"/>
      <c r="P621" s="19"/>
      <c r="Q621" s="13"/>
      <c r="R621" s="20"/>
      <c r="S621" s="21"/>
      <c r="T621" s="21"/>
      <c r="U621" s="21"/>
      <c r="V621" s="21"/>
      <c r="W621" s="21"/>
      <c r="X621" s="21"/>
      <c r="Y621" s="21"/>
      <c r="Z621" s="13"/>
      <c r="AA621" s="13"/>
    </row>
    <row r="622" spans="1:27" x14ac:dyDescent="0.2">
      <c r="A622" s="18"/>
      <c r="B622" s="12"/>
      <c r="C622" s="12"/>
      <c r="D622" s="18"/>
      <c r="E622" s="18"/>
      <c r="F622" s="18"/>
      <c r="G622" s="12"/>
      <c r="H622" s="12"/>
      <c r="I622" s="12"/>
      <c r="J622" s="18"/>
      <c r="K622" s="18"/>
      <c r="L622" s="18"/>
      <c r="M622" s="18"/>
      <c r="N622" s="12"/>
      <c r="O622" s="18"/>
      <c r="P622" s="19"/>
      <c r="Q622" s="13"/>
      <c r="R622" s="20"/>
      <c r="S622" s="21"/>
      <c r="T622" s="21"/>
      <c r="U622" s="21"/>
      <c r="V622" s="21"/>
      <c r="W622" s="21"/>
      <c r="X622" s="21"/>
      <c r="Y622" s="21"/>
      <c r="Z622" s="13"/>
      <c r="AA622" s="13"/>
    </row>
    <row r="623" spans="1:27" x14ac:dyDescent="0.2">
      <c r="A623" s="18"/>
      <c r="B623" s="12"/>
      <c r="C623" s="12"/>
      <c r="D623" s="18"/>
      <c r="E623" s="18"/>
      <c r="F623" s="18"/>
      <c r="G623" s="12"/>
      <c r="H623" s="12"/>
      <c r="I623" s="12"/>
      <c r="J623" s="18"/>
      <c r="K623" s="18"/>
      <c r="L623" s="18"/>
      <c r="M623" s="18"/>
      <c r="N623" s="12"/>
      <c r="O623" s="18"/>
      <c r="P623" s="19"/>
      <c r="Q623" s="13"/>
      <c r="R623" s="20"/>
      <c r="S623" s="21"/>
      <c r="T623" s="21"/>
      <c r="U623" s="21"/>
      <c r="V623" s="21"/>
      <c r="W623" s="21"/>
      <c r="X623" s="21"/>
      <c r="Y623" s="21"/>
      <c r="Z623" s="13"/>
      <c r="AA623" s="13"/>
    </row>
    <row r="624" spans="1:27" x14ac:dyDescent="0.2">
      <c r="A624" s="18"/>
      <c r="B624" s="12"/>
      <c r="C624" s="12"/>
      <c r="D624" s="18"/>
      <c r="E624" s="18"/>
      <c r="F624" s="18"/>
      <c r="G624" s="12"/>
      <c r="H624" s="12"/>
      <c r="I624" s="12"/>
      <c r="J624" s="18"/>
      <c r="K624" s="18"/>
      <c r="L624" s="18"/>
      <c r="M624" s="18"/>
      <c r="N624" s="12"/>
      <c r="O624" s="18"/>
      <c r="P624" s="19"/>
      <c r="Q624" s="13"/>
      <c r="R624" s="20"/>
      <c r="S624" s="21"/>
      <c r="T624" s="21"/>
      <c r="U624" s="21"/>
      <c r="V624" s="21"/>
      <c r="W624" s="21"/>
      <c r="X624" s="21"/>
      <c r="Y624" s="21"/>
      <c r="Z624" s="13"/>
      <c r="AA624" s="13"/>
    </row>
    <row r="625" spans="1:27" x14ac:dyDescent="0.2">
      <c r="A625" s="18"/>
      <c r="B625" s="12"/>
      <c r="C625" s="12"/>
      <c r="D625" s="18"/>
      <c r="E625" s="18"/>
      <c r="F625" s="18"/>
      <c r="G625" s="12"/>
      <c r="H625" s="12"/>
      <c r="I625" s="12"/>
      <c r="J625" s="18"/>
      <c r="K625" s="18"/>
      <c r="L625" s="18"/>
      <c r="M625" s="18"/>
      <c r="N625" s="12"/>
      <c r="O625" s="18"/>
      <c r="P625" s="19"/>
      <c r="Q625" s="13"/>
      <c r="R625" s="20"/>
      <c r="S625" s="21"/>
      <c r="T625" s="21"/>
      <c r="U625" s="21"/>
      <c r="V625" s="21"/>
      <c r="W625" s="21"/>
      <c r="X625" s="21"/>
      <c r="Y625" s="21"/>
      <c r="Z625" s="13"/>
      <c r="AA625" s="13"/>
    </row>
    <row r="626" spans="1:27" x14ac:dyDescent="0.2">
      <c r="A626" s="18"/>
      <c r="B626" s="12"/>
      <c r="C626" s="12"/>
      <c r="D626" s="18"/>
      <c r="E626" s="18"/>
      <c r="F626" s="18"/>
      <c r="G626" s="12"/>
      <c r="H626" s="12"/>
      <c r="I626" s="12"/>
      <c r="J626" s="18"/>
      <c r="K626" s="18"/>
      <c r="L626" s="18"/>
      <c r="M626" s="18"/>
      <c r="N626" s="12"/>
      <c r="O626" s="18"/>
      <c r="P626" s="19"/>
      <c r="Q626" s="13"/>
      <c r="R626" s="20"/>
      <c r="S626" s="21"/>
      <c r="T626" s="21"/>
      <c r="U626" s="21"/>
      <c r="V626" s="21"/>
      <c r="W626" s="21"/>
      <c r="X626" s="21"/>
      <c r="Y626" s="21"/>
      <c r="Z626" s="13"/>
      <c r="AA626" s="13"/>
    </row>
    <row r="627" spans="1:27" x14ac:dyDescent="0.2">
      <c r="A627" s="18"/>
      <c r="B627" s="12"/>
      <c r="C627" s="12"/>
      <c r="D627" s="18"/>
      <c r="E627" s="18"/>
      <c r="F627" s="18"/>
      <c r="G627" s="12"/>
      <c r="H627" s="12"/>
      <c r="I627" s="12"/>
      <c r="J627" s="18"/>
      <c r="K627" s="18"/>
      <c r="L627" s="18"/>
      <c r="M627" s="18"/>
      <c r="N627" s="12"/>
      <c r="O627" s="18"/>
      <c r="P627" s="19"/>
      <c r="Q627" s="13"/>
      <c r="R627" s="20"/>
      <c r="S627" s="21"/>
      <c r="T627" s="21"/>
      <c r="U627" s="21"/>
      <c r="V627" s="21"/>
      <c r="W627" s="21"/>
      <c r="X627" s="21"/>
      <c r="Y627" s="21"/>
      <c r="Z627" s="13"/>
      <c r="AA627" s="13"/>
    </row>
    <row r="628" spans="1:27" x14ac:dyDescent="0.2">
      <c r="A628" s="18"/>
      <c r="B628" s="12"/>
      <c r="C628" s="12"/>
      <c r="D628" s="18"/>
      <c r="E628" s="18"/>
      <c r="F628" s="18"/>
      <c r="G628" s="12"/>
      <c r="H628" s="12"/>
      <c r="I628" s="12"/>
      <c r="J628" s="18"/>
      <c r="K628" s="18"/>
      <c r="L628" s="18"/>
      <c r="M628" s="18"/>
      <c r="N628" s="12"/>
      <c r="O628" s="18"/>
      <c r="P628" s="19"/>
      <c r="Q628" s="13"/>
      <c r="R628" s="20"/>
      <c r="S628" s="21"/>
      <c r="T628" s="21"/>
      <c r="U628" s="21"/>
      <c r="V628" s="21"/>
      <c r="W628" s="21"/>
      <c r="X628" s="21"/>
      <c r="Y628" s="21"/>
      <c r="Z628" s="13"/>
      <c r="AA628" s="13"/>
    </row>
    <row r="629" spans="1:27" x14ac:dyDescent="0.2">
      <c r="A629" s="18"/>
      <c r="B629" s="12"/>
      <c r="C629" s="12"/>
      <c r="D629" s="18"/>
      <c r="E629" s="18"/>
      <c r="F629" s="18"/>
      <c r="G629" s="12"/>
      <c r="H629" s="12"/>
      <c r="I629" s="12"/>
      <c r="J629" s="18"/>
      <c r="K629" s="18"/>
      <c r="L629" s="18"/>
      <c r="M629" s="18"/>
      <c r="N629" s="12"/>
      <c r="O629" s="18"/>
      <c r="P629" s="19"/>
      <c r="Q629" s="13"/>
      <c r="R629" s="20"/>
      <c r="S629" s="21"/>
      <c r="T629" s="21"/>
      <c r="U629" s="21"/>
      <c r="V629" s="21"/>
      <c r="W629" s="21"/>
      <c r="X629" s="21"/>
      <c r="Y629" s="21"/>
      <c r="Z629" s="13"/>
      <c r="AA629" s="13"/>
    </row>
    <row r="630" spans="1:27" x14ac:dyDescent="0.2">
      <c r="A630" s="18"/>
      <c r="B630" s="12"/>
      <c r="C630" s="12"/>
      <c r="D630" s="18"/>
      <c r="E630" s="18"/>
      <c r="F630" s="18"/>
      <c r="G630" s="12"/>
      <c r="H630" s="12"/>
      <c r="I630" s="12"/>
      <c r="J630" s="18"/>
      <c r="K630" s="18"/>
      <c r="L630" s="18"/>
      <c r="M630" s="18"/>
      <c r="N630" s="12"/>
      <c r="O630" s="18"/>
      <c r="P630" s="19"/>
      <c r="Q630" s="13"/>
      <c r="R630" s="20"/>
      <c r="S630" s="21"/>
      <c r="T630" s="21"/>
      <c r="U630" s="21"/>
      <c r="V630" s="21"/>
      <c r="W630" s="21"/>
      <c r="X630" s="21"/>
      <c r="Y630" s="21"/>
      <c r="Z630" s="13"/>
      <c r="AA630" s="13">
        <v>43133</v>
      </c>
    </row>
    <row r="631" spans="1:27" x14ac:dyDescent="0.2">
      <c r="A631" s="18"/>
      <c r="B631" s="12"/>
      <c r="C631" s="12"/>
      <c r="D631" s="18"/>
      <c r="E631" s="18"/>
      <c r="F631" s="18"/>
      <c r="G631" s="12"/>
      <c r="H631" s="12"/>
      <c r="I631" s="12"/>
      <c r="J631" s="18"/>
      <c r="K631" s="18"/>
      <c r="L631" s="18"/>
      <c r="M631" s="18"/>
      <c r="N631" s="12"/>
      <c r="O631" s="18"/>
      <c r="P631" s="19"/>
      <c r="Q631" s="13"/>
      <c r="R631" s="20"/>
      <c r="S631" s="21"/>
      <c r="T631" s="21"/>
      <c r="U631" s="21"/>
      <c r="V631" s="21"/>
      <c r="W631" s="21"/>
      <c r="X631" s="21"/>
      <c r="Y631" s="21"/>
      <c r="Z631" s="13"/>
      <c r="AA631" s="13"/>
    </row>
    <row r="632" spans="1:27" x14ac:dyDescent="0.2">
      <c r="A632" s="18"/>
      <c r="B632" s="12"/>
      <c r="C632" s="12"/>
      <c r="D632" s="18"/>
      <c r="E632" s="18"/>
      <c r="F632" s="18"/>
      <c r="G632" s="12"/>
      <c r="H632" s="12"/>
      <c r="I632" s="12"/>
      <c r="J632" s="18"/>
      <c r="K632" s="18"/>
      <c r="L632" s="18"/>
      <c r="M632" s="18"/>
      <c r="N632" s="12"/>
      <c r="O632" s="18"/>
      <c r="P632" s="19"/>
      <c r="Q632" s="13"/>
      <c r="R632" s="20"/>
      <c r="S632" s="21"/>
      <c r="T632" s="21"/>
      <c r="U632" s="21"/>
      <c r="V632" s="21"/>
      <c r="W632" s="21"/>
      <c r="X632" s="21"/>
      <c r="Y632" s="21"/>
      <c r="Z632" s="13"/>
      <c r="AA632" s="13">
        <v>43131</v>
      </c>
    </row>
    <row r="633" spans="1:27" x14ac:dyDescent="0.2">
      <c r="A633" s="18"/>
      <c r="B633" s="12"/>
      <c r="C633" s="12"/>
      <c r="D633" s="18"/>
      <c r="E633" s="18"/>
      <c r="F633" s="18"/>
      <c r="G633" s="12"/>
      <c r="H633" s="12"/>
      <c r="I633" s="12"/>
      <c r="J633" s="18"/>
      <c r="K633" s="18"/>
      <c r="L633" s="18"/>
      <c r="M633" s="18"/>
      <c r="N633" s="12"/>
      <c r="O633" s="18"/>
      <c r="P633" s="19"/>
      <c r="Q633" s="13"/>
      <c r="R633" s="20"/>
      <c r="S633" s="21"/>
      <c r="T633" s="21"/>
      <c r="U633" s="21"/>
      <c r="V633" s="21"/>
      <c r="W633" s="21"/>
      <c r="X633" s="21"/>
      <c r="Y633" s="21"/>
      <c r="Z633" s="13"/>
      <c r="AA633" s="13">
        <v>43132</v>
      </c>
    </row>
    <row r="634" spans="1:27" x14ac:dyDescent="0.2">
      <c r="A634" s="18"/>
      <c r="B634" s="12"/>
      <c r="C634" s="12"/>
      <c r="D634" s="18"/>
      <c r="E634" s="18"/>
      <c r="F634" s="18"/>
      <c r="G634" s="12"/>
      <c r="H634" s="12"/>
      <c r="I634" s="12"/>
      <c r="J634" s="18"/>
      <c r="K634" s="18"/>
      <c r="L634" s="18"/>
      <c r="M634" s="18"/>
      <c r="N634" s="12"/>
      <c r="O634" s="18"/>
      <c r="P634" s="19"/>
      <c r="Q634" s="13"/>
      <c r="R634" s="20"/>
      <c r="S634" s="21"/>
      <c r="T634" s="21"/>
      <c r="U634" s="21"/>
      <c r="V634" s="21"/>
      <c r="W634" s="21"/>
      <c r="X634" s="21"/>
      <c r="Y634" s="21"/>
      <c r="Z634" s="13"/>
      <c r="AA634" s="13"/>
    </row>
    <row r="635" spans="1:27" x14ac:dyDescent="0.2">
      <c r="A635" s="18"/>
      <c r="B635" s="12"/>
      <c r="C635" s="12"/>
      <c r="D635" s="18"/>
      <c r="E635" s="18"/>
      <c r="F635" s="18"/>
      <c r="G635" s="12"/>
      <c r="H635" s="12"/>
      <c r="I635" s="12"/>
      <c r="J635" s="18"/>
      <c r="K635" s="18"/>
      <c r="L635" s="18"/>
      <c r="M635" s="18"/>
      <c r="N635" s="12"/>
      <c r="O635" s="18"/>
      <c r="P635" s="19"/>
      <c r="Q635" s="13"/>
      <c r="R635" s="20"/>
      <c r="S635" s="21"/>
      <c r="T635" s="21"/>
      <c r="U635" s="21"/>
      <c r="V635" s="21"/>
      <c r="W635" s="21"/>
      <c r="X635" s="21"/>
      <c r="Y635" s="21"/>
      <c r="Z635" s="13"/>
      <c r="AA635" s="13"/>
    </row>
    <row r="636" spans="1:27" x14ac:dyDescent="0.2">
      <c r="A636" s="18"/>
      <c r="B636" s="12"/>
      <c r="C636" s="12"/>
      <c r="D636" s="18"/>
      <c r="E636" s="18"/>
      <c r="F636" s="18"/>
      <c r="G636" s="12"/>
      <c r="H636" s="12"/>
      <c r="I636" s="12"/>
      <c r="J636" s="18"/>
      <c r="K636" s="18"/>
      <c r="L636" s="18"/>
      <c r="M636" s="18"/>
      <c r="N636" s="12"/>
      <c r="O636" s="18"/>
      <c r="P636" s="19"/>
      <c r="Q636" s="13"/>
      <c r="R636" s="20"/>
      <c r="S636" s="21"/>
      <c r="T636" s="21"/>
      <c r="U636" s="21"/>
      <c r="V636" s="21"/>
      <c r="W636" s="21"/>
      <c r="X636" s="21"/>
      <c r="Y636" s="21"/>
      <c r="Z636" s="13"/>
      <c r="AA636" s="13"/>
    </row>
    <row r="637" spans="1:27" x14ac:dyDescent="0.2">
      <c r="A637" s="18"/>
      <c r="B637" s="12"/>
      <c r="C637" s="12"/>
      <c r="D637" s="18"/>
      <c r="E637" s="18"/>
      <c r="F637" s="18"/>
      <c r="G637" s="12"/>
      <c r="H637" s="12"/>
      <c r="I637" s="12"/>
      <c r="J637" s="18"/>
      <c r="K637" s="18"/>
      <c r="L637" s="18"/>
      <c r="M637" s="18"/>
      <c r="N637" s="12"/>
      <c r="O637" s="18"/>
      <c r="P637" s="19"/>
      <c r="Q637" s="13"/>
      <c r="R637" s="20"/>
      <c r="S637" s="21"/>
      <c r="T637" s="21"/>
      <c r="U637" s="21"/>
      <c r="V637" s="21"/>
      <c r="W637" s="21"/>
      <c r="X637" s="21"/>
      <c r="Y637" s="21"/>
      <c r="Z637" s="13"/>
      <c r="AA637" s="13"/>
    </row>
    <row r="638" spans="1:27" x14ac:dyDescent="0.2">
      <c r="A638" s="18"/>
      <c r="B638" s="12"/>
      <c r="C638" s="12"/>
      <c r="D638" s="18"/>
      <c r="E638" s="18"/>
      <c r="F638" s="18"/>
      <c r="G638" s="12"/>
      <c r="H638" s="12"/>
      <c r="I638" s="12"/>
      <c r="J638" s="18"/>
      <c r="K638" s="18"/>
      <c r="L638" s="18"/>
      <c r="M638" s="18"/>
      <c r="N638" s="12"/>
      <c r="O638" s="18"/>
      <c r="P638" s="19"/>
      <c r="Q638" s="13"/>
      <c r="R638" s="20"/>
      <c r="S638" s="21"/>
      <c r="T638" s="21"/>
      <c r="U638" s="21"/>
      <c r="V638" s="21"/>
      <c r="W638" s="21"/>
      <c r="X638" s="21"/>
      <c r="Y638" s="21"/>
      <c r="Z638" s="13"/>
      <c r="AA638" s="13"/>
    </row>
    <row r="639" spans="1:27" x14ac:dyDescent="0.2">
      <c r="A639" s="18"/>
      <c r="B639" s="12"/>
      <c r="C639" s="12"/>
      <c r="D639" s="18"/>
      <c r="E639" s="18"/>
      <c r="F639" s="18"/>
      <c r="G639" s="12"/>
      <c r="H639" s="12"/>
      <c r="I639" s="12"/>
      <c r="J639" s="18"/>
      <c r="K639" s="18"/>
      <c r="L639" s="18"/>
      <c r="M639" s="18"/>
      <c r="N639" s="12"/>
      <c r="O639" s="18"/>
      <c r="P639" s="19"/>
      <c r="Q639" s="13"/>
      <c r="R639" s="20"/>
      <c r="S639" s="21"/>
      <c r="T639" s="21"/>
      <c r="U639" s="21"/>
      <c r="V639" s="21"/>
      <c r="W639" s="21"/>
      <c r="X639" s="21"/>
      <c r="Y639" s="21"/>
      <c r="Z639" s="13"/>
      <c r="AA639" s="13"/>
    </row>
    <row r="640" spans="1:27" x14ac:dyDescent="0.2">
      <c r="A640" s="18"/>
      <c r="B640" s="12"/>
      <c r="C640" s="12"/>
      <c r="D640" s="18"/>
      <c r="E640" s="18"/>
      <c r="F640" s="18"/>
      <c r="G640" s="12"/>
      <c r="H640" s="12"/>
      <c r="I640" s="12"/>
      <c r="J640" s="18"/>
      <c r="K640" s="18"/>
      <c r="L640" s="18"/>
      <c r="M640" s="18"/>
      <c r="N640" s="12"/>
      <c r="O640" s="18"/>
      <c r="P640" s="19"/>
      <c r="Q640" s="13"/>
      <c r="R640" s="20"/>
      <c r="S640" s="21"/>
      <c r="T640" s="21"/>
      <c r="U640" s="21"/>
      <c r="V640" s="21"/>
      <c r="W640" s="21"/>
      <c r="X640" s="21"/>
      <c r="Y640" s="21"/>
      <c r="Z640" s="13"/>
      <c r="AA640" s="13"/>
    </row>
    <row r="641" spans="1:27" x14ac:dyDescent="0.2">
      <c r="A641" s="18"/>
      <c r="B641" s="12"/>
      <c r="C641" s="12"/>
      <c r="D641" s="18"/>
      <c r="E641" s="18"/>
      <c r="F641" s="18"/>
      <c r="G641" s="12"/>
      <c r="H641" s="12"/>
      <c r="I641" s="12"/>
      <c r="J641" s="18"/>
      <c r="K641" s="18"/>
      <c r="L641" s="18"/>
      <c r="M641" s="18"/>
      <c r="N641" s="12"/>
      <c r="O641" s="18"/>
      <c r="P641" s="19"/>
      <c r="Q641" s="13"/>
      <c r="R641" s="20"/>
      <c r="S641" s="21"/>
      <c r="T641" s="21"/>
      <c r="U641" s="21"/>
      <c r="V641" s="21"/>
      <c r="W641" s="21"/>
      <c r="X641" s="21"/>
      <c r="Y641" s="21"/>
      <c r="Z641" s="13"/>
      <c r="AA641" s="13"/>
    </row>
    <row r="642" spans="1:27" x14ac:dyDescent="0.2">
      <c r="A642" s="18"/>
      <c r="B642" s="12"/>
      <c r="C642" s="12"/>
      <c r="D642" s="18"/>
      <c r="E642" s="18"/>
      <c r="F642" s="18"/>
      <c r="G642" s="12"/>
      <c r="H642" s="12"/>
      <c r="I642" s="12"/>
      <c r="J642" s="18"/>
      <c r="K642" s="18"/>
      <c r="L642" s="18"/>
      <c r="M642" s="18"/>
      <c r="N642" s="12"/>
      <c r="O642" s="18"/>
      <c r="P642" s="19"/>
      <c r="Q642" s="13"/>
      <c r="R642" s="20"/>
      <c r="S642" s="21"/>
      <c r="T642" s="21"/>
      <c r="U642" s="21"/>
      <c r="V642" s="21"/>
      <c r="W642" s="21"/>
      <c r="X642" s="21"/>
      <c r="Y642" s="21"/>
      <c r="Z642" s="13"/>
      <c r="AA642" s="13"/>
    </row>
    <row r="643" spans="1:27" x14ac:dyDescent="0.2">
      <c r="A643" s="18"/>
      <c r="B643" s="12"/>
      <c r="C643" s="12"/>
      <c r="D643" s="18"/>
      <c r="E643" s="18"/>
      <c r="F643" s="18"/>
      <c r="G643" s="12"/>
      <c r="H643" s="12"/>
      <c r="I643" s="12"/>
      <c r="J643" s="18"/>
      <c r="K643" s="18"/>
      <c r="L643" s="18"/>
      <c r="M643" s="18"/>
      <c r="N643" s="12"/>
      <c r="O643" s="18"/>
      <c r="P643" s="19"/>
      <c r="Q643" s="13"/>
      <c r="R643" s="20"/>
      <c r="S643" s="21"/>
      <c r="T643" s="21"/>
      <c r="U643" s="21"/>
      <c r="V643" s="21"/>
      <c r="W643" s="21"/>
      <c r="X643" s="21"/>
      <c r="Y643" s="21"/>
      <c r="Z643" s="13"/>
      <c r="AA643" s="13"/>
    </row>
    <row r="644" spans="1:27" x14ac:dyDescent="0.2">
      <c r="A644" s="18"/>
      <c r="B644" s="12"/>
      <c r="C644" s="12"/>
      <c r="D644" s="18"/>
      <c r="E644" s="18"/>
      <c r="F644" s="18"/>
      <c r="G644" s="12"/>
      <c r="H644" s="12"/>
      <c r="I644" s="12"/>
      <c r="J644" s="18"/>
      <c r="K644" s="18"/>
      <c r="L644" s="18"/>
      <c r="M644" s="18"/>
      <c r="N644" s="12"/>
      <c r="O644" s="18"/>
      <c r="P644" s="19"/>
      <c r="Q644" s="13"/>
      <c r="R644" s="20"/>
      <c r="S644" s="21"/>
      <c r="T644" s="21"/>
      <c r="U644" s="21"/>
      <c r="V644" s="21"/>
      <c r="W644" s="21"/>
      <c r="X644" s="21"/>
      <c r="Y644" s="21"/>
      <c r="Z644" s="13"/>
      <c r="AA644" s="13"/>
    </row>
    <row r="645" spans="1:27" x14ac:dyDescent="0.2">
      <c r="A645" s="18"/>
      <c r="B645" s="12"/>
      <c r="C645" s="12"/>
      <c r="D645" s="18"/>
      <c r="E645" s="18"/>
      <c r="F645" s="18"/>
      <c r="G645" s="12"/>
      <c r="H645" s="12"/>
      <c r="I645" s="12"/>
      <c r="J645" s="18"/>
      <c r="K645" s="18"/>
      <c r="L645" s="18"/>
      <c r="M645" s="18"/>
      <c r="N645" s="12"/>
      <c r="O645" s="18"/>
      <c r="P645" s="19"/>
      <c r="Q645" s="13"/>
      <c r="R645" s="20"/>
      <c r="S645" s="21"/>
      <c r="T645" s="21"/>
      <c r="U645" s="21"/>
      <c r="V645" s="21"/>
      <c r="W645" s="21"/>
      <c r="X645" s="21"/>
      <c r="Y645" s="21"/>
      <c r="Z645" s="13"/>
      <c r="AA645" s="13"/>
    </row>
    <row r="646" spans="1:27" x14ac:dyDescent="0.2">
      <c r="A646" s="18"/>
      <c r="B646" s="12"/>
      <c r="C646" s="12"/>
      <c r="D646" s="18"/>
      <c r="E646" s="18"/>
      <c r="F646" s="18"/>
      <c r="G646" s="12"/>
      <c r="H646" s="12"/>
      <c r="I646" s="12"/>
      <c r="J646" s="18"/>
      <c r="K646" s="18"/>
      <c r="L646" s="18"/>
      <c r="M646" s="18"/>
      <c r="N646" s="12"/>
      <c r="O646" s="18"/>
      <c r="P646" s="19"/>
      <c r="Q646" s="13"/>
      <c r="R646" s="20"/>
      <c r="S646" s="21"/>
      <c r="T646" s="21"/>
      <c r="U646" s="21"/>
      <c r="V646" s="21"/>
      <c r="W646" s="21"/>
      <c r="X646" s="21"/>
      <c r="Y646" s="21"/>
      <c r="Z646" s="13"/>
      <c r="AA646" s="13"/>
    </row>
    <row r="647" spans="1:27" x14ac:dyDescent="0.2">
      <c r="A647" s="18"/>
      <c r="B647" s="12"/>
      <c r="C647" s="12"/>
      <c r="D647" s="18"/>
      <c r="E647" s="18"/>
      <c r="F647" s="18"/>
      <c r="G647" s="12"/>
      <c r="H647" s="12"/>
      <c r="I647" s="12"/>
      <c r="J647" s="18"/>
      <c r="K647" s="18"/>
      <c r="L647" s="18"/>
      <c r="M647" s="18"/>
      <c r="N647" s="12"/>
      <c r="O647" s="18"/>
      <c r="P647" s="19"/>
      <c r="Q647" s="13"/>
      <c r="R647" s="20"/>
      <c r="S647" s="21"/>
      <c r="T647" s="21"/>
      <c r="U647" s="21"/>
      <c r="V647" s="21"/>
      <c r="W647" s="21"/>
      <c r="X647" s="21"/>
      <c r="Y647" s="21"/>
      <c r="Z647" s="13"/>
      <c r="AA647" s="13"/>
    </row>
    <row r="648" spans="1:27" x14ac:dyDescent="0.2">
      <c r="A648" s="18"/>
      <c r="B648" s="12"/>
      <c r="C648" s="12"/>
      <c r="D648" s="18"/>
      <c r="E648" s="18"/>
      <c r="F648" s="18"/>
      <c r="G648" s="12"/>
      <c r="H648" s="12"/>
      <c r="I648" s="12"/>
      <c r="J648" s="18"/>
      <c r="K648" s="18"/>
      <c r="L648" s="18"/>
      <c r="M648" s="18"/>
      <c r="N648" s="12"/>
      <c r="O648" s="18"/>
      <c r="P648" s="19"/>
      <c r="Q648" s="13"/>
      <c r="R648" s="20"/>
      <c r="S648" s="21"/>
      <c r="T648" s="21"/>
      <c r="U648" s="21"/>
      <c r="V648" s="21"/>
      <c r="W648" s="21"/>
      <c r="X648" s="21"/>
      <c r="Y648" s="21"/>
      <c r="Z648" s="13"/>
      <c r="AA648" s="13"/>
    </row>
    <row r="649" spans="1:27" x14ac:dyDescent="0.2">
      <c r="A649" s="18"/>
      <c r="B649" s="12"/>
      <c r="C649" s="12"/>
      <c r="D649" s="18"/>
      <c r="E649" s="18"/>
      <c r="F649" s="18"/>
      <c r="G649" s="12"/>
      <c r="H649" s="12"/>
      <c r="I649" s="12"/>
      <c r="J649" s="18"/>
      <c r="K649" s="18"/>
      <c r="L649" s="18"/>
      <c r="M649" s="18"/>
      <c r="N649" s="12"/>
      <c r="O649" s="18"/>
      <c r="P649" s="19"/>
      <c r="Q649" s="13"/>
      <c r="R649" s="20"/>
      <c r="S649" s="21"/>
      <c r="T649" s="21"/>
      <c r="U649" s="21"/>
      <c r="V649" s="21"/>
      <c r="W649" s="21"/>
      <c r="X649" s="21"/>
      <c r="Y649" s="21"/>
      <c r="Z649" s="13"/>
      <c r="AA649" s="13"/>
    </row>
    <row r="650" spans="1:27" x14ac:dyDescent="0.2">
      <c r="A650" s="18"/>
      <c r="B650" s="12"/>
      <c r="C650" s="12"/>
      <c r="D650" s="18"/>
      <c r="E650" s="18"/>
      <c r="F650" s="18"/>
      <c r="G650" s="12"/>
      <c r="H650" s="12"/>
      <c r="I650" s="12"/>
      <c r="J650" s="18"/>
      <c r="K650" s="18"/>
      <c r="L650" s="18"/>
      <c r="M650" s="18"/>
      <c r="N650" s="12"/>
      <c r="O650" s="18"/>
      <c r="P650" s="19"/>
      <c r="Q650" s="13"/>
      <c r="R650" s="20"/>
      <c r="S650" s="21"/>
      <c r="T650" s="21"/>
      <c r="U650" s="21"/>
      <c r="V650" s="21"/>
      <c r="W650" s="21"/>
      <c r="X650" s="21"/>
      <c r="Y650" s="21"/>
      <c r="Z650" s="13"/>
      <c r="AA650" s="13"/>
    </row>
    <row r="651" spans="1:27" x14ac:dyDescent="0.2">
      <c r="A651" s="18"/>
      <c r="B651" s="12"/>
      <c r="C651" s="12"/>
      <c r="D651" s="18"/>
      <c r="E651" s="18"/>
      <c r="F651" s="18"/>
      <c r="G651" s="12"/>
      <c r="H651" s="12"/>
      <c r="I651" s="12"/>
      <c r="J651" s="18"/>
      <c r="K651" s="18"/>
      <c r="L651" s="18"/>
      <c r="M651" s="18"/>
      <c r="N651" s="12"/>
      <c r="O651" s="18"/>
      <c r="P651" s="19"/>
      <c r="Q651" s="13"/>
      <c r="R651" s="20"/>
      <c r="S651" s="21"/>
      <c r="T651" s="21"/>
      <c r="U651" s="21"/>
      <c r="V651" s="21"/>
      <c r="W651" s="21"/>
      <c r="X651" s="21"/>
      <c r="Y651" s="21"/>
      <c r="Z651" s="13"/>
      <c r="AA651" s="13"/>
    </row>
    <row r="652" spans="1:27" x14ac:dyDescent="0.2">
      <c r="A652" s="18"/>
      <c r="B652" s="12"/>
      <c r="C652" s="12"/>
      <c r="D652" s="18"/>
      <c r="E652" s="18"/>
      <c r="F652" s="18"/>
      <c r="G652" s="12"/>
      <c r="H652" s="12"/>
      <c r="I652" s="12"/>
      <c r="J652" s="18"/>
      <c r="K652" s="18"/>
      <c r="L652" s="18"/>
      <c r="M652" s="18"/>
      <c r="N652" s="12"/>
      <c r="O652" s="18"/>
      <c r="P652" s="19"/>
      <c r="Q652" s="13"/>
      <c r="R652" s="20"/>
      <c r="S652" s="21"/>
      <c r="T652" s="21"/>
      <c r="U652" s="21"/>
      <c r="V652" s="21"/>
      <c r="W652" s="21"/>
      <c r="X652" s="21"/>
      <c r="Y652" s="21"/>
      <c r="Z652" s="13"/>
      <c r="AA652" s="13"/>
    </row>
    <row r="653" spans="1:27" x14ac:dyDescent="0.2">
      <c r="A653" s="18"/>
      <c r="B653" s="12"/>
      <c r="C653" s="12"/>
      <c r="D653" s="18"/>
      <c r="E653" s="18"/>
      <c r="F653" s="18"/>
      <c r="G653" s="12"/>
      <c r="H653" s="12"/>
      <c r="I653" s="12"/>
      <c r="J653" s="18"/>
      <c r="K653" s="18"/>
      <c r="L653" s="18"/>
      <c r="M653" s="18"/>
      <c r="N653" s="12"/>
      <c r="O653" s="18"/>
      <c r="P653" s="19"/>
      <c r="Q653" s="13"/>
      <c r="R653" s="20"/>
      <c r="S653" s="21"/>
      <c r="T653" s="21"/>
      <c r="U653" s="21"/>
      <c r="V653" s="21"/>
      <c r="W653" s="21"/>
      <c r="X653" s="21"/>
      <c r="Y653" s="21"/>
      <c r="Z653" s="13"/>
      <c r="AA653" s="13"/>
    </row>
    <row r="654" spans="1:27" x14ac:dyDescent="0.2">
      <c r="A654" s="18"/>
      <c r="B654" s="12"/>
      <c r="C654" s="12"/>
      <c r="D654" s="18"/>
      <c r="E654" s="18"/>
      <c r="F654" s="18"/>
      <c r="G654" s="12"/>
      <c r="H654" s="12"/>
      <c r="I654" s="12"/>
      <c r="J654" s="18"/>
      <c r="K654" s="18"/>
      <c r="L654" s="18"/>
      <c r="M654" s="18"/>
      <c r="N654" s="12"/>
      <c r="O654" s="18"/>
      <c r="P654" s="19"/>
      <c r="Q654" s="13"/>
      <c r="R654" s="20"/>
      <c r="S654" s="21"/>
      <c r="T654" s="21"/>
      <c r="U654" s="21"/>
      <c r="V654" s="21"/>
      <c r="W654" s="21"/>
      <c r="X654" s="21"/>
      <c r="Y654" s="21"/>
      <c r="Z654" s="13"/>
      <c r="AA654" s="13"/>
    </row>
    <row r="655" spans="1:27" x14ac:dyDescent="0.2">
      <c r="A655" s="18"/>
      <c r="B655" s="12"/>
      <c r="C655" s="12"/>
      <c r="D655" s="18"/>
      <c r="E655" s="18"/>
      <c r="F655" s="18"/>
      <c r="G655" s="12"/>
      <c r="H655" s="12"/>
      <c r="I655" s="12"/>
      <c r="J655" s="18"/>
      <c r="K655" s="18"/>
      <c r="L655" s="18"/>
      <c r="M655" s="18"/>
      <c r="N655" s="12"/>
      <c r="O655" s="18"/>
      <c r="P655" s="19"/>
      <c r="Q655" s="13"/>
      <c r="R655" s="20"/>
      <c r="S655" s="21"/>
      <c r="T655" s="21"/>
      <c r="U655" s="21"/>
      <c r="V655" s="21"/>
      <c r="W655" s="21"/>
      <c r="X655" s="21"/>
      <c r="Y655" s="21"/>
      <c r="Z655" s="13"/>
      <c r="AA655" s="13"/>
    </row>
    <row r="656" spans="1:27" x14ac:dyDescent="0.2">
      <c r="A656" s="18"/>
      <c r="B656" s="12"/>
      <c r="C656" s="12"/>
      <c r="D656" s="18"/>
      <c r="E656" s="18"/>
      <c r="F656" s="18"/>
      <c r="G656" s="12"/>
      <c r="H656" s="12"/>
      <c r="I656" s="12"/>
      <c r="J656" s="18"/>
      <c r="K656" s="18"/>
      <c r="L656" s="18"/>
      <c r="M656" s="18"/>
      <c r="N656" s="12"/>
      <c r="O656" s="18"/>
      <c r="P656" s="19"/>
      <c r="Q656" s="13"/>
      <c r="R656" s="20"/>
      <c r="S656" s="21"/>
      <c r="T656" s="21"/>
      <c r="U656" s="21"/>
      <c r="V656" s="21"/>
      <c r="W656" s="21"/>
      <c r="X656" s="21"/>
      <c r="Y656" s="21"/>
      <c r="Z656" s="13"/>
      <c r="AA656" s="13"/>
    </row>
    <row r="657" spans="1:27" x14ac:dyDescent="0.2">
      <c r="A657" s="18"/>
      <c r="B657" s="12"/>
      <c r="C657" s="12"/>
      <c r="D657" s="18"/>
      <c r="E657" s="18"/>
      <c r="F657" s="18"/>
      <c r="G657" s="12"/>
      <c r="H657" s="12"/>
      <c r="I657" s="12"/>
      <c r="J657" s="18"/>
      <c r="K657" s="18"/>
      <c r="L657" s="18"/>
      <c r="M657" s="18"/>
      <c r="N657" s="12"/>
      <c r="O657" s="18"/>
      <c r="P657" s="19"/>
      <c r="Q657" s="13"/>
      <c r="R657" s="20"/>
      <c r="S657" s="21"/>
      <c r="T657" s="21"/>
      <c r="U657" s="21"/>
      <c r="V657" s="21"/>
      <c r="W657" s="21"/>
      <c r="X657" s="21"/>
      <c r="Y657" s="21"/>
      <c r="Z657" s="13"/>
      <c r="AA657" s="13"/>
    </row>
    <row r="658" spans="1:27" x14ac:dyDescent="0.2">
      <c r="A658" s="18"/>
      <c r="B658" s="12"/>
      <c r="C658" s="12"/>
      <c r="D658" s="18"/>
      <c r="E658" s="18"/>
      <c r="F658" s="18"/>
      <c r="G658" s="12"/>
      <c r="H658" s="12"/>
      <c r="I658" s="12"/>
      <c r="J658" s="18"/>
      <c r="K658" s="18"/>
      <c r="L658" s="18"/>
      <c r="M658" s="18"/>
      <c r="N658" s="12"/>
      <c r="O658" s="18"/>
      <c r="P658" s="19"/>
      <c r="Q658" s="13"/>
      <c r="R658" s="20"/>
      <c r="S658" s="21"/>
      <c r="T658" s="21"/>
      <c r="U658" s="21"/>
      <c r="V658" s="21"/>
      <c r="W658" s="21"/>
      <c r="X658" s="21"/>
      <c r="Y658" s="21"/>
      <c r="Z658" s="13"/>
      <c r="AA658" s="13"/>
    </row>
    <row r="659" spans="1:27" x14ac:dyDescent="0.2">
      <c r="A659" s="18"/>
      <c r="B659" s="12"/>
      <c r="C659" s="12"/>
      <c r="D659" s="18"/>
      <c r="E659" s="18"/>
      <c r="F659" s="18"/>
      <c r="G659" s="12"/>
      <c r="H659" s="12"/>
      <c r="I659" s="12"/>
      <c r="J659" s="18"/>
      <c r="K659" s="18"/>
      <c r="L659" s="18"/>
      <c r="M659" s="18"/>
      <c r="N659" s="12"/>
      <c r="O659" s="18"/>
      <c r="P659" s="19"/>
      <c r="Q659" s="13"/>
      <c r="R659" s="20"/>
      <c r="S659" s="21"/>
      <c r="T659" s="21"/>
      <c r="U659" s="21"/>
      <c r="V659" s="21"/>
      <c r="W659" s="21"/>
      <c r="X659" s="21"/>
      <c r="Y659" s="21"/>
      <c r="Z659" s="13"/>
      <c r="AA659" s="13"/>
    </row>
    <row r="660" spans="1:27" x14ac:dyDescent="0.2">
      <c r="A660" s="18"/>
      <c r="B660" s="12"/>
      <c r="C660" s="12"/>
      <c r="D660" s="18"/>
      <c r="E660" s="18"/>
      <c r="F660" s="18"/>
      <c r="G660" s="12"/>
      <c r="H660" s="12"/>
      <c r="I660" s="12"/>
      <c r="J660" s="18"/>
      <c r="K660" s="18"/>
      <c r="L660" s="18"/>
      <c r="M660" s="18"/>
      <c r="N660" s="12"/>
      <c r="O660" s="18"/>
      <c r="P660" s="19"/>
      <c r="Q660" s="13"/>
      <c r="R660" s="20"/>
      <c r="S660" s="21"/>
      <c r="T660" s="21"/>
      <c r="U660" s="21"/>
      <c r="V660" s="21"/>
      <c r="W660" s="21"/>
      <c r="X660" s="21"/>
      <c r="Y660" s="21"/>
      <c r="Z660" s="13"/>
      <c r="AA660" s="13"/>
    </row>
    <row r="661" spans="1:27" x14ac:dyDescent="0.2">
      <c r="A661" s="18"/>
      <c r="B661" s="12"/>
      <c r="C661" s="12"/>
      <c r="D661" s="18"/>
      <c r="E661" s="18"/>
      <c r="F661" s="18"/>
      <c r="G661" s="12"/>
      <c r="H661" s="12"/>
      <c r="I661" s="12"/>
      <c r="J661" s="18"/>
      <c r="K661" s="18"/>
      <c r="L661" s="18"/>
      <c r="M661" s="18"/>
      <c r="N661" s="12"/>
      <c r="O661" s="18"/>
      <c r="P661" s="19"/>
      <c r="Q661" s="13"/>
      <c r="R661" s="20"/>
      <c r="S661" s="21"/>
      <c r="T661" s="21"/>
      <c r="U661" s="21"/>
      <c r="V661" s="21"/>
      <c r="W661" s="21"/>
      <c r="X661" s="21"/>
      <c r="Y661" s="21"/>
      <c r="Z661" s="13"/>
      <c r="AA661" s="13"/>
    </row>
    <row r="662" spans="1:27" x14ac:dyDescent="0.2">
      <c r="A662" s="18"/>
      <c r="B662" s="12"/>
      <c r="C662" s="12"/>
      <c r="D662" s="18"/>
      <c r="E662" s="18"/>
      <c r="F662" s="18"/>
      <c r="G662" s="12"/>
      <c r="H662" s="12"/>
      <c r="I662" s="12"/>
      <c r="J662" s="18"/>
      <c r="K662" s="18"/>
      <c r="L662" s="18"/>
      <c r="M662" s="18"/>
      <c r="N662" s="12"/>
      <c r="O662" s="18"/>
      <c r="P662" s="19"/>
      <c r="Q662" s="13"/>
      <c r="R662" s="20"/>
      <c r="S662" s="21"/>
      <c r="T662" s="21"/>
      <c r="U662" s="21"/>
      <c r="V662" s="21"/>
      <c r="W662" s="21"/>
      <c r="X662" s="21"/>
      <c r="Y662" s="21"/>
      <c r="Z662" s="13"/>
      <c r="AA662" s="13"/>
    </row>
    <row r="663" spans="1:27" x14ac:dyDescent="0.2">
      <c r="A663" s="18"/>
      <c r="B663" s="12"/>
      <c r="C663" s="12"/>
      <c r="D663" s="18"/>
      <c r="E663" s="18"/>
      <c r="F663" s="18"/>
      <c r="G663" s="12"/>
      <c r="H663" s="12"/>
      <c r="I663" s="12"/>
      <c r="J663" s="18"/>
      <c r="K663" s="18"/>
      <c r="L663" s="18"/>
      <c r="M663" s="18"/>
      <c r="N663" s="12"/>
      <c r="O663" s="18"/>
      <c r="P663" s="19"/>
      <c r="Q663" s="13"/>
      <c r="R663" s="20"/>
      <c r="S663" s="21"/>
      <c r="T663" s="21"/>
      <c r="U663" s="21"/>
      <c r="V663" s="21"/>
      <c r="W663" s="21"/>
      <c r="X663" s="21"/>
      <c r="Y663" s="21"/>
      <c r="Z663" s="13"/>
      <c r="AA663" s="13"/>
    </row>
    <row r="664" spans="1:27" x14ac:dyDescent="0.2">
      <c r="A664" s="18"/>
      <c r="B664" s="12"/>
      <c r="C664" s="12"/>
      <c r="D664" s="18"/>
      <c r="E664" s="18"/>
      <c r="F664" s="18"/>
      <c r="G664" s="12"/>
      <c r="H664" s="12"/>
      <c r="I664" s="12"/>
      <c r="J664" s="18"/>
      <c r="K664" s="18"/>
      <c r="L664" s="18"/>
      <c r="M664" s="18"/>
      <c r="N664" s="12"/>
      <c r="O664" s="18"/>
      <c r="P664" s="19"/>
      <c r="Q664" s="13"/>
      <c r="R664" s="20"/>
      <c r="S664" s="21"/>
      <c r="T664" s="21"/>
      <c r="U664" s="21"/>
      <c r="V664" s="21"/>
      <c r="W664" s="21"/>
      <c r="X664" s="21"/>
      <c r="Y664" s="21"/>
      <c r="Z664" s="13"/>
      <c r="AA664" s="13"/>
    </row>
    <row r="665" spans="1:27" x14ac:dyDescent="0.2">
      <c r="A665" s="18"/>
      <c r="B665" s="12"/>
      <c r="C665" s="12"/>
      <c r="D665" s="18"/>
      <c r="E665" s="18"/>
      <c r="F665" s="18"/>
      <c r="G665" s="12"/>
      <c r="H665" s="12"/>
      <c r="I665" s="12"/>
      <c r="J665" s="18"/>
      <c r="K665" s="18"/>
      <c r="L665" s="18"/>
      <c r="M665" s="18"/>
      <c r="N665" s="12"/>
      <c r="O665" s="18"/>
      <c r="P665" s="19"/>
      <c r="Q665" s="13"/>
      <c r="R665" s="20"/>
      <c r="S665" s="21"/>
      <c r="T665" s="21"/>
      <c r="U665" s="21"/>
      <c r="V665" s="21"/>
      <c r="W665" s="21"/>
      <c r="X665" s="21"/>
      <c r="Y665" s="21"/>
      <c r="Z665" s="13"/>
      <c r="AA665" s="13"/>
    </row>
    <row r="666" spans="1:27" x14ac:dyDescent="0.2">
      <c r="A666" s="18"/>
      <c r="B666" s="12"/>
      <c r="C666" s="12"/>
      <c r="D666" s="18"/>
      <c r="E666" s="18"/>
      <c r="F666" s="18"/>
      <c r="G666" s="12"/>
      <c r="H666" s="12"/>
      <c r="I666" s="12"/>
      <c r="J666" s="18"/>
      <c r="K666" s="18"/>
      <c r="L666" s="18"/>
      <c r="M666" s="18"/>
      <c r="N666" s="12"/>
      <c r="O666" s="18"/>
      <c r="P666" s="19"/>
      <c r="Q666" s="13"/>
      <c r="R666" s="20"/>
      <c r="S666" s="21"/>
      <c r="T666" s="21"/>
      <c r="U666" s="21"/>
      <c r="V666" s="21"/>
      <c r="W666" s="21"/>
      <c r="X666" s="21"/>
      <c r="Y666" s="21"/>
      <c r="Z666" s="13"/>
      <c r="AA666" s="13"/>
    </row>
    <row r="667" spans="1:27" x14ac:dyDescent="0.2">
      <c r="A667" s="18"/>
      <c r="B667" s="12"/>
      <c r="C667" s="12"/>
      <c r="D667" s="18"/>
      <c r="E667" s="18"/>
      <c r="F667" s="18"/>
      <c r="G667" s="12"/>
      <c r="H667" s="12"/>
      <c r="I667" s="12"/>
      <c r="J667" s="18"/>
      <c r="K667" s="18"/>
      <c r="L667" s="18"/>
      <c r="M667" s="18"/>
      <c r="N667" s="12"/>
      <c r="O667" s="18"/>
      <c r="P667" s="19"/>
      <c r="Q667" s="13"/>
      <c r="R667" s="20"/>
      <c r="S667" s="21"/>
      <c r="T667" s="21"/>
      <c r="U667" s="21"/>
      <c r="V667" s="21"/>
      <c r="W667" s="21"/>
      <c r="X667" s="21"/>
      <c r="Y667" s="21"/>
      <c r="Z667" s="13"/>
      <c r="AA667" s="13"/>
    </row>
    <row r="668" spans="1:27" x14ac:dyDescent="0.2">
      <c r="A668" s="18"/>
      <c r="B668" s="12"/>
      <c r="C668" s="12"/>
      <c r="D668" s="18"/>
      <c r="E668" s="18"/>
      <c r="F668" s="18"/>
      <c r="G668" s="12"/>
      <c r="H668" s="12"/>
      <c r="I668" s="12"/>
      <c r="J668" s="18"/>
      <c r="K668" s="18"/>
      <c r="L668" s="18"/>
      <c r="M668" s="18"/>
      <c r="N668" s="12"/>
      <c r="O668" s="18"/>
      <c r="P668" s="19"/>
      <c r="Q668" s="13"/>
      <c r="R668" s="20"/>
      <c r="S668" s="21"/>
      <c r="T668" s="21"/>
      <c r="U668" s="21"/>
      <c r="V668" s="21"/>
      <c r="W668" s="21"/>
      <c r="X668" s="21"/>
      <c r="Y668" s="21"/>
      <c r="Z668" s="13"/>
      <c r="AA668" s="13"/>
    </row>
    <row r="669" spans="1:27" x14ac:dyDescent="0.2">
      <c r="A669" s="18"/>
      <c r="B669" s="12"/>
      <c r="C669" s="12"/>
      <c r="D669" s="18"/>
      <c r="E669" s="18"/>
      <c r="F669" s="18"/>
      <c r="G669" s="12"/>
      <c r="H669" s="12"/>
      <c r="I669" s="12"/>
      <c r="J669" s="18"/>
      <c r="K669" s="18"/>
      <c r="L669" s="18"/>
      <c r="M669" s="18"/>
      <c r="N669" s="12"/>
      <c r="O669" s="18"/>
      <c r="P669" s="19"/>
      <c r="Q669" s="13"/>
      <c r="R669" s="20"/>
      <c r="S669" s="21"/>
      <c r="T669" s="21"/>
      <c r="U669" s="21"/>
      <c r="V669" s="21"/>
      <c r="W669" s="21"/>
      <c r="X669" s="21"/>
      <c r="Y669" s="21"/>
      <c r="Z669" s="13"/>
      <c r="AA669" s="13"/>
    </row>
    <row r="670" spans="1:27" x14ac:dyDescent="0.2">
      <c r="A670" s="18"/>
      <c r="B670" s="12"/>
      <c r="C670" s="12"/>
      <c r="D670" s="18"/>
      <c r="E670" s="18"/>
      <c r="F670" s="18"/>
      <c r="G670" s="12"/>
      <c r="H670" s="12"/>
      <c r="I670" s="12"/>
      <c r="J670" s="18"/>
      <c r="K670" s="18"/>
      <c r="L670" s="18"/>
      <c r="M670" s="18"/>
      <c r="N670" s="12"/>
      <c r="O670" s="18"/>
      <c r="P670" s="19"/>
      <c r="Q670" s="13"/>
      <c r="R670" s="20"/>
      <c r="S670" s="21"/>
      <c r="T670" s="21"/>
      <c r="U670" s="21"/>
      <c r="V670" s="21"/>
      <c r="W670" s="21"/>
      <c r="X670" s="21"/>
      <c r="Y670" s="21"/>
      <c r="Z670" s="13"/>
      <c r="AA670" s="13"/>
    </row>
    <row r="671" spans="1:27" x14ac:dyDescent="0.2">
      <c r="A671" s="18"/>
      <c r="B671" s="12"/>
      <c r="C671" s="12"/>
      <c r="D671" s="18"/>
      <c r="E671" s="18"/>
      <c r="F671" s="18"/>
      <c r="G671" s="12"/>
      <c r="H671" s="12"/>
      <c r="I671" s="12"/>
      <c r="J671" s="18"/>
      <c r="K671" s="18"/>
      <c r="L671" s="18"/>
      <c r="M671" s="18"/>
      <c r="N671" s="12"/>
      <c r="O671" s="18"/>
      <c r="P671" s="19"/>
      <c r="Q671" s="13"/>
      <c r="R671" s="20"/>
      <c r="S671" s="21"/>
      <c r="T671" s="21"/>
      <c r="U671" s="21"/>
      <c r="V671" s="21"/>
      <c r="W671" s="21"/>
      <c r="X671" s="21"/>
      <c r="Y671" s="21"/>
      <c r="Z671" s="13"/>
      <c r="AA671" s="13"/>
    </row>
    <row r="672" spans="1:27" x14ac:dyDescent="0.2">
      <c r="A672" s="18"/>
      <c r="B672" s="12"/>
      <c r="C672" s="12"/>
      <c r="D672" s="18"/>
      <c r="E672" s="18"/>
      <c r="F672" s="18"/>
      <c r="G672" s="12"/>
      <c r="H672" s="12"/>
      <c r="I672" s="12"/>
      <c r="J672" s="18"/>
      <c r="K672" s="18"/>
      <c r="L672" s="18"/>
      <c r="M672" s="18"/>
      <c r="N672" s="12"/>
      <c r="O672" s="18"/>
      <c r="P672" s="19"/>
      <c r="Q672" s="13"/>
      <c r="R672" s="20"/>
      <c r="S672" s="21"/>
      <c r="T672" s="21"/>
      <c r="U672" s="21"/>
      <c r="V672" s="21"/>
      <c r="W672" s="21"/>
      <c r="X672" s="21"/>
      <c r="Y672" s="21"/>
      <c r="Z672" s="13"/>
      <c r="AA672" s="13"/>
    </row>
    <row r="673" spans="1:27" x14ac:dyDescent="0.2">
      <c r="A673" s="18"/>
      <c r="B673" s="12"/>
      <c r="C673" s="12"/>
      <c r="D673" s="18"/>
      <c r="E673" s="18"/>
      <c r="F673" s="18"/>
      <c r="G673" s="12"/>
      <c r="H673" s="12"/>
      <c r="I673" s="12"/>
      <c r="J673" s="18"/>
      <c r="K673" s="18"/>
      <c r="L673" s="18"/>
      <c r="M673" s="18"/>
      <c r="N673" s="12"/>
      <c r="O673" s="18"/>
      <c r="P673" s="19"/>
      <c r="Q673" s="13"/>
      <c r="R673" s="20"/>
      <c r="S673" s="21"/>
      <c r="T673" s="21"/>
      <c r="U673" s="21"/>
      <c r="V673" s="21"/>
      <c r="W673" s="21"/>
      <c r="X673" s="21"/>
      <c r="Y673" s="21"/>
      <c r="Z673" s="13"/>
      <c r="AA673" s="13"/>
    </row>
    <row r="674" spans="1:27" x14ac:dyDescent="0.2">
      <c r="A674" s="18"/>
      <c r="B674" s="12"/>
      <c r="C674" s="12"/>
      <c r="D674" s="18"/>
      <c r="E674" s="18"/>
      <c r="F674" s="18"/>
      <c r="G674" s="12"/>
      <c r="H674" s="12"/>
      <c r="I674" s="12"/>
      <c r="J674" s="18"/>
      <c r="K674" s="18"/>
      <c r="L674" s="18"/>
      <c r="M674" s="18"/>
      <c r="N674" s="12"/>
      <c r="O674" s="18"/>
      <c r="P674" s="19"/>
      <c r="Q674" s="13"/>
      <c r="R674" s="20"/>
      <c r="S674" s="21"/>
      <c r="T674" s="21"/>
      <c r="U674" s="21"/>
      <c r="V674" s="21"/>
      <c r="W674" s="21"/>
      <c r="X674" s="21"/>
      <c r="Y674" s="21"/>
      <c r="Z674" s="13"/>
      <c r="AA674" s="13"/>
    </row>
    <row r="675" spans="1:27" x14ac:dyDescent="0.2">
      <c r="A675" s="18"/>
      <c r="B675" s="12"/>
      <c r="C675" s="12"/>
      <c r="D675" s="18"/>
      <c r="E675" s="18"/>
      <c r="F675" s="18"/>
      <c r="G675" s="12"/>
      <c r="H675" s="12"/>
      <c r="I675" s="12"/>
      <c r="J675" s="18"/>
      <c r="K675" s="18"/>
      <c r="L675" s="18"/>
      <c r="M675" s="18"/>
      <c r="N675" s="12"/>
      <c r="O675" s="18"/>
      <c r="P675" s="19"/>
      <c r="Q675" s="13"/>
      <c r="R675" s="20"/>
      <c r="S675" s="21"/>
      <c r="T675" s="21"/>
      <c r="U675" s="21"/>
      <c r="V675" s="21"/>
      <c r="W675" s="21"/>
      <c r="X675" s="21"/>
      <c r="Y675" s="21"/>
      <c r="Z675" s="13"/>
      <c r="AA675" s="13"/>
    </row>
    <row r="676" spans="1:27" x14ac:dyDescent="0.2">
      <c r="A676" s="18"/>
      <c r="B676" s="12"/>
      <c r="C676" s="12"/>
      <c r="D676" s="18"/>
      <c r="E676" s="18"/>
      <c r="F676" s="18"/>
      <c r="G676" s="12"/>
      <c r="H676" s="12"/>
      <c r="I676" s="12"/>
      <c r="J676" s="18"/>
      <c r="K676" s="18"/>
      <c r="L676" s="18"/>
      <c r="M676" s="18"/>
      <c r="N676" s="12"/>
      <c r="O676" s="18"/>
      <c r="P676" s="19"/>
      <c r="Q676" s="13"/>
      <c r="R676" s="20"/>
      <c r="S676" s="21"/>
      <c r="T676" s="21"/>
      <c r="U676" s="21"/>
      <c r="V676" s="21"/>
      <c r="W676" s="21"/>
      <c r="X676" s="21"/>
      <c r="Y676" s="21"/>
      <c r="Z676" s="13"/>
      <c r="AA676" s="13"/>
    </row>
    <row r="677" spans="1:27" x14ac:dyDescent="0.2">
      <c r="A677" s="18"/>
      <c r="B677" s="12"/>
      <c r="C677" s="12"/>
      <c r="D677" s="18"/>
      <c r="E677" s="18"/>
      <c r="F677" s="18"/>
      <c r="G677" s="12"/>
      <c r="H677" s="12"/>
      <c r="I677" s="12"/>
      <c r="J677" s="18"/>
      <c r="K677" s="18"/>
      <c r="L677" s="18"/>
      <c r="M677" s="18"/>
      <c r="N677" s="12"/>
      <c r="O677" s="18"/>
      <c r="P677" s="19"/>
      <c r="Q677" s="13"/>
      <c r="R677" s="20"/>
      <c r="S677" s="21"/>
      <c r="T677" s="21"/>
      <c r="U677" s="21"/>
      <c r="V677" s="21"/>
      <c r="W677" s="21"/>
      <c r="X677" s="21"/>
      <c r="Y677" s="21"/>
      <c r="Z677" s="13"/>
      <c r="AA677" s="13"/>
    </row>
    <row r="678" spans="1:27" x14ac:dyDescent="0.2">
      <c r="A678" s="18"/>
      <c r="B678" s="12"/>
      <c r="C678" s="12"/>
      <c r="D678" s="18"/>
      <c r="E678" s="18"/>
      <c r="F678" s="18"/>
      <c r="G678" s="12"/>
      <c r="H678" s="12"/>
      <c r="I678" s="12"/>
      <c r="J678" s="18"/>
      <c r="K678" s="18"/>
      <c r="L678" s="18"/>
      <c r="M678" s="18"/>
      <c r="N678" s="12"/>
      <c r="O678" s="18"/>
      <c r="P678" s="19"/>
      <c r="Q678" s="13"/>
      <c r="R678" s="20"/>
      <c r="S678" s="21"/>
      <c r="T678" s="21"/>
      <c r="U678" s="21"/>
      <c r="V678" s="21"/>
      <c r="W678" s="21"/>
      <c r="X678" s="21"/>
      <c r="Y678" s="21"/>
      <c r="Z678" s="13"/>
      <c r="AA678" s="13"/>
    </row>
    <row r="679" spans="1:27" x14ac:dyDescent="0.2">
      <c r="A679" s="18"/>
      <c r="B679" s="12"/>
      <c r="C679" s="12"/>
      <c r="D679" s="18"/>
      <c r="E679" s="18"/>
      <c r="F679" s="18"/>
      <c r="G679" s="12"/>
      <c r="H679" s="12"/>
      <c r="I679" s="12"/>
      <c r="J679" s="18"/>
      <c r="K679" s="18"/>
      <c r="L679" s="18"/>
      <c r="M679" s="18"/>
      <c r="N679" s="12"/>
      <c r="O679" s="18"/>
      <c r="P679" s="19"/>
      <c r="Q679" s="13"/>
      <c r="R679" s="20"/>
      <c r="S679" s="21"/>
      <c r="T679" s="21"/>
      <c r="U679" s="21"/>
      <c r="V679" s="21"/>
      <c r="W679" s="21"/>
      <c r="X679" s="21"/>
      <c r="Y679" s="21"/>
      <c r="Z679" s="13"/>
      <c r="AA679" s="13"/>
    </row>
    <row r="680" spans="1:27" x14ac:dyDescent="0.2">
      <c r="A680" s="18"/>
      <c r="B680" s="12"/>
      <c r="C680" s="12"/>
      <c r="D680" s="18"/>
      <c r="E680" s="18"/>
      <c r="F680" s="18"/>
      <c r="G680" s="12"/>
      <c r="H680" s="12"/>
      <c r="I680" s="12"/>
      <c r="J680" s="18"/>
      <c r="K680" s="18"/>
      <c r="L680" s="18"/>
      <c r="M680" s="18"/>
      <c r="N680" s="12"/>
      <c r="O680" s="18"/>
      <c r="P680" s="19"/>
      <c r="Q680" s="13"/>
      <c r="R680" s="20"/>
      <c r="S680" s="21"/>
      <c r="T680" s="21"/>
      <c r="U680" s="21"/>
      <c r="V680" s="21"/>
      <c r="W680" s="21"/>
      <c r="X680" s="21"/>
      <c r="Y680" s="21"/>
      <c r="Z680" s="13"/>
      <c r="AA680" s="13"/>
    </row>
    <row r="681" spans="1:27" x14ac:dyDescent="0.2">
      <c r="A681" s="18"/>
      <c r="B681" s="12"/>
      <c r="C681" s="12"/>
      <c r="D681" s="18"/>
      <c r="E681" s="18"/>
      <c r="F681" s="18"/>
      <c r="G681" s="12"/>
      <c r="H681" s="12"/>
      <c r="I681" s="12"/>
      <c r="J681" s="18"/>
      <c r="K681" s="18"/>
      <c r="L681" s="18"/>
      <c r="M681" s="18"/>
      <c r="N681" s="12"/>
      <c r="O681" s="18"/>
      <c r="P681" s="19"/>
      <c r="Q681" s="13"/>
      <c r="R681" s="20"/>
      <c r="S681" s="21"/>
      <c r="T681" s="21"/>
      <c r="U681" s="21"/>
      <c r="V681" s="21"/>
      <c r="W681" s="21"/>
      <c r="X681" s="21"/>
      <c r="Y681" s="21"/>
      <c r="Z681" s="13"/>
      <c r="AA681" s="13"/>
    </row>
    <row r="682" spans="1:27" x14ac:dyDescent="0.2">
      <c r="A682" s="18"/>
      <c r="B682" s="12"/>
      <c r="C682" s="12"/>
      <c r="D682" s="18"/>
      <c r="E682" s="18"/>
      <c r="F682" s="18"/>
      <c r="G682" s="12"/>
      <c r="H682" s="12"/>
      <c r="I682" s="12"/>
      <c r="J682" s="18"/>
      <c r="K682" s="18"/>
      <c r="L682" s="18"/>
      <c r="M682" s="18"/>
      <c r="N682" s="12"/>
      <c r="O682" s="18"/>
      <c r="P682" s="19"/>
      <c r="Q682" s="13"/>
      <c r="R682" s="20"/>
      <c r="S682" s="21"/>
      <c r="T682" s="21"/>
      <c r="U682" s="21"/>
      <c r="V682" s="21"/>
      <c r="W682" s="21"/>
      <c r="X682" s="21"/>
      <c r="Y682" s="21"/>
      <c r="Z682" s="13"/>
      <c r="AA682" s="13"/>
    </row>
    <row r="683" spans="1:27" x14ac:dyDescent="0.2">
      <c r="A683" s="18"/>
      <c r="B683" s="12"/>
      <c r="C683" s="12"/>
      <c r="D683" s="18"/>
      <c r="E683" s="18"/>
      <c r="F683" s="18"/>
      <c r="G683" s="12"/>
      <c r="H683" s="12"/>
      <c r="I683" s="12"/>
      <c r="J683" s="18"/>
      <c r="K683" s="18"/>
      <c r="L683" s="18"/>
      <c r="M683" s="18"/>
      <c r="N683" s="12"/>
      <c r="O683" s="18"/>
      <c r="P683" s="19"/>
      <c r="Q683" s="13"/>
      <c r="R683" s="20"/>
      <c r="S683" s="21"/>
      <c r="T683" s="21"/>
      <c r="U683" s="21"/>
      <c r="V683" s="21"/>
      <c r="W683" s="21"/>
      <c r="X683" s="21"/>
      <c r="Y683" s="21"/>
      <c r="Z683" s="13"/>
      <c r="AA683" s="13"/>
    </row>
    <row r="684" spans="1:27" x14ac:dyDescent="0.2">
      <c r="A684" s="18"/>
      <c r="B684" s="12"/>
      <c r="C684" s="12"/>
      <c r="D684" s="18"/>
      <c r="E684" s="18"/>
      <c r="F684" s="18"/>
      <c r="G684" s="12"/>
      <c r="H684" s="12"/>
      <c r="I684" s="12"/>
      <c r="J684" s="18"/>
      <c r="K684" s="18"/>
      <c r="L684" s="18"/>
      <c r="M684" s="18"/>
      <c r="N684" s="12"/>
      <c r="O684" s="18"/>
      <c r="P684" s="19"/>
      <c r="Q684" s="13"/>
      <c r="R684" s="20"/>
      <c r="S684" s="21"/>
      <c r="T684" s="21"/>
      <c r="U684" s="21"/>
      <c r="V684" s="21"/>
      <c r="W684" s="21"/>
      <c r="X684" s="21"/>
      <c r="Y684" s="21"/>
      <c r="Z684" s="13"/>
      <c r="AA684" s="13"/>
    </row>
    <row r="685" spans="1:27" x14ac:dyDescent="0.2">
      <c r="A685" s="18"/>
      <c r="B685" s="12"/>
      <c r="C685" s="12"/>
      <c r="D685" s="18"/>
      <c r="E685" s="18"/>
      <c r="F685" s="18"/>
      <c r="G685" s="12"/>
      <c r="H685" s="12"/>
      <c r="I685" s="12"/>
      <c r="J685" s="18"/>
      <c r="K685" s="18"/>
      <c r="L685" s="18"/>
      <c r="M685" s="18"/>
      <c r="N685" s="12"/>
      <c r="O685" s="18"/>
      <c r="P685" s="19"/>
      <c r="Q685" s="13"/>
      <c r="R685" s="20"/>
      <c r="S685" s="21"/>
      <c r="T685" s="21"/>
      <c r="U685" s="21"/>
      <c r="V685" s="21"/>
      <c r="W685" s="21"/>
      <c r="X685" s="21"/>
      <c r="Y685" s="21"/>
      <c r="Z685" s="13"/>
      <c r="AA685" s="13"/>
    </row>
    <row r="686" spans="1:27" x14ac:dyDescent="0.2">
      <c r="A686" s="18"/>
      <c r="B686" s="12"/>
      <c r="C686" s="12"/>
      <c r="D686" s="18"/>
      <c r="E686" s="18"/>
      <c r="F686" s="18"/>
      <c r="G686" s="12"/>
      <c r="H686" s="12"/>
      <c r="I686" s="12"/>
      <c r="J686" s="18"/>
      <c r="K686" s="18"/>
      <c r="L686" s="18"/>
      <c r="M686" s="18"/>
      <c r="N686" s="12"/>
      <c r="O686" s="18"/>
      <c r="P686" s="19"/>
      <c r="Q686" s="13"/>
      <c r="R686" s="20"/>
      <c r="S686" s="21"/>
      <c r="T686" s="21"/>
      <c r="U686" s="21"/>
      <c r="V686" s="21"/>
      <c r="W686" s="21"/>
      <c r="X686" s="21"/>
      <c r="Y686" s="21"/>
      <c r="Z686" s="13"/>
      <c r="AA686" s="13"/>
    </row>
    <row r="687" spans="1:27" x14ac:dyDescent="0.2">
      <c r="A687" s="18"/>
      <c r="B687" s="12"/>
      <c r="C687" s="12"/>
      <c r="D687" s="18"/>
      <c r="E687" s="18"/>
      <c r="F687" s="18"/>
      <c r="G687" s="12"/>
      <c r="H687" s="12"/>
      <c r="I687" s="12"/>
      <c r="J687" s="18"/>
      <c r="K687" s="18"/>
      <c r="L687" s="18"/>
      <c r="M687" s="18"/>
      <c r="N687" s="12"/>
      <c r="O687" s="18"/>
      <c r="P687" s="19"/>
      <c r="Q687" s="13"/>
      <c r="R687" s="20"/>
      <c r="S687" s="21"/>
      <c r="T687" s="21"/>
      <c r="U687" s="21"/>
      <c r="V687" s="21"/>
      <c r="W687" s="21"/>
      <c r="X687" s="21"/>
      <c r="Y687" s="21"/>
      <c r="Z687" s="13"/>
      <c r="AA687" s="13"/>
    </row>
    <row r="688" spans="1:27" x14ac:dyDescent="0.2">
      <c r="A688" s="18"/>
      <c r="B688" s="12"/>
      <c r="C688" s="12"/>
      <c r="D688" s="18"/>
      <c r="E688" s="18"/>
      <c r="F688" s="18"/>
      <c r="G688" s="12"/>
      <c r="H688" s="12"/>
      <c r="I688" s="12"/>
      <c r="J688" s="18"/>
      <c r="K688" s="18"/>
      <c r="L688" s="18"/>
      <c r="M688" s="18"/>
      <c r="N688" s="12"/>
      <c r="O688" s="18"/>
      <c r="P688" s="19"/>
      <c r="Q688" s="13"/>
      <c r="R688" s="20"/>
      <c r="S688" s="21"/>
      <c r="T688" s="21"/>
      <c r="U688" s="21"/>
      <c r="V688" s="21"/>
      <c r="W688" s="21"/>
      <c r="X688" s="21"/>
      <c r="Y688" s="21"/>
      <c r="Z688" s="13"/>
      <c r="AA688" s="13"/>
    </row>
    <row r="689" spans="1:27" x14ac:dyDescent="0.2">
      <c r="A689" s="18"/>
      <c r="B689" s="12"/>
      <c r="C689" s="12"/>
      <c r="D689" s="18"/>
      <c r="E689" s="18"/>
      <c r="F689" s="18"/>
      <c r="G689" s="12"/>
      <c r="H689" s="12"/>
      <c r="I689" s="12"/>
      <c r="J689" s="18"/>
      <c r="K689" s="18"/>
      <c r="L689" s="18"/>
      <c r="M689" s="18"/>
      <c r="N689" s="12"/>
      <c r="O689" s="18"/>
      <c r="P689" s="19"/>
      <c r="Q689" s="13"/>
      <c r="R689" s="20"/>
      <c r="S689" s="21"/>
      <c r="T689" s="21"/>
      <c r="U689" s="21"/>
      <c r="V689" s="21"/>
      <c r="W689" s="21"/>
      <c r="X689" s="21"/>
      <c r="Y689" s="21"/>
      <c r="Z689" s="13"/>
      <c r="AA689" s="13"/>
    </row>
    <row r="690" spans="1:27" x14ac:dyDescent="0.2">
      <c r="A690" s="18"/>
      <c r="B690" s="12"/>
      <c r="C690" s="12"/>
      <c r="D690" s="18"/>
      <c r="E690" s="18"/>
      <c r="F690" s="18"/>
      <c r="G690" s="12"/>
      <c r="H690" s="12"/>
      <c r="I690" s="12"/>
      <c r="J690" s="18"/>
      <c r="K690" s="18"/>
      <c r="L690" s="18"/>
      <c r="M690" s="18"/>
      <c r="N690" s="12"/>
      <c r="O690" s="18"/>
      <c r="P690" s="19"/>
      <c r="Q690" s="13"/>
      <c r="R690" s="20"/>
      <c r="S690" s="21"/>
      <c r="T690" s="21"/>
      <c r="U690" s="21"/>
      <c r="V690" s="21"/>
      <c r="W690" s="21"/>
      <c r="X690" s="21"/>
      <c r="Y690" s="21"/>
      <c r="Z690" s="13"/>
      <c r="AA690" s="13"/>
    </row>
    <row r="691" spans="1:27" x14ac:dyDescent="0.2">
      <c r="A691" s="18"/>
      <c r="B691" s="12"/>
      <c r="C691" s="12"/>
      <c r="D691" s="18"/>
      <c r="E691" s="18"/>
      <c r="F691" s="18"/>
      <c r="G691" s="12"/>
      <c r="H691" s="12"/>
      <c r="I691" s="12"/>
      <c r="J691" s="18"/>
      <c r="K691" s="18"/>
      <c r="L691" s="18"/>
      <c r="M691" s="18"/>
      <c r="N691" s="12"/>
      <c r="O691" s="18"/>
      <c r="P691" s="19"/>
      <c r="Q691" s="13"/>
      <c r="R691" s="20"/>
      <c r="S691" s="21"/>
      <c r="T691" s="21"/>
      <c r="U691" s="21"/>
      <c r="V691" s="21"/>
      <c r="W691" s="21"/>
      <c r="X691" s="21"/>
      <c r="Y691" s="21"/>
      <c r="Z691" s="13"/>
      <c r="AA691" s="13"/>
    </row>
    <row r="692" spans="1:27" x14ac:dyDescent="0.2">
      <c r="A692" s="18"/>
      <c r="B692" s="12"/>
      <c r="C692" s="12"/>
      <c r="D692" s="18"/>
      <c r="E692" s="18"/>
      <c r="F692" s="18"/>
      <c r="G692" s="12"/>
      <c r="H692" s="12"/>
      <c r="I692" s="12"/>
      <c r="J692" s="18"/>
      <c r="K692" s="18"/>
      <c r="L692" s="18"/>
      <c r="M692" s="18"/>
      <c r="N692" s="12"/>
      <c r="O692" s="18"/>
      <c r="P692" s="19"/>
      <c r="Q692" s="13"/>
      <c r="R692" s="20"/>
      <c r="S692" s="21"/>
      <c r="T692" s="21"/>
      <c r="U692" s="21"/>
      <c r="V692" s="21"/>
      <c r="W692" s="21"/>
      <c r="X692" s="21"/>
      <c r="Y692" s="21"/>
      <c r="Z692" s="13"/>
      <c r="AA692" s="13"/>
    </row>
    <row r="693" spans="1:27" x14ac:dyDescent="0.2">
      <c r="A693" s="18"/>
      <c r="B693" s="12"/>
      <c r="C693" s="12"/>
      <c r="D693" s="18"/>
      <c r="E693" s="18"/>
      <c r="F693" s="18"/>
      <c r="G693" s="12"/>
      <c r="H693" s="12"/>
      <c r="I693" s="12"/>
      <c r="J693" s="18"/>
      <c r="K693" s="18"/>
      <c r="L693" s="18"/>
      <c r="M693" s="18"/>
      <c r="N693" s="12"/>
      <c r="O693" s="18"/>
      <c r="P693" s="19"/>
      <c r="Q693" s="13"/>
      <c r="R693" s="20"/>
      <c r="S693" s="21"/>
      <c r="T693" s="21"/>
      <c r="U693" s="21"/>
      <c r="V693" s="21"/>
      <c r="W693" s="21"/>
      <c r="X693" s="21"/>
      <c r="Y693" s="21"/>
      <c r="Z693" s="13"/>
      <c r="AA693" s="13"/>
    </row>
    <row r="694" spans="1:27" x14ac:dyDescent="0.2">
      <c r="A694" s="18"/>
      <c r="B694" s="12"/>
      <c r="C694" s="12"/>
      <c r="D694" s="18"/>
      <c r="E694" s="18"/>
      <c r="F694" s="18"/>
      <c r="G694" s="12"/>
      <c r="H694" s="12"/>
      <c r="I694" s="12"/>
      <c r="J694" s="18"/>
      <c r="K694" s="18"/>
      <c r="L694" s="18"/>
      <c r="M694" s="18"/>
      <c r="N694" s="12"/>
      <c r="O694" s="18"/>
      <c r="P694" s="19"/>
      <c r="Q694" s="13"/>
      <c r="R694" s="20"/>
      <c r="S694" s="21"/>
      <c r="T694" s="21"/>
      <c r="U694" s="21"/>
      <c r="V694" s="21"/>
      <c r="W694" s="21"/>
      <c r="X694" s="21"/>
      <c r="Y694" s="21"/>
      <c r="Z694" s="13"/>
      <c r="AA694" s="13"/>
    </row>
    <row r="695" spans="1:27" x14ac:dyDescent="0.2">
      <c r="A695" s="18"/>
      <c r="B695" s="12"/>
      <c r="C695" s="12"/>
      <c r="D695" s="18"/>
      <c r="E695" s="18"/>
      <c r="F695" s="18"/>
      <c r="G695" s="12"/>
      <c r="H695" s="12"/>
      <c r="I695" s="12"/>
      <c r="J695" s="18"/>
      <c r="K695" s="18"/>
      <c r="L695" s="18"/>
      <c r="M695" s="18"/>
      <c r="N695" s="12"/>
      <c r="O695" s="18"/>
      <c r="P695" s="19"/>
      <c r="Q695" s="13"/>
      <c r="R695" s="20"/>
      <c r="S695" s="21"/>
      <c r="T695" s="21"/>
      <c r="U695" s="21"/>
      <c r="V695" s="21"/>
      <c r="W695" s="21"/>
      <c r="X695" s="21"/>
      <c r="Y695" s="21"/>
      <c r="Z695" s="13"/>
      <c r="AA695" s="13"/>
    </row>
    <row r="696" spans="1:27" x14ac:dyDescent="0.2">
      <c r="A696" s="18"/>
      <c r="B696" s="12"/>
      <c r="C696" s="12"/>
      <c r="D696" s="18"/>
      <c r="E696" s="18"/>
      <c r="F696" s="18"/>
      <c r="G696" s="12"/>
      <c r="H696" s="12"/>
      <c r="I696" s="12"/>
      <c r="J696" s="18"/>
      <c r="K696" s="18"/>
      <c r="L696" s="18"/>
      <c r="M696" s="18"/>
      <c r="N696" s="12"/>
      <c r="O696" s="18"/>
      <c r="P696" s="19"/>
      <c r="Q696" s="13"/>
      <c r="R696" s="20"/>
      <c r="S696" s="21"/>
      <c r="T696" s="21"/>
      <c r="U696" s="21"/>
      <c r="V696" s="21"/>
      <c r="W696" s="21"/>
      <c r="X696" s="21"/>
      <c r="Y696" s="21"/>
      <c r="Z696" s="13"/>
      <c r="AA696" s="13"/>
    </row>
    <row r="697" spans="1:27" x14ac:dyDescent="0.2">
      <c r="A697" s="18"/>
      <c r="B697" s="12"/>
      <c r="C697" s="12"/>
      <c r="D697" s="18"/>
      <c r="E697" s="18"/>
      <c r="F697" s="18"/>
      <c r="G697" s="12"/>
      <c r="H697" s="12"/>
      <c r="I697" s="12"/>
      <c r="J697" s="18"/>
      <c r="K697" s="18"/>
      <c r="L697" s="18"/>
      <c r="M697" s="18"/>
      <c r="N697" s="12"/>
      <c r="O697" s="18"/>
      <c r="P697" s="19"/>
      <c r="Q697" s="13"/>
      <c r="R697" s="20"/>
      <c r="S697" s="21"/>
      <c r="T697" s="21"/>
      <c r="U697" s="21"/>
      <c r="V697" s="21"/>
      <c r="W697" s="21"/>
      <c r="X697" s="21"/>
      <c r="Y697" s="21"/>
      <c r="Z697" s="13"/>
      <c r="AA697" s="13"/>
    </row>
    <row r="698" spans="1:27" x14ac:dyDescent="0.2">
      <c r="A698" s="18"/>
      <c r="B698" s="12"/>
      <c r="C698" s="12"/>
      <c r="D698" s="18"/>
      <c r="E698" s="18"/>
      <c r="F698" s="18"/>
      <c r="G698" s="12"/>
      <c r="H698" s="12"/>
      <c r="I698" s="12"/>
      <c r="J698" s="18"/>
      <c r="K698" s="18"/>
      <c r="L698" s="18"/>
      <c r="M698" s="18"/>
      <c r="N698" s="12"/>
      <c r="O698" s="18"/>
      <c r="P698" s="19"/>
      <c r="Q698" s="13"/>
      <c r="R698" s="20"/>
      <c r="S698" s="21"/>
      <c r="T698" s="21"/>
      <c r="U698" s="21"/>
      <c r="V698" s="21"/>
      <c r="W698" s="21"/>
      <c r="X698" s="21"/>
      <c r="Y698" s="21"/>
      <c r="Z698" s="13"/>
      <c r="AA698" s="13"/>
    </row>
    <row r="699" spans="1:27" x14ac:dyDescent="0.2">
      <c r="A699" s="18"/>
      <c r="B699" s="12"/>
      <c r="C699" s="12"/>
      <c r="D699" s="18"/>
      <c r="E699" s="18"/>
      <c r="F699" s="18"/>
      <c r="G699" s="12"/>
      <c r="H699" s="12"/>
      <c r="I699" s="12"/>
      <c r="J699" s="18"/>
      <c r="K699" s="18"/>
      <c r="L699" s="18"/>
      <c r="M699" s="18"/>
      <c r="N699" s="12"/>
      <c r="O699" s="18"/>
      <c r="P699" s="19"/>
      <c r="Q699" s="13"/>
      <c r="R699" s="20"/>
      <c r="S699" s="21"/>
      <c r="T699" s="21"/>
      <c r="U699" s="21"/>
      <c r="V699" s="21"/>
      <c r="W699" s="21"/>
      <c r="X699" s="21"/>
      <c r="Y699" s="21"/>
      <c r="Z699" s="13"/>
      <c r="AA699" s="13"/>
    </row>
    <row r="700" spans="1:27" x14ac:dyDescent="0.2">
      <c r="A700" s="18"/>
      <c r="B700" s="12"/>
      <c r="C700" s="12"/>
      <c r="D700" s="18"/>
      <c r="E700" s="18"/>
      <c r="F700" s="18"/>
      <c r="G700" s="12"/>
      <c r="H700" s="12"/>
      <c r="I700" s="12"/>
      <c r="J700" s="18"/>
      <c r="K700" s="18"/>
      <c r="L700" s="18"/>
      <c r="M700" s="18"/>
      <c r="N700" s="12"/>
      <c r="O700" s="18"/>
      <c r="P700" s="19"/>
      <c r="Q700" s="13"/>
      <c r="R700" s="20"/>
      <c r="S700" s="21"/>
      <c r="T700" s="21"/>
      <c r="U700" s="21"/>
      <c r="V700" s="21"/>
      <c r="W700" s="21"/>
      <c r="X700" s="21"/>
      <c r="Y700" s="21"/>
      <c r="Z700" s="13"/>
      <c r="AA700" s="13"/>
    </row>
    <row r="701" spans="1:27" x14ac:dyDescent="0.2">
      <c r="A701" s="18"/>
      <c r="B701" s="12"/>
      <c r="C701" s="12"/>
      <c r="D701" s="18"/>
      <c r="E701" s="18"/>
      <c r="F701" s="18"/>
      <c r="G701" s="12"/>
      <c r="H701" s="12"/>
      <c r="I701" s="12"/>
      <c r="J701" s="18"/>
      <c r="K701" s="18"/>
      <c r="L701" s="18"/>
      <c r="M701" s="18"/>
      <c r="N701" s="12"/>
      <c r="O701" s="18"/>
      <c r="P701" s="19"/>
      <c r="Q701" s="13"/>
      <c r="R701" s="20"/>
      <c r="S701" s="21"/>
      <c r="T701" s="21"/>
      <c r="U701" s="21"/>
      <c r="V701" s="21"/>
      <c r="W701" s="21"/>
      <c r="X701" s="21"/>
      <c r="Y701" s="21"/>
      <c r="Z701" s="13"/>
      <c r="AA701" s="13"/>
    </row>
    <row r="702" spans="1:27" x14ac:dyDescent="0.2">
      <c r="A702" s="18"/>
      <c r="B702" s="12"/>
      <c r="C702" s="12"/>
      <c r="D702" s="18"/>
      <c r="E702" s="18"/>
      <c r="F702" s="18"/>
      <c r="G702" s="12"/>
      <c r="H702" s="12"/>
      <c r="I702" s="12"/>
      <c r="J702" s="18"/>
      <c r="K702" s="18"/>
      <c r="L702" s="18"/>
      <c r="M702" s="18"/>
      <c r="N702" s="12"/>
      <c r="O702" s="18"/>
      <c r="P702" s="19"/>
      <c r="Q702" s="13"/>
      <c r="R702" s="20"/>
      <c r="S702" s="21"/>
      <c r="T702" s="21"/>
      <c r="U702" s="21"/>
      <c r="V702" s="21"/>
      <c r="W702" s="21"/>
      <c r="X702" s="21"/>
      <c r="Y702" s="21"/>
      <c r="Z702" s="13"/>
      <c r="AA702" s="13"/>
    </row>
    <row r="703" spans="1:27" x14ac:dyDescent="0.2">
      <c r="A703" s="18"/>
      <c r="B703" s="12"/>
      <c r="C703" s="12"/>
      <c r="D703" s="18"/>
      <c r="E703" s="18"/>
      <c r="F703" s="18"/>
      <c r="G703" s="12"/>
      <c r="H703" s="12"/>
      <c r="I703" s="12"/>
      <c r="J703" s="18"/>
      <c r="K703" s="18"/>
      <c r="L703" s="18"/>
      <c r="M703" s="18"/>
      <c r="N703" s="12"/>
      <c r="O703" s="18"/>
      <c r="P703" s="19"/>
      <c r="Q703" s="13"/>
      <c r="R703" s="20"/>
      <c r="S703" s="21"/>
      <c r="T703" s="21"/>
      <c r="U703" s="21"/>
      <c r="V703" s="21"/>
      <c r="W703" s="21"/>
      <c r="X703" s="21"/>
      <c r="Y703" s="21"/>
      <c r="Z703" s="13"/>
      <c r="AA703" s="13"/>
    </row>
    <row r="704" spans="1:27" x14ac:dyDescent="0.2">
      <c r="A704" s="18"/>
      <c r="B704" s="12"/>
      <c r="C704" s="12"/>
      <c r="D704" s="18"/>
      <c r="E704" s="18"/>
      <c r="F704" s="18"/>
      <c r="G704" s="12"/>
      <c r="H704" s="12"/>
      <c r="I704" s="12"/>
      <c r="J704" s="18"/>
      <c r="K704" s="18"/>
      <c r="L704" s="18"/>
      <c r="M704" s="18"/>
      <c r="N704" s="12"/>
      <c r="O704" s="18"/>
      <c r="P704" s="19"/>
      <c r="Q704" s="13"/>
      <c r="R704" s="20"/>
      <c r="S704" s="21"/>
      <c r="T704" s="21"/>
      <c r="U704" s="21"/>
      <c r="V704" s="21"/>
      <c r="W704" s="21"/>
      <c r="X704" s="21"/>
      <c r="Y704" s="21"/>
      <c r="Z704" s="13"/>
      <c r="AA704" s="13"/>
    </row>
    <row r="705" spans="1:27" x14ac:dyDescent="0.2">
      <c r="A705" s="18"/>
      <c r="B705" s="12"/>
      <c r="C705" s="12"/>
      <c r="D705" s="18"/>
      <c r="E705" s="18"/>
      <c r="F705" s="18"/>
      <c r="G705" s="12"/>
      <c r="H705" s="12"/>
      <c r="I705" s="12"/>
      <c r="J705" s="18"/>
      <c r="K705" s="18"/>
      <c r="L705" s="18"/>
      <c r="M705" s="18"/>
      <c r="N705" s="12"/>
      <c r="O705" s="18"/>
      <c r="P705" s="19"/>
      <c r="Q705" s="13"/>
      <c r="R705" s="20"/>
      <c r="S705" s="21"/>
      <c r="T705" s="21"/>
      <c r="U705" s="21"/>
      <c r="V705" s="21"/>
      <c r="W705" s="21"/>
      <c r="X705" s="21"/>
      <c r="Y705" s="21"/>
      <c r="Z705" s="13"/>
      <c r="AA705" s="13"/>
    </row>
    <row r="706" spans="1:27" x14ac:dyDescent="0.2">
      <c r="A706" s="18"/>
      <c r="B706" s="12"/>
      <c r="C706" s="12"/>
      <c r="D706" s="18"/>
      <c r="E706" s="18"/>
      <c r="F706" s="18"/>
      <c r="G706" s="12"/>
      <c r="H706" s="12"/>
      <c r="I706" s="12"/>
      <c r="J706" s="18"/>
      <c r="K706" s="18"/>
      <c r="L706" s="18"/>
      <c r="M706" s="18"/>
      <c r="N706" s="12"/>
      <c r="O706" s="18"/>
      <c r="P706" s="19"/>
      <c r="Q706" s="13"/>
      <c r="R706" s="20"/>
      <c r="S706" s="21"/>
      <c r="T706" s="21"/>
      <c r="U706" s="21"/>
      <c r="V706" s="21"/>
      <c r="W706" s="21"/>
      <c r="X706" s="21"/>
      <c r="Y706" s="21"/>
      <c r="Z706" s="13"/>
      <c r="AA706" s="13">
        <v>43133</v>
      </c>
    </row>
    <row r="707" spans="1:27" x14ac:dyDescent="0.2">
      <c r="A707" s="18"/>
      <c r="B707" s="12"/>
      <c r="C707" s="12"/>
      <c r="D707" s="18"/>
      <c r="E707" s="18"/>
      <c r="F707" s="18"/>
      <c r="G707" s="12"/>
      <c r="H707" s="12"/>
      <c r="I707" s="12"/>
      <c r="J707" s="18"/>
      <c r="K707" s="18"/>
      <c r="L707" s="18"/>
      <c r="M707" s="18"/>
      <c r="N707" s="12"/>
      <c r="O707" s="18"/>
      <c r="P707" s="19"/>
      <c r="Q707" s="13"/>
      <c r="R707" s="20"/>
      <c r="S707" s="21"/>
      <c r="T707" s="21"/>
      <c r="U707" s="21"/>
      <c r="V707" s="21"/>
      <c r="W707" s="21"/>
      <c r="X707" s="21"/>
      <c r="Y707" s="21"/>
      <c r="Z707" s="13"/>
      <c r="AA707" s="13"/>
    </row>
    <row r="708" spans="1:27" x14ac:dyDescent="0.2">
      <c r="A708" s="18"/>
      <c r="B708" s="12"/>
      <c r="C708" s="12"/>
      <c r="D708" s="18"/>
      <c r="E708" s="18"/>
      <c r="F708" s="18"/>
      <c r="G708" s="12"/>
      <c r="H708" s="12"/>
      <c r="I708" s="12"/>
      <c r="J708" s="18"/>
      <c r="K708" s="18"/>
      <c r="L708" s="18"/>
      <c r="M708" s="18"/>
      <c r="N708" s="12"/>
      <c r="O708" s="18"/>
      <c r="P708" s="19"/>
      <c r="Q708" s="13"/>
      <c r="R708" s="20"/>
      <c r="S708" s="21"/>
      <c r="T708" s="21"/>
      <c r="U708" s="21"/>
      <c r="V708" s="21"/>
      <c r="W708" s="21"/>
      <c r="X708" s="21"/>
      <c r="Y708" s="21"/>
      <c r="Z708" s="13"/>
      <c r="AA708" s="13"/>
    </row>
    <row r="709" spans="1:27" x14ac:dyDescent="0.2">
      <c r="A709" s="18"/>
      <c r="B709" s="12"/>
      <c r="C709" s="12"/>
      <c r="D709" s="18"/>
      <c r="E709" s="18"/>
      <c r="F709" s="18"/>
      <c r="G709" s="12"/>
      <c r="H709" s="12"/>
      <c r="I709" s="12"/>
      <c r="J709" s="18"/>
      <c r="K709" s="18"/>
      <c r="L709" s="18"/>
      <c r="M709" s="18"/>
      <c r="N709" s="12"/>
      <c r="O709" s="18"/>
      <c r="P709" s="19"/>
      <c r="Q709" s="13"/>
      <c r="R709" s="20"/>
      <c r="S709" s="21"/>
      <c r="T709" s="21"/>
      <c r="U709" s="21"/>
      <c r="V709" s="21"/>
      <c r="W709" s="21"/>
      <c r="X709" s="21"/>
      <c r="Y709" s="21"/>
      <c r="Z709" s="13"/>
      <c r="AA70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แผ่นงาน</vt:lpstr>
      </vt:variant>
      <vt:variant>
        <vt:i4>19</vt:i4>
      </vt:variant>
    </vt:vector>
  </HeadingPairs>
  <TitlesOfParts>
    <vt:vector size="19" baseType="lpstr">
      <vt:lpstr>PV-IW39</vt:lpstr>
      <vt:lpstr>PV-ZCSR181</vt:lpstr>
      <vt:lpstr>DATA_IW39</vt:lpstr>
      <vt:lpstr>CA</vt:lpstr>
      <vt:lpstr>Constrain</vt:lpstr>
      <vt:lpstr>DATA_ZCSR181</vt:lpstr>
      <vt:lpstr>สรุปผลการเรียกเก็บค่าเช่า2561</vt:lpstr>
      <vt:lpstr>สรุปผลค่าเช่าประเภท1&amp;3ปี2561</vt:lpstr>
      <vt:lpstr>สรุปผลค่าเช่าประเภท1&amp;3 ALL</vt:lpstr>
      <vt:lpstr>สรุปผลค่าเช่าประเภท1&amp;3 ALL2</vt:lpstr>
      <vt:lpstr>สรุปผลค่าเช่าประเภท1&amp;3แยกบริษัท</vt:lpstr>
      <vt:lpstr>สรุปผลค่าเช่ารวมแยก-กฟฟ</vt:lpstr>
      <vt:lpstr>เช็คสถานะผู้ใช้กับสถานะระบบ</vt:lpstr>
      <vt:lpstr>เช็คสถานะการสร้างคำร้อง</vt:lpstr>
      <vt:lpstr>เช็คServiceMat</vt:lpstr>
      <vt:lpstr>เช็ควันตั้งหนี้</vt:lpstr>
      <vt:lpstr>เช็ค CAแม่แบบตรงกับตัวย่อบริษัท</vt:lpstr>
      <vt:lpstr>ziw58</vt:lpstr>
      <vt:lpstr>181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watcharapong niyompong</cp:lastModifiedBy>
  <cp:lastPrinted>2018-02-05T04:44:35Z</cp:lastPrinted>
  <dcterms:created xsi:type="dcterms:W3CDTF">2017-04-16T03:24:51Z</dcterms:created>
  <dcterms:modified xsi:type="dcterms:W3CDTF">2019-08-13T08:46:02Z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7cbb07ff-64d6-4b5e-a01c-96bc5fcc0893</vt:lpwstr>
  </property>
</Properties>
</file>